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83D7C347-1F8C-43E9-AE66-F7EB9573F5E9}" xr6:coauthVersionLast="47" xr6:coauthVersionMax="47" xr10:uidLastSave="{00000000-0000-0000-0000-000000000000}"/>
  <bookViews>
    <workbookView xWindow="-120" yWindow="-120" windowWidth="29040" windowHeight="15720" xr2:uid="{0A3504D5-6BD8-472D-8D6C-3D29C3829462}"/>
  </bookViews>
  <sheets>
    <sheet name="Nota.FR" sheetId="20" r:id="rId1"/>
    <sheet name="Note.EN" sheetId="21" r:id="rId2"/>
    <sheet name="Nota.ES" sheetId="22" r:id="rId3"/>
    <sheet name="Recette.Mille.feuilles" sheetId="24" r:id="rId4"/>
    <sheet name="Différents.&quot;Postits&quot;FR-EN-ES" sheetId="12" r:id="rId5"/>
    <sheet name="Modèle.pour.recettes" sheetId="11" r:id="rId6"/>
    <sheet name="Identité.FR-EN-ES" sheetId="13" r:id="rId7"/>
    <sheet name="Répertoire.A" sheetId="15" r:id="rId8"/>
    <sheet name="Répertoire.C" sheetId="26" r:id="rId9"/>
    <sheet name="Répertoire.F" sheetId="27" r:id="rId10"/>
    <sheet name="Répertoire.J" sheetId="29" r:id="rId11"/>
    <sheet name="Répertoire.M" sheetId="28" r:id="rId12"/>
    <sheet name="Traductions.FR-EN-ES" sheetId="2" r:id="rId13"/>
  </sheets>
  <externalReferences>
    <externalReference r:id="rId14"/>
    <externalReference r:id="rId15"/>
  </externalReferences>
  <definedNames>
    <definedName name="Bananes">[1]!tbl_TypeFruit6[Bananes]</definedName>
    <definedName name="CatCodes">[2]Listes!$A$2:$A$7</definedName>
    <definedName name="Citrons">[1]!tbl_TypeFruit5[Citrons]</definedName>
    <definedName name="date">#REF!</definedName>
    <definedName name="Feries">#REF!</definedName>
    <definedName name="Frais_de_port">1.25</definedName>
    <definedName name="grp_AccoladeVisite">"shp_BraceBottom,txt_WalkMeBrace,shp_BraceLeft"</definedName>
    <definedName name="grp_FlèchesVisite">"shp_ArrowCurved,txt_WalkMeArrows,shp_ArrowStraight"</definedName>
    <definedName name="lst_TypeFruit">[1]!tbl_TypeFruit[Pommes]</definedName>
    <definedName name="matriceFeuilles">"lire.classeur(1)"</definedName>
    <definedName name="mois">#REF!</definedName>
    <definedName name="Oranges">[1]!tbl_TypeFruit4[Oranges]</definedName>
    <definedName name="Pommes">[1]!tbl_TypeFruit[Pommes]</definedName>
    <definedName name="TaxeVente">0.0825</definedName>
    <definedName name="X_Werte">OFFSET(#REF!,1,0,COUNTA(#REF!),1)</definedName>
    <definedName name="Y1_Werte">OFFSET(#REF!,1,0,COUNT(#REF!),1)</definedName>
    <definedName name="Y2_Werte">OFFSET(#REF!,1,0,COUNT(#REF!),1)</definedName>
    <definedName name="_xlnm.Print_Area" localSheetId="5">'Modèle.pour.recettes'!$AD$5:$AY$550</definedName>
    <definedName name="_xlnm.Print_Area" localSheetId="3">'Recette.Mille.feuilles'!$AD$5:$AY$550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9" i="22" l="1"/>
  <c r="G68" i="21"/>
  <c r="G71" i="20"/>
  <c r="H78" i="28"/>
  <c r="D78" i="28"/>
  <c r="E77" i="28"/>
  <c r="D77" i="28"/>
  <c r="E76" i="28"/>
  <c r="D76" i="28"/>
  <c r="C76" i="28"/>
  <c r="F75" i="28"/>
  <c r="E75" i="28"/>
  <c r="D75" i="28"/>
  <c r="B75" i="28"/>
  <c r="E74" i="28"/>
  <c r="D74" i="28"/>
  <c r="B74" i="28"/>
  <c r="E73" i="28"/>
  <c r="D73" i="28"/>
  <c r="B73" i="28"/>
  <c r="E72" i="28"/>
  <c r="D72" i="28"/>
  <c r="B72" i="28"/>
  <c r="Q71" i="28"/>
  <c r="E71" i="28"/>
  <c r="D71" i="28"/>
  <c r="B71" i="28"/>
  <c r="S70" i="28"/>
  <c r="P72" i="28" s="1"/>
  <c r="F70" i="28"/>
  <c r="E70" i="28"/>
  <c r="D70" i="28"/>
  <c r="B70" i="28"/>
  <c r="E69" i="28"/>
  <c r="B69" i="28"/>
  <c r="E68" i="28"/>
  <c r="D68" i="28"/>
  <c r="B68" i="28"/>
  <c r="Q67" i="28"/>
  <c r="F67" i="28"/>
  <c r="E67" i="28"/>
  <c r="D67" i="28"/>
  <c r="C67" i="28"/>
  <c r="B67" i="28"/>
  <c r="Q66" i="28"/>
  <c r="B66" i="28"/>
  <c r="E65" i="28"/>
  <c r="D65" i="28"/>
  <c r="B65" i="28"/>
  <c r="E64" i="28"/>
  <c r="D64" i="28"/>
  <c r="C64" i="28"/>
  <c r="B64" i="28"/>
  <c r="S63" i="28"/>
  <c r="P68" i="28" s="1"/>
  <c r="B63" i="28"/>
  <c r="E62" i="28"/>
  <c r="D62" i="28"/>
  <c r="C62" i="28"/>
  <c r="B62" i="28"/>
  <c r="S61" i="28"/>
  <c r="E61" i="28"/>
  <c r="D61" i="28"/>
  <c r="B61" i="28"/>
  <c r="B60" i="28"/>
  <c r="E59" i="28"/>
  <c r="D59" i="28"/>
  <c r="C59" i="28"/>
  <c r="B59" i="28"/>
  <c r="F58" i="28"/>
  <c r="E58" i="28"/>
  <c r="D58" i="28"/>
  <c r="C58" i="28"/>
  <c r="B58" i="28"/>
  <c r="F57" i="28"/>
  <c r="B57" i="28"/>
  <c r="E56" i="28"/>
  <c r="D56" i="28"/>
  <c r="B56" i="28"/>
  <c r="L55" i="28"/>
  <c r="K55" i="28"/>
  <c r="J55" i="28"/>
  <c r="I55" i="28"/>
  <c r="H55" i="28"/>
  <c r="G55" i="28"/>
  <c r="F55" i="28"/>
  <c r="E54" i="28"/>
  <c r="D54" i="28"/>
  <c r="E53" i="28"/>
  <c r="D53" i="28"/>
  <c r="C53" i="28"/>
  <c r="E52" i="28"/>
  <c r="D52" i="28"/>
  <c r="R50" i="28"/>
  <c r="E50" i="28"/>
  <c r="D50" i="28"/>
  <c r="C50" i="28"/>
  <c r="S49" i="28"/>
  <c r="Q49" i="28"/>
  <c r="P49" i="28"/>
  <c r="R49" i="28" s="1"/>
  <c r="I49" i="28"/>
  <c r="D49" i="28"/>
  <c r="B49" i="28"/>
  <c r="S48" i="28"/>
  <c r="Q48" i="28"/>
  <c r="P48" i="28"/>
  <c r="R48" i="28" s="1"/>
  <c r="I48" i="28"/>
  <c r="F48" i="28"/>
  <c r="E48" i="28"/>
  <c r="D48" i="28"/>
  <c r="B48" i="28"/>
  <c r="S47" i="28"/>
  <c r="Q47" i="28"/>
  <c r="P47" i="28"/>
  <c r="R47" i="28" s="1"/>
  <c r="I47" i="28"/>
  <c r="E47" i="28"/>
  <c r="D47" i="28"/>
  <c r="B47" i="28"/>
  <c r="S46" i="28"/>
  <c r="R46" i="28"/>
  <c r="Q46" i="28"/>
  <c r="P46" i="28"/>
  <c r="I46" i="28"/>
  <c r="E46" i="28"/>
  <c r="D46" i="28"/>
  <c r="C46" i="28"/>
  <c r="B46" i="28"/>
  <c r="R45" i="28"/>
  <c r="S45" i="28" s="1"/>
  <c r="Q45" i="28"/>
  <c r="P45" i="28"/>
  <c r="I45" i="28"/>
  <c r="E45" i="28"/>
  <c r="D45" i="28"/>
  <c r="B45" i="28"/>
  <c r="Q44" i="28"/>
  <c r="P44" i="28"/>
  <c r="R44" i="28" s="1"/>
  <c r="S44" i="28" s="1"/>
  <c r="I44" i="28"/>
  <c r="F44" i="28"/>
  <c r="E44" i="28"/>
  <c r="D44" i="28"/>
  <c r="B44" i="28"/>
  <c r="Q43" i="28"/>
  <c r="P43" i="28"/>
  <c r="R43" i="28" s="1"/>
  <c r="S43" i="28" s="1"/>
  <c r="I43" i="28"/>
  <c r="E43" i="28"/>
  <c r="D43" i="28"/>
  <c r="C43" i="28"/>
  <c r="B43" i="28"/>
  <c r="S42" i="28"/>
  <c r="R42" i="28"/>
  <c r="Q42" i="28"/>
  <c r="P42" i="28"/>
  <c r="I42" i="28"/>
  <c r="E42" i="28"/>
  <c r="D42" i="28"/>
  <c r="B42" i="28"/>
  <c r="S41" i="28"/>
  <c r="Q41" i="28"/>
  <c r="P41" i="28"/>
  <c r="R41" i="28" s="1"/>
  <c r="I41" i="28"/>
  <c r="E41" i="28"/>
  <c r="D41" i="28"/>
  <c r="B41" i="28"/>
  <c r="Q40" i="28"/>
  <c r="P40" i="28"/>
  <c r="R40" i="28" s="1"/>
  <c r="S40" i="28" s="1"/>
  <c r="I40" i="28"/>
  <c r="E40" i="28"/>
  <c r="D40" i="28"/>
  <c r="B40" i="28"/>
  <c r="Q39" i="28"/>
  <c r="P39" i="28"/>
  <c r="R39" i="28" s="1"/>
  <c r="S39" i="28" s="1"/>
  <c r="I39" i="28"/>
  <c r="F39" i="28"/>
  <c r="E39" i="28"/>
  <c r="D39" i="28"/>
  <c r="C39" i="28"/>
  <c r="B39" i="28"/>
  <c r="R38" i="28"/>
  <c r="S38" i="28" s="1"/>
  <c r="Q38" i="28"/>
  <c r="P38" i="28"/>
  <c r="I38" i="28"/>
  <c r="E38" i="28"/>
  <c r="D38" i="28"/>
  <c r="B38" i="28"/>
  <c r="S37" i="28"/>
  <c r="Q37" i="28"/>
  <c r="P37" i="28"/>
  <c r="R37" i="28" s="1"/>
  <c r="I37" i="28"/>
  <c r="E37" i="28"/>
  <c r="D37" i="28"/>
  <c r="B37" i="28"/>
  <c r="S36" i="28"/>
  <c r="Q36" i="28"/>
  <c r="P36" i="28"/>
  <c r="R36" i="28" s="1"/>
  <c r="I36" i="28"/>
  <c r="E36" i="28"/>
  <c r="D36" i="28"/>
  <c r="B36" i="28"/>
  <c r="S35" i="28"/>
  <c r="Q35" i="28"/>
  <c r="P35" i="28"/>
  <c r="R35" i="28" s="1"/>
  <c r="I35" i="28"/>
  <c r="F35" i="28"/>
  <c r="E35" i="28"/>
  <c r="D35" i="28"/>
  <c r="B35" i="28"/>
  <c r="R34" i="28"/>
  <c r="S34" i="28" s="1"/>
  <c r="Q34" i="28"/>
  <c r="P34" i="28"/>
  <c r="I34" i="28"/>
  <c r="E34" i="28"/>
  <c r="D34" i="28"/>
  <c r="C34" i="28"/>
  <c r="B34" i="28"/>
  <c r="Q33" i="28"/>
  <c r="P33" i="28"/>
  <c r="R33" i="28" s="1"/>
  <c r="S33" i="28" s="1"/>
  <c r="I33" i="28"/>
  <c r="E33" i="28"/>
  <c r="D33" i="28"/>
  <c r="B33" i="28"/>
  <c r="Q32" i="28"/>
  <c r="P32" i="28"/>
  <c r="R32" i="28" s="1"/>
  <c r="S32" i="28" s="1"/>
  <c r="I32" i="28"/>
  <c r="F32" i="28"/>
  <c r="E32" i="28"/>
  <c r="D32" i="28"/>
  <c r="B32" i="28"/>
  <c r="Q31" i="28"/>
  <c r="P31" i="28"/>
  <c r="R31" i="28" s="1"/>
  <c r="S31" i="28" s="1"/>
  <c r="I31" i="28"/>
  <c r="E31" i="28"/>
  <c r="D31" i="28"/>
  <c r="B31" i="28"/>
  <c r="S30" i="28"/>
  <c r="R30" i="28"/>
  <c r="Q30" i="28"/>
  <c r="P30" i="28"/>
  <c r="I30" i="28"/>
  <c r="E30" i="28"/>
  <c r="D30" i="28"/>
  <c r="C30" i="28"/>
  <c r="B30" i="28"/>
  <c r="S29" i="28"/>
  <c r="Q29" i="28"/>
  <c r="P29" i="28"/>
  <c r="R29" i="28" s="1"/>
  <c r="I29" i="28"/>
  <c r="E29" i="28"/>
  <c r="D29" i="28"/>
  <c r="B29" i="28"/>
  <c r="Q28" i="28"/>
  <c r="P28" i="28"/>
  <c r="R28" i="28" s="1"/>
  <c r="S28" i="28" s="1"/>
  <c r="I28" i="28"/>
  <c r="F28" i="28"/>
  <c r="E28" i="28"/>
  <c r="D28" i="28"/>
  <c r="B28" i="28"/>
  <c r="Q27" i="28"/>
  <c r="P27" i="28"/>
  <c r="R27" i="28" s="1"/>
  <c r="S27" i="28" s="1"/>
  <c r="I27" i="28"/>
  <c r="E27" i="28"/>
  <c r="D27" i="28"/>
  <c r="C27" i="28"/>
  <c r="B27" i="28"/>
  <c r="R26" i="28"/>
  <c r="S26" i="28" s="1"/>
  <c r="Q26" i="28"/>
  <c r="P26" i="28"/>
  <c r="I26" i="28"/>
  <c r="E26" i="28"/>
  <c r="D26" i="28"/>
  <c r="B26" i="28"/>
  <c r="Q25" i="28"/>
  <c r="P25" i="28"/>
  <c r="R25" i="28" s="1"/>
  <c r="S25" i="28" s="1"/>
  <c r="I25" i="28"/>
  <c r="E25" i="28"/>
  <c r="D25" i="28"/>
  <c r="B25" i="28"/>
  <c r="Q24" i="28"/>
  <c r="P24" i="28"/>
  <c r="R24" i="28" s="1"/>
  <c r="S24" i="28" s="1"/>
  <c r="I24" i="28"/>
  <c r="E24" i="28"/>
  <c r="D24" i="28"/>
  <c r="B24" i="28"/>
  <c r="Q23" i="28"/>
  <c r="P23" i="28"/>
  <c r="R23" i="28" s="1"/>
  <c r="S23" i="28" s="1"/>
  <c r="I23" i="28"/>
  <c r="F23" i="28"/>
  <c r="E23" i="28"/>
  <c r="D23" i="28"/>
  <c r="C23" i="28"/>
  <c r="B23" i="28"/>
  <c r="S22" i="28"/>
  <c r="R22" i="28"/>
  <c r="Q22" i="28"/>
  <c r="P22" i="28"/>
  <c r="I22" i="28"/>
  <c r="E22" i="28"/>
  <c r="D22" i="28"/>
  <c r="C22" i="28"/>
  <c r="B22" i="28"/>
  <c r="Q21" i="28"/>
  <c r="P21" i="28"/>
  <c r="R21" i="28" s="1"/>
  <c r="S21" i="28" s="1"/>
  <c r="I21" i="28"/>
  <c r="E21" i="28"/>
  <c r="D21" i="28"/>
  <c r="B21" i="28"/>
  <c r="S20" i="28"/>
  <c r="Q20" i="28"/>
  <c r="P20" i="28"/>
  <c r="I20" i="28"/>
  <c r="F20" i="28"/>
  <c r="E20" i="28"/>
  <c r="D20" i="28"/>
  <c r="E19" i="28"/>
  <c r="D19" i="28"/>
  <c r="E18" i="28"/>
  <c r="D18" i="28"/>
  <c r="C18" i="28"/>
  <c r="E17" i="28"/>
  <c r="D17" i="28"/>
  <c r="L16" i="28"/>
  <c r="K13" i="28" s="1"/>
  <c r="G16" i="28"/>
  <c r="C16" i="28" s="1"/>
  <c r="C73" i="28" s="1"/>
  <c r="F16" i="28"/>
  <c r="E16" i="28"/>
  <c r="E57" i="28" s="1"/>
  <c r="D16" i="28"/>
  <c r="D69" i="28" s="1"/>
  <c r="E15" i="28"/>
  <c r="D15" i="28"/>
  <c r="F14" i="28"/>
  <c r="E14" i="28"/>
  <c r="D14" i="28"/>
  <c r="C14" i="28"/>
  <c r="S13" i="28"/>
  <c r="E13" i="28"/>
  <c r="E12" i="28"/>
  <c r="D12" i="28"/>
  <c r="E11" i="28"/>
  <c r="D11" i="28"/>
  <c r="C11" i="28"/>
  <c r="S10" i="28"/>
  <c r="F10" i="28"/>
  <c r="E10" i="28"/>
  <c r="D10" i="28"/>
  <c r="C10" i="28"/>
  <c r="H48" i="29"/>
  <c r="P46" i="29"/>
  <c r="E46" i="29"/>
  <c r="D46" i="29"/>
  <c r="C46" i="29"/>
  <c r="Q45" i="29"/>
  <c r="S44" i="29"/>
  <c r="E43" i="29"/>
  <c r="D43" i="29"/>
  <c r="C43" i="29"/>
  <c r="P42" i="29"/>
  <c r="E42" i="29"/>
  <c r="D42" i="29"/>
  <c r="B42" i="29"/>
  <c r="Q41" i="29"/>
  <c r="B41" i="29"/>
  <c r="Q40" i="29"/>
  <c r="E40" i="29"/>
  <c r="D40" i="29"/>
  <c r="C40" i="29"/>
  <c r="B40" i="29"/>
  <c r="E39" i="29"/>
  <c r="B39" i="29"/>
  <c r="B38" i="29"/>
  <c r="S37" i="29"/>
  <c r="E37" i="29"/>
  <c r="D37" i="29"/>
  <c r="C37" i="29"/>
  <c r="B37" i="29"/>
  <c r="E36" i="29"/>
  <c r="B36" i="29"/>
  <c r="S35" i="29"/>
  <c r="B35" i="29"/>
  <c r="E34" i="29"/>
  <c r="D34" i="29"/>
  <c r="C34" i="29"/>
  <c r="B34" i="29"/>
  <c r="E33" i="29"/>
  <c r="B33" i="29"/>
  <c r="B32" i="29"/>
  <c r="E31" i="29"/>
  <c r="D31" i="29"/>
  <c r="C31" i="29"/>
  <c r="L30" i="29"/>
  <c r="K30" i="29"/>
  <c r="J30" i="29"/>
  <c r="I30" i="29"/>
  <c r="H30" i="29"/>
  <c r="G30" i="29"/>
  <c r="E28" i="29"/>
  <c r="D28" i="29"/>
  <c r="C28" i="29"/>
  <c r="E27" i="29"/>
  <c r="R25" i="29"/>
  <c r="E25" i="29"/>
  <c r="D25" i="29"/>
  <c r="C25" i="29"/>
  <c r="S24" i="29"/>
  <c r="R24" i="29"/>
  <c r="Q24" i="29"/>
  <c r="P24" i="29"/>
  <c r="I24" i="29"/>
  <c r="B24" i="29"/>
  <c r="S23" i="29"/>
  <c r="Q23" i="29"/>
  <c r="P23" i="29"/>
  <c r="R23" i="29" s="1"/>
  <c r="I23" i="29"/>
  <c r="B23" i="29"/>
  <c r="Q22" i="29"/>
  <c r="P22" i="29"/>
  <c r="R22" i="29" s="1"/>
  <c r="S22" i="29" s="1"/>
  <c r="I22" i="29"/>
  <c r="E22" i="29"/>
  <c r="D22" i="29"/>
  <c r="C22" i="29"/>
  <c r="B22" i="29"/>
  <c r="Q21" i="29"/>
  <c r="P21" i="29"/>
  <c r="R21" i="29" s="1"/>
  <c r="S21" i="29" s="1"/>
  <c r="I21" i="29"/>
  <c r="E21" i="29"/>
  <c r="D21" i="29"/>
  <c r="C21" i="29"/>
  <c r="B21" i="29"/>
  <c r="R20" i="29"/>
  <c r="S20" i="29" s="1"/>
  <c r="Q20" i="29"/>
  <c r="P20" i="29"/>
  <c r="I20" i="29"/>
  <c r="E19" i="29"/>
  <c r="D19" i="29"/>
  <c r="C19" i="29"/>
  <c r="E18" i="29"/>
  <c r="D18" i="29"/>
  <c r="C18" i="29"/>
  <c r="L16" i="29"/>
  <c r="K13" i="29" s="1"/>
  <c r="G16" i="29"/>
  <c r="E16" i="29"/>
  <c r="E45" i="29" s="1"/>
  <c r="D16" i="29"/>
  <c r="D39" i="29" s="1"/>
  <c r="C16" i="29"/>
  <c r="C42" i="29" s="1"/>
  <c r="E15" i="29"/>
  <c r="D15" i="29"/>
  <c r="C15" i="29"/>
  <c r="S13" i="29"/>
  <c r="E12" i="29"/>
  <c r="D12" i="29"/>
  <c r="C12" i="29"/>
  <c r="E11" i="29"/>
  <c r="D11" i="29"/>
  <c r="S10" i="29"/>
  <c r="BJ343" i="29"/>
  <c r="BH343" i="29"/>
  <c r="C8" i="29"/>
  <c r="BI7" i="29"/>
  <c r="BI6" i="29"/>
  <c r="BE2" i="29"/>
  <c r="BD2" i="29"/>
  <c r="BC2" i="29"/>
  <c r="BB2" i="29"/>
  <c r="BA2" i="29"/>
  <c r="AZ2" i="29"/>
  <c r="AY2" i="29"/>
  <c r="AX2" i="29"/>
  <c r="AW2" i="29"/>
  <c r="AV2" i="29"/>
  <c r="AU2" i="29"/>
  <c r="AT2" i="29"/>
  <c r="AS2" i="29"/>
  <c r="AR2" i="29"/>
  <c r="AQ2" i="29"/>
  <c r="AP2" i="29"/>
  <c r="AO2" i="29"/>
  <c r="AN2" i="29"/>
  <c r="AL2" i="29"/>
  <c r="AK2" i="29"/>
  <c r="AJ2" i="29"/>
  <c r="AI2" i="29"/>
  <c r="AH2" i="29"/>
  <c r="AG2" i="29"/>
  <c r="AF2" i="29"/>
  <c r="AE2" i="29"/>
  <c r="AD2" i="29"/>
  <c r="AC2" i="29"/>
  <c r="AB2" i="29"/>
  <c r="AA2" i="29"/>
  <c r="Z2" i="29"/>
  <c r="Y2" i="29"/>
  <c r="X2" i="29"/>
  <c r="W2" i="29"/>
  <c r="V2" i="29"/>
  <c r="U2" i="29"/>
  <c r="S2" i="29"/>
  <c r="R2" i="29"/>
  <c r="Q2" i="29"/>
  <c r="P2" i="29"/>
  <c r="O2" i="29"/>
  <c r="N2" i="29"/>
  <c r="M2" i="29"/>
  <c r="L2" i="29"/>
  <c r="K2" i="29"/>
  <c r="J2" i="29"/>
  <c r="I2" i="29"/>
  <c r="H2" i="29"/>
  <c r="G2" i="29"/>
  <c r="F2" i="29"/>
  <c r="E2" i="29"/>
  <c r="D2" i="29"/>
  <c r="C2" i="29"/>
  <c r="B2" i="29"/>
  <c r="BJ1" i="29"/>
  <c r="BI1" i="29"/>
  <c r="BE1" i="29"/>
  <c r="BD1" i="29"/>
  <c r="BC1" i="29"/>
  <c r="BB1" i="29"/>
  <c r="BA1" i="29"/>
  <c r="AZ1" i="29"/>
  <c r="AY1" i="29"/>
  <c r="AX1" i="29"/>
  <c r="AW1" i="29"/>
  <c r="AV1" i="29"/>
  <c r="AU1" i="29"/>
  <c r="AT1" i="29"/>
  <c r="AS1" i="29"/>
  <c r="AR1" i="29"/>
  <c r="AQ1" i="29"/>
  <c r="AP1" i="29"/>
  <c r="AO1" i="29"/>
  <c r="AN1" i="29"/>
  <c r="AL1" i="29"/>
  <c r="AK1" i="29"/>
  <c r="AJ1" i="29"/>
  <c r="AI1" i="29"/>
  <c r="AH1" i="29"/>
  <c r="AG1" i="29"/>
  <c r="AF1" i="29"/>
  <c r="AE1" i="29"/>
  <c r="AD1" i="29"/>
  <c r="AC1" i="29"/>
  <c r="AB1" i="29"/>
  <c r="AA1" i="29"/>
  <c r="Z1" i="29"/>
  <c r="Y1" i="29"/>
  <c r="X1" i="29"/>
  <c r="W1" i="29"/>
  <c r="V1" i="29"/>
  <c r="U1" i="29"/>
  <c r="S1" i="29"/>
  <c r="R1" i="29"/>
  <c r="Q1" i="29"/>
  <c r="P1" i="29"/>
  <c r="O1" i="29"/>
  <c r="N1" i="29"/>
  <c r="M1" i="29"/>
  <c r="L1" i="29"/>
  <c r="K1" i="29"/>
  <c r="J1" i="29"/>
  <c r="I1" i="29"/>
  <c r="H1" i="29"/>
  <c r="G1" i="29"/>
  <c r="F1" i="29"/>
  <c r="E1" i="29"/>
  <c r="D1" i="29"/>
  <c r="C1" i="29"/>
  <c r="B1" i="29"/>
  <c r="A1" i="29"/>
  <c r="H97" i="26"/>
  <c r="P95" i="26"/>
  <c r="E95" i="26"/>
  <c r="D95" i="26"/>
  <c r="C95" i="26"/>
  <c r="Q94" i="26"/>
  <c r="S93" i="26"/>
  <c r="E93" i="26"/>
  <c r="E92" i="26"/>
  <c r="D92" i="26"/>
  <c r="C92" i="26"/>
  <c r="P91" i="26"/>
  <c r="E91" i="26"/>
  <c r="D91" i="26"/>
  <c r="B91" i="26"/>
  <c r="Q90" i="26"/>
  <c r="B90" i="26"/>
  <c r="Q89" i="26"/>
  <c r="E89" i="26"/>
  <c r="D89" i="26"/>
  <c r="C89" i="26"/>
  <c r="B89" i="26"/>
  <c r="E88" i="26"/>
  <c r="B88" i="26"/>
  <c r="B87" i="26"/>
  <c r="S86" i="26"/>
  <c r="E86" i="26"/>
  <c r="D86" i="26"/>
  <c r="C86" i="26"/>
  <c r="B86" i="26"/>
  <c r="E85" i="26"/>
  <c r="B85" i="26"/>
  <c r="S84" i="26"/>
  <c r="E84" i="26"/>
  <c r="B84" i="26"/>
  <c r="E83" i="26"/>
  <c r="D83" i="26"/>
  <c r="C83" i="26"/>
  <c r="B83" i="26"/>
  <c r="E82" i="26"/>
  <c r="B82" i="26"/>
  <c r="B81" i="26"/>
  <c r="E80" i="26"/>
  <c r="D80" i="26"/>
  <c r="C80" i="26"/>
  <c r="L79" i="26"/>
  <c r="K79" i="26"/>
  <c r="J79" i="26"/>
  <c r="I79" i="26"/>
  <c r="H79" i="26"/>
  <c r="G79" i="26"/>
  <c r="D78" i="26"/>
  <c r="C78" i="26"/>
  <c r="E77" i="26"/>
  <c r="D77" i="26"/>
  <c r="C77" i="26"/>
  <c r="E76" i="26"/>
  <c r="R74" i="26"/>
  <c r="E74" i="26"/>
  <c r="D74" i="26"/>
  <c r="C74" i="26"/>
  <c r="S73" i="26"/>
  <c r="R73" i="26"/>
  <c r="Q73" i="26"/>
  <c r="P73" i="26"/>
  <c r="I73" i="26"/>
  <c r="E73" i="26"/>
  <c r="B73" i="26"/>
  <c r="S72" i="26"/>
  <c r="Q72" i="26"/>
  <c r="P72" i="26"/>
  <c r="P74" i="26" s="1"/>
  <c r="I72" i="26"/>
  <c r="B72" i="26"/>
  <c r="Q71" i="26"/>
  <c r="P71" i="26"/>
  <c r="R71" i="26" s="1"/>
  <c r="S71" i="26" s="1"/>
  <c r="I71" i="26"/>
  <c r="E71" i="26"/>
  <c r="D71" i="26"/>
  <c r="C71" i="26"/>
  <c r="B71" i="26"/>
  <c r="Q70" i="26"/>
  <c r="P70" i="26"/>
  <c r="R70" i="26" s="1"/>
  <c r="S70" i="26" s="1"/>
  <c r="I70" i="26"/>
  <c r="E70" i="26"/>
  <c r="D70" i="26"/>
  <c r="C70" i="26"/>
  <c r="B70" i="26"/>
  <c r="R69" i="26"/>
  <c r="S69" i="26" s="1"/>
  <c r="Q69" i="26"/>
  <c r="P69" i="26"/>
  <c r="I69" i="26"/>
  <c r="E69" i="26"/>
  <c r="E68" i="26"/>
  <c r="D68" i="26"/>
  <c r="C68" i="26"/>
  <c r="E67" i="26"/>
  <c r="D67" i="26"/>
  <c r="C67" i="26"/>
  <c r="E66" i="26"/>
  <c r="L65" i="26"/>
  <c r="F65" i="26" s="1"/>
  <c r="G65" i="26"/>
  <c r="E65" i="26"/>
  <c r="E94" i="26" s="1"/>
  <c r="D65" i="26"/>
  <c r="D88" i="26" s="1"/>
  <c r="C65" i="26"/>
  <c r="C91" i="26" s="1"/>
  <c r="E64" i="26"/>
  <c r="D64" i="26"/>
  <c r="C64" i="26"/>
  <c r="E63" i="26"/>
  <c r="S62" i="26"/>
  <c r="K62" i="26"/>
  <c r="E61" i="26"/>
  <c r="D61" i="26"/>
  <c r="C61" i="26"/>
  <c r="E60" i="26"/>
  <c r="D60" i="26"/>
  <c r="S59" i="26"/>
  <c r="BJ343" i="28"/>
  <c r="BH343" i="28"/>
  <c r="C8" i="28"/>
  <c r="BI7" i="28"/>
  <c r="BI6" i="28"/>
  <c r="BE2" i="28"/>
  <c r="BD2" i="28"/>
  <c r="BC2" i="28"/>
  <c r="BB2" i="28"/>
  <c r="BA2" i="28"/>
  <c r="AZ2" i="28"/>
  <c r="AY2" i="28"/>
  <c r="AX2" i="28"/>
  <c r="AW2" i="28"/>
  <c r="AV2" i="28"/>
  <c r="AU2" i="28"/>
  <c r="AT2" i="28"/>
  <c r="AS2" i="28"/>
  <c r="AR2" i="28"/>
  <c r="AQ2" i="28"/>
  <c r="AP2" i="28"/>
  <c r="AO2" i="28"/>
  <c r="AN2" i="28"/>
  <c r="AL2" i="28"/>
  <c r="AK2" i="28"/>
  <c r="AJ2" i="28"/>
  <c r="AI2" i="28"/>
  <c r="AH2" i="28"/>
  <c r="AG2" i="28"/>
  <c r="AF2" i="28"/>
  <c r="AE2" i="28"/>
  <c r="AD2" i="28"/>
  <c r="AC2" i="28"/>
  <c r="AB2" i="28"/>
  <c r="AA2" i="28"/>
  <c r="Z2" i="28"/>
  <c r="Y2" i="28"/>
  <c r="X2" i="28"/>
  <c r="W2" i="28"/>
  <c r="V2" i="28"/>
  <c r="U2" i="28"/>
  <c r="S2" i="28"/>
  <c r="R2" i="28"/>
  <c r="Q2" i="28"/>
  <c r="P2" i="28"/>
  <c r="O2" i="28"/>
  <c r="N2" i="28"/>
  <c r="M2" i="28"/>
  <c r="L2" i="28"/>
  <c r="K2" i="28"/>
  <c r="J2" i="28"/>
  <c r="I2" i="28"/>
  <c r="H2" i="28"/>
  <c r="G2" i="28"/>
  <c r="F2" i="28"/>
  <c r="E2" i="28"/>
  <c r="D2" i="28"/>
  <c r="C2" i="28"/>
  <c r="B2" i="28"/>
  <c r="BJ1" i="28"/>
  <c r="BI1" i="28"/>
  <c r="BE1" i="28"/>
  <c r="BD1" i="28"/>
  <c r="BC1" i="28"/>
  <c r="BB1" i="28"/>
  <c r="BA1" i="28"/>
  <c r="AZ1" i="28"/>
  <c r="AY1" i="28"/>
  <c r="AX1" i="28"/>
  <c r="AW1" i="28"/>
  <c r="AV1" i="28"/>
  <c r="AU1" i="28"/>
  <c r="AT1" i="28"/>
  <c r="AS1" i="28"/>
  <c r="AR1" i="28"/>
  <c r="AQ1" i="28"/>
  <c r="AP1" i="28"/>
  <c r="AO1" i="28"/>
  <c r="AN1" i="28"/>
  <c r="AL1" i="28"/>
  <c r="AK1" i="28"/>
  <c r="AJ1" i="28"/>
  <c r="AI1" i="28"/>
  <c r="AH1" i="28"/>
  <c r="AG1" i="28"/>
  <c r="AF1" i="28"/>
  <c r="AE1" i="28"/>
  <c r="AD1" i="28"/>
  <c r="AC1" i="28"/>
  <c r="AB1" i="28"/>
  <c r="AA1" i="28"/>
  <c r="Z1" i="28"/>
  <c r="Y1" i="28"/>
  <c r="X1" i="28"/>
  <c r="W1" i="28"/>
  <c r="V1" i="28"/>
  <c r="U1" i="28"/>
  <c r="S1" i="28"/>
  <c r="R1" i="28"/>
  <c r="Q1" i="28"/>
  <c r="P1" i="28"/>
  <c r="O1" i="28"/>
  <c r="N1" i="28"/>
  <c r="M1" i="28"/>
  <c r="L1" i="28"/>
  <c r="K1" i="28"/>
  <c r="J1" i="28"/>
  <c r="I1" i="28"/>
  <c r="H1" i="28"/>
  <c r="G1" i="28"/>
  <c r="F1" i="28"/>
  <c r="E1" i="28"/>
  <c r="D1" i="28"/>
  <c r="C1" i="28"/>
  <c r="B1" i="28"/>
  <c r="A1" i="28"/>
  <c r="H48" i="27"/>
  <c r="E47" i="27"/>
  <c r="P46" i="27"/>
  <c r="F46" i="27"/>
  <c r="E46" i="27"/>
  <c r="D46" i="27"/>
  <c r="C46" i="27"/>
  <c r="Q45" i="27"/>
  <c r="F45" i="27"/>
  <c r="S44" i="27"/>
  <c r="E43" i="27"/>
  <c r="D43" i="27"/>
  <c r="C43" i="27"/>
  <c r="P42" i="27"/>
  <c r="F42" i="27"/>
  <c r="E42" i="27"/>
  <c r="D42" i="27"/>
  <c r="B42" i="27"/>
  <c r="Q41" i="27"/>
  <c r="B41" i="27"/>
  <c r="Q40" i="27"/>
  <c r="F40" i="27"/>
  <c r="E40" i="27"/>
  <c r="D40" i="27"/>
  <c r="C40" i="27"/>
  <c r="B40" i="27"/>
  <c r="F39" i="27"/>
  <c r="E39" i="27"/>
  <c r="B39" i="27"/>
  <c r="B38" i="27"/>
  <c r="S37" i="27"/>
  <c r="F37" i="27"/>
  <c r="E37" i="27"/>
  <c r="D37" i="27"/>
  <c r="C37" i="27"/>
  <c r="B37" i="27"/>
  <c r="F36" i="27"/>
  <c r="E36" i="27"/>
  <c r="B36" i="27"/>
  <c r="S35" i="27"/>
  <c r="B35" i="27"/>
  <c r="F34" i="27"/>
  <c r="E34" i="27"/>
  <c r="D34" i="27"/>
  <c r="C34" i="27"/>
  <c r="B34" i="27"/>
  <c r="F33" i="27"/>
  <c r="E33" i="27"/>
  <c r="B33" i="27"/>
  <c r="B32" i="27"/>
  <c r="E31" i="27"/>
  <c r="D31" i="27"/>
  <c r="C31" i="27"/>
  <c r="L30" i="27"/>
  <c r="K30" i="27"/>
  <c r="J30" i="27"/>
  <c r="I30" i="27"/>
  <c r="H30" i="27"/>
  <c r="G30" i="27"/>
  <c r="F28" i="27"/>
  <c r="E28" i="27"/>
  <c r="D28" i="27"/>
  <c r="C28" i="27"/>
  <c r="F27" i="27"/>
  <c r="E27" i="27"/>
  <c r="R25" i="27"/>
  <c r="F25" i="27"/>
  <c r="E25" i="27"/>
  <c r="D25" i="27"/>
  <c r="C25" i="27"/>
  <c r="S24" i="27"/>
  <c r="R24" i="27"/>
  <c r="Q24" i="27"/>
  <c r="P24" i="27"/>
  <c r="I24" i="27"/>
  <c r="B24" i="27"/>
  <c r="Q23" i="27"/>
  <c r="P23" i="27"/>
  <c r="R23" i="27" s="1"/>
  <c r="S23" i="27" s="1"/>
  <c r="I23" i="27"/>
  <c r="B23" i="27"/>
  <c r="Q22" i="27"/>
  <c r="P22" i="27"/>
  <c r="R22" i="27" s="1"/>
  <c r="S22" i="27" s="1"/>
  <c r="I22" i="27"/>
  <c r="F22" i="27"/>
  <c r="E22" i="27"/>
  <c r="D22" i="27"/>
  <c r="C22" i="27"/>
  <c r="B22" i="27"/>
  <c r="Q21" i="27"/>
  <c r="P21" i="27"/>
  <c r="R21" i="27" s="1"/>
  <c r="S21" i="27" s="1"/>
  <c r="I21" i="27"/>
  <c r="F21" i="27"/>
  <c r="E21" i="27"/>
  <c r="D21" i="27"/>
  <c r="C21" i="27"/>
  <c r="B21" i="27"/>
  <c r="R20" i="27"/>
  <c r="Q20" i="27"/>
  <c r="P20" i="27"/>
  <c r="I20" i="27"/>
  <c r="E20" i="27"/>
  <c r="F19" i="27"/>
  <c r="E19" i="27"/>
  <c r="D19" i="27"/>
  <c r="C19" i="27"/>
  <c r="F18" i="27"/>
  <c r="E18" i="27"/>
  <c r="D18" i="27"/>
  <c r="C18" i="27"/>
  <c r="E17" i="27"/>
  <c r="L16" i="27"/>
  <c r="G16" i="27"/>
  <c r="F16" i="27"/>
  <c r="F23" i="27" s="1"/>
  <c r="E16" i="27"/>
  <c r="E45" i="27" s="1"/>
  <c r="D16" i="27"/>
  <c r="D39" i="27" s="1"/>
  <c r="C16" i="27"/>
  <c r="C42" i="27" s="1"/>
  <c r="F15" i="27"/>
  <c r="E15" i="27"/>
  <c r="D15" i="27"/>
  <c r="C15" i="27"/>
  <c r="F14" i="27"/>
  <c r="E14" i="27"/>
  <c r="S13" i="27"/>
  <c r="K13" i="27"/>
  <c r="E13" i="27"/>
  <c r="F12" i="27"/>
  <c r="E12" i="27"/>
  <c r="D12" i="27"/>
  <c r="C12" i="27"/>
  <c r="F11" i="27"/>
  <c r="E11" i="27"/>
  <c r="D11" i="27"/>
  <c r="S10" i="27"/>
  <c r="BJ343" i="27"/>
  <c r="BH343" i="27"/>
  <c r="C8" i="27"/>
  <c r="BI7" i="27"/>
  <c r="BI6" i="27"/>
  <c r="BE2" i="27"/>
  <c r="BD2" i="27"/>
  <c r="BC2" i="27"/>
  <c r="BB2" i="27"/>
  <c r="BA2" i="27"/>
  <c r="AZ2" i="27"/>
  <c r="AY2" i="27"/>
  <c r="AX2" i="27"/>
  <c r="AW2" i="27"/>
  <c r="AV2" i="27"/>
  <c r="AU2" i="27"/>
  <c r="AT2" i="27"/>
  <c r="AS2" i="27"/>
  <c r="AR2" i="27"/>
  <c r="AQ2" i="27"/>
  <c r="AP2" i="27"/>
  <c r="AO2" i="27"/>
  <c r="AN2" i="27"/>
  <c r="AL2" i="27"/>
  <c r="AK2" i="27"/>
  <c r="AJ2" i="27"/>
  <c r="AI2" i="27"/>
  <c r="AH2" i="27"/>
  <c r="AG2" i="27"/>
  <c r="AF2" i="27"/>
  <c r="AE2" i="27"/>
  <c r="AD2" i="27"/>
  <c r="AC2" i="27"/>
  <c r="AB2" i="27"/>
  <c r="AA2" i="27"/>
  <c r="Z2" i="27"/>
  <c r="Y2" i="27"/>
  <c r="X2" i="27"/>
  <c r="W2" i="27"/>
  <c r="V2" i="27"/>
  <c r="U2" i="27"/>
  <c r="S2" i="27"/>
  <c r="R2" i="27"/>
  <c r="Q2" i="27"/>
  <c r="P2" i="27"/>
  <c r="O2" i="27"/>
  <c r="N2" i="27"/>
  <c r="M2" i="27"/>
  <c r="L2" i="27"/>
  <c r="K2" i="27"/>
  <c r="J2" i="27"/>
  <c r="I2" i="27"/>
  <c r="H2" i="27"/>
  <c r="G2" i="27"/>
  <c r="F2" i="27"/>
  <c r="E2" i="27"/>
  <c r="D2" i="27"/>
  <c r="C2" i="27"/>
  <c r="B2" i="27"/>
  <c r="BJ1" i="27"/>
  <c r="BI1" i="27"/>
  <c r="BE1" i="27"/>
  <c r="BD1" i="27"/>
  <c r="BC1" i="27"/>
  <c r="BB1" i="27"/>
  <c r="BA1" i="27"/>
  <c r="AZ1" i="27"/>
  <c r="AY1" i="27"/>
  <c r="AX1" i="27"/>
  <c r="AW1" i="27"/>
  <c r="AV1" i="27"/>
  <c r="AU1" i="27"/>
  <c r="AT1" i="27"/>
  <c r="AS1" i="27"/>
  <c r="AR1" i="27"/>
  <c r="AQ1" i="27"/>
  <c r="AP1" i="27"/>
  <c r="AO1" i="27"/>
  <c r="AN1" i="27"/>
  <c r="AL1" i="27"/>
  <c r="AK1" i="27"/>
  <c r="AJ1" i="27"/>
  <c r="AI1" i="27"/>
  <c r="AH1" i="27"/>
  <c r="AG1" i="27"/>
  <c r="AF1" i="27"/>
  <c r="AE1" i="27"/>
  <c r="AD1" i="27"/>
  <c r="AC1" i="27"/>
  <c r="AB1" i="27"/>
  <c r="AA1" i="27"/>
  <c r="Z1" i="27"/>
  <c r="Y1" i="27"/>
  <c r="X1" i="27"/>
  <c r="W1" i="27"/>
  <c r="V1" i="27"/>
  <c r="U1" i="27"/>
  <c r="S1" i="27"/>
  <c r="R1" i="27"/>
  <c r="Q1" i="27"/>
  <c r="P1" i="27"/>
  <c r="O1" i="27"/>
  <c r="N1" i="27"/>
  <c r="M1" i="27"/>
  <c r="L1" i="27"/>
  <c r="K1" i="27"/>
  <c r="J1" i="27"/>
  <c r="I1" i="27"/>
  <c r="H1" i="27"/>
  <c r="G1" i="27"/>
  <c r="F1" i="27"/>
  <c r="E1" i="27"/>
  <c r="D1" i="27"/>
  <c r="C1" i="27"/>
  <c r="B1" i="27"/>
  <c r="A1" i="27"/>
  <c r="BJ3" i="27" s="1"/>
  <c r="H57" i="26"/>
  <c r="P55" i="26"/>
  <c r="E55" i="26"/>
  <c r="D55" i="26"/>
  <c r="Q54" i="26"/>
  <c r="E54" i="26"/>
  <c r="S53" i="26"/>
  <c r="E52" i="26"/>
  <c r="D52" i="26"/>
  <c r="P51" i="26"/>
  <c r="E51" i="26"/>
  <c r="D51" i="26"/>
  <c r="C51" i="26"/>
  <c r="B51" i="26"/>
  <c r="Q50" i="26"/>
  <c r="E50" i="26"/>
  <c r="B50" i="26"/>
  <c r="Q49" i="26"/>
  <c r="E49" i="26"/>
  <c r="D49" i="26"/>
  <c r="B49" i="26"/>
  <c r="E48" i="26"/>
  <c r="D48" i="26"/>
  <c r="B48" i="26"/>
  <c r="E47" i="26"/>
  <c r="B47" i="26"/>
  <c r="S46" i="26"/>
  <c r="E46" i="26"/>
  <c r="D46" i="26"/>
  <c r="B46" i="26"/>
  <c r="E45" i="26"/>
  <c r="D45" i="26"/>
  <c r="B45" i="26"/>
  <c r="S44" i="26"/>
  <c r="B44" i="26"/>
  <c r="E43" i="26"/>
  <c r="D43" i="26"/>
  <c r="B43" i="26"/>
  <c r="E42" i="26"/>
  <c r="D42" i="26"/>
  <c r="B42" i="26"/>
  <c r="E41" i="26"/>
  <c r="B41" i="26"/>
  <c r="E40" i="26"/>
  <c r="D40" i="26"/>
  <c r="L39" i="26"/>
  <c r="K39" i="26"/>
  <c r="J39" i="26"/>
  <c r="I39" i="26"/>
  <c r="H39" i="26"/>
  <c r="G39" i="26"/>
  <c r="E38" i="26"/>
  <c r="D38" i="26"/>
  <c r="E37" i="26"/>
  <c r="D37" i="26"/>
  <c r="E36" i="26"/>
  <c r="D36" i="26"/>
  <c r="R34" i="26"/>
  <c r="E34" i="26"/>
  <c r="D34" i="26"/>
  <c r="S33" i="26"/>
  <c r="Q33" i="26"/>
  <c r="P33" i="26"/>
  <c r="R33" i="26" s="1"/>
  <c r="I33" i="26"/>
  <c r="B33" i="26"/>
  <c r="S32" i="26"/>
  <c r="Q32" i="26"/>
  <c r="P32" i="26"/>
  <c r="R32" i="26" s="1"/>
  <c r="I32" i="26"/>
  <c r="B32" i="26"/>
  <c r="S31" i="26"/>
  <c r="Q31" i="26"/>
  <c r="P31" i="26"/>
  <c r="R31" i="26" s="1"/>
  <c r="I31" i="26"/>
  <c r="E31" i="26"/>
  <c r="D31" i="26"/>
  <c r="C31" i="26"/>
  <c r="B31" i="26"/>
  <c r="S30" i="26"/>
  <c r="Q30" i="26"/>
  <c r="P30" i="26"/>
  <c r="R30" i="26" s="1"/>
  <c r="I30" i="26"/>
  <c r="E30" i="26"/>
  <c r="D30" i="26"/>
  <c r="B30" i="26"/>
  <c r="S29" i="26"/>
  <c r="Q29" i="26"/>
  <c r="P29" i="26"/>
  <c r="R29" i="26" s="1"/>
  <c r="I29" i="26"/>
  <c r="B29" i="26"/>
  <c r="S28" i="26"/>
  <c r="Q28" i="26"/>
  <c r="P28" i="26"/>
  <c r="R28" i="26" s="1"/>
  <c r="I28" i="26"/>
  <c r="F28" i="26"/>
  <c r="B28" i="26"/>
  <c r="Q27" i="26"/>
  <c r="P27" i="26"/>
  <c r="R27" i="26" s="1"/>
  <c r="S27" i="26" s="1"/>
  <c r="I27" i="26"/>
  <c r="E27" i="26"/>
  <c r="D27" i="26"/>
  <c r="B27" i="26"/>
  <c r="Q26" i="26"/>
  <c r="P26" i="26"/>
  <c r="R26" i="26" s="1"/>
  <c r="S26" i="26" s="1"/>
  <c r="I26" i="26"/>
  <c r="E26" i="26"/>
  <c r="D26" i="26"/>
  <c r="B26" i="26"/>
  <c r="Q25" i="26"/>
  <c r="P25" i="26"/>
  <c r="R25" i="26" s="1"/>
  <c r="S25" i="26" s="1"/>
  <c r="I25" i="26"/>
  <c r="B25" i="26"/>
  <c r="Q24" i="26"/>
  <c r="P24" i="26"/>
  <c r="R24" i="26" s="1"/>
  <c r="S24" i="26" s="1"/>
  <c r="I24" i="26"/>
  <c r="B24" i="26"/>
  <c r="Q23" i="26"/>
  <c r="P23" i="26"/>
  <c r="R23" i="26" s="1"/>
  <c r="S23" i="26" s="1"/>
  <c r="I23" i="26"/>
  <c r="E23" i="26"/>
  <c r="D23" i="26"/>
  <c r="C23" i="26"/>
  <c r="B23" i="26"/>
  <c r="Q22" i="26"/>
  <c r="P22" i="26"/>
  <c r="R22" i="26" s="1"/>
  <c r="S22" i="26" s="1"/>
  <c r="I22" i="26"/>
  <c r="E22" i="26"/>
  <c r="D22" i="26"/>
  <c r="B22" i="26"/>
  <c r="Q21" i="26"/>
  <c r="P21" i="26"/>
  <c r="R21" i="26" s="1"/>
  <c r="S21" i="26" s="1"/>
  <c r="I21" i="26"/>
  <c r="B21" i="26"/>
  <c r="Q20" i="26"/>
  <c r="P20" i="26"/>
  <c r="R20" i="26" s="1"/>
  <c r="I20" i="26"/>
  <c r="F20" i="26"/>
  <c r="E18" i="26"/>
  <c r="D18" i="26"/>
  <c r="E17" i="26"/>
  <c r="D17" i="26"/>
  <c r="L16" i="26"/>
  <c r="F16" i="26" s="1"/>
  <c r="F32" i="26" s="1"/>
  <c r="G16" i="26"/>
  <c r="C16" i="26" s="1"/>
  <c r="C27" i="26" s="1"/>
  <c r="E16" i="26"/>
  <c r="E32" i="26" s="1"/>
  <c r="D16" i="26"/>
  <c r="D54" i="26" s="1"/>
  <c r="E15" i="26"/>
  <c r="D15" i="26"/>
  <c r="E14" i="26"/>
  <c r="D14" i="26"/>
  <c r="S13" i="26"/>
  <c r="K13" i="26"/>
  <c r="E12" i="26"/>
  <c r="D12" i="26"/>
  <c r="E11" i="26"/>
  <c r="D11" i="26"/>
  <c r="S10" i="26"/>
  <c r="E10" i="26"/>
  <c r="D10" i="26"/>
  <c r="BJ343" i="26"/>
  <c r="BH343" i="26"/>
  <c r="C8" i="26"/>
  <c r="BI7" i="26"/>
  <c r="BI6" i="26"/>
  <c r="BJ3" i="26"/>
  <c r="BE2" i="26"/>
  <c r="BD2" i="26"/>
  <c r="BC2" i="26"/>
  <c r="BB2" i="26"/>
  <c r="BA2" i="26"/>
  <c r="AZ2" i="26"/>
  <c r="AY2" i="26"/>
  <c r="AX2" i="26"/>
  <c r="AW2" i="26"/>
  <c r="AV2" i="26"/>
  <c r="AU2" i="26"/>
  <c r="AT2" i="26"/>
  <c r="AS2" i="26"/>
  <c r="AR2" i="26"/>
  <c r="AQ2" i="26"/>
  <c r="AP2" i="26"/>
  <c r="AO2" i="26"/>
  <c r="AN2" i="26"/>
  <c r="AL2" i="26"/>
  <c r="AK2" i="26"/>
  <c r="AJ2" i="26"/>
  <c r="AI2" i="26"/>
  <c r="AH2" i="26"/>
  <c r="AG2" i="26"/>
  <c r="AF2" i="26"/>
  <c r="AE2" i="26"/>
  <c r="AD2" i="26"/>
  <c r="AC2" i="26"/>
  <c r="AB2" i="26"/>
  <c r="AA2" i="26"/>
  <c r="Z2" i="26"/>
  <c r="Y2" i="26"/>
  <c r="X2" i="26"/>
  <c r="W2" i="26"/>
  <c r="V2" i="26"/>
  <c r="U2" i="26"/>
  <c r="S2" i="26"/>
  <c r="R2" i="26"/>
  <c r="Q2" i="26"/>
  <c r="P2" i="26"/>
  <c r="O2" i="26"/>
  <c r="N2" i="26"/>
  <c r="M2" i="26"/>
  <c r="L2" i="26"/>
  <c r="K2" i="26"/>
  <c r="J2" i="26"/>
  <c r="I2" i="26"/>
  <c r="H2" i="26"/>
  <c r="G2" i="26"/>
  <c r="F2" i="26"/>
  <c r="E2" i="26"/>
  <c r="D2" i="26"/>
  <c r="C2" i="26"/>
  <c r="B2" i="26"/>
  <c r="BJ1" i="26"/>
  <c r="BI1" i="26"/>
  <c r="BE1" i="26"/>
  <c r="BD1" i="26"/>
  <c r="BC1" i="26"/>
  <c r="BB1" i="26"/>
  <c r="BA1" i="26"/>
  <c r="AZ1" i="26"/>
  <c r="AY1" i="26"/>
  <c r="AX1" i="26"/>
  <c r="AW1" i="26"/>
  <c r="AV1" i="26"/>
  <c r="AU1" i="26"/>
  <c r="AT1" i="26"/>
  <c r="AS1" i="26"/>
  <c r="AR1" i="26"/>
  <c r="AQ1" i="26"/>
  <c r="AP1" i="26"/>
  <c r="AO1" i="26"/>
  <c r="AN1" i="26"/>
  <c r="AL1" i="26"/>
  <c r="AK1" i="26"/>
  <c r="AJ1" i="26"/>
  <c r="AI1" i="26"/>
  <c r="AH1" i="26"/>
  <c r="AG1" i="26"/>
  <c r="AF1" i="26"/>
  <c r="AE1" i="26"/>
  <c r="AD1" i="26"/>
  <c r="AC1" i="26"/>
  <c r="AB1" i="26"/>
  <c r="AA1" i="26"/>
  <c r="Z1" i="26"/>
  <c r="Y1" i="26"/>
  <c r="X1" i="26"/>
  <c r="W1" i="26"/>
  <c r="V1" i="26"/>
  <c r="U1" i="26"/>
  <c r="S1" i="26"/>
  <c r="R1" i="26"/>
  <c r="Q1" i="26"/>
  <c r="P1" i="26"/>
  <c r="O1" i="26"/>
  <c r="N1" i="26"/>
  <c r="M1" i="26"/>
  <c r="L1" i="26"/>
  <c r="K1" i="26"/>
  <c r="J1" i="26"/>
  <c r="I1" i="26"/>
  <c r="H1" i="26"/>
  <c r="G1" i="26"/>
  <c r="F1" i="26"/>
  <c r="E1" i="26"/>
  <c r="D1" i="26"/>
  <c r="C1" i="26"/>
  <c r="B1" i="26"/>
  <c r="A1" i="26"/>
  <c r="CF7" i="12" a="1"/>
  <c r="CF7" i="12" s="1"/>
  <c r="CF6" i="12"/>
  <c r="BC238" i="12"/>
  <c r="BE237" i="12"/>
  <c r="BB239" i="12" s="1"/>
  <c r="BC234" i="12"/>
  <c r="BC233" i="12"/>
  <c r="BE230" i="12"/>
  <c r="BB235" i="12" s="1"/>
  <c r="AS173" i="12"/>
  <c r="AO173" i="12" s="1"/>
  <c r="AR173" i="12"/>
  <c r="AR176" i="12" s="1"/>
  <c r="AQ173" i="12"/>
  <c r="AQ176" i="12" s="1"/>
  <c r="AP173" i="12"/>
  <c r="AP177" i="12" s="1"/>
  <c r="BE170" i="12"/>
  <c r="AW170" i="12" s="1"/>
  <c r="BE167" i="12"/>
  <c r="AU177" i="12"/>
  <c r="BB177" i="12"/>
  <c r="BD177" i="12" s="1"/>
  <c r="BE177" i="12" s="1"/>
  <c r="BC177" i="12"/>
  <c r="AN178" i="12"/>
  <c r="AU178" i="12"/>
  <c r="BB178" i="12"/>
  <c r="BD178" i="12" s="1"/>
  <c r="BE178" i="12" s="1"/>
  <c r="BC178" i="12"/>
  <c r="AJ238" i="12"/>
  <c r="AL237" i="12"/>
  <c r="AI239" i="12" s="1"/>
  <c r="AJ234" i="12"/>
  <c r="AJ233" i="12"/>
  <c r="AL230" i="12"/>
  <c r="AI235" i="12" s="1"/>
  <c r="AL228" i="12"/>
  <c r="AE222" i="12"/>
  <c r="AD222" i="12"/>
  <c r="AC222" i="12"/>
  <c r="AA222" i="12"/>
  <c r="Z222" i="12"/>
  <c r="AE173" i="12"/>
  <c r="Y173" i="12" s="1"/>
  <c r="Y175" i="12" s="1"/>
  <c r="Z173" i="12"/>
  <c r="V173" i="12" s="1"/>
  <c r="X173" i="12"/>
  <c r="X170" i="12" s="1"/>
  <c r="W173" i="12"/>
  <c r="W167" i="12" s="1"/>
  <c r="AL170" i="12"/>
  <c r="AL167" i="12"/>
  <c r="AT260" i="12"/>
  <c r="AN257" i="12"/>
  <c r="AN256" i="12"/>
  <c r="AN255" i="12"/>
  <c r="AN254" i="12"/>
  <c r="AN253" i="12"/>
  <c r="AN252" i="12"/>
  <c r="AN251" i="12"/>
  <c r="AN250" i="12"/>
  <c r="AN249" i="12"/>
  <c r="AN248" i="12"/>
  <c r="AN247" i="12"/>
  <c r="AN246" i="12"/>
  <c r="AN245" i="12"/>
  <c r="AN244" i="12"/>
  <c r="AN243" i="12"/>
  <c r="AN242" i="12"/>
  <c r="AN241" i="12"/>
  <c r="AN240" i="12"/>
  <c r="AN239" i="12"/>
  <c r="AN238" i="12"/>
  <c r="AN237" i="12"/>
  <c r="AN236" i="12"/>
  <c r="AN235" i="12"/>
  <c r="AN234" i="12"/>
  <c r="AN233" i="12"/>
  <c r="AN232" i="12"/>
  <c r="AN231" i="12"/>
  <c r="AN230" i="12"/>
  <c r="AN229" i="12"/>
  <c r="BE228" i="12"/>
  <c r="AN228" i="12"/>
  <c r="AN227" i="12"/>
  <c r="AN226" i="12"/>
  <c r="AN225" i="12"/>
  <c r="AN224" i="12"/>
  <c r="AN223" i="12"/>
  <c r="AX222" i="12"/>
  <c r="AW222" i="12"/>
  <c r="AV222" i="12"/>
  <c r="AU222" i="12"/>
  <c r="AT222" i="12"/>
  <c r="AS222" i="12"/>
  <c r="BD217" i="12"/>
  <c r="BE216" i="12"/>
  <c r="BC216" i="12"/>
  <c r="BB216" i="12"/>
  <c r="BD216" i="12" s="1"/>
  <c r="AU216" i="12"/>
  <c r="AN216" i="12"/>
  <c r="BE215" i="12"/>
  <c r="BC215" i="12"/>
  <c r="BB215" i="12"/>
  <c r="BD215" i="12" s="1"/>
  <c r="AU215" i="12"/>
  <c r="AN215" i="12"/>
  <c r="BE214" i="12"/>
  <c r="BC214" i="12"/>
  <c r="BB214" i="12"/>
  <c r="BD214" i="12" s="1"/>
  <c r="AU214" i="12"/>
  <c r="AN214" i="12"/>
  <c r="BE213" i="12"/>
  <c r="BC213" i="12"/>
  <c r="BB213" i="12"/>
  <c r="BD213" i="12" s="1"/>
  <c r="AU213" i="12"/>
  <c r="AN213" i="12"/>
  <c r="BE212" i="12"/>
  <c r="BC212" i="12"/>
  <c r="BB212" i="12"/>
  <c r="BD212" i="12" s="1"/>
  <c r="AU212" i="12"/>
  <c r="AN212" i="12"/>
  <c r="BE211" i="12"/>
  <c r="BC211" i="12"/>
  <c r="BB211" i="12"/>
  <c r="BD211" i="12" s="1"/>
  <c r="AU211" i="12"/>
  <c r="AN211" i="12"/>
  <c r="BE210" i="12"/>
  <c r="BC210" i="12"/>
  <c r="BB210" i="12"/>
  <c r="BD210" i="12" s="1"/>
  <c r="AU210" i="12"/>
  <c r="AN210" i="12"/>
  <c r="BE209" i="12"/>
  <c r="BC209" i="12"/>
  <c r="BB209" i="12"/>
  <c r="BD209" i="12" s="1"/>
  <c r="AU209" i="12"/>
  <c r="AN209" i="12"/>
  <c r="BE208" i="12"/>
  <c r="BC208" i="12"/>
  <c r="BB208" i="12"/>
  <c r="BD208" i="12" s="1"/>
  <c r="AU208" i="12"/>
  <c r="AN208" i="12"/>
  <c r="BE207" i="12"/>
  <c r="BC207" i="12"/>
  <c r="BB207" i="12"/>
  <c r="BD207" i="12" s="1"/>
  <c r="AU207" i="12"/>
  <c r="AN207" i="12"/>
  <c r="BE206" i="12"/>
  <c r="BC206" i="12"/>
  <c r="BB206" i="12"/>
  <c r="BD206" i="12" s="1"/>
  <c r="AU206" i="12"/>
  <c r="AN206" i="12"/>
  <c r="BE205" i="12"/>
  <c r="BC205" i="12"/>
  <c r="BB205" i="12"/>
  <c r="BD205" i="12" s="1"/>
  <c r="AU205" i="12"/>
  <c r="AN205" i="12"/>
  <c r="BE204" i="12"/>
  <c r="BC204" i="12"/>
  <c r="BB204" i="12"/>
  <c r="BD204" i="12" s="1"/>
  <c r="AU204" i="12"/>
  <c r="AN204" i="12"/>
  <c r="BE203" i="12"/>
  <c r="BC203" i="12"/>
  <c r="BB203" i="12"/>
  <c r="BD203" i="12" s="1"/>
  <c r="AU203" i="12"/>
  <c r="AN203" i="12"/>
  <c r="BE202" i="12"/>
  <c r="BC202" i="12"/>
  <c r="BB202" i="12"/>
  <c r="BD202" i="12" s="1"/>
  <c r="AU202" i="12"/>
  <c r="AN202" i="12"/>
  <c r="BE201" i="12"/>
  <c r="BC201" i="12"/>
  <c r="BB201" i="12"/>
  <c r="BD201" i="12" s="1"/>
  <c r="AU201" i="12"/>
  <c r="AN201" i="12"/>
  <c r="BE200" i="12"/>
  <c r="BC200" i="12"/>
  <c r="BB200" i="12"/>
  <c r="BD200" i="12" s="1"/>
  <c r="AU200" i="12"/>
  <c r="AN200" i="12"/>
  <c r="BE199" i="12"/>
  <c r="BC199" i="12"/>
  <c r="BB199" i="12"/>
  <c r="BD199" i="12" s="1"/>
  <c r="AU199" i="12"/>
  <c r="AN199" i="12"/>
  <c r="BE198" i="12"/>
  <c r="BC198" i="12"/>
  <c r="BB198" i="12"/>
  <c r="BD198" i="12" s="1"/>
  <c r="AU198" i="12"/>
  <c r="AN198" i="12"/>
  <c r="BE197" i="12"/>
  <c r="BC197" i="12"/>
  <c r="BB197" i="12"/>
  <c r="BD197" i="12" s="1"/>
  <c r="AU197" i="12"/>
  <c r="AN197" i="12"/>
  <c r="BE196" i="12"/>
  <c r="BC196" i="12"/>
  <c r="BB196" i="12"/>
  <c r="BD196" i="12" s="1"/>
  <c r="AU196" i="12"/>
  <c r="AN196" i="12"/>
  <c r="BE195" i="12"/>
  <c r="BC195" i="12"/>
  <c r="BB195" i="12"/>
  <c r="BD195" i="12" s="1"/>
  <c r="AU195" i="12"/>
  <c r="AN195" i="12"/>
  <c r="BE194" i="12"/>
  <c r="BC194" i="12"/>
  <c r="BB194" i="12"/>
  <c r="BD194" i="12" s="1"/>
  <c r="AU194" i="12"/>
  <c r="AN194" i="12"/>
  <c r="BE193" i="12"/>
  <c r="BC193" i="12"/>
  <c r="BB193" i="12"/>
  <c r="BD193" i="12" s="1"/>
  <c r="AU193" i="12"/>
  <c r="AN193" i="12"/>
  <c r="BE192" i="12"/>
  <c r="BC192" i="12"/>
  <c r="BB192" i="12"/>
  <c r="BD192" i="12" s="1"/>
  <c r="AU192" i="12"/>
  <c r="AN192" i="12"/>
  <c r="BE191" i="12"/>
  <c r="BC191" i="12"/>
  <c r="BB191" i="12"/>
  <c r="BD191" i="12" s="1"/>
  <c r="AU191" i="12"/>
  <c r="AN191" i="12"/>
  <c r="BE190" i="12"/>
  <c r="BC190" i="12"/>
  <c r="BB190" i="12"/>
  <c r="BD190" i="12" s="1"/>
  <c r="AU190" i="12"/>
  <c r="AN190" i="12"/>
  <c r="BE189" i="12"/>
  <c r="BC189" i="12"/>
  <c r="BB189" i="12"/>
  <c r="BD189" i="12" s="1"/>
  <c r="AU189" i="12"/>
  <c r="AN189" i="12"/>
  <c r="BE188" i="12"/>
  <c r="BC188" i="12"/>
  <c r="BB188" i="12"/>
  <c r="BD188" i="12" s="1"/>
  <c r="AU188" i="12"/>
  <c r="AN188" i="12"/>
  <c r="BE187" i="12"/>
  <c r="BC187" i="12"/>
  <c r="BB187" i="12"/>
  <c r="BD187" i="12" s="1"/>
  <c r="AU187" i="12"/>
  <c r="AN187" i="12"/>
  <c r="BE186" i="12"/>
  <c r="BC186" i="12"/>
  <c r="BB186" i="12"/>
  <c r="BD186" i="12" s="1"/>
  <c r="AU186" i="12"/>
  <c r="AN186" i="12"/>
  <c r="BE185" i="12"/>
  <c r="BC185" i="12"/>
  <c r="BB185" i="12"/>
  <c r="BD185" i="12" s="1"/>
  <c r="AU185" i="12"/>
  <c r="AN185" i="12"/>
  <c r="BE184" i="12"/>
  <c r="BC184" i="12"/>
  <c r="BB184" i="12"/>
  <c r="BD184" i="12" s="1"/>
  <c r="AU184" i="12"/>
  <c r="AN184" i="12"/>
  <c r="BE183" i="12"/>
  <c r="BC183" i="12"/>
  <c r="BB183" i="12"/>
  <c r="BD183" i="12" s="1"/>
  <c r="AU183" i="12"/>
  <c r="AN183" i="12"/>
  <c r="BE182" i="12"/>
  <c r="BC182" i="12"/>
  <c r="BB182" i="12"/>
  <c r="BD182" i="12" s="1"/>
  <c r="AU182" i="12"/>
  <c r="AN182" i="12"/>
  <c r="BE181" i="12"/>
  <c r="BC181" i="12"/>
  <c r="BB181" i="12"/>
  <c r="BD181" i="12" s="1"/>
  <c r="AU181" i="12"/>
  <c r="AN181" i="12"/>
  <c r="BE180" i="12"/>
  <c r="BC180" i="12"/>
  <c r="BB180" i="12"/>
  <c r="BD180" i="12" s="1"/>
  <c r="AU180" i="12"/>
  <c r="AN180" i="12"/>
  <c r="BE179" i="12"/>
  <c r="BC179" i="12"/>
  <c r="BB179" i="12"/>
  <c r="BD179" i="12" s="1"/>
  <c r="AU179" i="12"/>
  <c r="AN179" i="12"/>
  <c r="AA260"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AK217" i="12"/>
  <c r="AL216" i="12"/>
  <c r="AJ216" i="12"/>
  <c r="AI216" i="12"/>
  <c r="AK216" i="12" s="1"/>
  <c r="AB216" i="12"/>
  <c r="U216" i="12"/>
  <c r="AL215" i="12"/>
  <c r="AJ215" i="12"/>
  <c r="AI215" i="12"/>
  <c r="AK215" i="12" s="1"/>
  <c r="AB215" i="12"/>
  <c r="W215" i="12"/>
  <c r="U215" i="12"/>
  <c r="AL214" i="12"/>
  <c r="AJ214" i="12"/>
  <c r="AI214" i="12"/>
  <c r="AK214" i="12" s="1"/>
  <c r="AB214" i="12"/>
  <c r="U214" i="12"/>
  <c r="AL213" i="12"/>
  <c r="AJ213" i="12"/>
  <c r="AI213" i="12"/>
  <c r="AK213" i="12" s="1"/>
  <c r="AB213" i="12"/>
  <c r="U213" i="12"/>
  <c r="AL212" i="12"/>
  <c r="AJ212" i="12"/>
  <c r="AI212" i="12"/>
  <c r="AK212" i="12" s="1"/>
  <c r="AB212" i="12"/>
  <c r="U212" i="12"/>
  <c r="AL211" i="12"/>
  <c r="AJ211" i="12"/>
  <c r="AI211" i="12"/>
  <c r="AK211" i="12" s="1"/>
  <c r="AB211" i="12"/>
  <c r="U211" i="12"/>
  <c r="AL210" i="12"/>
  <c r="AJ210" i="12"/>
  <c r="AI210" i="12"/>
  <c r="AK210" i="12" s="1"/>
  <c r="AB210" i="12"/>
  <c r="U210" i="12"/>
  <c r="AL209" i="12"/>
  <c r="AJ209" i="12"/>
  <c r="AI209" i="12"/>
  <c r="AK209" i="12" s="1"/>
  <c r="AB209" i="12"/>
  <c r="U209" i="12"/>
  <c r="AL208" i="12"/>
  <c r="AJ208" i="12"/>
  <c r="AI208" i="12"/>
  <c r="AK208" i="12" s="1"/>
  <c r="AB208" i="12"/>
  <c r="U208" i="12"/>
  <c r="AL207" i="12"/>
  <c r="AJ207" i="12"/>
  <c r="AI207" i="12"/>
  <c r="AK207" i="12" s="1"/>
  <c r="AB207" i="12"/>
  <c r="U207" i="12"/>
  <c r="AL206" i="12"/>
  <c r="AJ206" i="12"/>
  <c r="AI206" i="12"/>
  <c r="AK206" i="12" s="1"/>
  <c r="AB206" i="12"/>
  <c r="U206" i="12"/>
  <c r="AL205" i="12"/>
  <c r="AJ205" i="12"/>
  <c r="AI205" i="12"/>
  <c r="AK205" i="12" s="1"/>
  <c r="AB205" i="12"/>
  <c r="U205" i="12"/>
  <c r="AL204" i="12"/>
  <c r="AJ204" i="12"/>
  <c r="AI204" i="12"/>
  <c r="AK204" i="12" s="1"/>
  <c r="AB204" i="12"/>
  <c r="U204" i="12"/>
  <c r="AL203" i="12"/>
  <c r="AJ203" i="12"/>
  <c r="AI203" i="12"/>
  <c r="AK203" i="12" s="1"/>
  <c r="AB203" i="12"/>
  <c r="U203" i="12"/>
  <c r="AL202" i="12"/>
  <c r="AJ202" i="12"/>
  <c r="AI202" i="12"/>
  <c r="AK202" i="12" s="1"/>
  <c r="AB202" i="12"/>
  <c r="U202" i="12"/>
  <c r="AL201" i="12"/>
  <c r="AJ201" i="12"/>
  <c r="AI201" i="12"/>
  <c r="AK201" i="12" s="1"/>
  <c r="AB201" i="12"/>
  <c r="U201" i="12"/>
  <c r="AL200" i="12"/>
  <c r="AJ200" i="12"/>
  <c r="AI200" i="12"/>
  <c r="AK200" i="12" s="1"/>
  <c r="AB200" i="12"/>
  <c r="U200" i="12"/>
  <c r="AL199" i="12"/>
  <c r="AJ199" i="12"/>
  <c r="AI199" i="12"/>
  <c r="AK199" i="12" s="1"/>
  <c r="AB199" i="12"/>
  <c r="U199" i="12"/>
  <c r="AL198" i="12"/>
  <c r="AJ198" i="12"/>
  <c r="AI198" i="12"/>
  <c r="AK198" i="12" s="1"/>
  <c r="AB198" i="12"/>
  <c r="U198" i="12"/>
  <c r="AL197" i="12"/>
  <c r="AJ197" i="12"/>
  <c r="AI197" i="12"/>
  <c r="AK197" i="12" s="1"/>
  <c r="AB197" i="12"/>
  <c r="U197" i="12"/>
  <c r="AL196" i="12"/>
  <c r="AJ196" i="12"/>
  <c r="AI196" i="12"/>
  <c r="AK196" i="12" s="1"/>
  <c r="AB196" i="12"/>
  <c r="U196" i="12"/>
  <c r="AL195" i="12"/>
  <c r="AJ195" i="12"/>
  <c r="AI195" i="12"/>
  <c r="AK195" i="12" s="1"/>
  <c r="AB195" i="12"/>
  <c r="U195" i="12"/>
  <c r="AL194" i="12"/>
  <c r="AJ194" i="12"/>
  <c r="AI194" i="12"/>
  <c r="AK194" i="12" s="1"/>
  <c r="AB194" i="12"/>
  <c r="U194" i="12"/>
  <c r="AL193" i="12"/>
  <c r="AJ193" i="12"/>
  <c r="AI193" i="12"/>
  <c r="AK193" i="12" s="1"/>
  <c r="AB193" i="12"/>
  <c r="U193" i="12"/>
  <c r="AL192" i="12"/>
  <c r="AJ192" i="12"/>
  <c r="AI192" i="12"/>
  <c r="AK192" i="12" s="1"/>
  <c r="AB192" i="12"/>
  <c r="U192" i="12"/>
  <c r="AL191" i="12"/>
  <c r="AJ191" i="12"/>
  <c r="AI191" i="12"/>
  <c r="AK191" i="12" s="1"/>
  <c r="AB191" i="12"/>
  <c r="W191" i="12"/>
  <c r="U191" i="12"/>
  <c r="AL190" i="12"/>
  <c r="AJ190" i="12"/>
  <c r="AI190" i="12"/>
  <c r="AK190" i="12" s="1"/>
  <c r="AB190" i="12"/>
  <c r="U190" i="12"/>
  <c r="AL189" i="12"/>
  <c r="AJ189" i="12"/>
  <c r="AI189" i="12"/>
  <c r="AK189" i="12" s="1"/>
  <c r="AB189" i="12"/>
  <c r="U189" i="12"/>
  <c r="AL188" i="12"/>
  <c r="AJ188" i="12"/>
  <c r="AI188" i="12"/>
  <c r="AK188" i="12" s="1"/>
  <c r="AB188" i="12"/>
  <c r="U188" i="12"/>
  <c r="AL187" i="12"/>
  <c r="AJ187" i="12"/>
  <c r="AI187" i="12"/>
  <c r="AK187" i="12" s="1"/>
  <c r="AB187" i="12"/>
  <c r="U187" i="12"/>
  <c r="AL186" i="12"/>
  <c r="AJ186" i="12"/>
  <c r="AI186" i="12"/>
  <c r="AK186" i="12" s="1"/>
  <c r="AB186" i="12"/>
  <c r="U186" i="12"/>
  <c r="AL185" i="12"/>
  <c r="AJ185" i="12"/>
  <c r="AI185" i="12"/>
  <c r="AK185" i="12" s="1"/>
  <c r="AB185" i="12"/>
  <c r="U185" i="12"/>
  <c r="AL184" i="12"/>
  <c r="AJ184" i="12"/>
  <c r="AI184" i="12"/>
  <c r="AK184" i="12" s="1"/>
  <c r="AB184" i="12"/>
  <c r="AB222" i="12" s="1"/>
  <c r="U184" i="12"/>
  <c r="AL183" i="12"/>
  <c r="AJ183" i="12"/>
  <c r="AI183" i="12"/>
  <c r="AK183" i="12" s="1"/>
  <c r="AB183" i="12"/>
  <c r="U183" i="12"/>
  <c r="AL182" i="12"/>
  <c r="AJ182" i="12"/>
  <c r="AI182" i="12"/>
  <c r="AK182" i="12" s="1"/>
  <c r="AB182" i="12"/>
  <c r="U182" i="12"/>
  <c r="AL181" i="12"/>
  <c r="AJ181" i="12"/>
  <c r="AI181" i="12"/>
  <c r="AK181" i="12" s="1"/>
  <c r="AB181" i="12"/>
  <c r="U181" i="12"/>
  <c r="AL180" i="12"/>
  <c r="AJ180" i="12"/>
  <c r="AI180" i="12"/>
  <c r="AK180" i="12" s="1"/>
  <c r="AB180" i="12"/>
  <c r="U180" i="12"/>
  <c r="AL179" i="12"/>
  <c r="AJ179" i="12"/>
  <c r="AI179" i="12"/>
  <c r="AK179" i="12" s="1"/>
  <c r="AB179" i="12"/>
  <c r="U179" i="12"/>
  <c r="AJ178" i="12"/>
  <c r="AI178" i="12"/>
  <c r="AK178" i="12" s="1"/>
  <c r="AL178" i="12" s="1"/>
  <c r="AB178" i="12"/>
  <c r="U178" i="12"/>
  <c r="AJ177" i="12"/>
  <c r="AI177" i="12"/>
  <c r="AB177" i="12"/>
  <c r="H260" i="12"/>
  <c r="B257" i="12"/>
  <c r="B256" i="12"/>
  <c r="B255" i="12"/>
  <c r="B254" i="12"/>
  <c r="B253" i="12"/>
  <c r="B252" i="12"/>
  <c r="B251" i="12"/>
  <c r="B250" i="12"/>
  <c r="B249" i="12"/>
  <c r="B248" i="12"/>
  <c r="B247" i="12"/>
  <c r="B246" i="12"/>
  <c r="B245" i="12"/>
  <c r="B244" i="12"/>
  <c r="B243" i="12"/>
  <c r="B242" i="12"/>
  <c r="B241" i="12"/>
  <c r="B240" i="12"/>
  <c r="B239" i="12"/>
  <c r="Q238" i="12"/>
  <c r="B238" i="12"/>
  <c r="S237" i="12"/>
  <c r="P239" i="12" s="1"/>
  <c r="B237" i="12"/>
  <c r="B236" i="12"/>
  <c r="B235" i="12"/>
  <c r="Q234" i="12"/>
  <c r="B234" i="12"/>
  <c r="Q233" i="12"/>
  <c r="B233" i="12"/>
  <c r="B232" i="12"/>
  <c r="B231" i="12"/>
  <c r="S230" i="12"/>
  <c r="P235" i="12" s="1"/>
  <c r="B230" i="12"/>
  <c r="B229" i="12"/>
  <c r="S228" i="12"/>
  <c r="B228" i="12"/>
  <c r="B227" i="12"/>
  <c r="B226" i="12"/>
  <c r="B225" i="12"/>
  <c r="B224" i="12"/>
  <c r="B223" i="12"/>
  <c r="L222" i="12"/>
  <c r="K222" i="12"/>
  <c r="J222" i="12"/>
  <c r="I222" i="12"/>
  <c r="H222" i="12"/>
  <c r="G222" i="12"/>
  <c r="R217" i="12"/>
  <c r="S216" i="12"/>
  <c r="Q216" i="12"/>
  <c r="P216" i="12"/>
  <c r="R216" i="12" s="1"/>
  <c r="I216" i="12"/>
  <c r="B216" i="12"/>
  <c r="S215" i="12"/>
  <c r="Q215" i="12"/>
  <c r="P215" i="12"/>
  <c r="R215" i="12" s="1"/>
  <c r="I215" i="12"/>
  <c r="B215" i="12"/>
  <c r="S214" i="12"/>
  <c r="Q214" i="12"/>
  <c r="P214" i="12"/>
  <c r="R214" i="12" s="1"/>
  <c r="I214" i="12"/>
  <c r="B214" i="12"/>
  <c r="S213" i="12"/>
  <c r="Q213" i="12"/>
  <c r="P213" i="12"/>
  <c r="R213" i="12" s="1"/>
  <c r="I213" i="12"/>
  <c r="B213" i="12"/>
  <c r="S212" i="12"/>
  <c r="Q212" i="12"/>
  <c r="P212" i="12"/>
  <c r="R212" i="12" s="1"/>
  <c r="I212" i="12"/>
  <c r="B212" i="12"/>
  <c r="S211" i="12"/>
  <c r="Q211" i="12"/>
  <c r="P211" i="12"/>
  <c r="R211" i="12" s="1"/>
  <c r="I211" i="12"/>
  <c r="B211" i="12"/>
  <c r="S210" i="12"/>
  <c r="Q210" i="12"/>
  <c r="P210" i="12"/>
  <c r="R210" i="12" s="1"/>
  <c r="I210" i="12"/>
  <c r="B210" i="12"/>
  <c r="S209" i="12"/>
  <c r="Q209" i="12"/>
  <c r="P209" i="12"/>
  <c r="R209" i="12" s="1"/>
  <c r="I209" i="12"/>
  <c r="B209" i="12"/>
  <c r="S208" i="12"/>
  <c r="Q208" i="12"/>
  <c r="P208" i="12"/>
  <c r="R208" i="12" s="1"/>
  <c r="I208" i="12"/>
  <c r="B208" i="12"/>
  <c r="S207" i="12"/>
  <c r="Q207" i="12"/>
  <c r="P207" i="12"/>
  <c r="R207" i="12" s="1"/>
  <c r="I207" i="12"/>
  <c r="B207" i="12"/>
  <c r="S206" i="12"/>
  <c r="Q206" i="12"/>
  <c r="P206" i="12"/>
  <c r="R206" i="12" s="1"/>
  <c r="I206" i="12"/>
  <c r="B206" i="12"/>
  <c r="S205" i="12"/>
  <c r="Q205" i="12"/>
  <c r="P205" i="12"/>
  <c r="R205" i="12" s="1"/>
  <c r="I205" i="12"/>
  <c r="B205" i="12"/>
  <c r="S204" i="12"/>
  <c r="Q204" i="12"/>
  <c r="P204" i="12"/>
  <c r="R204" i="12" s="1"/>
  <c r="I204" i="12"/>
  <c r="B204" i="12"/>
  <c r="S203" i="12"/>
  <c r="Q203" i="12"/>
  <c r="P203" i="12"/>
  <c r="R203" i="12" s="1"/>
  <c r="I203" i="12"/>
  <c r="B203" i="12"/>
  <c r="Q202" i="12"/>
  <c r="P202" i="12"/>
  <c r="R202" i="12" s="1"/>
  <c r="S202" i="12" s="1"/>
  <c r="I202" i="12"/>
  <c r="B202" i="12"/>
  <c r="Q201" i="12"/>
  <c r="P201" i="12"/>
  <c r="R201" i="12" s="1"/>
  <c r="S201" i="12" s="1"/>
  <c r="I201" i="12"/>
  <c r="B201" i="12"/>
  <c r="Q200" i="12"/>
  <c r="P200" i="12"/>
  <c r="R200" i="12" s="1"/>
  <c r="S200" i="12" s="1"/>
  <c r="I200" i="12"/>
  <c r="B200" i="12"/>
  <c r="S199" i="12"/>
  <c r="Q199" i="12"/>
  <c r="P199" i="12"/>
  <c r="R199" i="12" s="1"/>
  <c r="I199" i="12"/>
  <c r="B199" i="12"/>
  <c r="S198" i="12"/>
  <c r="Q198" i="12"/>
  <c r="P198" i="12"/>
  <c r="R198" i="12" s="1"/>
  <c r="I198" i="12"/>
  <c r="B198" i="12"/>
  <c r="Q197" i="12"/>
  <c r="P197" i="12"/>
  <c r="R197" i="12" s="1"/>
  <c r="S197" i="12" s="1"/>
  <c r="I197" i="12"/>
  <c r="B197" i="12"/>
  <c r="Q196" i="12"/>
  <c r="P196" i="12"/>
  <c r="R196" i="12" s="1"/>
  <c r="S196" i="12" s="1"/>
  <c r="I196" i="12"/>
  <c r="B196" i="12"/>
  <c r="Q195" i="12"/>
  <c r="P195" i="12"/>
  <c r="R195" i="12" s="1"/>
  <c r="S195" i="12" s="1"/>
  <c r="I195" i="12"/>
  <c r="B195" i="12"/>
  <c r="S194" i="12"/>
  <c r="Q194" i="12"/>
  <c r="P194" i="12"/>
  <c r="R194" i="12" s="1"/>
  <c r="I194" i="12"/>
  <c r="B194" i="12"/>
  <c r="S193" i="12"/>
  <c r="Q193" i="12"/>
  <c r="P193" i="12"/>
  <c r="R193" i="12" s="1"/>
  <c r="I193" i="12"/>
  <c r="B193" i="12"/>
  <c r="S192" i="12"/>
  <c r="Q192" i="12"/>
  <c r="P192" i="12"/>
  <c r="R192" i="12" s="1"/>
  <c r="I192" i="12"/>
  <c r="B192" i="12"/>
  <c r="Q191" i="12"/>
  <c r="P191" i="12"/>
  <c r="R191" i="12" s="1"/>
  <c r="S191" i="12" s="1"/>
  <c r="I191" i="12"/>
  <c r="B191" i="12"/>
  <c r="Q190" i="12"/>
  <c r="P190" i="12"/>
  <c r="R190" i="12" s="1"/>
  <c r="S190" i="12" s="1"/>
  <c r="I190" i="12"/>
  <c r="B190" i="12"/>
  <c r="Q189" i="12"/>
  <c r="P189" i="12"/>
  <c r="R189" i="12" s="1"/>
  <c r="S189" i="12" s="1"/>
  <c r="I189" i="12"/>
  <c r="B189" i="12"/>
  <c r="Q188" i="12"/>
  <c r="P188" i="12"/>
  <c r="R188" i="12" s="1"/>
  <c r="S188" i="12" s="1"/>
  <c r="I188" i="12"/>
  <c r="B188" i="12"/>
  <c r="S187" i="12"/>
  <c r="Q187" i="12"/>
  <c r="P187" i="12"/>
  <c r="R187" i="12" s="1"/>
  <c r="I187" i="12"/>
  <c r="B187" i="12"/>
  <c r="S186" i="12"/>
  <c r="Q186" i="12"/>
  <c r="P186" i="12"/>
  <c r="R186" i="12" s="1"/>
  <c r="I186" i="12"/>
  <c r="B186" i="12"/>
  <c r="Q185" i="12"/>
  <c r="P185" i="12"/>
  <c r="R185" i="12" s="1"/>
  <c r="S185" i="12" s="1"/>
  <c r="I185" i="12"/>
  <c r="B185" i="12"/>
  <c r="Q184" i="12"/>
  <c r="P184" i="12"/>
  <c r="R184" i="12" s="1"/>
  <c r="S184" i="12" s="1"/>
  <c r="I184" i="12"/>
  <c r="B184" i="12"/>
  <c r="Q183" i="12"/>
  <c r="P183" i="12"/>
  <c r="R183" i="12" s="1"/>
  <c r="S183" i="12" s="1"/>
  <c r="I183" i="12"/>
  <c r="B183" i="12"/>
  <c r="Q182" i="12"/>
  <c r="P182" i="12"/>
  <c r="R182" i="12" s="1"/>
  <c r="S182" i="12" s="1"/>
  <c r="I182" i="12"/>
  <c r="B182" i="12"/>
  <c r="Q181" i="12"/>
  <c r="P181" i="12"/>
  <c r="R181" i="12" s="1"/>
  <c r="S181" i="12" s="1"/>
  <c r="I181" i="12"/>
  <c r="B181" i="12"/>
  <c r="Q180" i="12"/>
  <c r="P180" i="12"/>
  <c r="R180" i="12" s="1"/>
  <c r="S180" i="12" s="1"/>
  <c r="I180" i="12"/>
  <c r="B180" i="12"/>
  <c r="Q179" i="12"/>
  <c r="P179" i="12"/>
  <c r="R179" i="12" s="1"/>
  <c r="S179" i="12" s="1"/>
  <c r="I179" i="12"/>
  <c r="B179" i="12"/>
  <c r="Q178" i="12"/>
  <c r="P178" i="12"/>
  <c r="R178" i="12" s="1"/>
  <c r="S178" i="12" s="1"/>
  <c r="I178" i="12"/>
  <c r="B178" i="12"/>
  <c r="S177" i="12"/>
  <c r="Q177" i="12"/>
  <c r="P177" i="12"/>
  <c r="I177" i="12"/>
  <c r="L173" i="12"/>
  <c r="F173" i="12" s="1"/>
  <c r="G173" i="12"/>
  <c r="C173" i="12" s="1"/>
  <c r="E173" i="12"/>
  <c r="E247" i="12" s="1"/>
  <c r="D173" i="12"/>
  <c r="D244" i="12" s="1"/>
  <c r="S170" i="12"/>
  <c r="S167" i="12"/>
  <c r="R249" i="24"/>
  <c r="O249" i="24"/>
  <c r="O248" i="24"/>
  <c r="N248" i="24"/>
  <c r="O247" i="24"/>
  <c r="N247" i="24"/>
  <c r="O246" i="24"/>
  <c r="N246" i="24"/>
  <c r="L246" i="24"/>
  <c r="L245" i="24"/>
  <c r="O244" i="24"/>
  <c r="N244" i="24"/>
  <c r="L244" i="24"/>
  <c r="Z243" i="24"/>
  <c r="P243" i="24"/>
  <c r="O243" i="24"/>
  <c r="N243" i="24"/>
  <c r="L243" i="24"/>
  <c r="AA242" i="24"/>
  <c r="O242" i="24"/>
  <c r="N242" i="24"/>
  <c r="L242" i="24"/>
  <c r="AC241" i="24"/>
  <c r="O241" i="24"/>
  <c r="N241" i="24"/>
  <c r="L241" i="24"/>
  <c r="O240" i="24"/>
  <c r="L240" i="24"/>
  <c r="O239" i="24"/>
  <c r="N239" i="24"/>
  <c r="L239" i="24"/>
  <c r="AA238" i="24"/>
  <c r="O238" i="24"/>
  <c r="N238" i="24"/>
  <c r="L238" i="24"/>
  <c r="AA237" i="24"/>
  <c r="O237" i="24"/>
  <c r="N237" i="24"/>
  <c r="L237" i="24"/>
  <c r="O236" i="24"/>
  <c r="N236" i="24"/>
  <c r="L236" i="24"/>
  <c r="O235" i="24"/>
  <c r="N235" i="24"/>
  <c r="L235" i="24"/>
  <c r="AC234" i="24"/>
  <c r="Z239" i="24" s="1"/>
  <c r="O234" i="24"/>
  <c r="N234" i="24"/>
  <c r="L234" i="24"/>
  <c r="O233" i="24"/>
  <c r="N233" i="24"/>
  <c r="L233" i="24"/>
  <c r="AC232" i="24"/>
  <c r="O232" i="24"/>
  <c r="N232" i="24"/>
  <c r="L232" i="24"/>
  <c r="O231" i="24"/>
  <c r="N231" i="24"/>
  <c r="L231" i="24"/>
  <c r="O230" i="24"/>
  <c r="N230" i="24"/>
  <c r="L230" i="24"/>
  <c r="O229" i="24"/>
  <c r="N229" i="24"/>
  <c r="L229" i="24"/>
  <c r="L228" i="24"/>
  <c r="O227" i="24"/>
  <c r="N227" i="24"/>
  <c r="L227" i="24"/>
  <c r="V226" i="24"/>
  <c r="U226" i="24"/>
  <c r="T226" i="24"/>
  <c r="S226" i="24"/>
  <c r="R226" i="24"/>
  <c r="Q226" i="24"/>
  <c r="O225" i="24"/>
  <c r="N225" i="24"/>
  <c r="O224" i="24"/>
  <c r="N224" i="24"/>
  <c r="O223" i="24"/>
  <c r="N223" i="24"/>
  <c r="AB221" i="24"/>
  <c r="O221" i="24"/>
  <c r="N221" i="24"/>
  <c r="AC220" i="24"/>
  <c r="AA220" i="24"/>
  <c r="Z220" i="24"/>
  <c r="AB220" i="24" s="1"/>
  <c r="S220" i="24"/>
  <c r="O220" i="24"/>
  <c r="L220" i="24"/>
  <c r="AC219" i="24"/>
  <c r="AA219" i="24"/>
  <c r="Z219" i="24"/>
  <c r="AB219" i="24" s="1"/>
  <c r="S219" i="24"/>
  <c r="O219" i="24"/>
  <c r="N219" i="24"/>
  <c r="L219" i="24"/>
  <c r="AC218" i="24"/>
  <c r="AA218" i="24"/>
  <c r="Z218" i="24"/>
  <c r="AB218" i="24" s="1"/>
  <c r="S218" i="24"/>
  <c r="P218" i="24"/>
  <c r="O218" i="24"/>
  <c r="N218" i="24"/>
  <c r="L218" i="24"/>
  <c r="AC217" i="24"/>
  <c r="AB217" i="24"/>
  <c r="AA217" i="24"/>
  <c r="Z217" i="24"/>
  <c r="S217" i="24"/>
  <c r="O217" i="24"/>
  <c r="N217" i="24"/>
  <c r="L217" i="24"/>
  <c r="AC216" i="24"/>
  <c r="AA216" i="24"/>
  <c r="Z216" i="24"/>
  <c r="AB216" i="24" s="1"/>
  <c r="S216" i="24"/>
  <c r="O216" i="24"/>
  <c r="L216" i="24"/>
  <c r="AA215" i="24"/>
  <c r="Z215" i="24"/>
  <c r="AB215" i="24" s="1"/>
  <c r="AC215" i="24" s="1"/>
  <c r="S215" i="24"/>
  <c r="O215" i="24"/>
  <c r="N215" i="24"/>
  <c r="L215" i="24"/>
  <c r="AA214" i="24"/>
  <c r="Z214" i="24"/>
  <c r="AB214" i="24" s="1"/>
  <c r="AC214" i="24" s="1"/>
  <c r="S214" i="24"/>
  <c r="O214" i="24"/>
  <c r="N214" i="24"/>
  <c r="L214" i="24"/>
  <c r="AC213" i="24"/>
  <c r="AB213" i="24"/>
  <c r="AA213" i="24"/>
  <c r="Z213" i="24"/>
  <c r="S213" i="24"/>
  <c r="O213" i="24"/>
  <c r="N213" i="24"/>
  <c r="L213" i="24"/>
  <c r="AC212" i="24"/>
  <c r="AA212" i="24"/>
  <c r="Z212" i="24"/>
  <c r="AB212" i="24" s="1"/>
  <c r="S212" i="24"/>
  <c r="O212" i="24"/>
  <c r="L212" i="24"/>
  <c r="AA211" i="24"/>
  <c r="Z211" i="24"/>
  <c r="AB211" i="24" s="1"/>
  <c r="AC211" i="24" s="1"/>
  <c r="S211" i="24"/>
  <c r="O211" i="24"/>
  <c r="N211" i="24"/>
  <c r="L211" i="24"/>
  <c r="AA210" i="24"/>
  <c r="Z210" i="24"/>
  <c r="AB210" i="24" s="1"/>
  <c r="AC210" i="24" s="1"/>
  <c r="S210" i="24"/>
  <c r="O210" i="24"/>
  <c r="N210" i="24"/>
  <c r="L210" i="24"/>
  <c r="AA209" i="24"/>
  <c r="Z209" i="24"/>
  <c r="AB209" i="24" s="1"/>
  <c r="AC209" i="24" s="1"/>
  <c r="S209" i="24"/>
  <c r="O209" i="24"/>
  <c r="N209" i="24"/>
  <c r="L209" i="24"/>
  <c r="AC208" i="24"/>
  <c r="AA208" i="24"/>
  <c r="Z208" i="24"/>
  <c r="AB208" i="24" s="1"/>
  <c r="S208" i="24"/>
  <c r="O208" i="24"/>
  <c r="L208" i="24"/>
  <c r="AC207" i="24"/>
  <c r="AA207" i="24"/>
  <c r="Z207" i="24"/>
  <c r="AB207" i="24" s="1"/>
  <c r="S207" i="24"/>
  <c r="O207" i="24"/>
  <c r="N207" i="24"/>
  <c r="L207" i="24"/>
  <c r="AC206" i="24"/>
  <c r="AA206" i="24"/>
  <c r="Z206" i="24"/>
  <c r="AB206" i="24" s="1"/>
  <c r="S206" i="24"/>
  <c r="O206" i="24"/>
  <c r="N206" i="24"/>
  <c r="L206" i="24"/>
  <c r="AC205" i="24"/>
  <c r="AB205" i="24"/>
  <c r="AA205" i="24"/>
  <c r="Z205" i="24"/>
  <c r="S205" i="24"/>
  <c r="O205" i="24"/>
  <c r="N205" i="24"/>
  <c r="L205" i="24"/>
  <c r="AC204" i="24"/>
  <c r="AA204" i="24"/>
  <c r="Z204" i="24"/>
  <c r="AB204" i="24" s="1"/>
  <c r="S204" i="24"/>
  <c r="O204" i="24"/>
  <c r="L204" i="24"/>
  <c r="AA203" i="24"/>
  <c r="Z203" i="24"/>
  <c r="AB203" i="24" s="1"/>
  <c r="AC203" i="24" s="1"/>
  <c r="S203" i="24"/>
  <c r="O203" i="24"/>
  <c r="N203" i="24"/>
  <c r="L203" i="24"/>
  <c r="AA202" i="24"/>
  <c r="Z202" i="24"/>
  <c r="AB202" i="24" s="1"/>
  <c r="AC202" i="24" s="1"/>
  <c r="S202" i="24"/>
  <c r="O202" i="24"/>
  <c r="N202" i="24"/>
  <c r="L202" i="24"/>
  <c r="AC201" i="24"/>
  <c r="AB201" i="24"/>
  <c r="AA201" i="24"/>
  <c r="Z201" i="24"/>
  <c r="S201" i="24"/>
  <c r="O201" i="24"/>
  <c r="N201" i="24"/>
  <c r="L201" i="24"/>
  <c r="AC200" i="24"/>
  <c r="AA200" i="24"/>
  <c r="Z200" i="24"/>
  <c r="AB200" i="24" s="1"/>
  <c r="S200" i="24"/>
  <c r="O200" i="24"/>
  <c r="L200" i="24"/>
  <c r="AA199" i="24"/>
  <c r="Z199" i="24"/>
  <c r="AB199" i="24" s="1"/>
  <c r="AC199" i="24" s="1"/>
  <c r="S199" i="24"/>
  <c r="O199" i="24"/>
  <c r="N199" i="24"/>
  <c r="L199" i="24"/>
  <c r="AC198" i="24"/>
  <c r="AA198" i="24"/>
  <c r="Z198" i="24"/>
  <c r="AB198" i="24" s="1"/>
  <c r="S198" i="24"/>
  <c r="O198" i="24"/>
  <c r="N198" i="24"/>
  <c r="L198" i="24"/>
  <c r="AA197" i="24"/>
  <c r="Z197" i="24"/>
  <c r="AB197" i="24" s="1"/>
  <c r="AC197" i="24" s="1"/>
  <c r="S197" i="24"/>
  <c r="O197" i="24"/>
  <c r="N197" i="24"/>
  <c r="L197" i="24"/>
  <c r="AA196" i="24"/>
  <c r="Z196" i="24"/>
  <c r="AB196" i="24" s="1"/>
  <c r="AC196" i="24" s="1"/>
  <c r="S196" i="24"/>
  <c r="O196" i="24"/>
  <c r="L196" i="24"/>
  <c r="AA195" i="24"/>
  <c r="Z195" i="24"/>
  <c r="AB195" i="24" s="1"/>
  <c r="AC195" i="24" s="1"/>
  <c r="S195" i="24"/>
  <c r="O195" i="24"/>
  <c r="N195" i="24"/>
  <c r="L195" i="24"/>
  <c r="AA194" i="24"/>
  <c r="Z194" i="24"/>
  <c r="AB194" i="24" s="1"/>
  <c r="AC194" i="24" s="1"/>
  <c r="S194" i="24"/>
  <c r="P194" i="24"/>
  <c r="O194" i="24"/>
  <c r="N194" i="24"/>
  <c r="L194" i="24"/>
  <c r="AA193" i="24"/>
  <c r="Z193" i="24"/>
  <c r="AB193" i="24" s="1"/>
  <c r="AC193" i="24" s="1"/>
  <c r="S193" i="24"/>
  <c r="O193" i="24"/>
  <c r="N193" i="24"/>
  <c r="L193" i="24"/>
  <c r="AA192" i="24"/>
  <c r="Z192" i="24"/>
  <c r="AB192" i="24" s="1"/>
  <c r="AC192" i="24" s="1"/>
  <c r="S192" i="24"/>
  <c r="O192" i="24"/>
  <c r="L192" i="24"/>
  <c r="AA191" i="24"/>
  <c r="Z191" i="24"/>
  <c r="S191" i="24"/>
  <c r="O191" i="24"/>
  <c r="N191" i="24"/>
  <c r="O190" i="24"/>
  <c r="O189" i="24"/>
  <c r="N189" i="24"/>
  <c r="O188" i="24"/>
  <c r="N188" i="24"/>
  <c r="V187" i="24"/>
  <c r="Q187" i="24"/>
  <c r="M187" i="24" s="1"/>
  <c r="M194" i="24" s="1"/>
  <c r="P187" i="24"/>
  <c r="P181" i="24" s="1"/>
  <c r="O187" i="24"/>
  <c r="O228" i="24" s="1"/>
  <c r="N187" i="24"/>
  <c r="N240" i="24" s="1"/>
  <c r="O186" i="24"/>
  <c r="N186" i="24"/>
  <c r="O185" i="24"/>
  <c r="N185" i="24"/>
  <c r="AC184" i="24"/>
  <c r="U184" i="24"/>
  <c r="O184" i="24"/>
  <c r="O182" i="24"/>
  <c r="N182" i="24"/>
  <c r="M182" i="24"/>
  <c r="AC181" i="24"/>
  <c r="O181" i="24"/>
  <c r="N181" i="24"/>
  <c r="R179" i="24"/>
  <c r="Z177" i="24"/>
  <c r="P177" i="24"/>
  <c r="O177" i="24"/>
  <c r="N177" i="24"/>
  <c r="AA176" i="24"/>
  <c r="P176" i="24"/>
  <c r="AC175" i="24"/>
  <c r="P174" i="24"/>
  <c r="O174" i="24"/>
  <c r="N174" i="24"/>
  <c r="Z173" i="24"/>
  <c r="P173" i="24"/>
  <c r="O173" i="24"/>
  <c r="N173" i="24"/>
  <c r="L173" i="24"/>
  <c r="AA172" i="24"/>
  <c r="L172" i="24"/>
  <c r="AA171" i="24"/>
  <c r="P171" i="24"/>
  <c r="O171" i="24"/>
  <c r="N171" i="24"/>
  <c r="L171" i="24"/>
  <c r="P170" i="24"/>
  <c r="O170" i="24"/>
  <c r="L170" i="24"/>
  <c r="L169" i="24"/>
  <c r="AC168" i="24"/>
  <c r="P168" i="24"/>
  <c r="O168" i="24"/>
  <c r="N168" i="24"/>
  <c r="L168" i="24"/>
  <c r="P167" i="24"/>
  <c r="O167" i="24"/>
  <c r="L167" i="24"/>
  <c r="AC166" i="24"/>
  <c r="L166" i="24"/>
  <c r="P165" i="24"/>
  <c r="O165" i="24"/>
  <c r="N165" i="24"/>
  <c r="L165" i="24"/>
  <c r="P164" i="24"/>
  <c r="O164" i="24"/>
  <c r="L164" i="24"/>
  <c r="L163" i="24"/>
  <c r="P162" i="24"/>
  <c r="O162" i="24"/>
  <c r="N162" i="24"/>
  <c r="V161" i="24"/>
  <c r="U161" i="24"/>
  <c r="T161" i="24"/>
  <c r="S161" i="24"/>
  <c r="R161" i="24"/>
  <c r="Q161" i="24"/>
  <c r="P159" i="24"/>
  <c r="O159" i="24"/>
  <c r="N159" i="24"/>
  <c r="P158" i="24"/>
  <c r="O158" i="24"/>
  <c r="AB156" i="24"/>
  <c r="P156" i="24"/>
  <c r="O156" i="24"/>
  <c r="N156" i="24"/>
  <c r="AC155" i="24"/>
  <c r="AB155" i="24"/>
  <c r="AA155" i="24"/>
  <c r="Z155" i="24"/>
  <c r="S155" i="24"/>
  <c r="L155" i="24"/>
  <c r="AC154" i="24"/>
  <c r="AA154" i="24"/>
  <c r="Z154" i="24"/>
  <c r="AB154" i="24" s="1"/>
  <c r="S154" i="24"/>
  <c r="L154" i="24"/>
  <c r="AA153" i="24"/>
  <c r="Z153" i="24"/>
  <c r="AB153" i="24" s="1"/>
  <c r="AC153" i="24" s="1"/>
  <c r="S153" i="24"/>
  <c r="P153" i="24"/>
  <c r="O153" i="24"/>
  <c r="N153" i="24"/>
  <c r="L153" i="24"/>
  <c r="AA152" i="24"/>
  <c r="Z152" i="24"/>
  <c r="AB152" i="24" s="1"/>
  <c r="AC152" i="24" s="1"/>
  <c r="S152" i="24"/>
  <c r="P152" i="24"/>
  <c r="O152" i="24"/>
  <c r="N152" i="24"/>
  <c r="L152" i="24"/>
  <c r="AA151" i="24"/>
  <c r="Z151" i="24"/>
  <c r="AB151" i="24" s="1"/>
  <c r="AC151" i="24" s="1"/>
  <c r="S151" i="24"/>
  <c r="P150" i="24"/>
  <c r="O150" i="24"/>
  <c r="N150" i="24"/>
  <c r="P149" i="24"/>
  <c r="O149" i="24"/>
  <c r="N149" i="24"/>
  <c r="V147" i="24"/>
  <c r="U144" i="24" s="1"/>
  <c r="Q147" i="24"/>
  <c r="P147" i="24"/>
  <c r="P154" i="24" s="1"/>
  <c r="O147" i="24"/>
  <c r="O176" i="24" s="1"/>
  <c r="N147" i="24"/>
  <c r="N170" i="24" s="1"/>
  <c r="M147" i="24"/>
  <c r="M173" i="24" s="1"/>
  <c r="P146" i="24"/>
  <c r="O146" i="24"/>
  <c r="N146" i="24"/>
  <c r="P145" i="24"/>
  <c r="AC144" i="24"/>
  <c r="P143" i="24"/>
  <c r="O143" i="24"/>
  <c r="N143" i="24"/>
  <c r="P142" i="24"/>
  <c r="O142" i="24"/>
  <c r="N142" i="24"/>
  <c r="AC141" i="24"/>
  <c r="R139" i="24"/>
  <c r="O138" i="24"/>
  <c r="Z137" i="24"/>
  <c r="P137" i="24"/>
  <c r="O137" i="24"/>
  <c r="N137" i="24"/>
  <c r="AA136" i="24"/>
  <c r="P136" i="24"/>
  <c r="AC135" i="24"/>
  <c r="O135" i="24"/>
  <c r="O134" i="24"/>
  <c r="N134" i="24"/>
  <c r="Z133" i="24"/>
  <c r="O133" i="24"/>
  <c r="N133" i="24"/>
  <c r="L133" i="24"/>
  <c r="AA132" i="24"/>
  <c r="L132" i="24"/>
  <c r="AA131" i="24"/>
  <c r="P131" i="24"/>
  <c r="O131" i="24"/>
  <c r="N131" i="24"/>
  <c r="L131" i="24"/>
  <c r="P130" i="24"/>
  <c r="O130" i="24"/>
  <c r="L130" i="24"/>
  <c r="L129" i="24"/>
  <c r="AC128" i="24"/>
  <c r="P128" i="24"/>
  <c r="O128" i="24"/>
  <c r="N128" i="24"/>
  <c r="L128" i="24"/>
  <c r="P127" i="24"/>
  <c r="O127" i="24"/>
  <c r="L127" i="24"/>
  <c r="AC126" i="24"/>
  <c r="O126" i="24"/>
  <c r="L126" i="24"/>
  <c r="P125" i="24"/>
  <c r="O125" i="24"/>
  <c r="N125" i="24"/>
  <c r="L125" i="24"/>
  <c r="P124" i="24"/>
  <c r="O124" i="24"/>
  <c r="L124" i="24"/>
  <c r="L123" i="24"/>
  <c r="O122" i="24"/>
  <c r="N122" i="24"/>
  <c r="V121" i="24"/>
  <c r="U121" i="24"/>
  <c r="T121" i="24"/>
  <c r="S121" i="24"/>
  <c r="R121" i="24"/>
  <c r="Q121" i="24"/>
  <c r="P119" i="24"/>
  <c r="O119" i="24"/>
  <c r="N119" i="24"/>
  <c r="P118" i="24"/>
  <c r="O118" i="24"/>
  <c r="AB116" i="24"/>
  <c r="P116" i="24"/>
  <c r="O116" i="24"/>
  <c r="N116" i="24"/>
  <c r="AC115" i="24"/>
  <c r="AB115" i="24"/>
  <c r="AA115" i="24"/>
  <c r="Z115" i="24"/>
  <c r="S115" i="24"/>
  <c r="O115" i="24"/>
  <c r="L115" i="24"/>
  <c r="AA114" i="24"/>
  <c r="Z114" i="24"/>
  <c r="AB114" i="24" s="1"/>
  <c r="AC114" i="24" s="1"/>
  <c r="S114" i="24"/>
  <c r="L114" i="24"/>
  <c r="AA113" i="24"/>
  <c r="Z113" i="24"/>
  <c r="AB113" i="24" s="1"/>
  <c r="AC113" i="24" s="1"/>
  <c r="S113" i="24"/>
  <c r="P113" i="24"/>
  <c r="O113" i="24"/>
  <c r="N113" i="24"/>
  <c r="L113" i="24"/>
  <c r="AA112" i="24"/>
  <c r="Z112" i="24"/>
  <c r="AB112" i="24" s="1"/>
  <c r="AC112" i="24" s="1"/>
  <c r="S112" i="24"/>
  <c r="P112" i="24"/>
  <c r="O112" i="24"/>
  <c r="N112" i="24"/>
  <c r="L112" i="24"/>
  <c r="AA111" i="24"/>
  <c r="Z111" i="24"/>
  <c r="AB111" i="24" s="1"/>
  <c r="S111" i="24"/>
  <c r="O111" i="24"/>
  <c r="P110" i="24"/>
  <c r="O110" i="24"/>
  <c r="N110" i="24"/>
  <c r="P109" i="24"/>
  <c r="O109" i="24"/>
  <c r="N109" i="24"/>
  <c r="O108" i="24"/>
  <c r="V107" i="24"/>
  <c r="Q107" i="24"/>
  <c r="M107" i="24" s="1"/>
  <c r="P107" i="24"/>
  <c r="P114" i="24" s="1"/>
  <c r="O107" i="24"/>
  <c r="O136" i="24" s="1"/>
  <c r="N107" i="24"/>
  <c r="N130" i="24" s="1"/>
  <c r="P106" i="24"/>
  <c r="O106" i="24"/>
  <c r="N106" i="24"/>
  <c r="P105" i="24"/>
  <c r="O105" i="24"/>
  <c r="AC104" i="24"/>
  <c r="U104" i="24"/>
  <c r="O104" i="24"/>
  <c r="P103" i="24"/>
  <c r="O103" i="24"/>
  <c r="N103" i="24"/>
  <c r="P102" i="24"/>
  <c r="O102" i="24"/>
  <c r="N102" i="24"/>
  <c r="AC101" i="24"/>
  <c r="AA96" i="24"/>
  <c r="AC95" i="24"/>
  <c r="Z97" i="24" s="1"/>
  <c r="AA92" i="24"/>
  <c r="AA91" i="24"/>
  <c r="AC88" i="24"/>
  <c r="Z93" i="24" s="1"/>
  <c r="AC86" i="24"/>
  <c r="R99" i="24"/>
  <c r="O94" i="24"/>
  <c r="N94" i="24"/>
  <c r="O93" i="24"/>
  <c r="N93" i="24"/>
  <c r="L93" i="24"/>
  <c r="L92" i="24"/>
  <c r="L91" i="24"/>
  <c r="L90" i="24"/>
  <c r="L89" i="24"/>
  <c r="O88" i="24"/>
  <c r="N88" i="24"/>
  <c r="L88" i="24"/>
  <c r="O87" i="24"/>
  <c r="L87" i="24"/>
  <c r="O86" i="24"/>
  <c r="L86" i="24"/>
  <c r="O85" i="24"/>
  <c r="L85" i="24"/>
  <c r="L84" i="24"/>
  <c r="L83" i="24"/>
  <c r="V81" i="24"/>
  <c r="U81" i="24"/>
  <c r="T81" i="24"/>
  <c r="S81" i="24"/>
  <c r="R81" i="24"/>
  <c r="Q81" i="24"/>
  <c r="O79" i="24"/>
  <c r="N79" i="24"/>
  <c r="O78" i="24"/>
  <c r="AB76" i="24"/>
  <c r="AC75" i="24"/>
  <c r="AA75" i="24"/>
  <c r="Z75" i="24"/>
  <c r="AB75" i="24" s="1"/>
  <c r="S75" i="24"/>
  <c r="O75" i="24"/>
  <c r="L75" i="24"/>
  <c r="AA74" i="24"/>
  <c r="Z74" i="24"/>
  <c r="AB74" i="24" s="1"/>
  <c r="AC74" i="24" s="1"/>
  <c r="S74" i="24"/>
  <c r="L74" i="24"/>
  <c r="AC73" i="24"/>
  <c r="AA73" i="24"/>
  <c r="Z73" i="24"/>
  <c r="AB73" i="24" s="1"/>
  <c r="S73" i="24"/>
  <c r="L73" i="24"/>
  <c r="AA72" i="24"/>
  <c r="Z72" i="24"/>
  <c r="AB72" i="24" s="1"/>
  <c r="AC72" i="24" s="1"/>
  <c r="S72" i="24"/>
  <c r="O72" i="24"/>
  <c r="L72" i="24"/>
  <c r="AA71" i="24"/>
  <c r="Z71" i="24"/>
  <c r="AB71" i="24" s="1"/>
  <c r="AC71" i="24" s="1"/>
  <c r="S71" i="24"/>
  <c r="O71" i="24"/>
  <c r="O70" i="24"/>
  <c r="V67" i="24"/>
  <c r="P67" i="24" s="1"/>
  <c r="Q67" i="24"/>
  <c r="M67" i="24" s="1"/>
  <c r="O67" i="24"/>
  <c r="O96" i="24" s="1"/>
  <c r="N67" i="24"/>
  <c r="N90" i="24" s="1"/>
  <c r="O66" i="24"/>
  <c r="N66" i="24"/>
  <c r="AC64" i="24"/>
  <c r="U64" i="24"/>
  <c r="O64" i="24"/>
  <c r="O63" i="24"/>
  <c r="N63" i="24"/>
  <c r="O62" i="24"/>
  <c r="N62" i="24"/>
  <c r="AC61" i="24"/>
  <c r="R59" i="24"/>
  <c r="AA56" i="24"/>
  <c r="AC55" i="24"/>
  <c r="Z57" i="24" s="1"/>
  <c r="O54" i="24"/>
  <c r="N54" i="24"/>
  <c r="Z53" i="24"/>
  <c r="O53" i="24"/>
  <c r="N53" i="24"/>
  <c r="L53" i="24"/>
  <c r="AA52" i="24"/>
  <c r="N52" i="24"/>
  <c r="L52" i="24"/>
  <c r="AA51" i="24"/>
  <c r="L51" i="24"/>
  <c r="L50" i="24"/>
  <c r="L49" i="24"/>
  <c r="AC48" i="24"/>
  <c r="O48" i="24"/>
  <c r="N48" i="24"/>
  <c r="L48" i="24"/>
  <c r="O47" i="24"/>
  <c r="L47" i="24"/>
  <c r="AC46" i="24"/>
  <c r="O46" i="24"/>
  <c r="L46" i="24"/>
  <c r="L45" i="24"/>
  <c r="L44" i="24"/>
  <c r="L43" i="24"/>
  <c r="O42" i="24"/>
  <c r="N42" i="24"/>
  <c r="V41" i="24"/>
  <c r="U41" i="24"/>
  <c r="T41" i="24"/>
  <c r="S41" i="24"/>
  <c r="R41" i="24"/>
  <c r="Q41" i="24"/>
  <c r="AB36" i="24"/>
  <c r="N36" i="24"/>
  <c r="AC35" i="24"/>
  <c r="AB35" i="24"/>
  <c r="AA35" i="24"/>
  <c r="Z35" i="24"/>
  <c r="S35" i="24"/>
  <c r="O35" i="24"/>
  <c r="L35" i="24"/>
  <c r="AC34" i="24"/>
  <c r="AA34" i="24"/>
  <c r="Z34" i="24"/>
  <c r="AB34" i="24" s="1"/>
  <c r="S34" i="24"/>
  <c r="L34" i="24"/>
  <c r="AC33" i="24"/>
  <c r="AA33" i="24"/>
  <c r="Z33" i="24"/>
  <c r="AB33" i="24" s="1"/>
  <c r="S33" i="24"/>
  <c r="O33" i="24"/>
  <c r="N33" i="24"/>
  <c r="L33" i="24"/>
  <c r="AC32" i="24"/>
  <c r="AA32" i="24"/>
  <c r="Z32" i="24"/>
  <c r="AB32" i="24" s="1"/>
  <c r="S32" i="24"/>
  <c r="O32" i="24"/>
  <c r="L32" i="24"/>
  <c r="AC31" i="24"/>
  <c r="AB31" i="24"/>
  <c r="AA31" i="24"/>
  <c r="Z31" i="24"/>
  <c r="S31" i="24"/>
  <c r="O31" i="24"/>
  <c r="L31" i="24"/>
  <c r="AC30" i="24"/>
  <c r="AA30" i="24"/>
  <c r="Z30" i="24"/>
  <c r="AB30" i="24" s="1"/>
  <c r="S30" i="24"/>
  <c r="O30" i="24"/>
  <c r="L30" i="24"/>
  <c r="AA29" i="24"/>
  <c r="Z29" i="24"/>
  <c r="AB29" i="24" s="1"/>
  <c r="AC29" i="24" s="1"/>
  <c r="S29" i="24"/>
  <c r="L29" i="24"/>
  <c r="AA28" i="24"/>
  <c r="Z28" i="24"/>
  <c r="AB28" i="24" s="1"/>
  <c r="AC28" i="24" s="1"/>
  <c r="S28" i="24"/>
  <c r="O28" i="24"/>
  <c r="N28" i="24"/>
  <c r="L28" i="24"/>
  <c r="AA27" i="24"/>
  <c r="Z27" i="24"/>
  <c r="AB27" i="24" s="1"/>
  <c r="AC27" i="24" s="1"/>
  <c r="S27" i="24"/>
  <c r="O27" i="24"/>
  <c r="L27" i="24"/>
  <c r="AA26" i="24"/>
  <c r="Z26" i="24"/>
  <c r="AB26" i="24" s="1"/>
  <c r="AC26" i="24" s="1"/>
  <c r="S26" i="24"/>
  <c r="L26" i="24"/>
  <c r="AA25" i="24"/>
  <c r="Z25" i="24"/>
  <c r="AB25" i="24" s="1"/>
  <c r="AC25" i="24" s="1"/>
  <c r="S25" i="24"/>
  <c r="O25" i="24"/>
  <c r="N25" i="24"/>
  <c r="L25" i="24"/>
  <c r="AA24" i="24"/>
  <c r="Z24" i="24"/>
  <c r="AB24" i="24" s="1"/>
  <c r="AC24" i="24" s="1"/>
  <c r="S24" i="24"/>
  <c r="L24" i="24"/>
  <c r="AA23" i="24"/>
  <c r="Z23" i="24"/>
  <c r="AB23" i="24" s="1"/>
  <c r="AC23" i="24" s="1"/>
  <c r="S23" i="24"/>
  <c r="O23" i="24"/>
  <c r="L23" i="24"/>
  <c r="AA22" i="24"/>
  <c r="Z22" i="24"/>
  <c r="Z36" i="24" s="1"/>
  <c r="S22" i="24"/>
  <c r="O22" i="24"/>
  <c r="O21" i="24"/>
  <c r="O20" i="24"/>
  <c r="V18" i="24"/>
  <c r="P18" i="24" s="1"/>
  <c r="Q18" i="24"/>
  <c r="M18" i="24" s="1"/>
  <c r="O18" i="24"/>
  <c r="O56" i="24" s="1"/>
  <c r="N18" i="24"/>
  <c r="N50" i="24" s="1"/>
  <c r="O17" i="24"/>
  <c r="N17" i="24"/>
  <c r="O16" i="24"/>
  <c r="N16" i="24"/>
  <c r="AC15" i="24"/>
  <c r="U15" i="24" s="1"/>
  <c r="N14" i="24"/>
  <c r="O13" i="24"/>
  <c r="N13" i="24"/>
  <c r="AC12" i="24"/>
  <c r="O12" i="24"/>
  <c r="F66" i="28" l="1"/>
  <c r="F63" i="28"/>
  <c r="F60" i="28"/>
  <c r="F71" i="28"/>
  <c r="F34" i="28"/>
  <c r="F50" i="28"/>
  <c r="F78" i="28"/>
  <c r="F49" i="28"/>
  <c r="F45" i="28"/>
  <c r="F41" i="28"/>
  <c r="F37" i="28"/>
  <c r="F33" i="28"/>
  <c r="F29" i="28"/>
  <c r="F25" i="28"/>
  <c r="F21" i="28"/>
  <c r="F19" i="28"/>
  <c r="F46" i="28"/>
  <c r="F38" i="28"/>
  <c r="F22" i="28"/>
  <c r="F11" i="28"/>
  <c r="F73" i="28"/>
  <c r="F74" i="28"/>
  <c r="F12" i="28"/>
  <c r="F54" i="28"/>
  <c r="F68" i="28"/>
  <c r="F56" i="28"/>
  <c r="F15" i="28"/>
  <c r="F77" i="28"/>
  <c r="F65" i="28"/>
  <c r="F62" i="28"/>
  <c r="F59" i="28"/>
  <c r="F42" i="28"/>
  <c r="F30" i="28"/>
  <c r="F26" i="28"/>
  <c r="F18" i="28"/>
  <c r="F53" i="28"/>
  <c r="F36" i="28"/>
  <c r="F51" i="28"/>
  <c r="F64" i="28"/>
  <c r="F76" i="28"/>
  <c r="C17" i="28"/>
  <c r="F24" i="28"/>
  <c r="C47" i="28"/>
  <c r="C52" i="28"/>
  <c r="F27" i="28"/>
  <c r="C75" i="28"/>
  <c r="C72" i="28"/>
  <c r="C48" i="28"/>
  <c r="C44" i="28"/>
  <c r="C40" i="28"/>
  <c r="C36" i="28"/>
  <c r="C32" i="28"/>
  <c r="C28" i="28"/>
  <c r="C24" i="28"/>
  <c r="C20" i="28"/>
  <c r="C21" i="28"/>
  <c r="C74" i="28"/>
  <c r="C69" i="28"/>
  <c r="C13" i="28"/>
  <c r="C49" i="28"/>
  <c r="C41" i="28"/>
  <c r="C29" i="28"/>
  <c r="C54" i="28"/>
  <c r="C57" i="28"/>
  <c r="C55" i="28"/>
  <c r="C51" i="28"/>
  <c r="C66" i="28"/>
  <c r="C63" i="28"/>
  <c r="C60" i="28"/>
  <c r="C78" i="28"/>
  <c r="C45" i="28"/>
  <c r="C37" i="28"/>
  <c r="C33" i="28"/>
  <c r="C25" i="28"/>
  <c r="C19" i="28"/>
  <c r="C12" i="28"/>
  <c r="C71" i="28"/>
  <c r="C68" i="28"/>
  <c r="C56" i="28"/>
  <c r="C15" i="28"/>
  <c r="C77" i="28"/>
  <c r="C31" i="28"/>
  <c r="P50" i="28"/>
  <c r="R20" i="28"/>
  <c r="S50" i="28" s="1"/>
  <c r="C38" i="28"/>
  <c r="F43" i="28"/>
  <c r="F72" i="28"/>
  <c r="C61" i="28"/>
  <c r="C26" i="28"/>
  <c r="F31" i="28"/>
  <c r="C65" i="28"/>
  <c r="F69" i="28"/>
  <c r="F13" i="28"/>
  <c r="C35" i="28"/>
  <c r="F40" i="28"/>
  <c r="F17" i="28"/>
  <c r="C42" i="28"/>
  <c r="F47" i="28"/>
  <c r="F52" i="28"/>
  <c r="F61" i="28"/>
  <c r="C70" i="28"/>
  <c r="E49" i="28"/>
  <c r="D60" i="28"/>
  <c r="D63" i="28"/>
  <c r="D66" i="28"/>
  <c r="E78" i="28"/>
  <c r="D51" i="28"/>
  <c r="D55" i="28"/>
  <c r="D57" i="28"/>
  <c r="E60" i="28"/>
  <c r="E63" i="28"/>
  <c r="E66" i="28"/>
  <c r="D13" i="28"/>
  <c r="E51" i="28"/>
  <c r="E55" i="28"/>
  <c r="C29" i="29"/>
  <c r="P25" i="29"/>
  <c r="D29" i="29"/>
  <c r="D13" i="29"/>
  <c r="C20" i="29"/>
  <c r="C24" i="29"/>
  <c r="E29" i="29"/>
  <c r="C35" i="29"/>
  <c r="C44" i="29"/>
  <c r="D47" i="29"/>
  <c r="E13" i="29"/>
  <c r="F16" i="29"/>
  <c r="D20" i="29"/>
  <c r="D24" i="29"/>
  <c r="S25" i="29"/>
  <c r="C32" i="29"/>
  <c r="D35" i="29"/>
  <c r="C38" i="29"/>
  <c r="C41" i="29"/>
  <c r="D44" i="29"/>
  <c r="E47" i="29"/>
  <c r="C10" i="29"/>
  <c r="E20" i="29"/>
  <c r="E24" i="29"/>
  <c r="C26" i="29"/>
  <c r="C30" i="29"/>
  <c r="D32" i="29"/>
  <c r="E35" i="29"/>
  <c r="D38" i="29"/>
  <c r="D41" i="29"/>
  <c r="E44" i="29"/>
  <c r="D10" i="29"/>
  <c r="E41" i="29"/>
  <c r="C17" i="29"/>
  <c r="E30" i="29"/>
  <c r="C14" i="29"/>
  <c r="D17" i="29"/>
  <c r="D23" i="29"/>
  <c r="C45" i="29"/>
  <c r="E48" i="29"/>
  <c r="C13" i="29"/>
  <c r="C47" i="29"/>
  <c r="D26" i="29"/>
  <c r="D30" i="29"/>
  <c r="E32" i="29"/>
  <c r="E38" i="29"/>
  <c r="C48" i="29"/>
  <c r="E10" i="29"/>
  <c r="D48" i="29"/>
  <c r="D14" i="29"/>
  <c r="E17" i="29"/>
  <c r="E23" i="29"/>
  <c r="C27" i="29"/>
  <c r="C33" i="29"/>
  <c r="C36" i="29"/>
  <c r="C39" i="29"/>
  <c r="D45" i="29"/>
  <c r="C23" i="29"/>
  <c r="E26" i="29"/>
  <c r="C11" i="29"/>
  <c r="E14" i="29"/>
  <c r="D27" i="29"/>
  <c r="D33" i="29"/>
  <c r="D36" i="29"/>
  <c r="BJ3" i="29"/>
  <c r="F72" i="26"/>
  <c r="F66" i="26"/>
  <c r="F80" i="26"/>
  <c r="F89" i="26"/>
  <c r="F61" i="26"/>
  <c r="F64" i="26"/>
  <c r="F97" i="26"/>
  <c r="F95" i="26"/>
  <c r="F77" i="26"/>
  <c r="F71" i="26"/>
  <c r="F85" i="26"/>
  <c r="F79" i="26"/>
  <c r="F75" i="26"/>
  <c r="F59" i="26"/>
  <c r="F70" i="26"/>
  <c r="F68" i="26"/>
  <c r="F83" i="26"/>
  <c r="F82" i="26"/>
  <c r="F90" i="26"/>
  <c r="F87" i="26"/>
  <c r="F81" i="26"/>
  <c r="F60" i="26"/>
  <c r="F88" i="26"/>
  <c r="F93" i="26"/>
  <c r="F84" i="26"/>
  <c r="F73" i="26"/>
  <c r="F69" i="26"/>
  <c r="F74" i="26"/>
  <c r="F76" i="26"/>
  <c r="F96" i="26"/>
  <c r="F62" i="26"/>
  <c r="F78" i="26"/>
  <c r="F92" i="26"/>
  <c r="F86" i="26"/>
  <c r="F67" i="26"/>
  <c r="F91" i="26"/>
  <c r="F94" i="26"/>
  <c r="F63" i="26"/>
  <c r="O71" i="26"/>
  <c r="N72" i="26"/>
  <c r="O73" i="26"/>
  <c r="O69" i="26"/>
  <c r="N71" i="26"/>
  <c r="H64" i="26"/>
  <c r="N73" i="26"/>
  <c r="N69" i="26"/>
  <c r="O72" i="26"/>
  <c r="O70" i="26"/>
  <c r="N70" i="26"/>
  <c r="C96" i="26"/>
  <c r="D62" i="26"/>
  <c r="C69" i="26"/>
  <c r="C73" i="26"/>
  <c r="E78" i="26"/>
  <c r="C84" i="26"/>
  <c r="C93" i="26"/>
  <c r="D96" i="26"/>
  <c r="E62" i="26"/>
  <c r="D69" i="26"/>
  <c r="D73" i="26"/>
  <c r="S74" i="26"/>
  <c r="C81" i="26"/>
  <c r="D84" i="26"/>
  <c r="C87" i="26"/>
  <c r="C90" i="26"/>
  <c r="D93" i="26"/>
  <c r="E96" i="26"/>
  <c r="C59" i="26"/>
  <c r="C75" i="26"/>
  <c r="C79" i="26"/>
  <c r="D81" i="26"/>
  <c r="D87" i="26"/>
  <c r="D90" i="26"/>
  <c r="R72" i="26"/>
  <c r="D59" i="26"/>
  <c r="D75" i="26"/>
  <c r="D79" i="26"/>
  <c r="E81" i="26"/>
  <c r="E87" i="26"/>
  <c r="E90" i="26"/>
  <c r="C97" i="26"/>
  <c r="E59" i="26"/>
  <c r="C66" i="26"/>
  <c r="C72" i="26"/>
  <c r="E75" i="26"/>
  <c r="E79" i="26"/>
  <c r="D97" i="26"/>
  <c r="C62" i="26"/>
  <c r="C63" i="26"/>
  <c r="D66" i="26"/>
  <c r="D72" i="26"/>
  <c r="C94" i="26"/>
  <c r="E97" i="26"/>
  <c r="D63" i="26"/>
  <c r="E72" i="26"/>
  <c r="C76" i="26"/>
  <c r="C82" i="26"/>
  <c r="C85" i="26"/>
  <c r="C88" i="26"/>
  <c r="D94" i="26"/>
  <c r="C60" i="26"/>
  <c r="D76" i="26"/>
  <c r="D82" i="26"/>
  <c r="D85" i="26"/>
  <c r="BJ3" i="28"/>
  <c r="S25" i="27"/>
  <c r="S20" i="27"/>
  <c r="C13" i="27"/>
  <c r="P25" i="27"/>
  <c r="D29" i="27"/>
  <c r="F31" i="27"/>
  <c r="F43" i="27"/>
  <c r="C47" i="27"/>
  <c r="D13" i="27"/>
  <c r="C20" i="27"/>
  <c r="C24" i="27"/>
  <c r="E29" i="27"/>
  <c r="C35" i="27"/>
  <c r="C44" i="27"/>
  <c r="D47" i="27"/>
  <c r="C10" i="27"/>
  <c r="F13" i="27"/>
  <c r="E24" i="27"/>
  <c r="C26" i="27"/>
  <c r="C30" i="27"/>
  <c r="D32" i="27"/>
  <c r="E35" i="27"/>
  <c r="D38" i="27"/>
  <c r="D41" i="27"/>
  <c r="E44" i="27"/>
  <c r="F47" i="27"/>
  <c r="D44" i="27"/>
  <c r="D10" i="27"/>
  <c r="F20" i="27"/>
  <c r="F24" i="27"/>
  <c r="D26" i="27"/>
  <c r="D30" i="27"/>
  <c r="E32" i="27"/>
  <c r="F35" i="27"/>
  <c r="E38" i="27"/>
  <c r="E41" i="27"/>
  <c r="F44" i="27"/>
  <c r="C48" i="27"/>
  <c r="D20" i="27"/>
  <c r="D24" i="27"/>
  <c r="F29" i="27"/>
  <c r="C32" i="27"/>
  <c r="D35" i="27"/>
  <c r="C41" i="27"/>
  <c r="E10" i="27"/>
  <c r="C17" i="27"/>
  <c r="C23" i="27"/>
  <c r="E26" i="27"/>
  <c r="E30" i="27"/>
  <c r="F32" i="27"/>
  <c r="F38" i="27"/>
  <c r="F41" i="27"/>
  <c r="D48" i="27"/>
  <c r="F10" i="27"/>
  <c r="C14" i="27"/>
  <c r="D17" i="27"/>
  <c r="D23" i="27"/>
  <c r="F26" i="27"/>
  <c r="F30" i="27"/>
  <c r="C45" i="27"/>
  <c r="E48" i="27"/>
  <c r="C38" i="27"/>
  <c r="D14" i="27"/>
  <c r="E23" i="27"/>
  <c r="C27" i="27"/>
  <c r="C33" i="27"/>
  <c r="C36" i="27"/>
  <c r="C39" i="27"/>
  <c r="D45" i="27"/>
  <c r="F48" i="27"/>
  <c r="C29" i="27"/>
  <c r="C11" i="27"/>
  <c r="F17" i="27"/>
  <c r="D27" i="27"/>
  <c r="D33" i="27"/>
  <c r="D36" i="27"/>
  <c r="S20" i="26"/>
  <c r="S34" i="26"/>
  <c r="F24" i="26"/>
  <c r="C48" i="26"/>
  <c r="C45" i="26"/>
  <c r="C42" i="26"/>
  <c r="C36" i="26"/>
  <c r="C10" i="26"/>
  <c r="C28" i="26"/>
  <c r="C24" i="26"/>
  <c r="C20" i="26"/>
  <c r="C57" i="26"/>
  <c r="C56" i="26"/>
  <c r="C12" i="26"/>
  <c r="C54" i="26"/>
  <c r="C32" i="26"/>
  <c r="C13" i="26"/>
  <c r="C15" i="26"/>
  <c r="C40" i="26"/>
  <c r="C26" i="26"/>
  <c r="C22" i="26"/>
  <c r="C46" i="26"/>
  <c r="C37" i="26"/>
  <c r="C39" i="26"/>
  <c r="C35" i="26"/>
  <c r="C50" i="26"/>
  <c r="C47" i="26"/>
  <c r="C41" i="26"/>
  <c r="C53" i="26"/>
  <c r="C44" i="26"/>
  <c r="C33" i="26"/>
  <c r="C29" i="26"/>
  <c r="C25" i="26"/>
  <c r="C21" i="26"/>
  <c r="C19" i="26"/>
  <c r="C38" i="26"/>
  <c r="C52" i="26"/>
  <c r="C30" i="26"/>
  <c r="C18" i="26"/>
  <c r="C49" i="26"/>
  <c r="C43" i="26"/>
  <c r="C34" i="26"/>
  <c r="C11" i="26"/>
  <c r="C55" i="26"/>
  <c r="C14" i="26"/>
  <c r="F57" i="26"/>
  <c r="F13" i="26"/>
  <c r="F50" i="26"/>
  <c r="F47" i="26"/>
  <c r="F41" i="26"/>
  <c r="F25" i="26"/>
  <c r="F26" i="26"/>
  <c r="F18" i="26"/>
  <c r="F39" i="26"/>
  <c r="F35" i="26"/>
  <c r="F53" i="26"/>
  <c r="F44" i="26"/>
  <c r="F33" i="26"/>
  <c r="F29" i="26"/>
  <c r="F21" i="26"/>
  <c r="F19" i="26"/>
  <c r="F52" i="26"/>
  <c r="F40" i="26"/>
  <c r="F30" i="26"/>
  <c r="F22" i="26"/>
  <c r="F55" i="26"/>
  <c r="F37" i="26"/>
  <c r="F31" i="26"/>
  <c r="F23" i="26"/>
  <c r="F51" i="26"/>
  <c r="F10" i="26"/>
  <c r="F56" i="26"/>
  <c r="F12" i="26"/>
  <c r="F38" i="26"/>
  <c r="F15" i="26"/>
  <c r="F49" i="26"/>
  <c r="F46" i="26"/>
  <c r="F43" i="26"/>
  <c r="F34" i="26"/>
  <c r="F11" i="26"/>
  <c r="F14" i="26"/>
  <c r="F27" i="26"/>
  <c r="F17" i="26"/>
  <c r="F48" i="26"/>
  <c r="F45" i="26"/>
  <c r="F42" i="26"/>
  <c r="F36" i="26"/>
  <c r="F54" i="26"/>
  <c r="C17" i="26"/>
  <c r="P34" i="26"/>
  <c r="D56" i="26"/>
  <c r="D19" i="26"/>
  <c r="D21" i="26"/>
  <c r="D25" i="26"/>
  <c r="D29" i="26"/>
  <c r="D33" i="26"/>
  <c r="D44" i="26"/>
  <c r="D53" i="26"/>
  <c r="E56" i="26"/>
  <c r="E19" i="26"/>
  <c r="E21" i="26"/>
  <c r="E25" i="26"/>
  <c r="E29" i="26"/>
  <c r="E33" i="26"/>
  <c r="D41" i="26"/>
  <c r="E44" i="26"/>
  <c r="D47" i="26"/>
  <c r="D50" i="26"/>
  <c r="E53" i="26"/>
  <c r="D35" i="26"/>
  <c r="D13" i="26"/>
  <c r="E13" i="26"/>
  <c r="D20" i="26"/>
  <c r="D24" i="26"/>
  <c r="D28" i="26"/>
  <c r="D32" i="26"/>
  <c r="E57" i="26"/>
  <c r="D39" i="26"/>
  <c r="E35" i="26"/>
  <c r="E39" i="26"/>
  <c r="D57" i="26"/>
  <c r="E20" i="26"/>
  <c r="E24" i="26"/>
  <c r="E28" i="26"/>
  <c r="X238" i="12"/>
  <c r="AQ177" i="12"/>
  <c r="W179" i="12"/>
  <c r="V246" i="12"/>
  <c r="V172" i="12"/>
  <c r="W172" i="12"/>
  <c r="D178" i="12"/>
  <c r="E186" i="12"/>
  <c r="E168" i="12"/>
  <c r="V209" i="12"/>
  <c r="V212" i="12"/>
  <c r="E181" i="12"/>
  <c r="E192" i="12"/>
  <c r="W171" i="12"/>
  <c r="W203" i="12"/>
  <c r="E234" i="12"/>
  <c r="E254" i="12"/>
  <c r="E231" i="12"/>
  <c r="E255" i="12"/>
  <c r="V237" i="12"/>
  <c r="W249" i="12"/>
  <c r="Y174" i="12"/>
  <c r="E194" i="12"/>
  <c r="E219" i="12"/>
  <c r="E239" i="12"/>
  <c r="W248" i="12"/>
  <c r="E208" i="12"/>
  <c r="W237" i="12"/>
  <c r="AQ238" i="12"/>
  <c r="Y176" i="12"/>
  <c r="W227" i="12"/>
  <c r="E178" i="12"/>
  <c r="D206" i="12"/>
  <c r="E215" i="12"/>
  <c r="W183" i="12"/>
  <c r="V186" i="12"/>
  <c r="W195" i="12"/>
  <c r="W256" i="12"/>
  <c r="W174" i="12"/>
  <c r="V195" i="12"/>
  <c r="V174" i="12"/>
  <c r="K170" i="12"/>
  <c r="E200" i="12"/>
  <c r="V232" i="12"/>
  <c r="V258" i="12"/>
  <c r="W168" i="12"/>
  <c r="W175" i="12"/>
  <c r="V227" i="12"/>
  <c r="E172" i="12"/>
  <c r="E225" i="12"/>
  <c r="X168" i="12"/>
  <c r="V176" i="12"/>
  <c r="V169" i="12"/>
  <c r="W176" i="12"/>
  <c r="V178" i="12"/>
  <c r="V181" i="12"/>
  <c r="V205" i="12"/>
  <c r="V222" i="12"/>
  <c r="W169" i="12"/>
  <c r="E203" i="12"/>
  <c r="D216" i="12"/>
  <c r="D228" i="12"/>
  <c r="D248" i="12"/>
  <c r="X203" i="12"/>
  <c r="V219" i="12"/>
  <c r="V249" i="12"/>
  <c r="V168" i="12"/>
  <c r="D171" i="12"/>
  <c r="E171" i="12"/>
  <c r="D172" i="12"/>
  <c r="E189" i="12"/>
  <c r="D192" i="12"/>
  <c r="D200" i="12"/>
  <c r="E211" i="12"/>
  <c r="E216" i="12"/>
  <c r="E228" i="12"/>
  <c r="D234" i="12"/>
  <c r="E248" i="12"/>
  <c r="D255" i="12"/>
  <c r="X195" i="12"/>
  <c r="V198" i="12"/>
  <c r="V220" i="12"/>
  <c r="V231" i="12"/>
  <c r="V239" i="12"/>
  <c r="D241" i="12"/>
  <c r="E241" i="12"/>
  <c r="X215" i="12"/>
  <c r="D190" i="12"/>
  <c r="D204" i="12"/>
  <c r="D224" i="12"/>
  <c r="E230" i="12"/>
  <c r="E242" i="12"/>
  <c r="E257" i="12"/>
  <c r="V207" i="12"/>
  <c r="X234" i="12"/>
  <c r="V243" i="12"/>
  <c r="V253" i="12"/>
  <c r="AD170" i="12"/>
  <c r="V175" i="12"/>
  <c r="D184" i="12"/>
  <c r="D214" i="12"/>
  <c r="E187" i="12"/>
  <c r="E195" i="12"/>
  <c r="E198" i="12"/>
  <c r="D230" i="12"/>
  <c r="D257" i="12"/>
  <c r="X179" i="12"/>
  <c r="V224" i="12"/>
  <c r="X169" i="12"/>
  <c r="E167" i="12"/>
  <c r="D174" i="12"/>
  <c r="E190" i="12"/>
  <c r="E204" i="12"/>
  <c r="D212" i="12"/>
  <c r="D218" i="12"/>
  <c r="E224" i="12"/>
  <c r="D236" i="12"/>
  <c r="D251" i="12"/>
  <c r="D258" i="12"/>
  <c r="V185" i="12"/>
  <c r="V202" i="12"/>
  <c r="X207" i="12"/>
  <c r="V171" i="12"/>
  <c r="X174" i="12"/>
  <c r="E174" i="12"/>
  <c r="E212" i="12"/>
  <c r="E218" i="12"/>
  <c r="E251" i="12"/>
  <c r="D259" i="12"/>
  <c r="V188" i="12"/>
  <c r="V191" i="12"/>
  <c r="V210" i="12"/>
  <c r="V226" i="12"/>
  <c r="X244" i="12"/>
  <c r="X175" i="12"/>
  <c r="D249" i="12"/>
  <c r="E184" i="12"/>
  <c r="D198" i="12"/>
  <c r="E249" i="12"/>
  <c r="E179" i="12"/>
  <c r="D182" i="12"/>
  <c r="E193" i="12"/>
  <c r="E207" i="12"/>
  <c r="D168" i="12"/>
  <c r="E175" i="12"/>
  <c r="E182" i="12"/>
  <c r="E185" i="12"/>
  <c r="D219" i="12"/>
  <c r="D225" i="12"/>
  <c r="D231" i="12"/>
  <c r="D237" i="12"/>
  <c r="E244" i="12"/>
  <c r="E259" i="12"/>
  <c r="V236" i="12"/>
  <c r="V255" i="12"/>
  <c r="X171" i="12"/>
  <c r="D196" i="12"/>
  <c r="D210" i="12"/>
  <c r="D252" i="12"/>
  <c r="D169" i="12"/>
  <c r="E176" i="12"/>
  <c r="D188" i="12"/>
  <c r="E196" i="12"/>
  <c r="E199" i="12"/>
  <c r="D202" i="12"/>
  <c r="E221" i="12"/>
  <c r="D245" i="12"/>
  <c r="E252" i="12"/>
  <c r="E169" i="12"/>
  <c r="E177" i="12"/>
  <c r="E188" i="12"/>
  <c r="E191" i="12"/>
  <c r="D222" i="12"/>
  <c r="E238" i="12"/>
  <c r="X183" i="12"/>
  <c r="V200" i="12"/>
  <c r="X227" i="12"/>
  <c r="X172" i="12"/>
  <c r="X176" i="12"/>
  <c r="D176" i="12"/>
  <c r="E170" i="12"/>
  <c r="D180" i="12"/>
  <c r="E222" i="12"/>
  <c r="D227" i="12"/>
  <c r="D233" i="12"/>
  <c r="D246" i="12"/>
  <c r="X237" i="12"/>
  <c r="E180" i="12"/>
  <c r="E183" i="12"/>
  <c r="D186" i="12"/>
  <c r="D194" i="12"/>
  <c r="D208" i="12"/>
  <c r="E227" i="12"/>
  <c r="E233" i="12"/>
  <c r="D254" i="12"/>
  <c r="V203" i="12"/>
  <c r="V217" i="12"/>
  <c r="X248" i="12"/>
  <c r="X167" i="12"/>
  <c r="AT172" i="12"/>
  <c r="AO218" i="12"/>
  <c r="AO168" i="12"/>
  <c r="AO196" i="12"/>
  <c r="AO171" i="12"/>
  <c r="AO167" i="12"/>
  <c r="AO177" i="12"/>
  <c r="AO175" i="12"/>
  <c r="AO176" i="12"/>
  <c r="AO169" i="12"/>
  <c r="AO233" i="12"/>
  <c r="AO215" i="12"/>
  <c r="AO170" i="12"/>
  <c r="AO245" i="12"/>
  <c r="AO172" i="12"/>
  <c r="AO174" i="12"/>
  <c r="AO239" i="12"/>
  <c r="AO187" i="12"/>
  <c r="AO219" i="12"/>
  <c r="AP218" i="12"/>
  <c r="AP187" i="12"/>
  <c r="AQ167" i="12"/>
  <c r="AP174" i="12"/>
  <c r="AQ212" i="12"/>
  <c r="AQ170" i="12"/>
  <c r="AP175" i="12"/>
  <c r="AQ168" i="12"/>
  <c r="AQ175" i="12"/>
  <c r="AR168" i="12"/>
  <c r="AP172" i="12"/>
  <c r="AR175" i="12"/>
  <c r="AR170" i="12"/>
  <c r="AP167" i="12"/>
  <c r="AR167" i="12"/>
  <c r="AQ174" i="12"/>
  <c r="AP233" i="12"/>
  <c r="AR174" i="12"/>
  <c r="AQ171" i="12"/>
  <c r="AP194" i="12"/>
  <c r="AP245" i="12"/>
  <c r="AQ172" i="12"/>
  <c r="AP171" i="12"/>
  <c r="AQ179" i="12"/>
  <c r="AP196" i="12"/>
  <c r="AR171" i="12"/>
  <c r="AP169" i="12"/>
  <c r="AR172" i="12"/>
  <c r="AP176" i="12"/>
  <c r="AP170" i="12"/>
  <c r="AQ169" i="12"/>
  <c r="AP179" i="12"/>
  <c r="AP168" i="12"/>
  <c r="AR169" i="12"/>
  <c r="AQ194" i="12"/>
  <c r="AQ227" i="12"/>
  <c r="AQ233" i="12"/>
  <c r="AP254" i="12"/>
  <c r="AP190" i="12"/>
  <c r="AP206" i="12"/>
  <c r="AP219" i="12"/>
  <c r="AP239" i="12"/>
  <c r="AQ254" i="12"/>
  <c r="AP178" i="12"/>
  <c r="AP192" i="12"/>
  <c r="AP208" i="12"/>
  <c r="AO204" i="12"/>
  <c r="AQ208" i="12"/>
  <c r="AO255" i="12"/>
  <c r="AQ180" i="12"/>
  <c r="AP204" i="12"/>
  <c r="AQ234" i="12"/>
  <c r="AQ248" i="12"/>
  <c r="AP255" i="12"/>
  <c r="AO183" i="12"/>
  <c r="AQ204" i="12"/>
  <c r="AO211" i="12"/>
  <c r="AQ255" i="12"/>
  <c r="AP183" i="12"/>
  <c r="AP202" i="12"/>
  <c r="AP211" i="12"/>
  <c r="AQ242" i="12"/>
  <c r="AO249" i="12"/>
  <c r="AQ178" i="12"/>
  <c r="AQ190" i="12"/>
  <c r="AQ206" i="12"/>
  <c r="AP228" i="12"/>
  <c r="AP248" i="12"/>
  <c r="AO257" i="12"/>
  <c r="AQ183" i="12"/>
  <c r="AQ195" i="12"/>
  <c r="AP244" i="12"/>
  <c r="AQ247" i="12"/>
  <c r="AO191" i="12"/>
  <c r="AP200" i="12"/>
  <c r="AO207" i="12"/>
  <c r="AQ230" i="12"/>
  <c r="AQ243" i="12"/>
  <c r="AQ257" i="12"/>
  <c r="AQ218" i="12"/>
  <c r="AR178" i="12"/>
  <c r="AQ187" i="12"/>
  <c r="AO178" i="12"/>
  <c r="AP180" i="12"/>
  <c r="AO234" i="12"/>
  <c r="AQ202" i="12"/>
  <c r="AO230" i="12"/>
  <c r="AQ249" i="12"/>
  <c r="AO200" i="12"/>
  <c r="AP191" i="12"/>
  <c r="AQ200" i="12"/>
  <c r="AP207" i="12"/>
  <c r="AO224" i="12"/>
  <c r="AQ237" i="12"/>
  <c r="AO251" i="12"/>
  <c r="AQ196" i="12"/>
  <c r="AO208" i="12"/>
  <c r="AQ211" i="12"/>
  <c r="AP230" i="12"/>
  <c r="AO179" i="12"/>
  <c r="AQ191" i="12"/>
  <c r="AP198" i="12"/>
  <c r="AQ207" i="12"/>
  <c r="AP224" i="12"/>
  <c r="AQ244" i="12"/>
  <c r="AP251" i="12"/>
  <c r="AR177" i="12"/>
  <c r="AQ245" i="12"/>
  <c r="AP215" i="12"/>
  <c r="AO192" i="12"/>
  <c r="AQ215" i="12"/>
  <c r="AO228" i="12"/>
  <c r="AQ239" i="12"/>
  <c r="AQ192" i="12"/>
  <c r="AP242" i="12"/>
  <c r="AO243" i="12"/>
  <c r="AP257" i="12"/>
  <c r="AQ198" i="12"/>
  <c r="AQ224" i="12"/>
  <c r="AQ251" i="12"/>
  <c r="AQ221" i="12"/>
  <c r="AO258" i="12"/>
  <c r="AP182" i="12"/>
  <c r="AO184" i="12"/>
  <c r="AQ188" i="12"/>
  <c r="AO199" i="12"/>
  <c r="AQ203" i="12"/>
  <c r="AP214" i="12"/>
  <c r="AO216" i="12"/>
  <c r="AP222" i="12"/>
  <c r="AO231" i="12"/>
  <c r="AP236" i="12"/>
  <c r="AQ241" i="12"/>
  <c r="AQ246" i="12"/>
  <c r="AP252" i="12"/>
  <c r="AQ258" i="12"/>
  <c r="AQ186" i="12"/>
  <c r="AP203" i="12"/>
  <c r="AO222" i="12"/>
  <c r="AQ225" i="12"/>
  <c r="AO236" i="12"/>
  <c r="AP241" i="12"/>
  <c r="AP246" i="12"/>
  <c r="AO252" i="12"/>
  <c r="AP258" i="12"/>
  <c r="AQ182" i="12"/>
  <c r="AP184" i="12"/>
  <c r="AQ184" i="12"/>
  <c r="AO195" i="12"/>
  <c r="AQ199" i="12"/>
  <c r="AP210" i="12"/>
  <c r="AO212" i="12"/>
  <c r="AQ216" i="12"/>
  <c r="AO227" i="12"/>
  <c r="AO242" i="12"/>
  <c r="AQ259" i="12"/>
  <c r="AP186" i="12"/>
  <c r="AO188" i="12"/>
  <c r="AO203" i="12"/>
  <c r="AO225" i="12"/>
  <c r="AP188" i="12"/>
  <c r="AP199" i="12"/>
  <c r="AQ214" i="12"/>
  <c r="AP216" i="12"/>
  <c r="AQ222" i="12"/>
  <c r="AQ231" i="12"/>
  <c r="AQ236" i="12"/>
  <c r="AO259" i="12"/>
  <c r="AO180" i="12"/>
  <c r="AP195" i="12"/>
  <c r="AQ210" i="12"/>
  <c r="AP212" i="12"/>
  <c r="AP227" i="12"/>
  <c r="AP237" i="12"/>
  <c r="AO248" i="12"/>
  <c r="AO254" i="12"/>
  <c r="AA172" i="12"/>
  <c r="Y257" i="12"/>
  <c r="Y215" i="12"/>
  <c r="Y170" i="12"/>
  <c r="Y252" i="12"/>
  <c r="Y177" i="12"/>
  <c r="Y227" i="12"/>
  <c r="Y198" i="12"/>
  <c r="Y189" i="12"/>
  <c r="Y169" i="12"/>
  <c r="Y237" i="12"/>
  <c r="Y172" i="12"/>
  <c r="Y244" i="12"/>
  <c r="Y219" i="12"/>
  <c r="Y168" i="12"/>
  <c r="Y195" i="12"/>
  <c r="Y183" i="12"/>
  <c r="Y248" i="12"/>
  <c r="Y207" i="12"/>
  <c r="Y171" i="12"/>
  <c r="Y241" i="12"/>
  <c r="Y230" i="12"/>
  <c r="Y223" i="12"/>
  <c r="Y167" i="12"/>
  <c r="Y234" i="12"/>
  <c r="Y192" i="12"/>
  <c r="V190" i="12"/>
  <c r="V197" i="12"/>
  <c r="V229" i="12"/>
  <c r="V240" i="12"/>
  <c r="V248" i="12"/>
  <c r="V254" i="12"/>
  <c r="V193" i="12"/>
  <c r="V215" i="12"/>
  <c r="V218" i="12"/>
  <c r="V225" i="12"/>
  <c r="V242" i="12"/>
  <c r="V256" i="12"/>
  <c r="V179" i="12"/>
  <c r="V189" i="12"/>
  <c r="V201" i="12"/>
  <c r="V208" i="12"/>
  <c r="V233" i="12"/>
  <c r="V251" i="12"/>
  <c r="V259" i="12"/>
  <c r="V170" i="12"/>
  <c r="V184" i="12"/>
  <c r="V194" i="12"/>
  <c r="V196" i="12"/>
  <c r="V206" i="12"/>
  <c r="W170" i="12"/>
  <c r="V177" i="12"/>
  <c r="V245" i="12"/>
  <c r="V252" i="12"/>
  <c r="V182" i="12"/>
  <c r="V211" i="12"/>
  <c r="V234" i="12"/>
  <c r="V167" i="12"/>
  <c r="V187" i="12"/>
  <c r="V192" i="12"/>
  <c r="V199" i="12"/>
  <c r="V214" i="12"/>
  <c r="V216" i="12"/>
  <c r="V228" i="12"/>
  <c r="W234" i="12"/>
  <c r="AR250" i="12"/>
  <c r="AR232" i="12"/>
  <c r="AR229" i="12"/>
  <c r="AR226" i="12"/>
  <c r="AR213" i="12"/>
  <c r="AR209" i="12"/>
  <c r="AR205" i="12"/>
  <c r="AR201" i="12"/>
  <c r="AR197" i="12"/>
  <c r="AR193" i="12"/>
  <c r="AR189" i="12"/>
  <c r="AR185" i="12"/>
  <c r="AR181" i="12"/>
  <c r="AR245" i="12"/>
  <c r="AR251" i="12"/>
  <c r="AR235" i="12"/>
  <c r="AR260" i="12"/>
  <c r="AR253" i="12"/>
  <c r="AR217" i="12"/>
  <c r="AR252" i="12"/>
  <c r="AR219" i="12"/>
  <c r="AR258" i="12"/>
  <c r="AR248" i="12"/>
  <c r="AR254" i="12"/>
  <c r="AR216" i="12"/>
  <c r="AR212" i="12"/>
  <c r="AR180" i="12"/>
  <c r="AR241" i="12"/>
  <c r="AR221" i="12"/>
  <c r="AR256" i="12"/>
  <c r="AR240" i="12"/>
  <c r="AR220" i="12"/>
  <c r="AR228" i="12"/>
  <c r="AR243" i="12"/>
  <c r="AR224" i="12"/>
  <c r="AR222" i="12"/>
  <c r="AR218" i="12"/>
  <c r="AR227" i="12"/>
  <c r="AR208" i="12"/>
  <c r="AR244" i="12"/>
  <c r="AR223" i="12"/>
  <c r="AR246" i="12"/>
  <c r="AR237" i="12"/>
  <c r="AR214" i="12"/>
  <c r="AR210" i="12"/>
  <c r="AR206" i="12"/>
  <c r="AR202" i="12"/>
  <c r="AR198" i="12"/>
  <c r="AR194" i="12"/>
  <c r="AR190" i="12"/>
  <c r="AR186" i="12"/>
  <c r="AR182" i="12"/>
  <c r="AR188" i="12"/>
  <c r="AR259" i="12"/>
  <c r="AR249" i="12"/>
  <c r="AR234" i="12"/>
  <c r="AR231" i="12"/>
  <c r="AR225" i="12"/>
  <c r="AR200" i="12"/>
  <c r="AR247" i="12"/>
  <c r="AR255" i="12"/>
  <c r="AR242" i="12"/>
  <c r="AR239" i="12"/>
  <c r="AR215" i="12"/>
  <c r="AR211" i="12"/>
  <c r="AR207" i="12"/>
  <c r="AR203" i="12"/>
  <c r="AR199" i="12"/>
  <c r="AR195" i="12"/>
  <c r="AR191" i="12"/>
  <c r="AR187" i="12"/>
  <c r="AR183" i="12"/>
  <c r="AR179" i="12"/>
  <c r="AR236" i="12"/>
  <c r="AR233" i="12"/>
  <c r="AR230" i="12"/>
  <c r="AR204" i="12"/>
  <c r="AR196" i="12"/>
  <c r="AR192" i="12"/>
  <c r="AR184" i="12"/>
  <c r="AR257" i="12"/>
  <c r="AR238" i="12"/>
  <c r="AO182" i="12"/>
  <c r="AO186" i="12"/>
  <c r="AO190" i="12"/>
  <c r="AO194" i="12"/>
  <c r="AO198" i="12"/>
  <c r="AO202" i="12"/>
  <c r="AO206" i="12"/>
  <c r="AO210" i="12"/>
  <c r="AO214" i="12"/>
  <c r="AQ219" i="12"/>
  <c r="AP225" i="12"/>
  <c r="AQ228" i="12"/>
  <c r="AP231" i="12"/>
  <c r="AP234" i="12"/>
  <c r="AO237" i="12"/>
  <c r="AO246" i="12"/>
  <c r="AP249" i="12"/>
  <c r="AQ252" i="12"/>
  <c r="AP259" i="12"/>
  <c r="AO220" i="12"/>
  <c r="AO240" i="12"/>
  <c r="AP243" i="12"/>
  <c r="AO256" i="12"/>
  <c r="AO217" i="12"/>
  <c r="AP220" i="12"/>
  <c r="AP240" i="12"/>
  <c r="AO253" i="12"/>
  <c r="AP256" i="12"/>
  <c r="AO260" i="12"/>
  <c r="AO181" i="12"/>
  <c r="AO185" i="12"/>
  <c r="AO189" i="12"/>
  <c r="AO193" i="12"/>
  <c r="AO197" i="12"/>
  <c r="AO201" i="12"/>
  <c r="AO205" i="12"/>
  <c r="AO209" i="12"/>
  <c r="AO213" i="12"/>
  <c r="AP217" i="12"/>
  <c r="AQ220" i="12"/>
  <c r="AO226" i="12"/>
  <c r="AO229" i="12"/>
  <c r="AO232" i="12"/>
  <c r="AQ240" i="12"/>
  <c r="AO250" i="12"/>
  <c r="AP253" i="12"/>
  <c r="AQ256" i="12"/>
  <c r="AP260" i="12"/>
  <c r="AP181" i="12"/>
  <c r="AP185" i="12"/>
  <c r="AP189" i="12"/>
  <c r="AP193" i="12"/>
  <c r="AP197" i="12"/>
  <c r="AP201" i="12"/>
  <c r="AP205" i="12"/>
  <c r="AP209" i="12"/>
  <c r="AP213" i="12"/>
  <c r="AQ217" i="12"/>
  <c r="AO223" i="12"/>
  <c r="AP226" i="12"/>
  <c r="AP229" i="12"/>
  <c r="AP232" i="12"/>
  <c r="AO235" i="12"/>
  <c r="AO247" i="12"/>
  <c r="AP250" i="12"/>
  <c r="AQ253" i="12"/>
  <c r="AQ260" i="12"/>
  <c r="AQ181" i="12"/>
  <c r="AQ185" i="12"/>
  <c r="AQ189" i="12"/>
  <c r="AQ193" i="12"/>
  <c r="AQ197" i="12"/>
  <c r="AQ201" i="12"/>
  <c r="AQ205" i="12"/>
  <c r="AQ209" i="12"/>
  <c r="AQ213" i="12"/>
  <c r="AO221" i="12"/>
  <c r="AP223" i="12"/>
  <c r="AQ226" i="12"/>
  <c r="AQ229" i="12"/>
  <c r="AQ232" i="12"/>
  <c r="AP235" i="12"/>
  <c r="AO238" i="12"/>
  <c r="AO244" i="12"/>
  <c r="AP247" i="12"/>
  <c r="AQ250" i="12"/>
  <c r="AP221" i="12"/>
  <c r="AQ223" i="12"/>
  <c r="AQ235" i="12"/>
  <c r="AP238" i="12"/>
  <c r="AO241" i="12"/>
  <c r="W244" i="12"/>
  <c r="W238" i="12"/>
  <c r="W221" i="12"/>
  <c r="W247" i="12"/>
  <c r="W235" i="12"/>
  <c r="W223" i="12"/>
  <c r="W250" i="12"/>
  <c r="W232" i="12"/>
  <c r="W229" i="12"/>
  <c r="W226" i="12"/>
  <c r="W213" i="12"/>
  <c r="W209" i="12"/>
  <c r="W205" i="12"/>
  <c r="W201" i="12"/>
  <c r="W197" i="12"/>
  <c r="W193" i="12"/>
  <c r="W189" i="12"/>
  <c r="W185" i="12"/>
  <c r="W181" i="12"/>
  <c r="W177" i="12"/>
  <c r="W260" i="12"/>
  <c r="W253" i="12"/>
  <c r="W210" i="12"/>
  <c r="W207" i="12"/>
  <c r="W243" i="12"/>
  <c r="W216" i="12"/>
  <c r="W255" i="12"/>
  <c r="W233" i="12"/>
  <c r="W218" i="12"/>
  <c r="W259" i="12"/>
  <c r="W251" i="12"/>
  <c r="W236" i="12"/>
  <c r="W225" i="12"/>
  <c r="W196" i="12"/>
  <c r="W190" i="12"/>
  <c r="W239" i="12"/>
  <c r="W202" i="12"/>
  <c r="W199" i="12"/>
  <c r="W187" i="12"/>
  <c r="W184" i="12"/>
  <c r="W178" i="12"/>
  <c r="W246" i="12"/>
  <c r="W222" i="12"/>
  <c r="W208" i="12"/>
  <c r="W242" i="12"/>
  <c r="W217" i="12"/>
  <c r="W214" i="12"/>
  <c r="W211" i="12"/>
  <c r="W254" i="12"/>
  <c r="W228" i="12"/>
  <c r="W224" i="12"/>
  <c r="W258" i="12"/>
  <c r="W194" i="12"/>
  <c r="X247" i="12"/>
  <c r="X235" i="12"/>
  <c r="X223" i="12"/>
  <c r="X250" i="12"/>
  <c r="X232" i="12"/>
  <c r="X229" i="12"/>
  <c r="X226" i="12"/>
  <c r="X213" i="12"/>
  <c r="X209" i="12"/>
  <c r="X205" i="12"/>
  <c r="X201" i="12"/>
  <c r="X197" i="12"/>
  <c r="X193" i="12"/>
  <c r="X189" i="12"/>
  <c r="X185" i="12"/>
  <c r="X181" i="12"/>
  <c r="X177" i="12"/>
  <c r="X260" i="12"/>
  <c r="X253" i="12"/>
  <c r="X217" i="12"/>
  <c r="X256" i="12"/>
  <c r="X243" i="12"/>
  <c r="X216" i="12"/>
  <c r="X255" i="12"/>
  <c r="X233" i="12"/>
  <c r="X218" i="12"/>
  <c r="X259" i="12"/>
  <c r="X251" i="12"/>
  <c r="X236" i="12"/>
  <c r="X225" i="12"/>
  <c r="X196" i="12"/>
  <c r="X190" i="12"/>
  <c r="X239" i="12"/>
  <c r="X202" i="12"/>
  <c r="X199" i="12"/>
  <c r="X187" i="12"/>
  <c r="X184" i="12"/>
  <c r="X178" i="12"/>
  <c r="X246" i="12"/>
  <c r="X222" i="12"/>
  <c r="X208" i="12"/>
  <c r="X242" i="12"/>
  <c r="X214" i="12"/>
  <c r="X211" i="12"/>
  <c r="X258" i="12"/>
  <c r="X228" i="12"/>
  <c r="X224" i="12"/>
  <c r="X194" i="12"/>
  <c r="X249" i="12"/>
  <c r="X231" i="12"/>
  <c r="X221" i="12"/>
  <c r="X200" i="12"/>
  <c r="X191" i="12"/>
  <c r="X188" i="12"/>
  <c r="X182" i="12"/>
  <c r="X254" i="12"/>
  <c r="W180" i="12"/>
  <c r="X192" i="12"/>
  <c r="X219" i="12"/>
  <c r="X230" i="12"/>
  <c r="W245" i="12"/>
  <c r="X257" i="12"/>
  <c r="X240" i="12"/>
  <c r="W252" i="12"/>
  <c r="Y186" i="12"/>
  <c r="W198" i="12"/>
  <c r="Y204" i="12"/>
  <c r="W206" i="12"/>
  <c r="X210" i="12"/>
  <c r="X212" i="12"/>
  <c r="Y216" i="12"/>
  <c r="W220" i="12"/>
  <c r="X252" i="12"/>
  <c r="X198" i="12"/>
  <c r="W200" i="12"/>
  <c r="X206" i="12"/>
  <c r="Y210" i="12"/>
  <c r="Y212" i="12"/>
  <c r="X220" i="12"/>
  <c r="W241" i="12"/>
  <c r="W231" i="12"/>
  <c r="X241" i="12"/>
  <c r="AI217" i="12"/>
  <c r="AK177" i="12"/>
  <c r="W192" i="12"/>
  <c r="W219" i="12"/>
  <c r="W230" i="12"/>
  <c r="W257" i="12"/>
  <c r="X180" i="12"/>
  <c r="W186" i="12"/>
  <c r="W188" i="12"/>
  <c r="W204" i="12"/>
  <c r="W240" i="12"/>
  <c r="X245" i="12"/>
  <c r="Y250" i="12"/>
  <c r="Y232" i="12"/>
  <c r="Y229" i="12"/>
  <c r="Y226" i="12"/>
  <c r="Y213" i="12"/>
  <c r="Y209" i="12"/>
  <c r="Y205" i="12"/>
  <c r="Y201" i="12"/>
  <c r="Y197" i="12"/>
  <c r="Y260" i="12"/>
  <c r="Y253" i="12"/>
  <c r="Y217" i="12"/>
  <c r="Y256" i="12"/>
  <c r="Y240" i="12"/>
  <c r="Y220" i="12"/>
  <c r="Y243" i="12"/>
  <c r="Y255" i="12"/>
  <c r="Y233" i="12"/>
  <c r="Y218" i="12"/>
  <c r="Y259" i="12"/>
  <c r="Y251" i="12"/>
  <c r="Y247" i="12"/>
  <c r="Y236" i="12"/>
  <c r="Y225" i="12"/>
  <c r="Y196" i="12"/>
  <c r="Y190" i="12"/>
  <c r="Y239" i="12"/>
  <c r="Y202" i="12"/>
  <c r="Y199" i="12"/>
  <c r="Y193" i="12"/>
  <c r="Y187" i="12"/>
  <c r="Y184" i="12"/>
  <c r="Y178" i="12"/>
  <c r="Y246" i="12"/>
  <c r="Y222" i="12"/>
  <c r="Y208" i="12"/>
  <c r="Y181" i="12"/>
  <c r="Y242" i="12"/>
  <c r="Y214" i="12"/>
  <c r="Y211" i="12"/>
  <c r="Y258" i="12"/>
  <c r="Y254" i="12"/>
  <c r="Y228" i="12"/>
  <c r="Y224" i="12"/>
  <c r="Y194" i="12"/>
  <c r="Y235" i="12"/>
  <c r="Y231" i="12"/>
  <c r="Y200" i="12"/>
  <c r="Y191" i="12"/>
  <c r="Y188" i="12"/>
  <c r="Y182" i="12"/>
  <c r="Y245" i="12"/>
  <c r="Y238" i="12"/>
  <c r="Y206" i="12"/>
  <c r="Y203" i="12"/>
  <c r="Y185" i="12"/>
  <c r="Y179" i="12"/>
  <c r="Y249" i="12"/>
  <c r="Y221" i="12"/>
  <c r="Y180" i="12"/>
  <c r="W182" i="12"/>
  <c r="X186" i="12"/>
  <c r="X204" i="12"/>
  <c r="W212" i="12"/>
  <c r="V257" i="12"/>
  <c r="V241" i="12"/>
  <c r="V244" i="12"/>
  <c r="V238" i="12"/>
  <c r="V221" i="12"/>
  <c r="V247" i="12"/>
  <c r="V235" i="12"/>
  <c r="V223" i="12"/>
  <c r="V250" i="12"/>
  <c r="V180" i="12"/>
  <c r="V183" i="12"/>
  <c r="V204" i="12"/>
  <c r="V213" i="12"/>
  <c r="V230" i="12"/>
  <c r="V260" i="12"/>
  <c r="P217" i="12"/>
  <c r="O188" i="12" s="1"/>
  <c r="C257" i="12"/>
  <c r="C215" i="12"/>
  <c r="C254" i="12"/>
  <c r="C194" i="12"/>
  <c r="C228" i="12"/>
  <c r="C196" i="12"/>
  <c r="C191" i="12"/>
  <c r="C242" i="12"/>
  <c r="C249" i="12"/>
  <c r="C184" i="12"/>
  <c r="C233" i="12"/>
  <c r="C243" i="12"/>
  <c r="C206" i="12"/>
  <c r="C237" i="12"/>
  <c r="C208" i="12"/>
  <c r="C203" i="12"/>
  <c r="C171" i="12"/>
  <c r="C210" i="12"/>
  <c r="C218" i="12"/>
  <c r="C182" i="12"/>
  <c r="C179" i="12"/>
  <c r="C199" i="12"/>
  <c r="C204" i="12"/>
  <c r="C234" i="12"/>
  <c r="C245" i="12"/>
  <c r="C251" i="12"/>
  <c r="C168" i="12"/>
  <c r="C178" i="12"/>
  <c r="C190" i="12"/>
  <c r="C211" i="12"/>
  <c r="C230" i="12"/>
  <c r="C239" i="12"/>
  <c r="C169" i="12"/>
  <c r="C216" i="12"/>
  <c r="C252" i="12"/>
  <c r="C186" i="12"/>
  <c r="C188" i="12"/>
  <c r="C207" i="12"/>
  <c r="C214" i="12"/>
  <c r="C259" i="12"/>
  <c r="C180" i="12"/>
  <c r="C202" i="12"/>
  <c r="C174" i="12"/>
  <c r="C175" i="12"/>
  <c r="C195" i="12"/>
  <c r="C231" i="12"/>
  <c r="C192" i="12"/>
  <c r="C225" i="12"/>
  <c r="C246" i="12"/>
  <c r="C198" i="12"/>
  <c r="C200" i="12"/>
  <c r="C227" i="12"/>
  <c r="C236" i="12"/>
  <c r="C248" i="12"/>
  <c r="C187" i="12"/>
  <c r="C224" i="12"/>
  <c r="C219" i="12"/>
  <c r="C183" i="12"/>
  <c r="C222" i="12"/>
  <c r="C258" i="12"/>
  <c r="C176" i="12"/>
  <c r="C212" i="12"/>
  <c r="F250" i="12"/>
  <c r="F232" i="12"/>
  <c r="F229" i="12"/>
  <c r="F226" i="12"/>
  <c r="F213" i="12"/>
  <c r="F209" i="12"/>
  <c r="F205" i="12"/>
  <c r="F201" i="12"/>
  <c r="F197" i="12"/>
  <c r="F193" i="12"/>
  <c r="F189" i="12"/>
  <c r="F185" i="12"/>
  <c r="F181" i="12"/>
  <c r="F177" i="12"/>
  <c r="F236" i="12"/>
  <c r="F260" i="12"/>
  <c r="F253" i="12"/>
  <c r="F217" i="12"/>
  <c r="F170" i="12"/>
  <c r="F255" i="12"/>
  <c r="F238" i="12"/>
  <c r="F256" i="12"/>
  <c r="F240" i="12"/>
  <c r="F220" i="12"/>
  <c r="F228" i="12"/>
  <c r="F172" i="12"/>
  <c r="F207" i="12"/>
  <c r="F203" i="12"/>
  <c r="F195" i="12"/>
  <c r="F223" i="12"/>
  <c r="F243" i="12"/>
  <c r="F219" i="12"/>
  <c r="F242" i="12"/>
  <c r="F239" i="12"/>
  <c r="F211" i="12"/>
  <c r="F183" i="12"/>
  <c r="F179" i="12"/>
  <c r="F258" i="12"/>
  <c r="F244" i="12"/>
  <c r="F221" i="12"/>
  <c r="F246" i="12"/>
  <c r="F237" i="12"/>
  <c r="F214" i="12"/>
  <c r="F210" i="12"/>
  <c r="F206" i="12"/>
  <c r="F202" i="12"/>
  <c r="F198" i="12"/>
  <c r="F194" i="12"/>
  <c r="F190" i="12"/>
  <c r="F186" i="12"/>
  <c r="F182" i="12"/>
  <c r="F178" i="12"/>
  <c r="F176" i="12"/>
  <c r="F215" i="12"/>
  <c r="F187" i="12"/>
  <c r="F175" i="12"/>
  <c r="F245" i="12"/>
  <c r="F168" i="12"/>
  <c r="F247" i="12"/>
  <c r="F259" i="12"/>
  <c r="F249" i="12"/>
  <c r="F234" i="12"/>
  <c r="F231" i="12"/>
  <c r="F225" i="12"/>
  <c r="F169" i="12"/>
  <c r="F252" i="12"/>
  <c r="F199" i="12"/>
  <c r="F191" i="12"/>
  <c r="F248" i="12"/>
  <c r="F224" i="12"/>
  <c r="F222" i="12"/>
  <c r="F218" i="12"/>
  <c r="F251" i="12"/>
  <c r="F233" i="12"/>
  <c r="F230" i="12"/>
  <c r="F227" i="12"/>
  <c r="F171" i="12"/>
  <c r="F254" i="12"/>
  <c r="F216" i="12"/>
  <c r="F212" i="12"/>
  <c r="F208" i="12"/>
  <c r="F204" i="12"/>
  <c r="F200" i="12"/>
  <c r="F196" i="12"/>
  <c r="F192" i="12"/>
  <c r="F188" i="12"/>
  <c r="F184" i="12"/>
  <c r="F180" i="12"/>
  <c r="F174" i="12"/>
  <c r="F257" i="12"/>
  <c r="F241" i="12"/>
  <c r="F167" i="12"/>
  <c r="F235" i="12"/>
  <c r="C172" i="12"/>
  <c r="D175" i="12"/>
  <c r="R177" i="12"/>
  <c r="S217" i="12" s="1"/>
  <c r="D179" i="12"/>
  <c r="D183" i="12"/>
  <c r="D187" i="12"/>
  <c r="D191" i="12"/>
  <c r="D195" i="12"/>
  <c r="D199" i="12"/>
  <c r="D203" i="12"/>
  <c r="D207" i="12"/>
  <c r="D211" i="12"/>
  <c r="D215" i="12"/>
  <c r="E236" i="12"/>
  <c r="D239" i="12"/>
  <c r="D242" i="12"/>
  <c r="E245" i="12"/>
  <c r="C255" i="12"/>
  <c r="E258" i="12"/>
  <c r="E202" i="12"/>
  <c r="E206" i="12"/>
  <c r="E210" i="12"/>
  <c r="E214" i="12"/>
  <c r="C220" i="12"/>
  <c r="E237" i="12"/>
  <c r="C240" i="12"/>
  <c r="D243" i="12"/>
  <c r="E246" i="12"/>
  <c r="C256" i="12"/>
  <c r="C170" i="12"/>
  <c r="C217" i="12"/>
  <c r="D220" i="12"/>
  <c r="D240" i="12"/>
  <c r="E243" i="12"/>
  <c r="C253" i="12"/>
  <c r="D256" i="12"/>
  <c r="C260" i="12"/>
  <c r="D170" i="12"/>
  <c r="C177" i="12"/>
  <c r="C181" i="12"/>
  <c r="C185" i="12"/>
  <c r="C189" i="12"/>
  <c r="C193" i="12"/>
  <c r="C197" i="12"/>
  <c r="C201" i="12"/>
  <c r="C205" i="12"/>
  <c r="C209" i="12"/>
  <c r="C213" i="12"/>
  <c r="D217" i="12"/>
  <c r="E220" i="12"/>
  <c r="C226" i="12"/>
  <c r="C229" i="12"/>
  <c r="C232" i="12"/>
  <c r="E240" i="12"/>
  <c r="C250" i="12"/>
  <c r="D253" i="12"/>
  <c r="E256" i="12"/>
  <c r="D260" i="12"/>
  <c r="D177" i="12"/>
  <c r="D181" i="12"/>
  <c r="D185" i="12"/>
  <c r="D189" i="12"/>
  <c r="D193" i="12"/>
  <c r="D197" i="12"/>
  <c r="D201" i="12"/>
  <c r="D205" i="12"/>
  <c r="D209" i="12"/>
  <c r="D213" i="12"/>
  <c r="E217" i="12"/>
  <c r="C223" i="12"/>
  <c r="D226" i="12"/>
  <c r="D229" i="12"/>
  <c r="D232" i="12"/>
  <c r="C235" i="12"/>
  <c r="C247" i="12"/>
  <c r="D250" i="12"/>
  <c r="E253" i="12"/>
  <c r="E260" i="12"/>
  <c r="C167" i="12"/>
  <c r="E197" i="12"/>
  <c r="E201" i="12"/>
  <c r="E205" i="12"/>
  <c r="E209" i="12"/>
  <c r="E213" i="12"/>
  <c r="C221" i="12"/>
  <c r="D223" i="12"/>
  <c r="E226" i="12"/>
  <c r="E229" i="12"/>
  <c r="E232" i="12"/>
  <c r="D235" i="12"/>
  <c r="C238" i="12"/>
  <c r="C244" i="12"/>
  <c r="D247" i="12"/>
  <c r="E250" i="12"/>
  <c r="D167" i="12"/>
  <c r="D221" i="12"/>
  <c r="E223" i="12"/>
  <c r="E235" i="12"/>
  <c r="D238" i="12"/>
  <c r="C241" i="12"/>
  <c r="M165" i="24"/>
  <c r="M143" i="24"/>
  <c r="M149" i="24"/>
  <c r="M171" i="24"/>
  <c r="M150" i="24"/>
  <c r="M177" i="24"/>
  <c r="M156" i="24"/>
  <c r="M146" i="24"/>
  <c r="M162" i="24"/>
  <c r="M159" i="24"/>
  <c r="M153" i="24"/>
  <c r="M174" i="24"/>
  <c r="P203" i="24"/>
  <c r="P240" i="24"/>
  <c r="P210" i="24"/>
  <c r="P188" i="24"/>
  <c r="P232" i="24"/>
  <c r="P215" i="24"/>
  <c r="P241" i="24"/>
  <c r="P184" i="24"/>
  <c r="P185" i="24"/>
  <c r="P191" i="24"/>
  <c r="P229" i="24"/>
  <c r="P199" i="24"/>
  <c r="P206" i="24"/>
  <c r="P219" i="24"/>
  <c r="P223" i="24"/>
  <c r="P228" i="24"/>
  <c r="P246" i="24"/>
  <c r="P198" i="24"/>
  <c r="P211" i="24"/>
  <c r="P226" i="24"/>
  <c r="M241" i="24"/>
  <c r="M224" i="24"/>
  <c r="M213" i="24"/>
  <c r="M244" i="24"/>
  <c r="M205" i="24"/>
  <c r="M201" i="24"/>
  <c r="M189" i="24"/>
  <c r="M193" i="24"/>
  <c r="M229" i="24"/>
  <c r="M238" i="24"/>
  <c r="M185" i="24"/>
  <c r="M247" i="24"/>
  <c r="M210" i="24"/>
  <c r="M214" i="24"/>
  <c r="M181" i="24"/>
  <c r="M206" i="24"/>
  <c r="M198" i="24"/>
  <c r="M202" i="24"/>
  <c r="M221" i="24"/>
  <c r="P237" i="24"/>
  <c r="P234" i="24"/>
  <c r="P231" i="24"/>
  <c r="P249" i="24"/>
  <c r="P220" i="24"/>
  <c r="P216" i="24"/>
  <c r="P212" i="24"/>
  <c r="P208" i="24"/>
  <c r="P204" i="24"/>
  <c r="P200" i="24"/>
  <c r="P196" i="24"/>
  <c r="P192" i="24"/>
  <c r="P190" i="24"/>
  <c r="P245" i="24"/>
  <c r="P183" i="24"/>
  <c r="P242" i="24"/>
  <c r="P225" i="24"/>
  <c r="P239" i="24"/>
  <c r="P227" i="24"/>
  <c r="P186" i="24"/>
  <c r="P248" i="24"/>
  <c r="P236" i="24"/>
  <c r="P233" i="24"/>
  <c r="P230" i="24"/>
  <c r="P217" i="24"/>
  <c r="P213" i="24"/>
  <c r="P209" i="24"/>
  <c r="P205" i="24"/>
  <c r="P201" i="24"/>
  <c r="P197" i="24"/>
  <c r="P193" i="24"/>
  <c r="P189" i="24"/>
  <c r="P221" i="24"/>
  <c r="P182" i="24"/>
  <c r="P244" i="24"/>
  <c r="P224" i="24"/>
  <c r="P207" i="24"/>
  <c r="P238" i="24"/>
  <c r="M246" i="24"/>
  <c r="M243" i="24"/>
  <c r="M219" i="24"/>
  <c r="M215" i="24"/>
  <c r="M211" i="24"/>
  <c r="M207" i="24"/>
  <c r="M203" i="24"/>
  <c r="M199" i="24"/>
  <c r="M195" i="24"/>
  <c r="M191" i="24"/>
  <c r="M240" i="24"/>
  <c r="M184" i="24"/>
  <c r="M228" i="24"/>
  <c r="M226" i="24"/>
  <c r="M222" i="24"/>
  <c r="M242" i="24"/>
  <c r="M248" i="24"/>
  <c r="M236" i="24"/>
  <c r="M233" i="24"/>
  <c r="M230" i="24"/>
  <c r="M237" i="24"/>
  <c r="M234" i="24"/>
  <c r="M231" i="24"/>
  <c r="M249" i="24"/>
  <c r="M220" i="24"/>
  <c r="M216" i="24"/>
  <c r="M212" i="24"/>
  <c r="M208" i="24"/>
  <c r="M204" i="24"/>
  <c r="M200" i="24"/>
  <c r="M196" i="24"/>
  <c r="M192" i="24"/>
  <c r="M190" i="24"/>
  <c r="M245" i="24"/>
  <c r="M183" i="24"/>
  <c r="M225" i="24"/>
  <c r="M239" i="24"/>
  <c r="M227" i="24"/>
  <c r="M186" i="24"/>
  <c r="M217" i="24"/>
  <c r="AB191" i="24"/>
  <c r="Z221" i="24"/>
  <c r="P195" i="24"/>
  <c r="M209" i="24"/>
  <c r="M235" i="24"/>
  <c r="M197" i="24"/>
  <c r="P214" i="24"/>
  <c r="P222" i="24"/>
  <c r="M188" i="24"/>
  <c r="P202" i="24"/>
  <c r="M218" i="24"/>
  <c r="M223" i="24"/>
  <c r="P247" i="24"/>
  <c r="M232" i="24"/>
  <c r="P235" i="24"/>
  <c r="N183" i="24"/>
  <c r="N245" i="24"/>
  <c r="O183" i="24"/>
  <c r="N190" i="24"/>
  <c r="N192" i="24"/>
  <c r="N196" i="24"/>
  <c r="N200" i="24"/>
  <c r="N204" i="24"/>
  <c r="N208" i="24"/>
  <c r="N212" i="24"/>
  <c r="N216" i="24"/>
  <c r="N220" i="24"/>
  <c r="O245" i="24"/>
  <c r="N249" i="24"/>
  <c r="N222" i="24"/>
  <c r="N226" i="24"/>
  <c r="N228" i="24"/>
  <c r="N184" i="24"/>
  <c r="O222" i="24"/>
  <c r="O226" i="24"/>
  <c r="M168" i="24"/>
  <c r="M152" i="24"/>
  <c r="AC156" i="24"/>
  <c r="M144" i="24"/>
  <c r="M178" i="24"/>
  <c r="M166" i="24"/>
  <c r="O144" i="24"/>
  <c r="N151" i="24"/>
  <c r="N155" i="24"/>
  <c r="N175" i="24"/>
  <c r="N157" i="24"/>
  <c r="P166" i="24"/>
  <c r="P175" i="24"/>
  <c r="O141" i="24"/>
  <c r="M148" i="24"/>
  <c r="M154" i="24"/>
  <c r="O157" i="24"/>
  <c r="O161" i="24"/>
  <c r="P163" i="24"/>
  <c r="P169" i="24"/>
  <c r="P172" i="24"/>
  <c r="N179" i="24"/>
  <c r="Z156" i="24"/>
  <c r="N160" i="24"/>
  <c r="N144" i="24"/>
  <c r="O155" i="24"/>
  <c r="N163" i="24"/>
  <c r="N172" i="24"/>
  <c r="P151" i="24"/>
  <c r="P155" i="24"/>
  <c r="M179" i="24"/>
  <c r="P141" i="24"/>
  <c r="M145" i="24"/>
  <c r="N148" i="24"/>
  <c r="N154" i="24"/>
  <c r="P157" i="24"/>
  <c r="P161" i="24"/>
  <c r="M176" i="24"/>
  <c r="O179" i="24"/>
  <c r="M151" i="24"/>
  <c r="M155" i="24"/>
  <c r="M175" i="24"/>
  <c r="M161" i="24"/>
  <c r="O166" i="24"/>
  <c r="N169" i="24"/>
  <c r="P178" i="24"/>
  <c r="N141" i="24"/>
  <c r="O169" i="24"/>
  <c r="N145" i="24"/>
  <c r="O148" i="24"/>
  <c r="O154" i="24"/>
  <c r="M158" i="24"/>
  <c r="M164" i="24"/>
  <c r="M167" i="24"/>
  <c r="M170" i="24"/>
  <c r="N176" i="24"/>
  <c r="P179" i="24"/>
  <c r="M160" i="24"/>
  <c r="O160" i="24"/>
  <c r="N178" i="24"/>
  <c r="P160" i="24"/>
  <c r="M163" i="24"/>
  <c r="N166" i="24"/>
  <c r="M169" i="24"/>
  <c r="M172" i="24"/>
  <c r="O178" i="24"/>
  <c r="M141" i="24"/>
  <c r="P144" i="24"/>
  <c r="O151" i="24"/>
  <c r="M157" i="24"/>
  <c r="O175" i="24"/>
  <c r="N161" i="24"/>
  <c r="O163" i="24"/>
  <c r="O172" i="24"/>
  <c r="M142" i="24"/>
  <c r="O145" i="24"/>
  <c r="P148" i="24"/>
  <c r="N158" i="24"/>
  <c r="N164" i="24"/>
  <c r="N167" i="24"/>
  <c r="M133" i="24"/>
  <c r="M128" i="24"/>
  <c r="M103" i="24"/>
  <c r="M122" i="24"/>
  <c r="M116" i="24"/>
  <c r="M113" i="24"/>
  <c r="M131" i="24"/>
  <c r="M106" i="24"/>
  <c r="M110" i="24"/>
  <c r="M112" i="24"/>
  <c r="M105" i="24"/>
  <c r="M134" i="24"/>
  <c r="M125" i="24"/>
  <c r="M109" i="24"/>
  <c r="AC116" i="24"/>
  <c r="AC111" i="24"/>
  <c r="M119" i="24"/>
  <c r="P133" i="24"/>
  <c r="M137" i="24"/>
  <c r="Z116" i="24"/>
  <c r="N120" i="24"/>
  <c r="P122" i="24"/>
  <c r="P134" i="24"/>
  <c r="M138" i="24"/>
  <c r="N104" i="24"/>
  <c r="M111" i="24"/>
  <c r="M115" i="24"/>
  <c r="O120" i="24"/>
  <c r="M126" i="24"/>
  <c r="M135" i="24"/>
  <c r="N138" i="24"/>
  <c r="P120" i="24"/>
  <c r="N126" i="24"/>
  <c r="N135" i="24"/>
  <c r="M101" i="24"/>
  <c r="P104" i="24"/>
  <c r="P111" i="24"/>
  <c r="P115" i="24"/>
  <c r="N117" i="24"/>
  <c r="N121" i="24"/>
  <c r="O123" i="24"/>
  <c r="P126" i="24"/>
  <c r="O129" i="24"/>
  <c r="O132" i="24"/>
  <c r="P135" i="24"/>
  <c r="M139" i="24"/>
  <c r="M117" i="24"/>
  <c r="M121" i="24"/>
  <c r="N123" i="24"/>
  <c r="N129" i="24"/>
  <c r="N132" i="24"/>
  <c r="P138" i="24"/>
  <c r="N101" i="24"/>
  <c r="O101" i="24"/>
  <c r="M108" i="24"/>
  <c r="M114" i="24"/>
  <c r="O117" i="24"/>
  <c r="O121" i="24"/>
  <c r="P123" i="24"/>
  <c r="P129" i="24"/>
  <c r="P132" i="24"/>
  <c r="N139" i="24"/>
  <c r="N108" i="24"/>
  <c r="N114" i="24"/>
  <c r="P117" i="24"/>
  <c r="P121" i="24"/>
  <c r="M136" i="24"/>
  <c r="O139" i="24"/>
  <c r="M104" i="24"/>
  <c r="N111" i="24"/>
  <c r="N115" i="24"/>
  <c r="M132" i="24"/>
  <c r="N105" i="24"/>
  <c r="O114" i="24"/>
  <c r="M118" i="24"/>
  <c r="M124" i="24"/>
  <c r="M127" i="24"/>
  <c r="M130" i="24"/>
  <c r="N136" i="24"/>
  <c r="P139" i="24"/>
  <c r="M120" i="24"/>
  <c r="M123" i="24"/>
  <c r="M129" i="24"/>
  <c r="P101" i="24"/>
  <c r="M102" i="24"/>
  <c r="P108" i="24"/>
  <c r="N118" i="24"/>
  <c r="N124" i="24"/>
  <c r="N127" i="24"/>
  <c r="N72" i="24"/>
  <c r="N97" i="24"/>
  <c r="N69" i="24"/>
  <c r="O73" i="24"/>
  <c r="N76" i="24"/>
  <c r="O84" i="24"/>
  <c r="O97" i="24"/>
  <c r="O69" i="24"/>
  <c r="O76" i="24"/>
  <c r="N91" i="24"/>
  <c r="N82" i="24"/>
  <c r="O95" i="24"/>
  <c r="O82" i="24"/>
  <c r="N73" i="24"/>
  <c r="O90" i="24"/>
  <c r="N70" i="24"/>
  <c r="N85" i="24"/>
  <c r="O91" i="24"/>
  <c r="O98" i="24"/>
  <c r="P74" i="24"/>
  <c r="P73" i="24"/>
  <c r="P87" i="24"/>
  <c r="P63" i="24"/>
  <c r="P96" i="24"/>
  <c r="P78" i="24"/>
  <c r="P84" i="24"/>
  <c r="P88" i="24"/>
  <c r="P76" i="24"/>
  <c r="P65" i="24"/>
  <c r="P70" i="24"/>
  <c r="P69" i="24"/>
  <c r="P93" i="24"/>
  <c r="P97" i="24"/>
  <c r="P79" i="24"/>
  <c r="P90" i="24"/>
  <c r="P91" i="24"/>
  <c r="P62" i="24"/>
  <c r="P85" i="24"/>
  <c r="P66" i="24"/>
  <c r="M93" i="24"/>
  <c r="M79" i="24"/>
  <c r="M69" i="24"/>
  <c r="M88" i="24"/>
  <c r="M91" i="24"/>
  <c r="M73" i="24"/>
  <c r="M70" i="24"/>
  <c r="M63" i="24"/>
  <c r="M66" i="24"/>
  <c r="M72" i="24"/>
  <c r="M94" i="24"/>
  <c r="M85" i="24"/>
  <c r="M97" i="24"/>
  <c r="M82" i="24"/>
  <c r="M76" i="24"/>
  <c r="M64" i="24"/>
  <c r="Z76" i="24"/>
  <c r="N80" i="24"/>
  <c r="P82" i="24"/>
  <c r="P94" i="24"/>
  <c r="M98" i="24"/>
  <c r="N64" i="24"/>
  <c r="M71" i="24"/>
  <c r="M75" i="24"/>
  <c r="O80" i="24"/>
  <c r="M86" i="24"/>
  <c r="M95" i="24"/>
  <c r="N98" i="24"/>
  <c r="M80" i="24"/>
  <c r="AC76" i="24"/>
  <c r="P80" i="24"/>
  <c r="M83" i="24"/>
  <c r="N86" i="24"/>
  <c r="M89" i="24"/>
  <c r="M92" i="24"/>
  <c r="M61" i="24"/>
  <c r="P64" i="24"/>
  <c r="M81" i="24"/>
  <c r="P71" i="24"/>
  <c r="N77" i="24"/>
  <c r="N81" i="24"/>
  <c r="O83" i="24"/>
  <c r="P86" i="24"/>
  <c r="O89" i="24"/>
  <c r="O92" i="24"/>
  <c r="M99" i="24"/>
  <c r="O61" i="24"/>
  <c r="M68" i="24"/>
  <c r="M74" i="24"/>
  <c r="O77" i="24"/>
  <c r="O81" i="24"/>
  <c r="P83" i="24"/>
  <c r="P89" i="24"/>
  <c r="P92" i="24"/>
  <c r="N99" i="24"/>
  <c r="N75" i="24"/>
  <c r="N95" i="24"/>
  <c r="N89" i="24"/>
  <c r="P75" i="24"/>
  <c r="P95" i="24"/>
  <c r="P61" i="24"/>
  <c r="M65" i="24"/>
  <c r="N68" i="24"/>
  <c r="N74" i="24"/>
  <c r="P77" i="24"/>
  <c r="P81" i="24"/>
  <c r="M96" i="24"/>
  <c r="O99" i="24"/>
  <c r="P72" i="24"/>
  <c r="N71" i="24"/>
  <c r="N65" i="24"/>
  <c r="O68" i="24"/>
  <c r="O74" i="24"/>
  <c r="M78" i="24"/>
  <c r="M84" i="24"/>
  <c r="M87" i="24"/>
  <c r="M90" i="24"/>
  <c r="N96" i="24"/>
  <c r="P99" i="24"/>
  <c r="M77" i="24"/>
  <c r="N83" i="24"/>
  <c r="N92" i="24"/>
  <c r="P98" i="24"/>
  <c r="N61" i="24"/>
  <c r="M62" i="24"/>
  <c r="O65" i="24"/>
  <c r="P68" i="24"/>
  <c r="N78" i="24"/>
  <c r="N84" i="24"/>
  <c r="N87" i="24"/>
  <c r="O36" i="24"/>
  <c r="N43" i="24"/>
  <c r="N49" i="24"/>
  <c r="O55" i="24"/>
  <c r="O38" i="24"/>
  <c r="O44" i="24"/>
  <c r="O50" i="24"/>
  <c r="O26" i="24"/>
  <c r="N24" i="24"/>
  <c r="N29" i="24"/>
  <c r="N39" i="24"/>
  <c r="N57" i="24"/>
  <c r="N19" i="24"/>
  <c r="O24" i="24"/>
  <c r="O29" i="24"/>
  <c r="O39" i="24"/>
  <c r="N45" i="24"/>
  <c r="N51" i="24"/>
  <c r="O57" i="24"/>
  <c r="N12" i="24"/>
  <c r="O19" i="24"/>
  <c r="N40" i="24"/>
  <c r="O45" i="24"/>
  <c r="O51" i="24"/>
  <c r="N20" i="24"/>
  <c r="N32" i="24"/>
  <c r="O40" i="24"/>
  <c r="M53" i="24"/>
  <c r="M45" i="24"/>
  <c r="M28" i="24"/>
  <c r="M40" i="24"/>
  <c r="M54" i="24"/>
  <c r="M25" i="24"/>
  <c r="M39" i="24"/>
  <c r="M32" i="24"/>
  <c r="M17" i="24"/>
  <c r="M48" i="24"/>
  <c r="M16" i="24"/>
  <c r="M42" i="24"/>
  <c r="M29" i="24"/>
  <c r="M36" i="24"/>
  <c r="M20" i="24"/>
  <c r="M14" i="24"/>
  <c r="M24" i="24"/>
  <c r="M33" i="24"/>
  <c r="M19" i="24"/>
  <c r="M57" i="24"/>
  <c r="M13" i="24"/>
  <c r="M51" i="24"/>
  <c r="Y33" i="24"/>
  <c r="X25" i="24"/>
  <c r="Y30" i="24"/>
  <c r="Y26" i="24"/>
  <c r="X26" i="24"/>
  <c r="X22" i="24"/>
  <c r="Y35" i="24"/>
  <c r="Y31" i="24"/>
  <c r="Y27" i="24"/>
  <c r="Y23" i="24"/>
  <c r="Y24" i="24"/>
  <c r="X35" i="24"/>
  <c r="X31" i="24"/>
  <c r="X27" i="24"/>
  <c r="X23" i="24"/>
  <c r="Y28" i="24"/>
  <c r="X29" i="24"/>
  <c r="X33" i="24"/>
  <c r="Y32" i="24"/>
  <c r="Y29" i="24"/>
  <c r="Y25" i="24"/>
  <c r="Y22" i="24"/>
  <c r="X32" i="24"/>
  <c r="X28" i="24"/>
  <c r="X24" i="24"/>
  <c r="R17" i="24"/>
  <c r="Y34" i="24"/>
  <c r="X34" i="24"/>
  <c r="X30" i="24"/>
  <c r="P34" i="24"/>
  <c r="P30" i="24"/>
  <c r="P26" i="24"/>
  <c r="P22" i="24"/>
  <c r="P36" i="24"/>
  <c r="P33" i="24"/>
  <c r="P29" i="24"/>
  <c r="P53" i="24"/>
  <c r="P56" i="24"/>
  <c r="P59" i="24"/>
  <c r="P15" i="24"/>
  <c r="P14" i="24"/>
  <c r="P28" i="24"/>
  <c r="P24" i="24"/>
  <c r="P20" i="24"/>
  <c r="P41" i="24"/>
  <c r="P37" i="24"/>
  <c r="P55" i="24"/>
  <c r="P23" i="24"/>
  <c r="P58" i="24"/>
  <c r="P51" i="24"/>
  <c r="P45" i="24"/>
  <c r="P57" i="24"/>
  <c r="P39" i="24"/>
  <c r="P25" i="24"/>
  <c r="P19" i="24"/>
  <c r="P52" i="24"/>
  <c r="P49" i="24"/>
  <c r="P43" i="24"/>
  <c r="P31" i="24"/>
  <c r="P32" i="24"/>
  <c r="P48" i="24"/>
  <c r="P13" i="24"/>
  <c r="P16" i="24"/>
  <c r="P46" i="24"/>
  <c r="P35" i="24"/>
  <c r="P27" i="24"/>
  <c r="P21" i="24"/>
  <c r="P42" i="24"/>
  <c r="P40" i="24"/>
  <c r="P17" i="24"/>
  <c r="P54" i="24"/>
  <c r="P50" i="24"/>
  <c r="P47" i="24"/>
  <c r="P44" i="24"/>
  <c r="P38" i="24"/>
  <c r="P12" i="24"/>
  <c r="M58" i="24"/>
  <c r="M21" i="24"/>
  <c r="M23" i="24"/>
  <c r="M27" i="24"/>
  <c r="M31" i="24"/>
  <c r="M35" i="24"/>
  <c r="M46" i="24"/>
  <c r="M55" i="24"/>
  <c r="N58" i="24"/>
  <c r="O14" i="24"/>
  <c r="N21" i="24"/>
  <c r="N23" i="24"/>
  <c r="N27" i="24"/>
  <c r="N31" i="24"/>
  <c r="N35" i="24"/>
  <c r="M43" i="24"/>
  <c r="N46" i="24"/>
  <c r="M49" i="24"/>
  <c r="M52" i="24"/>
  <c r="N55" i="24"/>
  <c r="O58" i="24"/>
  <c r="M41" i="24"/>
  <c r="M15" i="24"/>
  <c r="N37" i="24"/>
  <c r="O43" i="24"/>
  <c r="O49" i="24"/>
  <c r="O52" i="24"/>
  <c r="M59" i="24"/>
  <c r="M37" i="24"/>
  <c r="M22" i="24"/>
  <c r="M26" i="24"/>
  <c r="M30" i="24"/>
  <c r="M34" i="24"/>
  <c r="O37" i="24"/>
  <c r="O41" i="24"/>
  <c r="N59" i="24"/>
  <c r="AB22" i="24"/>
  <c r="N41" i="24"/>
  <c r="N15" i="24"/>
  <c r="O15" i="24"/>
  <c r="N22" i="24"/>
  <c r="N26" i="24"/>
  <c r="N30" i="24"/>
  <c r="N34" i="24"/>
  <c r="M56" i="24"/>
  <c r="O59" i="24"/>
  <c r="M12" i="24"/>
  <c r="O34" i="24"/>
  <c r="M38" i="24"/>
  <c r="M44" i="24"/>
  <c r="M47" i="24"/>
  <c r="M50" i="24"/>
  <c r="N56" i="24"/>
  <c r="N38" i="24"/>
  <c r="N44" i="24"/>
  <c r="N47" i="24"/>
  <c r="N46" i="28" l="1"/>
  <c r="N30" i="28"/>
  <c r="N26" i="28"/>
  <c r="O47" i="28"/>
  <c r="O43" i="28"/>
  <c r="O39" i="28"/>
  <c r="O31" i="28"/>
  <c r="O46" i="28"/>
  <c r="O42" i="28"/>
  <c r="O38" i="28"/>
  <c r="O34" i="28"/>
  <c r="O30" i="28"/>
  <c r="O26" i="28"/>
  <c r="O22" i="28"/>
  <c r="N42" i="28"/>
  <c r="N38" i="28"/>
  <c r="N34" i="28"/>
  <c r="N22" i="28"/>
  <c r="H15" i="28"/>
  <c r="O35" i="28"/>
  <c r="O27" i="28"/>
  <c r="O23" i="28"/>
  <c r="N47" i="28"/>
  <c r="N43" i="28"/>
  <c r="N39" i="28"/>
  <c r="N35" i="28"/>
  <c r="N31" i="28"/>
  <c r="N27" i="28"/>
  <c r="N23" i="28"/>
  <c r="O33" i="28"/>
  <c r="O24" i="28"/>
  <c r="N33" i="28"/>
  <c r="N24" i="28"/>
  <c r="O45" i="28"/>
  <c r="N45" i="28"/>
  <c r="O36" i="28"/>
  <c r="N36" i="28"/>
  <c r="O29" i="28"/>
  <c r="N29" i="28"/>
  <c r="O20" i="28"/>
  <c r="N20" i="28"/>
  <c r="O48" i="28"/>
  <c r="N48" i="28"/>
  <c r="O41" i="28"/>
  <c r="N41" i="28"/>
  <c r="O32" i="28"/>
  <c r="O25" i="28"/>
  <c r="O44" i="28"/>
  <c r="O37" i="28"/>
  <c r="N44" i="28"/>
  <c r="N32" i="28"/>
  <c r="N25" i="28"/>
  <c r="N37" i="28"/>
  <c r="O28" i="28"/>
  <c r="O21" i="28"/>
  <c r="O49" i="28"/>
  <c r="N28" i="28"/>
  <c r="N21" i="28"/>
  <c r="N49" i="28"/>
  <c r="O40" i="28"/>
  <c r="N40" i="28"/>
  <c r="F23" i="29"/>
  <c r="F17" i="29"/>
  <c r="F41" i="29"/>
  <c r="F32" i="29"/>
  <c r="F44" i="29"/>
  <c r="F20" i="29"/>
  <c r="F37" i="29"/>
  <c r="F12" i="29"/>
  <c r="F28" i="29"/>
  <c r="F11" i="29"/>
  <c r="F36" i="29"/>
  <c r="F33" i="29"/>
  <c r="F27" i="29"/>
  <c r="F45" i="29"/>
  <c r="F48" i="29"/>
  <c r="F38" i="29"/>
  <c r="F35" i="29"/>
  <c r="F24" i="29"/>
  <c r="F21" i="29"/>
  <c r="F19" i="29"/>
  <c r="F46" i="29"/>
  <c r="F15" i="29"/>
  <c r="F39" i="29"/>
  <c r="F14" i="29"/>
  <c r="F30" i="29"/>
  <c r="F26" i="29"/>
  <c r="F10" i="29"/>
  <c r="BI3" i="29" s="1"/>
  <c r="F22" i="29"/>
  <c r="F18" i="29"/>
  <c r="F42" i="29"/>
  <c r="F47" i="29"/>
  <c r="F13" i="29"/>
  <c r="F29" i="29"/>
  <c r="F43" i="29"/>
  <c r="F31" i="29"/>
  <c r="F40" i="29"/>
  <c r="F34" i="29"/>
  <c r="F25" i="29"/>
  <c r="H15" i="29"/>
  <c r="N23" i="29"/>
  <c r="O24" i="29"/>
  <c r="O20" i="29"/>
  <c r="O23" i="29"/>
  <c r="N24" i="29"/>
  <c r="N20" i="29"/>
  <c r="O22" i="29"/>
  <c r="N22" i="29"/>
  <c r="O21" i="29"/>
  <c r="N21" i="29"/>
  <c r="N21" i="27"/>
  <c r="O22" i="27"/>
  <c r="O24" i="27"/>
  <c r="O20" i="27"/>
  <c r="N22" i="27"/>
  <c r="H15" i="27"/>
  <c r="BI4" i="27" s="1"/>
  <c r="N24" i="27"/>
  <c r="N20" i="27"/>
  <c r="O21" i="27"/>
  <c r="O23" i="27"/>
  <c r="N23" i="27"/>
  <c r="O33" i="26"/>
  <c r="O29" i="26"/>
  <c r="O25" i="26"/>
  <c r="O21" i="26"/>
  <c r="N33" i="26"/>
  <c r="N29" i="26"/>
  <c r="N25" i="26"/>
  <c r="N21" i="26"/>
  <c r="O23" i="26"/>
  <c r="N31" i="26"/>
  <c r="N27" i="26"/>
  <c r="N23" i="26"/>
  <c r="O28" i="26"/>
  <c r="O20" i="26"/>
  <c r="N32" i="26"/>
  <c r="O30" i="26"/>
  <c r="O26" i="26"/>
  <c r="O22" i="26"/>
  <c r="N30" i="26"/>
  <c r="N26" i="26"/>
  <c r="N22" i="26"/>
  <c r="H15" i="26"/>
  <c r="BI5" i="26" s="1"/>
  <c r="O31" i="26"/>
  <c r="O27" i="26"/>
  <c r="O32" i="26"/>
  <c r="O24" i="26"/>
  <c r="N28" i="26"/>
  <c r="N24" i="26"/>
  <c r="N20" i="26"/>
  <c r="N194" i="12"/>
  <c r="N187" i="12"/>
  <c r="O186" i="12"/>
  <c r="O190" i="12"/>
  <c r="N183" i="12"/>
  <c r="N201" i="12"/>
  <c r="N180" i="12"/>
  <c r="O192" i="12"/>
  <c r="N195" i="12"/>
  <c r="N203" i="12"/>
  <c r="O193" i="12"/>
  <c r="O204" i="12"/>
  <c r="N191" i="12"/>
  <c r="N178" i="12"/>
  <c r="N190" i="12"/>
  <c r="N185" i="12"/>
  <c r="O196" i="12"/>
  <c r="O197" i="12"/>
  <c r="N182" i="12"/>
  <c r="O178" i="12"/>
  <c r="N199" i="12"/>
  <c r="N197" i="12"/>
  <c r="O200" i="12"/>
  <c r="O213" i="12"/>
  <c r="N186" i="12"/>
  <c r="O182" i="12"/>
  <c r="N215" i="12"/>
  <c r="O194" i="12"/>
  <c r="N192" i="12"/>
  <c r="N196" i="12"/>
  <c r="O191" i="12"/>
  <c r="O209" i="12"/>
  <c r="N210" i="12"/>
  <c r="O206" i="12"/>
  <c r="N200" i="12"/>
  <c r="O195" i="12"/>
  <c r="O184" i="12"/>
  <c r="N214" i="12"/>
  <c r="O210" i="12"/>
  <c r="O187" i="12"/>
  <c r="N204" i="12"/>
  <c r="O199" i="12"/>
  <c r="O208" i="12"/>
  <c r="N177" i="12"/>
  <c r="O214" i="12"/>
  <c r="N184" i="12"/>
  <c r="O183" i="12"/>
  <c r="N206" i="12"/>
  <c r="N208" i="12"/>
  <c r="O203" i="12"/>
  <c r="O212" i="12"/>
  <c r="N181" i="12"/>
  <c r="N193" i="12"/>
  <c r="N209" i="12"/>
  <c r="N213" i="12"/>
  <c r="N212" i="12"/>
  <c r="O207" i="12"/>
  <c r="O216" i="12"/>
  <c r="N205" i="12"/>
  <c r="O181" i="12"/>
  <c r="N198" i="12"/>
  <c r="O198" i="12"/>
  <c r="O202" i="12"/>
  <c r="N216" i="12"/>
  <c r="O211" i="12"/>
  <c r="O201" i="12"/>
  <c r="O180" i="12"/>
  <c r="O185" i="12"/>
  <c r="N188" i="12"/>
  <c r="O177" i="12"/>
  <c r="O215" i="12"/>
  <c r="N207" i="12"/>
  <c r="H172" i="12"/>
  <c r="O189" i="12"/>
  <c r="O179" i="12"/>
  <c r="N202" i="12"/>
  <c r="O205" i="12"/>
  <c r="N189" i="12"/>
  <c r="N211" i="12"/>
  <c r="N179" i="12"/>
  <c r="AL217" i="12"/>
  <c r="AL177" i="12"/>
  <c r="AH214" i="12"/>
  <c r="AH210" i="12"/>
  <c r="AH206" i="12"/>
  <c r="AH202" i="12"/>
  <c r="AH198" i="12"/>
  <c r="AH194" i="12"/>
  <c r="AH190" i="12"/>
  <c r="AH186" i="12"/>
  <c r="AH182" i="12"/>
  <c r="AH178" i="12"/>
  <c r="AG214" i="12"/>
  <c r="AG210" i="12"/>
  <c r="AG206" i="12"/>
  <c r="AG202" i="12"/>
  <c r="AG198" i="12"/>
  <c r="AG194" i="12"/>
  <c r="AG190" i="12"/>
  <c r="AG186" i="12"/>
  <c r="AG182" i="12"/>
  <c r="AG178" i="12"/>
  <c r="AH208" i="12"/>
  <c r="AG199" i="12"/>
  <c r="AG193" i="12"/>
  <c r="AG187" i="12"/>
  <c r="AG184" i="12"/>
  <c r="AH181" i="12"/>
  <c r="AH211" i="12"/>
  <c r="AG208" i="12"/>
  <c r="AH205" i="12"/>
  <c r="AG181" i="12"/>
  <c r="AG211" i="12"/>
  <c r="AG205" i="12"/>
  <c r="AH200" i="12"/>
  <c r="AH191" i="12"/>
  <c r="AH188" i="12"/>
  <c r="AH203" i="12"/>
  <c r="AG200" i="12"/>
  <c r="AH197" i="12"/>
  <c r="AG191" i="12"/>
  <c r="AG188" i="12"/>
  <c r="AH185" i="12"/>
  <c r="AH179" i="12"/>
  <c r="AH212" i="12"/>
  <c r="AG203" i="12"/>
  <c r="AG197" i="12"/>
  <c r="AG185" i="12"/>
  <c r="AH215" i="12"/>
  <c r="AG215" i="12"/>
  <c r="AG209" i="12"/>
  <c r="AG179" i="12"/>
  <c r="AG212" i="12"/>
  <c r="AH209" i="12"/>
  <c r="AH199" i="12"/>
  <c r="AH195" i="12"/>
  <c r="AH201" i="12"/>
  <c r="AG195" i="12"/>
  <c r="AH183" i="12"/>
  <c r="AH213" i="12"/>
  <c r="AG201" i="12"/>
  <c r="AH177" i="12"/>
  <c r="AG213" i="12"/>
  <c r="AH187" i="12"/>
  <c r="AG216" i="12"/>
  <c r="AG204" i="12"/>
  <c r="AG196" i="12"/>
  <c r="AH180" i="12"/>
  <c r="AH192" i="12"/>
  <c r="AH184" i="12"/>
  <c r="AG180" i="12"/>
  <c r="AG192" i="12"/>
  <c r="AH207" i="12"/>
  <c r="AG207" i="12"/>
  <c r="AG183" i="12"/>
  <c r="AH193" i="12"/>
  <c r="AH189" i="12"/>
  <c r="AG177" i="12"/>
  <c r="AG189" i="12"/>
  <c r="AH216" i="12"/>
  <c r="AH204" i="12"/>
  <c r="AH196" i="12"/>
  <c r="AC191" i="24"/>
  <c r="AC221" i="24"/>
  <c r="Y217" i="24"/>
  <c r="Y213" i="24"/>
  <c r="Y209" i="24"/>
  <c r="Y205" i="24"/>
  <c r="Y201" i="24"/>
  <c r="Y197" i="24"/>
  <c r="Y193" i="24"/>
  <c r="Y218" i="24"/>
  <c r="Y214" i="24"/>
  <c r="Y210" i="24"/>
  <c r="Y206" i="24"/>
  <c r="Y202" i="24"/>
  <c r="Y198" i="24"/>
  <c r="Y194" i="24"/>
  <c r="X206" i="24"/>
  <c r="X194" i="24"/>
  <c r="X217" i="24"/>
  <c r="X213" i="24"/>
  <c r="X209" i="24"/>
  <c r="X205" i="24"/>
  <c r="X201" i="24"/>
  <c r="X197" i="24"/>
  <c r="X193" i="24"/>
  <c r="R186" i="24"/>
  <c r="X218" i="24"/>
  <c r="X214" i="24"/>
  <c r="X210" i="24"/>
  <c r="X202" i="24"/>
  <c r="X198" i="24"/>
  <c r="X216" i="24"/>
  <c r="Y195" i="24"/>
  <c r="Y207" i="24"/>
  <c r="X195" i="24"/>
  <c r="X207" i="24"/>
  <c r="Y219" i="24"/>
  <c r="Y200" i="24"/>
  <c r="X219" i="24"/>
  <c r="Y212" i="24"/>
  <c r="X200" i="24"/>
  <c r="Y191" i="24"/>
  <c r="X212" i="24"/>
  <c r="X191" i="24"/>
  <c r="Y203" i="24"/>
  <c r="Y215" i="24"/>
  <c r="X203" i="24"/>
  <c r="X215" i="24"/>
  <c r="Y196" i="24"/>
  <c r="Y208" i="24"/>
  <c r="X196" i="24"/>
  <c r="X208" i="24"/>
  <c r="Y220" i="24"/>
  <c r="Y199" i="24"/>
  <c r="X220" i="24"/>
  <c r="Y211" i="24"/>
  <c r="X199" i="24"/>
  <c r="X211" i="24"/>
  <c r="Y192" i="24"/>
  <c r="Y204" i="24"/>
  <c r="X192" i="24"/>
  <c r="Y216" i="24"/>
  <c r="X204" i="24"/>
  <c r="Y153" i="24"/>
  <c r="Y155" i="24"/>
  <c r="Y151" i="24"/>
  <c r="X153" i="24"/>
  <c r="R146" i="24"/>
  <c r="Y154" i="24"/>
  <c r="X155" i="24"/>
  <c r="X151" i="24"/>
  <c r="Y152" i="24"/>
  <c r="X154" i="24"/>
  <c r="X152" i="24"/>
  <c r="Y113" i="24"/>
  <c r="Y115" i="24"/>
  <c r="Y111" i="24"/>
  <c r="X112" i="24"/>
  <c r="X113" i="24"/>
  <c r="R106" i="24"/>
  <c r="X114" i="24"/>
  <c r="X115" i="24"/>
  <c r="X111" i="24"/>
  <c r="Y112" i="24"/>
  <c r="Y114" i="24"/>
  <c r="Y75" i="24"/>
  <c r="Y71" i="24"/>
  <c r="X75" i="24"/>
  <c r="X71" i="24"/>
  <c r="Y72" i="24"/>
  <c r="X72" i="24"/>
  <c r="Y73" i="24"/>
  <c r="R66" i="24"/>
  <c r="Y74" i="24"/>
  <c r="X74" i="24"/>
  <c r="X73" i="24"/>
  <c r="AC22" i="24"/>
  <c r="AC36" i="24"/>
  <c r="BI4" i="29" l="1"/>
  <c r="BI5" i="29"/>
  <c r="BI4" i="28"/>
  <c r="BI3" i="28"/>
  <c r="BI5" i="28"/>
  <c r="BI3" i="27"/>
  <c r="BI5" i="27"/>
  <c r="BI3" i="26"/>
  <c r="BI4" i="26"/>
  <c r="CY551" i="24"/>
  <c r="CW551" i="24"/>
  <c r="AN549" i="24"/>
  <c r="AF549" i="24"/>
  <c r="AV548" i="24"/>
  <c r="AQ548" i="24" a="1"/>
  <c r="AQ548" i="24" s="1"/>
  <c r="AP548" i="24"/>
  <c r="AN548" i="24"/>
  <c r="AI548" i="24"/>
  <c r="AH548" i="24"/>
  <c r="AO548" i="24" s="1"/>
  <c r="AG548" i="24"/>
  <c r="BB548" i="24" s="1"/>
  <c r="AF548" i="24"/>
  <c r="AT548" i="24" s="1"/>
  <c r="AV547" i="24"/>
  <c r="AQ547" i="24" a="1"/>
  <c r="AQ547" i="24" s="1"/>
  <c r="AN547" i="24"/>
  <c r="AF547" i="24"/>
  <c r="AV546" i="24"/>
  <c r="AS546" i="24"/>
  <c r="AY546" i="24" s="1"/>
  <c r="AN546" i="24"/>
  <c r="AI546" i="24"/>
  <c r="AH546" i="24"/>
  <c r="AO546" i="24" s="1"/>
  <c r="AF546" i="24"/>
  <c r="AE546" i="24"/>
  <c r="AD546" i="24"/>
  <c r="BR546" i="24" s="1"/>
  <c r="BR545" i="24"/>
  <c r="AV545" i="24"/>
  <c r="AT545" i="24"/>
  <c r="AQ545" i="24" a="1"/>
  <c r="AQ545" i="24" s="1"/>
  <c r="AP545" i="24"/>
  <c r="AO545" i="24"/>
  <c r="AN545" i="24"/>
  <c r="AK545" i="24"/>
  <c r="AJ545" i="24"/>
  <c r="AI545" i="24"/>
  <c r="AF545" i="24"/>
  <c r="AH545" i="24" s="1"/>
  <c r="AE545" i="24"/>
  <c r="AD545" i="24"/>
  <c r="AT544" i="24"/>
  <c r="AQ544" i="24" a="1"/>
  <c r="AQ544" i="24" s="1"/>
  <c r="AN544" i="24"/>
  <c r="AF544" i="24"/>
  <c r="AT543" i="24"/>
  <c r="AQ543" i="24" a="1"/>
  <c r="AQ543" i="24" s="1"/>
  <c r="AP543" i="24"/>
  <c r="AO543" i="24"/>
  <c r="AN543" i="24"/>
  <c r="AK543" i="24"/>
  <c r="AI543" i="24"/>
  <c r="AH543" i="24"/>
  <c r="AG543" i="24"/>
  <c r="BB543" i="24" s="1"/>
  <c r="AF543" i="24"/>
  <c r="AV543" i="24" s="1"/>
  <c r="AT542" i="24"/>
  <c r="AQ542" i="24" a="1"/>
  <c r="AQ542" i="24" s="1"/>
  <c r="AP542" i="24"/>
  <c r="AN542" i="24"/>
  <c r="AH542" i="24"/>
  <c r="AO542" i="24" s="1"/>
  <c r="AG542" i="24"/>
  <c r="BB542" i="24" s="1"/>
  <c r="AF542" i="24"/>
  <c r="BB541" i="24"/>
  <c r="AV541" i="24"/>
  <c r="AQ541" i="24"/>
  <c r="AQ541" i="24" a="1"/>
  <c r="AP541" i="24"/>
  <c r="AN541" i="24"/>
  <c r="AI541" i="24"/>
  <c r="AH541" i="24"/>
  <c r="AO541" i="24" s="1"/>
  <c r="AG541" i="24"/>
  <c r="AF541" i="24"/>
  <c r="AT541" i="24" s="1"/>
  <c r="AP540" i="24"/>
  <c r="AN540" i="24"/>
  <c r="AF540" i="24"/>
  <c r="AG540" i="24" s="1"/>
  <c r="BB540" i="24" s="1"/>
  <c r="AN539" i="24"/>
  <c r="AF539" i="24"/>
  <c r="AV538" i="24"/>
  <c r="AQ538" i="24" a="1"/>
  <c r="AQ538" i="24" s="1"/>
  <c r="AP538" i="24"/>
  <c r="AN538" i="24"/>
  <c r="AG538" i="24"/>
  <c r="BB538" i="24" s="1"/>
  <c r="AF538" i="24"/>
  <c r="BR537" i="24"/>
  <c r="BB537" i="24"/>
  <c r="AX537" i="24"/>
  <c r="AV537" i="24"/>
  <c r="AT537" i="24"/>
  <c r="AN537" i="24"/>
  <c r="AL537" i="24"/>
  <c r="AK537" i="24"/>
  <c r="AI537" i="24"/>
  <c r="AJ537" i="24" s="1"/>
  <c r="AH537" i="24"/>
  <c r="AO537" i="24" s="1"/>
  <c r="AG537" i="24"/>
  <c r="AF537" i="24"/>
  <c r="AE537" i="24"/>
  <c r="AS537" i="24" s="1"/>
  <c r="AY537" i="24" s="1"/>
  <c r="AD537" i="24"/>
  <c r="AV536" i="24"/>
  <c r="AT536" i="24"/>
  <c r="AQ536" i="24" a="1"/>
  <c r="AQ536" i="24" s="1"/>
  <c r="AP536" i="24"/>
  <c r="AO536" i="24"/>
  <c r="AN536" i="24"/>
  <c r="AJ536" i="24"/>
  <c r="AI536" i="24"/>
  <c r="AH536" i="24"/>
  <c r="AF536" i="24"/>
  <c r="AG536" i="24" s="1"/>
  <c r="BB536" i="24" s="1"/>
  <c r="AV535" i="24"/>
  <c r="AT535" i="24"/>
  <c r="AN535" i="24"/>
  <c r="AF535" i="24"/>
  <c r="AT534" i="24"/>
  <c r="AQ534" i="24"/>
  <c r="AQ534" i="24" a="1"/>
  <c r="AP534" i="24"/>
  <c r="AN534" i="24"/>
  <c r="AK534" i="24"/>
  <c r="AJ534" i="24"/>
  <c r="AI534" i="24"/>
  <c r="AH534" i="24"/>
  <c r="AO534" i="24" s="1"/>
  <c r="AG534" i="24"/>
  <c r="BB534" i="24" s="1"/>
  <c r="AF534" i="24"/>
  <c r="AV534" i="24" s="1"/>
  <c r="AV533" i="24"/>
  <c r="AQ533" i="24"/>
  <c r="AQ533" i="24" a="1"/>
  <c r="AP533" i="24"/>
  <c r="AN533" i="24"/>
  <c r="AI533" i="24"/>
  <c r="AJ533" i="24" s="1"/>
  <c r="AH533" i="24"/>
  <c r="AO533" i="24" s="1"/>
  <c r="AF533" i="24"/>
  <c r="AT533" i="24" s="1"/>
  <c r="AN532" i="24"/>
  <c r="AF532" i="24"/>
  <c r="AG532" i="24" s="1"/>
  <c r="BB532" i="24" s="1"/>
  <c r="BB531" i="24"/>
  <c r="BA531" i="24"/>
  <c r="AU531" i="24" s="1"/>
  <c r="AX531" i="24"/>
  <c r="AV531" i="24"/>
  <c r="AT531" i="24"/>
  <c r="AQ531" i="24"/>
  <c r="AQ531" i="24" a="1"/>
  <c r="AP531" i="24"/>
  <c r="AO531" i="24"/>
  <c r="AN531" i="24"/>
  <c r="AK531" i="24"/>
  <c r="AI531" i="24"/>
  <c r="AH531" i="24"/>
  <c r="AG531" i="24"/>
  <c r="AF531" i="24"/>
  <c r="AE531" i="24"/>
  <c r="AN530" i="24"/>
  <c r="AF530" i="24"/>
  <c r="BR529" i="24"/>
  <c r="AX529" i="24"/>
  <c r="AV529" i="24"/>
  <c r="AN529" i="24"/>
  <c r="AI529" i="24"/>
  <c r="AF529" i="24"/>
  <c r="AE529" i="24"/>
  <c r="AD529" i="24"/>
  <c r="AN528" i="24"/>
  <c r="AI528" i="24"/>
  <c r="AX528" i="24" s="1"/>
  <c r="AF528" i="24"/>
  <c r="BB527" i="24"/>
  <c r="AV527" i="24"/>
  <c r="AT527" i="24"/>
  <c r="AQ527" i="24" a="1"/>
  <c r="AQ527" i="24" s="1"/>
  <c r="AP527" i="24"/>
  <c r="AN527" i="24"/>
  <c r="AK527" i="24"/>
  <c r="AL527" i="24" s="1"/>
  <c r="AJ527" i="24"/>
  <c r="AI527" i="24"/>
  <c r="AH527" i="24"/>
  <c r="AO527" i="24" s="1"/>
  <c r="AG527" i="24"/>
  <c r="AF527" i="24"/>
  <c r="AE527" i="24"/>
  <c r="AS527" i="24" s="1"/>
  <c r="AY527" i="24" s="1"/>
  <c r="AD527" i="24"/>
  <c r="BR527" i="24" s="1"/>
  <c r="AV526" i="24"/>
  <c r="AQ526" i="24" a="1"/>
  <c r="AQ526" i="24" s="1"/>
  <c r="AP526" i="24"/>
  <c r="AN526" i="24"/>
  <c r="AF526" i="24"/>
  <c r="AP525" i="24"/>
  <c r="AN525" i="24"/>
  <c r="AG525" i="24"/>
  <c r="BB525" i="24" s="1"/>
  <c r="AF525" i="24"/>
  <c r="AN524" i="24"/>
  <c r="AF524" i="24"/>
  <c r="AV523" i="24"/>
  <c r="AT523" i="24"/>
  <c r="AQ523" i="24"/>
  <c r="AQ523" i="24" a="1"/>
  <c r="AP523" i="24"/>
  <c r="AN523" i="24"/>
  <c r="AI523" i="24"/>
  <c r="AH523" i="24"/>
  <c r="AO523" i="24" s="1"/>
  <c r="AG523" i="24"/>
  <c r="BB523" i="24" s="1"/>
  <c r="AF523" i="24"/>
  <c r="AN522" i="24"/>
  <c r="AF522" i="24"/>
  <c r="AV522" i="24" s="1"/>
  <c r="AX521" i="24"/>
  <c r="AV521" i="24"/>
  <c r="AT521" i="24"/>
  <c r="AN521" i="24"/>
  <c r="AI521" i="24"/>
  <c r="AF521" i="24"/>
  <c r="AV520" i="24"/>
  <c r="AT520" i="24"/>
  <c r="AQ520" i="24"/>
  <c r="AQ520" i="24" a="1"/>
  <c r="AP520" i="24"/>
  <c r="AN520" i="24"/>
  <c r="AI520" i="24"/>
  <c r="AH520" i="24"/>
  <c r="AO520" i="24" s="1"/>
  <c r="AF520" i="24"/>
  <c r="AG520" i="24" s="1"/>
  <c r="BB520" i="24" s="1"/>
  <c r="AX519" i="24"/>
  <c r="AN519" i="24"/>
  <c r="AI519" i="24"/>
  <c r="AH519" i="24"/>
  <c r="AO519" i="24" s="1"/>
  <c r="AG519" i="24"/>
  <c r="BB519" i="24" s="1"/>
  <c r="AF519" i="24"/>
  <c r="AX518" i="24"/>
  <c r="AT518" i="24"/>
  <c r="AQ518" i="24" a="1"/>
  <c r="AQ518" i="24" s="1"/>
  <c r="AN518" i="24"/>
  <c r="AK518" i="24"/>
  <c r="AJ518" i="24"/>
  <c r="AI518" i="24"/>
  <c r="AH518" i="24"/>
  <c r="AO518" i="24" s="1"/>
  <c r="AG518" i="24"/>
  <c r="BB518" i="24" s="1"/>
  <c r="AF518" i="24"/>
  <c r="BB517" i="24"/>
  <c r="BA517" i="24"/>
  <c r="AU517" i="24" s="1"/>
  <c r="AX517" i="24"/>
  <c r="AV517" i="24"/>
  <c r="AT517" i="24"/>
  <c r="AQ517" i="24" a="1"/>
  <c r="AQ517" i="24" s="1"/>
  <c r="AP517" i="24"/>
  <c r="AO517" i="24"/>
  <c r="AN517" i="24"/>
  <c r="AK517" i="24"/>
  <c r="AJ517" i="24"/>
  <c r="AI517" i="24"/>
  <c r="AH517" i="24"/>
  <c r="AG517" i="24"/>
  <c r="AF517" i="24"/>
  <c r="AE517" i="24"/>
  <c r="AX516" i="24"/>
  <c r="AV516" i="24"/>
  <c r="AQ516" i="24" a="1"/>
  <c r="AQ516" i="24" s="1"/>
  <c r="AP516" i="24"/>
  <c r="AN516" i="24"/>
  <c r="AJ516" i="24"/>
  <c r="AI516" i="24"/>
  <c r="AG516" i="24"/>
  <c r="BB516" i="24" s="1"/>
  <c r="AF516" i="24"/>
  <c r="AT515" i="24"/>
  <c r="AN515" i="24"/>
  <c r="AF515" i="24"/>
  <c r="AN514" i="24"/>
  <c r="AF514" i="24"/>
  <c r="AV513" i="24"/>
  <c r="AT513" i="24"/>
  <c r="AQ513" i="24" a="1"/>
  <c r="AQ513" i="24" s="1"/>
  <c r="AP513" i="24"/>
  <c r="AO513" i="24"/>
  <c r="AN513" i="24"/>
  <c r="AI513" i="24"/>
  <c r="AG513" i="24"/>
  <c r="BB513" i="24" s="1"/>
  <c r="AF513" i="24"/>
  <c r="AH513" i="24" s="1"/>
  <c r="BB512" i="24"/>
  <c r="AN512" i="24"/>
  <c r="AH512" i="24"/>
  <c r="AO512" i="24" s="1"/>
  <c r="AG512" i="24"/>
  <c r="AF512" i="24"/>
  <c r="BR511" i="24"/>
  <c r="AY511" i="24"/>
  <c r="AV511" i="24"/>
  <c r="AT511" i="24"/>
  <c r="AQ511" i="24" a="1"/>
  <c r="AQ511" i="24" s="1"/>
  <c r="AP511" i="24"/>
  <c r="AO511" i="24"/>
  <c r="AN511" i="24"/>
  <c r="AK511" i="24"/>
  <c r="BA511" i="24" s="1"/>
  <c r="AU511" i="24" s="1"/>
  <c r="AJ511" i="24"/>
  <c r="AI511" i="24"/>
  <c r="AX511" i="24" s="1"/>
  <c r="AH511" i="24"/>
  <c r="AG511" i="24"/>
  <c r="BB511" i="24" s="1"/>
  <c r="AF511" i="24"/>
  <c r="AE511" i="24"/>
  <c r="AS511" i="24" s="1"/>
  <c r="AD511" i="24"/>
  <c r="AQ510" i="24" a="1"/>
  <c r="AQ510" i="24" s="1"/>
  <c r="AN510" i="24"/>
  <c r="AI510" i="24"/>
  <c r="AH510" i="24"/>
  <c r="AO510" i="24" s="1"/>
  <c r="AF510" i="24"/>
  <c r="AV509" i="24"/>
  <c r="AT509" i="24"/>
  <c r="AQ509" i="24" a="1"/>
  <c r="AQ509" i="24" s="1"/>
  <c r="AP509" i="24"/>
  <c r="AO509" i="24"/>
  <c r="AN509" i="24"/>
  <c r="AK509" i="24"/>
  <c r="AI509" i="24"/>
  <c r="AH509" i="24"/>
  <c r="AF509" i="24"/>
  <c r="AG509" i="24" s="1"/>
  <c r="BB509" i="24" s="1"/>
  <c r="AQ508" i="24" a="1"/>
  <c r="AQ508" i="24" s="1"/>
  <c r="AN508" i="24"/>
  <c r="AF508" i="24"/>
  <c r="AX507" i="24"/>
  <c r="AV507" i="24"/>
  <c r="AT507" i="24"/>
  <c r="AQ507" i="24"/>
  <c r="AP507" i="24"/>
  <c r="AO507" i="24"/>
  <c r="AN507" i="24"/>
  <c r="AK507" i="24"/>
  <c r="BA507" i="24" s="1"/>
  <c r="AU507" i="24" s="1"/>
  <c r="AJ507" i="24"/>
  <c r="AI507" i="24"/>
  <c r="AH507" i="24"/>
  <c r="AF507" i="24"/>
  <c r="AQ507" i="24" s="1" a="1"/>
  <c r="AE507" i="24"/>
  <c r="AD507" i="24"/>
  <c r="BR507" i="24" s="1"/>
  <c r="AV506" i="24"/>
  <c r="AT506" i="24"/>
  <c r="AQ506" i="24" a="1"/>
  <c r="AQ506" i="24" s="1"/>
  <c r="AP506" i="24"/>
  <c r="AO506" i="24"/>
  <c r="AN506" i="24"/>
  <c r="AK506" i="24"/>
  <c r="AJ506" i="24"/>
  <c r="AH506" i="24"/>
  <c r="AG506" i="24"/>
  <c r="BB506" i="24" s="1"/>
  <c r="AF506" i="24"/>
  <c r="AI506" i="24" s="1"/>
  <c r="AN505" i="24"/>
  <c r="AF505" i="24"/>
  <c r="AX504" i="24"/>
  <c r="AV504" i="24"/>
  <c r="AT504" i="24"/>
  <c r="AQ504" i="24" a="1"/>
  <c r="AQ504" i="24" s="1"/>
  <c r="AO504" i="24"/>
  <c r="AN504" i="24"/>
  <c r="AJ504" i="24"/>
  <c r="AI504" i="24"/>
  <c r="AH504" i="24"/>
  <c r="AF504" i="24"/>
  <c r="BB503" i="24"/>
  <c r="AX503" i="24"/>
  <c r="AV503" i="24"/>
  <c r="AT503" i="24"/>
  <c r="AQ503" i="24" a="1"/>
  <c r="AQ503" i="24" s="1"/>
  <c r="AP503" i="24"/>
  <c r="AN503" i="24"/>
  <c r="AK503" i="24"/>
  <c r="BA503" i="24" s="1"/>
  <c r="AU503" i="24" s="1"/>
  <c r="AI503" i="24"/>
  <c r="AJ503" i="24" s="1"/>
  <c r="AH503" i="24"/>
  <c r="AO503" i="24" s="1"/>
  <c r="AG503" i="24"/>
  <c r="AF503" i="24"/>
  <c r="AE503" i="24"/>
  <c r="AN502" i="24"/>
  <c r="AF502" i="24"/>
  <c r="AO501" i="24"/>
  <c r="AN501" i="24"/>
  <c r="AI501" i="24"/>
  <c r="AH501" i="24"/>
  <c r="AG501" i="24"/>
  <c r="BB501" i="24" s="1"/>
  <c r="AF501" i="24"/>
  <c r="AN500" i="24"/>
  <c r="AF500" i="24"/>
  <c r="AV499" i="24"/>
  <c r="AN499" i="24"/>
  <c r="AF499" i="24"/>
  <c r="AV498" i="24"/>
  <c r="AQ498" i="24" a="1"/>
  <c r="AQ498" i="24" s="1"/>
  <c r="AN498" i="24"/>
  <c r="AI498" i="24"/>
  <c r="AH498" i="24"/>
  <c r="AO498" i="24" s="1"/>
  <c r="AF498" i="24"/>
  <c r="AN497" i="24"/>
  <c r="AF497" i="24"/>
  <c r="AN496" i="24"/>
  <c r="AH496" i="24"/>
  <c r="AO496" i="24" s="1"/>
  <c r="AG496" i="24"/>
  <c r="BB496" i="24" s="1"/>
  <c r="AF496" i="24"/>
  <c r="BB495" i="24"/>
  <c r="AV495" i="24"/>
  <c r="AU495" i="24"/>
  <c r="AT495" i="24"/>
  <c r="AS495" i="24"/>
  <c r="AY495" i="24" s="1"/>
  <c r="AQ495" i="24" a="1"/>
  <c r="AQ495" i="24" s="1"/>
  <c r="AP495" i="24"/>
  <c r="AO495" i="24"/>
  <c r="AN495" i="24"/>
  <c r="AK495" i="24"/>
  <c r="BA495" i="24" s="1"/>
  <c r="AJ495" i="24"/>
  <c r="AI495" i="24"/>
  <c r="AX495" i="24" s="1"/>
  <c r="AH495" i="24"/>
  <c r="AG495" i="24"/>
  <c r="AF495" i="24"/>
  <c r="AE495" i="24"/>
  <c r="AL495" i="24" s="1"/>
  <c r="AD495" i="24"/>
  <c r="BR495" i="24" s="1"/>
  <c r="AV494" i="24"/>
  <c r="AN494" i="24"/>
  <c r="AF494" i="24"/>
  <c r="AT493" i="24"/>
  <c r="AN493" i="24"/>
  <c r="AH493" i="24"/>
  <c r="AO493" i="24" s="1"/>
  <c r="AG493" i="24"/>
  <c r="BB493" i="24" s="1"/>
  <c r="AF493" i="24"/>
  <c r="AV492" i="24"/>
  <c r="AQ492" i="24" a="1"/>
  <c r="AQ492" i="24" s="1"/>
  <c r="AN492" i="24"/>
  <c r="AJ492" i="24"/>
  <c r="AI492" i="24"/>
  <c r="AF492" i="24"/>
  <c r="AN491" i="24"/>
  <c r="AF491" i="24"/>
  <c r="AV491" i="24" s="1"/>
  <c r="AV490" i="24"/>
  <c r="AT490" i="24"/>
  <c r="AP490" i="24"/>
  <c r="AN490" i="24"/>
  <c r="AH490" i="24"/>
  <c r="AO490" i="24" s="1"/>
  <c r="AF490" i="24"/>
  <c r="AV489" i="24"/>
  <c r="AT489" i="24"/>
  <c r="AQ489" i="24"/>
  <c r="AP489" i="24"/>
  <c r="AN489" i="24"/>
  <c r="AI489" i="24"/>
  <c r="AH489" i="24"/>
  <c r="AO489" i="24" s="1"/>
  <c r="AG489" i="24"/>
  <c r="BB489" i="24" s="1"/>
  <c r="AF489" i="24"/>
  <c r="AQ489" i="24" s="1" a="1"/>
  <c r="AN488" i="24"/>
  <c r="AF488" i="24"/>
  <c r="AH488" i="24" s="1"/>
  <c r="AO488" i="24" s="1"/>
  <c r="AN487" i="24"/>
  <c r="AF487" i="24"/>
  <c r="AT486" i="24"/>
  <c r="AQ486" i="24" a="1"/>
  <c r="AQ486" i="24" s="1"/>
  <c r="AP486" i="24"/>
  <c r="AO486" i="24"/>
  <c r="AN486" i="24"/>
  <c r="AI486" i="24"/>
  <c r="AH486" i="24"/>
  <c r="AF486" i="24"/>
  <c r="AX485" i="24"/>
  <c r="AV485" i="24"/>
  <c r="AU485" i="24"/>
  <c r="AT485" i="24"/>
  <c r="AS485" i="24"/>
  <c r="AY485" i="24" s="1"/>
  <c r="AQ485" i="24"/>
  <c r="AQ485" i="24" a="1"/>
  <c r="AP485" i="24"/>
  <c r="AO485" i="24"/>
  <c r="AN485" i="24"/>
  <c r="AK485" i="24"/>
  <c r="BA485" i="24" s="1"/>
  <c r="AI485" i="24"/>
  <c r="AJ485" i="24" s="1"/>
  <c r="AH485" i="24"/>
  <c r="AG485" i="24"/>
  <c r="BB485" i="24" s="1"/>
  <c r="AF485" i="24"/>
  <c r="AE485" i="24"/>
  <c r="AD485" i="24"/>
  <c r="BR485" i="24" s="1"/>
  <c r="BB484" i="24"/>
  <c r="AV484" i="24"/>
  <c r="AN484" i="24"/>
  <c r="AG484" i="24"/>
  <c r="AF484" i="24"/>
  <c r="BB483" i="24"/>
  <c r="AT483" i="24"/>
  <c r="AQ483" i="24" a="1"/>
  <c r="AQ483" i="24" s="1"/>
  <c r="AP483" i="24"/>
  <c r="AN483" i="24"/>
  <c r="AH483" i="24"/>
  <c r="AO483" i="24" s="1"/>
  <c r="AG483" i="24"/>
  <c r="AF483" i="24"/>
  <c r="AV482" i="24"/>
  <c r="AT482" i="24"/>
  <c r="AQ482" i="24" a="1"/>
  <c r="AQ482" i="24" s="1"/>
  <c r="AP482" i="24"/>
  <c r="AN482" i="24"/>
  <c r="AI482" i="24"/>
  <c r="AF482" i="24"/>
  <c r="AG482" i="24" s="1"/>
  <c r="BB482" i="24" s="1"/>
  <c r="AE482" i="24"/>
  <c r="AD482" i="24"/>
  <c r="BR482" i="24" s="1"/>
  <c r="AN481" i="24"/>
  <c r="AI481" i="24"/>
  <c r="AF481" i="24"/>
  <c r="AN480" i="24"/>
  <c r="AF480" i="24"/>
  <c r="AV479" i="24"/>
  <c r="AT479" i="24"/>
  <c r="AQ479" i="24"/>
  <c r="AQ479" i="24" a="1"/>
  <c r="AP479" i="24"/>
  <c r="AO479" i="24"/>
  <c r="AN479" i="24"/>
  <c r="AK479" i="24"/>
  <c r="AJ479" i="24"/>
  <c r="AI479" i="24"/>
  <c r="AH479" i="24"/>
  <c r="AG479" i="24"/>
  <c r="BB479" i="24" s="1"/>
  <c r="AF479" i="24"/>
  <c r="AT478" i="24"/>
  <c r="AQ478" i="24" a="1"/>
  <c r="AQ478" i="24" s="1"/>
  <c r="AN478" i="24"/>
  <c r="AF478" i="24"/>
  <c r="AP477" i="24"/>
  <c r="AN477" i="24"/>
  <c r="AI477" i="24"/>
  <c r="AH477" i="24"/>
  <c r="AO477" i="24" s="1"/>
  <c r="AF477" i="24"/>
  <c r="AT476" i="24"/>
  <c r="AN476" i="24"/>
  <c r="AI476" i="24"/>
  <c r="AF476" i="24"/>
  <c r="AN475" i="24"/>
  <c r="AF475" i="24"/>
  <c r="AV474" i="24"/>
  <c r="AT474" i="24"/>
  <c r="AS474" i="24"/>
  <c r="AY474" i="24" s="1"/>
  <c r="AQ474" i="24" a="1"/>
  <c r="AQ474" i="24" s="1"/>
  <c r="AP474" i="24"/>
  <c r="AN474" i="24"/>
  <c r="AK474" i="24"/>
  <c r="BA474" i="24" s="1"/>
  <c r="AU474" i="24" s="1"/>
  <c r="AI474" i="24"/>
  <c r="AH474" i="24"/>
  <c r="AO474" i="24" s="1"/>
  <c r="AG474" i="24"/>
  <c r="BB474" i="24" s="1"/>
  <c r="AF474" i="24"/>
  <c r="AE474" i="24"/>
  <c r="AN473" i="24"/>
  <c r="AF473" i="24"/>
  <c r="AQ473" i="24" s="1" a="1"/>
  <c r="AQ473" i="24" s="1"/>
  <c r="AX472" i="24"/>
  <c r="AV472" i="24"/>
  <c r="AT472" i="24"/>
  <c r="AQ472" i="24"/>
  <c r="AQ472" i="24" a="1"/>
  <c r="AP472" i="24"/>
  <c r="AN472" i="24"/>
  <c r="AH472" i="24"/>
  <c r="AO472" i="24" s="1"/>
  <c r="AG472" i="24"/>
  <c r="BB472" i="24" s="1"/>
  <c r="AF472" i="24"/>
  <c r="AI472" i="24" s="1"/>
  <c r="AV471" i="24"/>
  <c r="AT471" i="24"/>
  <c r="AP471" i="24"/>
  <c r="AN471" i="24"/>
  <c r="AJ471" i="24"/>
  <c r="AI471" i="24"/>
  <c r="AH471" i="24"/>
  <c r="AO471" i="24" s="1"/>
  <c r="AF471" i="24"/>
  <c r="AQ471" i="24" s="1" a="1"/>
  <c r="AQ471" i="24" s="1"/>
  <c r="AV470" i="24"/>
  <c r="AT470" i="24"/>
  <c r="AQ470" i="24" a="1"/>
  <c r="AQ470" i="24" s="1"/>
  <c r="AP470" i="24"/>
  <c r="AO470" i="24"/>
  <c r="AN470" i="24"/>
  <c r="AK470" i="24"/>
  <c r="BA470" i="24" s="1"/>
  <c r="AU470" i="24" s="1"/>
  <c r="AI470" i="24"/>
  <c r="AH470" i="24"/>
  <c r="AG470" i="24"/>
  <c r="BB470" i="24" s="1"/>
  <c r="AF470" i="24"/>
  <c r="AN469" i="24"/>
  <c r="AF469" i="24"/>
  <c r="AV468" i="24"/>
  <c r="AT468" i="24"/>
  <c r="AP468" i="24"/>
  <c r="AN468" i="24"/>
  <c r="AI468" i="24"/>
  <c r="AH468" i="24"/>
  <c r="AO468" i="24" s="1"/>
  <c r="AF468" i="24"/>
  <c r="AQ468" i="24" s="1" a="1"/>
  <c r="AQ468" i="24" s="1"/>
  <c r="AE468" i="24"/>
  <c r="AD468" i="24"/>
  <c r="BR468" i="24" s="1"/>
  <c r="AX467" i="24"/>
  <c r="AT467" i="24"/>
  <c r="AN467" i="24"/>
  <c r="AF467" i="24"/>
  <c r="AI467" i="24" s="1"/>
  <c r="AN466" i="24"/>
  <c r="AG466" i="24"/>
  <c r="BB466" i="24" s="1"/>
  <c r="AF466" i="24"/>
  <c r="BB465" i="24"/>
  <c r="AV465" i="24"/>
  <c r="AT465" i="24"/>
  <c r="AQ465" i="24" a="1"/>
  <c r="AQ465" i="24" s="1"/>
  <c r="AP465" i="24"/>
  <c r="AO465" i="24"/>
  <c r="AN465" i="24"/>
  <c r="AI465" i="24"/>
  <c r="AH465" i="24"/>
  <c r="AG465" i="24"/>
  <c r="AF465" i="24"/>
  <c r="AV464" i="24"/>
  <c r="AN464" i="24"/>
  <c r="AH464" i="24"/>
  <c r="AO464" i="24" s="1"/>
  <c r="AF464" i="24"/>
  <c r="AX463" i="24"/>
  <c r="AV463" i="24"/>
  <c r="AQ463" i="24" a="1"/>
  <c r="AQ463" i="24" s="1"/>
  <c r="AN463" i="24"/>
  <c r="AK463" i="24"/>
  <c r="AL463" i="24" s="1"/>
  <c r="AJ463" i="24"/>
  <c r="AI463" i="24"/>
  <c r="AF463" i="24"/>
  <c r="AE463" i="24"/>
  <c r="AQ462" i="24" a="1"/>
  <c r="AQ462" i="24" s="1"/>
  <c r="AP462" i="24"/>
  <c r="AN462" i="24"/>
  <c r="AF462" i="24"/>
  <c r="AX461" i="24"/>
  <c r="AV461" i="24"/>
  <c r="AT461" i="24"/>
  <c r="AQ461" i="24" a="1"/>
  <c r="AQ461" i="24" s="1"/>
  <c r="AP461" i="24"/>
  <c r="AO461" i="24"/>
  <c r="AN461" i="24"/>
  <c r="AI461" i="24"/>
  <c r="AH461" i="24"/>
  <c r="AF461" i="24"/>
  <c r="AG461" i="24" s="1"/>
  <c r="BB461" i="24" s="1"/>
  <c r="AN460" i="24"/>
  <c r="AF460" i="24"/>
  <c r="AG460" i="24" s="1"/>
  <c r="BB460" i="24" s="1"/>
  <c r="AN459" i="24"/>
  <c r="AF459" i="24"/>
  <c r="AV458" i="24"/>
  <c r="AT458" i="24"/>
  <c r="AQ458" i="24" a="1"/>
  <c r="AQ458" i="24" s="1"/>
  <c r="AP458" i="24"/>
  <c r="AO458" i="24"/>
  <c r="AN458" i="24"/>
  <c r="AK458" i="24"/>
  <c r="BA458" i="24" s="1"/>
  <c r="AU458" i="24" s="1"/>
  <c r="AJ458" i="24"/>
  <c r="AI458" i="24"/>
  <c r="AX458" i="24" s="1"/>
  <c r="AH458" i="24"/>
  <c r="AF458" i="24"/>
  <c r="AG458" i="24" s="1"/>
  <c r="BB458" i="24" s="1"/>
  <c r="AE458" i="24"/>
  <c r="AT457" i="24"/>
  <c r="AQ457" i="24" a="1"/>
  <c r="AQ457" i="24" s="1"/>
  <c r="AP457" i="24"/>
  <c r="AN457" i="24"/>
  <c r="AG457" i="24"/>
  <c r="BB457" i="24" s="1"/>
  <c r="AF457" i="24"/>
  <c r="AX456" i="24"/>
  <c r="AT456" i="24"/>
  <c r="AQ456" i="24" a="1"/>
  <c r="AQ456" i="24" s="1"/>
  <c r="AP456" i="24"/>
  <c r="AN456" i="24"/>
  <c r="AI456" i="24"/>
  <c r="AF456" i="24"/>
  <c r="AV456" i="24" s="1"/>
  <c r="AV455" i="24"/>
  <c r="AQ455" i="24" a="1"/>
  <c r="AQ455" i="24" s="1"/>
  <c r="AP455" i="24"/>
  <c r="AN455" i="24"/>
  <c r="AF455" i="24"/>
  <c r="BB454" i="24"/>
  <c r="AV454" i="24"/>
  <c r="AQ454" i="24" a="1"/>
  <c r="AQ454" i="24" s="1"/>
  <c r="AP454" i="24"/>
  <c r="AO454" i="24"/>
  <c r="AN454" i="24"/>
  <c r="AI454" i="24"/>
  <c r="AH454" i="24"/>
  <c r="AG454" i="24"/>
  <c r="AF454" i="24"/>
  <c r="AT454" i="24" s="1"/>
  <c r="AV453" i="24"/>
  <c r="AN453" i="24"/>
  <c r="AF453" i="24"/>
  <c r="AV452" i="24"/>
  <c r="AN452" i="24"/>
  <c r="AI452" i="24"/>
  <c r="AH452" i="24"/>
  <c r="AO452" i="24" s="1"/>
  <c r="AG452" i="24"/>
  <c r="BB452" i="24" s="1"/>
  <c r="AF452" i="24"/>
  <c r="AX451" i="24"/>
  <c r="AQ451" i="24" a="1"/>
  <c r="AQ451" i="24" s="1"/>
  <c r="AP451" i="24"/>
  <c r="AN451" i="24"/>
  <c r="AI451" i="24"/>
  <c r="AF451" i="24"/>
  <c r="AE451" i="24"/>
  <c r="BB450" i="24"/>
  <c r="AV450" i="24"/>
  <c r="AT450" i="24"/>
  <c r="AQ450" i="24" a="1"/>
  <c r="AQ450" i="24" s="1"/>
  <c r="AN450" i="24"/>
  <c r="AI450" i="24"/>
  <c r="AH450" i="24"/>
  <c r="AO450" i="24" s="1"/>
  <c r="AG450" i="24"/>
  <c r="AF450" i="24"/>
  <c r="AP450" i="24" s="1"/>
  <c r="AT449" i="24"/>
  <c r="AQ449" i="24" a="1"/>
  <c r="AQ449" i="24" s="1"/>
  <c r="AP449" i="24"/>
  <c r="AN449" i="24"/>
  <c r="AI449" i="24"/>
  <c r="AH449" i="24"/>
  <c r="AO449" i="24" s="1"/>
  <c r="AG449" i="24"/>
  <c r="BB449" i="24" s="1"/>
  <c r="AF449" i="24"/>
  <c r="AV449" i="24" s="1"/>
  <c r="AV448" i="24"/>
  <c r="AN448" i="24"/>
  <c r="AF448" i="24"/>
  <c r="AN447" i="24"/>
  <c r="AF447" i="24"/>
  <c r="AT446" i="24"/>
  <c r="AN446" i="24"/>
  <c r="AF446" i="24"/>
  <c r="AI446" i="24" s="1"/>
  <c r="AN445" i="24"/>
  <c r="AF445" i="24"/>
  <c r="AN444" i="24"/>
  <c r="AF444" i="24"/>
  <c r="AN443" i="24"/>
  <c r="AF443" i="24"/>
  <c r="BR442" i="24"/>
  <c r="BB442" i="24"/>
  <c r="AV442" i="24"/>
  <c r="AT442" i="24"/>
  <c r="AS442" i="24"/>
  <c r="AY442" i="24" s="1"/>
  <c r="AQ442" i="24" a="1"/>
  <c r="AQ442" i="24" s="1"/>
  <c r="AP442" i="24"/>
  <c r="AN442" i="24"/>
  <c r="AK442" i="24"/>
  <c r="BA442" i="24" s="1"/>
  <c r="AU442" i="24" s="1"/>
  <c r="AI442" i="24"/>
  <c r="AX442" i="24" s="1"/>
  <c r="AH442" i="24"/>
  <c r="AO442" i="24" s="1"/>
  <c r="AG442" i="24"/>
  <c r="AF442" i="24"/>
  <c r="AE442" i="24"/>
  <c r="AD442" i="24"/>
  <c r="AP441" i="24"/>
  <c r="AN441" i="24"/>
  <c r="AF441" i="24"/>
  <c r="AP440" i="24"/>
  <c r="AN440" i="24"/>
  <c r="AI440" i="24"/>
  <c r="AH440" i="24"/>
  <c r="AO440" i="24" s="1"/>
  <c r="AF440" i="24"/>
  <c r="AV439" i="24"/>
  <c r="AN439" i="24"/>
  <c r="AF439" i="24"/>
  <c r="AN438" i="24"/>
  <c r="AF438" i="24"/>
  <c r="AV437" i="24"/>
  <c r="AQ437" i="24" a="1"/>
  <c r="AQ437" i="24" s="1"/>
  <c r="AP437" i="24"/>
  <c r="AN437" i="24"/>
  <c r="AF437" i="24"/>
  <c r="AT436" i="24"/>
  <c r="AP436" i="24"/>
  <c r="AN436" i="24"/>
  <c r="AF436" i="24"/>
  <c r="AN435" i="24"/>
  <c r="AF435" i="24"/>
  <c r="AX434" i="24"/>
  <c r="AV434" i="24"/>
  <c r="AT434" i="24"/>
  <c r="AQ434" i="24" a="1"/>
  <c r="AQ434" i="24" s="1"/>
  <c r="AN434" i="24"/>
  <c r="AI434" i="24"/>
  <c r="AH434" i="24"/>
  <c r="AO434" i="24" s="1"/>
  <c r="AG434" i="24"/>
  <c r="BB434" i="24" s="1"/>
  <c r="AF434" i="24"/>
  <c r="AP434" i="24" s="1"/>
  <c r="BB433" i="24"/>
  <c r="BA433" i="24"/>
  <c r="AU433" i="24"/>
  <c r="AT433" i="24"/>
  <c r="AQ433" i="24" a="1"/>
  <c r="AQ433" i="24" s="1"/>
  <c r="AP433" i="24"/>
  <c r="AO433" i="24"/>
  <c r="AN433" i="24"/>
  <c r="AK433" i="24"/>
  <c r="AJ433" i="24"/>
  <c r="AI433" i="24"/>
  <c r="AH433" i="24"/>
  <c r="AG433" i="24"/>
  <c r="AF433" i="24"/>
  <c r="AV433" i="24" s="1"/>
  <c r="BR432" i="24"/>
  <c r="BB432" i="24"/>
  <c r="AX432" i="24"/>
  <c r="AV432" i="24"/>
  <c r="AT432" i="24"/>
  <c r="AQ432" i="24" a="1"/>
  <c r="AQ432" i="24" s="1"/>
  <c r="AP432" i="24"/>
  <c r="AO432" i="24"/>
  <c r="AN432" i="24"/>
  <c r="AJ432" i="24"/>
  <c r="AI432" i="24"/>
  <c r="AH432" i="24"/>
  <c r="AF432" i="24"/>
  <c r="AG432" i="24" s="1"/>
  <c r="AE432" i="24"/>
  <c r="AD432" i="24"/>
  <c r="BB431" i="24"/>
  <c r="AN431" i="24"/>
  <c r="AJ431" i="24"/>
  <c r="AI431" i="24"/>
  <c r="AH431" i="24"/>
  <c r="AO431" i="24" s="1"/>
  <c r="AG431" i="24"/>
  <c r="AF431" i="24"/>
  <c r="AN430" i="24"/>
  <c r="AF430" i="24"/>
  <c r="AP430" i="24" s="1"/>
  <c r="AO429" i="24"/>
  <c r="AN429" i="24"/>
  <c r="AI429" i="24"/>
  <c r="AH429" i="24"/>
  <c r="AG429" i="24"/>
  <c r="BB429" i="24" s="1"/>
  <c r="AF429" i="24"/>
  <c r="AV428" i="24"/>
  <c r="AT428" i="24"/>
  <c r="AQ428" i="24" a="1"/>
  <c r="AQ428" i="24" s="1"/>
  <c r="AP428" i="24"/>
  <c r="AN428" i="24"/>
  <c r="AF428" i="24"/>
  <c r="AV427" i="24"/>
  <c r="AN427" i="24"/>
  <c r="AF427" i="24"/>
  <c r="BB426" i="24"/>
  <c r="BA426" i="24"/>
  <c r="AU426" i="24" s="1"/>
  <c r="AV426" i="24"/>
  <c r="AT426" i="24"/>
  <c r="AQ426" i="24" a="1"/>
  <c r="AQ426" i="24" s="1"/>
  <c r="AP426" i="24"/>
  <c r="AO426" i="24"/>
  <c r="AN426" i="24"/>
  <c r="AK426" i="24"/>
  <c r="AJ426" i="24"/>
  <c r="AI426" i="24"/>
  <c r="AX426" i="24" s="1"/>
  <c r="AH426" i="24"/>
  <c r="AG426" i="24"/>
  <c r="AF426" i="24"/>
  <c r="AE426" i="24"/>
  <c r="AS426" i="24" s="1"/>
  <c r="AY426" i="24" s="1"/>
  <c r="AD426" i="24"/>
  <c r="BR426" i="24" s="1"/>
  <c r="AV425" i="24"/>
  <c r="AT425" i="24"/>
  <c r="AQ425" i="24" a="1"/>
  <c r="AQ425" i="24" s="1"/>
  <c r="AP425" i="24"/>
  <c r="AN425" i="24"/>
  <c r="AI425" i="24"/>
  <c r="AH425" i="24"/>
  <c r="AO425" i="24" s="1"/>
  <c r="AF425" i="24"/>
  <c r="AG425" i="24" s="1"/>
  <c r="BB425" i="24" s="1"/>
  <c r="AE425" i="24"/>
  <c r="AN424" i="24"/>
  <c r="AF424" i="24"/>
  <c r="AX423" i="24"/>
  <c r="AV423" i="24"/>
  <c r="AP423" i="24"/>
  <c r="AN423" i="24"/>
  <c r="AI423" i="24"/>
  <c r="AF423" i="24"/>
  <c r="AG423" i="24" s="1"/>
  <c r="BB423" i="24" s="1"/>
  <c r="AE423" i="24"/>
  <c r="AP422" i="24"/>
  <c r="AN422" i="24"/>
  <c r="AH422" i="24"/>
  <c r="AO422" i="24" s="1"/>
  <c r="AG422" i="24"/>
  <c r="BB422" i="24" s="1"/>
  <c r="AF422" i="24"/>
  <c r="AX421" i="24"/>
  <c r="AV421" i="24"/>
  <c r="AT421" i="24"/>
  <c r="AS421" i="24"/>
  <c r="AY421" i="24" s="1"/>
  <c r="AQ421" i="24"/>
  <c r="AQ421" i="24" a="1"/>
  <c r="AP421" i="24"/>
  <c r="AO421" i="24"/>
  <c r="AN421" i="24"/>
  <c r="AL421" i="24"/>
  <c r="AK421" i="24"/>
  <c r="AH421" i="24"/>
  <c r="AF421" i="24"/>
  <c r="AI421" i="24" s="1"/>
  <c r="AJ421" i="24" s="1"/>
  <c r="AE421" i="24"/>
  <c r="AD421" i="24"/>
  <c r="BR421" i="24" s="1"/>
  <c r="AX420" i="24"/>
  <c r="AV420" i="24"/>
  <c r="AT420" i="24"/>
  <c r="AP420" i="24"/>
  <c r="AO420" i="24"/>
  <c r="AN420" i="24"/>
  <c r="AJ420" i="24"/>
  <c r="AI420" i="24"/>
  <c r="AH420" i="24"/>
  <c r="AG420" i="24"/>
  <c r="BB420" i="24" s="1"/>
  <c r="AF420" i="24"/>
  <c r="AQ420" i="24" s="1" a="1"/>
  <c r="AQ420" i="24" s="1"/>
  <c r="AV419" i="24"/>
  <c r="AT419" i="24"/>
  <c r="AP419" i="24"/>
  <c r="AN419" i="24"/>
  <c r="AF419" i="24"/>
  <c r="BB418" i="24"/>
  <c r="AT418" i="24"/>
  <c r="AQ418" i="24" a="1"/>
  <c r="AQ418" i="24" s="1"/>
  <c r="AN418" i="24"/>
  <c r="AH418" i="24"/>
  <c r="AO418" i="24" s="1"/>
  <c r="AG418" i="24"/>
  <c r="AF418" i="24"/>
  <c r="BB417" i="24"/>
  <c r="AT417" i="24"/>
  <c r="AQ417" i="24" a="1"/>
  <c r="AQ417" i="24" s="1"/>
  <c r="AP417" i="24"/>
  <c r="AO417" i="24"/>
  <c r="AN417" i="24"/>
  <c r="AK417" i="24"/>
  <c r="BA417" i="24" s="1"/>
  <c r="AU417" i="24" s="1"/>
  <c r="AJ417" i="24"/>
  <c r="AI417" i="24"/>
  <c r="AH417" i="24"/>
  <c r="AG417" i="24"/>
  <c r="AF417" i="24"/>
  <c r="AV417" i="24" s="1"/>
  <c r="AV416" i="24"/>
  <c r="AQ416" i="24" a="1"/>
  <c r="AQ416" i="24" s="1"/>
  <c r="AN416" i="24"/>
  <c r="AG416" i="24"/>
  <c r="BB416" i="24" s="1"/>
  <c r="AF416" i="24"/>
  <c r="AN415" i="24"/>
  <c r="AF415" i="24"/>
  <c r="AV414" i="24"/>
  <c r="AT414" i="24"/>
  <c r="AQ414" i="24" a="1"/>
  <c r="AQ414" i="24" s="1"/>
  <c r="AP414" i="24"/>
  <c r="AN414" i="24"/>
  <c r="AI414" i="24"/>
  <c r="AH414" i="24"/>
  <c r="AO414" i="24" s="1"/>
  <c r="AG414" i="24"/>
  <c r="BB414" i="24" s="1"/>
  <c r="AF414" i="24"/>
  <c r="AX413" i="24"/>
  <c r="AV413" i="24"/>
  <c r="AT413" i="24"/>
  <c r="AQ413" i="24" a="1"/>
  <c r="AQ413" i="24" s="1"/>
  <c r="AP413" i="24"/>
  <c r="AO413" i="24"/>
  <c r="AN413" i="24"/>
  <c r="AI413" i="24"/>
  <c r="AH413" i="24"/>
  <c r="AG413" i="24"/>
  <c r="BB413" i="24" s="1"/>
  <c r="AF413" i="24"/>
  <c r="AV412" i="24"/>
  <c r="AT412" i="24"/>
  <c r="AN412" i="24"/>
  <c r="AF412" i="24"/>
  <c r="AN411" i="24"/>
  <c r="AF411" i="24"/>
  <c r="BB410" i="24"/>
  <c r="BA410" i="24"/>
  <c r="AU410" i="24" s="1"/>
  <c r="AV410" i="24"/>
  <c r="AT410" i="24"/>
  <c r="AQ410" i="24" a="1"/>
  <c r="AQ410" i="24" s="1"/>
  <c r="AP410" i="24"/>
  <c r="AO410" i="24"/>
  <c r="AN410" i="24"/>
  <c r="AK410" i="24"/>
  <c r="AI410" i="24"/>
  <c r="AX410" i="24" s="1"/>
  <c r="AH410" i="24"/>
  <c r="AG410" i="24"/>
  <c r="AF410" i="24"/>
  <c r="AE410" i="24"/>
  <c r="AQ409" i="24" a="1"/>
  <c r="AQ409" i="24" s="1"/>
  <c r="AN409" i="24"/>
  <c r="AI409" i="24"/>
  <c r="AK409" i="24" s="1"/>
  <c r="AH409" i="24"/>
  <c r="AO409" i="24" s="1"/>
  <c r="AG409" i="24"/>
  <c r="BB409" i="24" s="1"/>
  <c r="AF409" i="24"/>
  <c r="AQ408" i="24" a="1"/>
  <c r="AQ408" i="24" s="1"/>
  <c r="AP408" i="24"/>
  <c r="AN408" i="24"/>
  <c r="AI408" i="24"/>
  <c r="AH408" i="24"/>
  <c r="AO408" i="24" s="1"/>
  <c r="AG408" i="24"/>
  <c r="BB408" i="24" s="1"/>
  <c r="AF408" i="24"/>
  <c r="BB407" i="24"/>
  <c r="AV407" i="24"/>
  <c r="AT407" i="24"/>
  <c r="AQ407" i="24"/>
  <c r="AQ407" i="24" a="1"/>
  <c r="AP407" i="24"/>
  <c r="AN407" i="24"/>
  <c r="AI407" i="24"/>
  <c r="AH407" i="24"/>
  <c r="AO407" i="24" s="1"/>
  <c r="AG407" i="24"/>
  <c r="AF407" i="24"/>
  <c r="AN406" i="24"/>
  <c r="AF406" i="24"/>
  <c r="AV405" i="24"/>
  <c r="AN405" i="24"/>
  <c r="AH405" i="24"/>
  <c r="AO405" i="24" s="1"/>
  <c r="AF405" i="24"/>
  <c r="AN404" i="24"/>
  <c r="AF404" i="24"/>
  <c r="AV403" i="24"/>
  <c r="AT403" i="24"/>
  <c r="AQ403" i="24"/>
  <c r="AQ403" i="24" a="1"/>
  <c r="AP403" i="24"/>
  <c r="AN403" i="24"/>
  <c r="AI403" i="24"/>
  <c r="AF403" i="24"/>
  <c r="AQ402" i="24" a="1"/>
  <c r="AQ402" i="24" s="1"/>
  <c r="AN402" i="24"/>
  <c r="AI402" i="24"/>
  <c r="AF402" i="24"/>
  <c r="AT401" i="24"/>
  <c r="AP401" i="24"/>
  <c r="AN401" i="24"/>
  <c r="AI401" i="24"/>
  <c r="AH401" i="24"/>
  <c r="AO401" i="24" s="1"/>
  <c r="AG401" i="24"/>
  <c r="BB401" i="24" s="1"/>
  <c r="AF401" i="24"/>
  <c r="BB400" i="24"/>
  <c r="AV400" i="24"/>
  <c r="AT400" i="24"/>
  <c r="AQ400" i="24"/>
  <c r="AQ400" i="24" a="1"/>
  <c r="AP400" i="24"/>
  <c r="AO400" i="24"/>
  <c r="AN400" i="24"/>
  <c r="AI400" i="24"/>
  <c r="AH400" i="24"/>
  <c r="AG400" i="24"/>
  <c r="AF400" i="24"/>
  <c r="AV399" i="24"/>
  <c r="AN399" i="24"/>
  <c r="AF399" i="24"/>
  <c r="AN398" i="24"/>
  <c r="AF398" i="24"/>
  <c r="AG398" i="24" s="1"/>
  <c r="BB398" i="24" s="1"/>
  <c r="AV397" i="24"/>
  <c r="AT397" i="24"/>
  <c r="AQ397" i="24" a="1"/>
  <c r="AQ397" i="24" s="1"/>
  <c r="AN397" i="24"/>
  <c r="AF397" i="24"/>
  <c r="AV396" i="24"/>
  <c r="AT396" i="24"/>
  <c r="AN396" i="24"/>
  <c r="AF396" i="24"/>
  <c r="AV395" i="24"/>
  <c r="AT395" i="24"/>
  <c r="AQ395" i="24"/>
  <c r="AQ395" i="24" a="1"/>
  <c r="AP395" i="24"/>
  <c r="AO395" i="24"/>
  <c r="AN395" i="24"/>
  <c r="AI395" i="24"/>
  <c r="AH395" i="24"/>
  <c r="AG395" i="24"/>
  <c r="BB395" i="24" s="1"/>
  <c r="AF395" i="24"/>
  <c r="AN394" i="24"/>
  <c r="AF394" i="24"/>
  <c r="AT394" i="24" s="1"/>
  <c r="BA393" i="24"/>
  <c r="AU393" i="24" s="1"/>
  <c r="AV393" i="24"/>
  <c r="AQ393" i="24"/>
  <c r="AQ393" i="24" a="1"/>
  <c r="AP393" i="24"/>
  <c r="AO393" i="24"/>
  <c r="AN393" i="24"/>
  <c r="AK393" i="24"/>
  <c r="AJ393" i="24"/>
  <c r="AI393" i="24"/>
  <c r="AH393" i="24"/>
  <c r="AF393" i="24"/>
  <c r="AT393" i="24" s="1"/>
  <c r="AX392" i="24"/>
  <c r="AV392" i="24"/>
  <c r="AT392" i="24"/>
  <c r="AQ392" i="24" a="1"/>
  <c r="AQ392" i="24" s="1"/>
  <c r="AP392" i="24"/>
  <c r="AN392" i="24"/>
  <c r="AI392" i="24"/>
  <c r="AF392" i="24"/>
  <c r="AN391" i="24"/>
  <c r="AF391" i="24"/>
  <c r="AN390" i="24"/>
  <c r="AF390" i="24"/>
  <c r="AN389" i="24"/>
  <c r="AF389" i="24"/>
  <c r="BR388" i="24"/>
  <c r="BB388" i="24"/>
  <c r="AV388" i="24"/>
  <c r="AT388" i="24"/>
  <c r="AQ388" i="24" a="1"/>
  <c r="AQ388" i="24" s="1"/>
  <c r="AP388" i="24"/>
  <c r="AO388" i="24"/>
  <c r="AN388" i="24"/>
  <c r="AK388" i="24"/>
  <c r="BA388" i="24" s="1"/>
  <c r="AU388" i="24" s="1"/>
  <c r="AI388" i="24"/>
  <c r="AX388" i="24" s="1"/>
  <c r="AH388" i="24"/>
  <c r="AF388" i="24"/>
  <c r="AG388" i="24" s="1"/>
  <c r="AE388" i="24"/>
  <c r="AD388" i="24"/>
  <c r="AN387" i="24"/>
  <c r="AF387" i="24"/>
  <c r="AT386" i="24"/>
  <c r="AQ386" i="24" a="1"/>
  <c r="AQ386" i="24" s="1"/>
  <c r="AP386" i="24"/>
  <c r="AN386" i="24"/>
  <c r="AI386" i="24"/>
  <c r="AJ386" i="24" s="1"/>
  <c r="AH386" i="24"/>
  <c r="AO386" i="24" s="1"/>
  <c r="AF386" i="24"/>
  <c r="AV386" i="24" s="1"/>
  <c r="AV385" i="24"/>
  <c r="AQ385" i="24" a="1"/>
  <c r="AQ385" i="24" s="1"/>
  <c r="AP385" i="24"/>
  <c r="AN385" i="24"/>
  <c r="AF385" i="24"/>
  <c r="AN384" i="24"/>
  <c r="AF384" i="24"/>
  <c r="BB383" i="24"/>
  <c r="BA383" i="24"/>
  <c r="AU383" i="24" s="1"/>
  <c r="AV383" i="24"/>
  <c r="AT383" i="24"/>
  <c r="AQ383" i="24" a="1"/>
  <c r="AQ383" i="24" s="1"/>
  <c r="AP383" i="24"/>
  <c r="AO383" i="24"/>
  <c r="AN383" i="24"/>
  <c r="AK383" i="24"/>
  <c r="AJ383" i="24"/>
  <c r="AI383" i="24"/>
  <c r="AH383" i="24"/>
  <c r="AG383" i="24"/>
  <c r="AF383" i="24"/>
  <c r="AV382" i="24"/>
  <c r="AT382" i="24"/>
  <c r="AQ382" i="24" a="1"/>
  <c r="AQ382" i="24" s="1"/>
  <c r="AP382" i="24"/>
  <c r="AN382" i="24"/>
  <c r="AI382" i="24"/>
  <c r="AH382" i="24"/>
  <c r="AO382" i="24" s="1"/>
  <c r="AG382" i="24"/>
  <c r="BB382" i="24" s="1"/>
  <c r="AF382" i="24"/>
  <c r="AN381" i="24"/>
  <c r="AF381" i="24"/>
  <c r="AN380" i="24"/>
  <c r="AI380" i="24"/>
  <c r="AH380" i="24"/>
  <c r="AO380" i="24" s="1"/>
  <c r="AF380" i="24"/>
  <c r="AE380" i="24"/>
  <c r="AD380" i="24"/>
  <c r="BR380" i="24" s="1"/>
  <c r="AN379" i="24"/>
  <c r="AF379" i="24"/>
  <c r="AP379" i="24" s="1"/>
  <c r="AV378" i="24"/>
  <c r="AT378" i="24"/>
  <c r="AQ378" i="24" a="1"/>
  <c r="AQ378" i="24" s="1"/>
  <c r="AP378" i="24"/>
  <c r="AN378" i="24"/>
  <c r="AG378" i="24"/>
  <c r="BB378" i="24" s="1"/>
  <c r="AF378" i="24"/>
  <c r="AT377" i="24"/>
  <c r="AO377" i="24"/>
  <c r="AN377" i="24"/>
  <c r="AI377" i="24"/>
  <c r="AH377" i="24"/>
  <c r="AG377" i="24"/>
  <c r="BB377" i="24" s="1"/>
  <c r="AF377" i="24"/>
  <c r="BB376" i="24"/>
  <c r="AV376" i="24"/>
  <c r="AT376" i="24"/>
  <c r="AQ376" i="24"/>
  <c r="AQ376" i="24" a="1"/>
  <c r="AP376" i="24"/>
  <c r="AO376" i="24"/>
  <c r="AS376" i="24" s="1"/>
  <c r="AY376" i="24" s="1"/>
  <c r="AN376" i="24"/>
  <c r="AL376" i="24"/>
  <c r="AK376" i="24"/>
  <c r="BA376" i="24" s="1"/>
  <c r="AU376" i="24" s="1"/>
  <c r="AI376" i="24"/>
  <c r="AX376" i="24" s="1"/>
  <c r="AH376" i="24"/>
  <c r="AF376" i="24"/>
  <c r="AG376" i="24" s="1"/>
  <c r="AE376" i="24"/>
  <c r="AD376" i="24"/>
  <c r="BR376" i="24" s="1"/>
  <c r="AT375" i="24"/>
  <c r="AQ375" i="24" a="1"/>
  <c r="AQ375" i="24" s="1"/>
  <c r="AP375" i="24"/>
  <c r="AN375" i="24"/>
  <c r="AK375" i="24"/>
  <c r="AJ375" i="24"/>
  <c r="AI375" i="24"/>
  <c r="AH375" i="24"/>
  <c r="AO375" i="24" s="1"/>
  <c r="AG375" i="24"/>
  <c r="BB375" i="24" s="1"/>
  <c r="AF375" i="24"/>
  <c r="AV375" i="24" s="1"/>
  <c r="AN374" i="24"/>
  <c r="AF374" i="24"/>
  <c r="AQ373" i="24" a="1"/>
  <c r="AQ373" i="24" s="1"/>
  <c r="AN373" i="24"/>
  <c r="AF373" i="24"/>
  <c r="AQ372" i="24" a="1"/>
  <c r="AQ372" i="24" s="1"/>
  <c r="AP372" i="24"/>
  <c r="AN372" i="24"/>
  <c r="AI372" i="24"/>
  <c r="AH372" i="24"/>
  <c r="AO372" i="24" s="1"/>
  <c r="AF372" i="24"/>
  <c r="AN371" i="24"/>
  <c r="AF371" i="24"/>
  <c r="AT370" i="24"/>
  <c r="AP370" i="24"/>
  <c r="AN370" i="24"/>
  <c r="AF370" i="24"/>
  <c r="AN369" i="24"/>
  <c r="AF369" i="24"/>
  <c r="AN368" i="24"/>
  <c r="AF368" i="24"/>
  <c r="AV367" i="24"/>
  <c r="AT367" i="24"/>
  <c r="AQ367" i="24"/>
  <c r="AQ367" i="24" a="1"/>
  <c r="AP367" i="24"/>
  <c r="AO367" i="24"/>
  <c r="AN367" i="24"/>
  <c r="AI367" i="24"/>
  <c r="AH367" i="24"/>
  <c r="AG367" i="24"/>
  <c r="BB367" i="24" s="1"/>
  <c r="AF367" i="24"/>
  <c r="AV366" i="24"/>
  <c r="AN366" i="24"/>
  <c r="AF366" i="24"/>
  <c r="AP366" i="24" s="1"/>
  <c r="BB365" i="24"/>
  <c r="AV365" i="24"/>
  <c r="AQ365" i="24" a="1"/>
  <c r="AQ365" i="24" s="1"/>
  <c r="AP365" i="24"/>
  <c r="AO365" i="24"/>
  <c r="AN365" i="24"/>
  <c r="AI365" i="24"/>
  <c r="AH365" i="24"/>
  <c r="AG365" i="24"/>
  <c r="AF365" i="24"/>
  <c r="AT365" i="24" s="1"/>
  <c r="AT364" i="24"/>
  <c r="AQ364" i="24" a="1"/>
  <c r="AQ364" i="24" s="1"/>
  <c r="AP364" i="24"/>
  <c r="AN364" i="24"/>
  <c r="AI364" i="24"/>
  <c r="AF364" i="24"/>
  <c r="AV364" i="24" s="1"/>
  <c r="AN363" i="24"/>
  <c r="AF363" i="24"/>
  <c r="AV362" i="24"/>
  <c r="AT362" i="24"/>
  <c r="AQ362" i="24"/>
  <c r="AQ362" i="24" a="1"/>
  <c r="AN362" i="24"/>
  <c r="AG362" i="24"/>
  <c r="BB362" i="24" s="1"/>
  <c r="AF362" i="24"/>
  <c r="AV361" i="24"/>
  <c r="AN361" i="24"/>
  <c r="AG361" i="24"/>
  <c r="BB361" i="24" s="1"/>
  <c r="AF361" i="24"/>
  <c r="AV360" i="24"/>
  <c r="AT360" i="24"/>
  <c r="AQ360" i="24" a="1"/>
  <c r="AQ360" i="24" s="1"/>
  <c r="AP360" i="24"/>
  <c r="AN360" i="24"/>
  <c r="AI360" i="24"/>
  <c r="AH360" i="24"/>
  <c r="AO360" i="24" s="1"/>
  <c r="AF360" i="24"/>
  <c r="AG360" i="24" s="1"/>
  <c r="BB360" i="24" s="1"/>
  <c r="AN359" i="24"/>
  <c r="AF359" i="24"/>
  <c r="AV359" i="24" s="1"/>
  <c r="AX358" i="24"/>
  <c r="AP358" i="24"/>
  <c r="AN358" i="24"/>
  <c r="AI358" i="24"/>
  <c r="AF358" i="24"/>
  <c r="AG358" i="24" s="1"/>
  <c r="BB358" i="24" s="1"/>
  <c r="AQ357" i="24" a="1"/>
  <c r="AQ357" i="24" s="1"/>
  <c r="AP357" i="24"/>
  <c r="AN357" i="24"/>
  <c r="AI357" i="24"/>
  <c r="AH357" i="24"/>
  <c r="AO357" i="24" s="1"/>
  <c r="AG357" i="24"/>
  <c r="BB357" i="24" s="1"/>
  <c r="AF357" i="24"/>
  <c r="AN356" i="24"/>
  <c r="AF356" i="24"/>
  <c r="AT355" i="24"/>
  <c r="AN355" i="24"/>
  <c r="AF355" i="24"/>
  <c r="AN354" i="24"/>
  <c r="AF354" i="24"/>
  <c r="AN353" i="24"/>
  <c r="AF353" i="24"/>
  <c r="AT352" i="24"/>
  <c r="AQ352" i="24" a="1"/>
  <c r="AQ352" i="24" s="1"/>
  <c r="AN352" i="24"/>
  <c r="AF352" i="24"/>
  <c r="BB351" i="24"/>
  <c r="AV351" i="24"/>
  <c r="AT351" i="24"/>
  <c r="AQ351" i="24"/>
  <c r="AQ351" i="24" a="1"/>
  <c r="AP351" i="24"/>
  <c r="AN351" i="24"/>
  <c r="AK351" i="24"/>
  <c r="AI351" i="24"/>
  <c r="AH351" i="24"/>
  <c r="AO351" i="24" s="1"/>
  <c r="AG351" i="24"/>
  <c r="AF351" i="24"/>
  <c r="AQ350" i="24" a="1"/>
  <c r="AQ350" i="24" s="1"/>
  <c r="AP350" i="24"/>
  <c r="AN350" i="24"/>
  <c r="AI350" i="24"/>
  <c r="AH350" i="24"/>
  <c r="AO350" i="24" s="1"/>
  <c r="AG350" i="24"/>
  <c r="BB350" i="24" s="1"/>
  <c r="AF350" i="24"/>
  <c r="AN349" i="24"/>
  <c r="AF349" i="24"/>
  <c r="AV348" i="24"/>
  <c r="AT348" i="24"/>
  <c r="AQ348" i="24" a="1"/>
  <c r="AQ348" i="24" s="1"/>
  <c r="AN348" i="24"/>
  <c r="AF348" i="24"/>
  <c r="AP348" i="24" s="1"/>
  <c r="AV347" i="24"/>
  <c r="AP347" i="24"/>
  <c r="AN347" i="24"/>
  <c r="AF347" i="24"/>
  <c r="AN346" i="24"/>
  <c r="AF346" i="24"/>
  <c r="AT345" i="24"/>
  <c r="AN345" i="24"/>
  <c r="AF345" i="24"/>
  <c r="AV344" i="24"/>
  <c r="AT344" i="24"/>
  <c r="AQ344" i="24" a="1"/>
  <c r="AQ344" i="24" s="1"/>
  <c r="AP344" i="24"/>
  <c r="AN344" i="24"/>
  <c r="AK344" i="24"/>
  <c r="AJ344" i="24"/>
  <c r="AI344" i="24"/>
  <c r="AH344" i="24"/>
  <c r="AO344" i="24" s="1"/>
  <c r="AF344" i="24"/>
  <c r="AG344" i="24" s="1"/>
  <c r="BB344" i="24" s="1"/>
  <c r="BB343" i="24"/>
  <c r="AV343" i="24"/>
  <c r="AQ343" i="24" a="1"/>
  <c r="AQ343" i="24" s="1"/>
  <c r="AP343" i="24"/>
  <c r="AN343" i="24"/>
  <c r="AI343" i="24"/>
  <c r="AH343" i="24"/>
  <c r="AO343" i="24" s="1"/>
  <c r="AG343" i="24"/>
  <c r="AF343" i="24"/>
  <c r="AT343" i="24" s="1"/>
  <c r="AQ342" i="24"/>
  <c r="AQ342" i="24" a="1"/>
  <c r="AP342" i="24"/>
  <c r="AN342" i="24"/>
  <c r="AK342" i="24"/>
  <c r="AI342" i="24"/>
  <c r="AF342" i="24"/>
  <c r="AV341" i="24"/>
  <c r="AT341" i="24"/>
  <c r="AQ341" i="24" a="1"/>
  <c r="AQ341" i="24" s="1"/>
  <c r="AP341" i="24"/>
  <c r="AN341" i="24"/>
  <c r="AI341" i="24"/>
  <c r="AH341" i="24"/>
  <c r="AO341" i="24" s="1"/>
  <c r="AG341" i="24"/>
  <c r="BB341" i="24" s="1"/>
  <c r="AF341" i="24"/>
  <c r="BB340" i="24"/>
  <c r="AX340" i="24"/>
  <c r="AV340" i="24"/>
  <c r="AN340" i="24"/>
  <c r="AI340" i="24"/>
  <c r="AH340" i="24"/>
  <c r="AO340" i="24" s="1"/>
  <c r="AG340" i="24"/>
  <c r="AF340" i="24"/>
  <c r="AT339" i="24"/>
  <c r="AQ339" i="24"/>
  <c r="AQ339" i="24" a="1"/>
  <c r="AP339" i="24"/>
  <c r="AN339" i="24"/>
  <c r="AF339" i="24"/>
  <c r="AV338" i="24"/>
  <c r="AT338" i="24"/>
  <c r="AP338" i="24"/>
  <c r="AN338" i="24"/>
  <c r="AF338" i="24"/>
  <c r="AV337" i="24"/>
  <c r="AT337" i="24"/>
  <c r="AQ337" i="24" a="1"/>
  <c r="AQ337" i="24" s="1"/>
  <c r="AP337" i="24"/>
  <c r="AN337" i="24"/>
  <c r="AI337" i="24"/>
  <c r="AF337" i="24"/>
  <c r="AX336" i="24"/>
  <c r="AV336" i="24"/>
  <c r="AT336" i="24"/>
  <c r="AN336" i="24"/>
  <c r="AI336" i="24"/>
  <c r="AK336" i="24" s="1"/>
  <c r="AF336" i="24"/>
  <c r="AG336" i="24" s="1"/>
  <c r="BB336" i="24" s="1"/>
  <c r="AE336" i="24"/>
  <c r="AD336" i="24"/>
  <c r="BR336" i="24" s="1"/>
  <c r="AV335" i="24"/>
  <c r="AT335" i="24"/>
  <c r="AQ335" i="24" a="1"/>
  <c r="AQ335" i="24" s="1"/>
  <c r="AP335" i="24"/>
  <c r="AN335" i="24"/>
  <c r="AI335" i="24"/>
  <c r="AH335" i="24"/>
  <c r="AO335" i="24" s="1"/>
  <c r="AG335" i="24"/>
  <c r="BB335" i="24" s="1"/>
  <c r="AF335" i="24"/>
  <c r="AT334" i="24"/>
  <c r="AQ334" i="24" a="1"/>
  <c r="AQ334" i="24" s="1"/>
  <c r="AN334" i="24"/>
  <c r="AI334" i="24"/>
  <c r="AH334" i="24"/>
  <c r="AO334" i="24" s="1"/>
  <c r="AF334" i="24"/>
  <c r="AN333" i="24"/>
  <c r="AF333" i="24"/>
  <c r="AN332" i="24"/>
  <c r="AF332" i="24"/>
  <c r="AV331" i="24"/>
  <c r="AT331" i="24"/>
  <c r="AQ331" i="24" a="1"/>
  <c r="AQ331" i="24" s="1"/>
  <c r="AN331" i="24"/>
  <c r="AF331" i="24"/>
  <c r="AV330" i="24"/>
  <c r="AT330" i="24"/>
  <c r="AQ330" i="24" a="1"/>
  <c r="AQ330" i="24" s="1"/>
  <c r="AN330" i="24"/>
  <c r="AF330" i="24"/>
  <c r="AN329" i="24"/>
  <c r="AF329" i="24"/>
  <c r="AV328" i="24"/>
  <c r="AT328" i="24"/>
  <c r="AQ328" i="24" a="1"/>
  <c r="AQ328" i="24" s="1"/>
  <c r="AP328" i="24"/>
  <c r="AN328" i="24"/>
  <c r="AI328" i="24"/>
  <c r="AJ328" i="24" s="1"/>
  <c r="AH328" i="24"/>
  <c r="AO328" i="24" s="1"/>
  <c r="AF328" i="24"/>
  <c r="AG328" i="24" s="1"/>
  <c r="BB328" i="24" s="1"/>
  <c r="AE328" i="24"/>
  <c r="AT327" i="24"/>
  <c r="AQ327" i="24" a="1"/>
  <c r="AQ327" i="24" s="1"/>
  <c r="AN327" i="24"/>
  <c r="AH327" i="24"/>
  <c r="AO327" i="24" s="1"/>
  <c r="AF327" i="24"/>
  <c r="BB326" i="24"/>
  <c r="AT326" i="24"/>
  <c r="AQ326" i="24" a="1"/>
  <c r="AQ326" i="24" s="1"/>
  <c r="AN326" i="24"/>
  <c r="AI326" i="24"/>
  <c r="AH326" i="24"/>
  <c r="AO326" i="24" s="1"/>
  <c r="AG326" i="24"/>
  <c r="AF326" i="24"/>
  <c r="AN325" i="24"/>
  <c r="AF325" i="24"/>
  <c r="AI325" i="24" s="1"/>
  <c r="BR324" i="24"/>
  <c r="AY324" i="24"/>
  <c r="AX324" i="24"/>
  <c r="AV324" i="24"/>
  <c r="AQ324" i="24"/>
  <c r="AQ324" i="24" a="1"/>
  <c r="AP324" i="24"/>
  <c r="AN324" i="24"/>
  <c r="AI324" i="24"/>
  <c r="AH324" i="24"/>
  <c r="AO324" i="24" s="1"/>
  <c r="AF324" i="24"/>
  <c r="AT324" i="24" s="1"/>
  <c r="AE324" i="24"/>
  <c r="AS324" i="24" s="1"/>
  <c r="AD324" i="24"/>
  <c r="AV323" i="24"/>
  <c r="AT323" i="24"/>
  <c r="AN323" i="24"/>
  <c r="AF323" i="24"/>
  <c r="AN322" i="24"/>
  <c r="AF322" i="24"/>
  <c r="AT322" i="24" s="1"/>
  <c r="AV321" i="24"/>
  <c r="AP321" i="24"/>
  <c r="AN321" i="24"/>
  <c r="AJ321" i="24"/>
  <c r="AI321" i="24"/>
  <c r="AF321" i="24"/>
  <c r="AX320" i="24"/>
  <c r="AV320" i="24"/>
  <c r="AT320" i="24"/>
  <c r="AQ320" i="24"/>
  <c r="AQ320" i="24" a="1"/>
  <c r="AN320" i="24"/>
  <c r="AI320" i="24"/>
  <c r="AJ320" i="24" s="1"/>
  <c r="AH320" i="24"/>
  <c r="AO320" i="24" s="1"/>
  <c r="AF320" i="24"/>
  <c r="AP320" i="24" s="1"/>
  <c r="BB319" i="24"/>
  <c r="AV319" i="24"/>
  <c r="AT319" i="24"/>
  <c r="AQ319" i="24"/>
  <c r="AQ319" i="24" a="1"/>
  <c r="AP319" i="24"/>
  <c r="AO319" i="24"/>
  <c r="AN319" i="24"/>
  <c r="AK319" i="24"/>
  <c r="AJ319" i="24"/>
  <c r="AI319" i="24"/>
  <c r="AH319" i="24"/>
  <c r="AG319" i="24"/>
  <c r="AF319" i="24"/>
  <c r="BB318" i="24"/>
  <c r="AQ318" i="24" a="1"/>
  <c r="AQ318" i="24" s="1"/>
  <c r="AP318" i="24"/>
  <c r="AN318" i="24"/>
  <c r="AG318" i="24"/>
  <c r="AF318" i="24"/>
  <c r="AX317" i="24"/>
  <c r="AV317" i="24"/>
  <c r="AQ317" i="24" a="1"/>
  <c r="AQ317" i="24" s="1"/>
  <c r="AP317" i="24"/>
  <c r="AO317" i="24"/>
  <c r="AN317" i="24"/>
  <c r="AI317" i="24"/>
  <c r="AH317" i="24"/>
  <c r="AF317" i="24"/>
  <c r="AT317" i="24" s="1"/>
  <c r="AE317" i="24"/>
  <c r="AN316" i="24"/>
  <c r="AF316" i="24"/>
  <c r="AN315" i="24"/>
  <c r="AF315" i="24"/>
  <c r="AH315" i="24" s="1"/>
  <c r="AO315" i="24" s="1"/>
  <c r="AN314" i="24"/>
  <c r="AF314" i="24"/>
  <c r="BR313" i="24"/>
  <c r="AX313" i="24"/>
  <c r="AV313" i="24"/>
  <c r="AT313" i="24"/>
  <c r="AO313" i="24"/>
  <c r="AN313" i="24"/>
  <c r="AK313" i="24"/>
  <c r="AL313" i="24" s="1"/>
  <c r="AJ313" i="24"/>
  <c r="AI313" i="24"/>
  <c r="AH313" i="24"/>
  <c r="AF313" i="24"/>
  <c r="AE313" i="24"/>
  <c r="AD313" i="24"/>
  <c r="AV312" i="24"/>
  <c r="AT312" i="24"/>
  <c r="AQ312" i="24" a="1"/>
  <c r="AQ312" i="24" s="1"/>
  <c r="AP312" i="24"/>
  <c r="AO312" i="24"/>
  <c r="AN312" i="24"/>
  <c r="AJ312" i="24"/>
  <c r="AI312" i="24"/>
  <c r="AH312" i="24"/>
  <c r="AF312" i="24"/>
  <c r="AG312" i="24" s="1"/>
  <c r="BB312" i="24" s="1"/>
  <c r="AN311" i="24"/>
  <c r="AF311" i="24"/>
  <c r="AX310" i="24"/>
  <c r="AT310" i="24"/>
  <c r="AQ310" i="24" a="1"/>
  <c r="AQ310" i="24" s="1"/>
  <c r="AP310" i="24"/>
  <c r="AN310" i="24"/>
  <c r="AI310" i="24"/>
  <c r="AH310" i="24"/>
  <c r="AO310" i="24" s="1"/>
  <c r="AG310" i="24"/>
  <c r="BB310" i="24" s="1"/>
  <c r="AF310" i="24"/>
  <c r="AV310" i="24" s="1"/>
  <c r="AN309" i="24"/>
  <c r="AF309" i="24"/>
  <c r="AN308" i="24"/>
  <c r="AF308" i="24"/>
  <c r="AN307" i="24"/>
  <c r="AF307" i="24"/>
  <c r="B307" i="24"/>
  <c r="BR306" i="24"/>
  <c r="AV306" i="24"/>
  <c r="AT306" i="24"/>
  <c r="AQ306" i="24" a="1"/>
  <c r="AQ306" i="24" s="1"/>
  <c r="AP306" i="24"/>
  <c r="AO306" i="24"/>
  <c r="AN306" i="24"/>
  <c r="AI306" i="24"/>
  <c r="AH306" i="24"/>
  <c r="AF306" i="24"/>
  <c r="AG306" i="24" s="1"/>
  <c r="BB306" i="24" s="1"/>
  <c r="AE306" i="24"/>
  <c r="AD306" i="24"/>
  <c r="J306" i="24"/>
  <c r="I306" i="24"/>
  <c r="H306" i="24"/>
  <c r="G306" i="24"/>
  <c r="F306" i="24"/>
  <c r="E306" i="24"/>
  <c r="D306" i="24"/>
  <c r="C306" i="24"/>
  <c r="B306" i="24"/>
  <c r="AV305" i="24"/>
  <c r="AN305" i="24"/>
  <c r="AF305" i="24"/>
  <c r="AP305" i="24" s="1"/>
  <c r="AN304" i="24"/>
  <c r="AF304" i="24"/>
  <c r="AP304" i="24" s="1"/>
  <c r="C304" i="24" a="1"/>
  <c r="C304" i="24" s="1"/>
  <c r="B304" i="24"/>
  <c r="AN303" i="24"/>
  <c r="AF303" i="24"/>
  <c r="C303" i="24" a="1"/>
  <c r="C303" i="24" s="1"/>
  <c r="B303" i="24"/>
  <c r="AN302" i="24"/>
  <c r="AF302" i="24"/>
  <c r="C302" i="24" a="1"/>
  <c r="C302" i="24" s="1"/>
  <c r="B302" i="24"/>
  <c r="AN301" i="24"/>
  <c r="AF301" i="24"/>
  <c r="C301" i="24"/>
  <c r="C301" i="24" a="1"/>
  <c r="B301" i="24"/>
  <c r="BB300" i="24"/>
  <c r="AX300" i="24"/>
  <c r="AV300" i="24"/>
  <c r="AT300" i="24"/>
  <c r="AQ300" i="24" a="1"/>
  <c r="AQ300" i="24" s="1"/>
  <c r="AP300" i="24"/>
  <c r="AN300" i="24"/>
  <c r="AK300" i="24"/>
  <c r="AH300" i="24"/>
  <c r="AO300" i="24" s="1"/>
  <c r="AG300" i="24"/>
  <c r="AF300" i="24"/>
  <c r="AI300" i="24" s="1"/>
  <c r="C300" i="24" a="1"/>
  <c r="C300" i="24" s="1"/>
  <c r="B300" i="24"/>
  <c r="AN299" i="24"/>
  <c r="AF299" i="24"/>
  <c r="C299" i="24" a="1"/>
  <c r="C299" i="24" s="1"/>
  <c r="B299" i="24"/>
  <c r="AN298" i="24"/>
  <c r="AH298" i="24"/>
  <c r="AO298" i="24" s="1"/>
  <c r="AF298" i="24"/>
  <c r="C298" i="24"/>
  <c r="C298" i="24" a="1"/>
  <c r="B298" i="24"/>
  <c r="AN297" i="24"/>
  <c r="AF297" i="24"/>
  <c r="AI297" i="24" s="1"/>
  <c r="C297" i="24" a="1"/>
  <c r="C297" i="24" s="1"/>
  <c r="B297" i="24"/>
  <c r="AN296" i="24"/>
  <c r="AG296" i="24"/>
  <c r="BB296" i="24" s="1"/>
  <c r="AF296" i="24"/>
  <c r="C296" i="24" a="1"/>
  <c r="C296" i="24" s="1"/>
  <c r="B296" i="24"/>
  <c r="AQ295" i="24" a="1"/>
  <c r="AQ295" i="24" s="1"/>
  <c r="AN295" i="24"/>
  <c r="AF295" i="24"/>
  <c r="C295" i="24" a="1"/>
  <c r="C295" i="24" s="1"/>
  <c r="B295" i="24"/>
  <c r="AV294" i="24"/>
  <c r="AT294" i="24"/>
  <c r="AN294" i="24"/>
  <c r="AF294" i="24"/>
  <c r="C294" i="24" a="1"/>
  <c r="C294" i="24" s="1"/>
  <c r="B294" i="24"/>
  <c r="BB293" i="24"/>
  <c r="AV293" i="24"/>
  <c r="AT293" i="24"/>
  <c r="AQ293" i="24"/>
  <c r="AQ293" i="24" a="1"/>
  <c r="AP293" i="24"/>
  <c r="AO293" i="24"/>
  <c r="AN293" i="24"/>
  <c r="AK293" i="24"/>
  <c r="AJ293" i="24"/>
  <c r="AI293" i="24"/>
  <c r="AH293" i="24"/>
  <c r="AF293" i="24"/>
  <c r="AG293" i="24" s="1"/>
  <c r="C293" i="24"/>
  <c r="C293" i="24" a="1"/>
  <c r="B293" i="24"/>
  <c r="AX292" i="24"/>
  <c r="AV292" i="24"/>
  <c r="AT292" i="24"/>
  <c r="AQ292" i="24" a="1"/>
  <c r="AQ292" i="24" s="1"/>
  <c r="AN292" i="24"/>
  <c r="AI292" i="24"/>
  <c r="AJ292" i="24" s="1"/>
  <c r="AH292" i="24"/>
  <c r="AO292" i="24" s="1"/>
  <c r="AG292" i="24"/>
  <c r="BB292" i="24" s="1"/>
  <c r="AF292" i="24"/>
  <c r="AP292" i="24" s="1"/>
  <c r="C292" i="24"/>
  <c r="C292" i="24" a="1"/>
  <c r="B292" i="24"/>
  <c r="AV291" i="24"/>
  <c r="AN291" i="24"/>
  <c r="AF291" i="24"/>
  <c r="AI291" i="24" s="1"/>
  <c r="AX291" i="24" s="1"/>
  <c r="C291" i="24" a="1"/>
  <c r="C291" i="24" s="1"/>
  <c r="B291" i="24"/>
  <c r="AN290" i="24"/>
  <c r="AF290" i="24"/>
  <c r="C290" i="24" a="1"/>
  <c r="C290" i="24" s="1"/>
  <c r="B290" i="24"/>
  <c r="AV289" i="24"/>
  <c r="AT289" i="24"/>
  <c r="AQ289" i="24" a="1"/>
  <c r="AQ289" i="24" s="1"/>
  <c r="AN289" i="24"/>
  <c r="AG289" i="24"/>
  <c r="BB289" i="24" s="1"/>
  <c r="AF289" i="24"/>
  <c r="C289" i="24" a="1"/>
  <c r="C289" i="24" s="1"/>
  <c r="B289" i="24"/>
  <c r="AX288" i="24"/>
  <c r="AV288" i="24"/>
  <c r="AT288" i="24"/>
  <c r="AQ288" i="24" a="1"/>
  <c r="AQ288" i="24" s="1"/>
  <c r="AP288" i="24"/>
  <c r="AN288" i="24"/>
  <c r="AK288" i="24"/>
  <c r="BA288" i="24" s="1"/>
  <c r="AU288" i="24" s="1"/>
  <c r="AJ288" i="24"/>
  <c r="AH288" i="24"/>
  <c r="AO288" i="24" s="1"/>
  <c r="AG288" i="24"/>
  <c r="BB288" i="24" s="1"/>
  <c r="AF288" i="24"/>
  <c r="AI288" i="24" s="1"/>
  <c r="AE288" i="24" s="1"/>
  <c r="C288" i="24" a="1"/>
  <c r="C288" i="24" s="1"/>
  <c r="B288" i="24"/>
  <c r="AQ287" i="24" a="1"/>
  <c r="AQ287" i="24" s="1"/>
  <c r="AP287" i="24"/>
  <c r="AN287" i="24"/>
  <c r="AF287" i="24"/>
  <c r="C287" i="24" a="1"/>
  <c r="C287" i="24" s="1"/>
  <c r="B287" i="24"/>
  <c r="AV286" i="24"/>
  <c r="AN286" i="24"/>
  <c r="AG286" i="24"/>
  <c r="BB286" i="24" s="1"/>
  <c r="AF286" i="24"/>
  <c r="C286" i="24" a="1"/>
  <c r="C286" i="24" s="1"/>
  <c r="B286" i="24"/>
  <c r="AP285" i="24"/>
  <c r="AN285" i="24"/>
  <c r="AF285" i="24"/>
  <c r="C285" i="24"/>
  <c r="C285" i="24" a="1"/>
  <c r="B285" i="24"/>
  <c r="AT284" i="24"/>
  <c r="AQ284" i="24" a="1"/>
  <c r="AQ284" i="24" s="1"/>
  <c r="AP284" i="24"/>
  <c r="AO284" i="24"/>
  <c r="AN284" i="24"/>
  <c r="AK284" i="24"/>
  <c r="AJ284" i="24"/>
  <c r="AI284" i="24"/>
  <c r="AH284" i="24"/>
  <c r="AG284" i="24"/>
  <c r="BB284" i="24" s="1"/>
  <c r="AF284" i="24"/>
  <c r="AV284" i="24" s="1"/>
  <c r="C284" i="24" a="1"/>
  <c r="C284" i="24" s="1"/>
  <c r="B284" i="24"/>
  <c r="AN283" i="24"/>
  <c r="AF283" i="24"/>
  <c r="AQ283" i="24" s="1" a="1"/>
  <c r="AQ283" i="24" s="1"/>
  <c r="C283" i="24" a="1"/>
  <c r="C283" i="24" s="1"/>
  <c r="B283" i="24"/>
  <c r="BB282" i="24"/>
  <c r="AT282" i="24"/>
  <c r="AQ282" i="24" a="1"/>
  <c r="AQ282" i="24" s="1"/>
  <c r="AP282" i="24"/>
  <c r="AN282" i="24"/>
  <c r="AI282" i="24"/>
  <c r="AH282" i="24"/>
  <c r="AO282" i="24" s="1"/>
  <c r="AG282" i="24"/>
  <c r="AF282" i="24"/>
  <c r="AV282" i="24" s="1"/>
  <c r="C282" i="24" a="1"/>
  <c r="C282" i="24" s="1"/>
  <c r="B282" i="24"/>
  <c r="AX281" i="24"/>
  <c r="AV281" i="24"/>
  <c r="AQ281" i="24" a="1"/>
  <c r="AQ281" i="24" s="1"/>
  <c r="AN281" i="24"/>
  <c r="AL281" i="24"/>
  <c r="AK281" i="24"/>
  <c r="BA281" i="24" s="1"/>
  <c r="AU281" i="24" s="1"/>
  <c r="AJ281" i="24"/>
  <c r="AI281" i="24"/>
  <c r="AF281" i="24"/>
  <c r="AE281" i="24"/>
  <c r="AD281" i="24"/>
  <c r="BR281" i="24" s="1"/>
  <c r="C281" i="24" a="1"/>
  <c r="C281" i="24" s="1"/>
  <c r="B281" i="24"/>
  <c r="AX280" i="24"/>
  <c r="AV280" i="24"/>
  <c r="AU280" i="24"/>
  <c r="AT280" i="24"/>
  <c r="AS280" i="24"/>
  <c r="AY280" i="24" s="1"/>
  <c r="AQ280" i="24"/>
  <c r="AQ280" i="24" a="1"/>
  <c r="AP280" i="24"/>
  <c r="AO280" i="24"/>
  <c r="AN280" i="24"/>
  <c r="AK280" i="24"/>
  <c r="BA280" i="24" s="1"/>
  <c r="AJ280" i="24"/>
  <c r="AH280" i="24"/>
  <c r="AG280" i="24"/>
  <c r="BB280" i="24" s="1"/>
  <c r="AF280" i="24"/>
  <c r="AI280" i="24" s="1"/>
  <c r="AE280" i="24"/>
  <c r="AD280" i="24"/>
  <c r="BR280" i="24" s="1"/>
  <c r="C280" i="24" a="1"/>
  <c r="C280" i="24" s="1"/>
  <c r="B280" i="24"/>
  <c r="AX279" i="24"/>
  <c r="AV279" i="24"/>
  <c r="AQ279" i="24" a="1"/>
  <c r="AQ279" i="24" s="1"/>
  <c r="AN279" i="24"/>
  <c r="AI279" i="24"/>
  <c r="AH279" i="24"/>
  <c r="AO279" i="24" s="1"/>
  <c r="AG279" i="24"/>
  <c r="BB279" i="24" s="1"/>
  <c r="AF279" i="24"/>
  <c r="C279" i="24" a="1"/>
  <c r="C279" i="24" s="1"/>
  <c r="B279" i="24"/>
  <c r="AN278" i="24"/>
  <c r="AF278" i="24"/>
  <c r="C278" i="24" a="1"/>
  <c r="C278" i="24" s="1"/>
  <c r="B278" i="24"/>
  <c r="AN277" i="24"/>
  <c r="AF277" i="24"/>
  <c r="C277" i="24"/>
  <c r="C277" i="24" a="1"/>
  <c r="B277" i="24"/>
  <c r="AV276" i="24"/>
  <c r="AT276" i="24"/>
  <c r="AQ276" i="24" a="1"/>
  <c r="AQ276" i="24" s="1"/>
  <c r="AP276" i="24"/>
  <c r="AN276" i="24"/>
  <c r="AG276" i="24"/>
  <c r="BB276" i="24" s="1"/>
  <c r="AF276" i="24"/>
  <c r="C276" i="24"/>
  <c r="C276" i="24" a="1"/>
  <c r="B276" i="24"/>
  <c r="AN275" i="24"/>
  <c r="AF275" i="24"/>
  <c r="AQ275" i="24" s="1" a="1"/>
  <c r="AQ275" i="24" s="1"/>
  <c r="C275" i="24"/>
  <c r="C275" i="24" a="1"/>
  <c r="B275" i="24"/>
  <c r="AQ274" i="24" a="1"/>
  <c r="AQ274" i="24" s="1"/>
  <c r="AP274" i="24"/>
  <c r="AN274" i="24"/>
  <c r="AI274" i="24"/>
  <c r="AH274" i="24"/>
  <c r="AO274" i="24" s="1"/>
  <c r="AF274" i="24"/>
  <c r="C274" i="24"/>
  <c r="C274" i="24" a="1"/>
  <c r="B274" i="24"/>
  <c r="AV273" i="24"/>
  <c r="AQ273" i="24" a="1"/>
  <c r="AQ273" i="24" s="1"/>
  <c r="AN273" i="24"/>
  <c r="AF273" i="24"/>
  <c r="C273" i="24" a="1"/>
  <c r="C273" i="24" s="1"/>
  <c r="B273" i="24"/>
  <c r="BR272" i="24"/>
  <c r="BA272" i="24"/>
  <c r="AU272" i="24" s="1"/>
  <c r="AX272" i="24"/>
  <c r="AV272" i="24"/>
  <c r="AT272" i="24"/>
  <c r="AQ272" i="24" a="1"/>
  <c r="AQ272" i="24" s="1"/>
  <c r="AP272" i="24"/>
  <c r="AN272" i="24"/>
  <c r="AJ272" i="24"/>
  <c r="AF272" i="24"/>
  <c r="AI272" i="24" s="1"/>
  <c r="AK272" i="24" s="1"/>
  <c r="AE272" i="24"/>
  <c r="AD272" i="24"/>
  <c r="C272" i="24" a="1"/>
  <c r="C272" i="24" s="1"/>
  <c r="B272" i="24"/>
  <c r="AX271" i="24"/>
  <c r="AQ271" i="24" a="1"/>
  <c r="AQ271" i="24" s="1"/>
  <c r="AP271" i="24"/>
  <c r="AO271" i="24"/>
  <c r="AN271" i="24"/>
  <c r="AI271" i="24"/>
  <c r="AH271" i="24"/>
  <c r="AG271" i="24"/>
  <c r="BB271" i="24" s="1"/>
  <c r="AF271" i="24"/>
  <c r="C271" i="24" a="1"/>
  <c r="C271" i="24" s="1"/>
  <c r="B271" i="24"/>
  <c r="AN270" i="24"/>
  <c r="AF270" i="24"/>
  <c r="AH270" i="24" s="1"/>
  <c r="AO270" i="24" s="1"/>
  <c r="C270" i="24"/>
  <c r="C270" i="24" a="1"/>
  <c r="B270" i="24"/>
  <c r="AQ269" i="24"/>
  <c r="AQ269" i="24" a="1"/>
  <c r="AP269" i="24"/>
  <c r="AN269" i="24"/>
  <c r="AK269" i="24"/>
  <c r="AI269" i="24"/>
  <c r="AH269" i="24"/>
  <c r="AO269" i="24" s="1"/>
  <c r="AF269" i="24"/>
  <c r="C269" i="24" a="1"/>
  <c r="C269" i="24" s="1"/>
  <c r="B269" i="24"/>
  <c r="AN268" i="24"/>
  <c r="AF268" i="24"/>
  <c r="C268" i="24" a="1"/>
  <c r="C268" i="24" s="1"/>
  <c r="B268" i="24"/>
  <c r="AV267" i="24"/>
  <c r="AT267" i="24"/>
  <c r="AQ267" i="24"/>
  <c r="AQ267" i="24" a="1"/>
  <c r="AP267" i="24"/>
  <c r="AN267" i="24"/>
  <c r="AI267" i="24"/>
  <c r="AH267" i="24"/>
  <c r="AO267" i="24" s="1"/>
  <c r="AF267" i="24"/>
  <c r="AG267" i="24" s="1"/>
  <c r="BB267" i="24" s="1"/>
  <c r="AE267" i="24"/>
  <c r="C267" i="24" a="1"/>
  <c r="C267" i="24" s="1"/>
  <c r="B267" i="24"/>
  <c r="AT266" i="24"/>
  <c r="AN266" i="24"/>
  <c r="AI266" i="24"/>
  <c r="AH266" i="24"/>
  <c r="AO266" i="24" s="1"/>
  <c r="AG266" i="24"/>
  <c r="BB266" i="24" s="1"/>
  <c r="AF266" i="24"/>
  <c r="C266" i="24"/>
  <c r="C266" i="24" a="1"/>
  <c r="B266" i="24"/>
  <c r="AV265" i="24"/>
  <c r="AT265" i="24"/>
  <c r="AQ265" i="24" a="1"/>
  <c r="AQ265" i="24" s="1"/>
  <c r="AN265" i="24"/>
  <c r="AJ265" i="24"/>
  <c r="AI265" i="24"/>
  <c r="AF265" i="24"/>
  <c r="C265" i="24" a="1"/>
  <c r="C265" i="24" s="1"/>
  <c r="B265" i="24"/>
  <c r="AN264" i="24"/>
  <c r="AF264" i="24"/>
  <c r="C264" i="24" a="1"/>
  <c r="C264" i="24" s="1"/>
  <c r="B264" i="24"/>
  <c r="AN263" i="24"/>
  <c r="AG263" i="24"/>
  <c r="BB263" i="24" s="1"/>
  <c r="AF263" i="24"/>
  <c r="J263" i="24"/>
  <c r="C263" i="24" a="1"/>
  <c r="C263" i="24" s="1"/>
  <c r="B263" i="24"/>
  <c r="AQ262" i="24" a="1"/>
  <c r="AQ262" i="24" s="1"/>
  <c r="AP262" i="24"/>
  <c r="AN262" i="24"/>
  <c r="AI262" i="24"/>
  <c r="AJ262" i="24" s="1"/>
  <c r="AH262" i="24"/>
  <c r="AO262" i="24" s="1"/>
  <c r="AF262" i="24"/>
  <c r="C262" i="24" a="1"/>
  <c r="C262" i="24" s="1"/>
  <c r="B262" i="24"/>
  <c r="AT261" i="24"/>
  <c r="AQ261" i="24" a="1"/>
  <c r="AQ261" i="24" s="1"/>
  <c r="AP261" i="24"/>
  <c r="AN261" i="24"/>
  <c r="AI261" i="24"/>
  <c r="AX261" i="24" s="1"/>
  <c r="AF261" i="24"/>
  <c r="C261" i="24"/>
  <c r="C261" i="24" a="1"/>
  <c r="B261" i="24"/>
  <c r="AT260" i="24"/>
  <c r="AQ260" i="24" a="1"/>
  <c r="AQ260" i="24" s="1"/>
  <c r="AP260" i="24"/>
  <c r="AN260" i="24"/>
  <c r="AF260" i="24"/>
  <c r="C260" i="24"/>
  <c r="C260" i="24" a="1"/>
  <c r="B260" i="24"/>
  <c r="AN259" i="24"/>
  <c r="AF259" i="24"/>
  <c r="C259" i="24" a="1"/>
  <c r="C259" i="24" s="1"/>
  <c r="B259" i="24"/>
  <c r="AV258" i="24"/>
  <c r="AT258" i="24"/>
  <c r="AQ258" i="24" a="1"/>
  <c r="AQ258" i="24" s="1"/>
  <c r="AP258" i="24"/>
  <c r="AO258" i="24"/>
  <c r="AN258" i="24"/>
  <c r="AI258" i="24"/>
  <c r="AH258" i="24"/>
  <c r="AG258" i="24"/>
  <c r="BB258" i="24" s="1"/>
  <c r="AF258" i="24"/>
  <c r="C258" i="24"/>
  <c r="C258" i="24" a="1"/>
  <c r="B258" i="24"/>
  <c r="AN257" i="24"/>
  <c r="AF257" i="24"/>
  <c r="C257" i="24" a="1"/>
  <c r="C257" i="24" s="1"/>
  <c r="B257" i="24"/>
  <c r="AV256" i="24"/>
  <c r="AT256" i="24"/>
  <c r="AQ256" i="24" a="1"/>
  <c r="AQ256" i="24" s="1"/>
  <c r="AP256" i="24"/>
  <c r="AN256" i="24"/>
  <c r="AK256" i="24"/>
  <c r="AL256" i="24" s="1"/>
  <c r="AI256" i="24"/>
  <c r="AH256" i="24"/>
  <c r="AO256" i="24" s="1"/>
  <c r="AF256" i="24"/>
  <c r="AG256" i="24" s="1"/>
  <c r="BB256" i="24" s="1"/>
  <c r="AE256" i="24"/>
  <c r="AS256" i="24" s="1"/>
  <c r="AY256" i="24" s="1"/>
  <c r="C256" i="24"/>
  <c r="C256" i="24" a="1"/>
  <c r="B256" i="24"/>
  <c r="AT255" i="24"/>
  <c r="AN255" i="24"/>
  <c r="AH255" i="24"/>
  <c r="AO255" i="24" s="1"/>
  <c r="AG255" i="24"/>
  <c r="BB255" i="24" s="1"/>
  <c r="AF255" i="24"/>
  <c r="C255" i="24" a="1"/>
  <c r="C255" i="24" s="1"/>
  <c r="B255" i="24"/>
  <c r="AV254" i="24"/>
  <c r="AT254" i="24"/>
  <c r="AP254" i="24"/>
  <c r="AN254" i="24"/>
  <c r="AI254" i="24"/>
  <c r="AF254" i="24"/>
  <c r="C254" i="24" a="1"/>
  <c r="C254" i="24" s="1"/>
  <c r="B254" i="24"/>
  <c r="AV253" i="24"/>
  <c r="AT253" i="24"/>
  <c r="AP253" i="24"/>
  <c r="AN253" i="24"/>
  <c r="AF253" i="24"/>
  <c r="C253" i="24" a="1"/>
  <c r="C253" i="24" s="1"/>
  <c r="B253" i="24"/>
  <c r="AN252" i="24"/>
  <c r="AF252" i="24"/>
  <c r="C252" i="24"/>
  <c r="C252" i="24" a="1"/>
  <c r="B252" i="24"/>
  <c r="BB251" i="24"/>
  <c r="AV251" i="24"/>
  <c r="AN251" i="24"/>
  <c r="AI251" i="24"/>
  <c r="AX251" i="24" s="1"/>
  <c r="AF251" i="24"/>
  <c r="AG251" i="24" s="1"/>
  <c r="AE251" i="24"/>
  <c r="AD251" i="24"/>
  <c r="BR251" i="24" s="1"/>
  <c r="C251" i="24"/>
  <c r="C251" i="24" a="1"/>
  <c r="B251" i="24"/>
  <c r="AV250" i="24"/>
  <c r="AT250" i="24"/>
  <c r="AQ250" i="24" a="1"/>
  <c r="AQ250" i="24" s="1"/>
  <c r="AP250" i="24"/>
  <c r="AN250" i="24"/>
  <c r="AI250" i="24"/>
  <c r="AE250" i="24" s="1"/>
  <c r="AH250" i="24"/>
  <c r="AO250" i="24" s="1"/>
  <c r="AG250" i="24"/>
  <c r="BB250" i="24" s="1"/>
  <c r="AF250" i="24"/>
  <c r="C250" i="24"/>
  <c r="C250" i="24" a="1"/>
  <c r="B250" i="24"/>
  <c r="AN249" i="24"/>
  <c r="AF249" i="24"/>
  <c r="C249" i="24" a="1"/>
  <c r="C249" i="24" s="1"/>
  <c r="B249" i="24"/>
  <c r="AN248" i="24"/>
  <c r="AF248" i="24"/>
  <c r="AQ248" i="24" s="1" a="1"/>
  <c r="AQ248" i="24" s="1"/>
  <c r="C248" i="24"/>
  <c r="C248" i="24" a="1"/>
  <c r="B248" i="24"/>
  <c r="AN247" i="24"/>
  <c r="AF247" i="24"/>
  <c r="AH247" i="24" s="1"/>
  <c r="AO247" i="24" s="1"/>
  <c r="C247" i="24" a="1"/>
  <c r="C247" i="24" s="1"/>
  <c r="B247" i="24"/>
  <c r="AN246" i="24"/>
  <c r="AF246" i="24"/>
  <c r="AP246" i="24" s="1"/>
  <c r="C246" i="24" a="1"/>
  <c r="C246" i="24" s="1"/>
  <c r="B246" i="24"/>
  <c r="AN245" i="24"/>
  <c r="AF245" i="24"/>
  <c r="AG245" i="24" s="1"/>
  <c r="BB245" i="24" s="1"/>
  <c r="C245" i="24"/>
  <c r="C245" i="24" a="1"/>
  <c r="B245" i="24"/>
  <c r="AN244" i="24"/>
  <c r="AF244" i="24"/>
  <c r="AP244" i="24" s="1"/>
  <c r="C244" i="24"/>
  <c r="C244" i="24" a="1"/>
  <c r="B244" i="24"/>
  <c r="AN243" i="24"/>
  <c r="AF243" i="24"/>
  <c r="AG243" i="24" s="1"/>
  <c r="BB243" i="24" s="1"/>
  <c r="C243" i="24" a="1"/>
  <c r="C243" i="24" s="1"/>
  <c r="B243" i="24"/>
  <c r="AN242" i="24"/>
  <c r="AF242" i="24"/>
  <c r="AV242" i="24" s="1"/>
  <c r="C242" i="24" a="1"/>
  <c r="C242" i="24" s="1"/>
  <c r="B242" i="24"/>
  <c r="AN241" i="24"/>
  <c r="AF241" i="24"/>
  <c r="AP241" i="24" s="1"/>
  <c r="C241" i="24" a="1"/>
  <c r="C241" i="24" s="1"/>
  <c r="B241" i="24"/>
  <c r="AN240" i="24"/>
  <c r="AF240" i="24"/>
  <c r="AI240" i="24" s="1"/>
  <c r="C240" i="24" a="1"/>
  <c r="C240" i="24" s="1"/>
  <c r="B240" i="24"/>
  <c r="AN239" i="24"/>
  <c r="AF239" i="24"/>
  <c r="AH239" i="24" s="1"/>
  <c r="AO239" i="24" s="1"/>
  <c r="C239" i="24"/>
  <c r="C239" i="24" a="1"/>
  <c r="B239" i="24"/>
  <c r="AN238" i="24"/>
  <c r="AF238" i="24"/>
  <c r="AT238" i="24" s="1"/>
  <c r="C238" i="24"/>
  <c r="C238" i="24" a="1"/>
  <c r="B238" i="24"/>
  <c r="AN237" i="24"/>
  <c r="AF237" i="24"/>
  <c r="AH237" i="24" s="1"/>
  <c r="AO237" i="24" s="1"/>
  <c r="C237" i="24" a="1"/>
  <c r="C237" i="24" s="1"/>
  <c r="B237" i="24"/>
  <c r="AN236" i="24"/>
  <c r="AF236" i="24"/>
  <c r="AP236" i="24" s="1"/>
  <c r="C236" i="24"/>
  <c r="C236" i="24" a="1"/>
  <c r="B236" i="24"/>
  <c r="AN235" i="24"/>
  <c r="AF235" i="24"/>
  <c r="AH235" i="24" s="1"/>
  <c r="AO235" i="24" s="1"/>
  <c r="C235" i="24"/>
  <c r="C235" i="24" a="1"/>
  <c r="B235" i="24"/>
  <c r="AN234" i="24"/>
  <c r="AF234" i="24"/>
  <c r="AQ234" i="24" s="1" a="1"/>
  <c r="AQ234" i="24" s="1"/>
  <c r="C234" i="24" a="1"/>
  <c r="C234" i="24" s="1"/>
  <c r="B234" i="24"/>
  <c r="AN233" i="24"/>
  <c r="AF233" i="24"/>
  <c r="AQ233" i="24" s="1" a="1"/>
  <c r="AQ233" i="24" s="1"/>
  <c r="C233" i="24"/>
  <c r="C233" i="24" a="1"/>
  <c r="B233" i="24"/>
  <c r="AN232" i="24"/>
  <c r="AF232" i="24"/>
  <c r="AV232" i="24" s="1"/>
  <c r="C232" i="24" a="1"/>
  <c r="C232" i="24" s="1"/>
  <c r="B232" i="24"/>
  <c r="AN231" i="24"/>
  <c r="AF231" i="24"/>
  <c r="AH231" i="24" s="1"/>
  <c r="AO231" i="24" s="1"/>
  <c r="C231" i="24" a="1"/>
  <c r="C231" i="24" s="1"/>
  <c r="B231" i="24"/>
  <c r="AN230" i="24"/>
  <c r="AF230" i="24"/>
  <c r="AP230" i="24" s="1"/>
  <c r="C230" i="24" a="1"/>
  <c r="C230" i="24" s="1"/>
  <c r="B230" i="24"/>
  <c r="AV229" i="24"/>
  <c r="AQ229" i="24" a="1"/>
  <c r="AQ229" i="24" s="1"/>
  <c r="AP229" i="24"/>
  <c r="AN229" i="24"/>
  <c r="AF229" i="24"/>
  <c r="AI229" i="24" s="1"/>
  <c r="C229" i="24"/>
  <c r="C229" i="24" a="1"/>
  <c r="B229" i="24"/>
  <c r="AN228" i="24"/>
  <c r="AF228" i="24"/>
  <c r="AV228" i="24" s="1"/>
  <c r="C228" i="24" a="1"/>
  <c r="C228" i="24" s="1"/>
  <c r="B228" i="24"/>
  <c r="AN227" i="24"/>
  <c r="AF227" i="24"/>
  <c r="C227" i="24" a="1"/>
  <c r="C227" i="24" s="1"/>
  <c r="B227" i="24"/>
  <c r="AT226" i="24"/>
  <c r="AN226" i="24"/>
  <c r="AF226" i="24"/>
  <c r="AP226" i="24" s="1"/>
  <c r="C226" i="24"/>
  <c r="C226" i="24" a="1"/>
  <c r="B226" i="24"/>
  <c r="AN225" i="24"/>
  <c r="AF225" i="24"/>
  <c r="AI225" i="24" s="1"/>
  <c r="C225" i="24"/>
  <c r="C225" i="24" a="1"/>
  <c r="B225" i="24"/>
  <c r="AT224" i="24"/>
  <c r="AQ224" i="24" a="1"/>
  <c r="AQ224" i="24" s="1"/>
  <c r="AP224" i="24"/>
  <c r="AN224" i="24"/>
  <c r="AH224" i="24"/>
  <c r="AO224" i="24" s="1"/>
  <c r="AF224" i="24"/>
  <c r="AG224" i="24" s="1"/>
  <c r="BB224" i="24" s="1"/>
  <c r="C224" i="24" a="1"/>
  <c r="C224" i="24" s="1"/>
  <c r="B224" i="24"/>
  <c r="AN223" i="24"/>
  <c r="AF223" i="24"/>
  <c r="AT223" i="24" s="1"/>
  <c r="C223" i="24" a="1"/>
  <c r="C223" i="24" s="1"/>
  <c r="B223" i="24"/>
  <c r="AN222" i="24"/>
  <c r="AF222" i="24"/>
  <c r="C222" i="24"/>
  <c r="C222" i="24" a="1"/>
  <c r="B222" i="24"/>
  <c r="BB221" i="24"/>
  <c r="AV221" i="24"/>
  <c r="AT221" i="24"/>
  <c r="AQ221" i="24" a="1"/>
  <c r="AQ221" i="24" s="1"/>
  <c r="AP221" i="24"/>
  <c r="AN221" i="24"/>
  <c r="AI221" i="24"/>
  <c r="AK221" i="24" s="1"/>
  <c r="AF221" i="24"/>
  <c r="AG221" i="24" s="1"/>
  <c r="C221" i="24" a="1"/>
  <c r="C221" i="24" s="1"/>
  <c r="B221" i="24"/>
  <c r="AN220" i="24"/>
  <c r="AF220" i="24"/>
  <c r="AH220" i="24" s="1"/>
  <c r="AO220" i="24" s="1"/>
  <c r="C220" i="24" a="1"/>
  <c r="C220" i="24" s="1"/>
  <c r="B220" i="24"/>
  <c r="AV219" i="24"/>
  <c r="AT219" i="24"/>
  <c r="AQ219" i="24" a="1"/>
  <c r="AQ219" i="24" s="1"/>
  <c r="AP219" i="24"/>
  <c r="AN219" i="24"/>
  <c r="AF219" i="24"/>
  <c r="C219" i="24" a="1"/>
  <c r="C219" i="24" s="1"/>
  <c r="B219" i="24"/>
  <c r="AN218" i="24"/>
  <c r="AF218" i="24"/>
  <c r="AV218" i="24" s="1"/>
  <c r="C218" i="24"/>
  <c r="C218" i="24" a="1"/>
  <c r="B218" i="24"/>
  <c r="AQ217" i="24" a="1"/>
  <c r="AQ217" i="24" s="1"/>
  <c r="AN217" i="24"/>
  <c r="AF217" i="24"/>
  <c r="C217" i="24"/>
  <c r="C217" i="24" a="1"/>
  <c r="B217" i="24"/>
  <c r="AN216" i="24"/>
  <c r="AF216" i="24"/>
  <c r="C216" i="24"/>
  <c r="C216" i="24" a="1"/>
  <c r="B216" i="24"/>
  <c r="AN215" i="24"/>
  <c r="AF215" i="24"/>
  <c r="C215" i="24" a="1"/>
  <c r="C215" i="24" s="1"/>
  <c r="B215" i="24"/>
  <c r="AN214" i="24"/>
  <c r="AF214" i="24"/>
  <c r="AI214" i="24" s="1"/>
  <c r="AJ214" i="24" s="1"/>
  <c r="J214" i="24"/>
  <c r="C214" i="24" a="1"/>
  <c r="C214" i="24" s="1"/>
  <c r="B214" i="24"/>
  <c r="AV213" i="24"/>
  <c r="AN213" i="24"/>
  <c r="AF213" i="24"/>
  <c r="AH213" i="24" s="1"/>
  <c r="AO213" i="24" s="1"/>
  <c r="C213" i="24" a="1"/>
  <c r="C213" i="24" s="1"/>
  <c r="B213" i="24"/>
  <c r="AV212" i="24"/>
  <c r="AT212" i="24"/>
  <c r="AQ212" i="24" a="1"/>
  <c r="AQ212" i="24" s="1"/>
  <c r="AP212" i="24"/>
  <c r="AN212" i="24"/>
  <c r="AI212" i="24"/>
  <c r="AH212" i="24"/>
  <c r="AO212" i="24" s="1"/>
  <c r="AF212" i="24"/>
  <c r="AG212" i="24" s="1"/>
  <c r="BB212" i="24" s="1"/>
  <c r="C212" i="24"/>
  <c r="C212" i="24" a="1"/>
  <c r="B212" i="24"/>
  <c r="AN211" i="24"/>
  <c r="AF211" i="24"/>
  <c r="C211" i="24" a="1"/>
  <c r="C211" i="24" s="1"/>
  <c r="B211" i="24"/>
  <c r="AN210" i="24"/>
  <c r="AF210" i="24"/>
  <c r="AI210" i="24" s="1"/>
  <c r="C210" i="24"/>
  <c r="C210" i="24" a="1"/>
  <c r="B210" i="24"/>
  <c r="AN209" i="24"/>
  <c r="AF209" i="24"/>
  <c r="C209" i="24" a="1"/>
  <c r="C209" i="24" s="1"/>
  <c r="B209" i="24"/>
  <c r="AN208" i="24"/>
  <c r="AF208" i="24"/>
  <c r="C208" i="24"/>
  <c r="C208" i="24" a="1"/>
  <c r="B208" i="24"/>
  <c r="AN207" i="24"/>
  <c r="AF207" i="24"/>
  <c r="C207" i="24"/>
  <c r="C207" i="24" a="1"/>
  <c r="B207" i="24"/>
  <c r="AN206" i="24"/>
  <c r="AF206" i="24"/>
  <c r="C206" i="24"/>
  <c r="C206" i="24" a="1"/>
  <c r="B206" i="24"/>
  <c r="AN205" i="24"/>
  <c r="AF205" i="24"/>
  <c r="AI205" i="24" s="1"/>
  <c r="C205" i="24"/>
  <c r="C205" i="24" a="1"/>
  <c r="B205" i="24"/>
  <c r="AN204" i="24"/>
  <c r="AI204" i="24"/>
  <c r="AF204" i="24"/>
  <c r="C204" i="24"/>
  <c r="C204" i="24" a="1"/>
  <c r="B204" i="24"/>
  <c r="AN203" i="24"/>
  <c r="AF203" i="24"/>
  <c r="C203" i="24" a="1"/>
  <c r="C203" i="24" s="1"/>
  <c r="B203" i="24"/>
  <c r="AN202" i="24"/>
  <c r="AF202" i="24"/>
  <c r="AG202" i="24" s="1"/>
  <c r="C202" i="24" a="1"/>
  <c r="C202" i="24" s="1"/>
  <c r="B202" i="24"/>
  <c r="AN201" i="24"/>
  <c r="AF201" i="24"/>
  <c r="AQ201" i="24" s="1" a="1"/>
  <c r="AQ201" i="24" s="1"/>
  <c r="C201" i="24" a="1"/>
  <c r="C201" i="24" s="1"/>
  <c r="B201" i="24"/>
  <c r="AN200" i="24"/>
  <c r="AF200" i="24"/>
  <c r="AQ200" i="24" s="1" a="1"/>
  <c r="AQ200" i="24" s="1"/>
  <c r="C200" i="24" a="1"/>
  <c r="C200" i="24" s="1"/>
  <c r="B200" i="24"/>
  <c r="AN199" i="24"/>
  <c r="AF199" i="24"/>
  <c r="AI199" i="24" s="1"/>
  <c r="AE199" i="24" s="1"/>
  <c r="C199" i="24" a="1"/>
  <c r="C199" i="24" s="1"/>
  <c r="B199" i="24"/>
  <c r="AN198" i="24"/>
  <c r="AF198" i="24"/>
  <c r="C198" i="24" a="1"/>
  <c r="C198" i="24" s="1"/>
  <c r="B198" i="24"/>
  <c r="AN197" i="24"/>
  <c r="AF197" i="24"/>
  <c r="AI197" i="24" s="1"/>
  <c r="AK197" i="24" s="1"/>
  <c r="C197" i="24"/>
  <c r="C197" i="24" a="1"/>
  <c r="B197" i="24"/>
  <c r="AN196" i="24"/>
  <c r="AF196" i="24"/>
  <c r="C196" i="24" a="1"/>
  <c r="C196" i="24" s="1"/>
  <c r="B196" i="24"/>
  <c r="AN195" i="24"/>
  <c r="AF195" i="24"/>
  <c r="C195" i="24" a="1"/>
  <c r="C195" i="24" s="1"/>
  <c r="B195" i="24"/>
  <c r="AN194" i="24"/>
  <c r="AF194" i="24"/>
  <c r="AG194" i="24" s="1"/>
  <c r="C194" i="24" a="1"/>
  <c r="C194" i="24" s="1"/>
  <c r="B194" i="24"/>
  <c r="AN193" i="24"/>
  <c r="AF193" i="24"/>
  <c r="C193" i="24" a="1"/>
  <c r="C193" i="24" s="1"/>
  <c r="B193" i="24"/>
  <c r="AN192" i="24"/>
  <c r="AF192" i="24"/>
  <c r="C192" i="24"/>
  <c r="C192" i="24" a="1"/>
  <c r="B192" i="24"/>
  <c r="AN191" i="24"/>
  <c r="AF191" i="24"/>
  <c r="AG191" i="24" s="1"/>
  <c r="C191" i="24" a="1"/>
  <c r="C191" i="24" s="1"/>
  <c r="B191" i="24"/>
  <c r="AN190" i="24"/>
  <c r="AF190" i="24"/>
  <c r="AV190" i="24" s="1"/>
  <c r="C190" i="24" a="1"/>
  <c r="C190" i="24" s="1"/>
  <c r="B190" i="24"/>
  <c r="AN189" i="24"/>
  <c r="AF189" i="24"/>
  <c r="AG189" i="24" s="1"/>
  <c r="BB189" i="24" s="1"/>
  <c r="C189" i="24" a="1"/>
  <c r="C189" i="24" s="1"/>
  <c r="B189" i="24"/>
  <c r="AN188" i="24"/>
  <c r="AF188" i="24"/>
  <c r="AG188" i="24" s="1"/>
  <c r="BB188" i="24" s="1"/>
  <c r="C188" i="24" a="1"/>
  <c r="C188" i="24" s="1"/>
  <c r="B188" i="24"/>
  <c r="AQ187" i="24" a="1"/>
  <c r="AQ187" i="24" s="1"/>
  <c r="AN187" i="24"/>
  <c r="AF187" i="24"/>
  <c r="AT187" i="24" s="1"/>
  <c r="C187" i="24"/>
  <c r="C187" i="24" a="1"/>
  <c r="B187" i="24"/>
  <c r="AN186" i="24"/>
  <c r="AF186" i="24"/>
  <c r="C186" i="24" a="1"/>
  <c r="C186" i="24" s="1"/>
  <c r="B186" i="24"/>
  <c r="AN185" i="24"/>
  <c r="AF185" i="24"/>
  <c r="AI185" i="24" s="1"/>
  <c r="AK185" i="24" s="1"/>
  <c r="C185" i="24" a="1"/>
  <c r="C185" i="24" s="1"/>
  <c r="B185" i="24"/>
  <c r="AN184" i="24"/>
  <c r="AF184" i="24"/>
  <c r="AG184" i="24" s="1"/>
  <c r="BB184" i="24" s="1"/>
  <c r="C184" i="24" a="1"/>
  <c r="C184" i="24" s="1"/>
  <c r="B184" i="24"/>
  <c r="AN183" i="24"/>
  <c r="AF183" i="24"/>
  <c r="AV183" i="24" s="1"/>
  <c r="C183" i="24" a="1"/>
  <c r="C183" i="24" s="1"/>
  <c r="B183" i="24"/>
  <c r="AN182" i="24"/>
  <c r="AF182" i="24"/>
  <c r="AI182" i="24" s="1"/>
  <c r="C182" i="24" a="1"/>
  <c r="C182" i="24" s="1"/>
  <c r="B182" i="24"/>
  <c r="AN181" i="24"/>
  <c r="AF181" i="24"/>
  <c r="AI181" i="24" s="1"/>
  <c r="AX181" i="24" s="1"/>
  <c r="C181" i="24" a="1"/>
  <c r="C181" i="24" s="1"/>
  <c r="B181" i="24"/>
  <c r="AN180" i="24"/>
  <c r="AF180" i="24"/>
  <c r="AH180" i="24" s="1"/>
  <c r="AO180" i="24" s="1"/>
  <c r="C180" i="24" a="1"/>
  <c r="C180" i="24" s="1"/>
  <c r="B180" i="24"/>
  <c r="AT179" i="24"/>
  <c r="AN179" i="24"/>
  <c r="AF179" i="24"/>
  <c r="AH179" i="24" s="1"/>
  <c r="AO179" i="24" s="1"/>
  <c r="C179" i="24"/>
  <c r="C179" i="24" a="1"/>
  <c r="B179" i="24"/>
  <c r="AN178" i="24"/>
  <c r="AF178" i="24"/>
  <c r="AH178" i="24" s="1"/>
  <c r="AO178" i="24" s="1"/>
  <c r="C178" i="24" a="1"/>
  <c r="C178" i="24" s="1"/>
  <c r="B178" i="24"/>
  <c r="AN177" i="24"/>
  <c r="AF177" i="24"/>
  <c r="AV177" i="24" s="1"/>
  <c r="C177" i="24"/>
  <c r="C177" i="24" a="1"/>
  <c r="B177" i="24"/>
  <c r="AN176" i="24"/>
  <c r="AF176" i="24"/>
  <c r="AV176" i="24" s="1"/>
  <c r="C176" i="24"/>
  <c r="C176" i="24" a="1"/>
  <c r="B176" i="24"/>
  <c r="AN175" i="24"/>
  <c r="AF175" i="24"/>
  <c r="AG175" i="24" s="1"/>
  <c r="BB175" i="24" s="1"/>
  <c r="C175" i="24"/>
  <c r="C175" i="24" a="1"/>
  <c r="B175" i="24"/>
  <c r="AQ174" i="24" a="1"/>
  <c r="AQ174" i="24" s="1"/>
  <c r="AN174" i="24"/>
  <c r="AF174" i="24"/>
  <c r="AV174" i="24" s="1"/>
  <c r="C174" i="24"/>
  <c r="C174" i="24" a="1"/>
  <c r="B174" i="24"/>
  <c r="AV173" i="24"/>
  <c r="AN173" i="24"/>
  <c r="AF173" i="24"/>
  <c r="AH173" i="24" s="1"/>
  <c r="AO173" i="24" s="1"/>
  <c r="C173" i="24" a="1"/>
  <c r="C173" i="24" s="1"/>
  <c r="B173" i="24"/>
  <c r="AN172" i="24"/>
  <c r="AF172" i="24"/>
  <c r="AQ172" i="24" s="1" a="1"/>
  <c r="AQ172" i="24" s="1"/>
  <c r="C172" i="24" a="1"/>
  <c r="C172" i="24" s="1"/>
  <c r="B172" i="24"/>
  <c r="AN171" i="24"/>
  <c r="AF171" i="24"/>
  <c r="C171" i="24" a="1"/>
  <c r="C171" i="24" s="1"/>
  <c r="B171" i="24"/>
  <c r="AN170" i="24"/>
  <c r="AF170" i="24"/>
  <c r="C170" i="24" a="1"/>
  <c r="C170" i="24" s="1"/>
  <c r="B170" i="24"/>
  <c r="AN169" i="24"/>
  <c r="AF169" i="24"/>
  <c r="C169" i="24"/>
  <c r="C169" i="24" a="1"/>
  <c r="B169" i="24"/>
  <c r="AV168" i="24"/>
  <c r="AP168" i="24"/>
  <c r="AN168" i="24"/>
  <c r="AI168" i="24"/>
  <c r="AJ168" i="24" s="1"/>
  <c r="AF168" i="24"/>
  <c r="AT168" i="24" s="1"/>
  <c r="C168" i="24" a="1"/>
  <c r="C168" i="24" s="1"/>
  <c r="B168" i="24"/>
  <c r="AN167" i="24"/>
  <c r="AF167" i="24"/>
  <c r="AT167" i="24" s="1"/>
  <c r="C167" i="24"/>
  <c r="C167" i="24" a="1"/>
  <c r="B167" i="24"/>
  <c r="AQ166" i="24" a="1"/>
  <c r="AQ166" i="24" s="1"/>
  <c r="AN166" i="24"/>
  <c r="AF166" i="24"/>
  <c r="AP166" i="24" s="1"/>
  <c r="C166" i="24" a="1"/>
  <c r="C166" i="24" s="1"/>
  <c r="B166" i="24"/>
  <c r="AN165" i="24"/>
  <c r="AF165" i="24"/>
  <c r="C165" i="24" a="1"/>
  <c r="C165" i="24" s="1"/>
  <c r="B165" i="24"/>
  <c r="AN164" i="24"/>
  <c r="AF164" i="24"/>
  <c r="AQ164" i="24" s="1" a="1"/>
  <c r="AQ164" i="24" s="1"/>
  <c r="C164" i="24" a="1"/>
  <c r="C164" i="24" s="1"/>
  <c r="B164" i="24"/>
  <c r="AN163" i="24"/>
  <c r="AF163" i="24"/>
  <c r="AI163" i="24" s="1"/>
  <c r="C163" i="24"/>
  <c r="C163" i="24" a="1"/>
  <c r="B163" i="24"/>
  <c r="AN162" i="24"/>
  <c r="AF162" i="24"/>
  <c r="C162" i="24"/>
  <c r="C162" i="24" a="1"/>
  <c r="B162" i="24"/>
  <c r="AN161" i="24"/>
  <c r="AF161" i="24"/>
  <c r="AT161" i="24" s="1"/>
  <c r="C161" i="24"/>
  <c r="C161" i="24" a="1"/>
  <c r="B161" i="24"/>
  <c r="AN160" i="24"/>
  <c r="AF160" i="24"/>
  <c r="AQ160" i="24" s="1" a="1"/>
  <c r="AQ160" i="24" s="1"/>
  <c r="C160" i="24" a="1"/>
  <c r="C160" i="24" s="1"/>
  <c r="B160" i="24"/>
  <c r="AN159" i="24"/>
  <c r="AF159" i="24"/>
  <c r="AV159" i="24" s="1"/>
  <c r="C159" i="24" a="1"/>
  <c r="C159" i="24" s="1"/>
  <c r="B159" i="24"/>
  <c r="AN158" i="24"/>
  <c r="AF158" i="24"/>
  <c r="C158" i="24" a="1"/>
  <c r="C158" i="24" s="1"/>
  <c r="B158" i="24"/>
  <c r="AN157" i="24"/>
  <c r="AF157" i="24"/>
  <c r="C157" i="24" a="1"/>
  <c r="C157" i="24" s="1"/>
  <c r="B157" i="24"/>
  <c r="AN156" i="24"/>
  <c r="AH156" i="24"/>
  <c r="AO156" i="24" s="1"/>
  <c r="AF156" i="24"/>
  <c r="AT156" i="24" s="1"/>
  <c r="C156" i="24" a="1"/>
  <c r="C156" i="24" s="1"/>
  <c r="B156" i="24"/>
  <c r="AP155" i="24"/>
  <c r="AN155" i="24"/>
  <c r="AF155" i="24"/>
  <c r="AQ155" i="24" s="1" a="1"/>
  <c r="AQ155" i="24" s="1"/>
  <c r="C155" i="24" a="1"/>
  <c r="C155" i="24" s="1"/>
  <c r="B155" i="24"/>
  <c r="AT154" i="24"/>
  <c r="AO154" i="24"/>
  <c r="AN154" i="24"/>
  <c r="AF154" i="24"/>
  <c r="AH154" i="24" s="1"/>
  <c r="C154" i="24" a="1"/>
  <c r="C154" i="24" s="1"/>
  <c r="B154" i="24"/>
  <c r="AN153" i="24"/>
  <c r="AF153" i="24"/>
  <c r="C153" i="24"/>
  <c r="C153" i="24" a="1"/>
  <c r="B153" i="24"/>
  <c r="AN152" i="24"/>
  <c r="AF152" i="24"/>
  <c r="C152" i="24"/>
  <c r="C152" i="24" a="1"/>
  <c r="B152" i="24"/>
  <c r="AN151" i="24"/>
  <c r="AF151" i="24"/>
  <c r="C151" i="24"/>
  <c r="C151" i="24" a="1"/>
  <c r="B151" i="24"/>
  <c r="AN150" i="24"/>
  <c r="AF150" i="24"/>
  <c r="AV150" i="24" s="1"/>
  <c r="C150" i="24" a="1"/>
  <c r="C150" i="24" s="1"/>
  <c r="B150" i="24"/>
  <c r="AV149" i="24"/>
  <c r="AN149" i="24"/>
  <c r="AF149" i="24"/>
  <c r="AT149" i="24" s="1"/>
  <c r="C149" i="24" a="1"/>
  <c r="C149" i="24" s="1"/>
  <c r="B149" i="24"/>
  <c r="AP148" i="24"/>
  <c r="AN148" i="24"/>
  <c r="AF148" i="24"/>
  <c r="AT148" i="24" s="1"/>
  <c r="C148" i="24" a="1"/>
  <c r="C148" i="24" s="1"/>
  <c r="B148" i="24"/>
  <c r="AN147" i="24"/>
  <c r="AF147" i="24"/>
  <c r="AI147" i="24" s="1"/>
  <c r="AE147" i="24" s="1"/>
  <c r="C147" i="24" a="1"/>
  <c r="C147" i="24" s="1"/>
  <c r="B147" i="24"/>
  <c r="AV146" i="24"/>
  <c r="AN146" i="24"/>
  <c r="AF146" i="24"/>
  <c r="AH146" i="24" s="1"/>
  <c r="AO146" i="24" s="1"/>
  <c r="C146" i="24"/>
  <c r="C146" i="24" a="1"/>
  <c r="B146" i="24"/>
  <c r="AV145" i="24"/>
  <c r="AT145" i="24"/>
  <c r="AN145" i="24"/>
  <c r="AF145" i="24"/>
  <c r="AQ145" i="24" s="1" a="1"/>
  <c r="AQ145" i="24" s="1"/>
  <c r="C145" i="24"/>
  <c r="C145" i="24" a="1"/>
  <c r="B145" i="24"/>
  <c r="AN144" i="24"/>
  <c r="AF144" i="24"/>
  <c r="AH144" i="24" s="1"/>
  <c r="AO144" i="24" s="1"/>
  <c r="C144" i="24" a="1"/>
  <c r="C144" i="24" s="1"/>
  <c r="B144" i="24"/>
  <c r="AN143" i="24"/>
  <c r="AH143" i="24"/>
  <c r="AO143" i="24" s="1"/>
  <c r="AF143" i="24"/>
  <c r="AV143" i="24" s="1"/>
  <c r="C143" i="24"/>
  <c r="C143" i="24" a="1"/>
  <c r="B143" i="24"/>
  <c r="AV142" i="24"/>
  <c r="AN142" i="24"/>
  <c r="AF142" i="24"/>
  <c r="AT142" i="24" s="1"/>
  <c r="C142" i="24" a="1"/>
  <c r="C142" i="24" s="1"/>
  <c r="B142" i="24"/>
  <c r="AN141" i="24"/>
  <c r="AF141" i="24"/>
  <c r="AV141" i="24" s="1"/>
  <c r="C141" i="24" a="1"/>
  <c r="C141" i="24" s="1"/>
  <c r="B141" i="24"/>
  <c r="AN140" i="24"/>
  <c r="AF140" i="24"/>
  <c r="C140" i="24" a="1"/>
  <c r="C140" i="24" s="1"/>
  <c r="B140" i="24"/>
  <c r="AN139" i="24"/>
  <c r="AF139" i="24"/>
  <c r="AP139" i="24" s="1"/>
  <c r="C139" i="24" a="1"/>
  <c r="C139" i="24" s="1"/>
  <c r="B139" i="24"/>
  <c r="AN138" i="24"/>
  <c r="AF138" i="24"/>
  <c r="AV138" i="24" s="1"/>
  <c r="C138" i="24" a="1"/>
  <c r="C138" i="24" s="1"/>
  <c r="B138" i="24"/>
  <c r="AV137" i="24"/>
  <c r="AN137" i="24"/>
  <c r="AF137" i="24"/>
  <c r="AT137" i="24" s="1"/>
  <c r="C137" i="24"/>
  <c r="C137" i="24" a="1"/>
  <c r="B137" i="24"/>
  <c r="AN136" i="24"/>
  <c r="AF136" i="24"/>
  <c r="AV136" i="24" s="1"/>
  <c r="C136" i="24"/>
  <c r="C136" i="24" a="1"/>
  <c r="B136" i="24"/>
  <c r="AP135" i="24"/>
  <c r="AN135" i="24"/>
  <c r="AF135" i="24"/>
  <c r="AV135" i="24" s="1"/>
  <c r="C135" i="24" a="1"/>
  <c r="C135" i="24" s="1"/>
  <c r="B135" i="24"/>
  <c r="AV134" i="24"/>
  <c r="AN134" i="24"/>
  <c r="AF134" i="24"/>
  <c r="AT134" i="24" s="1"/>
  <c r="C134" i="24" a="1"/>
  <c r="C134" i="24" s="1"/>
  <c r="B134" i="24"/>
  <c r="AN133" i="24"/>
  <c r="AH133" i="24"/>
  <c r="AO133" i="24" s="1"/>
  <c r="AG133" i="24"/>
  <c r="BB133" i="24" s="1"/>
  <c r="AF133" i="24"/>
  <c r="AI133" i="24" s="1"/>
  <c r="AJ133" i="24" s="1"/>
  <c r="C133" i="24" a="1"/>
  <c r="C133" i="24" s="1"/>
  <c r="B133" i="24"/>
  <c r="AN132" i="24"/>
  <c r="AI132" i="24"/>
  <c r="AE132" i="24" s="1"/>
  <c r="AH132" i="24"/>
  <c r="AO132" i="24" s="1"/>
  <c r="AF132" i="24"/>
  <c r="C132" i="24" a="1"/>
  <c r="C132" i="24" s="1"/>
  <c r="B132" i="24"/>
  <c r="AN131" i="24"/>
  <c r="AF131" i="24"/>
  <c r="C131" i="24" a="1"/>
  <c r="C131" i="24" s="1"/>
  <c r="B131" i="24"/>
  <c r="AQ130" i="24" a="1"/>
  <c r="AQ130" i="24" s="1"/>
  <c r="AN130" i="24"/>
  <c r="AF130" i="24"/>
  <c r="AP130" i="24" s="1"/>
  <c r="C130" i="24" a="1"/>
  <c r="C130" i="24" s="1"/>
  <c r="B130" i="24"/>
  <c r="AV129" i="24"/>
  <c r="AT129" i="24"/>
  <c r="AQ129" i="24" a="1"/>
  <c r="AQ129" i="24" s="1"/>
  <c r="AP129" i="24"/>
  <c r="AN129" i="24"/>
  <c r="AF129" i="24"/>
  <c r="AI129" i="24" s="1"/>
  <c r="C129" i="24" a="1"/>
  <c r="C129" i="24" s="1"/>
  <c r="B129" i="24"/>
  <c r="AN128" i="24"/>
  <c r="AF128" i="24"/>
  <c r="AQ128" i="24" s="1" a="1"/>
  <c r="AQ128" i="24" s="1"/>
  <c r="C128" i="24" a="1"/>
  <c r="C128" i="24" s="1"/>
  <c r="B128" i="24"/>
  <c r="AN127" i="24"/>
  <c r="AF127" i="24"/>
  <c r="C127" i="24" a="1"/>
  <c r="C127" i="24" s="1"/>
  <c r="B127" i="24"/>
  <c r="AN126" i="24"/>
  <c r="AF126" i="24"/>
  <c r="AT126" i="24" s="1"/>
  <c r="C126" i="24" a="1"/>
  <c r="C126" i="24" s="1"/>
  <c r="B126" i="24"/>
  <c r="AN125" i="24"/>
  <c r="AF125" i="24"/>
  <c r="AH125" i="24" s="1"/>
  <c r="AO125" i="24" s="1"/>
  <c r="C125" i="24"/>
  <c r="C125" i="24" a="1"/>
  <c r="B125" i="24"/>
  <c r="AN124" i="24"/>
  <c r="AF124" i="24"/>
  <c r="AG124" i="24" s="1"/>
  <c r="BB124" i="24" s="1"/>
  <c r="C124" i="24" a="1"/>
  <c r="C124" i="24" s="1"/>
  <c r="B124" i="24"/>
  <c r="AN123" i="24"/>
  <c r="B123" i="24"/>
  <c r="C123" i="24"/>
  <c r="C123" i="24" a="1"/>
  <c r="AT122" i="24"/>
  <c r="AN122" i="24"/>
  <c r="AG122" i="24"/>
  <c r="BB122" i="24" s="1"/>
  <c r="AF122" i="24"/>
  <c r="C122" i="24" a="1"/>
  <c r="C122" i="24" s="1"/>
  <c r="B122" i="24"/>
  <c r="AN121" i="24"/>
  <c r="AF121" i="24"/>
  <c r="AG121" i="24" s="1"/>
  <c r="BB121" i="24" s="1"/>
  <c r="C121" i="24" a="1"/>
  <c r="C121" i="24" s="1"/>
  <c r="B121" i="24"/>
  <c r="AN120" i="24"/>
  <c r="AG120" i="24"/>
  <c r="BB120" i="24" s="1"/>
  <c r="AF120" i="24"/>
  <c r="AV120" i="24" s="1"/>
  <c r="C120" i="24" a="1"/>
  <c r="C120" i="24" s="1"/>
  <c r="B120" i="24"/>
  <c r="AN119" i="24"/>
  <c r="AF119" i="24"/>
  <c r="AV119" i="24" s="1"/>
  <c r="C119" i="24" a="1"/>
  <c r="C119" i="24" s="1"/>
  <c r="B119" i="24"/>
  <c r="AN118" i="24"/>
  <c r="C118" i="24"/>
  <c r="C118" i="24" a="1"/>
  <c r="AN117" i="24"/>
  <c r="AF117" i="24"/>
  <c r="AH117" i="24" s="1"/>
  <c r="AO117" i="24" s="1"/>
  <c r="B117" i="24"/>
  <c r="C117" i="24"/>
  <c r="C117" i="24" a="1"/>
  <c r="AN116" i="24"/>
  <c r="C116" i="24"/>
  <c r="C116" i="24" a="1"/>
  <c r="AN115" i="24"/>
  <c r="C115" i="24" a="1"/>
  <c r="C115" i="24" s="1"/>
  <c r="AN114" i="24"/>
  <c r="AF114" i="24"/>
  <c r="C114" i="24" a="1"/>
  <c r="C114" i="24" s="1"/>
  <c r="B114" i="24"/>
  <c r="AN113" i="24"/>
  <c r="AF113" i="24"/>
  <c r="C113" i="24" a="1"/>
  <c r="C113" i="24" s="1"/>
  <c r="B113" i="24"/>
  <c r="AN112" i="24"/>
  <c r="AF112" i="24"/>
  <c r="C112" i="24"/>
  <c r="C112" i="24" a="1"/>
  <c r="B112" i="24"/>
  <c r="AN111" i="24"/>
  <c r="AF111" i="24"/>
  <c r="C111" i="24" a="1"/>
  <c r="C111" i="24" s="1"/>
  <c r="B111" i="24"/>
  <c r="AN110" i="24"/>
  <c r="AF110" i="24"/>
  <c r="AG110" i="24" s="1"/>
  <c r="BB110" i="24" s="1"/>
  <c r="C110" i="24" a="1"/>
  <c r="C110" i="24" s="1"/>
  <c r="B110" i="24"/>
  <c r="AT109" i="24"/>
  <c r="AN109" i="24"/>
  <c r="AF109" i="24"/>
  <c r="AQ109" i="24" s="1" a="1"/>
  <c r="AQ109" i="24" s="1"/>
  <c r="C109" i="24" a="1"/>
  <c r="C109" i="24" s="1"/>
  <c r="B109" i="24"/>
  <c r="AQ108" i="24" a="1"/>
  <c r="AQ108" i="24" s="1"/>
  <c r="AN108" i="24"/>
  <c r="AF108" i="24"/>
  <c r="AV108" i="24" s="1"/>
  <c r="C108" i="24" a="1"/>
  <c r="C108" i="24" s="1"/>
  <c r="B108" i="24"/>
  <c r="AN107" i="24"/>
  <c r="AF107" i="24"/>
  <c r="C107" i="24" a="1"/>
  <c r="C107" i="24" s="1"/>
  <c r="B107" i="24"/>
  <c r="AN106" i="24"/>
  <c r="AF106" i="24"/>
  <c r="AI106" i="24" s="1"/>
  <c r="AJ106" i="24"/>
  <c r="B106" i="24"/>
  <c r="C106" i="24" a="1"/>
  <c r="C106" i="24" s="1"/>
  <c r="AN105" i="24"/>
  <c r="AF105" i="24"/>
  <c r="C105" i="24" a="1"/>
  <c r="C105" i="24" s="1"/>
  <c r="B105" i="24"/>
  <c r="AN104" i="24"/>
  <c r="AF104" i="24"/>
  <c r="AV104" i="24" s="1"/>
  <c r="C104" i="24" a="1"/>
  <c r="C104" i="24" s="1"/>
  <c r="B104" i="24"/>
  <c r="AN103" i="24"/>
  <c r="AF103" i="24"/>
  <c r="AI103" i="24" s="1"/>
  <c r="C103" i="24" a="1"/>
  <c r="C103" i="24" s="1"/>
  <c r="B103" i="24"/>
  <c r="AN102" i="24"/>
  <c r="AF102" i="24"/>
  <c r="AI102" i="24" s="1"/>
  <c r="C102" i="24"/>
  <c r="C102" i="24" a="1"/>
  <c r="B102" i="24"/>
  <c r="AN101" i="24"/>
  <c r="AG101" i="24"/>
  <c r="BB101" i="24" s="1"/>
  <c r="AF101" i="24"/>
  <c r="AV101" i="24" s="1"/>
  <c r="C101" i="24" a="1"/>
  <c r="C101" i="24" s="1"/>
  <c r="B101" i="24"/>
  <c r="AN100" i="24"/>
  <c r="AF100" i="24"/>
  <c r="AH100" i="24" s="1"/>
  <c r="AO100" i="24" s="1"/>
  <c r="C100" i="24" a="1"/>
  <c r="C100" i="24" s="1"/>
  <c r="B100" i="24"/>
  <c r="AN99" i="24"/>
  <c r="AF99" i="24"/>
  <c r="C99" i="24"/>
  <c r="C99" i="24" a="1"/>
  <c r="B99" i="24"/>
  <c r="AT98" i="24"/>
  <c r="AN98" i="24"/>
  <c r="AF98" i="24"/>
  <c r="AI98" i="24" s="1"/>
  <c r="AK98" i="24" s="1"/>
  <c r="AJ98" i="24"/>
  <c r="C98" i="24"/>
  <c r="C98" i="24" a="1"/>
  <c r="B98" i="24"/>
  <c r="AN97" i="24"/>
  <c r="AF97" i="24"/>
  <c r="AV97" i="24" s="1"/>
  <c r="C97" i="24" a="1"/>
  <c r="C97" i="24" s="1"/>
  <c r="B97" i="24"/>
  <c r="AQ96" i="24" a="1"/>
  <c r="AQ96" i="24" s="1"/>
  <c r="AN96" i="24"/>
  <c r="AF96" i="24"/>
  <c r="AH96" i="24" s="1"/>
  <c r="AO96" i="24" s="1"/>
  <c r="C96" i="24" a="1"/>
  <c r="C96" i="24" s="1"/>
  <c r="B96" i="24"/>
  <c r="AN95" i="24"/>
  <c r="AF95" i="24"/>
  <c r="C95" i="24"/>
  <c r="C95" i="24" a="1"/>
  <c r="B95" i="24"/>
  <c r="AN94" i="24"/>
  <c r="AF94" i="24"/>
  <c r="AT94" i="24" s="1"/>
  <c r="C94" i="24" a="1"/>
  <c r="C94" i="24" s="1"/>
  <c r="B94" i="24"/>
  <c r="AN93" i="24"/>
  <c r="AF93" i="24"/>
  <c r="AV93" i="24" s="1"/>
  <c r="C93" i="24" a="1"/>
  <c r="C93" i="24" s="1"/>
  <c r="B93" i="24"/>
  <c r="AN92" i="24"/>
  <c r="AF92" i="24"/>
  <c r="AV92" i="24" s="1"/>
  <c r="C92" i="24" a="1"/>
  <c r="C92" i="24" s="1"/>
  <c r="B92" i="24"/>
  <c r="AN91" i="24"/>
  <c r="AF91" i="24"/>
  <c r="AI91" i="24" s="1"/>
  <c r="C91" i="24" a="1"/>
  <c r="C91" i="24" s="1"/>
  <c r="B91" i="24"/>
  <c r="AN90" i="24"/>
  <c r="AF90" i="24"/>
  <c r="AQ90" i="24" s="1" a="1"/>
  <c r="AQ90" i="24" s="1"/>
  <c r="C90" i="24"/>
  <c r="C90" i="24" a="1"/>
  <c r="B90" i="24"/>
  <c r="AN89" i="24"/>
  <c r="AF89" i="24"/>
  <c r="AH89" i="24" s="1"/>
  <c r="AO89" i="24" s="1"/>
  <c r="C89" i="24" a="1"/>
  <c r="C89" i="24" s="1"/>
  <c r="B89" i="24"/>
  <c r="BA88" i="24"/>
  <c r="AU88" i="24" s="1"/>
  <c r="AX88" i="24"/>
  <c r="AV88" i="24"/>
  <c r="AP88" i="24"/>
  <c r="AN88" i="24"/>
  <c r="AF88" i="24"/>
  <c r="AI88" i="24" s="1"/>
  <c r="AK88" i="24" s="1"/>
  <c r="C88" i="24" a="1"/>
  <c r="C88" i="24" s="1"/>
  <c r="B88" i="24"/>
  <c r="AN87" i="24"/>
  <c r="AF87" i="24"/>
  <c r="AV87" i="24" s="1"/>
  <c r="C87" i="24" a="1"/>
  <c r="C87" i="24" s="1"/>
  <c r="B87" i="24"/>
  <c r="AN86" i="24"/>
  <c r="AF86" i="24"/>
  <c r="C86" i="24" a="1"/>
  <c r="C86" i="24" s="1"/>
  <c r="B86" i="24"/>
  <c r="AN85" i="24"/>
  <c r="AF85" i="24"/>
  <c r="AG85" i="24" s="1"/>
  <c r="BB85" i="24" s="1"/>
  <c r="C85" i="24" a="1"/>
  <c r="C85" i="24" s="1"/>
  <c r="B85" i="24"/>
  <c r="AN84" i="24"/>
  <c r="AF84" i="24"/>
  <c r="AP84" i="24" s="1"/>
  <c r="C84" i="24" a="1"/>
  <c r="C84" i="24" s="1"/>
  <c r="B84" i="24"/>
  <c r="AN83" i="24"/>
  <c r="AF83" i="24"/>
  <c r="C83" i="24" a="1"/>
  <c r="C83" i="24" s="1"/>
  <c r="B83" i="24"/>
  <c r="AN82" i="24"/>
  <c r="AF82" i="24"/>
  <c r="C82" i="24" a="1"/>
  <c r="C82" i="24" s="1"/>
  <c r="B82" i="24"/>
  <c r="AN81" i="24"/>
  <c r="AF81" i="24"/>
  <c r="AT81" i="24" s="1"/>
  <c r="C81" i="24" a="1"/>
  <c r="C81" i="24" s="1"/>
  <c r="B81" i="24"/>
  <c r="AV80" i="24"/>
  <c r="AQ80" i="24" a="1"/>
  <c r="AQ80" i="24" s="1"/>
  <c r="AP80" i="24"/>
  <c r="AN80" i="24"/>
  <c r="AI80" i="24"/>
  <c r="AE80" i="24"/>
  <c r="AF80" i="24"/>
  <c r="C80" i="24" a="1"/>
  <c r="C80" i="24" s="1"/>
  <c r="B80" i="24"/>
  <c r="AN79" i="24"/>
  <c r="AF79" i="24"/>
  <c r="C79" i="24" a="1"/>
  <c r="C79" i="24" s="1"/>
  <c r="AN78" i="24"/>
  <c r="AF78" i="24"/>
  <c r="AI78" i="24" s="1"/>
  <c r="C78" i="24" a="1"/>
  <c r="C78" i="24" s="1"/>
  <c r="B78" i="24"/>
  <c r="AN77" i="24"/>
  <c r="C77" i="24" a="1"/>
  <c r="C77" i="24" s="1"/>
  <c r="AN76" i="24"/>
  <c r="AF76" i="24"/>
  <c r="C76" i="24" a="1"/>
  <c r="C76" i="24" s="1"/>
  <c r="B76" i="24"/>
  <c r="AN75" i="24"/>
  <c r="C75" i="24"/>
  <c r="C75" i="24" a="1"/>
  <c r="AN74" i="24"/>
  <c r="AF74" i="24"/>
  <c r="C74" i="24"/>
  <c r="C74" i="24" a="1"/>
  <c r="B74" i="24"/>
  <c r="AN73" i="24"/>
  <c r="AF73" i="24"/>
  <c r="C73" i="24" a="1"/>
  <c r="C73" i="24" s="1"/>
  <c r="B73" i="24"/>
  <c r="AN72" i="24"/>
  <c r="AF72" i="24"/>
  <c r="C72" i="24" a="1"/>
  <c r="C72" i="24" s="1"/>
  <c r="B72" i="24"/>
  <c r="AN71" i="24"/>
  <c r="AF71" i="24"/>
  <c r="C71" i="24" a="1"/>
  <c r="C71" i="24" s="1"/>
  <c r="B71" i="24"/>
  <c r="AN70" i="24"/>
  <c r="AF70" i="24"/>
  <c r="AH70" i="24" s="1"/>
  <c r="AO70" i="24" s="1"/>
  <c r="C70" i="24" a="1"/>
  <c r="C70" i="24" s="1"/>
  <c r="B70" i="24"/>
  <c r="AT69" i="24"/>
  <c r="AN69" i="24"/>
  <c r="AF69" i="24"/>
  <c r="AP69" i="24" s="1"/>
  <c r="C69" i="24"/>
  <c r="C69" i="24" a="1"/>
  <c r="B69" i="24"/>
  <c r="AN68" i="24"/>
  <c r="AF68" i="24"/>
  <c r="C68" i="24" a="1"/>
  <c r="C68" i="24" s="1"/>
  <c r="B68" i="24"/>
  <c r="CU67" i="24"/>
  <c r="CT67" i="24"/>
  <c r="CS67" i="24"/>
  <c r="CR67" i="24"/>
  <c r="CQ67" i="24"/>
  <c r="CP67" i="24"/>
  <c r="CO67" i="24"/>
  <c r="AN67" i="24"/>
  <c r="AF67" i="24"/>
  <c r="AG67" i="24" s="1"/>
  <c r="BB67" i="24" s="1"/>
  <c r="C67" i="24"/>
  <c r="C67" i="24" a="1"/>
  <c r="B67" i="24"/>
  <c r="CM66" i="24"/>
  <c r="CL66" i="24"/>
  <c r="CK66" i="24"/>
  <c r="CJ66" i="24"/>
  <c r="CI66" i="24"/>
  <c r="CH66" i="24"/>
  <c r="CG66" i="24"/>
  <c r="CE66" i="24"/>
  <c r="CD66" i="24"/>
  <c r="CC66" i="24"/>
  <c r="CB66" i="24"/>
  <c r="CA66" i="24"/>
  <c r="BZ66" i="24"/>
  <c r="BY66" i="24"/>
  <c r="AN66" i="24"/>
  <c r="C66" i="24"/>
  <c r="C66" i="24" a="1"/>
  <c r="AN65" i="24"/>
  <c r="AF65" i="24"/>
  <c r="AP65" i="24" s="1"/>
  <c r="B65" i="24"/>
  <c r="C65" i="24" a="1"/>
  <c r="C65" i="24" s="1"/>
  <c r="AN64" i="24"/>
  <c r="AF64" i="24"/>
  <c r="AQ64" i="24" s="1" a="1"/>
  <c r="AQ64" i="24" s="1"/>
  <c r="C64" i="24" a="1"/>
  <c r="C64" i="24" s="1"/>
  <c r="B64" i="24"/>
  <c r="AN63" i="24"/>
  <c r="AF63" i="24"/>
  <c r="C63" i="24" a="1"/>
  <c r="C63" i="24" s="1"/>
  <c r="B63" i="24"/>
  <c r="BG62" i="24"/>
  <c r="BJ62" i="24" s="1"/>
  <c r="AN62" i="24"/>
  <c r="AF62" i="24"/>
  <c r="C62" i="24" a="1"/>
  <c r="C62" i="24" s="1"/>
  <c r="B62" i="24"/>
  <c r="BJ61" i="24"/>
  <c r="BG61" i="24"/>
  <c r="AN61" i="24"/>
  <c r="AF61" i="24"/>
  <c r="C61" i="24" a="1"/>
  <c r="C61" i="24" s="1"/>
  <c r="B61" i="24"/>
  <c r="BG60" i="24"/>
  <c r="BJ60" i="24" s="1"/>
  <c r="AN60" i="24"/>
  <c r="AF60" i="24"/>
  <c r="AV60" i="24" s="1"/>
  <c r="C60" i="24" a="1"/>
  <c r="C60" i="24" s="1"/>
  <c r="B60" i="24"/>
  <c r="BG59" i="24"/>
  <c r="BJ59" i="24" s="1"/>
  <c r="AN59" i="24"/>
  <c r="AF59" i="24"/>
  <c r="C59" i="24" a="1"/>
  <c r="C59" i="24" s="1"/>
  <c r="B59" i="24"/>
  <c r="BG58" i="24"/>
  <c r="BJ58" i="24" s="1"/>
  <c r="AT58" i="24"/>
  <c r="AN58" i="24"/>
  <c r="AF58" i="24"/>
  <c r="AH58" i="24" s="1"/>
  <c r="AO58" i="24" s="1"/>
  <c r="AF55" i="24"/>
  <c r="AG55" i="24" s="1"/>
  <c r="BB55" i="24" s="1"/>
  <c r="C58" i="24" a="1"/>
  <c r="C58" i="24" s="1"/>
  <c r="B58" i="24"/>
  <c r="BG57" i="24"/>
  <c r="BJ57" i="24" s="1"/>
  <c r="AN57" i="24"/>
  <c r="AF57" i="24"/>
  <c r="AG57" i="24" s="1"/>
  <c r="BB57" i="24" s="1"/>
  <c r="C57" i="24" a="1"/>
  <c r="C57" i="24" s="1"/>
  <c r="B57" i="24"/>
  <c r="BG56" i="24"/>
  <c r="BJ56" i="24" s="1"/>
  <c r="AN56" i="24"/>
  <c r="AF56" i="24"/>
  <c r="C56" i="24" a="1"/>
  <c r="C56" i="24" s="1"/>
  <c r="B56" i="24"/>
  <c r="BG55" i="24"/>
  <c r="BJ55" i="24" s="1"/>
  <c r="AN55" i="24"/>
  <c r="C55" i="24" a="1"/>
  <c r="C55" i="24" s="1"/>
  <c r="B55" i="24"/>
  <c r="BG54" i="24"/>
  <c r="BJ54" i="24" s="1"/>
  <c r="AN54" i="24"/>
  <c r="AF54" i="24"/>
  <c r="AI54" i="24" s="1"/>
  <c r="C54" i="24"/>
  <c r="C54" i="24" a="1"/>
  <c r="B54" i="24"/>
  <c r="BG53" i="24"/>
  <c r="BJ53" i="24" s="1"/>
  <c r="AN53" i="24"/>
  <c r="AF53" i="24"/>
  <c r="AV53" i="24" s="1"/>
  <c r="C53" i="24" a="1"/>
  <c r="C53" i="24" s="1"/>
  <c r="B53" i="24"/>
  <c r="BJ52" i="24"/>
  <c r="BG52" i="24"/>
  <c r="AN52" i="24"/>
  <c r="AF52" i="24"/>
  <c r="C52" i="24" a="1"/>
  <c r="C52" i="24" s="1"/>
  <c r="B52" i="24"/>
  <c r="BG51" i="24"/>
  <c r="BJ51" i="24" s="1"/>
  <c r="AN51" i="24"/>
  <c r="AH51" i="24"/>
  <c r="AO51" i="24" s="1"/>
  <c r="AF51" i="24"/>
  <c r="AV51" i="24" s="1"/>
  <c r="C51" i="24" a="1"/>
  <c r="C51" i="24" s="1"/>
  <c r="B51" i="24"/>
  <c r="BG50" i="24"/>
  <c r="BJ50" i="24" s="1"/>
  <c r="AN50" i="24"/>
  <c r="AF50" i="24"/>
  <c r="AI50" i="24" s="1"/>
  <c r="AE50" i="24" s="1"/>
  <c r="C50" i="24" a="1"/>
  <c r="C50" i="24" s="1"/>
  <c r="B50" i="24"/>
  <c r="BG49" i="24"/>
  <c r="BJ49" i="24" s="1"/>
  <c r="AN49" i="24"/>
  <c r="AF49" i="24"/>
  <c r="C49" i="24" a="1"/>
  <c r="C49" i="24" s="1"/>
  <c r="B49" i="24"/>
  <c r="BG48" i="24"/>
  <c r="BJ48" i="24" s="1"/>
  <c r="AN48" i="24"/>
  <c r="AF48" i="24"/>
  <c r="C48" i="24" a="1"/>
  <c r="C48" i="24" s="1"/>
  <c r="B48" i="24"/>
  <c r="BG47" i="24"/>
  <c r="BJ47" i="24" s="1"/>
  <c r="AN47" i="24"/>
  <c r="AF47" i="24"/>
  <c r="AT47" i="24" s="1"/>
  <c r="C47" i="24"/>
  <c r="C47" i="24" a="1"/>
  <c r="B47" i="24"/>
  <c r="BG46" i="24"/>
  <c r="BJ46" i="24" s="1"/>
  <c r="AN46" i="24"/>
  <c r="AF46" i="24"/>
  <c r="AH46" i="24" s="1"/>
  <c r="AO46" i="24" s="1"/>
  <c r="C46" i="24" a="1"/>
  <c r="C46" i="24" s="1"/>
  <c r="B46" i="24"/>
  <c r="BJ45" i="24"/>
  <c r="BG45" i="24"/>
  <c r="AN45" i="24"/>
  <c r="AF45" i="24"/>
  <c r="AI45" i="24" s="1"/>
  <c r="C45" i="24" a="1"/>
  <c r="C45" i="24" s="1"/>
  <c r="B45" i="24"/>
  <c r="BG44" i="24"/>
  <c r="BJ44" i="24" s="1"/>
  <c r="AN44" i="24"/>
  <c r="AF44" i="24"/>
  <c r="AT44" i="24" s="1"/>
  <c r="C44" i="24" a="1"/>
  <c r="C44" i="24" s="1"/>
  <c r="B44" i="24"/>
  <c r="BG43" i="24"/>
  <c r="BJ43" i="24" s="1"/>
  <c r="AN43" i="24"/>
  <c r="C43" i="24" a="1"/>
  <c r="C43" i="24" s="1"/>
  <c r="BJ42" i="24"/>
  <c r="BG42" i="24"/>
  <c r="AN42" i="24"/>
  <c r="AF42" i="24"/>
  <c r="AG42" i="24" s="1"/>
  <c r="BB42" i="24" s="1"/>
  <c r="C42" i="24" a="1"/>
  <c r="C42" i="24" s="1"/>
  <c r="B42" i="24"/>
  <c r="BG41" i="24"/>
  <c r="BJ41" i="24" s="1"/>
  <c r="AN41" i="24"/>
  <c r="C41" i="24"/>
  <c r="C41" i="24" a="1"/>
  <c r="BG40" i="24"/>
  <c r="BJ40" i="24" s="1"/>
  <c r="AN40" i="24"/>
  <c r="C40" i="24"/>
  <c r="C40" i="24" a="1"/>
  <c r="BG39" i="24"/>
  <c r="BJ39" i="24" s="1"/>
  <c r="AN39" i="24"/>
  <c r="AF39" i="24"/>
  <c r="AH39" i="24" s="1"/>
  <c r="AO39" i="24" s="1"/>
  <c r="C39" i="24" a="1"/>
  <c r="C39" i="24" s="1"/>
  <c r="B39" i="24"/>
  <c r="BG38" i="24"/>
  <c r="BJ38" i="24" s="1"/>
  <c r="AN38" i="24"/>
  <c r="AF38" i="24"/>
  <c r="AT38" i="24" s="1"/>
  <c r="C38" i="24" a="1"/>
  <c r="C38" i="24" s="1"/>
  <c r="B38" i="24"/>
  <c r="BG37" i="24"/>
  <c r="BJ37" i="24" s="1"/>
  <c r="AN37" i="24"/>
  <c r="AF37" i="24"/>
  <c r="AP37" i="24" s="1"/>
  <c r="C37" i="24" a="1"/>
  <c r="C37" i="24" s="1"/>
  <c r="B37" i="24"/>
  <c r="BG36" i="24"/>
  <c r="BJ36" i="24" s="1"/>
  <c r="AN36" i="24"/>
  <c r="AF36" i="24"/>
  <c r="AG36" i="24" s="1"/>
  <c r="BB36" i="24" s="1"/>
  <c r="C36" i="24" a="1"/>
  <c r="C36" i="24" s="1"/>
  <c r="B36" i="24"/>
  <c r="BG35" i="24"/>
  <c r="BJ35" i="24" s="1"/>
  <c r="AN35" i="24"/>
  <c r="C35" i="24" a="1"/>
  <c r="C35" i="24" s="1"/>
  <c r="BG34" i="24"/>
  <c r="BJ34" i="24" s="1"/>
  <c r="AN34" i="24"/>
  <c r="AF34" i="24"/>
  <c r="C34" i="24" a="1"/>
  <c r="C34" i="24" s="1"/>
  <c r="B34" i="24"/>
  <c r="BG33" i="24"/>
  <c r="BJ33" i="24" s="1"/>
  <c r="AN33" i="24"/>
  <c r="AF33" i="24"/>
  <c r="AV33" i="24" s="1"/>
  <c r="C33" i="24" a="1"/>
  <c r="C33" i="24" s="1"/>
  <c r="B33" i="24"/>
  <c r="BG32" i="24"/>
  <c r="BJ32" i="24" s="1"/>
  <c r="AN32" i="24"/>
  <c r="AF32" i="24"/>
  <c r="AV32" i="24" s="1"/>
  <c r="C32" i="24" a="1"/>
  <c r="C32" i="24" s="1"/>
  <c r="B32" i="24"/>
  <c r="BG31" i="24"/>
  <c r="BJ31" i="24" s="1"/>
  <c r="AT31" i="24"/>
  <c r="AQ31" i="24" a="1"/>
  <c r="AQ31" i="24" s="1"/>
  <c r="AN31" i="24"/>
  <c r="AF31" i="24"/>
  <c r="AI31" i="24" s="1"/>
  <c r="C31" i="24" a="1"/>
  <c r="C31" i="24" s="1"/>
  <c r="B31" i="24"/>
  <c r="BG30" i="24"/>
  <c r="BJ30" i="24" s="1"/>
  <c r="AN30" i="24"/>
  <c r="AF30" i="24"/>
  <c r="C30" i="24" a="1"/>
  <c r="C30" i="24" s="1"/>
  <c r="B30" i="24"/>
  <c r="BG29" i="24"/>
  <c r="BJ29" i="24" s="1"/>
  <c r="AN29" i="24"/>
  <c r="AF29" i="24"/>
  <c r="C29" i="24" a="1"/>
  <c r="C29" i="24" s="1"/>
  <c r="B29" i="24"/>
  <c r="BG28" i="24"/>
  <c r="BJ28" i="24" s="1"/>
  <c r="AN28" i="24"/>
  <c r="AF28" i="24"/>
  <c r="C28" i="24" a="1"/>
  <c r="C28" i="24" s="1"/>
  <c r="B28" i="24"/>
  <c r="BG27" i="24"/>
  <c r="BJ27" i="24" s="1"/>
  <c r="AN27" i="24"/>
  <c r="AF27" i="24"/>
  <c r="C27" i="24" a="1"/>
  <c r="C27" i="24" s="1"/>
  <c r="B27" i="24"/>
  <c r="BJ26" i="24"/>
  <c r="AN26" i="24"/>
  <c r="AF26" i="24"/>
  <c r="C26" i="24" a="1"/>
  <c r="C26" i="24" s="1"/>
  <c r="B26" i="24"/>
  <c r="AN25" i="24"/>
  <c r="AF25" i="24"/>
  <c r="C25" i="24" a="1"/>
  <c r="C25" i="24" s="1"/>
  <c r="B25" i="24"/>
  <c r="BJ24" i="24"/>
  <c r="AN24" i="24"/>
  <c r="AF24" i="24"/>
  <c r="C24" i="24"/>
  <c r="C24" i="24" a="1"/>
  <c r="B24" i="24"/>
  <c r="BJ23" i="24"/>
  <c r="AN23" i="24"/>
  <c r="AF23" i="24"/>
  <c r="C23" i="24" a="1"/>
  <c r="C23" i="24" s="1"/>
  <c r="B23" i="24"/>
  <c r="BJ22" i="24"/>
  <c r="BG22" i="24"/>
  <c r="AN22" i="24"/>
  <c r="AF22" i="24"/>
  <c r="C22" i="24" a="1"/>
  <c r="C22" i="24" s="1"/>
  <c r="B22" i="24"/>
  <c r="BR21" i="24"/>
  <c r="BG21" i="24"/>
  <c r="BJ21" i="24" s="1"/>
  <c r="BB21" i="24"/>
  <c r="BA21" i="24"/>
  <c r="C21" i="24" a="1"/>
  <c r="C21" i="24" s="1"/>
  <c r="B21" i="24"/>
  <c r="BR20" i="24"/>
  <c r="BJ20" i="24"/>
  <c r="BG20" i="24"/>
  <c r="BB20" i="24"/>
  <c r="BA20" i="24"/>
  <c r="C20" i="24" a="1"/>
  <c r="C20" i="24" s="1"/>
  <c r="B20" i="24"/>
  <c r="BR19" i="24"/>
  <c r="BG19" i="24"/>
  <c r="BJ19" i="24" s="1"/>
  <c r="C19" i="24"/>
  <c r="C19" i="24" a="1"/>
  <c r="B19" i="24"/>
  <c r="BR18" i="24"/>
  <c r="BG18" i="24"/>
  <c r="BJ18" i="24" s="1"/>
  <c r="BB18" i="24"/>
  <c r="BA18" i="24"/>
  <c r="AY18" i="24"/>
  <c r="AX18" i="24"/>
  <c r="AW18" i="24"/>
  <c r="AV18" i="24"/>
  <c r="AU18" i="24"/>
  <c r="AS18" i="24"/>
  <c r="AR18" i="24"/>
  <c r="AQ18" i="24"/>
  <c r="AP18" i="24"/>
  <c r="AO18" i="24"/>
  <c r="AN18" i="24"/>
  <c r="AM18" i="24"/>
  <c r="AL18" i="24"/>
  <c r="AK18" i="24"/>
  <c r="AJ18" i="24"/>
  <c r="AI18" i="24"/>
  <c r="AG18" i="24"/>
  <c r="AE18" i="24"/>
  <c r="C18" i="24" a="1"/>
  <c r="C18" i="24" s="1"/>
  <c r="B18" i="24"/>
  <c r="BR17" i="24"/>
  <c r="BJ17" i="24"/>
  <c r="C17" i="24" a="1"/>
  <c r="C17" i="24" s="1"/>
  <c r="B17" i="24"/>
  <c r="BR16" i="24"/>
  <c r="BJ16" i="24"/>
  <c r="C16" i="24"/>
  <c r="C16" i="24" a="1"/>
  <c r="B16" i="24"/>
  <c r="BR15" i="24"/>
  <c r="BJ15" i="24"/>
  <c r="C15" i="24" a="1"/>
  <c r="C15" i="24" s="1"/>
  <c r="B15" i="24"/>
  <c r="BR14" i="24"/>
  <c r="BK14" i="24"/>
  <c r="BJ14" i="24"/>
  <c r="BI14" i="24"/>
  <c r="BH14" i="24"/>
  <c r="BG14" i="24"/>
  <c r="BF14" i="24"/>
  <c r="BE14" i="24"/>
  <c r="BD14" i="24"/>
  <c r="C14" i="24" a="1"/>
  <c r="C14" i="24" s="1"/>
  <c r="B14" i="24"/>
  <c r="BR13" i="24"/>
  <c r="B13" i="24"/>
  <c r="BR12" i="24"/>
  <c r="B12" i="24"/>
  <c r="BR11" i="24"/>
  <c r="B11" i="24"/>
  <c r="BR10" i="24"/>
  <c r="J10" i="24"/>
  <c r="I10" i="24"/>
  <c r="H10" i="24"/>
  <c r="G10" i="24"/>
  <c r="F10" i="24"/>
  <c r="E10" i="24"/>
  <c r="D10" i="24"/>
  <c r="C10" i="24"/>
  <c r="B10" i="24"/>
  <c r="BR9" i="24"/>
  <c r="B9" i="24"/>
  <c r="BR8" i="24"/>
  <c r="B8" i="24"/>
  <c r="CX7" i="24"/>
  <c r="BR7" i="24"/>
  <c r="B7" i="24"/>
  <c r="CX6" i="24"/>
  <c r="BR6" i="24"/>
  <c r="B6" i="24"/>
  <c r="BU5" i="24"/>
  <c r="BR5" i="24"/>
  <c r="AX5" i="24"/>
  <c r="B5" i="24"/>
  <c r="B4" i="24"/>
  <c r="CU3" i="24"/>
  <c r="CS3" i="24"/>
  <c r="CU2" i="24"/>
  <c r="CT2" i="24"/>
  <c r="CS2" i="24"/>
  <c r="CR2" i="24"/>
  <c r="CQ2" i="24"/>
  <c r="CP2" i="24"/>
  <c r="CO2" i="24"/>
  <c r="CM2" i="24"/>
  <c r="CL2" i="24"/>
  <c r="CK2" i="24"/>
  <c r="CJ2" i="24"/>
  <c r="CI2" i="24"/>
  <c r="CH2" i="24"/>
  <c r="CG2" i="24"/>
  <c r="CE2" i="24"/>
  <c r="CD2" i="24"/>
  <c r="CC2" i="24"/>
  <c r="CB2" i="24"/>
  <c r="CA2" i="24"/>
  <c r="BZ2" i="24"/>
  <c r="BY2" i="24"/>
  <c r="BW2" i="24"/>
  <c r="BV2" i="24"/>
  <c r="BU2" i="24"/>
  <c r="BT2" i="24"/>
  <c r="BS2" i="24"/>
  <c r="BR2" i="24"/>
  <c r="BK2" i="24"/>
  <c r="BJ2" i="24"/>
  <c r="BI2" i="24"/>
  <c r="BH2" i="24"/>
  <c r="BG2" i="24"/>
  <c r="BD2" i="24"/>
  <c r="BC2" i="24"/>
  <c r="BB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E2" i="24"/>
  <c r="D2" i="24"/>
  <c r="C2" i="24"/>
  <c r="B2" i="24"/>
  <c r="CY1" i="24"/>
  <c r="CX1" i="24"/>
  <c r="CU1" i="24"/>
  <c r="CT1" i="24"/>
  <c r="CS1" i="24"/>
  <c r="CR1" i="24"/>
  <c r="CQ1" i="24"/>
  <c r="CP1" i="24"/>
  <c r="CO1" i="24"/>
  <c r="CM1" i="24"/>
  <c r="CL1" i="24"/>
  <c r="CK1" i="24"/>
  <c r="CJ1" i="24"/>
  <c r="CI1" i="24"/>
  <c r="CH1" i="24"/>
  <c r="CG1" i="24"/>
  <c r="CE1" i="24"/>
  <c r="CD1" i="24"/>
  <c r="CC1" i="24"/>
  <c r="CB1" i="24"/>
  <c r="CA1" i="24"/>
  <c r="BZ1" i="24"/>
  <c r="BY1" i="24"/>
  <c r="BW1" i="24"/>
  <c r="BV1" i="24"/>
  <c r="BU1" i="24"/>
  <c r="BT1" i="24"/>
  <c r="BS1" i="24"/>
  <c r="BR1" i="24"/>
  <c r="BK1" i="24"/>
  <c r="BJ1" i="24"/>
  <c r="BI1" i="24"/>
  <c r="BH1" i="24"/>
  <c r="BG1" i="24"/>
  <c r="BD1" i="24"/>
  <c r="BC1" i="24"/>
  <c r="BB1" i="24"/>
  <c r="AY1" i="24"/>
  <c r="AX1" i="24"/>
  <c r="AW1" i="24"/>
  <c r="AV1" i="24"/>
  <c r="AU1" i="24"/>
  <c r="AT1" i="24"/>
  <c r="AS1" i="24"/>
  <c r="AR1" i="24"/>
  <c r="AQ1" i="24"/>
  <c r="AP1" i="24"/>
  <c r="AO1" i="24"/>
  <c r="AN1" i="24"/>
  <c r="AM1"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B1" i="24"/>
  <c r="A1" i="24"/>
  <c r="AY549" i="11"/>
  <c r="AY548" i="11"/>
  <c r="AY547" i="11"/>
  <c r="AY546" i="11"/>
  <c r="AY545" i="11"/>
  <c r="AY544" i="11"/>
  <c r="AY543" i="11"/>
  <c r="AY542" i="11"/>
  <c r="AY541" i="11"/>
  <c r="AY540" i="11"/>
  <c r="AY539" i="11"/>
  <c r="AY538" i="11"/>
  <c r="AY537" i="11"/>
  <c r="AY536" i="11"/>
  <c r="AY535" i="11"/>
  <c r="AY534" i="11"/>
  <c r="AY533" i="11"/>
  <c r="AY532" i="11"/>
  <c r="AY531" i="11"/>
  <c r="AY530" i="11"/>
  <c r="AY529" i="11"/>
  <c r="AY528" i="11"/>
  <c r="AY527" i="11"/>
  <c r="AY526" i="11"/>
  <c r="AY525" i="11"/>
  <c r="AY524" i="11"/>
  <c r="AY523" i="11"/>
  <c r="AY522" i="11"/>
  <c r="AY521" i="11"/>
  <c r="AY520" i="11"/>
  <c r="AY519" i="11"/>
  <c r="AY518" i="11"/>
  <c r="AY517" i="11"/>
  <c r="AY516" i="11"/>
  <c r="AY515" i="11"/>
  <c r="AY514" i="11"/>
  <c r="AY513" i="11"/>
  <c r="AY512" i="11"/>
  <c r="AY511" i="11"/>
  <c r="AY510" i="11"/>
  <c r="AY509" i="11"/>
  <c r="AY508" i="11"/>
  <c r="AY507" i="11"/>
  <c r="AY506" i="11"/>
  <c r="AY505" i="11"/>
  <c r="AY504" i="11"/>
  <c r="AY503" i="11"/>
  <c r="AY502" i="11"/>
  <c r="AY501" i="11"/>
  <c r="AY500" i="11"/>
  <c r="AY499" i="11"/>
  <c r="AY498" i="11"/>
  <c r="AY497" i="11"/>
  <c r="AY496" i="11"/>
  <c r="AY495" i="11"/>
  <c r="AY494" i="11"/>
  <c r="AY493" i="11"/>
  <c r="AY492" i="11"/>
  <c r="AY491" i="11"/>
  <c r="AY490" i="11"/>
  <c r="AY489" i="11"/>
  <c r="AY488" i="11"/>
  <c r="AY487" i="11"/>
  <c r="AY486" i="11"/>
  <c r="AY485" i="11"/>
  <c r="AY484" i="11"/>
  <c r="AY483" i="11"/>
  <c r="AY482" i="11"/>
  <c r="AY481" i="11"/>
  <c r="AY480" i="11"/>
  <c r="AY479" i="11"/>
  <c r="AY478" i="11"/>
  <c r="AY477" i="11"/>
  <c r="AY476" i="11"/>
  <c r="AY475" i="11"/>
  <c r="AY474" i="11"/>
  <c r="AY473" i="11"/>
  <c r="AY472" i="11"/>
  <c r="AY471" i="11"/>
  <c r="AY470" i="11"/>
  <c r="AY469" i="11"/>
  <c r="AY468" i="11"/>
  <c r="AY467" i="11"/>
  <c r="AY466" i="11"/>
  <c r="AY465" i="11"/>
  <c r="AY464" i="11"/>
  <c r="AY463" i="11"/>
  <c r="AY462" i="11"/>
  <c r="AY461" i="11"/>
  <c r="AY460" i="11"/>
  <c r="AY459" i="11"/>
  <c r="AY458" i="11"/>
  <c r="AY457" i="11"/>
  <c r="AY456" i="11"/>
  <c r="AY455" i="11"/>
  <c r="AY454" i="11"/>
  <c r="AY453" i="11"/>
  <c r="AY452" i="11"/>
  <c r="AY451" i="11"/>
  <c r="AY450" i="11"/>
  <c r="AY449" i="11"/>
  <c r="AY448" i="11"/>
  <c r="AY447" i="11"/>
  <c r="AY446" i="11"/>
  <c r="AY445" i="11"/>
  <c r="AY444" i="11"/>
  <c r="AY443" i="11"/>
  <c r="AY442" i="11"/>
  <c r="AY441" i="11"/>
  <c r="AY440" i="11"/>
  <c r="AY439" i="11"/>
  <c r="AY438" i="11"/>
  <c r="AY437" i="11"/>
  <c r="AY436" i="11"/>
  <c r="AY435" i="11"/>
  <c r="AY434" i="11"/>
  <c r="AY433" i="11"/>
  <c r="AY432" i="11"/>
  <c r="AY431" i="11"/>
  <c r="AY430" i="11"/>
  <c r="AY429" i="11"/>
  <c r="AY428" i="11"/>
  <c r="AY427" i="11"/>
  <c r="AY426" i="11"/>
  <c r="AY425" i="11"/>
  <c r="AY424" i="11"/>
  <c r="AY423" i="11"/>
  <c r="AY422" i="11"/>
  <c r="AY421" i="11"/>
  <c r="AY420" i="11"/>
  <c r="AY419" i="11"/>
  <c r="AY418" i="11"/>
  <c r="AY417" i="11"/>
  <c r="AY416" i="11"/>
  <c r="AY415" i="11"/>
  <c r="AY414" i="11"/>
  <c r="AY413" i="11"/>
  <c r="AY412" i="11"/>
  <c r="AY411" i="11"/>
  <c r="AY410" i="11"/>
  <c r="AY409" i="11"/>
  <c r="AY408" i="11"/>
  <c r="AY407" i="11"/>
  <c r="AY406" i="11"/>
  <c r="AY405" i="11"/>
  <c r="AY404" i="11"/>
  <c r="AY403" i="11"/>
  <c r="AY402" i="11"/>
  <c r="AY401" i="11"/>
  <c r="AY400" i="11"/>
  <c r="AY399" i="11"/>
  <c r="AY398" i="11"/>
  <c r="AY397" i="11"/>
  <c r="AY396" i="11"/>
  <c r="AY395" i="11"/>
  <c r="AY394" i="11"/>
  <c r="AY393" i="11"/>
  <c r="AY392" i="11"/>
  <c r="AY391" i="11"/>
  <c r="AY390" i="11"/>
  <c r="AY389" i="11"/>
  <c r="AY388" i="11"/>
  <c r="AY387" i="11"/>
  <c r="AY386" i="11"/>
  <c r="AY385" i="11"/>
  <c r="AY384" i="11"/>
  <c r="AY383" i="11"/>
  <c r="AY382" i="11"/>
  <c r="AY381" i="11"/>
  <c r="AY380" i="11"/>
  <c r="AY379" i="11"/>
  <c r="AY378" i="11"/>
  <c r="AY377" i="11"/>
  <c r="AY376" i="11"/>
  <c r="AY375" i="11"/>
  <c r="AY374" i="11"/>
  <c r="AY373" i="11"/>
  <c r="AY372" i="11"/>
  <c r="AY371" i="11"/>
  <c r="AY370" i="11"/>
  <c r="AY369" i="11"/>
  <c r="AY368" i="11"/>
  <c r="AY367" i="11"/>
  <c r="AY366" i="11"/>
  <c r="AY365" i="11"/>
  <c r="AY364" i="11"/>
  <c r="AY363" i="11"/>
  <c r="AY362" i="11"/>
  <c r="AY361" i="11"/>
  <c r="AY360" i="11"/>
  <c r="AY359" i="11"/>
  <c r="AY358" i="11"/>
  <c r="AY357" i="11"/>
  <c r="AY356" i="11"/>
  <c r="AY355" i="11"/>
  <c r="AY354" i="11"/>
  <c r="AY353" i="11"/>
  <c r="AY352" i="11"/>
  <c r="AY351" i="11"/>
  <c r="AY350" i="11"/>
  <c r="AY349" i="11"/>
  <c r="AY348" i="11"/>
  <c r="AY347" i="11"/>
  <c r="AY346" i="11"/>
  <c r="AY345" i="11"/>
  <c r="AY344" i="11"/>
  <c r="AY343" i="11"/>
  <c r="AY342" i="11"/>
  <c r="AY341" i="11"/>
  <c r="AY340" i="11"/>
  <c r="AY339" i="11"/>
  <c r="AY338" i="11"/>
  <c r="AY337" i="11"/>
  <c r="AY336" i="11"/>
  <c r="AY335" i="11"/>
  <c r="AY334" i="11"/>
  <c r="AY333" i="11"/>
  <c r="AY332" i="11"/>
  <c r="AY331" i="11"/>
  <c r="AY330" i="11"/>
  <c r="AY329" i="11"/>
  <c r="AY328" i="11"/>
  <c r="AY327" i="11"/>
  <c r="AY326" i="11"/>
  <c r="AY325" i="11"/>
  <c r="AY324" i="11"/>
  <c r="AY323" i="11"/>
  <c r="AY322" i="11"/>
  <c r="AY321" i="11"/>
  <c r="AY320" i="11"/>
  <c r="AY319" i="11"/>
  <c r="AY318" i="11"/>
  <c r="AY317" i="11"/>
  <c r="AY316" i="11"/>
  <c r="AY315" i="11"/>
  <c r="AY314" i="11"/>
  <c r="AY313" i="11"/>
  <c r="AY312" i="11"/>
  <c r="AY311" i="11"/>
  <c r="AY310" i="11"/>
  <c r="AY309" i="11"/>
  <c r="AY308" i="11"/>
  <c r="AY307" i="11"/>
  <c r="AY306" i="11"/>
  <c r="AY305" i="11"/>
  <c r="AY304" i="11"/>
  <c r="AY303" i="11"/>
  <c r="AY302" i="11"/>
  <c r="AY301" i="11"/>
  <c r="AY300" i="11"/>
  <c r="AY299" i="11"/>
  <c r="AY298" i="11"/>
  <c r="AY297" i="11"/>
  <c r="AY296" i="11"/>
  <c r="AY295" i="11"/>
  <c r="AY294" i="11"/>
  <c r="AY293" i="11"/>
  <c r="AY292" i="11"/>
  <c r="AY291" i="11"/>
  <c r="AY290" i="11"/>
  <c r="AY289" i="11"/>
  <c r="AY288" i="11"/>
  <c r="AY287" i="11"/>
  <c r="AY286" i="11"/>
  <c r="AY285" i="11"/>
  <c r="AY284" i="11"/>
  <c r="AY283" i="11"/>
  <c r="AY282" i="11"/>
  <c r="AY281" i="11"/>
  <c r="AY280" i="11"/>
  <c r="AY279" i="11"/>
  <c r="AY278" i="11"/>
  <c r="AY277" i="11"/>
  <c r="AY276" i="11"/>
  <c r="AY275" i="11"/>
  <c r="AY274" i="11"/>
  <c r="AY273" i="11"/>
  <c r="AY272" i="11"/>
  <c r="AY271" i="11"/>
  <c r="AY270" i="11"/>
  <c r="AY269" i="11"/>
  <c r="AY268" i="11"/>
  <c r="AY267" i="11"/>
  <c r="AY266" i="11"/>
  <c r="AY265" i="11"/>
  <c r="AY264" i="11"/>
  <c r="AY263" i="11"/>
  <c r="AY262" i="11"/>
  <c r="AY261" i="11"/>
  <c r="AY260" i="11"/>
  <c r="AY259" i="11"/>
  <c r="AY258" i="11"/>
  <c r="AY257" i="11"/>
  <c r="AY256" i="11"/>
  <c r="AY255" i="11"/>
  <c r="AY254" i="11"/>
  <c r="AY253" i="11"/>
  <c r="AY252" i="11"/>
  <c r="AY251" i="11"/>
  <c r="AY250" i="11"/>
  <c r="AY249" i="11"/>
  <c r="AY248" i="11"/>
  <c r="AY247" i="11"/>
  <c r="AY246" i="11"/>
  <c r="AY245" i="11"/>
  <c r="AY244" i="11"/>
  <c r="AY243" i="11"/>
  <c r="AY242" i="11"/>
  <c r="AY241" i="11"/>
  <c r="AY240" i="11"/>
  <c r="AY239" i="11"/>
  <c r="AY238" i="11"/>
  <c r="AY237" i="11"/>
  <c r="AY236" i="11"/>
  <c r="AY235" i="11"/>
  <c r="AY234" i="11"/>
  <c r="AY233" i="11"/>
  <c r="AY232" i="11"/>
  <c r="AY231" i="11"/>
  <c r="AY230" i="11"/>
  <c r="AY229" i="11"/>
  <c r="AY228" i="11"/>
  <c r="AY227" i="11"/>
  <c r="AY226" i="11"/>
  <c r="AY225" i="11"/>
  <c r="AY224" i="11"/>
  <c r="AY223" i="11"/>
  <c r="AY222" i="11"/>
  <c r="AY221" i="11"/>
  <c r="AY220" i="11"/>
  <c r="AY219" i="11"/>
  <c r="AY218" i="11"/>
  <c r="AY217" i="11"/>
  <c r="AY216" i="11"/>
  <c r="AY215" i="11"/>
  <c r="AY214" i="11"/>
  <c r="AY213" i="11"/>
  <c r="AY212" i="11"/>
  <c r="AY211" i="11"/>
  <c r="AY210" i="11"/>
  <c r="AY209" i="11"/>
  <c r="AY208" i="11"/>
  <c r="AY207" i="11"/>
  <c r="AY206" i="11"/>
  <c r="AY205" i="11"/>
  <c r="AY204" i="11"/>
  <c r="AY203" i="11"/>
  <c r="AY202" i="11"/>
  <c r="AY201" i="11"/>
  <c r="AY200" i="11"/>
  <c r="AY199" i="11"/>
  <c r="AY198" i="11"/>
  <c r="AY197" i="11"/>
  <c r="AY196" i="11"/>
  <c r="AY195" i="11"/>
  <c r="AY194" i="11"/>
  <c r="AY193" i="11"/>
  <c r="AY192" i="11"/>
  <c r="AY191" i="11"/>
  <c r="AY190" i="11"/>
  <c r="AY189" i="11"/>
  <c r="AY188" i="11"/>
  <c r="AY187" i="11"/>
  <c r="AY186" i="11"/>
  <c r="AY185" i="11"/>
  <c r="AY184" i="11"/>
  <c r="AY183" i="11"/>
  <c r="AY182" i="11"/>
  <c r="AY181" i="11"/>
  <c r="AY180" i="11"/>
  <c r="AY179" i="11"/>
  <c r="AY178" i="11"/>
  <c r="AY177" i="11"/>
  <c r="AY176" i="11"/>
  <c r="AY175" i="11"/>
  <c r="AY174" i="11"/>
  <c r="AY173" i="11"/>
  <c r="AY172" i="11"/>
  <c r="AY171" i="11"/>
  <c r="AY170" i="11"/>
  <c r="AY169" i="11"/>
  <c r="AY168" i="11"/>
  <c r="AY167" i="11"/>
  <c r="AY166" i="11"/>
  <c r="AY165" i="11"/>
  <c r="AY164" i="11"/>
  <c r="AY163" i="11"/>
  <c r="AY162" i="11"/>
  <c r="AY161" i="11"/>
  <c r="AY160" i="11"/>
  <c r="AY159" i="11"/>
  <c r="AY158" i="11"/>
  <c r="AY157" i="11"/>
  <c r="AY156" i="11"/>
  <c r="AY155" i="11"/>
  <c r="AY154" i="11"/>
  <c r="AY153" i="11"/>
  <c r="AY152" i="11"/>
  <c r="AY151" i="11"/>
  <c r="AY150" i="11"/>
  <c r="AY149" i="11"/>
  <c r="AY148" i="11"/>
  <c r="AY147" i="11"/>
  <c r="AY146" i="11"/>
  <c r="AY145" i="11"/>
  <c r="AY144" i="11"/>
  <c r="AY143" i="11"/>
  <c r="AY142" i="11"/>
  <c r="AY141" i="11"/>
  <c r="AY140" i="11"/>
  <c r="AY139" i="11"/>
  <c r="AY138" i="11"/>
  <c r="AY137" i="11"/>
  <c r="AY136" i="11"/>
  <c r="AY135" i="11"/>
  <c r="AY134" i="11"/>
  <c r="AY133" i="11"/>
  <c r="AY132" i="11"/>
  <c r="AY131" i="11"/>
  <c r="AY130" i="11"/>
  <c r="AY129" i="11"/>
  <c r="AY128" i="11"/>
  <c r="AY127" i="11"/>
  <c r="AY126" i="11"/>
  <c r="AY125" i="11"/>
  <c r="AY124" i="11"/>
  <c r="AY123" i="11"/>
  <c r="AY122" i="11"/>
  <c r="AY121" i="11"/>
  <c r="AY120" i="11"/>
  <c r="AY119" i="11"/>
  <c r="AY118" i="11"/>
  <c r="AY117" i="11"/>
  <c r="AY116" i="11"/>
  <c r="AY115" i="11"/>
  <c r="AY114" i="11"/>
  <c r="AY113" i="11"/>
  <c r="AY112" i="11"/>
  <c r="AY111" i="11"/>
  <c r="AY110" i="11"/>
  <c r="AY109" i="11"/>
  <c r="AY108" i="11"/>
  <c r="AY107" i="11"/>
  <c r="AY106" i="11"/>
  <c r="AY105" i="11"/>
  <c r="AY104" i="11"/>
  <c r="AY103" i="11"/>
  <c r="AY102" i="11"/>
  <c r="AY101" i="11"/>
  <c r="AY100" i="11"/>
  <c r="AY99" i="11"/>
  <c r="AY98" i="11"/>
  <c r="AY97" i="11"/>
  <c r="AY96" i="11"/>
  <c r="AY95" i="11"/>
  <c r="AY94" i="11"/>
  <c r="AY93" i="11"/>
  <c r="AY92" i="11"/>
  <c r="AY91" i="11"/>
  <c r="AY90" i="11"/>
  <c r="AY89" i="11"/>
  <c r="AY88" i="11"/>
  <c r="AY87" i="11"/>
  <c r="AY86" i="11"/>
  <c r="AY85" i="11"/>
  <c r="AY84" i="11"/>
  <c r="AY83" i="11"/>
  <c r="AY82" i="11"/>
  <c r="AY81" i="11"/>
  <c r="AY80" i="11"/>
  <c r="AY79" i="11"/>
  <c r="AY78" i="11"/>
  <c r="AY77" i="11"/>
  <c r="AY76" i="11"/>
  <c r="AY75" i="11"/>
  <c r="AY74" i="11"/>
  <c r="AY73" i="11"/>
  <c r="AY72" i="11"/>
  <c r="AY71" i="11"/>
  <c r="AY70" i="11"/>
  <c r="AY69" i="11"/>
  <c r="AY68" i="11"/>
  <c r="AY67" i="11"/>
  <c r="AY66" i="11"/>
  <c r="AY65" i="11"/>
  <c r="AY64" i="11"/>
  <c r="AY63" i="11"/>
  <c r="AY62" i="11"/>
  <c r="AY61" i="11"/>
  <c r="AY60" i="11"/>
  <c r="AY59" i="11"/>
  <c r="AY58" i="11"/>
  <c r="AY57" i="11"/>
  <c r="AY56" i="11"/>
  <c r="AY55" i="11"/>
  <c r="AY54" i="11"/>
  <c r="AY53" i="11"/>
  <c r="AY52" i="11"/>
  <c r="AY51" i="11"/>
  <c r="AY49" i="11"/>
  <c r="AY48" i="11"/>
  <c r="AY47" i="11"/>
  <c r="AY46" i="11"/>
  <c r="AY45" i="11"/>
  <c r="AY44" i="11"/>
  <c r="AY43" i="11"/>
  <c r="AY42" i="11"/>
  <c r="AY41" i="11"/>
  <c r="AY40" i="11"/>
  <c r="AY39" i="11"/>
  <c r="AY38" i="11"/>
  <c r="AY37" i="11"/>
  <c r="AY36" i="11"/>
  <c r="AY35" i="11"/>
  <c r="AY34" i="11"/>
  <c r="AY33" i="11"/>
  <c r="AY32" i="11"/>
  <c r="AY31" i="11"/>
  <c r="AY30" i="11"/>
  <c r="AY29" i="11"/>
  <c r="AY28" i="11"/>
  <c r="AY27" i="11"/>
  <c r="AY26" i="11"/>
  <c r="AY25" i="11"/>
  <c r="AY24" i="11"/>
  <c r="AY23" i="11"/>
  <c r="AY22" i="11"/>
  <c r="AS549" i="11"/>
  <c r="AS548" i="11"/>
  <c r="AS547" i="11"/>
  <c r="AS546" i="11"/>
  <c r="AS545" i="11"/>
  <c r="AS544" i="11"/>
  <c r="AS543" i="11"/>
  <c r="AS542" i="11"/>
  <c r="AS541" i="11"/>
  <c r="AS540" i="11"/>
  <c r="AS539" i="11"/>
  <c r="AS538" i="11"/>
  <c r="AS537" i="11"/>
  <c r="AS536" i="11"/>
  <c r="AS535" i="11"/>
  <c r="AS534" i="11"/>
  <c r="AS533" i="11"/>
  <c r="AS532" i="11"/>
  <c r="AS531" i="11"/>
  <c r="AS530" i="11"/>
  <c r="AS529" i="11"/>
  <c r="AS528" i="11"/>
  <c r="AS527" i="11"/>
  <c r="AS526" i="11"/>
  <c r="AS525" i="11"/>
  <c r="AS524" i="11"/>
  <c r="AS523" i="11"/>
  <c r="AS522" i="11"/>
  <c r="AS521" i="11"/>
  <c r="AS520" i="11"/>
  <c r="AS519" i="11"/>
  <c r="AS518" i="11"/>
  <c r="AS517" i="11"/>
  <c r="AS516" i="11"/>
  <c r="AS515" i="11"/>
  <c r="AS514" i="11"/>
  <c r="AS513" i="11"/>
  <c r="AS512" i="11"/>
  <c r="AS511" i="11"/>
  <c r="AS510" i="11"/>
  <c r="AS509" i="11"/>
  <c r="AS508" i="11"/>
  <c r="AS507" i="11"/>
  <c r="AS506" i="11"/>
  <c r="AS505" i="11"/>
  <c r="AS504" i="11"/>
  <c r="AS503" i="11"/>
  <c r="AS502" i="11"/>
  <c r="AS501" i="11"/>
  <c r="AS500" i="11"/>
  <c r="AS499" i="11"/>
  <c r="AS498" i="11"/>
  <c r="AS497" i="11"/>
  <c r="AS496" i="11"/>
  <c r="AS495" i="11"/>
  <c r="AS494" i="11"/>
  <c r="AS493" i="11"/>
  <c r="AS492" i="11"/>
  <c r="AS491" i="11"/>
  <c r="AS490" i="11"/>
  <c r="AS489" i="11"/>
  <c r="AS488" i="11"/>
  <c r="AS487" i="11"/>
  <c r="AS486" i="11"/>
  <c r="AS485" i="11"/>
  <c r="AS484" i="11"/>
  <c r="AS483" i="11"/>
  <c r="AS482" i="11"/>
  <c r="AS481" i="11"/>
  <c r="AS480" i="11"/>
  <c r="AS479" i="11"/>
  <c r="AS478" i="11"/>
  <c r="AS477" i="11"/>
  <c r="AS476" i="11"/>
  <c r="AS475" i="11"/>
  <c r="AS474" i="11"/>
  <c r="AS473" i="11"/>
  <c r="AS472" i="11"/>
  <c r="AS471" i="11"/>
  <c r="AS470" i="11"/>
  <c r="AS469" i="11"/>
  <c r="AS468" i="11"/>
  <c r="AS467" i="11"/>
  <c r="AS466" i="11"/>
  <c r="AS465" i="11"/>
  <c r="AS464" i="11"/>
  <c r="AS463" i="11"/>
  <c r="AS462" i="11"/>
  <c r="AS461" i="11"/>
  <c r="AS460" i="11"/>
  <c r="AS459" i="11"/>
  <c r="AS458" i="11"/>
  <c r="AS457" i="11"/>
  <c r="AS456" i="11"/>
  <c r="AS455" i="11"/>
  <c r="AS454" i="11"/>
  <c r="AS453" i="11"/>
  <c r="AS452" i="11"/>
  <c r="AS451" i="11"/>
  <c r="AS450" i="11"/>
  <c r="AS449" i="11"/>
  <c r="AS448" i="11"/>
  <c r="AS447" i="11"/>
  <c r="AS446" i="11"/>
  <c r="AS445" i="11"/>
  <c r="AS444" i="11"/>
  <c r="AS443" i="11"/>
  <c r="AS442" i="11"/>
  <c r="AS441" i="11"/>
  <c r="AS440" i="11"/>
  <c r="AS439" i="11"/>
  <c r="AS438" i="11"/>
  <c r="AS437" i="11"/>
  <c r="AS436" i="11"/>
  <c r="AS435" i="11"/>
  <c r="AS434" i="11"/>
  <c r="AS433" i="11"/>
  <c r="AS432" i="11"/>
  <c r="AS431" i="11"/>
  <c r="AS430" i="11"/>
  <c r="AS429" i="11"/>
  <c r="AS428" i="11"/>
  <c r="AS427" i="11"/>
  <c r="AS426" i="11"/>
  <c r="AS425" i="11"/>
  <c r="AS424" i="11"/>
  <c r="AS423" i="11"/>
  <c r="AS422" i="11"/>
  <c r="AS421" i="11"/>
  <c r="AS420" i="11"/>
  <c r="AS419" i="11"/>
  <c r="AS418" i="11"/>
  <c r="AS417" i="11"/>
  <c r="AS416" i="11"/>
  <c r="AS415" i="11"/>
  <c r="AS414" i="11"/>
  <c r="AS413" i="11"/>
  <c r="AS412" i="11"/>
  <c r="AS411" i="11"/>
  <c r="AS410" i="11"/>
  <c r="AS409" i="11"/>
  <c r="AS408" i="11"/>
  <c r="AS407" i="11"/>
  <c r="AS406" i="11"/>
  <c r="AS405" i="11"/>
  <c r="AS404" i="11"/>
  <c r="AS403" i="11"/>
  <c r="AS402" i="11"/>
  <c r="AS401" i="11"/>
  <c r="AS400" i="11"/>
  <c r="AS399" i="11"/>
  <c r="AS398" i="11"/>
  <c r="AS397" i="11"/>
  <c r="AS396" i="11"/>
  <c r="AS395" i="11"/>
  <c r="AS394" i="11"/>
  <c r="AS393" i="11"/>
  <c r="AS392" i="11"/>
  <c r="AS391" i="11"/>
  <c r="AS390" i="11"/>
  <c r="AS389" i="11"/>
  <c r="AS388" i="11"/>
  <c r="AS387" i="11"/>
  <c r="AS386" i="11"/>
  <c r="AS385" i="11"/>
  <c r="AS384" i="11"/>
  <c r="AS383" i="11"/>
  <c r="AS382" i="11"/>
  <c r="AS381" i="11"/>
  <c r="AS380" i="11"/>
  <c r="AS379" i="11"/>
  <c r="AS378" i="11"/>
  <c r="AS377" i="11"/>
  <c r="AS376" i="11"/>
  <c r="AS375" i="11"/>
  <c r="AS374" i="11"/>
  <c r="AS373" i="11"/>
  <c r="AS372" i="11"/>
  <c r="AS371" i="11"/>
  <c r="AS370" i="11"/>
  <c r="AS369" i="11"/>
  <c r="AS368" i="11"/>
  <c r="AS367" i="11"/>
  <c r="AS366" i="11"/>
  <c r="AS365" i="11"/>
  <c r="AS364" i="11"/>
  <c r="AS363" i="11"/>
  <c r="AS362" i="11"/>
  <c r="AS361" i="11"/>
  <c r="AS360" i="11"/>
  <c r="AS359" i="11"/>
  <c r="AS358" i="11"/>
  <c r="AS357" i="11"/>
  <c r="AS356" i="11"/>
  <c r="AS355" i="11"/>
  <c r="AS354" i="11"/>
  <c r="AS353" i="11"/>
  <c r="AS352" i="11"/>
  <c r="AS351" i="11"/>
  <c r="AS350" i="11"/>
  <c r="AS349" i="11"/>
  <c r="AS348" i="11"/>
  <c r="AS347" i="11"/>
  <c r="AS346" i="11"/>
  <c r="AS345" i="11"/>
  <c r="AS344" i="11"/>
  <c r="AS343" i="11"/>
  <c r="AS342" i="11"/>
  <c r="AS341" i="11"/>
  <c r="AS340" i="11"/>
  <c r="AS339" i="11"/>
  <c r="AS338" i="11"/>
  <c r="AS337" i="11"/>
  <c r="AS336" i="11"/>
  <c r="AS335" i="11"/>
  <c r="AS334" i="11"/>
  <c r="AS333" i="11"/>
  <c r="AS332" i="11"/>
  <c r="AS331" i="11"/>
  <c r="AS330" i="11"/>
  <c r="AS329" i="11"/>
  <c r="AS328" i="11"/>
  <c r="AS327" i="11"/>
  <c r="AS326" i="11"/>
  <c r="AS325" i="11"/>
  <c r="AS324" i="11"/>
  <c r="AS323" i="11"/>
  <c r="AS322" i="11"/>
  <c r="AS321" i="11"/>
  <c r="AS320" i="11"/>
  <c r="AS319" i="11"/>
  <c r="AS318" i="11"/>
  <c r="AS317" i="11"/>
  <c r="AS316" i="11"/>
  <c r="AS315" i="11"/>
  <c r="AS314" i="11"/>
  <c r="AS313" i="11"/>
  <c r="AS312" i="11"/>
  <c r="AS311" i="11"/>
  <c r="AS310" i="11"/>
  <c r="AS309" i="11"/>
  <c r="AS308" i="11"/>
  <c r="AS307" i="11"/>
  <c r="AS306" i="11"/>
  <c r="AS305" i="11"/>
  <c r="AS304" i="11"/>
  <c r="AS303" i="11"/>
  <c r="AS302" i="11"/>
  <c r="AS301" i="11"/>
  <c r="AS300" i="11"/>
  <c r="AS299" i="11"/>
  <c r="AS298" i="11"/>
  <c r="AS297" i="11"/>
  <c r="AS296" i="11"/>
  <c r="AS295" i="11"/>
  <c r="AS294" i="11"/>
  <c r="AS293" i="11"/>
  <c r="AS292" i="11"/>
  <c r="AS291" i="11"/>
  <c r="AS290" i="11"/>
  <c r="AS289" i="11"/>
  <c r="AS288" i="11"/>
  <c r="AS287" i="11"/>
  <c r="AS286" i="11"/>
  <c r="AS285" i="11"/>
  <c r="AS284" i="11"/>
  <c r="AS283" i="11"/>
  <c r="AS282" i="11"/>
  <c r="AS281" i="11"/>
  <c r="AS280" i="11"/>
  <c r="AS279" i="11"/>
  <c r="AS278" i="11"/>
  <c r="AS277" i="11"/>
  <c r="AS276" i="11"/>
  <c r="AS275" i="11"/>
  <c r="AS274" i="11"/>
  <c r="AS273" i="11"/>
  <c r="AS272" i="11"/>
  <c r="AS271" i="11"/>
  <c r="AS270" i="11"/>
  <c r="AS269" i="11"/>
  <c r="AS268" i="11"/>
  <c r="AS267" i="11"/>
  <c r="AS266" i="11"/>
  <c r="AS265" i="11"/>
  <c r="AS264" i="11"/>
  <c r="AS263" i="11"/>
  <c r="AS262" i="11"/>
  <c r="AS261" i="11"/>
  <c r="AS260" i="11"/>
  <c r="AS259" i="11"/>
  <c r="AS258" i="11"/>
  <c r="AS257" i="11"/>
  <c r="AS256" i="11"/>
  <c r="AS255" i="11"/>
  <c r="AS254" i="11"/>
  <c r="AS253" i="11"/>
  <c r="AS252" i="11"/>
  <c r="AS251" i="11"/>
  <c r="AS250" i="11"/>
  <c r="AS249" i="11"/>
  <c r="AS248" i="11"/>
  <c r="AS247" i="11"/>
  <c r="AS246" i="11"/>
  <c r="AS245" i="11"/>
  <c r="AS244" i="11"/>
  <c r="AS243" i="11"/>
  <c r="AS242" i="11"/>
  <c r="AS241" i="11"/>
  <c r="AS240" i="11"/>
  <c r="AS239" i="11"/>
  <c r="AS238" i="11"/>
  <c r="AS237" i="11"/>
  <c r="AS236" i="11"/>
  <c r="AS235" i="11"/>
  <c r="AS234" i="11"/>
  <c r="AS233" i="11"/>
  <c r="AS232" i="11"/>
  <c r="AS231" i="11"/>
  <c r="AS230" i="11"/>
  <c r="AS229" i="11"/>
  <c r="AS228" i="11"/>
  <c r="AS227" i="11"/>
  <c r="AS226" i="11"/>
  <c r="AS225" i="11"/>
  <c r="AS224" i="11"/>
  <c r="AS223" i="11"/>
  <c r="AS222" i="11"/>
  <c r="AS221" i="11"/>
  <c r="AS220" i="11"/>
  <c r="AS219" i="11"/>
  <c r="AS218" i="11"/>
  <c r="AS217" i="11"/>
  <c r="AS216" i="11"/>
  <c r="AS215" i="11"/>
  <c r="AS214" i="11"/>
  <c r="AS213" i="11"/>
  <c r="AS212" i="11"/>
  <c r="AS211" i="11"/>
  <c r="AS210" i="11"/>
  <c r="AS209" i="11"/>
  <c r="AS208" i="11"/>
  <c r="AS207" i="11"/>
  <c r="AS206" i="11"/>
  <c r="AS205" i="11"/>
  <c r="AS204" i="11"/>
  <c r="AS203" i="11"/>
  <c r="AS202" i="11"/>
  <c r="AS201" i="11"/>
  <c r="AS200" i="11"/>
  <c r="AS199" i="11"/>
  <c r="AS198" i="11"/>
  <c r="AS197" i="11"/>
  <c r="AS196" i="11"/>
  <c r="AS195" i="11"/>
  <c r="AS194" i="11"/>
  <c r="AS193" i="11"/>
  <c r="AS192" i="11"/>
  <c r="AS191" i="11"/>
  <c r="AS190" i="11"/>
  <c r="AS189" i="11"/>
  <c r="AS188" i="11"/>
  <c r="AS187" i="11"/>
  <c r="AS186" i="11"/>
  <c r="AS185" i="11"/>
  <c r="AS184" i="11"/>
  <c r="AS183" i="11"/>
  <c r="AS182" i="11"/>
  <c r="AS181" i="11"/>
  <c r="AS180" i="11"/>
  <c r="AS179" i="11"/>
  <c r="AS178" i="11"/>
  <c r="AS177" i="11"/>
  <c r="AS176" i="11"/>
  <c r="AS175" i="11"/>
  <c r="AS174" i="11"/>
  <c r="AS173" i="11"/>
  <c r="AS172" i="11"/>
  <c r="AS171" i="11"/>
  <c r="AS170" i="11"/>
  <c r="AS169" i="11"/>
  <c r="AS168" i="11"/>
  <c r="AS167" i="11"/>
  <c r="AS166" i="11"/>
  <c r="AS165" i="11"/>
  <c r="AS164" i="11"/>
  <c r="AS163" i="11"/>
  <c r="AS162" i="11"/>
  <c r="AS161" i="11"/>
  <c r="AS160" i="11"/>
  <c r="AS159" i="11"/>
  <c r="AS158" i="11"/>
  <c r="AS157" i="11"/>
  <c r="AS156" i="11"/>
  <c r="AS155" i="11"/>
  <c r="AS154" i="11"/>
  <c r="AS153" i="11"/>
  <c r="AS152" i="11"/>
  <c r="AS151" i="11"/>
  <c r="AS150" i="11"/>
  <c r="AS149" i="11"/>
  <c r="AS148" i="11"/>
  <c r="AS147" i="11"/>
  <c r="AS146" i="11"/>
  <c r="AS145" i="11"/>
  <c r="AS144" i="11"/>
  <c r="AS143" i="11"/>
  <c r="AS142" i="11"/>
  <c r="AS141" i="11"/>
  <c r="AS140" i="11"/>
  <c r="AS139" i="11"/>
  <c r="AS138" i="11"/>
  <c r="AS137" i="11"/>
  <c r="AS136" i="11"/>
  <c r="AS135" i="11"/>
  <c r="AS134" i="11"/>
  <c r="AS133" i="11"/>
  <c r="AS132" i="11"/>
  <c r="AS131" i="11"/>
  <c r="AS130" i="11"/>
  <c r="AS129" i="11"/>
  <c r="AS128" i="11"/>
  <c r="AS127" i="11"/>
  <c r="AS126" i="11"/>
  <c r="AS125" i="11"/>
  <c r="AS124" i="11"/>
  <c r="AS123" i="11"/>
  <c r="AS122" i="11"/>
  <c r="AS121" i="11"/>
  <c r="AS120" i="11"/>
  <c r="AS119" i="11"/>
  <c r="AS118" i="11"/>
  <c r="AS117" i="11"/>
  <c r="AS116" i="11"/>
  <c r="AS115" i="11"/>
  <c r="AS114" i="11"/>
  <c r="AS113" i="11"/>
  <c r="AS112" i="11"/>
  <c r="AS111" i="11"/>
  <c r="AS110" i="11"/>
  <c r="AS109" i="11"/>
  <c r="AS108" i="11"/>
  <c r="AS107" i="11"/>
  <c r="AS106" i="11"/>
  <c r="AS105" i="11"/>
  <c r="AS104" i="11"/>
  <c r="AS103" i="11"/>
  <c r="AS102" i="11"/>
  <c r="AS101" i="11"/>
  <c r="AS100" i="11"/>
  <c r="AS99" i="11"/>
  <c r="AS98" i="11"/>
  <c r="AS97" i="11"/>
  <c r="AS96" i="11"/>
  <c r="AS95" i="11"/>
  <c r="AS94" i="11"/>
  <c r="AS93" i="11"/>
  <c r="AS92" i="11"/>
  <c r="AS91" i="11"/>
  <c r="AS90" i="11"/>
  <c r="AS89" i="11"/>
  <c r="AS88" i="11"/>
  <c r="AS87" i="11"/>
  <c r="AS86" i="11"/>
  <c r="AS85" i="11"/>
  <c r="AS84" i="11"/>
  <c r="AS83" i="11"/>
  <c r="AS82" i="11"/>
  <c r="AS81" i="11"/>
  <c r="AS80" i="11"/>
  <c r="AS79" i="11"/>
  <c r="AS78" i="11"/>
  <c r="AS77" i="11"/>
  <c r="AS76" i="11"/>
  <c r="AS75" i="11"/>
  <c r="AS74" i="11"/>
  <c r="AS73" i="11"/>
  <c r="AS72" i="11"/>
  <c r="AS71" i="11"/>
  <c r="AS70" i="11"/>
  <c r="AS69" i="11"/>
  <c r="AS68" i="11"/>
  <c r="AS67" i="11"/>
  <c r="AS66" i="11"/>
  <c r="AS65" i="11"/>
  <c r="AS64" i="11"/>
  <c r="AS63" i="11"/>
  <c r="AS62" i="11"/>
  <c r="AS61" i="11"/>
  <c r="AS60" i="11"/>
  <c r="AS59" i="11"/>
  <c r="AS58" i="11"/>
  <c r="AS57" i="11"/>
  <c r="AS56" i="11"/>
  <c r="AS55" i="11"/>
  <c r="AS54" i="11"/>
  <c r="AS53" i="11"/>
  <c r="AS52" i="11"/>
  <c r="AS51" i="11"/>
  <c r="AS49" i="11"/>
  <c r="AS48" i="11"/>
  <c r="AS47" i="11"/>
  <c r="AS46" i="11"/>
  <c r="AS45" i="11"/>
  <c r="AS44" i="11"/>
  <c r="AS43" i="11"/>
  <c r="AS42" i="11"/>
  <c r="AS41" i="11"/>
  <c r="AS40" i="11"/>
  <c r="AS39" i="11"/>
  <c r="AS38" i="11"/>
  <c r="AS37" i="11"/>
  <c r="AS36" i="11"/>
  <c r="AS35" i="11"/>
  <c r="AS34" i="11"/>
  <c r="AS33" i="11"/>
  <c r="AS32" i="11"/>
  <c r="AS31" i="11"/>
  <c r="AS30" i="11"/>
  <c r="AS29" i="11"/>
  <c r="AS28" i="11"/>
  <c r="AS27" i="11"/>
  <c r="AS26" i="11"/>
  <c r="AS25" i="11"/>
  <c r="AS24" i="11"/>
  <c r="AS23" i="11"/>
  <c r="AS22" i="11"/>
  <c r="AY50" i="11"/>
  <c r="AS50" i="11"/>
  <c r="H135" i="22"/>
  <c r="H134" i="22"/>
  <c r="D134" i="22"/>
  <c r="O133" i="22"/>
  <c r="J135" i="22" s="1"/>
  <c r="N133" i="22"/>
  <c r="J134" i="22" s="1"/>
  <c r="H130" i="21"/>
  <c r="H129" i="21"/>
  <c r="D129" i="21"/>
  <c r="O128" i="21"/>
  <c r="J130" i="21" s="1"/>
  <c r="N128" i="21"/>
  <c r="J129" i="21" s="1"/>
  <c r="H134" i="20"/>
  <c r="H133" i="20"/>
  <c r="D133" i="20"/>
  <c r="O132" i="20"/>
  <c r="J134" i="20" s="1"/>
  <c r="N132" i="20"/>
  <c r="J133" i="20" s="1"/>
  <c r="Y14" i="22"/>
  <c r="AN282" i="22"/>
  <c r="AL282" i="22"/>
  <c r="E227" i="22"/>
  <c r="B167" i="22"/>
  <c r="B162" i="22"/>
  <c r="AM7" i="22"/>
  <c r="AM6" i="22"/>
  <c r="AN1" i="22"/>
  <c r="AM1" i="22"/>
  <c r="A1" i="22"/>
  <c r="AN277" i="21"/>
  <c r="AL277" i="21"/>
  <c r="E221" i="21"/>
  <c r="B162" i="21"/>
  <c r="B157" i="21"/>
  <c r="Y14" i="21"/>
  <c r="AM7" i="21"/>
  <c r="AM6" i="21"/>
  <c r="AN1" i="21"/>
  <c r="AM1" i="21"/>
  <c r="A1" i="21"/>
  <c r="AN3" i="21" s="1"/>
  <c r="AN288" i="20"/>
  <c r="AL288" i="20"/>
  <c r="E226" i="20"/>
  <c r="B166" i="20"/>
  <c r="B161" i="20"/>
  <c r="Y14" i="20"/>
  <c r="AM7" i="20"/>
  <c r="AM6" i="20"/>
  <c r="AN1" i="20"/>
  <c r="AM1" i="20"/>
  <c r="A1" i="20"/>
  <c r="BJ343" i="15"/>
  <c r="BH343" i="15"/>
  <c r="C8" i="15"/>
  <c r="BI7" i="15"/>
  <c r="BI6" i="15"/>
  <c r="BE2" i="15"/>
  <c r="BD2" i="15"/>
  <c r="BC2" i="15"/>
  <c r="BB2" i="15"/>
  <c r="BA2" i="15"/>
  <c r="AZ2" i="15"/>
  <c r="AY2" i="15"/>
  <c r="AX2" i="15"/>
  <c r="AW2" i="15"/>
  <c r="AV2" i="15"/>
  <c r="AU2" i="15"/>
  <c r="AT2" i="15"/>
  <c r="AS2" i="15"/>
  <c r="AR2" i="15"/>
  <c r="AQ2" i="15"/>
  <c r="AP2" i="15"/>
  <c r="AO2" i="15"/>
  <c r="AN2" i="15"/>
  <c r="AL2" i="15"/>
  <c r="AK2" i="15"/>
  <c r="AJ2" i="15"/>
  <c r="AI2" i="15"/>
  <c r="AH2" i="15"/>
  <c r="AG2" i="15"/>
  <c r="AF2" i="15"/>
  <c r="AE2" i="15"/>
  <c r="AD2" i="15"/>
  <c r="AC2" i="15"/>
  <c r="AB2" i="15"/>
  <c r="AA2" i="15"/>
  <c r="Z2" i="15"/>
  <c r="Y2" i="15"/>
  <c r="X2" i="15"/>
  <c r="W2" i="15"/>
  <c r="V2" i="15"/>
  <c r="U2" i="15"/>
  <c r="S2" i="15"/>
  <c r="R2" i="15"/>
  <c r="Q2" i="15"/>
  <c r="P2" i="15"/>
  <c r="O2" i="15"/>
  <c r="N2" i="15"/>
  <c r="M2" i="15"/>
  <c r="L2" i="15"/>
  <c r="K2" i="15"/>
  <c r="J2" i="15"/>
  <c r="I2" i="15"/>
  <c r="H2" i="15"/>
  <c r="G2" i="15"/>
  <c r="F2" i="15"/>
  <c r="E2" i="15"/>
  <c r="D2" i="15"/>
  <c r="C2" i="15"/>
  <c r="B2" i="15"/>
  <c r="BJ1" i="15"/>
  <c r="BI1" i="15"/>
  <c r="BE1" i="15"/>
  <c r="BD1" i="15"/>
  <c r="BC1" i="15"/>
  <c r="BB1" i="15"/>
  <c r="BA1" i="15"/>
  <c r="AZ1" i="15"/>
  <c r="AY1" i="15"/>
  <c r="AX1" i="15"/>
  <c r="AW1" i="15"/>
  <c r="AV1" i="15"/>
  <c r="AU1" i="15"/>
  <c r="AT1" i="15"/>
  <c r="AS1" i="15"/>
  <c r="AR1" i="15"/>
  <c r="AQ1" i="15"/>
  <c r="AP1" i="15"/>
  <c r="AO1" i="15"/>
  <c r="AN1" i="15"/>
  <c r="AL1" i="15"/>
  <c r="AK1" i="15"/>
  <c r="AJ1" i="15"/>
  <c r="AI1" i="15"/>
  <c r="AH1" i="15"/>
  <c r="AG1" i="15"/>
  <c r="AF1" i="15"/>
  <c r="AE1" i="15"/>
  <c r="AD1" i="15"/>
  <c r="AC1" i="15"/>
  <c r="AB1" i="15"/>
  <c r="AA1" i="15"/>
  <c r="Z1" i="15"/>
  <c r="Y1" i="15"/>
  <c r="X1" i="15"/>
  <c r="W1" i="15"/>
  <c r="V1" i="15"/>
  <c r="U1" i="15"/>
  <c r="S1" i="15"/>
  <c r="R1" i="15"/>
  <c r="Q1" i="15"/>
  <c r="P1" i="15"/>
  <c r="O1" i="15"/>
  <c r="N1" i="15"/>
  <c r="M1" i="15"/>
  <c r="L1" i="15"/>
  <c r="K1" i="15"/>
  <c r="J1" i="15"/>
  <c r="I1" i="15"/>
  <c r="H1" i="15"/>
  <c r="G1" i="15"/>
  <c r="F1" i="15"/>
  <c r="E1" i="15"/>
  <c r="D1" i="15"/>
  <c r="C1" i="15"/>
  <c r="B1" i="15"/>
  <c r="A1" i="15"/>
  <c r="BC158" i="12"/>
  <c r="BE157" i="12"/>
  <c r="BB159" i="12" s="1"/>
  <c r="BC154" i="12"/>
  <c r="BC153" i="12"/>
  <c r="BE150" i="12"/>
  <c r="BB155" i="12" s="1"/>
  <c r="AJ158" i="12"/>
  <c r="AL157" i="12"/>
  <c r="AI159" i="12" s="1"/>
  <c r="AJ154" i="12"/>
  <c r="AJ153" i="12"/>
  <c r="AL150" i="12"/>
  <c r="AI155" i="12" s="1"/>
  <c r="Q158" i="12"/>
  <c r="S157" i="12"/>
  <c r="P159" i="12" s="1"/>
  <c r="Q154" i="12"/>
  <c r="Q153" i="12"/>
  <c r="S150" i="12"/>
  <c r="P155" i="12" s="1"/>
  <c r="BI275" i="12"/>
  <c r="BK274" i="12"/>
  <c r="BH276" i="12" s="1"/>
  <c r="BI271" i="12"/>
  <c r="BI270" i="12"/>
  <c r="BK267" i="12"/>
  <c r="BH272" i="12" s="1"/>
  <c r="E1" i="11"/>
  <c r="DO183" i="13"/>
  <c r="DM183" i="13"/>
  <c r="E15" i="13"/>
  <c r="E14" i="13"/>
  <c r="AG11" i="13"/>
  <c r="AG10" i="13"/>
  <c r="X10" i="13"/>
  <c r="W12" i="13" s="1"/>
  <c r="DN7" i="13"/>
  <c r="DN6" i="13"/>
  <c r="R5" i="13"/>
  <c r="DK2" i="13"/>
  <c r="DI2" i="13"/>
  <c r="DH2" i="13"/>
  <c r="DF2" i="13"/>
  <c r="DE2" i="13"/>
  <c r="DC2" i="13"/>
  <c r="DB2" i="13"/>
  <c r="CZ2" i="13"/>
  <c r="CY2" i="13"/>
  <c r="CW2" i="13"/>
  <c r="CV2" i="13"/>
  <c r="CT2" i="13"/>
  <c r="CS2" i="13"/>
  <c r="CQ2" i="13"/>
  <c r="CP2" i="13"/>
  <c r="CN2" i="13"/>
  <c r="CM2" i="13"/>
  <c r="CK2" i="13"/>
  <c r="CJ2" i="13"/>
  <c r="CH2" i="13"/>
  <c r="CG2" i="13"/>
  <c r="CE2" i="13"/>
  <c r="CD2" i="13"/>
  <c r="BX2" i="13"/>
  <c r="BW2" i="13"/>
  <c r="BU2" i="13"/>
  <c r="BT2" i="13"/>
  <c r="BR2" i="13"/>
  <c r="BQ2" i="13"/>
  <c r="BO2" i="13"/>
  <c r="BN2" i="13"/>
  <c r="BL2" i="13"/>
  <c r="BK2" i="13"/>
  <c r="BI2" i="13"/>
  <c r="BH2" i="13"/>
  <c r="BF2" i="13"/>
  <c r="BE2" i="13"/>
  <c r="BC2" i="13"/>
  <c r="BB2" i="13"/>
  <c r="AZ2" i="13"/>
  <c r="AY2" i="13"/>
  <c r="AW2" i="13"/>
  <c r="AV2" i="13"/>
  <c r="AT2" i="13"/>
  <c r="AS2" i="13"/>
  <c r="AP2" i="13"/>
  <c r="AO2" i="13"/>
  <c r="AM2" i="13"/>
  <c r="AL2" i="13"/>
  <c r="AJ2" i="13"/>
  <c r="AI2" i="13"/>
  <c r="AG2" i="13"/>
  <c r="AF2" i="13"/>
  <c r="AD2" i="13"/>
  <c r="AC2" i="13"/>
  <c r="AA2" i="13"/>
  <c r="Z2" i="13"/>
  <c r="X2" i="13"/>
  <c r="W2" i="13"/>
  <c r="U2" i="13"/>
  <c r="T2" i="13"/>
  <c r="R2" i="13"/>
  <c r="Q2" i="13"/>
  <c r="O2" i="13"/>
  <c r="N2" i="13"/>
  <c r="L2" i="13"/>
  <c r="K2" i="13"/>
  <c r="I2" i="13"/>
  <c r="H2" i="13"/>
  <c r="F2" i="13"/>
  <c r="E2" i="13"/>
  <c r="C2" i="13"/>
  <c r="B2" i="13"/>
  <c r="DO1" i="13"/>
  <c r="DN1" i="13"/>
  <c r="DK1" i="13"/>
  <c r="DI1" i="13"/>
  <c r="DH1" i="13"/>
  <c r="DF1" i="13"/>
  <c r="DE1" i="13"/>
  <c r="DC1" i="13"/>
  <c r="DB1" i="13"/>
  <c r="CZ1" i="13"/>
  <c r="CY1" i="13"/>
  <c r="CW1" i="13"/>
  <c r="CV1" i="13"/>
  <c r="CT1" i="13"/>
  <c r="CS1" i="13"/>
  <c r="CQ1" i="13"/>
  <c r="CP1" i="13"/>
  <c r="CN1" i="13"/>
  <c r="CM1" i="13"/>
  <c r="CK1" i="13"/>
  <c r="CJ1" i="13"/>
  <c r="CH1" i="13"/>
  <c r="CG1" i="13"/>
  <c r="CE1" i="13"/>
  <c r="CD1" i="13"/>
  <c r="BX1" i="13"/>
  <c r="BW1" i="13"/>
  <c r="BU1" i="13"/>
  <c r="BT1" i="13"/>
  <c r="BR1" i="13"/>
  <c r="BQ1" i="13"/>
  <c r="BO1" i="13"/>
  <c r="BN1" i="13"/>
  <c r="BL1" i="13"/>
  <c r="BK1" i="13"/>
  <c r="BI1" i="13"/>
  <c r="BH1" i="13"/>
  <c r="BF1" i="13"/>
  <c r="BE1" i="13"/>
  <c r="BC1" i="13"/>
  <c r="BB1" i="13"/>
  <c r="AZ1" i="13"/>
  <c r="AY1" i="13"/>
  <c r="AW1" i="13"/>
  <c r="AV1" i="13"/>
  <c r="AT1" i="13"/>
  <c r="AS1" i="13"/>
  <c r="AP1" i="13"/>
  <c r="AO1" i="13"/>
  <c r="AM1" i="13"/>
  <c r="AL1" i="13"/>
  <c r="AJ1" i="13"/>
  <c r="AI1" i="13"/>
  <c r="AG1" i="13"/>
  <c r="AF1" i="13"/>
  <c r="AD1" i="13"/>
  <c r="AC1" i="13"/>
  <c r="AA1" i="13"/>
  <c r="Z1" i="13"/>
  <c r="X1" i="13"/>
  <c r="W1" i="13"/>
  <c r="U1" i="13"/>
  <c r="T1" i="13"/>
  <c r="R1" i="13"/>
  <c r="Q1" i="13"/>
  <c r="O1" i="13"/>
  <c r="N1" i="13"/>
  <c r="L1" i="13"/>
  <c r="K1" i="13"/>
  <c r="I1" i="13"/>
  <c r="H1" i="13"/>
  <c r="F1" i="13"/>
  <c r="E1" i="13"/>
  <c r="C1" i="13"/>
  <c r="B1" i="13"/>
  <c r="A1" i="13"/>
  <c r="CG509" i="12"/>
  <c r="CE509" i="12"/>
  <c r="CA3" i="12" s="1"/>
  <c r="AX499" i="12"/>
  <c r="AE499" i="12"/>
  <c r="L499" i="12"/>
  <c r="AX498" i="12"/>
  <c r="AE498" i="12"/>
  <c r="L498" i="12"/>
  <c r="AV497" i="12"/>
  <c r="AV498" i="12" s="1"/>
  <c r="AC497" i="12"/>
  <c r="AC498" i="12" s="1"/>
  <c r="J497" i="12"/>
  <c r="J498" i="12" s="1"/>
  <c r="AX494" i="12"/>
  <c r="AX495" i="12" s="1"/>
  <c r="AV494" i="12"/>
  <c r="AV495" i="12" s="1"/>
  <c r="AE494" i="12"/>
  <c r="AE495" i="12" s="1"/>
  <c r="AC494" i="12"/>
  <c r="AC495" i="12" s="1"/>
  <c r="L494" i="12"/>
  <c r="L495" i="12" s="1"/>
  <c r="J494" i="12"/>
  <c r="J495" i="12" s="1"/>
  <c r="AX476" i="12"/>
  <c r="AS478" i="12" s="1"/>
  <c r="AE476" i="12"/>
  <c r="Z478" i="12" s="1"/>
  <c r="L476" i="12"/>
  <c r="G478" i="12" s="1"/>
  <c r="AX475" i="12"/>
  <c r="AS477" i="12" s="1"/>
  <c r="AE475" i="12"/>
  <c r="Z477" i="12" s="1"/>
  <c r="L475" i="12"/>
  <c r="G477" i="12" s="1"/>
  <c r="AX459" i="12"/>
  <c r="AW459" i="12"/>
  <c r="AV459" i="12"/>
  <c r="AT459" i="12"/>
  <c r="AS459" i="12"/>
  <c r="AE459" i="12"/>
  <c r="AD459" i="12"/>
  <c r="AC459" i="12"/>
  <c r="AA459" i="12"/>
  <c r="Z459" i="12"/>
  <c r="L459" i="12"/>
  <c r="K459" i="12"/>
  <c r="J459" i="12"/>
  <c r="H459" i="12"/>
  <c r="G459" i="12"/>
  <c r="AS457" i="12"/>
  <c r="Z457" i="12"/>
  <c r="G457" i="12"/>
  <c r="AX456" i="12"/>
  <c r="AW456" i="12"/>
  <c r="AV456" i="12"/>
  <c r="AT456" i="12"/>
  <c r="AS456" i="12"/>
  <c r="AE456" i="12"/>
  <c r="AD456" i="12"/>
  <c r="AC456" i="12"/>
  <c r="AA456" i="12"/>
  <c r="Z456" i="12"/>
  <c r="L456" i="12"/>
  <c r="K456" i="12"/>
  <c r="J456" i="12"/>
  <c r="H456" i="12"/>
  <c r="G456" i="12"/>
  <c r="AS454" i="12"/>
  <c r="Z454" i="12"/>
  <c r="G454" i="12"/>
  <c r="AV446" i="12"/>
  <c r="AC446" i="12"/>
  <c r="J446" i="12"/>
  <c r="AV445" i="12"/>
  <c r="AC445" i="12"/>
  <c r="J445" i="12"/>
  <c r="AV444" i="12"/>
  <c r="AC444" i="12"/>
  <c r="J444" i="12"/>
  <c r="AV443" i="12"/>
  <c r="AC443" i="12"/>
  <c r="J443" i="12"/>
  <c r="AV442" i="12"/>
  <c r="AC442" i="12"/>
  <c r="J442" i="12"/>
  <c r="AV441" i="12"/>
  <c r="AC441" i="12"/>
  <c r="J441" i="12"/>
  <c r="AV440" i="12"/>
  <c r="AC440" i="12"/>
  <c r="J440" i="12"/>
  <c r="AV439" i="12"/>
  <c r="AC439" i="12"/>
  <c r="J439" i="12"/>
  <c r="AV438" i="12"/>
  <c r="AC438" i="12"/>
  <c r="J438" i="12"/>
  <c r="AW437" i="12"/>
  <c r="AD437" i="12"/>
  <c r="K437" i="12"/>
  <c r="CC341" i="12"/>
  <c r="CB341" i="12"/>
  <c r="CA341" i="12"/>
  <c r="BZ341" i="12"/>
  <c r="BY341" i="12"/>
  <c r="BX341" i="12"/>
  <c r="BW341" i="12"/>
  <c r="BU341" i="12"/>
  <c r="BT341" i="12"/>
  <c r="BS341" i="12"/>
  <c r="BR341" i="12"/>
  <c r="BQ341" i="12"/>
  <c r="BP341" i="12"/>
  <c r="BO341" i="12"/>
  <c r="BM341" i="12"/>
  <c r="BL341" i="12"/>
  <c r="BK341" i="12"/>
  <c r="BJ341" i="12"/>
  <c r="BI341" i="12"/>
  <c r="BH341" i="12"/>
  <c r="BG341" i="12"/>
  <c r="AT428" i="12"/>
  <c r="AA428" i="12"/>
  <c r="H428" i="12"/>
  <c r="CA332" i="12"/>
  <c r="BZ332" i="12"/>
  <c r="BX332" i="12"/>
  <c r="BW332" i="12"/>
  <c r="BS332" i="12"/>
  <c r="BR332" i="12"/>
  <c r="BP332" i="12"/>
  <c r="BO332" i="12"/>
  <c r="BK332" i="12"/>
  <c r="BJ332" i="12"/>
  <c r="BH332" i="12"/>
  <c r="BG332" i="12"/>
  <c r="CA331" i="12"/>
  <c r="BZ331" i="12"/>
  <c r="BX331" i="12"/>
  <c r="BW331" i="12"/>
  <c r="BS331" i="12"/>
  <c r="BR331" i="12"/>
  <c r="BP331" i="12"/>
  <c r="BO331" i="12"/>
  <c r="BK331" i="12"/>
  <c r="BJ331" i="12"/>
  <c r="BH331" i="12"/>
  <c r="BG331" i="12"/>
  <c r="BW320" i="12"/>
  <c r="BO320" i="12"/>
  <c r="BG320" i="12"/>
  <c r="BW319" i="12"/>
  <c r="BO319" i="12"/>
  <c r="BG319" i="12"/>
  <c r="AU383" i="12"/>
  <c r="AX383" i="12" s="1"/>
  <c r="AB383" i="12"/>
  <c r="AE383" i="12" s="1"/>
  <c r="I383" i="12"/>
  <c r="L383" i="12" s="1"/>
  <c r="AU382" i="12"/>
  <c r="AX382" i="12" s="1"/>
  <c r="AB382" i="12"/>
  <c r="AE382" i="12" s="1"/>
  <c r="I382" i="12"/>
  <c r="L382" i="12" s="1"/>
  <c r="AU381" i="12"/>
  <c r="AX381" i="12" s="1"/>
  <c r="AB381" i="12"/>
  <c r="AE381" i="12" s="1"/>
  <c r="I381" i="12"/>
  <c r="L381" i="12" s="1"/>
  <c r="AU380" i="12"/>
  <c r="AX380" i="12" s="1"/>
  <c r="AB380" i="12"/>
  <c r="AE380" i="12" s="1"/>
  <c r="I380" i="12"/>
  <c r="L380" i="12" s="1"/>
  <c r="BY275" i="12"/>
  <c r="BQ275" i="12"/>
  <c r="CA274" i="12"/>
  <c r="BX276" i="12" s="1"/>
  <c r="BS274" i="12"/>
  <c r="BP276" i="12" s="1"/>
  <c r="BY271" i="12"/>
  <c r="BQ271" i="12"/>
  <c r="CA270" i="12"/>
  <c r="BX272" i="12" s="1"/>
  <c r="BS270" i="12"/>
  <c r="BP272" i="12" s="1"/>
  <c r="AS362" i="12"/>
  <c r="Z362" i="12"/>
  <c r="G362" i="12"/>
  <c r="CA265" i="12"/>
  <c r="BS265" i="12"/>
  <c r="BK265" i="12"/>
  <c r="AT345" i="12"/>
  <c r="AA345" i="12"/>
  <c r="H345" i="12"/>
  <c r="AW329" i="12"/>
  <c r="AV329" i="12"/>
  <c r="AT329" i="12"/>
  <c r="AS329" i="12"/>
  <c r="AD329" i="12"/>
  <c r="AC329" i="12"/>
  <c r="AA329" i="12"/>
  <c r="Z329" i="12"/>
  <c r="K329" i="12"/>
  <c r="J329" i="12"/>
  <c r="H329" i="12"/>
  <c r="G329" i="12"/>
  <c r="AW328" i="12"/>
  <c r="AV328" i="12"/>
  <c r="AT328" i="12"/>
  <c r="AS328" i="12"/>
  <c r="AD328" i="12"/>
  <c r="AC328" i="12"/>
  <c r="AA328" i="12"/>
  <c r="Z328" i="12"/>
  <c r="K328" i="12"/>
  <c r="J328" i="12"/>
  <c r="H328" i="12"/>
  <c r="G328" i="12"/>
  <c r="AS311" i="12"/>
  <c r="Z311" i="12"/>
  <c r="G311" i="12"/>
  <c r="AS310" i="12"/>
  <c r="Z310" i="12"/>
  <c r="G310" i="12"/>
  <c r="AT165" i="12"/>
  <c r="AA165" i="12"/>
  <c r="H165" i="12"/>
  <c r="AN162" i="12"/>
  <c r="U162" i="12"/>
  <c r="B162" i="12"/>
  <c r="AN161" i="12"/>
  <c r="U161" i="12"/>
  <c r="B161" i="12"/>
  <c r="AN160" i="12"/>
  <c r="U160" i="12"/>
  <c r="B160" i="12"/>
  <c r="AN159" i="12"/>
  <c r="U159" i="12"/>
  <c r="B159" i="12"/>
  <c r="AN158" i="12"/>
  <c r="U158" i="12"/>
  <c r="B158" i="12"/>
  <c r="AN157" i="12"/>
  <c r="U157" i="12"/>
  <c r="B157" i="12"/>
  <c r="AN156" i="12"/>
  <c r="U156" i="12"/>
  <c r="B156" i="12"/>
  <c r="AN155" i="12"/>
  <c r="U155" i="12"/>
  <c r="B155" i="12"/>
  <c r="AN154" i="12"/>
  <c r="U154" i="12"/>
  <c r="B154" i="12"/>
  <c r="AN153" i="12"/>
  <c r="U153" i="12"/>
  <c r="B153" i="12"/>
  <c r="AN152" i="12"/>
  <c r="U152" i="12"/>
  <c r="B152" i="12"/>
  <c r="AN151" i="12"/>
  <c r="U151" i="12"/>
  <c r="B151" i="12"/>
  <c r="AN150" i="12"/>
  <c r="U150" i="12"/>
  <c r="B150" i="12"/>
  <c r="AN149" i="12"/>
  <c r="U149" i="12"/>
  <c r="B149" i="12"/>
  <c r="BE148" i="12"/>
  <c r="AN148" i="12"/>
  <c r="AL148" i="12"/>
  <c r="U148" i="12"/>
  <c r="S148" i="12"/>
  <c r="B148" i="12"/>
  <c r="AN147" i="12"/>
  <c r="U147" i="12"/>
  <c r="B147" i="12"/>
  <c r="AN146" i="12"/>
  <c r="U146" i="12"/>
  <c r="B146" i="12"/>
  <c r="AN145" i="12"/>
  <c r="U145" i="12"/>
  <c r="B145" i="12"/>
  <c r="AN144" i="12"/>
  <c r="U144" i="12"/>
  <c r="B144" i="12"/>
  <c r="AN143" i="12"/>
  <c r="U143" i="12"/>
  <c r="B143" i="12"/>
  <c r="AX142" i="12"/>
  <c r="AW142" i="12"/>
  <c r="AV142" i="12"/>
  <c r="AU142" i="12"/>
  <c r="AT142" i="12"/>
  <c r="AS142" i="12"/>
  <c r="AE142" i="12"/>
  <c r="AD142" i="12"/>
  <c r="AC142" i="12"/>
  <c r="AB142" i="12"/>
  <c r="AA142" i="12"/>
  <c r="Z142" i="12"/>
  <c r="L142" i="12"/>
  <c r="K142" i="12"/>
  <c r="J142" i="12"/>
  <c r="I142" i="12"/>
  <c r="H142" i="12"/>
  <c r="G142" i="12"/>
  <c r="BD137" i="12"/>
  <c r="AK137" i="12"/>
  <c r="R137" i="12"/>
  <c r="BE136" i="12"/>
  <c r="BC136" i="12"/>
  <c r="BB136" i="12"/>
  <c r="BD136" i="12" s="1"/>
  <c r="AU136" i="12"/>
  <c r="AN136" i="12"/>
  <c r="AL136" i="12"/>
  <c r="AJ136" i="12"/>
  <c r="AI136" i="12"/>
  <c r="AK136" i="12" s="1"/>
  <c r="AB136" i="12"/>
  <c r="U136" i="12"/>
  <c r="S136" i="12"/>
  <c r="Q136" i="12"/>
  <c r="P136" i="12"/>
  <c r="R136" i="12" s="1"/>
  <c r="I136" i="12"/>
  <c r="B136" i="12"/>
  <c r="BE135" i="12"/>
  <c r="BC135" i="12"/>
  <c r="BB135" i="12"/>
  <c r="BD135" i="12" s="1"/>
  <c r="AU135" i="12"/>
  <c r="AN135" i="12"/>
  <c r="AL135" i="12"/>
  <c r="AJ135" i="12"/>
  <c r="AI135" i="12"/>
  <c r="AK135" i="12" s="1"/>
  <c r="AB135" i="12"/>
  <c r="U135" i="12"/>
  <c r="S135" i="12"/>
  <c r="Q135" i="12"/>
  <c r="P135" i="12"/>
  <c r="R135" i="12" s="1"/>
  <c r="I135" i="12"/>
  <c r="B135" i="12"/>
  <c r="BE134" i="12"/>
  <c r="BC134" i="12"/>
  <c r="BB134" i="12"/>
  <c r="BD134" i="12" s="1"/>
  <c r="AU134" i="12"/>
  <c r="AN134" i="12"/>
  <c r="AL134" i="12"/>
  <c r="AJ134" i="12"/>
  <c r="AI134" i="12"/>
  <c r="AK134" i="12" s="1"/>
  <c r="AB134" i="12"/>
  <c r="U134" i="12"/>
  <c r="S134" i="12"/>
  <c r="Q134" i="12"/>
  <c r="P134" i="12"/>
  <c r="R134" i="12" s="1"/>
  <c r="I134" i="12"/>
  <c r="B134" i="12"/>
  <c r="BE133" i="12"/>
  <c r="BC133" i="12"/>
  <c r="BB133" i="12"/>
  <c r="BD133" i="12" s="1"/>
  <c r="AU133" i="12"/>
  <c r="AN133" i="12"/>
  <c r="AL133" i="12"/>
  <c r="AJ133" i="12"/>
  <c r="AI133" i="12"/>
  <c r="AK133" i="12" s="1"/>
  <c r="AB133" i="12"/>
  <c r="U133" i="12"/>
  <c r="S133" i="12"/>
  <c r="Q133" i="12"/>
  <c r="P133" i="12"/>
  <c r="R133" i="12" s="1"/>
  <c r="I133" i="12"/>
  <c r="B133" i="12"/>
  <c r="BE132" i="12"/>
  <c r="BC132" i="12"/>
  <c r="BB132" i="12"/>
  <c r="BD132" i="12" s="1"/>
  <c r="AU132" i="12"/>
  <c r="AN132" i="12"/>
  <c r="AL132" i="12"/>
  <c r="AJ132" i="12"/>
  <c r="AI132" i="12"/>
  <c r="AK132" i="12" s="1"/>
  <c r="AB132" i="12"/>
  <c r="U132" i="12"/>
  <c r="S132" i="12"/>
  <c r="Q132" i="12"/>
  <c r="P132" i="12"/>
  <c r="R132" i="12" s="1"/>
  <c r="I132" i="12"/>
  <c r="B132" i="12"/>
  <c r="BE131" i="12"/>
  <c r="BC131" i="12"/>
  <c r="BB131" i="12"/>
  <c r="BD131" i="12" s="1"/>
  <c r="AU131" i="12"/>
  <c r="AN131" i="12"/>
  <c r="AL131" i="12"/>
  <c r="AJ131" i="12"/>
  <c r="AI131" i="12"/>
  <c r="AK131" i="12" s="1"/>
  <c r="AB131" i="12"/>
  <c r="U131" i="12"/>
  <c r="S131" i="12"/>
  <c r="Q131" i="12"/>
  <c r="P131" i="12"/>
  <c r="R131" i="12" s="1"/>
  <c r="I131" i="12"/>
  <c r="B131" i="12"/>
  <c r="BE130" i="12"/>
  <c r="BC130" i="12"/>
  <c r="BB130" i="12"/>
  <c r="BD130" i="12" s="1"/>
  <c r="AU130" i="12"/>
  <c r="AN130" i="12"/>
  <c r="AL130" i="12"/>
  <c r="AJ130" i="12"/>
  <c r="AI130" i="12"/>
  <c r="AK130" i="12" s="1"/>
  <c r="AB130" i="12"/>
  <c r="U130" i="12"/>
  <c r="S130" i="12"/>
  <c r="Q130" i="12"/>
  <c r="P130" i="12"/>
  <c r="R130" i="12" s="1"/>
  <c r="I130" i="12"/>
  <c r="B130" i="12"/>
  <c r="BE129" i="12"/>
  <c r="BC129" i="12"/>
  <c r="BB129" i="12"/>
  <c r="BD129" i="12" s="1"/>
  <c r="AU129" i="12"/>
  <c r="AN129" i="12"/>
  <c r="AL129" i="12"/>
  <c r="AJ129" i="12"/>
  <c r="AI129" i="12"/>
  <c r="AK129" i="12" s="1"/>
  <c r="AB129" i="12"/>
  <c r="U129" i="12"/>
  <c r="S129" i="12"/>
  <c r="Q129" i="12"/>
  <c r="P129" i="12"/>
  <c r="R129" i="12" s="1"/>
  <c r="I129" i="12"/>
  <c r="B129" i="12"/>
  <c r="BE128" i="12"/>
  <c r="BC128" i="12"/>
  <c r="BB128" i="12"/>
  <c r="BD128" i="12" s="1"/>
  <c r="AU128" i="12"/>
  <c r="AN128" i="12"/>
  <c r="AL128" i="12"/>
  <c r="AJ128" i="12"/>
  <c r="AI128" i="12"/>
  <c r="AK128" i="12" s="1"/>
  <c r="AB128" i="12"/>
  <c r="U128" i="12"/>
  <c r="S128" i="12"/>
  <c r="Q128" i="12"/>
  <c r="P128" i="12"/>
  <c r="R128" i="12" s="1"/>
  <c r="I128" i="12"/>
  <c r="B128" i="12"/>
  <c r="BE127" i="12"/>
  <c r="BC127" i="12"/>
  <c r="BB127" i="12"/>
  <c r="BD127" i="12" s="1"/>
  <c r="AU127" i="12"/>
  <c r="AN127" i="12"/>
  <c r="AL127" i="12"/>
  <c r="AJ127" i="12"/>
  <c r="AI127" i="12"/>
  <c r="AK127" i="12" s="1"/>
  <c r="AB127" i="12"/>
  <c r="U127" i="12"/>
  <c r="S127" i="12"/>
  <c r="Q127" i="12"/>
  <c r="P127" i="12"/>
  <c r="R127" i="12" s="1"/>
  <c r="I127" i="12"/>
  <c r="B127" i="12"/>
  <c r="BE126" i="12"/>
  <c r="BC126" i="12"/>
  <c r="BB126" i="12"/>
  <c r="BD126" i="12" s="1"/>
  <c r="AU126" i="12"/>
  <c r="AN126" i="12"/>
  <c r="AL126" i="12"/>
  <c r="AJ126" i="12"/>
  <c r="AI126" i="12"/>
  <c r="AK126" i="12" s="1"/>
  <c r="AB126" i="12"/>
  <c r="U126" i="12"/>
  <c r="S126" i="12"/>
  <c r="Q126" i="12"/>
  <c r="P126" i="12"/>
  <c r="R126" i="12" s="1"/>
  <c r="I126" i="12"/>
  <c r="B126" i="12"/>
  <c r="BE125" i="12"/>
  <c r="BC125" i="12"/>
  <c r="BB125" i="12"/>
  <c r="BD125" i="12" s="1"/>
  <c r="AU125" i="12"/>
  <c r="AN125" i="12"/>
  <c r="AL125" i="12"/>
  <c r="AJ125" i="12"/>
  <c r="AI125" i="12"/>
  <c r="AK125" i="12" s="1"/>
  <c r="AB125" i="12"/>
  <c r="U125" i="12"/>
  <c r="S125" i="12"/>
  <c r="Q125" i="12"/>
  <c r="P125" i="12"/>
  <c r="R125" i="12" s="1"/>
  <c r="I125" i="12"/>
  <c r="B125" i="12"/>
  <c r="BE124" i="12"/>
  <c r="BC124" i="12"/>
  <c r="BB124" i="12"/>
  <c r="BD124" i="12" s="1"/>
  <c r="AU124" i="12"/>
  <c r="AN124" i="12"/>
  <c r="AL124" i="12"/>
  <c r="AJ124" i="12"/>
  <c r="AI124" i="12"/>
  <c r="AK124" i="12" s="1"/>
  <c r="AB124" i="12"/>
  <c r="U124" i="12"/>
  <c r="S124" i="12"/>
  <c r="Q124" i="12"/>
  <c r="P124" i="12"/>
  <c r="R124" i="12" s="1"/>
  <c r="I124" i="12"/>
  <c r="B124" i="12"/>
  <c r="BE123" i="12"/>
  <c r="BC123" i="12"/>
  <c r="BB123" i="12"/>
  <c r="BD123" i="12" s="1"/>
  <c r="AU123" i="12"/>
  <c r="AN123" i="12"/>
  <c r="AL123" i="12"/>
  <c r="AJ123" i="12"/>
  <c r="AI123" i="12"/>
  <c r="AK123" i="12" s="1"/>
  <c r="AB123" i="12"/>
  <c r="U123" i="12"/>
  <c r="S123" i="12"/>
  <c r="Q123" i="12"/>
  <c r="P123" i="12"/>
  <c r="R123" i="12" s="1"/>
  <c r="I123" i="12"/>
  <c r="B123" i="12"/>
  <c r="BE122" i="12"/>
  <c r="BC122" i="12"/>
  <c r="BB122" i="12"/>
  <c r="BD122" i="12" s="1"/>
  <c r="AU122" i="12"/>
  <c r="AN122" i="12"/>
  <c r="AL122" i="12"/>
  <c r="AJ122" i="12"/>
  <c r="AI122" i="12"/>
  <c r="AK122" i="12" s="1"/>
  <c r="AB122" i="12"/>
  <c r="U122" i="12"/>
  <c r="S122" i="12"/>
  <c r="Q122" i="12"/>
  <c r="P122" i="12"/>
  <c r="R122" i="12" s="1"/>
  <c r="I122" i="12"/>
  <c r="B122" i="12"/>
  <c r="BE121" i="12"/>
  <c r="BC121" i="12"/>
  <c r="BB121" i="12"/>
  <c r="BD121" i="12" s="1"/>
  <c r="AU121" i="12"/>
  <c r="AN121" i="12"/>
  <c r="AL121" i="12"/>
  <c r="AJ121" i="12"/>
  <c r="AI121" i="12"/>
  <c r="AK121" i="12" s="1"/>
  <c r="AB121" i="12"/>
  <c r="U121" i="12"/>
  <c r="S121" i="12"/>
  <c r="Q121" i="12"/>
  <c r="P121" i="12"/>
  <c r="R121" i="12" s="1"/>
  <c r="I121" i="12"/>
  <c r="B121" i="12"/>
  <c r="BE120" i="12"/>
  <c r="BC120" i="12"/>
  <c r="BB120" i="12"/>
  <c r="BD120" i="12" s="1"/>
  <c r="AU120" i="12"/>
  <c r="AN120" i="12"/>
  <c r="AL120" i="12"/>
  <c r="AJ120" i="12"/>
  <c r="AI120" i="12"/>
  <c r="AK120" i="12" s="1"/>
  <c r="AB120" i="12"/>
  <c r="U120" i="12"/>
  <c r="S120" i="12"/>
  <c r="Q120" i="12"/>
  <c r="P120" i="12"/>
  <c r="R120" i="12" s="1"/>
  <c r="I120" i="12"/>
  <c r="B120" i="12"/>
  <c r="BE119" i="12"/>
  <c r="BC119" i="12"/>
  <c r="BB119" i="12"/>
  <c r="BD119" i="12" s="1"/>
  <c r="AU119" i="12"/>
  <c r="AN119" i="12"/>
  <c r="AL119" i="12"/>
  <c r="AJ119" i="12"/>
  <c r="AI119" i="12"/>
  <c r="AK119" i="12" s="1"/>
  <c r="AB119" i="12"/>
  <c r="U119" i="12"/>
  <c r="S119" i="12"/>
  <c r="Q119" i="12"/>
  <c r="P119" i="12"/>
  <c r="R119" i="12" s="1"/>
  <c r="I119" i="12"/>
  <c r="B119" i="12"/>
  <c r="BE118" i="12"/>
  <c r="BC118" i="12"/>
  <c r="BB118" i="12"/>
  <c r="BD118" i="12" s="1"/>
  <c r="AU118" i="12"/>
  <c r="AN118" i="12"/>
  <c r="AL118" i="12"/>
  <c r="AJ118" i="12"/>
  <c r="AI118" i="12"/>
  <c r="AK118" i="12" s="1"/>
  <c r="AB118" i="12"/>
  <c r="U118" i="12"/>
  <c r="S118" i="12"/>
  <c r="Q118" i="12"/>
  <c r="P118" i="12"/>
  <c r="R118" i="12" s="1"/>
  <c r="I118" i="12"/>
  <c r="B118" i="12"/>
  <c r="BE117" i="12"/>
  <c r="BC117" i="12"/>
  <c r="BB117" i="12"/>
  <c r="BD117" i="12" s="1"/>
  <c r="AU117" i="12"/>
  <c r="AN117" i="12"/>
  <c r="AL117" i="12"/>
  <c r="AJ117" i="12"/>
  <c r="AI117" i="12"/>
  <c r="AK117" i="12" s="1"/>
  <c r="AB117" i="12"/>
  <c r="U117" i="12"/>
  <c r="S117" i="12"/>
  <c r="Q117" i="12"/>
  <c r="P117" i="12"/>
  <c r="R117" i="12" s="1"/>
  <c r="I117" i="12"/>
  <c r="B117" i="12"/>
  <c r="BE116" i="12"/>
  <c r="BC116" i="12"/>
  <c r="BB116" i="12"/>
  <c r="BD116" i="12" s="1"/>
  <c r="AU116" i="12"/>
  <c r="AN116" i="12"/>
  <c r="AL116" i="12"/>
  <c r="AJ116" i="12"/>
  <c r="AI116" i="12"/>
  <c r="AK116" i="12" s="1"/>
  <c r="AB116" i="12"/>
  <c r="U116" i="12"/>
  <c r="S116" i="12"/>
  <c r="Q116" i="12"/>
  <c r="P116" i="12"/>
  <c r="R116" i="12" s="1"/>
  <c r="I116" i="12"/>
  <c r="B116" i="12"/>
  <c r="BE115" i="12"/>
  <c r="BC115" i="12"/>
  <c r="BB115" i="12"/>
  <c r="BD115" i="12" s="1"/>
  <c r="AU115" i="12"/>
  <c r="AN115" i="12"/>
  <c r="AL115" i="12"/>
  <c r="AJ115" i="12"/>
  <c r="AI115" i="12"/>
  <c r="AK115" i="12" s="1"/>
  <c r="AB115" i="12"/>
  <c r="U115" i="12"/>
  <c r="S115" i="12"/>
  <c r="Q115" i="12"/>
  <c r="P115" i="12"/>
  <c r="R115" i="12" s="1"/>
  <c r="I115" i="12"/>
  <c r="B115" i="12"/>
  <c r="BE114" i="12"/>
  <c r="BC114" i="12"/>
  <c r="BB114" i="12"/>
  <c r="BD114" i="12" s="1"/>
  <c r="AU114" i="12"/>
  <c r="AN114" i="12"/>
  <c r="AL114" i="12"/>
  <c r="AJ114" i="12"/>
  <c r="AI114" i="12"/>
  <c r="AK114" i="12" s="1"/>
  <c r="AB114" i="12"/>
  <c r="U114" i="12"/>
  <c r="S114" i="12"/>
  <c r="Q114" i="12"/>
  <c r="P114" i="12"/>
  <c r="R114" i="12" s="1"/>
  <c r="I114" i="12"/>
  <c r="B114" i="12"/>
  <c r="BE113" i="12"/>
  <c r="BC113" i="12"/>
  <c r="BB113" i="12"/>
  <c r="BD113" i="12" s="1"/>
  <c r="AU113" i="12"/>
  <c r="AN113" i="12"/>
  <c r="AL113" i="12"/>
  <c r="AJ113" i="12"/>
  <c r="AI113" i="12"/>
  <c r="AK113" i="12" s="1"/>
  <c r="AB113" i="12"/>
  <c r="U113" i="12"/>
  <c r="S113" i="12"/>
  <c r="Q113" i="12"/>
  <c r="P113" i="12"/>
  <c r="R113" i="12" s="1"/>
  <c r="I113" i="12"/>
  <c r="B113" i="12"/>
  <c r="BE112" i="12"/>
  <c r="BC112" i="12"/>
  <c r="BB112" i="12"/>
  <c r="BD112" i="12" s="1"/>
  <c r="AU112" i="12"/>
  <c r="AN112" i="12"/>
  <c r="AL112" i="12"/>
  <c r="AJ112" i="12"/>
  <c r="AI112" i="12"/>
  <c r="AK112" i="12" s="1"/>
  <c r="AB112" i="12"/>
  <c r="U112" i="12"/>
  <c r="S112" i="12"/>
  <c r="Q112" i="12"/>
  <c r="P112" i="12"/>
  <c r="R112" i="12" s="1"/>
  <c r="I112" i="12"/>
  <c r="B112" i="12"/>
  <c r="BE111" i="12"/>
  <c r="BC111" i="12"/>
  <c r="BB111" i="12"/>
  <c r="BD111" i="12" s="1"/>
  <c r="AU111" i="12"/>
  <c r="AN111" i="12"/>
  <c r="AL111" i="12"/>
  <c r="AJ111" i="12"/>
  <c r="AI111" i="12"/>
  <c r="AK111" i="12" s="1"/>
  <c r="AB111" i="12"/>
  <c r="U111" i="12"/>
  <c r="S111" i="12"/>
  <c r="Q111" i="12"/>
  <c r="P111" i="12"/>
  <c r="R111" i="12" s="1"/>
  <c r="I111" i="12"/>
  <c r="B111" i="12"/>
  <c r="BE110" i="12"/>
  <c r="BC110" i="12"/>
  <c r="BB110" i="12"/>
  <c r="BD110" i="12" s="1"/>
  <c r="AU110" i="12"/>
  <c r="AN110" i="12"/>
  <c r="AL110" i="12"/>
  <c r="AJ110" i="12"/>
  <c r="AI110" i="12"/>
  <c r="AK110" i="12" s="1"/>
  <c r="AB110" i="12"/>
  <c r="U110" i="12"/>
  <c r="S110" i="12"/>
  <c r="Q110" i="12"/>
  <c r="P110" i="12"/>
  <c r="R110" i="12" s="1"/>
  <c r="I110" i="12"/>
  <c r="B110" i="12"/>
  <c r="BE109" i="12"/>
  <c r="BC109" i="12"/>
  <c r="BB109" i="12"/>
  <c r="BD109" i="12" s="1"/>
  <c r="AU109" i="12"/>
  <c r="AN109" i="12"/>
  <c r="AL109" i="12"/>
  <c r="AJ109" i="12"/>
  <c r="AI109" i="12"/>
  <c r="AK109" i="12" s="1"/>
  <c r="AB109" i="12"/>
  <c r="U109" i="12"/>
  <c r="S109" i="12"/>
  <c r="Q109" i="12"/>
  <c r="P109" i="12"/>
  <c r="R109" i="12" s="1"/>
  <c r="I109" i="12"/>
  <c r="B109" i="12"/>
  <c r="BC108" i="12"/>
  <c r="BB108" i="12"/>
  <c r="AU108" i="12"/>
  <c r="AN108" i="12"/>
  <c r="AJ108" i="12"/>
  <c r="AI108" i="12"/>
  <c r="AK108" i="12" s="1"/>
  <c r="AL108" i="12" s="1"/>
  <c r="AB108" i="12"/>
  <c r="U108" i="12"/>
  <c r="Q108" i="12"/>
  <c r="P108" i="12"/>
  <c r="R108" i="12" s="1"/>
  <c r="S108" i="12" s="1"/>
  <c r="I108" i="12"/>
  <c r="B108" i="12"/>
  <c r="BC107" i="12"/>
  <c r="BB107" i="12"/>
  <c r="BD107" i="12" s="1"/>
  <c r="BE107" i="12" s="1"/>
  <c r="AU107" i="12"/>
  <c r="AJ107" i="12"/>
  <c r="AI107" i="12"/>
  <c r="AB107" i="12"/>
  <c r="Q107" i="12"/>
  <c r="P107" i="12"/>
  <c r="R107" i="12" s="1"/>
  <c r="S107" i="12" s="1"/>
  <c r="I107" i="12"/>
  <c r="AS103" i="12"/>
  <c r="AO103" i="12" s="1"/>
  <c r="AO142" i="12" s="1"/>
  <c r="AR103" i="12"/>
  <c r="AR146" i="12" s="1"/>
  <c r="AQ103" i="12"/>
  <c r="AQ101" i="12" s="1"/>
  <c r="AP103" i="12"/>
  <c r="AP143" i="12" s="1"/>
  <c r="AE103" i="12"/>
  <c r="Y103" i="12" s="1"/>
  <c r="Y113" i="12" s="1"/>
  <c r="Z103" i="12"/>
  <c r="V103" i="12" s="1"/>
  <c r="V106" i="12" s="1"/>
  <c r="X103" i="12"/>
  <c r="X118" i="12" s="1"/>
  <c r="W103" i="12"/>
  <c r="W119" i="12" s="1"/>
  <c r="L103" i="12"/>
  <c r="F103" i="12" s="1"/>
  <c r="F150" i="12" s="1"/>
  <c r="G103" i="12"/>
  <c r="C103" i="12" s="1"/>
  <c r="C142" i="12" s="1"/>
  <c r="E103" i="12"/>
  <c r="E118" i="12" s="1"/>
  <c r="D103" i="12"/>
  <c r="D150" i="12" s="1"/>
  <c r="BE100" i="12"/>
  <c r="AW100" i="12" s="1"/>
  <c r="AL100" i="12"/>
  <c r="S100" i="12"/>
  <c r="BE97" i="12"/>
  <c r="AL97" i="12"/>
  <c r="S97" i="12"/>
  <c r="AT95" i="12"/>
  <c r="AA95" i="12"/>
  <c r="H95" i="12"/>
  <c r="BC92" i="12"/>
  <c r="AJ92" i="12"/>
  <c r="Q92" i="12"/>
  <c r="BE91" i="12"/>
  <c r="BB93" i="12" s="1"/>
  <c r="AL91" i="12"/>
  <c r="AI93" i="12" s="1"/>
  <c r="S91" i="12"/>
  <c r="P93" i="12" s="1"/>
  <c r="AN89" i="12"/>
  <c r="U89" i="12"/>
  <c r="B89" i="12"/>
  <c r="BC88" i="12"/>
  <c r="AN88" i="12"/>
  <c r="AJ88" i="12"/>
  <c r="U88" i="12"/>
  <c r="Q88" i="12"/>
  <c r="B88" i="12"/>
  <c r="BC87" i="12"/>
  <c r="AN87" i="12"/>
  <c r="AJ87" i="12"/>
  <c r="U87" i="12"/>
  <c r="Q87" i="12"/>
  <c r="B87" i="12"/>
  <c r="AN86" i="12"/>
  <c r="U86" i="12"/>
  <c r="B86" i="12"/>
  <c r="AN85" i="12"/>
  <c r="U85" i="12"/>
  <c r="B85" i="12"/>
  <c r="BE84" i="12"/>
  <c r="BB89" i="12" s="1"/>
  <c r="AN84" i="12"/>
  <c r="AL84" i="12"/>
  <c r="AI89" i="12" s="1"/>
  <c r="U84" i="12"/>
  <c r="S84" i="12"/>
  <c r="P89" i="12" s="1"/>
  <c r="B84" i="12"/>
  <c r="AN83" i="12"/>
  <c r="U83" i="12"/>
  <c r="B83" i="12"/>
  <c r="BE82" i="12"/>
  <c r="AN82" i="12"/>
  <c r="AL82" i="12"/>
  <c r="U82" i="12"/>
  <c r="S82" i="12"/>
  <c r="B82" i="12"/>
  <c r="AN81" i="12"/>
  <c r="U81" i="12"/>
  <c r="B81" i="12"/>
  <c r="AN80" i="12"/>
  <c r="U80" i="12"/>
  <c r="B80" i="12"/>
  <c r="AN79" i="12"/>
  <c r="U79" i="12"/>
  <c r="B79" i="12"/>
  <c r="AX77" i="12"/>
  <c r="AW77" i="12"/>
  <c r="AV77" i="12"/>
  <c r="AU77" i="12"/>
  <c r="AT77" i="12"/>
  <c r="AS77" i="12"/>
  <c r="AE77" i="12"/>
  <c r="AD77" i="12"/>
  <c r="AC77" i="12"/>
  <c r="AB77" i="12"/>
  <c r="AA77" i="12"/>
  <c r="Z77" i="12"/>
  <c r="L77" i="12"/>
  <c r="K77" i="12"/>
  <c r="J77" i="12"/>
  <c r="I77" i="12"/>
  <c r="H77" i="12"/>
  <c r="G77" i="12"/>
  <c r="BD72" i="12"/>
  <c r="AK72" i="12"/>
  <c r="R72" i="12"/>
  <c r="BE71" i="12"/>
  <c r="BC71" i="12"/>
  <c r="BB71" i="12"/>
  <c r="BD71" i="12" s="1"/>
  <c r="AU71" i="12"/>
  <c r="AN71" i="12"/>
  <c r="AL71" i="12"/>
  <c r="AJ71" i="12"/>
  <c r="AI71" i="12"/>
  <c r="AK71" i="12" s="1"/>
  <c r="AB71" i="12"/>
  <c r="U71" i="12"/>
  <c r="S71" i="12"/>
  <c r="Q71" i="12"/>
  <c r="P71" i="12"/>
  <c r="R71" i="12" s="1"/>
  <c r="I71" i="12"/>
  <c r="B71" i="12"/>
  <c r="BE70" i="12"/>
  <c r="BC70" i="12"/>
  <c r="BB70" i="12"/>
  <c r="BD70" i="12" s="1"/>
  <c r="AU70" i="12"/>
  <c r="AN70" i="12"/>
  <c r="AL70" i="12"/>
  <c r="AJ70" i="12"/>
  <c r="AI70" i="12"/>
  <c r="AK70" i="12" s="1"/>
  <c r="AB70" i="12"/>
  <c r="U70" i="12"/>
  <c r="S70" i="12"/>
  <c r="Q70" i="12"/>
  <c r="P70" i="12"/>
  <c r="R70" i="12" s="1"/>
  <c r="I70" i="12"/>
  <c r="B70" i="12"/>
  <c r="BE69" i="12"/>
  <c r="BC69" i="12"/>
  <c r="BB69" i="12"/>
  <c r="BD69" i="12" s="1"/>
  <c r="AU69" i="12"/>
  <c r="AN69" i="12"/>
  <c r="AL69" i="12"/>
  <c r="AJ69" i="12"/>
  <c r="AI69" i="12"/>
  <c r="AK69" i="12" s="1"/>
  <c r="AB69" i="12"/>
  <c r="U69" i="12"/>
  <c r="S69" i="12"/>
  <c r="Q69" i="12"/>
  <c r="P69" i="12"/>
  <c r="R69" i="12" s="1"/>
  <c r="I69" i="12"/>
  <c r="B69" i="12"/>
  <c r="BE68" i="12"/>
  <c r="BC68" i="12"/>
  <c r="BB68" i="12"/>
  <c r="BD68" i="12" s="1"/>
  <c r="AU68" i="12"/>
  <c r="AN68" i="12"/>
  <c r="AL68" i="12"/>
  <c r="AJ68" i="12"/>
  <c r="AI68" i="12"/>
  <c r="AK68" i="12" s="1"/>
  <c r="AB68" i="12"/>
  <c r="U68" i="12"/>
  <c r="S68" i="12"/>
  <c r="Q68" i="12"/>
  <c r="P68" i="12"/>
  <c r="R68" i="12" s="1"/>
  <c r="I68" i="12"/>
  <c r="B68" i="12"/>
  <c r="BE67" i="12"/>
  <c r="BC67" i="12"/>
  <c r="BB67" i="12"/>
  <c r="BD67" i="12" s="1"/>
  <c r="AU67" i="12"/>
  <c r="AN67" i="12"/>
  <c r="AL67" i="12"/>
  <c r="AJ67" i="12"/>
  <c r="AI67" i="12"/>
  <c r="AK67" i="12" s="1"/>
  <c r="AB67" i="12"/>
  <c r="U67" i="12"/>
  <c r="S67" i="12"/>
  <c r="Q67" i="12"/>
  <c r="P67" i="12"/>
  <c r="R67" i="12" s="1"/>
  <c r="I67" i="12"/>
  <c r="B67" i="12"/>
  <c r="BE66" i="12"/>
  <c r="BC66" i="12"/>
  <c r="BB66" i="12"/>
  <c r="BD66" i="12" s="1"/>
  <c r="AU66" i="12"/>
  <c r="AN66" i="12"/>
  <c r="AL66" i="12"/>
  <c r="AJ66" i="12"/>
  <c r="AI66" i="12"/>
  <c r="AK66" i="12" s="1"/>
  <c r="AB66" i="12"/>
  <c r="U66" i="12"/>
  <c r="S66" i="12"/>
  <c r="Q66" i="12"/>
  <c r="P66" i="12"/>
  <c r="R66" i="12" s="1"/>
  <c r="I66" i="12"/>
  <c r="B66" i="12"/>
  <c r="BE65" i="12"/>
  <c r="BC65" i="12"/>
  <c r="BB65" i="12"/>
  <c r="BD65" i="12" s="1"/>
  <c r="AU65" i="12"/>
  <c r="AN65" i="12"/>
  <c r="AL65" i="12"/>
  <c r="AJ65" i="12"/>
  <c r="AI65" i="12"/>
  <c r="AK65" i="12" s="1"/>
  <c r="AB65" i="12"/>
  <c r="U65" i="12"/>
  <c r="S65" i="12"/>
  <c r="Q65" i="12"/>
  <c r="P65" i="12"/>
  <c r="R65" i="12" s="1"/>
  <c r="I65" i="12"/>
  <c r="B65" i="12"/>
  <c r="BE64" i="12"/>
  <c r="BC64" i="12"/>
  <c r="BB64" i="12"/>
  <c r="BD64" i="12" s="1"/>
  <c r="AU64" i="12"/>
  <c r="AN64" i="12"/>
  <c r="AL64" i="12"/>
  <c r="AJ64" i="12"/>
  <c r="AI64" i="12"/>
  <c r="AK64" i="12" s="1"/>
  <c r="AB64" i="12"/>
  <c r="U64" i="12"/>
  <c r="T64" i="12"/>
  <c r="S64" i="12"/>
  <c r="Q64" i="12"/>
  <c r="P64" i="12"/>
  <c r="R64" i="12" s="1"/>
  <c r="I64" i="12"/>
  <c r="B64" i="12"/>
  <c r="BE63" i="12"/>
  <c r="BC63" i="12"/>
  <c r="BB63" i="12"/>
  <c r="BD63" i="12" s="1"/>
  <c r="AU63" i="12"/>
  <c r="AN63" i="12"/>
  <c r="AL63" i="12"/>
  <c r="AJ63" i="12"/>
  <c r="AI63" i="12"/>
  <c r="AK63" i="12" s="1"/>
  <c r="AB63" i="12"/>
  <c r="U63" i="12"/>
  <c r="S63" i="12"/>
  <c r="Q63" i="12"/>
  <c r="P63" i="12"/>
  <c r="R63" i="12" s="1"/>
  <c r="I63" i="12"/>
  <c r="B63" i="12"/>
  <c r="BE62" i="12"/>
  <c r="BC62" i="12"/>
  <c r="BB62" i="12"/>
  <c r="BD62" i="12" s="1"/>
  <c r="AU62" i="12"/>
  <c r="AN62" i="12"/>
  <c r="AL62" i="12"/>
  <c r="AJ62" i="12"/>
  <c r="AI62" i="12"/>
  <c r="AK62" i="12" s="1"/>
  <c r="AB62" i="12"/>
  <c r="U62" i="12"/>
  <c r="S62" i="12"/>
  <c r="Q62" i="12"/>
  <c r="P62" i="12"/>
  <c r="R62" i="12" s="1"/>
  <c r="I62" i="12"/>
  <c r="B62" i="12"/>
  <c r="BE61" i="12"/>
  <c r="BC61" i="12"/>
  <c r="BB61" i="12"/>
  <c r="BD61" i="12" s="1"/>
  <c r="AU61" i="12"/>
  <c r="AN61" i="12"/>
  <c r="AL61" i="12"/>
  <c r="AJ61" i="12"/>
  <c r="AI61" i="12"/>
  <c r="AK61" i="12" s="1"/>
  <c r="AB61" i="12"/>
  <c r="U61" i="12"/>
  <c r="S61" i="12"/>
  <c r="Q61" i="12"/>
  <c r="P61" i="12"/>
  <c r="R61" i="12" s="1"/>
  <c r="I61" i="12"/>
  <c r="B61" i="12"/>
  <c r="BE60" i="12"/>
  <c r="BC60" i="12"/>
  <c r="BB60" i="12"/>
  <c r="BD60" i="12" s="1"/>
  <c r="AU60" i="12"/>
  <c r="AN60" i="12"/>
  <c r="AL60" i="12"/>
  <c r="AJ60" i="12"/>
  <c r="AI60" i="12"/>
  <c r="AK60" i="12" s="1"/>
  <c r="AB60" i="12"/>
  <c r="U60" i="12"/>
  <c r="S60" i="12"/>
  <c r="Q60" i="12"/>
  <c r="P60" i="12"/>
  <c r="R60" i="12" s="1"/>
  <c r="I60" i="12"/>
  <c r="B60" i="12"/>
  <c r="BC59" i="12"/>
  <c r="BB59" i="12"/>
  <c r="BD59" i="12" s="1"/>
  <c r="BE59" i="12" s="1"/>
  <c r="AU59" i="12"/>
  <c r="AN59" i="12"/>
  <c r="AJ59" i="12"/>
  <c r="AI59" i="12"/>
  <c r="AK59" i="12" s="1"/>
  <c r="AL59" i="12" s="1"/>
  <c r="AB59" i="12"/>
  <c r="U59" i="12"/>
  <c r="Q59" i="12"/>
  <c r="P59" i="12"/>
  <c r="R59" i="12" s="1"/>
  <c r="S59" i="12" s="1"/>
  <c r="I59" i="12"/>
  <c r="B59" i="12"/>
  <c r="BC58" i="12"/>
  <c r="BB58" i="12"/>
  <c r="BD58" i="12" s="1"/>
  <c r="AU58" i="12"/>
  <c r="AJ58" i="12"/>
  <c r="AI58" i="12"/>
  <c r="AK58" i="12" s="1"/>
  <c r="AB58" i="12"/>
  <c r="Q58" i="12"/>
  <c r="P58" i="12"/>
  <c r="I58" i="12"/>
  <c r="AS54" i="12"/>
  <c r="AO54" i="12" s="1"/>
  <c r="AO84" i="12" s="1"/>
  <c r="AR54" i="12"/>
  <c r="AR50" i="12" s="1"/>
  <c r="AQ54" i="12"/>
  <c r="AQ91" i="12" s="1"/>
  <c r="AP54" i="12"/>
  <c r="AP88" i="12" s="1"/>
  <c r="AE54" i="12"/>
  <c r="Y54" i="12" s="1"/>
  <c r="Z54" i="12"/>
  <c r="V54" i="12" s="1"/>
  <c r="V49" i="12" s="1"/>
  <c r="X54" i="12"/>
  <c r="X57" i="12" s="1"/>
  <c r="W54" i="12"/>
  <c r="W85" i="12" s="1"/>
  <c r="L54" i="12"/>
  <c r="G54" i="12"/>
  <c r="C54" i="12" s="1"/>
  <c r="C63" i="12" s="1"/>
  <c r="E54" i="12"/>
  <c r="E85" i="12" s="1"/>
  <c r="D54" i="12"/>
  <c r="D66" i="12" s="1"/>
  <c r="BE51" i="12"/>
  <c r="AW51" i="12" s="1"/>
  <c r="AL51" i="12"/>
  <c r="S51" i="12"/>
  <c r="BE48" i="12"/>
  <c r="AL48" i="12"/>
  <c r="S48" i="12"/>
  <c r="AT46" i="12"/>
  <c r="AA46" i="12"/>
  <c r="H46" i="12"/>
  <c r="BC43" i="12"/>
  <c r="AJ43" i="12"/>
  <c r="Q43" i="12"/>
  <c r="BE42" i="12"/>
  <c r="BB44" i="12" s="1"/>
  <c r="AL42" i="12"/>
  <c r="AI44" i="12" s="1"/>
  <c r="S42" i="12"/>
  <c r="P44" i="12" s="1"/>
  <c r="AN40" i="12"/>
  <c r="U40" i="12"/>
  <c r="B40" i="12"/>
  <c r="BC39" i="12"/>
  <c r="AN39" i="12"/>
  <c r="AJ39" i="12"/>
  <c r="U39" i="12"/>
  <c r="Q39" i="12"/>
  <c r="B39" i="12"/>
  <c r="BC38" i="12"/>
  <c r="AN38" i="12"/>
  <c r="AJ38" i="12"/>
  <c r="U38" i="12"/>
  <c r="Q38" i="12"/>
  <c r="B38" i="12"/>
  <c r="AN37" i="12"/>
  <c r="U37" i="12"/>
  <c r="B37" i="12"/>
  <c r="AN36" i="12"/>
  <c r="U36" i="12"/>
  <c r="B36" i="12"/>
  <c r="BE35" i="12"/>
  <c r="BB40" i="12" s="1"/>
  <c r="AN35" i="12"/>
  <c r="AL35" i="12"/>
  <c r="AI40" i="12" s="1"/>
  <c r="U35" i="12"/>
  <c r="S35" i="12"/>
  <c r="P40" i="12" s="1"/>
  <c r="B35" i="12"/>
  <c r="AN34" i="12"/>
  <c r="U34" i="12"/>
  <c r="B34" i="12"/>
  <c r="BE33" i="12"/>
  <c r="AN33" i="12"/>
  <c r="AL33" i="12"/>
  <c r="U33" i="12"/>
  <c r="S33" i="12"/>
  <c r="B33" i="12"/>
  <c r="AN32" i="12"/>
  <c r="U32" i="12"/>
  <c r="B32" i="12"/>
  <c r="AN31" i="12"/>
  <c r="U31" i="12"/>
  <c r="B31" i="12"/>
  <c r="AN30" i="12"/>
  <c r="U30" i="12"/>
  <c r="B30" i="12"/>
  <c r="AX28" i="12"/>
  <c r="AW28" i="12"/>
  <c r="AV28" i="12"/>
  <c r="AU28" i="12"/>
  <c r="AT28" i="12"/>
  <c r="AS28" i="12"/>
  <c r="AE28" i="12"/>
  <c r="AD28" i="12"/>
  <c r="AC28" i="12"/>
  <c r="AB28" i="12"/>
  <c r="AA28" i="12"/>
  <c r="Z28" i="12"/>
  <c r="L28" i="12"/>
  <c r="K28" i="12"/>
  <c r="J28" i="12"/>
  <c r="I28" i="12"/>
  <c r="H28" i="12"/>
  <c r="G28" i="12"/>
  <c r="BD23" i="12"/>
  <c r="AK23" i="12"/>
  <c r="R23" i="12"/>
  <c r="BI22" i="12"/>
  <c r="BE22" i="12"/>
  <c r="BC22" i="12"/>
  <c r="BB22" i="12"/>
  <c r="BD22" i="12" s="1"/>
  <c r="AU22" i="12"/>
  <c r="AN22" i="12"/>
  <c r="AL22" i="12"/>
  <c r="AJ22" i="12"/>
  <c r="AI22" i="12"/>
  <c r="AK22" i="12" s="1"/>
  <c r="AB22" i="12"/>
  <c r="U22" i="12"/>
  <c r="S22" i="12"/>
  <c r="Q22" i="12"/>
  <c r="P22" i="12"/>
  <c r="R22" i="12" s="1"/>
  <c r="I22" i="12"/>
  <c r="B22" i="12"/>
  <c r="BE21" i="12"/>
  <c r="BC21" i="12"/>
  <c r="BB21" i="12"/>
  <c r="AU21" i="12"/>
  <c r="AN21" i="12"/>
  <c r="AL21" i="12"/>
  <c r="AJ21" i="12"/>
  <c r="AI21" i="12"/>
  <c r="AK21" i="12" s="1"/>
  <c r="AB21" i="12"/>
  <c r="U21" i="12"/>
  <c r="S21" i="12"/>
  <c r="Q21" i="12"/>
  <c r="P21" i="12"/>
  <c r="R21" i="12" s="1"/>
  <c r="I21" i="12"/>
  <c r="B21" i="12"/>
  <c r="BE20" i="12"/>
  <c r="BC20" i="12"/>
  <c r="BB20" i="12"/>
  <c r="BD20" i="12" s="1"/>
  <c r="AU20" i="12"/>
  <c r="AN20" i="12"/>
  <c r="AL20" i="12"/>
  <c r="AJ20" i="12"/>
  <c r="AI20" i="12"/>
  <c r="AK20" i="12" s="1"/>
  <c r="AB20" i="12"/>
  <c r="U20" i="12"/>
  <c r="S20" i="12"/>
  <c r="Q20" i="12"/>
  <c r="P20" i="12"/>
  <c r="R20" i="12" s="1"/>
  <c r="I20" i="12"/>
  <c r="B20" i="12"/>
  <c r="BC19" i="12"/>
  <c r="BB19" i="12"/>
  <c r="BD19" i="12" s="1"/>
  <c r="BE19" i="12" s="1"/>
  <c r="AU19" i="12"/>
  <c r="AN19" i="12"/>
  <c r="AJ19" i="12"/>
  <c r="AI19" i="12"/>
  <c r="AK19" i="12" s="1"/>
  <c r="AL19" i="12" s="1"/>
  <c r="AB19" i="12"/>
  <c r="U19" i="12"/>
  <c r="Q19" i="12"/>
  <c r="P19" i="12"/>
  <c r="R19" i="12" s="1"/>
  <c r="S19" i="12" s="1"/>
  <c r="I19" i="12"/>
  <c r="B19" i="12"/>
  <c r="BC18" i="12"/>
  <c r="BB18" i="12"/>
  <c r="BD18" i="12" s="1"/>
  <c r="BE18" i="12" s="1"/>
  <c r="AU18" i="12"/>
  <c r="AJ18" i="12"/>
  <c r="AI18" i="12"/>
  <c r="AB18" i="12"/>
  <c r="Q18" i="12"/>
  <c r="P18" i="12"/>
  <c r="R18" i="12" s="1"/>
  <c r="S18" i="12" s="1"/>
  <c r="I18" i="12"/>
  <c r="AS14" i="12"/>
  <c r="AO14" i="12" s="1"/>
  <c r="AO44" i="12" s="1"/>
  <c r="AR14" i="12"/>
  <c r="AR44" i="12" s="1"/>
  <c r="AQ14" i="12"/>
  <c r="AQ10" i="12" s="1"/>
  <c r="AP14" i="12"/>
  <c r="AP41" i="12" s="1"/>
  <c r="AE14" i="12"/>
  <c r="Y14" i="12" s="1"/>
  <c r="Z14" i="12"/>
  <c r="V14" i="12" s="1"/>
  <c r="V36" i="12" s="1"/>
  <c r="X14" i="12"/>
  <c r="X44" i="12" s="1"/>
  <c r="W14" i="12"/>
  <c r="W33" i="12" s="1"/>
  <c r="L14" i="12"/>
  <c r="F14" i="12" s="1"/>
  <c r="G14" i="12"/>
  <c r="C14" i="12" s="1"/>
  <c r="E14" i="12"/>
  <c r="E16" i="12" s="1"/>
  <c r="D14" i="12"/>
  <c r="D42" i="12" s="1"/>
  <c r="BE11" i="12"/>
  <c r="AW11" i="12" s="1"/>
  <c r="AL11" i="12"/>
  <c r="S11" i="12"/>
  <c r="BE8" i="12"/>
  <c r="AL8" i="12"/>
  <c r="S8" i="12"/>
  <c r="CC2" i="12"/>
  <c r="CB2" i="12"/>
  <c r="CA2" i="12"/>
  <c r="BZ2" i="12"/>
  <c r="BY2" i="12"/>
  <c r="BX2" i="12"/>
  <c r="BW2" i="12"/>
  <c r="BU2" i="12"/>
  <c r="BT2" i="12"/>
  <c r="BS2" i="12"/>
  <c r="BR2" i="12"/>
  <c r="BQ2" i="12"/>
  <c r="BP2" i="12"/>
  <c r="BO2" i="12"/>
  <c r="BM2" i="12"/>
  <c r="BL2" i="12"/>
  <c r="BK2" i="12"/>
  <c r="BJ2" i="12"/>
  <c r="BI2" i="12"/>
  <c r="BH2" i="12"/>
  <c r="BG2" i="12"/>
  <c r="BE2" i="12"/>
  <c r="BD2" i="12"/>
  <c r="BC2" i="12"/>
  <c r="BB2" i="12"/>
  <c r="BA2" i="12"/>
  <c r="AZ2" i="12"/>
  <c r="AY2" i="12"/>
  <c r="AX2" i="12"/>
  <c r="AW2" i="12"/>
  <c r="AV2" i="12"/>
  <c r="AU2" i="12"/>
  <c r="AT2" i="12"/>
  <c r="AS2" i="12"/>
  <c r="AR2" i="12"/>
  <c r="AQ2" i="12"/>
  <c r="AP2" i="12"/>
  <c r="AO2" i="12"/>
  <c r="AN2" i="12"/>
  <c r="AL2" i="12"/>
  <c r="AK2" i="12"/>
  <c r="AJ2" i="12"/>
  <c r="AI2" i="12"/>
  <c r="AH2" i="12"/>
  <c r="AG2" i="12"/>
  <c r="AF2" i="12"/>
  <c r="AE2" i="12"/>
  <c r="AD2" i="12"/>
  <c r="AC2" i="12"/>
  <c r="AB2" i="12"/>
  <c r="AA2" i="12"/>
  <c r="Z2" i="12"/>
  <c r="Y2" i="12"/>
  <c r="X2" i="12"/>
  <c r="W2" i="12"/>
  <c r="V2" i="12"/>
  <c r="U2" i="12"/>
  <c r="S2" i="12"/>
  <c r="R2" i="12"/>
  <c r="Q2" i="12"/>
  <c r="P2" i="12"/>
  <c r="O2" i="12"/>
  <c r="N2" i="12"/>
  <c r="M2" i="12"/>
  <c r="L2" i="12"/>
  <c r="K2" i="12"/>
  <c r="J2" i="12"/>
  <c r="I2" i="12"/>
  <c r="H2" i="12"/>
  <c r="G2" i="12"/>
  <c r="F2" i="12"/>
  <c r="E2" i="12"/>
  <c r="D2" i="12"/>
  <c r="C2" i="12"/>
  <c r="B2" i="12"/>
  <c r="CG1" i="12"/>
  <c r="CF1" i="12"/>
  <c r="CC1" i="12"/>
  <c r="CB1" i="12"/>
  <c r="CA1" i="12"/>
  <c r="BZ1" i="12"/>
  <c r="BY1" i="12"/>
  <c r="BX1" i="12"/>
  <c r="BW1" i="12"/>
  <c r="BU1" i="12"/>
  <c r="BT1" i="12"/>
  <c r="BS1" i="12"/>
  <c r="BR1" i="12"/>
  <c r="BQ1" i="12"/>
  <c r="BP1" i="12"/>
  <c r="BO1" i="12"/>
  <c r="BM1" i="12"/>
  <c r="BL1" i="12"/>
  <c r="BK1" i="12"/>
  <c r="BJ1" i="12"/>
  <c r="BI1" i="12"/>
  <c r="BH1" i="12"/>
  <c r="BG1" i="12"/>
  <c r="BE1" i="12"/>
  <c r="BD1" i="12"/>
  <c r="BC1" i="12"/>
  <c r="BB1" i="12"/>
  <c r="BA1" i="12"/>
  <c r="AZ1" i="12"/>
  <c r="AY1" i="12"/>
  <c r="AX1" i="12"/>
  <c r="AW1" i="12"/>
  <c r="AV1" i="12"/>
  <c r="AU1" i="12"/>
  <c r="AT1" i="12"/>
  <c r="AS1" i="12"/>
  <c r="AR1" i="12"/>
  <c r="AQ1" i="12"/>
  <c r="AP1" i="12"/>
  <c r="AO1" i="12"/>
  <c r="AN1" i="12"/>
  <c r="AL1" i="12"/>
  <c r="AK1" i="12"/>
  <c r="AJ1" i="12"/>
  <c r="AI1" i="12"/>
  <c r="AH1" i="12"/>
  <c r="AG1" i="12"/>
  <c r="AF1" i="12"/>
  <c r="AE1" i="12"/>
  <c r="AD1" i="12"/>
  <c r="AC1" i="12"/>
  <c r="AB1" i="12"/>
  <c r="AA1" i="12"/>
  <c r="Z1" i="12"/>
  <c r="Y1" i="12"/>
  <c r="X1" i="12"/>
  <c r="W1" i="12"/>
  <c r="V1" i="12"/>
  <c r="U1" i="12"/>
  <c r="S1" i="12"/>
  <c r="R1" i="12"/>
  <c r="Q1" i="12"/>
  <c r="P1" i="12"/>
  <c r="O1" i="12"/>
  <c r="N1" i="12"/>
  <c r="M1" i="12"/>
  <c r="L1" i="12"/>
  <c r="K1" i="12"/>
  <c r="J1" i="12"/>
  <c r="I1" i="12"/>
  <c r="H1" i="12"/>
  <c r="G1" i="12"/>
  <c r="F1" i="12"/>
  <c r="E1" i="12"/>
  <c r="D1" i="12"/>
  <c r="C1" i="12"/>
  <c r="B1" i="12"/>
  <c r="A1" i="12"/>
  <c r="CY551" i="11"/>
  <c r="CW551" i="11"/>
  <c r="AN549" i="11"/>
  <c r="AF549" i="11"/>
  <c r="AN548" i="11"/>
  <c r="AF548" i="11"/>
  <c r="AQ548" i="11" s="1" a="1"/>
  <c r="AQ548" i="11" s="1"/>
  <c r="AN547" i="11"/>
  <c r="AF547" i="11"/>
  <c r="AN546" i="11"/>
  <c r="AF546" i="11"/>
  <c r="AN545" i="11"/>
  <c r="AF545" i="11"/>
  <c r="AI545" i="11" s="1"/>
  <c r="AN544" i="11"/>
  <c r="AF544" i="11"/>
  <c r="AG544" i="11" s="1"/>
  <c r="BB544" i="11" s="1"/>
  <c r="AV543" i="11"/>
  <c r="AT543" i="11"/>
  <c r="AQ543" i="11" a="1"/>
  <c r="AQ543" i="11" s="1"/>
  <c r="AP543" i="11"/>
  <c r="AN543" i="11"/>
  <c r="AG543" i="11"/>
  <c r="BB543" i="11" s="1"/>
  <c r="AF543" i="11"/>
  <c r="AI543" i="11" s="1"/>
  <c r="AK543" i="11" s="1"/>
  <c r="BA543" i="11" s="1"/>
  <c r="AU543" i="11" s="1"/>
  <c r="AP542" i="11"/>
  <c r="AN542" i="11"/>
  <c r="AF542" i="11"/>
  <c r="AT542" i="11" s="1"/>
  <c r="AN541" i="11"/>
  <c r="AF541" i="11"/>
  <c r="AN540" i="11"/>
  <c r="AF540" i="11"/>
  <c r="AN539" i="11"/>
  <c r="AF539" i="11"/>
  <c r="AN538" i="11"/>
  <c r="AF538" i="11"/>
  <c r="AV538" i="11" s="1"/>
  <c r="AN537" i="11"/>
  <c r="AF537" i="11"/>
  <c r="AN536" i="11"/>
  <c r="AF536" i="11"/>
  <c r="AN535" i="11"/>
  <c r="AF535" i="11"/>
  <c r="AQ535" i="11" s="1" a="1"/>
  <c r="AQ535" i="11" s="1"/>
  <c r="AN534" i="11"/>
  <c r="AF534" i="11"/>
  <c r="AI534" i="11" s="1"/>
  <c r="AN533" i="11"/>
  <c r="AH533" i="11"/>
  <c r="AO533" i="11" s="1"/>
  <c r="AF533" i="11"/>
  <c r="AP533" i="11" s="1"/>
  <c r="AN532" i="11"/>
  <c r="AF532" i="11"/>
  <c r="AN531" i="11"/>
  <c r="AF531" i="11"/>
  <c r="AN530" i="11"/>
  <c r="AH530" i="11"/>
  <c r="AO530" i="11" s="1"/>
  <c r="AF530" i="11"/>
  <c r="AG530" i="11" s="1"/>
  <c r="BB530" i="11" s="1"/>
  <c r="AN529" i="11"/>
  <c r="AI529" i="11"/>
  <c r="AJ529" i="11" s="1"/>
  <c r="AF529" i="11"/>
  <c r="AN528" i="11"/>
  <c r="AF528" i="11"/>
  <c r="AQ528" i="11" s="1" a="1"/>
  <c r="AQ528" i="11" s="1"/>
  <c r="AT527" i="11"/>
  <c r="AQ527" i="11" a="1"/>
  <c r="AQ527" i="11" s="1"/>
  <c r="AN527" i="11"/>
  <c r="AI527" i="11"/>
  <c r="AH527" i="11"/>
  <c r="AO527" i="11" s="1"/>
  <c r="AG527" i="11"/>
  <c r="BB527" i="11" s="1"/>
  <c r="AF527" i="11"/>
  <c r="AN526" i="11"/>
  <c r="AF526" i="11"/>
  <c r="AN525" i="11"/>
  <c r="AF525" i="11"/>
  <c r="AN524" i="11"/>
  <c r="AF524" i="11"/>
  <c r="AN523" i="11"/>
  <c r="AF523" i="11"/>
  <c r="AI523" i="11" s="1"/>
  <c r="AN522" i="11"/>
  <c r="AF522" i="11"/>
  <c r="AN521" i="11"/>
  <c r="AF521" i="11"/>
  <c r="AQ520" i="11" a="1"/>
  <c r="AQ520" i="11" s="1"/>
  <c r="AP520" i="11"/>
  <c r="AN520" i="11"/>
  <c r="AF520" i="11"/>
  <c r="AN519" i="11"/>
  <c r="AF519" i="11"/>
  <c r="AQ518" i="11" a="1"/>
  <c r="AQ518" i="11" s="1"/>
  <c r="AP518" i="11"/>
  <c r="AN518" i="11"/>
  <c r="AF518" i="11"/>
  <c r="AI518" i="11" s="1"/>
  <c r="AK518" i="11" s="1"/>
  <c r="BA518" i="11" s="1"/>
  <c r="AU518" i="11" s="1"/>
  <c r="AN517" i="11"/>
  <c r="AF517" i="11"/>
  <c r="AN516" i="11"/>
  <c r="AF516" i="11"/>
  <c r="AN515" i="11"/>
  <c r="AF515" i="11"/>
  <c r="AV515" i="11" s="1"/>
  <c r="AN514" i="11"/>
  <c r="AF514" i="11"/>
  <c r="AV513" i="11"/>
  <c r="AT513" i="11"/>
  <c r="AQ513" i="11" a="1"/>
  <c r="AQ513" i="11" s="1"/>
  <c r="AP513" i="11"/>
  <c r="AN513" i="11"/>
  <c r="AI513" i="11"/>
  <c r="AX513" i="11" s="1"/>
  <c r="AF513" i="11"/>
  <c r="AN512" i="11"/>
  <c r="AF512" i="11"/>
  <c r="AN511" i="11"/>
  <c r="AF511" i="11"/>
  <c r="AI511" i="11" s="1"/>
  <c r="AV510" i="11"/>
  <c r="AT510" i="11"/>
  <c r="AP510" i="11"/>
  <c r="AN510" i="11"/>
  <c r="AI510" i="11"/>
  <c r="AH510" i="11"/>
  <c r="AO510" i="11" s="1"/>
  <c r="AG510" i="11"/>
  <c r="BB510" i="11" s="1"/>
  <c r="AF510" i="11"/>
  <c r="AQ510" i="11" s="1" a="1"/>
  <c r="AQ510" i="11" s="1"/>
  <c r="AN509" i="11"/>
  <c r="AF509" i="11"/>
  <c r="AN508" i="11"/>
  <c r="AF508" i="11"/>
  <c r="AH508" i="11" s="1"/>
  <c r="AO508" i="11" s="1"/>
  <c r="AQ507" i="11" a="1"/>
  <c r="AQ507" i="11" s="1"/>
  <c r="AN507" i="11"/>
  <c r="AF507" i="11"/>
  <c r="AT507" i="11" s="1"/>
  <c r="AN506" i="11"/>
  <c r="AF506" i="11"/>
  <c r="AG506" i="11" s="1"/>
  <c r="BB506" i="11" s="1"/>
  <c r="AN505" i="11"/>
  <c r="AH505" i="11"/>
  <c r="AO505" i="11" s="1"/>
  <c r="AF505" i="11"/>
  <c r="AI505" i="11" s="1"/>
  <c r="AN504" i="11"/>
  <c r="AF504" i="11"/>
  <c r="AT503" i="11"/>
  <c r="AP503" i="11"/>
  <c r="AN503" i="11"/>
  <c r="AF503" i="11"/>
  <c r="AQ503" i="11" s="1" a="1"/>
  <c r="AQ503" i="11" s="1"/>
  <c r="AN502" i="11"/>
  <c r="AF502" i="11"/>
  <c r="AP502" i="11" s="1"/>
  <c r="AN501" i="11"/>
  <c r="AF501" i="11"/>
  <c r="AV500" i="11"/>
  <c r="AQ500" i="11" a="1"/>
  <c r="AQ500" i="11" s="1"/>
  <c r="AP500" i="11"/>
  <c r="AN500" i="11"/>
  <c r="AH500" i="11"/>
  <c r="AO500" i="11" s="1"/>
  <c r="AF500" i="11"/>
  <c r="AI500" i="11" s="1"/>
  <c r="AN499" i="11"/>
  <c r="AF499" i="11"/>
  <c r="AQ499" i="11" s="1" a="1"/>
  <c r="AQ499" i="11" s="1"/>
  <c r="AN498" i="11"/>
  <c r="AF498" i="11"/>
  <c r="AN497" i="11"/>
  <c r="AF497" i="11"/>
  <c r="AN496" i="11"/>
  <c r="AF496" i="11"/>
  <c r="AT496" i="11" s="1"/>
  <c r="AV495" i="11"/>
  <c r="AT495" i="11"/>
  <c r="AQ495" i="11" a="1"/>
  <c r="AQ495" i="11" s="1"/>
  <c r="AN495" i="11"/>
  <c r="AI495" i="11"/>
  <c r="AK495" i="11" s="1"/>
  <c r="AF495" i="11"/>
  <c r="AP495" i="11" s="1"/>
  <c r="AE495" i="11"/>
  <c r="AN494" i="11"/>
  <c r="AF494" i="11"/>
  <c r="AN493" i="11"/>
  <c r="AF493" i="11"/>
  <c r="AG493" i="11" s="1"/>
  <c r="BB493" i="11" s="1"/>
  <c r="AQ492" i="11" a="1"/>
  <c r="AQ492" i="11" s="1"/>
  <c r="AN492" i="11"/>
  <c r="AI492" i="11"/>
  <c r="AF492" i="11"/>
  <c r="AH492" i="11" s="1"/>
  <c r="AO492" i="11" s="1"/>
  <c r="AN491" i="11"/>
  <c r="AF491" i="11"/>
  <c r="AV491" i="11" s="1"/>
  <c r="AN490" i="11"/>
  <c r="AF490" i="11"/>
  <c r="AG490" i="11" s="1"/>
  <c r="BB490" i="11" s="1"/>
  <c r="AN489" i="11"/>
  <c r="AF489" i="11"/>
  <c r="AG489" i="11" s="1"/>
  <c r="BB489" i="11" s="1"/>
  <c r="AN488" i="11"/>
  <c r="AF488" i="11"/>
  <c r="AN487" i="11"/>
  <c r="AF487" i="11"/>
  <c r="AN486" i="11"/>
  <c r="AF486" i="11"/>
  <c r="AN485" i="11"/>
  <c r="AF485" i="11"/>
  <c r="AN484" i="11"/>
  <c r="AF484" i="11"/>
  <c r="AN483" i="11"/>
  <c r="AF483" i="11"/>
  <c r="AV483" i="11" s="1"/>
  <c r="AN482" i="11"/>
  <c r="AF482" i="11"/>
  <c r="AN481" i="11"/>
  <c r="AF481" i="11"/>
  <c r="AH481" i="11" s="1"/>
  <c r="AO481" i="11" s="1"/>
  <c r="AV480" i="11"/>
  <c r="AT480" i="11"/>
  <c r="AN480" i="11"/>
  <c r="AF480" i="11"/>
  <c r="AN479" i="11"/>
  <c r="AF479" i="11"/>
  <c r="AN478" i="11"/>
  <c r="AF478" i="11"/>
  <c r="AN477" i="11"/>
  <c r="AF477" i="11"/>
  <c r="AN476" i="11"/>
  <c r="AF476" i="11"/>
  <c r="AN475" i="11"/>
  <c r="AF475" i="11"/>
  <c r="AT475" i="11" s="1"/>
  <c r="AN474" i="11"/>
  <c r="AF474" i="11"/>
  <c r="AN473" i="11"/>
  <c r="AF473" i="11"/>
  <c r="AI473" i="11" s="1"/>
  <c r="AK473" i="11" s="1"/>
  <c r="AN472" i="11"/>
  <c r="AF472" i="11"/>
  <c r="AH472" i="11" s="1"/>
  <c r="AO472" i="11" s="1"/>
  <c r="AN471" i="11"/>
  <c r="AF471" i="11"/>
  <c r="AV471" i="11" s="1"/>
  <c r="AN470" i="11"/>
  <c r="AF470" i="11"/>
  <c r="AT470" i="11" s="1"/>
  <c r="AN469" i="11"/>
  <c r="AF469" i="11"/>
  <c r="AT469" i="11" s="1"/>
  <c r="AQ468" i="11" a="1"/>
  <c r="AQ468" i="11" s="1"/>
  <c r="AN468" i="11"/>
  <c r="AF468" i="11"/>
  <c r="AN467" i="11"/>
  <c r="AF467" i="11"/>
  <c r="AI467" i="11" s="1"/>
  <c r="AE467" i="11" s="1"/>
  <c r="AV466" i="11"/>
  <c r="AN466" i="11"/>
  <c r="AF466" i="11"/>
  <c r="AQ466" i="11" s="1" a="1"/>
  <c r="AQ466" i="11" s="1"/>
  <c r="AN465" i="11"/>
  <c r="AF465" i="11"/>
  <c r="AN464" i="11"/>
  <c r="AF464" i="11"/>
  <c r="AN463" i="11"/>
  <c r="AF463" i="11"/>
  <c r="AN462" i="11"/>
  <c r="AF462" i="11"/>
  <c r="AV461" i="11"/>
  <c r="AN461" i="11"/>
  <c r="AF461" i="11"/>
  <c r="AQ461" i="11" s="1" a="1"/>
  <c r="AQ461" i="11" s="1"/>
  <c r="AT460" i="11"/>
  <c r="AN460" i="11"/>
  <c r="AF460" i="11"/>
  <c r="AV460" i="11" s="1"/>
  <c r="BB459" i="11"/>
  <c r="AV459" i="11"/>
  <c r="AT459" i="11"/>
  <c r="AQ459" i="11" a="1"/>
  <c r="AQ459" i="11" s="1"/>
  <c r="AP459" i="11"/>
  <c r="AN459" i="11"/>
  <c r="AI459" i="11"/>
  <c r="AH459" i="11"/>
  <c r="AO459" i="11" s="1"/>
  <c r="AF459" i="11"/>
  <c r="AG459" i="11" s="1"/>
  <c r="AN458" i="11"/>
  <c r="AF458" i="11"/>
  <c r="AN457" i="11"/>
  <c r="AF457" i="11"/>
  <c r="AQ457" i="11" s="1" a="1"/>
  <c r="AQ457" i="11" s="1"/>
  <c r="AN456" i="11"/>
  <c r="AF456" i="11"/>
  <c r="AP456" i="11" s="1"/>
  <c r="AQ455" i="11" a="1"/>
  <c r="AQ455" i="11" s="1"/>
  <c r="AN455" i="11"/>
  <c r="AG455" i="11"/>
  <c r="BB455" i="11" s="1"/>
  <c r="AF455" i="11"/>
  <c r="AH455" i="11" s="1"/>
  <c r="AO455" i="11" s="1"/>
  <c r="AN454" i="11"/>
  <c r="AF454" i="11"/>
  <c r="AN453" i="11"/>
  <c r="AF453" i="11"/>
  <c r="AV452" i="11"/>
  <c r="AP452" i="11"/>
  <c r="AN452" i="11"/>
  <c r="AF452" i="11"/>
  <c r="AN451" i="11"/>
  <c r="AF451" i="11"/>
  <c r="AT450" i="11"/>
  <c r="AP450" i="11"/>
  <c r="AO450" i="11"/>
  <c r="AN450" i="11"/>
  <c r="AK450" i="11"/>
  <c r="AJ450" i="11"/>
  <c r="AI450" i="11"/>
  <c r="AH450" i="11"/>
  <c r="AG450" i="11"/>
  <c r="BB450" i="11" s="1"/>
  <c r="AF450" i="11"/>
  <c r="AV450" i="11" s="1"/>
  <c r="AN449" i="11"/>
  <c r="AF449" i="11"/>
  <c r="AQ448" i="11" a="1"/>
  <c r="AQ448" i="11" s="1"/>
  <c r="AN448" i="11"/>
  <c r="AH448" i="11"/>
  <c r="AO448" i="11" s="1"/>
  <c r="AF448" i="11"/>
  <c r="AP448" i="11" s="1"/>
  <c r="AN447" i="11"/>
  <c r="AF447" i="11"/>
  <c r="AI447" i="11" s="1"/>
  <c r="AN446" i="11"/>
  <c r="AF446" i="11"/>
  <c r="AI446" i="11" s="1"/>
  <c r="AN445" i="11"/>
  <c r="AG445" i="11"/>
  <c r="BB445" i="11" s="1"/>
  <c r="AF445" i="11"/>
  <c r="AN444" i="11"/>
  <c r="AF444" i="11"/>
  <c r="AN443" i="11"/>
  <c r="AF443" i="11"/>
  <c r="AP443" i="11" s="1"/>
  <c r="AN442" i="11"/>
  <c r="AF442" i="11"/>
  <c r="AT442" i="11" s="1"/>
  <c r="AQ441" i="11" a="1"/>
  <c r="AQ441" i="11" s="1"/>
  <c r="AP441" i="11"/>
  <c r="AN441" i="11"/>
  <c r="AF441" i="11"/>
  <c r="AQ440" i="11" a="1"/>
  <c r="AQ440" i="11" s="1"/>
  <c r="AN440" i="11"/>
  <c r="AF440" i="11"/>
  <c r="AV440" i="11" s="1"/>
  <c r="AN439" i="11"/>
  <c r="AF439" i="11"/>
  <c r="AN438" i="11"/>
  <c r="AF438" i="11"/>
  <c r="AN437" i="11"/>
  <c r="AF437" i="11"/>
  <c r="AI437" i="11" s="1"/>
  <c r="AN436" i="11"/>
  <c r="AF436" i="11"/>
  <c r="AP436" i="11" s="1"/>
  <c r="AQ435" i="11" a="1"/>
  <c r="AQ435" i="11" s="1"/>
  <c r="AN435" i="11"/>
  <c r="AF435" i="11"/>
  <c r="AG435" i="11" s="1"/>
  <c r="BB435" i="11" s="1"/>
  <c r="AV434" i="11"/>
  <c r="AT434" i="11"/>
  <c r="AQ434" i="11" a="1"/>
  <c r="AQ434" i="11" s="1"/>
  <c r="AP434" i="11"/>
  <c r="AN434" i="11"/>
  <c r="AI434" i="11"/>
  <c r="AK434" i="11" s="1"/>
  <c r="BA434" i="11" s="1"/>
  <c r="AU434" i="11" s="1"/>
  <c r="AF434" i="11"/>
  <c r="AH434" i="11" s="1"/>
  <c r="AO434" i="11" s="1"/>
  <c r="AQ433" i="11" a="1"/>
  <c r="AQ433" i="11" s="1"/>
  <c r="AN433" i="11"/>
  <c r="AF433" i="11"/>
  <c r="AV432" i="11"/>
  <c r="AN432" i="11"/>
  <c r="AF432" i="11"/>
  <c r="AP432" i="11" s="1"/>
  <c r="AN431" i="11"/>
  <c r="AF431" i="11"/>
  <c r="AG431" i="11" s="1"/>
  <c r="BB431" i="11" s="1"/>
  <c r="AN430" i="11"/>
  <c r="AF430" i="11"/>
  <c r="AT430" i="11" s="1"/>
  <c r="AN429" i="11"/>
  <c r="AF429" i="11"/>
  <c r="AQ429" i="11" s="1" a="1"/>
  <c r="AQ429" i="11" s="1"/>
  <c r="AV428" i="11"/>
  <c r="AN428" i="11"/>
  <c r="AF428" i="11"/>
  <c r="AT428" i="11" s="1"/>
  <c r="AN427" i="11"/>
  <c r="AF427" i="11"/>
  <c r="AT427" i="11" s="1"/>
  <c r="AN426" i="11"/>
  <c r="AF426" i="11"/>
  <c r="AI426" i="11" s="1"/>
  <c r="AE426" i="11" s="1"/>
  <c r="AT425" i="11"/>
  <c r="AQ425" i="11" a="1"/>
  <c r="AQ425" i="11" s="1"/>
  <c r="AP425" i="11"/>
  <c r="AN425" i="11"/>
  <c r="AF425" i="11"/>
  <c r="AT424" i="11"/>
  <c r="AN424" i="11"/>
  <c r="AF424" i="11"/>
  <c r="AI424" i="11" s="1"/>
  <c r="AE424" i="11" s="1"/>
  <c r="AN423" i="11"/>
  <c r="AF423" i="11"/>
  <c r="AH423" i="11" s="1"/>
  <c r="AO423" i="11" s="1"/>
  <c r="AN422" i="11"/>
  <c r="AF422" i="11"/>
  <c r="AT422" i="11" s="1"/>
  <c r="AN421" i="11"/>
  <c r="AF421" i="11"/>
  <c r="AV420" i="11"/>
  <c r="AP420" i="11"/>
  <c r="AN420" i="11"/>
  <c r="AF420" i="11"/>
  <c r="AN419" i="11"/>
  <c r="AF419" i="11"/>
  <c r="AQ419" i="11" s="1" a="1"/>
  <c r="AQ419" i="11" s="1"/>
  <c r="AN418" i="11"/>
  <c r="AF418" i="11"/>
  <c r="AG418" i="11" s="1"/>
  <c r="BB418" i="11" s="1"/>
  <c r="AN417" i="11"/>
  <c r="AF417" i="11"/>
  <c r="AN416" i="11"/>
  <c r="AG416" i="11"/>
  <c r="BB416" i="11" s="1"/>
  <c r="AF416" i="11"/>
  <c r="AN415" i="11"/>
  <c r="AF415" i="11"/>
  <c r="AN414" i="11"/>
  <c r="AF414" i="11"/>
  <c r="AN413" i="11"/>
  <c r="AF413" i="11"/>
  <c r="AN412" i="11"/>
  <c r="AF412" i="11"/>
  <c r="AV412" i="11" s="1"/>
  <c r="AN411" i="11"/>
  <c r="AF411" i="11"/>
  <c r="AV411" i="11" s="1"/>
  <c r="AN410" i="11"/>
  <c r="AF410" i="11"/>
  <c r="AN409" i="11"/>
  <c r="AF409" i="11"/>
  <c r="AN408" i="11"/>
  <c r="AF408" i="11"/>
  <c r="AN407" i="11"/>
  <c r="AF407" i="11"/>
  <c r="AN406" i="11"/>
  <c r="AF406" i="11"/>
  <c r="AT406" i="11" s="1"/>
  <c r="AV405" i="11"/>
  <c r="AT405" i="11"/>
  <c r="AN405" i="11"/>
  <c r="AF405" i="11"/>
  <c r="AG405" i="11" s="1"/>
  <c r="BB405" i="11" s="1"/>
  <c r="AN404" i="11"/>
  <c r="AF404" i="11"/>
  <c r="AN403" i="11"/>
  <c r="AF403" i="11"/>
  <c r="AT403" i="11" s="1"/>
  <c r="AQ402" i="11" a="1"/>
  <c r="AQ402" i="11" s="1"/>
  <c r="AP402" i="11"/>
  <c r="AN402" i="11"/>
  <c r="AF402" i="11"/>
  <c r="AI402" i="11" s="1"/>
  <c r="AN401" i="11"/>
  <c r="AF401" i="11"/>
  <c r="AP400" i="11"/>
  <c r="AN400" i="11"/>
  <c r="AF400" i="11"/>
  <c r="AN399" i="11"/>
  <c r="AG399" i="11"/>
  <c r="BB399" i="11" s="1"/>
  <c r="AF399" i="11"/>
  <c r="AN398" i="11"/>
  <c r="AF398" i="11"/>
  <c r="AP398" i="11" s="1"/>
  <c r="AT397" i="11"/>
  <c r="AN397" i="11"/>
  <c r="AI397" i="11"/>
  <c r="AE397" i="11" s="1"/>
  <c r="AF397" i="11"/>
  <c r="AN396" i="11"/>
  <c r="AI396" i="11"/>
  <c r="AK396" i="11" s="1"/>
  <c r="AF396" i="11"/>
  <c r="AG396" i="11" s="1"/>
  <c r="BB396" i="11" s="1"/>
  <c r="AT395" i="11"/>
  <c r="AN395" i="11"/>
  <c r="AF395" i="11"/>
  <c r="AI395" i="11" s="1"/>
  <c r="AN394" i="11"/>
  <c r="AF394" i="11"/>
  <c r="AT394" i="11" s="1"/>
  <c r="AN393" i="11"/>
  <c r="AF393" i="11"/>
  <c r="AN392" i="11"/>
  <c r="AF392" i="11"/>
  <c r="AV391" i="11"/>
  <c r="AQ391" i="11" a="1"/>
  <c r="AQ391" i="11" s="1"/>
  <c r="AP391" i="11"/>
  <c r="AN391" i="11"/>
  <c r="AH391" i="11"/>
  <c r="AO391" i="11" s="1"/>
  <c r="AG391" i="11"/>
  <c r="BB391" i="11" s="1"/>
  <c r="AF391" i="11"/>
  <c r="AT391" i="11" s="1"/>
  <c r="AN390" i="11"/>
  <c r="AF390" i="11"/>
  <c r="AG390" i="11" s="1"/>
  <c r="BB390" i="11" s="1"/>
  <c r="AN389" i="11"/>
  <c r="AF389" i="11"/>
  <c r="AN388" i="11"/>
  <c r="AF388" i="11"/>
  <c r="AG388" i="11" s="1"/>
  <c r="BB388" i="11" s="1"/>
  <c r="AN387" i="11"/>
  <c r="AF387" i="11"/>
  <c r="AN386" i="11"/>
  <c r="AF386" i="11"/>
  <c r="AN385" i="11"/>
  <c r="AF385" i="11"/>
  <c r="AV384" i="11"/>
  <c r="AT384" i="11"/>
  <c r="AQ384" i="11" a="1"/>
  <c r="AQ384" i="11" s="1"/>
  <c r="AN384" i="11"/>
  <c r="AF384" i="11"/>
  <c r="AG384" i="11" s="1"/>
  <c r="BB384" i="11" s="1"/>
  <c r="AQ383" i="11" a="1"/>
  <c r="AQ383" i="11" s="1"/>
  <c r="AN383" i="11"/>
  <c r="AF383" i="11"/>
  <c r="AN382" i="11"/>
  <c r="AF382" i="11"/>
  <c r="AI382" i="11" s="1"/>
  <c r="AE382" i="11" s="1"/>
  <c r="AN381" i="11"/>
  <c r="AF381" i="11"/>
  <c r="AI381" i="11" s="1"/>
  <c r="AT380" i="11"/>
  <c r="AN380" i="11"/>
  <c r="AF380" i="11"/>
  <c r="AV380" i="11" s="1"/>
  <c r="AN379" i="11"/>
  <c r="AF379" i="11"/>
  <c r="AT379" i="11" s="1"/>
  <c r="AN378" i="11"/>
  <c r="AF378" i="11"/>
  <c r="AG378" i="11" s="1"/>
  <c r="BB378" i="11" s="1"/>
  <c r="AN377" i="11"/>
  <c r="AF377" i="11"/>
  <c r="AN376" i="11"/>
  <c r="AF376" i="11"/>
  <c r="AQ376" i="11" s="1" a="1"/>
  <c r="AQ376" i="11" s="1"/>
  <c r="AN375" i="11"/>
  <c r="AF375" i="11"/>
  <c r="AN374" i="11"/>
  <c r="AF374" i="11"/>
  <c r="AV374" i="11" s="1"/>
  <c r="AN373" i="11"/>
  <c r="AH373" i="11"/>
  <c r="AO373" i="11" s="1"/>
  <c r="AF373" i="11"/>
  <c r="AT373" i="11" s="1"/>
  <c r="AN372" i="11"/>
  <c r="AF372" i="11"/>
  <c r="AQ372" i="11" s="1" a="1"/>
  <c r="AQ372" i="11" s="1"/>
  <c r="AN371" i="11"/>
  <c r="AF371" i="11"/>
  <c r="AN370" i="11"/>
  <c r="AF370" i="11"/>
  <c r="AQ370" i="11" s="1" a="1"/>
  <c r="AQ370" i="11" s="1"/>
  <c r="AN369" i="11"/>
  <c r="AF369" i="11"/>
  <c r="AH369" i="11" s="1"/>
  <c r="AO369" i="11" s="1"/>
  <c r="AQ368" i="11" a="1"/>
  <c r="AQ368" i="11" s="1"/>
  <c r="AP368" i="11"/>
  <c r="AN368" i="11"/>
  <c r="AF368" i="11"/>
  <c r="AH368" i="11" s="1"/>
  <c r="AO368" i="11" s="1"/>
  <c r="AN367" i="11"/>
  <c r="AF367" i="11"/>
  <c r="AP366" i="11"/>
  <c r="AN366" i="11"/>
  <c r="AF366" i="11"/>
  <c r="AT366" i="11" s="1"/>
  <c r="AN365" i="11"/>
  <c r="AF365" i="11"/>
  <c r="AQ364" i="11" a="1"/>
  <c r="AQ364" i="11" s="1"/>
  <c r="AN364" i="11"/>
  <c r="AF364" i="11"/>
  <c r="AN363" i="11"/>
  <c r="AF363" i="11"/>
  <c r="AQ363" i="11" s="1" a="1"/>
  <c r="AQ363" i="11" s="1"/>
  <c r="AX362" i="11"/>
  <c r="AN362" i="11"/>
  <c r="AI362" i="11"/>
  <c r="AF362" i="11"/>
  <c r="AQ362" i="11" s="1" a="1"/>
  <c r="AQ362" i="11" s="1"/>
  <c r="AN361" i="11"/>
  <c r="AF361" i="11"/>
  <c r="AG361" i="11" s="1"/>
  <c r="BB361" i="11" s="1"/>
  <c r="AN360" i="11"/>
  <c r="AF360" i="11"/>
  <c r="AP360" i="11" s="1"/>
  <c r="AN359" i="11"/>
  <c r="AF359" i="11"/>
  <c r="AP359" i="11" s="1"/>
  <c r="AN358" i="11"/>
  <c r="AF358" i="11"/>
  <c r="AG358" i="11" s="1"/>
  <c r="BB358" i="11" s="1"/>
  <c r="AN357" i="11"/>
  <c r="AF357" i="11"/>
  <c r="AN356" i="11"/>
  <c r="AF356" i="11"/>
  <c r="AP356" i="11" s="1"/>
  <c r="AP355" i="11"/>
  <c r="AN355" i="11"/>
  <c r="AF355" i="11"/>
  <c r="AV355" i="11" s="1"/>
  <c r="AN354" i="11"/>
  <c r="AF354" i="11"/>
  <c r="AQ354" i="11" s="1" a="1"/>
  <c r="AQ354" i="11" s="1"/>
  <c r="AN353" i="11"/>
  <c r="AF353" i="11"/>
  <c r="AI353" i="11" s="1"/>
  <c r="AN352" i="11"/>
  <c r="AF352" i="11"/>
  <c r="AN351" i="11"/>
  <c r="AF351" i="11"/>
  <c r="AQ351" i="11" s="1" a="1"/>
  <c r="AQ351" i="11" s="1"/>
  <c r="AN350" i="11"/>
  <c r="AF350" i="11"/>
  <c r="AG350" i="11" s="1"/>
  <c r="BB350" i="11" s="1"/>
  <c r="AN349" i="11"/>
  <c r="AF349" i="11"/>
  <c r="AN348" i="11"/>
  <c r="AF348" i="11"/>
  <c r="AQ348" i="11" s="1" a="1"/>
  <c r="AQ348" i="11" s="1"/>
  <c r="AN347" i="11"/>
  <c r="AF347" i="11"/>
  <c r="AV346" i="11"/>
  <c r="AT346" i="11"/>
  <c r="AQ346" i="11" a="1"/>
  <c r="AQ346" i="11" s="1"/>
  <c r="AP346" i="11"/>
  <c r="AN346" i="11"/>
  <c r="AI346" i="11"/>
  <c r="AH346" i="11"/>
  <c r="AO346" i="11" s="1"/>
  <c r="AG346" i="11"/>
  <c r="BB346" i="11" s="1"/>
  <c r="AF346" i="11"/>
  <c r="AN345" i="11"/>
  <c r="AF345" i="11"/>
  <c r="AN344" i="11"/>
  <c r="AF344" i="11"/>
  <c r="AI344" i="11" s="1"/>
  <c r="AX344" i="11" s="1"/>
  <c r="AN343" i="11"/>
  <c r="AF343" i="11"/>
  <c r="AT342" i="11"/>
  <c r="AP342" i="11"/>
  <c r="AN342" i="11"/>
  <c r="AF342" i="11"/>
  <c r="AQ342" i="11" s="1" a="1"/>
  <c r="AQ342" i="11" s="1"/>
  <c r="AN341" i="11"/>
  <c r="AF341" i="11"/>
  <c r="AV341" i="11" s="1"/>
  <c r="AN340" i="11"/>
  <c r="AF340" i="11"/>
  <c r="AN339" i="11"/>
  <c r="AF339" i="11"/>
  <c r="AQ339" i="11" s="1" a="1"/>
  <c r="AQ339" i="11" s="1"/>
  <c r="AN338" i="11"/>
  <c r="AF338" i="11"/>
  <c r="AH338" i="11" s="1"/>
  <c r="AO338" i="11" s="1"/>
  <c r="AN337" i="11"/>
  <c r="AF337" i="11"/>
  <c r="AN336" i="11"/>
  <c r="AF336" i="11"/>
  <c r="AG336" i="11" s="1"/>
  <c r="BB336" i="11" s="1"/>
  <c r="AN335" i="11"/>
  <c r="AF335" i="11"/>
  <c r="AN334" i="11"/>
  <c r="AF334" i="11"/>
  <c r="AN333" i="11"/>
  <c r="AF333" i="11"/>
  <c r="AV333" i="11" s="1"/>
  <c r="AV332" i="11"/>
  <c r="AT332" i="11"/>
  <c r="AQ332" i="11" a="1"/>
  <c r="AQ332" i="11" s="1"/>
  <c r="AP332" i="11"/>
  <c r="AN332" i="11"/>
  <c r="AI332" i="11"/>
  <c r="AE332" i="11" s="1"/>
  <c r="AF332" i="11"/>
  <c r="AH332" i="11" s="1"/>
  <c r="AO332" i="11" s="1"/>
  <c r="AN331" i="11"/>
  <c r="AF331" i="11"/>
  <c r="AI331" i="11" s="1"/>
  <c r="AN330" i="11"/>
  <c r="AF330" i="11"/>
  <c r="AP329" i="11"/>
  <c r="AN329" i="11"/>
  <c r="AI329" i="11"/>
  <c r="AF329" i="11"/>
  <c r="AV329" i="11" s="1"/>
  <c r="AN328" i="11"/>
  <c r="AF328" i="11"/>
  <c r="AN327" i="11"/>
  <c r="AF327" i="11"/>
  <c r="AG327" i="11" s="1"/>
  <c r="BB327" i="11" s="1"/>
  <c r="AN326" i="11"/>
  <c r="AF326" i="11"/>
  <c r="AN325" i="11"/>
  <c r="AF325" i="11"/>
  <c r="AH325" i="11" s="1"/>
  <c r="AO325" i="11" s="1"/>
  <c r="AV324" i="11"/>
  <c r="AT324" i="11"/>
  <c r="AQ324" i="11" a="1"/>
  <c r="AQ324" i="11" s="1"/>
  <c r="AP324" i="11"/>
  <c r="AN324" i="11"/>
  <c r="AI324" i="11"/>
  <c r="AJ324" i="11" s="1"/>
  <c r="AF324" i="11"/>
  <c r="AH324" i="11" s="1"/>
  <c r="AO324" i="11" s="1"/>
  <c r="AN323" i="11"/>
  <c r="AF323" i="11"/>
  <c r="AN322" i="11"/>
  <c r="AF322" i="11"/>
  <c r="AP322" i="11" s="1"/>
  <c r="AV321" i="11"/>
  <c r="AT321" i="11"/>
  <c r="AQ321" i="11"/>
  <c r="AP321" i="11"/>
  <c r="AN321" i="11"/>
  <c r="AI321" i="11"/>
  <c r="AJ321" i="11" s="1"/>
  <c r="AF321" i="11"/>
  <c r="AQ321" i="11" s="1" a="1"/>
  <c r="AN320" i="11"/>
  <c r="AF320" i="11"/>
  <c r="AN319" i="11"/>
  <c r="AF319" i="11"/>
  <c r="AN318" i="11"/>
  <c r="AF318" i="11"/>
  <c r="AT318" i="11" s="1"/>
  <c r="AN317" i="11"/>
  <c r="AF317" i="11"/>
  <c r="AP317" i="11" s="1"/>
  <c r="AN316" i="11"/>
  <c r="AF316" i="11"/>
  <c r="AN315" i="11"/>
  <c r="AI315" i="11"/>
  <c r="AJ315" i="11" s="1"/>
  <c r="AF315" i="11"/>
  <c r="AH315" i="11" s="1"/>
  <c r="AO315" i="11" s="1"/>
  <c r="AN314" i="11"/>
  <c r="AH314" i="11"/>
  <c r="AO314" i="11" s="1"/>
  <c r="AG314" i="11"/>
  <c r="BB314" i="11" s="1"/>
  <c r="AF314" i="11"/>
  <c r="AN313" i="11"/>
  <c r="AF313" i="11"/>
  <c r="AG313" i="11" s="1"/>
  <c r="BB313" i="11" s="1"/>
  <c r="AN312" i="11"/>
  <c r="AF312" i="11"/>
  <c r="AQ312" i="11" s="1" a="1"/>
  <c r="AQ312" i="11" s="1"/>
  <c r="AN311" i="11"/>
  <c r="AF311" i="11"/>
  <c r="AN310" i="11"/>
  <c r="AF310" i="11"/>
  <c r="AV309" i="11"/>
  <c r="AT309" i="11"/>
  <c r="AN309" i="11"/>
  <c r="AF309" i="11"/>
  <c r="AN308" i="11"/>
  <c r="AF308" i="11"/>
  <c r="AN307" i="11"/>
  <c r="AF307" i="11"/>
  <c r="B307" i="11"/>
  <c r="AN306" i="11"/>
  <c r="AF306" i="11"/>
  <c r="J306" i="11"/>
  <c r="I306" i="11"/>
  <c r="H306" i="11"/>
  <c r="G306" i="11"/>
  <c r="F306" i="11"/>
  <c r="E306" i="11"/>
  <c r="D306" i="11"/>
  <c r="C306" i="11"/>
  <c r="B306" i="11"/>
  <c r="AT305" i="11"/>
  <c r="AN305" i="11"/>
  <c r="AF305" i="11"/>
  <c r="AP305" i="11" s="1"/>
  <c r="AN304" i="11"/>
  <c r="AF304" i="11"/>
  <c r="AT304" i="11" s="1"/>
  <c r="C304" i="11" a="1"/>
  <c r="C304" i="11" s="1"/>
  <c r="B304" i="11"/>
  <c r="AN303" i="11"/>
  <c r="AF303" i="11"/>
  <c r="AV303" i="11" s="1"/>
  <c r="C303" i="11" a="1"/>
  <c r="C303" i="11" s="1"/>
  <c r="B303" i="11"/>
  <c r="AT302" i="11"/>
  <c r="AN302" i="11"/>
  <c r="AF302" i="11"/>
  <c r="AP302" i="11" s="1"/>
  <c r="C302" i="11"/>
  <c r="C302" i="11" a="1"/>
  <c r="B302" i="11"/>
  <c r="AT301" i="11"/>
  <c r="AQ301" i="11" a="1"/>
  <c r="AQ301" i="11" s="1"/>
  <c r="AN301" i="11"/>
  <c r="AI301" i="11"/>
  <c r="AX301" i="11" s="1"/>
  <c r="AF301" i="11"/>
  <c r="AV301" i="11" s="1"/>
  <c r="C301" i="11" a="1"/>
  <c r="C301" i="11" s="1"/>
  <c r="B301" i="11"/>
  <c r="AN300" i="11"/>
  <c r="AF300" i="11"/>
  <c r="C300" i="11" a="1"/>
  <c r="C300" i="11" s="1"/>
  <c r="B300" i="11"/>
  <c r="AN299" i="11"/>
  <c r="AF299" i="11"/>
  <c r="C299" i="11" a="1"/>
  <c r="C299" i="11" s="1"/>
  <c r="B299" i="11"/>
  <c r="AN298" i="11"/>
  <c r="AI298" i="11"/>
  <c r="AF298" i="11"/>
  <c r="AG298" i="11" s="1"/>
  <c r="BB298" i="11" s="1"/>
  <c r="C298" i="11" a="1"/>
  <c r="C298" i="11" s="1"/>
  <c r="B298" i="11"/>
  <c r="AN297" i="11"/>
  <c r="AF297" i="11"/>
  <c r="C297" i="11" a="1"/>
  <c r="C297" i="11" s="1"/>
  <c r="B297" i="11"/>
  <c r="AV296" i="11"/>
  <c r="AP296" i="11"/>
  <c r="AN296" i="11"/>
  <c r="AG296" i="11"/>
  <c r="BB296" i="11" s="1"/>
  <c r="AF296" i="11"/>
  <c r="C296" i="11" a="1"/>
  <c r="C296" i="11" s="1"/>
  <c r="B296" i="11"/>
  <c r="AN295" i="11"/>
  <c r="AF295" i="11"/>
  <c r="C295" i="11" a="1"/>
  <c r="C295" i="11" s="1"/>
  <c r="B295" i="11"/>
  <c r="AN294" i="11"/>
  <c r="AF294" i="11"/>
  <c r="AV294" i="11" s="1"/>
  <c r="C294" i="11" a="1"/>
  <c r="C294" i="11" s="1"/>
  <c r="B294" i="11"/>
  <c r="AN293" i="11"/>
  <c r="AF293" i="11"/>
  <c r="C293" i="11" a="1"/>
  <c r="C293" i="11" s="1"/>
  <c r="B293" i="11"/>
  <c r="AN292" i="11"/>
  <c r="AF292" i="11"/>
  <c r="AT292" i="11" s="1"/>
  <c r="C292" i="11" a="1"/>
  <c r="C292" i="11" s="1"/>
  <c r="B292" i="11"/>
  <c r="AN291" i="11"/>
  <c r="AF291" i="11"/>
  <c r="AT291" i="11" s="1"/>
  <c r="C291" i="11" a="1"/>
  <c r="C291" i="11" s="1"/>
  <c r="B291" i="11"/>
  <c r="AN290" i="11"/>
  <c r="AF290" i="11"/>
  <c r="AT290" i="11" s="1"/>
  <c r="C290" i="11" a="1"/>
  <c r="C290" i="11" s="1"/>
  <c r="B290" i="11"/>
  <c r="AN289" i="11"/>
  <c r="AF289" i="11"/>
  <c r="C289" i="11" a="1"/>
  <c r="C289" i="11" s="1"/>
  <c r="B289" i="11"/>
  <c r="AN288" i="11"/>
  <c r="AF288" i="11"/>
  <c r="AV288" i="11" s="1"/>
  <c r="C288" i="11" a="1"/>
  <c r="C288" i="11" s="1"/>
  <c r="B288" i="11"/>
  <c r="AN287" i="11"/>
  <c r="AF287" i="11"/>
  <c r="C287" i="11" a="1"/>
  <c r="C287" i="11" s="1"/>
  <c r="B287" i="11"/>
  <c r="AN286" i="11"/>
  <c r="AF286" i="11"/>
  <c r="C286" i="11" a="1"/>
  <c r="C286" i="11" s="1"/>
  <c r="B286" i="11"/>
  <c r="AN285" i="11"/>
  <c r="AF285" i="11"/>
  <c r="C285" i="11" a="1"/>
  <c r="C285" i="11" s="1"/>
  <c r="B285" i="11"/>
  <c r="AN284" i="11"/>
  <c r="AF284" i="11"/>
  <c r="C284" i="11" a="1"/>
  <c r="C284" i="11" s="1"/>
  <c r="B284" i="11"/>
  <c r="AT283" i="11"/>
  <c r="AN283" i="11"/>
  <c r="AF283" i="11"/>
  <c r="AG283" i="11" s="1"/>
  <c r="BB283" i="11" s="1"/>
  <c r="C283" i="11" a="1"/>
  <c r="C283" i="11" s="1"/>
  <c r="B283" i="11"/>
  <c r="AN282" i="11"/>
  <c r="AF282" i="11"/>
  <c r="C282" i="11" a="1"/>
  <c r="C282" i="11" s="1"/>
  <c r="B282" i="11"/>
  <c r="AN281" i="11"/>
  <c r="AI281" i="11"/>
  <c r="AX281" i="11" s="1"/>
  <c r="AF281" i="11"/>
  <c r="AV281" i="11" s="1"/>
  <c r="C281" i="11" a="1"/>
  <c r="C281" i="11" s="1"/>
  <c r="B281" i="11"/>
  <c r="AN280" i="11"/>
  <c r="AF280" i="11"/>
  <c r="AI280" i="11" s="1"/>
  <c r="C280" i="11" a="1"/>
  <c r="C280" i="11" s="1"/>
  <c r="B280" i="11"/>
  <c r="AN279" i="11"/>
  <c r="AF279" i="11"/>
  <c r="AT279" i="11" s="1"/>
  <c r="C279" i="11" a="1"/>
  <c r="C279" i="11" s="1"/>
  <c r="B279" i="11"/>
  <c r="AN278" i="11"/>
  <c r="AF278" i="11"/>
  <c r="AT278" i="11" s="1"/>
  <c r="C278" i="11" a="1"/>
  <c r="C278" i="11" s="1"/>
  <c r="B278" i="11"/>
  <c r="AN277" i="11"/>
  <c r="AH277" i="11"/>
  <c r="AO277" i="11" s="1"/>
  <c r="AF277" i="11"/>
  <c r="C277" i="11" a="1"/>
  <c r="C277" i="11" s="1"/>
  <c r="B277" i="11"/>
  <c r="AQ276" i="11" a="1"/>
  <c r="AQ276" i="11" s="1"/>
  <c r="AN276" i="11"/>
  <c r="AG276" i="11"/>
  <c r="BB276" i="11" s="1"/>
  <c r="AF276" i="11"/>
  <c r="AT276" i="11" s="1"/>
  <c r="C276" i="11" a="1"/>
  <c r="C276" i="11" s="1"/>
  <c r="B276" i="11"/>
  <c r="AN275" i="11"/>
  <c r="AF275" i="11"/>
  <c r="AV275" i="11" s="1"/>
  <c r="C275" i="11" a="1"/>
  <c r="C275" i="11" s="1"/>
  <c r="B275" i="11"/>
  <c r="AN274" i="11"/>
  <c r="AF274" i="11"/>
  <c r="C274" i="11" a="1"/>
  <c r="C274" i="11" s="1"/>
  <c r="B274" i="11"/>
  <c r="AV273" i="11"/>
  <c r="AQ273" i="11" a="1"/>
  <c r="AQ273" i="11" s="1"/>
  <c r="AN273" i="11"/>
  <c r="AH273" i="11"/>
  <c r="AO273" i="11" s="1"/>
  <c r="AF273" i="11"/>
  <c r="AI273" i="11" s="1"/>
  <c r="C273" i="11" a="1"/>
  <c r="C273" i="11" s="1"/>
  <c r="B273" i="11"/>
  <c r="AN272" i="11"/>
  <c r="AF272" i="11"/>
  <c r="C272" i="11" a="1"/>
  <c r="C272" i="11" s="1"/>
  <c r="B272" i="11"/>
  <c r="AN271" i="11"/>
  <c r="AF271" i="11"/>
  <c r="C271" i="11" a="1"/>
  <c r="C271" i="11" s="1"/>
  <c r="B271" i="11"/>
  <c r="AP270" i="11"/>
  <c r="AN270" i="11"/>
  <c r="AF270" i="11"/>
  <c r="AQ270" i="11" s="1" a="1"/>
  <c r="AQ270" i="11" s="1"/>
  <c r="C270" i="11" a="1"/>
  <c r="C270" i="11" s="1"/>
  <c r="B270" i="11"/>
  <c r="AN269" i="11"/>
  <c r="AF269" i="11"/>
  <c r="AI269" i="11" s="1"/>
  <c r="C269" i="11" a="1"/>
  <c r="C269" i="11" s="1"/>
  <c r="B269" i="11"/>
  <c r="AN268" i="11"/>
  <c r="AF268" i="11"/>
  <c r="AG268" i="11" s="1"/>
  <c r="BB268" i="11" s="1"/>
  <c r="C268" i="11" a="1"/>
  <c r="C268" i="11" s="1"/>
  <c r="B268" i="11"/>
  <c r="AN267" i="11"/>
  <c r="AF267" i="11"/>
  <c r="C267" i="11" a="1"/>
  <c r="C267" i="11" s="1"/>
  <c r="B267" i="11"/>
  <c r="AN266" i="11"/>
  <c r="AF266" i="11"/>
  <c r="AV266" i="11" s="1"/>
  <c r="C266" i="11" a="1"/>
  <c r="C266" i="11" s="1"/>
  <c r="B266" i="11"/>
  <c r="AV265" i="11"/>
  <c r="AQ265" i="11" a="1"/>
  <c r="AQ265" i="11" s="1"/>
  <c r="AN265" i="11"/>
  <c r="AI265" i="11"/>
  <c r="AE265" i="11" s="1"/>
  <c r="AF265" i="11"/>
  <c r="AT265" i="11" s="1"/>
  <c r="C265" i="11" a="1"/>
  <c r="C265" i="11" s="1"/>
  <c r="B265" i="11"/>
  <c r="AN264" i="11"/>
  <c r="AF264" i="11"/>
  <c r="C264" i="11" a="1"/>
  <c r="C264" i="11" s="1"/>
  <c r="B264" i="11"/>
  <c r="AN263" i="11"/>
  <c r="AF263" i="11"/>
  <c r="AI263" i="11" s="1"/>
  <c r="J263" i="11"/>
  <c r="C263" i="11" a="1"/>
  <c r="C263" i="11" s="1"/>
  <c r="B263" i="11"/>
  <c r="AN262" i="11"/>
  <c r="AH262" i="11"/>
  <c r="AO262" i="11" s="1"/>
  <c r="AF262" i="11"/>
  <c r="AI262" i="11" s="1"/>
  <c r="AK262" i="11" s="1"/>
  <c r="BA262" i="11" s="1"/>
  <c r="AU262" i="11" s="1"/>
  <c r="C262" i="11" a="1"/>
  <c r="C262" i="11" s="1"/>
  <c r="B262" i="11"/>
  <c r="AN261" i="11"/>
  <c r="AF261" i="11"/>
  <c r="C261" i="11" a="1"/>
  <c r="C261" i="11" s="1"/>
  <c r="B261" i="11"/>
  <c r="AN260" i="11"/>
  <c r="AF260" i="11"/>
  <c r="AQ260" i="11" s="1" a="1"/>
  <c r="AQ260" i="11" s="1"/>
  <c r="C260" i="11" a="1"/>
  <c r="C260" i="11" s="1"/>
  <c r="B260" i="11"/>
  <c r="AN259" i="11"/>
  <c r="AF259" i="11"/>
  <c r="C259" i="11" a="1"/>
  <c r="C259" i="11" s="1"/>
  <c r="B259" i="11"/>
  <c r="AN258" i="11"/>
  <c r="AF258" i="11"/>
  <c r="AT258" i="11" s="1"/>
  <c r="C258" i="11" a="1"/>
  <c r="C258" i="11" s="1"/>
  <c r="B258" i="11"/>
  <c r="AN257" i="11"/>
  <c r="AF257" i="11"/>
  <c r="C257" i="11" a="1"/>
  <c r="C257" i="11" s="1"/>
  <c r="B257" i="11"/>
  <c r="AN256" i="11"/>
  <c r="AF256" i="11"/>
  <c r="AT256" i="11" s="1"/>
  <c r="C256" i="11" a="1"/>
  <c r="C256" i="11" s="1"/>
  <c r="B256" i="11"/>
  <c r="AN255" i="11"/>
  <c r="AF255" i="11"/>
  <c r="AT255" i="11" s="1"/>
  <c r="C255" i="11" a="1"/>
  <c r="C255" i="11" s="1"/>
  <c r="B255" i="11"/>
  <c r="AN254" i="11"/>
  <c r="AF254" i="11"/>
  <c r="AQ254" i="11" s="1" a="1"/>
  <c r="AQ254" i="11" s="1"/>
  <c r="C254" i="11" a="1"/>
  <c r="C254" i="11" s="1"/>
  <c r="B254" i="11"/>
  <c r="AN253" i="11"/>
  <c r="AF253" i="11"/>
  <c r="AV253" i="11" s="1"/>
  <c r="C253" i="11"/>
  <c r="C253" i="11" a="1"/>
  <c r="B253" i="11"/>
  <c r="AV252" i="11"/>
  <c r="AP252" i="11"/>
  <c r="AN252" i="11"/>
  <c r="AF252" i="11"/>
  <c r="AT252" i="11" s="1"/>
  <c r="C252" i="11" a="1"/>
  <c r="C252" i="11" s="1"/>
  <c r="B252" i="11"/>
  <c r="AN251" i="11"/>
  <c r="AF251" i="11"/>
  <c r="C251" i="11" a="1"/>
  <c r="C251" i="11" s="1"/>
  <c r="B251" i="11"/>
  <c r="AN250" i="11"/>
  <c r="AF250" i="11"/>
  <c r="C250" i="11" a="1"/>
  <c r="C250" i="11" s="1"/>
  <c r="B250" i="11"/>
  <c r="AN249" i="11"/>
  <c r="AF249" i="11"/>
  <c r="AT249" i="11" s="1"/>
  <c r="C249" i="11" a="1"/>
  <c r="C249" i="11" s="1"/>
  <c r="B249" i="11"/>
  <c r="AN248" i="11"/>
  <c r="AF248" i="11"/>
  <c r="AI248" i="11" s="1"/>
  <c r="AX248" i="11" s="1"/>
  <c r="C248" i="11" a="1"/>
  <c r="C248" i="11" s="1"/>
  <c r="B248" i="11"/>
  <c r="AN247" i="11"/>
  <c r="AF247" i="11"/>
  <c r="C247" i="11" a="1"/>
  <c r="C247" i="11" s="1"/>
  <c r="B247" i="11"/>
  <c r="AN246" i="11"/>
  <c r="AF246" i="11"/>
  <c r="AP246" i="11" s="1"/>
  <c r="C246" i="11" a="1"/>
  <c r="C246" i="11" s="1"/>
  <c r="B246" i="11"/>
  <c r="AN245" i="11"/>
  <c r="AF245" i="11"/>
  <c r="AI245" i="11" s="1"/>
  <c r="C245" i="11" a="1"/>
  <c r="C245" i="11" s="1"/>
  <c r="B245" i="11"/>
  <c r="AN244" i="11"/>
  <c r="AF244" i="11"/>
  <c r="AQ244" i="11" s="1" a="1"/>
  <c r="AQ244" i="11" s="1"/>
  <c r="C244" i="11" a="1"/>
  <c r="C244" i="11" s="1"/>
  <c r="B244" i="11"/>
  <c r="AN243" i="11"/>
  <c r="AF243" i="11"/>
  <c r="AQ243" i="11" s="1" a="1"/>
  <c r="AQ243" i="11" s="1"/>
  <c r="C243" i="11" a="1"/>
  <c r="C243" i="11" s="1"/>
  <c r="B243" i="11"/>
  <c r="AN242" i="11"/>
  <c r="AF242" i="11"/>
  <c r="AG242" i="11" s="1"/>
  <c r="BB242" i="11" s="1"/>
  <c r="C242" i="11" a="1"/>
  <c r="C242" i="11" s="1"/>
  <c r="B242" i="11"/>
  <c r="AN241" i="11"/>
  <c r="AF241" i="11"/>
  <c r="C241" i="11" a="1"/>
  <c r="C241" i="11" s="1"/>
  <c r="B241" i="11"/>
  <c r="AN240" i="11"/>
  <c r="AF240" i="11"/>
  <c r="AH240" i="11" s="1"/>
  <c r="AO240" i="11" s="1"/>
  <c r="C240" i="11" a="1"/>
  <c r="C240" i="11" s="1"/>
  <c r="B240" i="11"/>
  <c r="AN239" i="11"/>
  <c r="AF239" i="11"/>
  <c r="AP239" i="11" s="1"/>
  <c r="C239" i="11" a="1"/>
  <c r="C239" i="11" s="1"/>
  <c r="B239" i="11"/>
  <c r="AV238" i="11"/>
  <c r="AT238" i="11"/>
  <c r="AQ238" i="11" a="1"/>
  <c r="AQ238" i="11" s="1"/>
  <c r="AN238" i="11"/>
  <c r="AI238" i="11"/>
  <c r="AE238" i="11" s="1"/>
  <c r="AF238" i="11"/>
  <c r="AP238" i="11" s="1"/>
  <c r="C238" i="11" a="1"/>
  <c r="C238" i="11" s="1"/>
  <c r="B238" i="11"/>
  <c r="AN237" i="11"/>
  <c r="AF237" i="11"/>
  <c r="C237" i="11" a="1"/>
  <c r="C237" i="11" s="1"/>
  <c r="B237" i="11"/>
  <c r="AN236" i="11"/>
  <c r="AF236" i="11"/>
  <c r="C236" i="11" a="1"/>
  <c r="C236" i="11" s="1"/>
  <c r="B236" i="11"/>
  <c r="AN235" i="11"/>
  <c r="AF235" i="11"/>
  <c r="AQ235" i="11" s="1" a="1"/>
  <c r="AQ235" i="11" s="1"/>
  <c r="C235" i="11" a="1"/>
  <c r="C235" i="11" s="1"/>
  <c r="B235" i="11"/>
  <c r="AQ234" i="11" a="1"/>
  <c r="AQ234" i="11" s="1"/>
  <c r="AN234" i="11"/>
  <c r="AF234" i="11"/>
  <c r="AV234" i="11" s="1"/>
  <c r="C234" i="11" a="1"/>
  <c r="C234" i="11" s="1"/>
  <c r="B234" i="11"/>
  <c r="AV233" i="11"/>
  <c r="AN233" i="11"/>
  <c r="AF233" i="11"/>
  <c r="AI233" i="11" s="1"/>
  <c r="C233" i="11" a="1"/>
  <c r="C233" i="11" s="1"/>
  <c r="B233" i="11"/>
  <c r="AQ232" i="11" a="1"/>
  <c r="AQ232" i="11" s="1"/>
  <c r="AN232" i="11"/>
  <c r="AF232" i="11"/>
  <c r="AV232" i="11" s="1"/>
  <c r="C232" i="11" a="1"/>
  <c r="C232" i="11" s="1"/>
  <c r="B232" i="11"/>
  <c r="AN231" i="11"/>
  <c r="AF231" i="11"/>
  <c r="AV231" i="11" s="1"/>
  <c r="C231" i="11" a="1"/>
  <c r="C231" i="11" s="1"/>
  <c r="B231" i="11"/>
  <c r="AN230" i="11"/>
  <c r="AF230" i="11"/>
  <c r="AT230" i="11" s="1"/>
  <c r="C230" i="11" a="1"/>
  <c r="C230" i="11" s="1"/>
  <c r="B230" i="11"/>
  <c r="AN229" i="11"/>
  <c r="AF229" i="11"/>
  <c r="AG229" i="11" s="1"/>
  <c r="BB229" i="11" s="1"/>
  <c r="C229" i="11" a="1"/>
  <c r="C229" i="11" s="1"/>
  <c r="B229" i="11"/>
  <c r="AN228" i="11"/>
  <c r="AF228" i="11"/>
  <c r="C228" i="11" a="1"/>
  <c r="C228" i="11" s="1"/>
  <c r="B228" i="11"/>
  <c r="AN227" i="11"/>
  <c r="AF227" i="11"/>
  <c r="C227" i="11" a="1"/>
  <c r="C227" i="11" s="1"/>
  <c r="B227" i="11"/>
  <c r="AN226" i="11"/>
  <c r="AF226" i="11"/>
  <c r="AH226" i="11" s="1"/>
  <c r="AO226" i="11" s="1"/>
  <c r="C226" i="11" a="1"/>
  <c r="C226" i="11" s="1"/>
  <c r="B226" i="11"/>
  <c r="AN225" i="11"/>
  <c r="AF225" i="11"/>
  <c r="AT225" i="11" s="1"/>
  <c r="C225" i="11" a="1"/>
  <c r="C225" i="11" s="1"/>
  <c r="B225" i="11"/>
  <c r="AT224" i="11"/>
  <c r="AQ224" i="11" a="1"/>
  <c r="AQ224" i="11" s="1"/>
  <c r="AP224" i="11"/>
  <c r="AN224" i="11"/>
  <c r="AH224" i="11"/>
  <c r="AO224" i="11" s="1"/>
  <c r="AF224" i="11"/>
  <c r="AI224" i="11" s="1"/>
  <c r="C224" i="11" a="1"/>
  <c r="C224" i="11" s="1"/>
  <c r="B224" i="11"/>
  <c r="AN223" i="11"/>
  <c r="AF223" i="11"/>
  <c r="C223" i="11" a="1"/>
  <c r="C223" i="11" s="1"/>
  <c r="B223" i="11"/>
  <c r="AN222" i="11"/>
  <c r="AF222" i="11"/>
  <c r="C222" i="11" a="1"/>
  <c r="C222" i="11" s="1"/>
  <c r="B222" i="11"/>
  <c r="AN221" i="11"/>
  <c r="AF221" i="11"/>
  <c r="C221" i="11" a="1"/>
  <c r="C221" i="11" s="1"/>
  <c r="B221" i="11"/>
  <c r="AN220" i="11"/>
  <c r="AF220" i="11"/>
  <c r="C220" i="11" a="1"/>
  <c r="C220" i="11" s="1"/>
  <c r="B220" i="11"/>
  <c r="AN219" i="11"/>
  <c r="AF219" i="11"/>
  <c r="AQ219" i="11" s="1" a="1"/>
  <c r="AQ219" i="11" s="1"/>
  <c r="C219" i="11" a="1"/>
  <c r="C219" i="11" s="1"/>
  <c r="B219" i="11"/>
  <c r="AN218" i="11"/>
  <c r="AF218" i="11"/>
  <c r="AV218" i="11" s="1"/>
  <c r="C218" i="11" a="1"/>
  <c r="C218" i="11" s="1"/>
  <c r="B218" i="11"/>
  <c r="AN217" i="11"/>
  <c r="AF217" i="11"/>
  <c r="AT217" i="11" s="1"/>
  <c r="C217" i="11" a="1"/>
  <c r="C217" i="11" s="1"/>
  <c r="B217" i="11"/>
  <c r="AN216" i="11"/>
  <c r="AF216" i="11"/>
  <c r="C216" i="11" a="1"/>
  <c r="C216" i="11" s="1"/>
  <c r="B216" i="11"/>
  <c r="AN215" i="11"/>
  <c r="AF215" i="11"/>
  <c r="AG215" i="11" s="1"/>
  <c r="BB215" i="11" s="1"/>
  <c r="C215" i="11" a="1"/>
  <c r="C215" i="11" s="1"/>
  <c r="B215" i="11"/>
  <c r="AN214" i="11"/>
  <c r="AF214" i="11"/>
  <c r="J214" i="11"/>
  <c r="C214" i="11" s="1" a="1"/>
  <c r="C214" i="11" s="1"/>
  <c r="B214" i="11"/>
  <c r="AN213" i="11"/>
  <c r="AF213" i="11"/>
  <c r="AH213" i="11" s="1"/>
  <c r="AO213" i="11" s="1"/>
  <c r="C213" i="11" a="1"/>
  <c r="C213" i="11" s="1"/>
  <c r="B213" i="11"/>
  <c r="AN212" i="11"/>
  <c r="AF212" i="11"/>
  <c r="AH212" i="11" s="1"/>
  <c r="AO212" i="11" s="1"/>
  <c r="C212" i="11" a="1"/>
  <c r="C212" i="11" s="1"/>
  <c r="B212" i="11"/>
  <c r="AN211" i="11"/>
  <c r="AF211" i="11"/>
  <c r="C211" i="11" a="1"/>
  <c r="C211" i="11" s="1"/>
  <c r="B211" i="11"/>
  <c r="AN210" i="11"/>
  <c r="AH210" i="11"/>
  <c r="AO210" i="11" s="1"/>
  <c r="AF210" i="11"/>
  <c r="AV210" i="11" s="1"/>
  <c r="C210" i="11" a="1"/>
  <c r="C210" i="11" s="1"/>
  <c r="B210" i="11"/>
  <c r="AN209" i="11"/>
  <c r="AF209" i="11"/>
  <c r="AH209" i="11" s="1"/>
  <c r="AO209" i="11" s="1"/>
  <c r="C209" i="11" a="1"/>
  <c r="C209" i="11" s="1"/>
  <c r="B209" i="11"/>
  <c r="AN208" i="11"/>
  <c r="AF208" i="11"/>
  <c r="C208" i="11" a="1"/>
  <c r="C208" i="11" s="1"/>
  <c r="B208" i="11"/>
  <c r="AN207" i="11"/>
  <c r="AF207" i="11"/>
  <c r="C207" i="11" a="1"/>
  <c r="C207" i="11" s="1"/>
  <c r="B207" i="11"/>
  <c r="AN206" i="11"/>
  <c r="AF206" i="11"/>
  <c r="AQ206" i="11" s="1" a="1"/>
  <c r="AQ206" i="11" s="1"/>
  <c r="C206" i="11" a="1"/>
  <c r="C206" i="11" s="1"/>
  <c r="B206" i="11"/>
  <c r="AN205" i="11"/>
  <c r="AF205" i="11"/>
  <c r="AG205" i="11" s="1"/>
  <c r="BB205" i="11" s="1"/>
  <c r="C205" i="11" a="1"/>
  <c r="C205" i="11" s="1"/>
  <c r="B205" i="11"/>
  <c r="AN204" i="11"/>
  <c r="AF204" i="11"/>
  <c r="C204" i="11" a="1"/>
  <c r="C204" i="11" s="1"/>
  <c r="B204" i="11"/>
  <c r="AN203" i="11"/>
  <c r="AG203" i="11"/>
  <c r="BB203" i="11" s="1"/>
  <c r="AF203" i="11"/>
  <c r="AP203" i="11" s="1"/>
  <c r="C203" i="11" a="1"/>
  <c r="C203" i="11" s="1"/>
  <c r="B203" i="11"/>
  <c r="AN202" i="11"/>
  <c r="AF202" i="11"/>
  <c r="C202" i="11" a="1"/>
  <c r="C202" i="11" s="1"/>
  <c r="B202" i="11"/>
  <c r="AN201" i="11"/>
  <c r="AF201" i="11"/>
  <c r="AQ201" i="11" s="1" a="1"/>
  <c r="AQ201" i="11" s="1"/>
  <c r="C201" i="11" a="1"/>
  <c r="C201" i="11" s="1"/>
  <c r="B201" i="11"/>
  <c r="AT200" i="11"/>
  <c r="AN200" i="11"/>
  <c r="AF200" i="11"/>
  <c r="C200" i="11" a="1"/>
  <c r="C200" i="11" s="1"/>
  <c r="B200" i="11"/>
  <c r="AN199" i="11"/>
  <c r="AF199" i="11"/>
  <c r="C199" i="11" a="1"/>
  <c r="C199" i="11" s="1"/>
  <c r="B199" i="11"/>
  <c r="AN198" i="11"/>
  <c r="AF198" i="11"/>
  <c r="C198" i="11" a="1"/>
  <c r="C198" i="11" s="1"/>
  <c r="B198" i="11"/>
  <c r="AT197" i="11"/>
  <c r="AQ197" i="11" a="1"/>
  <c r="AQ197" i="11" s="1"/>
  <c r="AP197" i="11"/>
  <c r="AN197" i="11"/>
  <c r="AH197" i="11"/>
  <c r="AO197" i="11" s="1"/>
  <c r="AF197" i="11"/>
  <c r="AV197" i="11" s="1"/>
  <c r="C197" i="11" a="1"/>
  <c r="C197" i="11" s="1"/>
  <c r="B197" i="11"/>
  <c r="AN196" i="11"/>
  <c r="AF196" i="11"/>
  <c r="AH196" i="11" s="1"/>
  <c r="AO196" i="11" s="1"/>
  <c r="C196" i="11" a="1"/>
  <c r="C196" i="11" s="1"/>
  <c r="B196" i="11"/>
  <c r="AV195" i="11"/>
  <c r="AT195" i="11"/>
  <c r="AQ195" i="11" a="1"/>
  <c r="AQ195" i="11" s="1"/>
  <c r="AP195" i="11"/>
  <c r="AN195" i="11"/>
  <c r="AF195" i="11"/>
  <c r="AG195" i="11" s="1"/>
  <c r="BB195" i="11" s="1"/>
  <c r="C195" i="11" a="1"/>
  <c r="C195" i="11" s="1"/>
  <c r="B195" i="11"/>
  <c r="AN194" i="11"/>
  <c r="AF194" i="11"/>
  <c r="AH194" i="11" s="1"/>
  <c r="AO194" i="11" s="1"/>
  <c r="C194" i="11" a="1"/>
  <c r="C194" i="11" s="1"/>
  <c r="B194" i="11"/>
  <c r="AN193" i="11"/>
  <c r="AF193" i="11"/>
  <c r="AP193" i="11" s="1"/>
  <c r="C193" i="11" a="1"/>
  <c r="C193" i="11" s="1"/>
  <c r="B193" i="11"/>
  <c r="AN192" i="11"/>
  <c r="AF192" i="11"/>
  <c r="C192" i="11" a="1"/>
  <c r="C192" i="11" s="1"/>
  <c r="B192" i="11"/>
  <c r="AN191" i="11"/>
  <c r="AF191" i="11"/>
  <c r="AI191" i="11" s="1"/>
  <c r="AJ191" i="11" s="1"/>
  <c r="C191" i="11" a="1"/>
  <c r="C191" i="11" s="1"/>
  <c r="B191" i="11"/>
  <c r="AV190" i="11"/>
  <c r="AT190" i="11"/>
  <c r="AQ190" i="11" a="1"/>
  <c r="AQ190" i="11" s="1"/>
  <c r="AP190" i="11"/>
  <c r="AN190" i="11"/>
  <c r="AI190" i="11"/>
  <c r="AX190" i="11" s="1"/>
  <c r="AF190" i="11"/>
  <c r="AH190" i="11" s="1"/>
  <c r="AO190" i="11" s="1"/>
  <c r="C190" i="11" a="1"/>
  <c r="C190" i="11" s="1"/>
  <c r="B190" i="11"/>
  <c r="AN189" i="11"/>
  <c r="AH189" i="11"/>
  <c r="AO189" i="11" s="1"/>
  <c r="AF189" i="11"/>
  <c r="C189" i="11" a="1"/>
  <c r="C189" i="11" s="1"/>
  <c r="B189" i="11"/>
  <c r="AN188" i="11"/>
  <c r="AH188" i="11"/>
  <c r="AO188" i="11" s="1"/>
  <c r="AF188" i="11"/>
  <c r="AI188" i="11" s="1"/>
  <c r="AJ188" i="11" s="1"/>
  <c r="C188" i="11" a="1"/>
  <c r="C188" i="11" s="1"/>
  <c r="B188" i="11"/>
  <c r="AN187" i="11"/>
  <c r="AF187" i="11"/>
  <c r="AQ187" i="11" s="1" a="1"/>
  <c r="AQ187" i="11" s="1"/>
  <c r="C187" i="11" a="1"/>
  <c r="C187" i="11" s="1"/>
  <c r="B187" i="11"/>
  <c r="AN186" i="11"/>
  <c r="AF186" i="11"/>
  <c r="AI186" i="11" s="1"/>
  <c r="C186" i="11" a="1"/>
  <c r="C186" i="11" s="1"/>
  <c r="B186" i="11"/>
  <c r="AN185" i="11"/>
  <c r="AF185" i="11"/>
  <c r="AI185" i="11" s="1"/>
  <c r="C185" i="11" a="1"/>
  <c r="C185" i="11" s="1"/>
  <c r="B185" i="11"/>
  <c r="AV184" i="11"/>
  <c r="AT184" i="11"/>
  <c r="AQ184" i="11"/>
  <c r="AQ184" i="11" a="1"/>
  <c r="AN184" i="11"/>
  <c r="AF184" i="11"/>
  <c r="AI184" i="11" s="1"/>
  <c r="C184" i="11" a="1"/>
  <c r="C184" i="11" s="1"/>
  <c r="B184" i="11"/>
  <c r="AP183" i="11"/>
  <c r="AN183" i="11"/>
  <c r="AF183" i="11"/>
  <c r="AI183" i="11" s="1"/>
  <c r="AK183" i="11" s="1"/>
  <c r="AE183" i="11"/>
  <c r="C183" i="11" a="1"/>
  <c r="C183" i="11" s="1"/>
  <c r="B183" i="11"/>
  <c r="AN182" i="11"/>
  <c r="AF182" i="11"/>
  <c r="C182" i="11" a="1"/>
  <c r="C182" i="11" s="1"/>
  <c r="B182" i="11"/>
  <c r="AT181" i="11"/>
  <c r="AN181" i="11"/>
  <c r="AF181" i="11"/>
  <c r="AV181" i="11" s="1"/>
  <c r="C181" i="11" a="1"/>
  <c r="C181" i="11" s="1"/>
  <c r="B181" i="11"/>
  <c r="AN180" i="11"/>
  <c r="AF180" i="11"/>
  <c r="AV180" i="11" s="1"/>
  <c r="C180" i="11" a="1"/>
  <c r="C180" i="11" s="1"/>
  <c r="B180" i="11"/>
  <c r="AN179" i="11"/>
  <c r="AF179" i="11"/>
  <c r="AV179" i="11" s="1"/>
  <c r="C179" i="11" a="1"/>
  <c r="C179" i="11" s="1"/>
  <c r="B179" i="11"/>
  <c r="AN178" i="11"/>
  <c r="AF178" i="11"/>
  <c r="C178" i="11" a="1"/>
  <c r="C178" i="11" s="1"/>
  <c r="B178" i="11"/>
  <c r="AN177" i="11"/>
  <c r="AF177" i="11"/>
  <c r="C177" i="11" a="1"/>
  <c r="C177" i="11" s="1"/>
  <c r="B177" i="11"/>
  <c r="AV176" i="11"/>
  <c r="AN176" i="11"/>
  <c r="AF176" i="11"/>
  <c r="C176" i="11" a="1"/>
  <c r="C176" i="11" s="1"/>
  <c r="B176" i="11"/>
  <c r="AN175" i="11"/>
  <c r="AI175" i="11"/>
  <c r="AE175" i="11" s="1"/>
  <c r="AH175" i="11"/>
  <c r="AO175" i="11" s="1"/>
  <c r="AF175" i="11"/>
  <c r="C175" i="11" a="1"/>
  <c r="C175" i="11" s="1"/>
  <c r="B175" i="11"/>
  <c r="AN174" i="11"/>
  <c r="AF174" i="11"/>
  <c r="AI174" i="11" s="1"/>
  <c r="C174" i="11" a="1"/>
  <c r="C174" i="11" s="1"/>
  <c r="B174" i="11"/>
  <c r="AN173" i="11"/>
  <c r="AF173" i="11"/>
  <c r="C173" i="11" a="1"/>
  <c r="C173" i="11" s="1"/>
  <c r="B173" i="11"/>
  <c r="BB172" i="11"/>
  <c r="AN172" i="11"/>
  <c r="AF172" i="11"/>
  <c r="AG172" i="11" s="1"/>
  <c r="C172" i="11" a="1"/>
  <c r="C172" i="11" s="1"/>
  <c r="B172" i="11"/>
  <c r="AN171" i="11"/>
  <c r="AF171" i="11"/>
  <c r="C171" i="11" a="1"/>
  <c r="C171" i="11" s="1"/>
  <c r="B171" i="11"/>
  <c r="AN170" i="11"/>
  <c r="AF170" i="11"/>
  <c r="AI170" i="11" s="1"/>
  <c r="C170" i="11" a="1"/>
  <c r="C170" i="11" s="1"/>
  <c r="B170" i="11"/>
  <c r="AN169" i="11"/>
  <c r="AF169" i="11"/>
  <c r="C169" i="11" a="1"/>
  <c r="C169" i="11" s="1"/>
  <c r="B169" i="11"/>
  <c r="AN168" i="11"/>
  <c r="AF168" i="11"/>
  <c r="AI168" i="11" s="1"/>
  <c r="C168" i="11" a="1"/>
  <c r="C168" i="11" s="1"/>
  <c r="B168" i="11"/>
  <c r="AN167" i="11"/>
  <c r="AF167" i="11"/>
  <c r="C167" i="11" a="1"/>
  <c r="C167" i="11" s="1"/>
  <c r="B167" i="11"/>
  <c r="AN166" i="11"/>
  <c r="AF166" i="11"/>
  <c r="AT166" i="11" s="1"/>
  <c r="C166" i="11" a="1"/>
  <c r="C166" i="11" s="1"/>
  <c r="B166" i="11"/>
  <c r="AP165" i="11"/>
  <c r="AN165" i="11"/>
  <c r="AH165" i="11"/>
  <c r="AO165" i="11" s="1"/>
  <c r="AG165" i="11"/>
  <c r="BB165" i="11" s="1"/>
  <c r="AF165" i="11"/>
  <c r="AI165" i="11" s="1"/>
  <c r="AK165" i="11" s="1"/>
  <c r="C165" i="11" a="1"/>
  <c r="C165" i="11" s="1"/>
  <c r="B165" i="11"/>
  <c r="AN164" i="11"/>
  <c r="AF164" i="11"/>
  <c r="C164" i="11" a="1"/>
  <c r="C164" i="11" s="1"/>
  <c r="B164" i="11"/>
  <c r="AN163" i="11"/>
  <c r="AF163" i="11"/>
  <c r="C163" i="11" a="1"/>
  <c r="C163" i="11" s="1"/>
  <c r="B163" i="11"/>
  <c r="AV162" i="11"/>
  <c r="AP162" i="11"/>
  <c r="AN162" i="11"/>
  <c r="AF162" i="11"/>
  <c r="AQ162" i="11" s="1" a="1"/>
  <c r="AQ162" i="11" s="1"/>
  <c r="C162" i="11" a="1"/>
  <c r="C162" i="11" s="1"/>
  <c r="B162" i="11"/>
  <c r="AN161" i="11"/>
  <c r="AF161" i="11"/>
  <c r="AH161" i="11" s="1"/>
  <c r="AO161" i="11" s="1"/>
  <c r="C161" i="11" a="1"/>
  <c r="C161" i="11" s="1"/>
  <c r="B161" i="11"/>
  <c r="AN160" i="11"/>
  <c r="AF160" i="11"/>
  <c r="AV160" i="11" s="1"/>
  <c r="C160" i="11" a="1"/>
  <c r="C160" i="11" s="1"/>
  <c r="B160" i="11"/>
  <c r="AN159" i="11"/>
  <c r="AF159" i="11"/>
  <c r="C159" i="11" a="1"/>
  <c r="C159" i="11" s="1"/>
  <c r="B159" i="11"/>
  <c r="AN158" i="11"/>
  <c r="AF158" i="11"/>
  <c r="C158" i="11" a="1"/>
  <c r="C158" i="11" s="1"/>
  <c r="B158" i="11"/>
  <c r="AN157" i="11"/>
  <c r="AF157" i="11"/>
  <c r="AI157" i="11" s="1"/>
  <c r="C157" i="11" a="1"/>
  <c r="C157" i="11" s="1"/>
  <c r="B157" i="11"/>
  <c r="AN156" i="11"/>
  <c r="AF156" i="11"/>
  <c r="C156" i="11" a="1"/>
  <c r="C156" i="11" s="1"/>
  <c r="B156" i="11"/>
  <c r="AQ155" i="11" a="1"/>
  <c r="AQ155" i="11" s="1"/>
  <c r="AN155" i="11"/>
  <c r="AF155" i="11"/>
  <c r="AT155" i="11" s="1"/>
  <c r="C155" i="11" a="1"/>
  <c r="C155" i="11" s="1"/>
  <c r="B155" i="11"/>
  <c r="AN154" i="11"/>
  <c r="AF154" i="11"/>
  <c r="AI154" i="11" s="1"/>
  <c r="C154" i="11" a="1"/>
  <c r="C154" i="11" s="1"/>
  <c r="B154" i="11"/>
  <c r="AV153" i="11"/>
  <c r="AT153" i="11"/>
  <c r="AN153" i="11"/>
  <c r="AH153" i="11"/>
  <c r="AO153" i="11" s="1"/>
  <c r="AF153" i="11"/>
  <c r="AP153" i="11" s="1"/>
  <c r="C153" i="11" a="1"/>
  <c r="C153" i="11" s="1"/>
  <c r="B153" i="11"/>
  <c r="AN152" i="11"/>
  <c r="AF152" i="11"/>
  <c r="C152" i="11" a="1"/>
  <c r="C152" i="11" s="1"/>
  <c r="B152" i="11"/>
  <c r="AN151" i="11"/>
  <c r="AF151" i="11"/>
  <c r="AQ151" i="11" s="1" a="1"/>
  <c r="AQ151" i="11" s="1"/>
  <c r="C151" i="11" a="1"/>
  <c r="C151" i="11" s="1"/>
  <c r="B151" i="11"/>
  <c r="AN150" i="11"/>
  <c r="AF150" i="11"/>
  <c r="C150" i="11" a="1"/>
  <c r="C150" i="11" s="1"/>
  <c r="B150" i="11"/>
  <c r="AN149" i="11"/>
  <c r="AF149" i="11"/>
  <c r="AH149" i="11" s="1"/>
  <c r="AO149" i="11" s="1"/>
  <c r="C149" i="11" a="1"/>
  <c r="C149" i="11" s="1"/>
  <c r="B149" i="11"/>
  <c r="AN148" i="11"/>
  <c r="AF148" i="11"/>
  <c r="AQ148" i="11" s="1" a="1"/>
  <c r="AQ148" i="11" s="1"/>
  <c r="C148" i="11" a="1"/>
  <c r="C148" i="11" s="1"/>
  <c r="B148" i="11"/>
  <c r="AN147" i="11"/>
  <c r="AF147" i="11"/>
  <c r="C147" i="11" a="1"/>
  <c r="C147" i="11" s="1"/>
  <c r="B147" i="11"/>
  <c r="AQ146" i="11" a="1"/>
  <c r="AQ146" i="11" s="1"/>
  <c r="AN146" i="11"/>
  <c r="AI146" i="11"/>
  <c r="AH146" i="11"/>
  <c r="AO146" i="11" s="1"/>
  <c r="AF146" i="11"/>
  <c r="AT146" i="11" s="1"/>
  <c r="C146" i="11" a="1"/>
  <c r="C146" i="11" s="1"/>
  <c r="B146" i="11"/>
  <c r="AN145" i="11"/>
  <c r="AF145" i="11"/>
  <c r="C145" i="11" a="1"/>
  <c r="C145" i="11" s="1"/>
  <c r="B145" i="11"/>
  <c r="AT144" i="11"/>
  <c r="AQ144" i="11" a="1"/>
  <c r="AQ144" i="11" s="1"/>
  <c r="AN144" i="11"/>
  <c r="AI144" i="11"/>
  <c r="AK144" i="11" s="1"/>
  <c r="AF144" i="11"/>
  <c r="AG144" i="11" s="1"/>
  <c r="BB144" i="11" s="1"/>
  <c r="C144" i="11" a="1"/>
  <c r="C144" i="11" s="1"/>
  <c r="B144" i="11"/>
  <c r="AV143" i="11"/>
  <c r="AN143" i="11"/>
  <c r="AI143" i="11"/>
  <c r="AH143" i="11"/>
  <c r="AO143" i="11" s="1"/>
  <c r="AF143" i="11"/>
  <c r="C143" i="11" a="1"/>
  <c r="C143" i="11" s="1"/>
  <c r="B143" i="11"/>
  <c r="AN142" i="11"/>
  <c r="AF142" i="11"/>
  <c r="AQ142" i="11" s="1" a="1"/>
  <c r="AQ142" i="11" s="1"/>
  <c r="C142" i="11" a="1"/>
  <c r="C142" i="11" s="1"/>
  <c r="B142" i="11"/>
  <c r="AN141" i="11"/>
  <c r="AF141" i="11"/>
  <c r="C141" i="11" a="1"/>
  <c r="C141" i="11" s="1"/>
  <c r="B141" i="11"/>
  <c r="AN140" i="11"/>
  <c r="AF140" i="11"/>
  <c r="AI140" i="11" s="1"/>
  <c r="C140" i="11" a="1"/>
  <c r="C140" i="11" s="1"/>
  <c r="B140" i="11"/>
  <c r="AT139" i="11"/>
  <c r="AP139" i="11"/>
  <c r="AN139" i="11"/>
  <c r="AI139" i="11"/>
  <c r="AF139" i="11"/>
  <c r="C139" i="11" a="1"/>
  <c r="C139" i="11" s="1"/>
  <c r="B139" i="11"/>
  <c r="AN138" i="11"/>
  <c r="AF138" i="11"/>
  <c r="C138" i="11" a="1"/>
  <c r="C138" i="11" s="1"/>
  <c r="B138" i="11"/>
  <c r="AV137" i="11"/>
  <c r="AT137" i="11"/>
  <c r="AQ137" i="11" a="1"/>
  <c r="AQ137" i="11" s="1"/>
  <c r="AN137" i="11"/>
  <c r="AF137" i="11"/>
  <c r="AP137" i="11" s="1"/>
  <c r="C137" i="11" a="1"/>
  <c r="C137" i="11" s="1"/>
  <c r="B137" i="11"/>
  <c r="AN136" i="11"/>
  <c r="AF136" i="11"/>
  <c r="C136" i="11" a="1"/>
  <c r="C136" i="11" s="1"/>
  <c r="B136" i="11"/>
  <c r="AN135" i="11"/>
  <c r="AF135" i="11"/>
  <c r="C135" i="11" a="1"/>
  <c r="C135" i="11" s="1"/>
  <c r="B135" i="11"/>
  <c r="AN134" i="11"/>
  <c r="AF134" i="11"/>
  <c r="C134" i="11" a="1"/>
  <c r="C134" i="11" s="1"/>
  <c r="B134" i="11"/>
  <c r="AV133" i="11"/>
  <c r="AN133" i="11"/>
  <c r="AF133" i="11"/>
  <c r="AP133" i="11" s="1"/>
  <c r="C133" i="11" a="1"/>
  <c r="C133" i="11" s="1"/>
  <c r="B133" i="11"/>
  <c r="AN132" i="11"/>
  <c r="AF132" i="11"/>
  <c r="C132" i="11" a="1"/>
  <c r="C132" i="11" s="1"/>
  <c r="B132" i="11"/>
  <c r="AN131" i="11"/>
  <c r="AF131" i="11"/>
  <c r="C131" i="11" a="1"/>
  <c r="C131" i="11" s="1"/>
  <c r="B131" i="11"/>
  <c r="AN130" i="11"/>
  <c r="AF130" i="11"/>
  <c r="AE130" i="11"/>
  <c r="R130" i="11"/>
  <c r="C130" i="11" a="1"/>
  <c r="C130" i="11" s="1"/>
  <c r="B130" i="11"/>
  <c r="AN129" i="11"/>
  <c r="AF129" i="11"/>
  <c r="AV129" i="11" s="1"/>
  <c r="C129" i="11" a="1"/>
  <c r="C129" i="11" s="1"/>
  <c r="B129" i="11"/>
  <c r="AN128" i="11"/>
  <c r="AF128" i="11"/>
  <c r="AH128" i="11" s="1"/>
  <c r="AO128" i="11" s="1"/>
  <c r="C128" i="11" a="1"/>
  <c r="C128" i="11" s="1"/>
  <c r="B128" i="11"/>
  <c r="AV127" i="11"/>
  <c r="AT127" i="11"/>
  <c r="AN127" i="11"/>
  <c r="AF127" i="11"/>
  <c r="AG127" i="11" s="1"/>
  <c r="BB127" i="11" s="1"/>
  <c r="AA127" i="11"/>
  <c r="C127" i="11" a="1"/>
  <c r="C127" i="11" s="1"/>
  <c r="B127" i="11"/>
  <c r="AN126" i="11"/>
  <c r="AF126" i="11"/>
  <c r="AC126" i="11"/>
  <c r="Z128" i="11" s="1"/>
  <c r="C126" i="11" a="1"/>
  <c r="C126" i="11" s="1"/>
  <c r="B126" i="11"/>
  <c r="AN125" i="11"/>
  <c r="AF125" i="11"/>
  <c r="AT125" i="11" s="1"/>
  <c r="C125" i="11" a="1"/>
  <c r="C125" i="11" s="1"/>
  <c r="B125" i="11"/>
  <c r="AT124" i="11"/>
  <c r="AP124" i="11"/>
  <c r="AN124" i="11"/>
  <c r="L124" i="11"/>
  <c r="AF124" i="11" s="1"/>
  <c r="AV124" i="11" s="1"/>
  <c r="C124" i="11" a="1"/>
  <c r="C124" i="11" s="1"/>
  <c r="B124" i="11"/>
  <c r="AN123" i="11"/>
  <c r="AA123" i="11"/>
  <c r="L123" i="11"/>
  <c r="AF123" i="11" s="1"/>
  <c r="C123" i="11" a="1"/>
  <c r="C123" i="11" s="1"/>
  <c r="B123" i="11"/>
  <c r="AN122" i="11"/>
  <c r="AA122" i="11"/>
  <c r="L122" i="11"/>
  <c r="C122" i="11" a="1"/>
  <c r="C122" i="11" s="1"/>
  <c r="AN121" i="11"/>
  <c r="L121" i="11"/>
  <c r="C121" i="11"/>
  <c r="C121" i="11" a="1"/>
  <c r="AN120" i="11"/>
  <c r="L120" i="11"/>
  <c r="AF120" i="11" s="1"/>
  <c r="C120" i="11" a="1"/>
  <c r="C120" i="11" s="1"/>
  <c r="B120" i="11"/>
  <c r="AQ119" i="11" a="1"/>
  <c r="AQ119" i="11" s="1"/>
  <c r="AN119" i="11"/>
  <c r="AC119" i="11"/>
  <c r="Z124" i="11" s="1"/>
  <c r="P119" i="11"/>
  <c r="L119" i="11"/>
  <c r="AF119" i="11" s="1"/>
  <c r="C119" i="11" a="1"/>
  <c r="C119" i="11" s="1"/>
  <c r="B119" i="11"/>
  <c r="AN118" i="11"/>
  <c r="L118" i="11"/>
  <c r="AF118" i="11" s="1"/>
  <c r="C118" i="11" a="1"/>
  <c r="C118" i="11" s="1"/>
  <c r="AN117" i="11"/>
  <c r="AC117" i="11"/>
  <c r="L117" i="11"/>
  <c r="AF117" i="11" s="1"/>
  <c r="C117" i="11" a="1"/>
  <c r="C117" i="11" s="1"/>
  <c r="B117" i="11"/>
  <c r="AN116" i="11"/>
  <c r="L116" i="11"/>
  <c r="AF116" i="11" s="1"/>
  <c r="AQ116" i="11" s="1" a="1"/>
  <c r="AQ116" i="11" s="1"/>
  <c r="C116" i="11" a="1"/>
  <c r="C116" i="11" s="1"/>
  <c r="B116" i="11"/>
  <c r="AN115" i="11"/>
  <c r="L115" i="11"/>
  <c r="C115" i="11" a="1"/>
  <c r="C115" i="11" s="1"/>
  <c r="AN114" i="11"/>
  <c r="L114" i="11"/>
  <c r="C114" i="11" a="1"/>
  <c r="C114" i="11" s="1"/>
  <c r="AN113" i="11"/>
  <c r="AF113" i="11"/>
  <c r="C113" i="11" a="1"/>
  <c r="C113" i="11" s="1"/>
  <c r="B113" i="11"/>
  <c r="AN112" i="11"/>
  <c r="V112" i="11"/>
  <c r="U112" i="11"/>
  <c r="AF112" i="11" s="1"/>
  <c r="AI112" i="11" s="1"/>
  <c r="T112" i="11"/>
  <c r="S112" i="11"/>
  <c r="R112" i="11"/>
  <c r="Q112" i="11"/>
  <c r="C112" i="11" a="1"/>
  <c r="C112" i="11" s="1"/>
  <c r="B112" i="11"/>
  <c r="AN111" i="11"/>
  <c r="AF111" i="11"/>
  <c r="C111" i="11" a="1"/>
  <c r="C111" i="11" s="1"/>
  <c r="B111" i="11"/>
  <c r="AN110" i="11"/>
  <c r="AF110" i="11"/>
  <c r="C110" i="11" a="1"/>
  <c r="C110" i="11" s="1"/>
  <c r="B110" i="11"/>
  <c r="AN109" i="11"/>
  <c r="AF109" i="11"/>
  <c r="AG109" i="11" s="1"/>
  <c r="BB109" i="11" s="1"/>
  <c r="C109" i="11" a="1"/>
  <c r="C109" i="11" s="1"/>
  <c r="B109" i="11"/>
  <c r="AN108" i="11"/>
  <c r="AF108" i="11"/>
  <c r="C108" i="11" a="1"/>
  <c r="C108" i="11" s="1"/>
  <c r="B108" i="11"/>
  <c r="AN107" i="11"/>
  <c r="AF107" i="11"/>
  <c r="AP107" i="11" s="1"/>
  <c r="AB107" i="11"/>
  <c r="O107" i="11"/>
  <c r="C107" i="11" a="1"/>
  <c r="C107" i="11" s="1"/>
  <c r="B107" i="11"/>
  <c r="AN106" i="11"/>
  <c r="AC106" i="11"/>
  <c r="AA106" i="11"/>
  <c r="Z106" i="11"/>
  <c r="AB106" i="11" s="1"/>
  <c r="S106" i="11"/>
  <c r="L106" i="11"/>
  <c r="C106" i="11" a="1"/>
  <c r="C106" i="11" s="1"/>
  <c r="AN105" i="11"/>
  <c r="AC105" i="11"/>
  <c r="AA105" i="11"/>
  <c r="Z105" i="11"/>
  <c r="AB105" i="11" s="1"/>
  <c r="S105" i="11"/>
  <c r="O105" i="11"/>
  <c r="L105" i="11"/>
  <c r="C105" i="11" a="1"/>
  <c r="C105" i="11" s="1"/>
  <c r="AN104" i="11"/>
  <c r="AC104" i="11"/>
  <c r="AA104" i="11"/>
  <c r="Z104" i="11"/>
  <c r="S104" i="11"/>
  <c r="L104" i="11"/>
  <c r="AF104" i="11" s="1"/>
  <c r="AT104" i="11" s="1"/>
  <c r="C104" i="11" a="1"/>
  <c r="C104" i="11" s="1"/>
  <c r="B104" i="11"/>
  <c r="AN103" i="11"/>
  <c r="AA103" i="11"/>
  <c r="Z103" i="11"/>
  <c r="AB103" i="11" s="1"/>
  <c r="AC103" i="11" s="1"/>
  <c r="S103" i="11"/>
  <c r="L103" i="11"/>
  <c r="C103" i="11" a="1"/>
  <c r="C103" i="11" s="1"/>
  <c r="AN102" i="11"/>
  <c r="AF102" i="11"/>
  <c r="AA102" i="11"/>
  <c r="Z102" i="11"/>
  <c r="AB102" i="11" s="1"/>
  <c r="S102" i="11"/>
  <c r="C102" i="11" a="1"/>
  <c r="C102" i="11" s="1"/>
  <c r="B102" i="11"/>
  <c r="AN101" i="11"/>
  <c r="AF101" i="11"/>
  <c r="AQ101" i="11" s="1" a="1"/>
  <c r="AQ101" i="11" s="1"/>
  <c r="C101" i="11" a="1"/>
  <c r="C101" i="11" s="1"/>
  <c r="B101" i="11"/>
  <c r="AV100" i="11"/>
  <c r="AT100" i="11"/>
  <c r="AP100" i="11"/>
  <c r="AN100" i="11"/>
  <c r="AF100" i="11"/>
  <c r="AI100" i="11" s="1"/>
  <c r="AK100" i="11" s="1"/>
  <c r="C100" i="11" a="1"/>
  <c r="C100" i="11" s="1"/>
  <c r="B100" i="11"/>
  <c r="AN99" i="11"/>
  <c r="AF99" i="11"/>
  <c r="AQ99" i="11" s="1" a="1"/>
  <c r="AQ99" i="11" s="1"/>
  <c r="M99" i="11"/>
  <c r="C99" i="11" a="1"/>
  <c r="C99" i="11" s="1"/>
  <c r="B99" i="11"/>
  <c r="AN98" i="11"/>
  <c r="AF98" i="11"/>
  <c r="AV98" i="11" s="1"/>
  <c r="Q98" i="11"/>
  <c r="P98" i="11"/>
  <c r="O98" i="11"/>
  <c r="O119" i="11" s="1"/>
  <c r="N98" i="11"/>
  <c r="N111" i="11" s="1"/>
  <c r="M98" i="11"/>
  <c r="M111" i="11" s="1"/>
  <c r="C98" i="11" a="1"/>
  <c r="C98" i="11" s="1"/>
  <c r="B98" i="11"/>
  <c r="AN97" i="11"/>
  <c r="AF97" i="11"/>
  <c r="C97" i="11" a="1"/>
  <c r="C97" i="11" s="1"/>
  <c r="B97" i="11"/>
  <c r="AV96" i="11"/>
  <c r="AT96" i="11"/>
  <c r="AQ96" i="11" a="1"/>
  <c r="AQ96" i="11" s="1"/>
  <c r="AP96" i="11"/>
  <c r="AN96" i="11"/>
  <c r="AI96" i="11"/>
  <c r="AX96" i="11" s="1"/>
  <c r="AF96" i="11"/>
  <c r="AH96" i="11" s="1"/>
  <c r="AO96" i="11" s="1"/>
  <c r="C96" i="11" a="1"/>
  <c r="C96" i="11" s="1"/>
  <c r="B96" i="11"/>
  <c r="AN95" i="11"/>
  <c r="AC95" i="11"/>
  <c r="U95" i="11" s="1"/>
  <c r="AF95" i="11" s="1"/>
  <c r="C95" i="11" a="1"/>
  <c r="C95" i="11" s="1"/>
  <c r="B95" i="11"/>
  <c r="AN94" i="11"/>
  <c r="AF94" i="11"/>
  <c r="AT94" i="11" s="1"/>
  <c r="C94" i="11" a="1"/>
  <c r="C94" i="11" s="1"/>
  <c r="B94" i="11"/>
  <c r="AV93" i="11"/>
  <c r="AT93" i="11"/>
  <c r="AQ93" i="11" a="1"/>
  <c r="AQ93" i="11" s="1"/>
  <c r="AN93" i="11"/>
  <c r="AI93" i="11"/>
  <c r="AE93" i="11" s="1"/>
  <c r="AF93" i="11"/>
  <c r="AG93" i="11" s="1"/>
  <c r="BB93" i="11" s="1"/>
  <c r="AD93" i="11"/>
  <c r="BR93" i="11" s="1"/>
  <c r="C93" i="11" a="1"/>
  <c r="C93" i="11" s="1"/>
  <c r="B93" i="11"/>
  <c r="AN92" i="11"/>
  <c r="AF92" i="11"/>
  <c r="AC92" i="11"/>
  <c r="C92" i="11" a="1"/>
  <c r="C92" i="11" s="1"/>
  <c r="B92" i="11"/>
  <c r="AN91" i="11"/>
  <c r="AF91" i="11"/>
  <c r="AP91" i="11" s="1"/>
  <c r="C91" i="11" a="1"/>
  <c r="C91" i="11" s="1"/>
  <c r="B91" i="11"/>
  <c r="AV90" i="11"/>
  <c r="AN90" i="11"/>
  <c r="AG90" i="11"/>
  <c r="BB90" i="11" s="1"/>
  <c r="AF90" i="11"/>
  <c r="AT90" i="11" s="1"/>
  <c r="AE90" i="11"/>
  <c r="R90" i="11"/>
  <c r="C90" i="11" a="1"/>
  <c r="C90" i="11" s="1"/>
  <c r="B90" i="11"/>
  <c r="AV89" i="11"/>
  <c r="AQ89" i="11" a="1"/>
  <c r="AQ89" i="11" s="1"/>
  <c r="AP89" i="11"/>
  <c r="AN89" i="11"/>
  <c r="AH89" i="11"/>
  <c r="AO89" i="11" s="1"/>
  <c r="AG89" i="11"/>
  <c r="BB89" i="11" s="1"/>
  <c r="AF89" i="11"/>
  <c r="AT89" i="11" s="1"/>
  <c r="O89" i="11"/>
  <c r="C89" i="11" a="1"/>
  <c r="C89" i="11" s="1"/>
  <c r="B89" i="11"/>
  <c r="AN88" i="11"/>
  <c r="AF88" i="11"/>
  <c r="Z88" i="11"/>
  <c r="C88" i="11" a="1"/>
  <c r="C88" i="11" s="1"/>
  <c r="B88" i="11"/>
  <c r="AN87" i="11"/>
  <c r="AF87" i="11"/>
  <c r="AA87" i="11"/>
  <c r="C87" i="11" a="1"/>
  <c r="C87" i="11" s="1"/>
  <c r="B87" i="11"/>
  <c r="AQ86" i="11" a="1"/>
  <c r="AQ86" i="11" s="1"/>
  <c r="AN86" i="11"/>
  <c r="AF86" i="11"/>
  <c r="AI86" i="11" s="1"/>
  <c r="AC86" i="11"/>
  <c r="C86" i="11" a="1"/>
  <c r="C86" i="11" s="1"/>
  <c r="B86" i="11"/>
  <c r="AN85" i="11"/>
  <c r="AF85" i="11"/>
  <c r="AV85" i="11" s="1"/>
  <c r="C85" i="11" a="1"/>
  <c r="C85" i="11" s="1"/>
  <c r="B85" i="11"/>
  <c r="AN84" i="11"/>
  <c r="L84" i="11"/>
  <c r="AF84" i="11" s="1"/>
  <c r="C84" i="11" a="1"/>
  <c r="C84" i="11" s="1"/>
  <c r="AN83" i="11"/>
  <c r="AA83" i="11"/>
  <c r="L83" i="11"/>
  <c r="C83" i="11" a="1"/>
  <c r="C83" i="11" s="1"/>
  <c r="AN82" i="11"/>
  <c r="AF82" i="11"/>
  <c r="AH82" i="11" s="1"/>
  <c r="AO82" i="11" s="1"/>
  <c r="AA82" i="11"/>
  <c r="L82" i="11"/>
  <c r="B82" i="11" s="1"/>
  <c r="C82" i="11" a="1"/>
  <c r="C82" i="11" s="1"/>
  <c r="AN81" i="11"/>
  <c r="L81" i="11"/>
  <c r="C81" i="11"/>
  <c r="C81" i="11" a="1"/>
  <c r="AN80" i="11"/>
  <c r="L80" i="11"/>
  <c r="AF80" i="11" s="1"/>
  <c r="AI80" i="11" s="1"/>
  <c r="AJ80" i="11" s="1"/>
  <c r="C80" i="11" a="1"/>
  <c r="C80" i="11" s="1"/>
  <c r="AN79" i="11"/>
  <c r="AC79" i="11"/>
  <c r="Z84" i="11" s="1"/>
  <c r="L79" i="11"/>
  <c r="C79" i="11" a="1"/>
  <c r="C79" i="11" s="1"/>
  <c r="AN78" i="11"/>
  <c r="L78" i="11"/>
  <c r="AF78" i="11" s="1"/>
  <c r="AT78" i="11" s="1"/>
  <c r="C78" i="11" a="1"/>
  <c r="C78" i="11" s="1"/>
  <c r="B78" i="11"/>
  <c r="AN77" i="11"/>
  <c r="AC77" i="11"/>
  <c r="L77" i="11"/>
  <c r="AF77" i="11" s="1"/>
  <c r="C77" i="11" a="1"/>
  <c r="C77" i="11" s="1"/>
  <c r="AN76" i="11"/>
  <c r="L76" i="11"/>
  <c r="C76" i="11" a="1"/>
  <c r="C76" i="11" s="1"/>
  <c r="AN75" i="11"/>
  <c r="L75" i="11"/>
  <c r="C75" i="11" a="1"/>
  <c r="C75" i="11" s="1"/>
  <c r="AN74" i="11"/>
  <c r="L74" i="11"/>
  <c r="AF74" i="11" s="1"/>
  <c r="C74" i="11" a="1"/>
  <c r="C74" i="11" s="1"/>
  <c r="B74" i="11"/>
  <c r="AN73" i="11"/>
  <c r="AF73" i="11"/>
  <c r="AI73" i="11" s="1"/>
  <c r="AK73" i="11" s="1"/>
  <c r="C73" i="11" a="1"/>
  <c r="C73" i="11" s="1"/>
  <c r="B73" i="11"/>
  <c r="AN72" i="11"/>
  <c r="V72" i="11"/>
  <c r="U72" i="11"/>
  <c r="AF72" i="11" s="1"/>
  <c r="T72" i="11"/>
  <c r="S72" i="11"/>
  <c r="R72" i="11"/>
  <c r="Q72" i="11"/>
  <c r="C72" i="11" a="1"/>
  <c r="C72" i="11" s="1"/>
  <c r="B72" i="11"/>
  <c r="BB71" i="11"/>
  <c r="AQ71" i="11" a="1"/>
  <c r="AQ71" i="11" s="1"/>
  <c r="AN71" i="11"/>
  <c r="AI71" i="11"/>
  <c r="AJ71" i="11" s="1"/>
  <c r="AH71" i="11"/>
  <c r="AO71" i="11" s="1"/>
  <c r="AF71" i="11"/>
  <c r="AG71" i="11" s="1"/>
  <c r="M71" i="11"/>
  <c r="C71" i="11"/>
  <c r="C71" i="11" a="1"/>
  <c r="B71" i="11"/>
  <c r="AN70" i="11"/>
  <c r="AF70" i="11"/>
  <c r="AI70" i="11" s="1"/>
  <c r="C70" i="11" a="1"/>
  <c r="C70" i="11" s="1"/>
  <c r="B70" i="11"/>
  <c r="AN69" i="11"/>
  <c r="AF69" i="11"/>
  <c r="C69" i="11" a="1"/>
  <c r="C69" i="11" s="1"/>
  <c r="B69" i="11"/>
  <c r="AN68" i="11"/>
  <c r="AF68" i="11"/>
  <c r="P68" i="11"/>
  <c r="C68" i="11" a="1"/>
  <c r="C68" i="11" s="1"/>
  <c r="B68" i="11"/>
  <c r="CU67" i="11"/>
  <c r="CT67" i="11"/>
  <c r="CS67" i="11"/>
  <c r="CR67" i="11"/>
  <c r="CQ67" i="11"/>
  <c r="CP67" i="11"/>
  <c r="CO67" i="11"/>
  <c r="AN67" i="11"/>
  <c r="AF67" i="11"/>
  <c r="AV67" i="11" s="1"/>
  <c r="AB67" i="11"/>
  <c r="C67" i="11" a="1"/>
  <c r="C67" i="11" s="1"/>
  <c r="B67" i="11"/>
  <c r="CM66" i="11"/>
  <c r="CL66" i="11"/>
  <c r="CK66" i="11"/>
  <c r="CJ66" i="11"/>
  <c r="CI66" i="11"/>
  <c r="CH66" i="11"/>
  <c r="CG66" i="11"/>
  <c r="CE66" i="11"/>
  <c r="CD66" i="11"/>
  <c r="CC66" i="11"/>
  <c r="CB66" i="11"/>
  <c r="CA66" i="11"/>
  <c r="BZ66" i="11"/>
  <c r="BY66" i="11"/>
  <c r="AN66" i="11"/>
  <c r="AF66" i="11"/>
  <c r="AT66" i="11" s="1"/>
  <c r="AC66" i="11"/>
  <c r="AA66" i="11"/>
  <c r="Z66" i="11"/>
  <c r="AB66" i="11" s="1"/>
  <c r="S66" i="11"/>
  <c r="L66" i="11"/>
  <c r="C66" i="11" a="1"/>
  <c r="C66" i="11" s="1"/>
  <c r="B66" i="11"/>
  <c r="AN65" i="11"/>
  <c r="AF65" i="11"/>
  <c r="AI65" i="11" s="1"/>
  <c r="AJ65" i="11" s="1"/>
  <c r="AC65" i="11"/>
  <c r="AA65" i="11"/>
  <c r="Z65" i="11"/>
  <c r="AB65" i="11" s="1"/>
  <c r="S65" i="11"/>
  <c r="L65" i="11"/>
  <c r="B65" i="11" s="1"/>
  <c r="C65" i="11" a="1"/>
  <c r="C65" i="11" s="1"/>
  <c r="AN64" i="11"/>
  <c r="AC64" i="11"/>
  <c r="AA64" i="11"/>
  <c r="Z64" i="11"/>
  <c r="S64" i="11"/>
  <c r="L64" i="11"/>
  <c r="C64" i="11" a="1"/>
  <c r="C64" i="11" s="1"/>
  <c r="AN63" i="11"/>
  <c r="AA63" i="11"/>
  <c r="Z63" i="11"/>
  <c r="AB63" i="11" s="1"/>
  <c r="S63" i="11"/>
  <c r="L63" i="11"/>
  <c r="B63" i="11" s="1"/>
  <c r="C63" i="11" a="1"/>
  <c r="C63" i="11" s="1"/>
  <c r="BG62" i="11"/>
  <c r="BJ62" i="11" s="1"/>
  <c r="AN62" i="11"/>
  <c r="AF62" i="11"/>
  <c r="AA62" i="11"/>
  <c r="Z62" i="11"/>
  <c r="S62" i="11"/>
  <c r="O62" i="11"/>
  <c r="C62" i="11" a="1"/>
  <c r="C62" i="11" s="1"/>
  <c r="B62" i="11"/>
  <c r="BG61" i="11"/>
  <c r="BJ61" i="11" s="1"/>
  <c r="AN61" i="11"/>
  <c r="AF61" i="11"/>
  <c r="AH61" i="11" s="1"/>
  <c r="AO61" i="11" s="1"/>
  <c r="C61" i="11" a="1"/>
  <c r="C61" i="11" s="1"/>
  <c r="B61" i="11"/>
  <c r="BG60" i="11"/>
  <c r="BJ60" i="11" s="1"/>
  <c r="AN60" i="11"/>
  <c r="AF60" i="11"/>
  <c r="AV60" i="11" s="1"/>
  <c r="C60" i="11" a="1"/>
  <c r="C60" i="11" s="1"/>
  <c r="B60" i="11"/>
  <c r="BG59" i="11"/>
  <c r="BJ59" i="11" s="1"/>
  <c r="AV59" i="11"/>
  <c r="AN59" i="11"/>
  <c r="AF59" i="11"/>
  <c r="AH59" i="11" s="1"/>
  <c r="AO59" i="11" s="1"/>
  <c r="C59" i="11" a="1"/>
  <c r="C59" i="11" s="1"/>
  <c r="B59" i="11"/>
  <c r="BG58" i="11"/>
  <c r="BJ58" i="11" s="1"/>
  <c r="AN58" i="11"/>
  <c r="AF58" i="11"/>
  <c r="AI58" i="11" s="1"/>
  <c r="V58" i="11"/>
  <c r="Q58" i="11"/>
  <c r="M58" i="11" s="1"/>
  <c r="P58" i="11"/>
  <c r="P76" i="11" s="1"/>
  <c r="O58" i="11"/>
  <c r="O87" i="11" s="1"/>
  <c r="N58" i="11"/>
  <c r="N80" i="11" s="1"/>
  <c r="C58" i="11" a="1"/>
  <c r="C58" i="11" s="1"/>
  <c r="B58" i="11"/>
  <c r="BG57" i="11"/>
  <c r="BJ57" i="11" s="1"/>
  <c r="AN57" i="11"/>
  <c r="AF57" i="11"/>
  <c r="AH57" i="11" s="1"/>
  <c r="AO57" i="11" s="1"/>
  <c r="C57" i="11" a="1"/>
  <c r="C57" i="11" s="1"/>
  <c r="B57" i="11"/>
  <c r="BG56" i="11"/>
  <c r="BJ56" i="11" s="1"/>
  <c r="AN56" i="11"/>
  <c r="AF56" i="11"/>
  <c r="AV56" i="11" s="1"/>
  <c r="C56" i="11" a="1"/>
  <c r="C56" i="11" s="1"/>
  <c r="B56" i="11"/>
  <c r="BG55" i="11"/>
  <c r="BJ55" i="11" s="1"/>
  <c r="AN55" i="11"/>
  <c r="AC55" i="11"/>
  <c r="C55" i="11" a="1"/>
  <c r="C55" i="11" s="1"/>
  <c r="B55" i="11"/>
  <c r="BG54" i="11"/>
  <c r="BJ54" i="11" s="1"/>
  <c r="AN54" i="11"/>
  <c r="AF54" i="11"/>
  <c r="AQ54" i="11" s="1" a="1"/>
  <c r="AQ54" i="11" s="1"/>
  <c r="C54" i="11" a="1"/>
  <c r="C54" i="11" s="1"/>
  <c r="B54" i="11"/>
  <c r="BG53" i="11"/>
  <c r="BJ53" i="11" s="1"/>
  <c r="AN53" i="11"/>
  <c r="AF53" i="11"/>
  <c r="C53" i="11" a="1"/>
  <c r="C53" i="11" s="1"/>
  <c r="B53" i="11"/>
  <c r="BG52" i="11"/>
  <c r="BJ52" i="11" s="1"/>
  <c r="AT52" i="11"/>
  <c r="AP52" i="11"/>
  <c r="AN52" i="11"/>
  <c r="AF52" i="11"/>
  <c r="AH52" i="11" s="1"/>
  <c r="AO52" i="11" s="1"/>
  <c r="AC52" i="11"/>
  <c r="C52" i="11" a="1"/>
  <c r="C52" i="11" s="1"/>
  <c r="B52" i="11"/>
  <c r="BG51" i="11"/>
  <c r="BJ51" i="11" s="1"/>
  <c r="AN51" i="11"/>
  <c r="AF51" i="11"/>
  <c r="AP51" i="11" s="1"/>
  <c r="C51" i="11" a="1"/>
  <c r="C51" i="11" s="1"/>
  <c r="B51" i="11"/>
  <c r="BG50" i="11"/>
  <c r="BJ50" i="11" s="1"/>
  <c r="AN50" i="11"/>
  <c r="AF50" i="11"/>
  <c r="AP50" i="11" s="1"/>
  <c r="AE50" i="11"/>
  <c r="R50" i="11"/>
  <c r="C50" i="11" a="1"/>
  <c r="C50" i="11" s="1"/>
  <c r="B50" i="11"/>
  <c r="BG49" i="11"/>
  <c r="BJ49" i="11" s="1"/>
  <c r="AN49" i="11"/>
  <c r="AF49" i="11"/>
  <c r="AV49" i="11" s="1"/>
  <c r="C49" i="11" a="1"/>
  <c r="C49" i="11" s="1"/>
  <c r="B49" i="11"/>
  <c r="BG48" i="11"/>
  <c r="BJ48" i="11" s="1"/>
  <c r="AV48" i="11"/>
  <c r="AQ48" i="11" a="1"/>
  <c r="AQ48" i="11" s="1"/>
  <c r="AP48" i="11"/>
  <c r="AN48" i="11"/>
  <c r="AI48" i="11"/>
  <c r="AF48" i="11"/>
  <c r="AT48" i="11" s="1"/>
  <c r="C48" i="11" a="1"/>
  <c r="C48" i="11" s="1"/>
  <c r="B48" i="11"/>
  <c r="BG47" i="11"/>
  <c r="BJ47" i="11" s="1"/>
  <c r="AT47" i="11"/>
  <c r="AQ47" i="11" a="1"/>
  <c r="AQ47" i="11" s="1"/>
  <c r="AP47" i="11"/>
  <c r="AN47" i="11"/>
  <c r="AI47" i="11"/>
  <c r="AK47" i="11" s="1"/>
  <c r="AH47" i="11"/>
  <c r="AO47" i="11" s="1"/>
  <c r="AF47" i="11"/>
  <c r="AV47" i="11" s="1"/>
  <c r="AA47" i="11"/>
  <c r="C47" i="11" a="1"/>
  <c r="C47" i="11" s="1"/>
  <c r="B47" i="11"/>
  <c r="BG46" i="11"/>
  <c r="BJ46" i="11" s="1"/>
  <c r="AN46" i="11"/>
  <c r="AF46" i="11"/>
  <c r="AP46" i="11" s="1"/>
  <c r="AC46" i="11"/>
  <c r="Z48" i="11" s="1"/>
  <c r="C46" i="11" a="1"/>
  <c r="C46" i="11" s="1"/>
  <c r="B46" i="11"/>
  <c r="BG45" i="11"/>
  <c r="BJ45" i="11" s="1"/>
  <c r="AN45" i="11"/>
  <c r="AF45" i="11"/>
  <c r="AI45" i="11" s="1"/>
  <c r="C45" i="11" a="1"/>
  <c r="C45" i="11" s="1"/>
  <c r="B45" i="11"/>
  <c r="BG44" i="11"/>
  <c r="BJ44" i="11" s="1"/>
  <c r="AN44" i="11"/>
  <c r="L44" i="11"/>
  <c r="AF44" i="11" s="1"/>
  <c r="C44" i="11" a="1"/>
  <c r="C44" i="11" s="1"/>
  <c r="BG43" i="11"/>
  <c r="BJ43" i="11" s="1"/>
  <c r="AN43" i="11"/>
  <c r="AA43" i="11"/>
  <c r="L43" i="11"/>
  <c r="C43" i="11" a="1"/>
  <c r="C43" i="11" s="1"/>
  <c r="BG42" i="11"/>
  <c r="BJ42" i="11" s="1"/>
  <c r="AN42" i="11"/>
  <c r="AA42" i="11"/>
  <c r="L42" i="11"/>
  <c r="C42" i="11" a="1"/>
  <c r="C42" i="11" s="1"/>
  <c r="BG41" i="11"/>
  <c r="BJ41" i="11" s="1"/>
  <c r="AN41" i="11"/>
  <c r="L41" i="11"/>
  <c r="B41" i="11" s="1"/>
  <c r="C41" i="11" a="1"/>
  <c r="C41" i="11" s="1"/>
  <c r="BG40" i="11"/>
  <c r="BJ40" i="11" s="1"/>
  <c r="AN40" i="11"/>
  <c r="L40" i="11"/>
  <c r="AF40" i="11" s="1"/>
  <c r="AV40" i="11" s="1"/>
  <c r="C40" i="11" a="1"/>
  <c r="C40" i="11" s="1"/>
  <c r="B40" i="11"/>
  <c r="BG39" i="11"/>
  <c r="BJ39" i="11" s="1"/>
  <c r="AN39" i="11"/>
  <c r="AC39" i="11"/>
  <c r="Z44" i="11" s="1"/>
  <c r="L39" i="11"/>
  <c r="C39" i="11" a="1"/>
  <c r="C39" i="11" s="1"/>
  <c r="BG38" i="11"/>
  <c r="BJ38" i="11" s="1"/>
  <c r="AN38" i="11"/>
  <c r="L38" i="11"/>
  <c r="C38" i="11" a="1"/>
  <c r="C38" i="11" s="1"/>
  <c r="BG37" i="11"/>
  <c r="BJ37" i="11" s="1"/>
  <c r="AN37" i="11"/>
  <c r="AC37" i="11"/>
  <c r="L37" i="11"/>
  <c r="AF37" i="11" s="1"/>
  <c r="AI37" i="11" s="1"/>
  <c r="C37" i="11" a="1"/>
  <c r="C37" i="11" s="1"/>
  <c r="B37" i="11"/>
  <c r="BG36" i="11"/>
  <c r="BJ36" i="11" s="1"/>
  <c r="AN36" i="11"/>
  <c r="L36" i="11"/>
  <c r="AF36" i="11" s="1"/>
  <c r="AQ36" i="11" s="1" a="1"/>
  <c r="AQ36" i="11" s="1"/>
  <c r="C36" i="11" a="1"/>
  <c r="C36" i="11" s="1"/>
  <c r="BG35" i="11"/>
  <c r="BJ35" i="11" s="1"/>
  <c r="AN35" i="11"/>
  <c r="L35" i="11"/>
  <c r="AF35" i="11" s="1"/>
  <c r="AT35" i="11" s="1"/>
  <c r="C35" i="11" a="1"/>
  <c r="C35" i="11" s="1"/>
  <c r="BG34" i="11"/>
  <c r="BJ34" i="11" s="1"/>
  <c r="AN34" i="11"/>
  <c r="L34" i="11"/>
  <c r="AF34" i="11" s="1"/>
  <c r="C34" i="11" a="1"/>
  <c r="C34" i="11" s="1"/>
  <c r="B34" i="11"/>
  <c r="BG33" i="11"/>
  <c r="BJ33" i="11" s="1"/>
  <c r="AQ33" i="11" a="1"/>
  <c r="AQ33" i="11" s="1"/>
  <c r="AP33" i="11"/>
  <c r="AN33" i="11"/>
  <c r="AF33" i="11"/>
  <c r="C33" i="11" a="1"/>
  <c r="C33" i="11" s="1"/>
  <c r="B33" i="11"/>
  <c r="BG32" i="11"/>
  <c r="BJ32" i="11" s="1"/>
  <c r="AN32" i="11"/>
  <c r="V32" i="11"/>
  <c r="U32" i="11"/>
  <c r="AF32" i="11" s="1"/>
  <c r="T32" i="11"/>
  <c r="S32" i="11"/>
  <c r="R32" i="11"/>
  <c r="Q32" i="11"/>
  <c r="C32" i="11" a="1"/>
  <c r="C32" i="11" s="1"/>
  <c r="B32" i="11"/>
  <c r="BG31" i="11"/>
  <c r="BJ31" i="11" s="1"/>
  <c r="AV31" i="11"/>
  <c r="AN31" i="11"/>
  <c r="AF31" i="11"/>
  <c r="AI31" i="11" s="1"/>
  <c r="C31" i="11" a="1"/>
  <c r="C31" i="11" s="1"/>
  <c r="B31" i="11"/>
  <c r="BG30" i="11"/>
  <c r="BJ30" i="11" s="1"/>
  <c r="AN30" i="11"/>
  <c r="AF30" i="11"/>
  <c r="AV30" i="11" s="1"/>
  <c r="C30" i="11" a="1"/>
  <c r="C30" i="11" s="1"/>
  <c r="B30" i="11"/>
  <c r="BG29" i="11"/>
  <c r="BJ29" i="11" s="1"/>
  <c r="AQ29" i="11" a="1"/>
  <c r="AQ29" i="11" s="1"/>
  <c r="AN29" i="11"/>
  <c r="AF29" i="11"/>
  <c r="AV29" i="11" s="1"/>
  <c r="C29" i="11" a="1"/>
  <c r="C29" i="11" s="1"/>
  <c r="B29" i="11"/>
  <c r="BG28" i="11"/>
  <c r="BJ28" i="11" s="1"/>
  <c r="AN28" i="11"/>
  <c r="AF28" i="11"/>
  <c r="AQ28" i="11" s="1" a="1"/>
  <c r="AQ28" i="11" s="1"/>
  <c r="C28" i="11" a="1"/>
  <c r="C28" i="11" s="1"/>
  <c r="B28" i="11"/>
  <c r="BG27" i="11"/>
  <c r="BJ27" i="11" s="1"/>
  <c r="AN27" i="11"/>
  <c r="AF27" i="11"/>
  <c r="AB27" i="11"/>
  <c r="C27" i="11" a="1"/>
  <c r="C27" i="11" s="1"/>
  <c r="B27" i="11"/>
  <c r="BJ26" i="11"/>
  <c r="AN26" i="11"/>
  <c r="AC26" i="11"/>
  <c r="AB26" i="11"/>
  <c r="AA26" i="11"/>
  <c r="Z26" i="11"/>
  <c r="S26" i="11"/>
  <c r="L26" i="11"/>
  <c r="AF26" i="11" s="1"/>
  <c r="C26" i="11" a="1"/>
  <c r="C26" i="11" s="1"/>
  <c r="B26" i="11"/>
  <c r="AN25" i="11"/>
  <c r="AC25" i="11"/>
  <c r="AA25" i="11"/>
  <c r="Z25" i="11"/>
  <c r="AB25" i="11" s="1"/>
  <c r="S25" i="11"/>
  <c r="L25" i="11"/>
  <c r="C25" i="11" a="1"/>
  <c r="C25" i="11" s="1"/>
  <c r="BJ24" i="11"/>
  <c r="AT24" i="11"/>
  <c r="AN24" i="11"/>
  <c r="AC24" i="11"/>
  <c r="AA24" i="11"/>
  <c r="Z24" i="11"/>
  <c r="S24" i="11"/>
  <c r="L24" i="11"/>
  <c r="AF24" i="11" s="1"/>
  <c r="AV24" i="11" s="1"/>
  <c r="C24" i="11" a="1"/>
  <c r="C24" i="11" s="1"/>
  <c r="B24" i="11"/>
  <c r="BJ23" i="11"/>
  <c r="AN23" i="11"/>
  <c r="AA23" i="11"/>
  <c r="Z23" i="11"/>
  <c r="S23" i="11"/>
  <c r="L23" i="11"/>
  <c r="C23" i="11" a="1"/>
  <c r="C23" i="11" s="1"/>
  <c r="BG22" i="11"/>
  <c r="BJ22" i="11" s="1"/>
  <c r="AN22" i="11"/>
  <c r="AF22" i="11"/>
  <c r="AA22" i="11"/>
  <c r="Z22" i="11"/>
  <c r="S22" i="11"/>
  <c r="C22" i="11" a="1"/>
  <c r="C22" i="11" s="1"/>
  <c r="B22" i="11"/>
  <c r="BR21" i="11"/>
  <c r="BG21" i="11"/>
  <c r="BJ21" i="11" s="1"/>
  <c r="BB21" i="11"/>
  <c r="BA21" i="11"/>
  <c r="C21" i="11" a="1"/>
  <c r="C21" i="11" s="1"/>
  <c r="B21" i="11"/>
  <c r="BR20" i="11"/>
  <c r="BG20" i="11"/>
  <c r="BJ20" i="11" s="1"/>
  <c r="BB20" i="11"/>
  <c r="BA20" i="11"/>
  <c r="C20" i="11" a="1"/>
  <c r="C20" i="11" s="1"/>
  <c r="B20" i="11"/>
  <c r="BR19" i="11"/>
  <c r="BG19" i="11"/>
  <c r="BJ19" i="11" s="1"/>
  <c r="C19" i="11" a="1"/>
  <c r="C19" i="11" s="1"/>
  <c r="B19" i="11"/>
  <c r="BR18" i="11"/>
  <c r="BG18" i="11"/>
  <c r="BJ18" i="11" s="1"/>
  <c r="BB18" i="11"/>
  <c r="BA18" i="11"/>
  <c r="AY18" i="11"/>
  <c r="AX18" i="11"/>
  <c r="AW18" i="11"/>
  <c r="AV18" i="11"/>
  <c r="AU18" i="11"/>
  <c r="AS18" i="11"/>
  <c r="AR18" i="11"/>
  <c r="AQ18" i="11"/>
  <c r="AP18" i="11"/>
  <c r="AO18" i="11"/>
  <c r="AN18" i="11"/>
  <c r="AM18" i="11"/>
  <c r="AL18" i="11"/>
  <c r="AK18" i="11"/>
  <c r="AJ18" i="11"/>
  <c r="AI18" i="11"/>
  <c r="AG18" i="11"/>
  <c r="AE18" i="11"/>
  <c r="V18" i="11"/>
  <c r="Q18" i="11"/>
  <c r="M18" i="11" s="1"/>
  <c r="O18" i="11"/>
  <c r="N18" i="11"/>
  <c r="C18" i="11" a="1"/>
  <c r="C18" i="11" s="1"/>
  <c r="B18" i="11"/>
  <c r="BR17" i="11"/>
  <c r="BJ17" i="11"/>
  <c r="C17" i="11" a="1"/>
  <c r="C17" i="11" s="1"/>
  <c r="B17" i="11"/>
  <c r="BR16" i="11"/>
  <c r="BJ16" i="11"/>
  <c r="C16" i="11" a="1"/>
  <c r="C16" i="11" s="1"/>
  <c r="B16" i="11"/>
  <c r="BR15" i="11"/>
  <c r="BJ15" i="11"/>
  <c r="AC15" i="11"/>
  <c r="C15" i="11" a="1"/>
  <c r="C15" i="11" s="1"/>
  <c r="B15" i="11"/>
  <c r="BR14" i="11"/>
  <c r="BK14" i="11"/>
  <c r="BJ14" i="11"/>
  <c r="BI14" i="11"/>
  <c r="BH14" i="11"/>
  <c r="BG14" i="11"/>
  <c r="BF14" i="11"/>
  <c r="BE14" i="11"/>
  <c r="BD14" i="11"/>
  <c r="C14" i="11" a="1"/>
  <c r="C14" i="11" s="1"/>
  <c r="B14" i="11"/>
  <c r="BR13" i="11"/>
  <c r="B13" i="11"/>
  <c r="BR12" i="11"/>
  <c r="AC12" i="11"/>
  <c r="B12" i="11"/>
  <c r="BR11" i="11"/>
  <c r="B11" i="11"/>
  <c r="BR10" i="11"/>
  <c r="J10" i="11"/>
  <c r="I10" i="11"/>
  <c r="H10" i="11"/>
  <c r="G10" i="11"/>
  <c r="F10" i="11"/>
  <c r="E10" i="11"/>
  <c r="D10" i="11"/>
  <c r="C10" i="11"/>
  <c r="B10" i="11"/>
  <c r="BR9" i="11"/>
  <c r="B9" i="11"/>
  <c r="BR8" i="11"/>
  <c r="B8" i="11"/>
  <c r="CX7" i="11"/>
  <c r="BR7" i="11"/>
  <c r="B7" i="11"/>
  <c r="CX6" i="11"/>
  <c r="BR6" i="11"/>
  <c r="B6" i="11"/>
  <c r="BU5" i="11"/>
  <c r="BR5" i="11"/>
  <c r="AX5" i="11"/>
  <c r="B5" i="11"/>
  <c r="B4" i="11"/>
  <c r="CU3" i="11"/>
  <c r="CS3" i="11"/>
  <c r="CU2" i="11"/>
  <c r="CT2" i="11"/>
  <c r="CS2" i="11"/>
  <c r="CR2" i="11"/>
  <c r="CQ2" i="11"/>
  <c r="CP2" i="11"/>
  <c r="CO2" i="11"/>
  <c r="CM2" i="11"/>
  <c r="CL2" i="11"/>
  <c r="CK2" i="11"/>
  <c r="CJ2" i="11"/>
  <c r="CI2" i="11"/>
  <c r="CH2" i="11"/>
  <c r="CG2" i="11"/>
  <c r="CE2" i="11"/>
  <c r="CD2" i="11"/>
  <c r="CC2" i="11"/>
  <c r="CB2" i="11"/>
  <c r="CA2" i="11"/>
  <c r="BZ2" i="11"/>
  <c r="BY2" i="11"/>
  <c r="BW2" i="11"/>
  <c r="BV2" i="11"/>
  <c r="BU2" i="11"/>
  <c r="BT2" i="11"/>
  <c r="BS2" i="11"/>
  <c r="BR2" i="11"/>
  <c r="BK2" i="11"/>
  <c r="BJ2" i="11"/>
  <c r="BI2" i="11"/>
  <c r="BH2" i="11"/>
  <c r="BG2" i="11"/>
  <c r="BD2" i="11"/>
  <c r="BC2" i="11"/>
  <c r="BB2" i="11"/>
  <c r="AY2" i="11"/>
  <c r="AX2" i="11"/>
  <c r="AW2" i="11"/>
  <c r="AV2" i="11"/>
  <c r="AU2" i="11"/>
  <c r="AT2" i="11"/>
  <c r="AS2" i="11"/>
  <c r="AR2" i="11"/>
  <c r="AQ2" i="11"/>
  <c r="AP2" i="11"/>
  <c r="AO2" i="11"/>
  <c r="AN2" i="11"/>
  <c r="AM2" i="11"/>
  <c r="AL2" i="11"/>
  <c r="AK2" i="11"/>
  <c r="AJ2" i="11"/>
  <c r="AI2" i="11"/>
  <c r="AH2" i="11"/>
  <c r="AG2" i="11"/>
  <c r="AF2" i="11"/>
  <c r="AE2" i="11"/>
  <c r="AD2" i="11"/>
  <c r="AC2" i="11"/>
  <c r="AB2" i="11"/>
  <c r="AA2" i="11"/>
  <c r="Z2" i="11"/>
  <c r="Y2" i="11"/>
  <c r="X2" i="11"/>
  <c r="W2" i="11"/>
  <c r="V2" i="11"/>
  <c r="U2" i="11"/>
  <c r="T2" i="11"/>
  <c r="S2" i="11"/>
  <c r="R2" i="11"/>
  <c r="Q2" i="11"/>
  <c r="P2" i="11"/>
  <c r="O2" i="11"/>
  <c r="N2" i="11"/>
  <c r="M2" i="11"/>
  <c r="L2" i="11"/>
  <c r="K2" i="11"/>
  <c r="J2" i="11"/>
  <c r="I2" i="11"/>
  <c r="H2" i="11"/>
  <c r="G2" i="11"/>
  <c r="F2" i="11"/>
  <c r="E2" i="11"/>
  <c r="D2" i="11"/>
  <c r="C2" i="11"/>
  <c r="B2" i="11"/>
  <c r="CY1" i="11"/>
  <c r="CX1" i="11"/>
  <c r="CU1" i="11"/>
  <c r="CT1" i="11"/>
  <c r="CS1" i="11"/>
  <c r="CR1" i="11"/>
  <c r="CQ1" i="11"/>
  <c r="CP1" i="11"/>
  <c r="CO1" i="11"/>
  <c r="CM1" i="11"/>
  <c r="CL1" i="11"/>
  <c r="CK1" i="11"/>
  <c r="CJ1" i="11"/>
  <c r="CI1" i="11"/>
  <c r="CH1" i="11"/>
  <c r="CG1" i="11"/>
  <c r="CE1" i="11"/>
  <c r="CD1" i="11"/>
  <c r="CC1" i="11"/>
  <c r="CB1" i="11"/>
  <c r="CA1" i="11"/>
  <c r="BZ1" i="11"/>
  <c r="BY1" i="11"/>
  <c r="BW1" i="11"/>
  <c r="BV1" i="11"/>
  <c r="BU1" i="11"/>
  <c r="BT1" i="11"/>
  <c r="BS1" i="11"/>
  <c r="BR1" i="11"/>
  <c r="BK1" i="11"/>
  <c r="BJ1" i="11"/>
  <c r="BI1" i="11"/>
  <c r="BH1" i="11"/>
  <c r="BG1" i="11"/>
  <c r="BD1" i="11"/>
  <c r="BC1" i="11"/>
  <c r="BB1" i="11"/>
  <c r="AY1" i="11"/>
  <c r="AX1" i="11"/>
  <c r="AW1" i="11"/>
  <c r="AV1" i="11"/>
  <c r="AU1" i="11"/>
  <c r="AT1" i="11"/>
  <c r="AS1" i="11"/>
  <c r="AR1" i="11"/>
  <c r="AQ1" i="11"/>
  <c r="AP1" i="11"/>
  <c r="AO1" i="11"/>
  <c r="AN1" i="11"/>
  <c r="AM1" i="11"/>
  <c r="AL1" i="11"/>
  <c r="AK1" i="11"/>
  <c r="AJ1" i="11"/>
  <c r="AI1" i="11"/>
  <c r="AH1" i="11"/>
  <c r="AG1" i="11"/>
  <c r="AF1" i="11"/>
  <c r="AE1" i="11"/>
  <c r="AD1" i="11"/>
  <c r="AC1" i="11"/>
  <c r="AB1" i="11"/>
  <c r="AA1" i="11"/>
  <c r="Z1" i="11"/>
  <c r="Y1" i="11"/>
  <c r="X1" i="11"/>
  <c r="W1" i="11"/>
  <c r="V1" i="11"/>
  <c r="U1" i="11"/>
  <c r="T1" i="11"/>
  <c r="S1" i="11"/>
  <c r="R1" i="11"/>
  <c r="Q1" i="11"/>
  <c r="P1" i="11"/>
  <c r="O1" i="11"/>
  <c r="N1" i="11"/>
  <c r="M1" i="11"/>
  <c r="L1" i="11"/>
  <c r="K1" i="11"/>
  <c r="J1" i="11"/>
  <c r="I1" i="11"/>
  <c r="H1" i="11"/>
  <c r="G1" i="11"/>
  <c r="F1" i="11"/>
  <c r="D1" i="11"/>
  <c r="C1" i="11"/>
  <c r="B1" i="11"/>
  <c r="A1" i="11"/>
  <c r="AI11" i="13"/>
  <c r="AI8" i="13"/>
  <c r="X12" i="13"/>
  <c r="C157" i="21"/>
  <c r="C162" i="22"/>
  <c r="C161" i="20"/>
  <c r="F14" i="13"/>
  <c r="F15" i="13"/>
  <c r="AN3" i="22" l="1"/>
  <c r="BI3" i="15"/>
  <c r="AD250" i="24"/>
  <c r="BR250" i="24" s="1"/>
  <c r="AI60" i="24"/>
  <c r="AJ60" i="24" s="1"/>
  <c r="AT60" i="24"/>
  <c r="CF5" i="12"/>
  <c r="CF4" i="12"/>
  <c r="CF3" i="12"/>
  <c r="W35" i="12"/>
  <c r="W16" i="12"/>
  <c r="AQ143" i="12"/>
  <c r="X35" i="12"/>
  <c r="AP97" i="12"/>
  <c r="X12" i="12"/>
  <c r="D13" i="12"/>
  <c r="AP32" i="12"/>
  <c r="AQ17" i="12"/>
  <c r="AQ99" i="12"/>
  <c r="AP102" i="12"/>
  <c r="AQ130" i="12"/>
  <c r="AQ132" i="12"/>
  <c r="AP132" i="12"/>
  <c r="AQ112" i="12"/>
  <c r="AQ126" i="12"/>
  <c r="AP130" i="12"/>
  <c r="W8" i="12"/>
  <c r="AR37" i="12"/>
  <c r="AQ41" i="12"/>
  <c r="AP123" i="12"/>
  <c r="AR112" i="12"/>
  <c r="AP101" i="12"/>
  <c r="E42" i="12"/>
  <c r="AQ123" i="12"/>
  <c r="AR105" i="12"/>
  <c r="W42" i="12"/>
  <c r="X8" i="12"/>
  <c r="AR130" i="12"/>
  <c r="AR126" i="12"/>
  <c r="X10" i="12"/>
  <c r="X26" i="12"/>
  <c r="AP66" i="12"/>
  <c r="AR99" i="12"/>
  <c r="D38" i="12"/>
  <c r="D8" i="12"/>
  <c r="AR125" i="12"/>
  <c r="W26" i="12"/>
  <c r="W22" i="12"/>
  <c r="D27" i="12"/>
  <c r="X11" i="12"/>
  <c r="E27" i="12"/>
  <c r="W12" i="12"/>
  <c r="D16" i="12"/>
  <c r="D55" i="12"/>
  <c r="E33" i="12"/>
  <c r="E9" i="12"/>
  <c r="D10" i="12"/>
  <c r="D36" i="12"/>
  <c r="E18" i="12"/>
  <c r="D30" i="12"/>
  <c r="W43" i="12"/>
  <c r="W28" i="12"/>
  <c r="W11" i="12"/>
  <c r="AD11" i="12"/>
  <c r="D21" i="12"/>
  <c r="X28" i="12"/>
  <c r="W30" i="12"/>
  <c r="X39" i="12"/>
  <c r="AQ73" i="12"/>
  <c r="X23" i="12"/>
  <c r="F101" i="12"/>
  <c r="AQ55" i="12"/>
  <c r="W34" i="12"/>
  <c r="E97" i="12"/>
  <c r="AP37" i="12"/>
  <c r="AQ46" i="12"/>
  <c r="W106" i="12"/>
  <c r="E148" i="12"/>
  <c r="E12" i="12"/>
  <c r="D19" i="12"/>
  <c r="D25" i="12"/>
  <c r="AQ37" i="12"/>
  <c r="AR46" i="12"/>
  <c r="E59" i="12"/>
  <c r="AP70" i="12"/>
  <c r="C42" i="12"/>
  <c r="C34" i="12"/>
  <c r="C33" i="12"/>
  <c r="C8" i="12"/>
  <c r="F39" i="12"/>
  <c r="F37" i="12"/>
  <c r="F30" i="12"/>
  <c r="F12" i="12"/>
  <c r="F18" i="12"/>
  <c r="F19" i="12"/>
  <c r="F44" i="12"/>
  <c r="F10" i="12"/>
  <c r="F23" i="12"/>
  <c r="F22" i="12"/>
  <c r="F27" i="12"/>
  <c r="F26" i="12"/>
  <c r="F20" i="12"/>
  <c r="F24" i="12"/>
  <c r="F42" i="12"/>
  <c r="F45" i="12"/>
  <c r="Y93" i="12"/>
  <c r="Y72" i="12"/>
  <c r="Y68" i="12"/>
  <c r="Y67" i="12"/>
  <c r="Y65" i="12"/>
  <c r="Y55" i="12"/>
  <c r="Y82" i="12"/>
  <c r="Y51" i="12"/>
  <c r="AO17" i="12"/>
  <c r="AR91" i="12"/>
  <c r="X98" i="12"/>
  <c r="AP17" i="12"/>
  <c r="E20" i="12"/>
  <c r="AO21" i="12"/>
  <c r="W37" i="12"/>
  <c r="W45" i="12"/>
  <c r="AR68" i="12"/>
  <c r="AO69" i="12"/>
  <c r="AR76" i="12"/>
  <c r="D85" i="12"/>
  <c r="V99" i="12"/>
  <c r="AQ117" i="12"/>
  <c r="Y119" i="12"/>
  <c r="V150" i="12"/>
  <c r="C155" i="12"/>
  <c r="X119" i="12"/>
  <c r="V127" i="12"/>
  <c r="X128" i="12"/>
  <c r="E19" i="12"/>
  <c r="E30" i="12"/>
  <c r="W39" i="12"/>
  <c r="X45" i="12"/>
  <c r="AD51" i="12"/>
  <c r="AQ69" i="12"/>
  <c r="AO70" i="12"/>
  <c r="V133" i="12"/>
  <c r="AO51" i="12"/>
  <c r="AR70" i="12"/>
  <c r="AO55" i="12"/>
  <c r="AR79" i="12"/>
  <c r="W9" i="12"/>
  <c r="W18" i="12"/>
  <c r="W19" i="12"/>
  <c r="X27" i="12"/>
  <c r="AQ28" i="12"/>
  <c r="E31" i="12"/>
  <c r="X43" i="12"/>
  <c r="AP55" i="12"/>
  <c r="AO83" i="12"/>
  <c r="AP86" i="12"/>
  <c r="V101" i="12"/>
  <c r="Y162" i="12"/>
  <c r="AO52" i="12"/>
  <c r="W13" i="12"/>
  <c r="X18" i="12"/>
  <c r="E23" i="12"/>
  <c r="E28" i="12"/>
  <c r="AR28" i="12"/>
  <c r="AP83" i="12"/>
  <c r="AQ86" i="12"/>
  <c r="X101" i="12"/>
  <c r="AQ152" i="12"/>
  <c r="E10" i="12"/>
  <c r="X13" i="12"/>
  <c r="W21" i="12"/>
  <c r="W38" i="12"/>
  <c r="AO48" i="12"/>
  <c r="AR56" i="12"/>
  <c r="X72" i="12"/>
  <c r="AR86" i="12"/>
  <c r="V164" i="12"/>
  <c r="X133" i="12"/>
  <c r="X21" i="12"/>
  <c r="D34" i="12"/>
  <c r="W36" i="12"/>
  <c r="W41" i="12"/>
  <c r="AQ48" i="12"/>
  <c r="F108" i="12"/>
  <c r="V137" i="12"/>
  <c r="W164" i="12"/>
  <c r="AO71" i="12"/>
  <c r="W10" i="12"/>
  <c r="W23" i="12"/>
  <c r="D32" i="12"/>
  <c r="X36" i="12"/>
  <c r="W44" i="12"/>
  <c r="AR48" i="12"/>
  <c r="AO57" i="12"/>
  <c r="AR101" i="12"/>
  <c r="AR104" i="12"/>
  <c r="Y111" i="12"/>
  <c r="V112" i="12"/>
  <c r="X164" i="12"/>
  <c r="AO92" i="12"/>
  <c r="AR72" i="12"/>
  <c r="V118" i="12"/>
  <c r="AO88" i="12"/>
  <c r="K11" i="12"/>
  <c r="W17" i="12"/>
  <c r="AR20" i="12"/>
  <c r="X22" i="12"/>
  <c r="W32" i="12"/>
  <c r="X34" i="12"/>
  <c r="AO64" i="12"/>
  <c r="AO91" i="12"/>
  <c r="C106" i="12"/>
  <c r="X113" i="12"/>
  <c r="W118" i="12"/>
  <c r="V141" i="12"/>
  <c r="AO61" i="12"/>
  <c r="X17" i="12"/>
  <c r="AP64" i="12"/>
  <c r="AO66" i="12"/>
  <c r="AO73" i="12"/>
  <c r="W98" i="12"/>
  <c r="C136" i="12"/>
  <c r="C99" i="12"/>
  <c r="C122" i="12"/>
  <c r="C148" i="12"/>
  <c r="C144" i="12"/>
  <c r="C135" i="12"/>
  <c r="C153" i="12"/>
  <c r="C111" i="12"/>
  <c r="C109" i="12"/>
  <c r="C120" i="12"/>
  <c r="C108" i="12"/>
  <c r="C121" i="12"/>
  <c r="C137" i="12"/>
  <c r="C134" i="12"/>
  <c r="C105" i="12"/>
  <c r="AQ245" i="24" a="1"/>
  <c r="AQ245" i="24" s="1"/>
  <c r="AT245" i="24"/>
  <c r="AI235" i="24"/>
  <c r="AX235" i="24" s="1"/>
  <c r="AV235" i="24"/>
  <c r="AP235" i="24"/>
  <c r="AQ235" i="24" a="1"/>
  <c r="AQ235" i="24" s="1"/>
  <c r="AT235" i="24"/>
  <c r="AQ236" i="24" a="1"/>
  <c r="AQ236" i="24" s="1"/>
  <c r="AP239" i="24"/>
  <c r="AT239" i="24"/>
  <c r="AV230" i="24"/>
  <c r="AT230" i="24"/>
  <c r="AG204" i="24"/>
  <c r="AJ197" i="24"/>
  <c r="BA197" i="24"/>
  <c r="AU197" i="24" s="1"/>
  <c r="AX197" i="24" s="1"/>
  <c r="AV197" i="24"/>
  <c r="AK229" i="24"/>
  <c r="AJ229" i="24"/>
  <c r="AX229" i="24"/>
  <c r="AH243" i="24"/>
  <c r="AO243" i="24" s="1"/>
  <c r="AQ238" i="24" a="1"/>
  <c r="AQ238" i="24" s="1"/>
  <c r="AT244" i="24"/>
  <c r="AP200" i="24"/>
  <c r="AI203" i="24"/>
  <c r="AJ203" i="24" s="1"/>
  <c r="AT218" i="24"/>
  <c r="AQ223" i="24" a="1"/>
  <c r="AQ223" i="24" s="1"/>
  <c r="AV220" i="24"/>
  <c r="AV223" i="24"/>
  <c r="AT225" i="24"/>
  <c r="AQ242" i="24" a="1"/>
  <c r="AQ242" i="24" s="1"/>
  <c r="AQ243" i="24" a="1"/>
  <c r="AQ243" i="24" s="1"/>
  <c r="AK181" i="24"/>
  <c r="BA181" i="24" s="1"/>
  <c r="AU181" i="24" s="1"/>
  <c r="AI184" i="24"/>
  <c r="AT190" i="24"/>
  <c r="AG210" i="24"/>
  <c r="AH230" i="24"/>
  <c r="AO230" i="24" s="1"/>
  <c r="AQ232" i="24" a="1"/>
  <c r="AQ232" i="24" s="1"/>
  <c r="AV243" i="24"/>
  <c r="AP247" i="24"/>
  <c r="AH214" i="24"/>
  <c r="AP218" i="24"/>
  <c r="AI220" i="24"/>
  <c r="AK220" i="24" s="1"/>
  <c r="AQ218" i="24" a="1"/>
  <c r="AQ218" i="24" s="1"/>
  <c r="AP213" i="24"/>
  <c r="AE221" i="24"/>
  <c r="AD221" i="24" s="1"/>
  <c r="BR221" i="24" s="1"/>
  <c r="AT232" i="24"/>
  <c r="AT242" i="24"/>
  <c r="AQ247" i="24" a="1"/>
  <c r="AQ247" i="24" s="1"/>
  <c r="AI209" i="24"/>
  <c r="AG223" i="24"/>
  <c r="BB223" i="24" s="1"/>
  <c r="AH242" i="24"/>
  <c r="AO242" i="24" s="1"/>
  <c r="AG244" i="24"/>
  <c r="BB244" i="24" s="1"/>
  <c r="AG214" i="24"/>
  <c r="AG216" i="24"/>
  <c r="AI218" i="24"/>
  <c r="AJ218" i="24" s="1"/>
  <c r="AI223" i="24"/>
  <c r="AI237" i="24"/>
  <c r="AX237" i="24" s="1"/>
  <c r="AI244" i="24"/>
  <c r="AP231" i="24"/>
  <c r="AH183" i="24"/>
  <c r="AO183" i="24" s="1"/>
  <c r="AV231" i="24"/>
  <c r="AT246" i="24"/>
  <c r="AG181" i="24"/>
  <c r="BB181" i="24" s="1"/>
  <c r="AX221" i="24"/>
  <c r="AQ237" i="24" a="1"/>
  <c r="AQ237" i="24" s="1"/>
  <c r="AV238" i="24"/>
  <c r="AP242" i="24"/>
  <c r="AV244" i="24"/>
  <c r="AH181" i="24"/>
  <c r="AO181" i="24" s="1"/>
  <c r="AT200" i="24"/>
  <c r="AT237" i="24"/>
  <c r="AQ190" i="24" a="1"/>
  <c r="AQ190" i="24" s="1"/>
  <c r="AG230" i="24"/>
  <c r="BB230" i="24" s="1"/>
  <c r="AV237" i="24"/>
  <c r="AT243" i="24"/>
  <c r="AQ181" i="24" a="1"/>
  <c r="AQ181" i="24" s="1"/>
  <c r="AQ184" i="24" a="1"/>
  <c r="AQ184" i="24" s="1"/>
  <c r="AQ213" i="24" a="1"/>
  <c r="AQ213" i="24" s="1"/>
  <c r="AH229" i="24"/>
  <c r="AO229" i="24" s="1"/>
  <c r="AG235" i="24"/>
  <c r="BB235" i="24" s="1"/>
  <c r="AH191" i="24"/>
  <c r="AJ221" i="24"/>
  <c r="AH185" i="24"/>
  <c r="AO185" i="24" s="1"/>
  <c r="AH202" i="24"/>
  <c r="AG238" i="24"/>
  <c r="BB238" i="24" s="1"/>
  <c r="AG242" i="24"/>
  <c r="BB242" i="24" s="1"/>
  <c r="AV182" i="24"/>
  <c r="AI202" i="24"/>
  <c r="AJ202" i="24" s="1"/>
  <c r="AH238" i="24"/>
  <c r="AO238" i="24" s="1"/>
  <c r="AP185" i="24"/>
  <c r="AH223" i="24"/>
  <c r="AO223" i="24" s="1"/>
  <c r="AG237" i="24"/>
  <c r="BB237" i="24" s="1"/>
  <c r="AI238" i="24"/>
  <c r="AK238" i="24" s="1"/>
  <c r="AI242" i="24"/>
  <c r="AI243" i="24"/>
  <c r="AE243" i="24" s="1"/>
  <c r="AH244" i="24"/>
  <c r="AO244" i="24" s="1"/>
  <c r="AG220" i="24"/>
  <c r="BB220" i="24" s="1"/>
  <c r="AP238" i="24"/>
  <c r="AQ244" i="24" a="1"/>
  <c r="AQ244" i="24" s="1"/>
  <c r="AP223" i="24"/>
  <c r="AP237" i="24"/>
  <c r="AP243" i="24"/>
  <c r="AJ181" i="24"/>
  <c r="AG199" i="24"/>
  <c r="AH199" i="24" s="1"/>
  <c r="AT213" i="24"/>
  <c r="AH221" i="24"/>
  <c r="AO221" i="24" s="1"/>
  <c r="AP245" i="24"/>
  <c r="AE163" i="24"/>
  <c r="AD163" i="24" s="1"/>
  <c r="BR163" i="24" s="1"/>
  <c r="AG155" i="24"/>
  <c r="BB155" i="24" s="1"/>
  <c r="AH163" i="24"/>
  <c r="AO163" i="24" s="1"/>
  <c r="AI166" i="24"/>
  <c r="AK166" i="24" s="1"/>
  <c r="AH159" i="24"/>
  <c r="AO159" i="24" s="1"/>
  <c r="AI159" i="24"/>
  <c r="AK159" i="24" s="1"/>
  <c r="AP164" i="24"/>
  <c r="AT155" i="24"/>
  <c r="AT166" i="24"/>
  <c r="AP161" i="24"/>
  <c r="AV166" i="24"/>
  <c r="AG159" i="24"/>
  <c r="BB159" i="24" s="1"/>
  <c r="AT177" i="24"/>
  <c r="AQ148" i="24" a="1"/>
  <c r="AQ148" i="24" s="1"/>
  <c r="AP159" i="24"/>
  <c r="AG176" i="24"/>
  <c r="BB176" i="24" s="1"/>
  <c r="AI178" i="24"/>
  <c r="AI146" i="24"/>
  <c r="AP154" i="24"/>
  <c r="AT159" i="24"/>
  <c r="AH176" i="24"/>
  <c r="AO176" i="24" s="1"/>
  <c r="AQ154" i="24" a="1"/>
  <c r="AQ154" i="24" s="1"/>
  <c r="AI176" i="24"/>
  <c r="AK176" i="24" s="1"/>
  <c r="BA176" i="24" s="1"/>
  <c r="AU176" i="24" s="1"/>
  <c r="AP146" i="24"/>
  <c r="AV155" i="24"/>
  <c r="AP177" i="24"/>
  <c r="AV161" i="24"/>
  <c r="AQ146" i="24" a="1"/>
  <c r="AQ146" i="24" s="1"/>
  <c r="AG149" i="24"/>
  <c r="BB149" i="24" s="1"/>
  <c r="AG168" i="24"/>
  <c r="BB168" i="24" s="1"/>
  <c r="AQ176" i="24" a="1"/>
  <c r="AQ176" i="24" s="1"/>
  <c r="AV164" i="24"/>
  <c r="AT146" i="24"/>
  <c r="AH168" i="24"/>
  <c r="AO168" i="24" s="1"/>
  <c r="AP126" i="24"/>
  <c r="AQ126" i="24" a="1"/>
  <c r="AQ126" i="24" s="1"/>
  <c r="AI125" i="24"/>
  <c r="AK125" i="24" s="1"/>
  <c r="BA125" i="24" s="1"/>
  <c r="AU125" i="24" s="1"/>
  <c r="AQ135" i="24" a="1"/>
  <c r="AQ135" i="24" s="1"/>
  <c r="AQ125" i="24" a="1"/>
  <c r="AQ125" i="24" s="1"/>
  <c r="AT130" i="24"/>
  <c r="AT125" i="24"/>
  <c r="AV130" i="24"/>
  <c r="AP125" i="24"/>
  <c r="AV125" i="24"/>
  <c r="AP128" i="24"/>
  <c r="AH121" i="24"/>
  <c r="AO121" i="24" s="1"/>
  <c r="AQ110" i="24" a="1"/>
  <c r="AQ110" i="24" s="1"/>
  <c r="AI121" i="24"/>
  <c r="AK121" i="24" s="1"/>
  <c r="AV110" i="24"/>
  <c r="AH124" i="24"/>
  <c r="AO124" i="24" s="1"/>
  <c r="AT121" i="24"/>
  <c r="AV121" i="24"/>
  <c r="AV124" i="24"/>
  <c r="AQ101" i="24" a="1"/>
  <c r="AQ101" i="24" s="1"/>
  <c r="AT108" i="24"/>
  <c r="AG135" i="24"/>
  <c r="BB135" i="24" s="1"/>
  <c r="AT88" i="24"/>
  <c r="AE88" i="24"/>
  <c r="AL88" i="24" s="1"/>
  <c r="AP64" i="24"/>
  <c r="AI90" i="24"/>
  <c r="AE90" i="24" s="1"/>
  <c r="AI70" i="24"/>
  <c r="AP90" i="24"/>
  <c r="AV96" i="24"/>
  <c r="AG87" i="24"/>
  <c r="BB87" i="24" s="1"/>
  <c r="AI71" i="24"/>
  <c r="AK71" i="24" s="1"/>
  <c r="BA71" i="24" s="1"/>
  <c r="AU71" i="24" s="1"/>
  <c r="AV71" i="24" s="1"/>
  <c r="AI85" i="24"/>
  <c r="AX85" i="24" s="1"/>
  <c r="AP87" i="24"/>
  <c r="AH91" i="24"/>
  <c r="AO91" i="24" s="1"/>
  <c r="AP94" i="24"/>
  <c r="AH97" i="24"/>
  <c r="AO97" i="24" s="1"/>
  <c r="AT65" i="24"/>
  <c r="AQ87" i="24" a="1"/>
  <c r="AQ87" i="24" s="1"/>
  <c r="AV94" i="24"/>
  <c r="AQ65" i="24" a="1"/>
  <c r="AQ65" i="24" s="1"/>
  <c r="AP85" i="24"/>
  <c r="AT87" i="24"/>
  <c r="AG89" i="24"/>
  <c r="BB89" i="24" s="1"/>
  <c r="AQ85" i="24" a="1"/>
  <c r="AQ85" i="24" s="1"/>
  <c r="AQ81" i="24" a="1"/>
  <c r="AQ81" i="24" s="1"/>
  <c r="AH85" i="24"/>
  <c r="AO85" i="24" s="1"/>
  <c r="AT85" i="24"/>
  <c r="AV85" i="24"/>
  <c r="AI72" i="24"/>
  <c r="AJ72" i="24" s="1"/>
  <c r="AP46" i="24"/>
  <c r="AQ46" i="24" a="1"/>
  <c r="AQ46" i="24" s="1"/>
  <c r="AQ57" i="24" a="1"/>
  <c r="AQ57" i="24" s="1"/>
  <c r="AG45" i="24"/>
  <c r="BB45" i="24" s="1"/>
  <c r="AG28" i="24"/>
  <c r="AH28" i="24" s="1"/>
  <c r="AG33" i="24"/>
  <c r="BB33" i="24" s="1"/>
  <c r="AI36" i="24"/>
  <c r="AJ36" i="24" s="1"/>
  <c r="AH45" i="24"/>
  <c r="AO45" i="24" s="1"/>
  <c r="AH33" i="24"/>
  <c r="AO33" i="24" s="1"/>
  <c r="AG39" i="24"/>
  <c r="BB39" i="24" s="1"/>
  <c r="AP45" i="24"/>
  <c r="AH36" i="24"/>
  <c r="AO36" i="24" s="1"/>
  <c r="AI39" i="24"/>
  <c r="AK39" i="24" s="1"/>
  <c r="BA39" i="24" s="1"/>
  <c r="AU39" i="24" s="1"/>
  <c r="AQ45" i="24" a="1"/>
  <c r="AQ45" i="24" s="1"/>
  <c r="AG58" i="24"/>
  <c r="BB58" i="24" s="1"/>
  <c r="AV37" i="24"/>
  <c r="AT45" i="24"/>
  <c r="AI58" i="24"/>
  <c r="AX58" i="24" s="1"/>
  <c r="AV45" i="24"/>
  <c r="AH57" i="24"/>
  <c r="AO57" i="24" s="1"/>
  <c r="AI57" i="24"/>
  <c r="AG51" i="24"/>
  <c r="BB51" i="24" s="1"/>
  <c r="AV58" i="24"/>
  <c r="AK45" i="24"/>
  <c r="BA45" i="24" s="1"/>
  <c r="AU45" i="24" s="1"/>
  <c r="AJ45" i="24"/>
  <c r="AX129" i="24"/>
  <c r="AK129" i="24"/>
  <c r="BA129" i="24" s="1"/>
  <c r="AU129" i="24" s="1"/>
  <c r="AJ129" i="24"/>
  <c r="AE129" i="24"/>
  <c r="AL129" i="24" s="1"/>
  <c r="AI144" i="24"/>
  <c r="AJ144" i="24" s="1"/>
  <c r="AQ175" i="24" a="1"/>
  <c r="AQ175" i="24" s="1"/>
  <c r="AG47" i="24"/>
  <c r="BB47" i="24" s="1"/>
  <c r="AE71" i="24"/>
  <c r="AD71" i="24" s="1"/>
  <c r="BR71" i="24" s="1"/>
  <c r="AG93" i="24"/>
  <c r="BB93" i="24" s="1"/>
  <c r="AQ94" i="24" a="1"/>
  <c r="AQ94" i="24" s="1"/>
  <c r="AV98" i="24"/>
  <c r="AI111" i="24"/>
  <c r="AI124" i="24"/>
  <c r="AJ124" i="24" s="1"/>
  <c r="AI138" i="24"/>
  <c r="AI151" i="24"/>
  <c r="AJ151" i="24" s="1"/>
  <c r="AI153" i="24"/>
  <c r="AK153" i="24" s="1"/>
  <c r="AT175" i="24"/>
  <c r="AP179" i="24"/>
  <c r="AH201" i="24"/>
  <c r="AO201" i="24" s="1"/>
  <c r="AI33" i="24"/>
  <c r="AX33" i="24" s="1"/>
  <c r="AH47" i="24"/>
  <c r="AO47" i="24" s="1"/>
  <c r="AI51" i="24"/>
  <c r="AK51" i="24" s="1"/>
  <c r="BA51" i="24" s="1"/>
  <c r="AU51" i="24" s="1"/>
  <c r="AP57" i="24"/>
  <c r="AH93" i="24"/>
  <c r="AO93" i="24" s="1"/>
  <c r="AG97" i="24"/>
  <c r="BB97" i="24" s="1"/>
  <c r="AX98" i="24"/>
  <c r="AP101" i="24"/>
  <c r="AK133" i="24"/>
  <c r="AG143" i="24"/>
  <c r="BB143" i="24" s="1"/>
  <c r="AT144" i="24"/>
  <c r="AT147" i="24"/>
  <c r="AV154" i="24"/>
  <c r="AG156" i="24"/>
  <c r="BB156" i="24" s="1"/>
  <c r="AP160" i="24"/>
  <c r="AQ177" i="24" a="1"/>
  <c r="AQ177" i="24" s="1"/>
  <c r="AQ179" i="24" a="1"/>
  <c r="AQ179" i="24" s="1"/>
  <c r="AP181" i="24"/>
  <c r="AG183" i="24"/>
  <c r="BB183" i="24" s="1"/>
  <c r="AP184" i="24"/>
  <c r="AI191" i="24"/>
  <c r="AI201" i="24"/>
  <c r="AK201" i="24" s="1"/>
  <c r="BA201" i="24" s="1"/>
  <c r="AU201" i="24" s="1"/>
  <c r="AI47" i="24"/>
  <c r="AX47" i="24" s="1"/>
  <c r="AI93" i="24"/>
  <c r="AV144" i="24"/>
  <c r="AV147" i="24"/>
  <c r="AT160" i="24"/>
  <c r="AG32" i="24"/>
  <c r="BB32" i="24" s="1"/>
  <c r="AG38" i="24"/>
  <c r="BB38" i="24" s="1"/>
  <c r="AP51" i="24"/>
  <c r="AP53" i="24"/>
  <c r="AT57" i="24"/>
  <c r="AV69" i="24"/>
  <c r="AJ88" i="24"/>
  <c r="AI97" i="24"/>
  <c r="AJ97" i="24" s="1"/>
  <c r="AT101" i="24"/>
  <c r="AV109" i="24"/>
  <c r="AG117" i="24"/>
  <c r="BB117" i="24" s="1"/>
  <c r="AH120" i="24"/>
  <c r="AO120" i="24" s="1"/>
  <c r="AP133" i="24"/>
  <c r="AH135" i="24"/>
  <c r="AO135" i="24" s="1"/>
  <c r="AI143" i="24"/>
  <c r="AX143" i="24" s="1"/>
  <c r="AX147" i="24"/>
  <c r="AI156" i="24"/>
  <c r="AV160" i="24"/>
  <c r="AQ168" i="24" a="1"/>
  <c r="AQ168" i="24" s="1"/>
  <c r="AV179" i="24"/>
  <c r="AI183" i="24"/>
  <c r="AJ183" i="24" s="1"/>
  <c r="AH32" i="24"/>
  <c r="AO32" i="24" s="1"/>
  <c r="AP33" i="24"/>
  <c r="AP47" i="24"/>
  <c r="AQ51" i="24" a="1"/>
  <c r="AQ51" i="24" s="1"/>
  <c r="AQ53" i="24" a="1"/>
  <c r="AQ53" i="24" s="1"/>
  <c r="AV57" i="24"/>
  <c r="AP104" i="24"/>
  <c r="AI120" i="24"/>
  <c r="AK120" i="24" s="1"/>
  <c r="BA120" i="24" s="1"/>
  <c r="AU120" i="24" s="1"/>
  <c r="AQ133" i="24" a="1"/>
  <c r="AQ133" i="24" s="1"/>
  <c r="AI135" i="24"/>
  <c r="AP138" i="24"/>
  <c r="AI174" i="24"/>
  <c r="AJ174" i="24" s="1"/>
  <c r="AT181" i="24"/>
  <c r="AT184" i="24"/>
  <c r="AE197" i="24"/>
  <c r="AL197" i="24" s="1"/>
  <c r="AP201" i="24"/>
  <c r="AI32" i="24"/>
  <c r="AX32" i="24" s="1"/>
  <c r="AQ33" i="24" a="1"/>
  <c r="AQ33" i="24" s="1"/>
  <c r="AQ47" i="24" a="1"/>
  <c r="AQ47" i="24" s="1"/>
  <c r="AT51" i="24"/>
  <c r="AP97" i="24"/>
  <c r="AQ138" i="24" a="1"/>
  <c r="AQ138" i="24" s="1"/>
  <c r="AV184" i="24"/>
  <c r="AT33" i="24"/>
  <c r="AT53" i="24"/>
  <c r="AQ97" i="24" a="1"/>
  <c r="AQ97" i="24" s="1"/>
  <c r="AG108" i="24"/>
  <c r="BB108" i="24" s="1"/>
  <c r="AQ120" i="24" a="1"/>
  <c r="AQ120" i="24" s="1"/>
  <c r="AG129" i="24"/>
  <c r="BB129" i="24" s="1"/>
  <c r="AT133" i="24"/>
  <c r="AP143" i="24"/>
  <c r="AG150" i="24"/>
  <c r="BB150" i="24" s="1"/>
  <c r="AV181" i="24"/>
  <c r="AP183" i="24"/>
  <c r="AH187" i="24"/>
  <c r="AO187" i="24" s="1"/>
  <c r="AG197" i="24"/>
  <c r="BB197" i="24" s="1"/>
  <c r="AT201" i="24"/>
  <c r="AP32" i="24"/>
  <c r="AV47" i="24"/>
  <c r="AH50" i="24"/>
  <c r="AO50" i="24" s="1"/>
  <c r="AS50" i="24" s="1"/>
  <c r="AY50" i="24" s="1"/>
  <c r="AG70" i="24"/>
  <c r="BB70" i="24" s="1"/>
  <c r="AG88" i="24"/>
  <c r="BB88" i="24" s="1"/>
  <c r="AP93" i="24"/>
  <c r="AT97" i="24"/>
  <c r="AH108" i="24"/>
  <c r="AO108" i="24" s="1"/>
  <c r="AV126" i="24"/>
  <c r="AH129" i="24"/>
  <c r="AO129" i="24" s="1"/>
  <c r="AI130" i="24"/>
  <c r="AV133" i="24"/>
  <c r="AP137" i="24"/>
  <c r="AQ143" i="24" a="1"/>
  <c r="AQ143" i="24" s="1"/>
  <c r="AG145" i="24"/>
  <c r="BB145" i="24" s="1"/>
  <c r="AH155" i="24"/>
  <c r="AO155" i="24" s="1"/>
  <c r="AP156" i="24"/>
  <c r="AQ183" i="24" a="1"/>
  <c r="AQ183" i="24" s="1"/>
  <c r="AI187" i="24"/>
  <c r="AJ187" i="24" s="1"/>
  <c r="AV201" i="24"/>
  <c r="AQ32" i="24" a="1"/>
  <c r="AQ32" i="24" s="1"/>
  <c r="AH88" i="24"/>
  <c r="AO88" i="24" s="1"/>
  <c r="AQ93" i="24" a="1"/>
  <c r="AQ93" i="24" s="1"/>
  <c r="AI108" i="24"/>
  <c r="AX108" i="24" s="1"/>
  <c r="AP110" i="24"/>
  <c r="AX133" i="24"/>
  <c r="AQ137" i="24" a="1"/>
  <c r="AQ137" i="24" s="1"/>
  <c r="AT143" i="24"/>
  <c r="AH145" i="24"/>
  <c r="AO145" i="24" s="1"/>
  <c r="AT150" i="24"/>
  <c r="AI155" i="24"/>
  <c r="AK155" i="24" s="1"/>
  <c r="BA155" i="24" s="1"/>
  <c r="AU155" i="24" s="1"/>
  <c r="AQ156" i="24" a="1"/>
  <c r="AQ156" i="24" s="1"/>
  <c r="AI161" i="24"/>
  <c r="AE161" i="24" s="1"/>
  <c r="AT32" i="24"/>
  <c r="AT93" i="24"/>
  <c r="AI145" i="24"/>
  <c r="AJ145" i="24" s="1"/>
  <c r="AV156" i="24"/>
  <c r="AT183" i="24"/>
  <c r="AG185" i="24"/>
  <c r="BB185" i="24" s="1"/>
  <c r="AP187" i="24"/>
  <c r="AP31" i="24"/>
  <c r="AQ88" i="24" a="1"/>
  <c r="AQ88" i="24" s="1"/>
  <c r="AT100" i="24"/>
  <c r="AP108" i="24"/>
  <c r="AT135" i="24"/>
  <c r="AP145" i="24"/>
  <c r="AV148" i="24"/>
  <c r="AI154" i="24"/>
  <c r="AQ159" i="24" a="1"/>
  <c r="AQ159" i="24" s="1"/>
  <c r="AQ161" i="24" a="1"/>
  <c r="AQ161" i="24" s="1"/>
  <c r="AQ182" i="24" a="1"/>
  <c r="AQ182" i="24" s="1"/>
  <c r="AV187" i="24"/>
  <c r="AI192" i="24"/>
  <c r="AK192" i="24" s="1"/>
  <c r="AG144" i="24"/>
  <c r="BB144" i="24" s="1"/>
  <c r="AD147" i="24"/>
  <c r="BR147" i="24" s="1"/>
  <c r="AH194" i="24"/>
  <c r="AV31" i="24"/>
  <c r="AG151" i="24"/>
  <c r="AP175" i="24"/>
  <c r="AI179" i="24"/>
  <c r="AX179" i="24" s="1"/>
  <c r="AH184" i="24"/>
  <c r="AO184" i="24" s="1"/>
  <c r="AI194" i="24"/>
  <c r="AE194" i="24" s="1"/>
  <c r="AD194" i="24" s="1"/>
  <c r="BR194" i="24" s="1"/>
  <c r="AW13" i="24"/>
  <c r="AV13" i="24"/>
  <c r="AX13" i="24"/>
  <c r="AX297" i="24"/>
  <c r="AK297" i="24"/>
  <c r="BA297" i="24" s="1"/>
  <c r="AU297" i="24" s="1"/>
  <c r="AJ297" i="24"/>
  <c r="AE297" i="24"/>
  <c r="AD297" i="24" s="1"/>
  <c r="BR297" i="24" s="1"/>
  <c r="AL132" i="24"/>
  <c r="AS132" i="24"/>
  <c r="AY132" i="24" s="1"/>
  <c r="AE205" i="24"/>
  <c r="AD205" i="24" s="1"/>
  <c r="BR205" i="24" s="1"/>
  <c r="AK205" i="24"/>
  <c r="BA205" i="24" s="1"/>
  <c r="AU205" i="24" s="1"/>
  <c r="AV205" i="24" s="1"/>
  <c r="AJ205" i="24"/>
  <c r="AX78" i="24"/>
  <c r="AJ78" i="24"/>
  <c r="AK78" i="24"/>
  <c r="BA78" i="24" s="1"/>
  <c r="AU78" i="24" s="1"/>
  <c r="AE78" i="24"/>
  <c r="AE106" i="24"/>
  <c r="AD106" i="24"/>
  <c r="BR106" i="24" s="1"/>
  <c r="AX106" i="24"/>
  <c r="AK106" i="24"/>
  <c r="BA106" i="24" s="1"/>
  <c r="AU106" i="24" s="1"/>
  <c r="AE54" i="24"/>
  <c r="AD54" i="24" s="1"/>
  <c r="BR54" i="24" s="1"/>
  <c r="AX54" i="24"/>
  <c r="AJ54" i="24"/>
  <c r="AK54" i="24"/>
  <c r="BA54" i="24" s="1"/>
  <c r="AU54" i="24" s="1"/>
  <c r="AQ61" i="24" a="1"/>
  <c r="AQ61" i="24" s="1"/>
  <c r="AP61" i="24"/>
  <c r="AV61" i="24"/>
  <c r="AT61" i="24"/>
  <c r="AH61" i="24"/>
  <c r="AO61" i="24" s="1"/>
  <c r="AI61" i="24"/>
  <c r="AT79" i="24"/>
  <c r="AV79" i="24"/>
  <c r="AG79" i="24"/>
  <c r="BB79" i="24" s="1"/>
  <c r="AI79" i="24"/>
  <c r="AH79" i="24"/>
  <c r="AO79" i="24" s="1"/>
  <c r="AD90" i="24"/>
  <c r="BR90" i="24" s="1"/>
  <c r="AX90" i="24"/>
  <c r="AE343" i="24"/>
  <c r="AD343" i="24"/>
  <c r="BR343" i="24" s="1"/>
  <c r="AX343" i="24"/>
  <c r="AJ343" i="24"/>
  <c r="AD350" i="24"/>
  <c r="BR350" i="24" s="1"/>
  <c r="AE350" i="24"/>
  <c r="AX350" i="24"/>
  <c r="BA350" i="24"/>
  <c r="AU350" i="24" s="1"/>
  <c r="AK350" i="24"/>
  <c r="AV34" i="24"/>
  <c r="AI34" i="24"/>
  <c r="AG34" i="24"/>
  <c r="BB34" i="24" s="1"/>
  <c r="AT34" i="24"/>
  <c r="AH34" i="24"/>
  <c r="AO34" i="24" s="1"/>
  <c r="AJ91" i="24"/>
  <c r="AK91" i="24"/>
  <c r="BA91" i="24"/>
  <c r="AU91" i="24" s="1"/>
  <c r="AX91" i="24"/>
  <c r="AI165" i="24"/>
  <c r="AQ165" i="24" a="1"/>
  <c r="AQ165" i="24" s="1"/>
  <c r="AP165" i="24"/>
  <c r="AT165" i="24"/>
  <c r="AH165" i="24"/>
  <c r="AO165" i="24" s="1"/>
  <c r="AE178" i="24"/>
  <c r="AD178" i="24" s="1"/>
  <c r="BR178" i="24" s="1"/>
  <c r="AX178" i="24"/>
  <c r="AI268" i="24"/>
  <c r="AH268" i="24"/>
  <c r="AO268" i="24" s="1"/>
  <c r="AG268" i="24"/>
  <c r="BB268" i="24" s="1"/>
  <c r="AV268" i="24"/>
  <c r="AT268" i="24"/>
  <c r="AQ268" i="24" a="1"/>
  <c r="AQ268" i="24" s="1"/>
  <c r="AP268" i="24"/>
  <c r="AK343" i="24"/>
  <c r="BA343" i="24" s="1"/>
  <c r="AU343" i="24" s="1"/>
  <c r="AJ350" i="24"/>
  <c r="AS380" i="24"/>
  <c r="AY380" i="24" s="1"/>
  <c r="AL380" i="24"/>
  <c r="AT49" i="24"/>
  <c r="AQ49" i="24" a="1"/>
  <c r="AQ49" i="24" s="1"/>
  <c r="AG49" i="24"/>
  <c r="BB49" i="24" s="1"/>
  <c r="AP49" i="24"/>
  <c r="AI49" i="24"/>
  <c r="AH49" i="24"/>
  <c r="AO49" i="24" s="1"/>
  <c r="AV49" i="24"/>
  <c r="AI68" i="24"/>
  <c r="AH68" i="24"/>
  <c r="AO68" i="24" s="1"/>
  <c r="AG68" i="24"/>
  <c r="BB68" i="24" s="1"/>
  <c r="AV68" i="24"/>
  <c r="AT68" i="24"/>
  <c r="AK446" i="24"/>
  <c r="AJ446" i="24"/>
  <c r="AE446" i="24"/>
  <c r="AD446" i="24"/>
  <c r="BR446" i="24" s="1"/>
  <c r="BA446" i="24"/>
  <c r="AU446" i="24" s="1"/>
  <c r="AX481" i="24"/>
  <c r="AK481" i="24"/>
  <c r="BA481" i="24" s="1"/>
  <c r="AU481" i="24" s="1"/>
  <c r="AE481" i="24"/>
  <c r="AD80" i="24"/>
  <c r="BR80" i="24" s="1"/>
  <c r="AX80" i="24"/>
  <c r="AK80" i="24"/>
  <c r="BA80" i="24" s="1"/>
  <c r="AU80" i="24" s="1"/>
  <c r="AJ90" i="24"/>
  <c r="AX39" i="24"/>
  <c r="AE39" i="24"/>
  <c r="AD39" i="24" s="1"/>
  <c r="BR39" i="24" s="1"/>
  <c r="AG74" i="24"/>
  <c r="AH74" i="24" s="1"/>
  <c r="B77" i="24"/>
  <c r="AF77" i="24"/>
  <c r="AJ80" i="24"/>
  <c r="AK90" i="24"/>
  <c r="BA90" i="24" s="1"/>
  <c r="AU90" i="24" s="1"/>
  <c r="AE98" i="24"/>
  <c r="AK182" i="24"/>
  <c r="AJ182" i="24"/>
  <c r="AE182" i="24"/>
  <c r="BA182" i="24"/>
  <c r="AU182" i="24" s="1"/>
  <c r="AI206" i="24"/>
  <c r="AH206" i="24"/>
  <c r="AO206" i="24" s="1"/>
  <c r="AG206" i="24"/>
  <c r="BB206" i="24" s="1"/>
  <c r="AV206" i="24"/>
  <c r="AP206" i="24"/>
  <c r="AT206" i="24"/>
  <c r="AQ206" i="24" a="1"/>
  <c r="AQ206" i="24" s="1"/>
  <c r="AG186" i="24"/>
  <c r="BB186" i="24" s="1"/>
  <c r="AQ186" i="24" a="1"/>
  <c r="AQ186" i="24" s="1"/>
  <c r="AP186" i="24"/>
  <c r="AT186" i="24"/>
  <c r="AV186" i="24"/>
  <c r="AI186" i="24"/>
  <c r="AH186" i="24"/>
  <c r="AO186" i="24" s="1"/>
  <c r="AI74" i="24"/>
  <c r="AV169" i="24"/>
  <c r="AT169" i="24"/>
  <c r="AP169" i="24"/>
  <c r="AQ169" i="24" a="1"/>
  <c r="AQ169" i="24" s="1"/>
  <c r="AI169" i="24"/>
  <c r="AI196" i="24"/>
  <c r="AJ240" i="24"/>
  <c r="AE240" i="24"/>
  <c r="AD240" i="24" s="1"/>
  <c r="BR240" i="24" s="1"/>
  <c r="AK240" i="24"/>
  <c r="BA240" i="24" s="1"/>
  <c r="AU240" i="24" s="1"/>
  <c r="AI302" i="24"/>
  <c r="AH302" i="24"/>
  <c r="AO302" i="24" s="1"/>
  <c r="AT302" i="24"/>
  <c r="AP302" i="24"/>
  <c r="AQ302" i="24" a="1"/>
  <c r="AQ302" i="24" s="1"/>
  <c r="AV302" i="24"/>
  <c r="AK325" i="24"/>
  <c r="AX325" i="24"/>
  <c r="AJ325" i="24"/>
  <c r="AE325" i="24"/>
  <c r="BA325" i="24"/>
  <c r="AU325" i="24" s="1"/>
  <c r="AI363" i="24"/>
  <c r="AH363" i="24"/>
  <c r="AO363" i="24" s="1"/>
  <c r="AT363" i="24"/>
  <c r="AQ363" i="24" a="1"/>
  <c r="AQ363" i="24" s="1"/>
  <c r="AP363" i="24"/>
  <c r="AG363" i="24"/>
  <c r="BB363" i="24" s="1"/>
  <c r="AK380" i="24"/>
  <c r="AJ380" i="24"/>
  <c r="AX380" i="24"/>
  <c r="BA380" i="24"/>
  <c r="AU380" i="24" s="1"/>
  <c r="AL388" i="24"/>
  <c r="AI391" i="24"/>
  <c r="AT391" i="24"/>
  <c r="AH391" i="24"/>
  <c r="AO391" i="24" s="1"/>
  <c r="AP391" i="24"/>
  <c r="AQ411" i="24" a="1"/>
  <c r="AQ411" i="24" s="1"/>
  <c r="AP411" i="24"/>
  <c r="AV411" i="24"/>
  <c r="AI411" i="24"/>
  <c r="AH411" i="24"/>
  <c r="AO411" i="24" s="1"/>
  <c r="AG411" i="24"/>
  <c r="BB411" i="24" s="1"/>
  <c r="AT411" i="24"/>
  <c r="AX446" i="24"/>
  <c r="AQ59" i="24" a="1"/>
  <c r="AQ59" i="24" s="1"/>
  <c r="AP59" i="24"/>
  <c r="AI59" i="24"/>
  <c r="AH59" i="24"/>
  <c r="AO59" i="24" s="1"/>
  <c r="AT59" i="24"/>
  <c r="AV83" i="24"/>
  <c r="AT83" i="24"/>
  <c r="AI83" i="24"/>
  <c r="AH83" i="24"/>
  <c r="AO83" i="24" s="1"/>
  <c r="AG83" i="24"/>
  <c r="BB83" i="24" s="1"/>
  <c r="AQ83" i="24" a="1"/>
  <c r="AQ83" i="24" s="1"/>
  <c r="AG106" i="24"/>
  <c r="BB106" i="24" s="1"/>
  <c r="B118" i="24"/>
  <c r="AF118" i="24"/>
  <c r="AV131" i="24"/>
  <c r="AT131" i="24"/>
  <c r="AQ131" i="24" a="1"/>
  <c r="AQ131" i="24" s="1"/>
  <c r="AP131" i="24"/>
  <c r="AG131" i="24"/>
  <c r="BB131" i="24" s="1"/>
  <c r="AV165" i="24"/>
  <c r="AG169" i="24"/>
  <c r="BB169" i="24" s="1"/>
  <c r="AG196" i="24"/>
  <c r="AQ259" i="24" a="1"/>
  <c r="AQ259" i="24" s="1"/>
  <c r="AP259" i="24"/>
  <c r="AI259" i="24"/>
  <c r="AT259" i="24"/>
  <c r="AH259" i="24"/>
  <c r="AO259" i="24" s="1"/>
  <c r="AG259" i="24"/>
  <c r="BB259" i="24" s="1"/>
  <c r="AV259" i="24"/>
  <c r="AP283" i="24"/>
  <c r="AG302" i="24"/>
  <c r="BB302" i="24" s="1"/>
  <c r="AG391" i="24"/>
  <c r="BB391" i="24" s="1"/>
  <c r="AV424" i="24"/>
  <c r="AQ424" i="24" a="1"/>
  <c r="AQ424" i="24" s="1"/>
  <c r="AP424" i="24"/>
  <c r="AI424" i="24"/>
  <c r="AH424" i="24"/>
  <c r="AO424" i="24" s="1"/>
  <c r="AG424" i="24"/>
  <c r="BB424" i="24" s="1"/>
  <c r="AL482" i="24"/>
  <c r="AS482" i="24"/>
  <c r="AY482" i="24" s="1"/>
  <c r="AQ105" i="24" a="1"/>
  <c r="AQ105" i="24" s="1"/>
  <c r="AV105" i="24"/>
  <c r="AI105" i="24"/>
  <c r="AT105" i="24"/>
  <c r="AP105" i="24"/>
  <c r="AH106" i="24"/>
  <c r="AO106" i="24" s="1"/>
  <c r="AH169" i="24"/>
  <c r="AO169" i="24" s="1"/>
  <c r="AG275" i="24"/>
  <c r="BB275" i="24" s="1"/>
  <c r="AT299" i="24"/>
  <c r="AI299" i="24"/>
  <c r="AV299" i="24"/>
  <c r="AQ299" i="24" a="1"/>
  <c r="AQ299" i="24" s="1"/>
  <c r="AP299" i="24"/>
  <c r="AT308" i="24"/>
  <c r="AQ308" i="24" a="1"/>
  <c r="AQ308" i="24" s="1"/>
  <c r="AP308" i="24"/>
  <c r="AV308" i="24"/>
  <c r="AI308" i="24"/>
  <c r="AV363" i="24"/>
  <c r="AS410" i="24"/>
  <c r="AY410" i="24" s="1"/>
  <c r="AL410" i="24"/>
  <c r="AD410" i="24"/>
  <c r="BR410" i="24" s="1"/>
  <c r="AT447" i="24"/>
  <c r="AI447" i="24"/>
  <c r="AG447" i="24"/>
  <c r="BB447" i="24" s="1"/>
  <c r="AH447" i="24"/>
  <c r="AO447" i="24" s="1"/>
  <c r="AV447" i="24"/>
  <c r="AQ447" i="24" a="1"/>
  <c r="AQ447" i="24" s="1"/>
  <c r="AP447" i="24"/>
  <c r="BA450" i="24"/>
  <c r="AU450" i="24" s="1"/>
  <c r="AE450" i="24"/>
  <c r="AX450" i="24"/>
  <c r="AK450" i="24"/>
  <c r="AI469" i="24"/>
  <c r="AV469" i="24"/>
  <c r="AH469" i="24"/>
  <c r="AO469" i="24" s="1"/>
  <c r="AP469" i="24"/>
  <c r="AT469" i="24"/>
  <c r="AQ469" i="24" a="1"/>
  <c r="AQ469" i="24" s="1"/>
  <c r="AX520" i="24"/>
  <c r="AE520" i="24"/>
  <c r="AK520" i="24"/>
  <c r="AJ520" i="24"/>
  <c r="AD520" i="24"/>
  <c r="BR520" i="24" s="1"/>
  <c r="BA520" i="24"/>
  <c r="AU520" i="24" s="1"/>
  <c r="AD541" i="24"/>
  <c r="BR541" i="24" s="1"/>
  <c r="BA541" i="24"/>
  <c r="AU541" i="24" s="1"/>
  <c r="AX541" i="24"/>
  <c r="AE541" i="24"/>
  <c r="AK541" i="24"/>
  <c r="AP79" i="24"/>
  <c r="AK102" i="24"/>
  <c r="BA102" i="24" s="1"/>
  <c r="AU102" i="24" s="1"/>
  <c r="AJ111" i="24"/>
  <c r="AI152" i="24"/>
  <c r="AX182" i="24"/>
  <c r="AX240" i="24"/>
  <c r="AX258" i="24"/>
  <c r="AE258" i="24"/>
  <c r="AK258" i="24"/>
  <c r="AT356" i="24"/>
  <c r="AI356" i="24"/>
  <c r="AH356" i="24"/>
  <c r="AO356" i="24" s="1"/>
  <c r="AV356" i="24"/>
  <c r="AQ356" i="24" a="1"/>
  <c r="AQ356" i="24" s="1"/>
  <c r="AG356" i="24"/>
  <c r="BB356" i="24" s="1"/>
  <c r="AP356" i="24"/>
  <c r="AT384" i="24"/>
  <c r="AQ384" i="24" a="1"/>
  <c r="AQ384" i="24" s="1"/>
  <c r="AP384" i="24"/>
  <c r="AV384" i="24"/>
  <c r="AI384" i="24"/>
  <c r="AT424" i="24"/>
  <c r="AJ450" i="24"/>
  <c r="AG469" i="24"/>
  <c r="BB469" i="24" s="1"/>
  <c r="AJ541" i="24"/>
  <c r="AQ34" i="24" a="1"/>
  <c r="AQ34" i="24" s="1"/>
  <c r="AH95" i="24"/>
  <c r="AO95" i="24" s="1"/>
  <c r="AG95" i="24"/>
  <c r="BB95" i="24" s="1"/>
  <c r="AP95" i="24"/>
  <c r="AV95" i="24"/>
  <c r="AT95" i="24"/>
  <c r="AQ95" i="24" a="1"/>
  <c r="AQ95" i="24" s="1"/>
  <c r="AK103" i="24"/>
  <c r="BA103" i="24" s="1"/>
  <c r="AU103" i="24" s="1"/>
  <c r="AX103" i="24" s="1"/>
  <c r="AT119" i="24"/>
  <c r="AT127" i="24"/>
  <c r="AQ127" i="24" a="1"/>
  <c r="AQ127" i="24" s="1"/>
  <c r="AP127" i="24"/>
  <c r="AV127" i="24"/>
  <c r="AJ185" i="24"/>
  <c r="AG205" i="24"/>
  <c r="AV207" i="24"/>
  <c r="AQ207" i="24" a="1"/>
  <c r="AQ207" i="24" s="1"/>
  <c r="AP207" i="24"/>
  <c r="AT207" i="24"/>
  <c r="AI207" i="24"/>
  <c r="AH215" i="24"/>
  <c r="AK244" i="24"/>
  <c r="BA244" i="24" s="1"/>
  <c r="AU244" i="24" s="1"/>
  <c r="AJ244" i="24"/>
  <c r="AE244" i="24"/>
  <c r="AX244" i="24"/>
  <c r="AQ249" i="24" a="1"/>
  <c r="AQ249" i="24" s="1"/>
  <c r="AV249" i="24"/>
  <c r="AI249" i="24"/>
  <c r="AG249" i="24"/>
  <c r="BB249" i="24" s="1"/>
  <c r="AH249" i="24"/>
  <c r="AO249" i="24" s="1"/>
  <c r="AT249" i="24"/>
  <c r="AP249" i="24"/>
  <c r="AH311" i="24"/>
  <c r="AO311" i="24" s="1"/>
  <c r="AG311" i="24"/>
  <c r="BB311" i="24" s="1"/>
  <c r="AV311" i="24"/>
  <c r="AT311" i="24"/>
  <c r="AQ311" i="24" a="1"/>
  <c r="AQ311" i="24" s="1"/>
  <c r="AP311" i="24"/>
  <c r="AT333" i="24"/>
  <c r="AQ333" i="24" a="1"/>
  <c r="AQ333" i="24" s="1"/>
  <c r="AP333" i="24"/>
  <c r="AH333" i="24"/>
  <c r="AO333" i="24" s="1"/>
  <c r="AG333" i="24"/>
  <c r="BB333" i="24" s="1"/>
  <c r="AV333" i="24"/>
  <c r="AI346" i="24"/>
  <c r="AH346" i="24"/>
  <c r="AO346" i="24" s="1"/>
  <c r="AV346" i="24"/>
  <c r="AP346" i="24"/>
  <c r="AT346" i="24"/>
  <c r="AQ346" i="24" a="1"/>
  <c r="AQ346" i="24" s="1"/>
  <c r="AH384" i="24"/>
  <c r="AO384" i="24" s="1"/>
  <c r="AV391" i="24"/>
  <c r="AE408" i="24"/>
  <c r="AD408" i="24"/>
  <c r="BR408" i="24" s="1"/>
  <c r="AX408" i="24"/>
  <c r="AV487" i="24"/>
  <c r="AI487" i="24"/>
  <c r="AT487" i="24"/>
  <c r="AQ487" i="24" a="1"/>
  <c r="AQ487" i="24" s="1"/>
  <c r="AP487" i="24"/>
  <c r="AH487" i="24"/>
  <c r="AO487" i="24" s="1"/>
  <c r="AG487" i="24"/>
  <c r="BB487" i="24" s="1"/>
  <c r="AG549" i="24"/>
  <c r="BB549" i="24" s="1"/>
  <c r="AH549" i="24"/>
  <c r="AO549" i="24" s="1"/>
  <c r="AI549" i="24"/>
  <c r="AQ549" i="24" a="1"/>
  <c r="AQ549" i="24" s="1"/>
  <c r="AV549" i="24"/>
  <c r="AT549" i="24"/>
  <c r="AK31" i="24"/>
  <c r="BA31" i="24" s="1"/>
  <c r="AU31" i="24" s="1"/>
  <c r="AE31" i="24"/>
  <c r="AX31" i="24"/>
  <c r="AJ31" i="24"/>
  <c r="AV44" i="24"/>
  <c r="AP44" i="24"/>
  <c r="AI44" i="24"/>
  <c r="AJ44" i="24" s="1"/>
  <c r="AG44" i="24"/>
  <c r="BB44" i="24" s="1"/>
  <c r="AH44" i="24"/>
  <c r="AO44" i="24" s="1"/>
  <c r="AG63" i="24"/>
  <c r="AH63" i="24" s="1"/>
  <c r="AI76" i="24"/>
  <c r="AG76" i="24"/>
  <c r="BB76" i="24" s="1"/>
  <c r="AH76" i="24"/>
  <c r="AO76" i="24" s="1"/>
  <c r="AV76" i="24"/>
  <c r="AP76" i="24"/>
  <c r="AT76" i="24"/>
  <c r="AQ76" i="24" a="1"/>
  <c r="AQ76" i="24" s="1"/>
  <c r="AV81" i="24"/>
  <c r="AP81" i="24"/>
  <c r="AH81" i="24"/>
  <c r="AO81" i="24" s="1"/>
  <c r="AI81" i="24"/>
  <c r="AG81" i="24"/>
  <c r="BB81" i="24" s="1"/>
  <c r="AI95" i="24"/>
  <c r="AI113" i="24"/>
  <c r="B116" i="24"/>
  <c r="AF116" i="24"/>
  <c r="AG127" i="24"/>
  <c r="BB127" i="24" s="1"/>
  <c r="AI157" i="24"/>
  <c r="AH157" i="24"/>
  <c r="AO157" i="24" s="1"/>
  <c r="AQ157" i="24" a="1"/>
  <c r="AQ157" i="24" s="1"/>
  <c r="AV157" i="24"/>
  <c r="AT157" i="24"/>
  <c r="AP157" i="24"/>
  <c r="AG207" i="24"/>
  <c r="BB207" i="24" s="1"/>
  <c r="AI215" i="24"/>
  <c r="AP222" i="24"/>
  <c r="AT222" i="24"/>
  <c r="AI222" i="24"/>
  <c r="AV222" i="24"/>
  <c r="AQ222" i="24" a="1"/>
  <c r="AQ222" i="24" s="1"/>
  <c r="AH222" i="24"/>
  <c r="AO222" i="24" s="1"/>
  <c r="AG222" i="24"/>
  <c r="BB222" i="24" s="1"/>
  <c r="AX225" i="24"/>
  <c r="AE225" i="24"/>
  <c r="AD225" i="24" s="1"/>
  <c r="BR225" i="24" s="1"/>
  <c r="AK225" i="24"/>
  <c r="BA225" i="24" s="1"/>
  <c r="AU225" i="24" s="1"/>
  <c r="AJ225" i="24"/>
  <c r="AE266" i="24"/>
  <c r="AD266" i="24"/>
  <c r="BR266" i="24" s="1"/>
  <c r="AX266" i="24"/>
  <c r="AK266" i="24"/>
  <c r="BA266" i="24" s="1"/>
  <c r="AU266" i="24" s="1"/>
  <c r="AJ266" i="24"/>
  <c r="AP275" i="24"/>
  <c r="AE282" i="24"/>
  <c r="AX282" i="24"/>
  <c r="AD282" i="24"/>
  <c r="BR282" i="24" s="1"/>
  <c r="AK282" i="24"/>
  <c r="BA282" i="24" s="1"/>
  <c r="AU282" i="24" s="1"/>
  <c r="AT303" i="24"/>
  <c r="AQ303" i="24" a="1"/>
  <c r="AQ303" i="24" s="1"/>
  <c r="AP303" i="24"/>
  <c r="AI303" i="24"/>
  <c r="AI309" i="24"/>
  <c r="AH309" i="24"/>
  <c r="AO309" i="24" s="1"/>
  <c r="AP309" i="24"/>
  <c r="AV309" i="24"/>
  <c r="AT309" i="24"/>
  <c r="AI311" i="24"/>
  <c r="AE326" i="24"/>
  <c r="AD326" i="24"/>
  <c r="BR326" i="24" s="1"/>
  <c r="AK326" i="24"/>
  <c r="BA326" i="24" s="1"/>
  <c r="AU326" i="24" s="1"/>
  <c r="AX326" i="24"/>
  <c r="AJ326" i="24"/>
  <c r="AI333" i="24"/>
  <c r="AG346" i="24"/>
  <c r="BB346" i="24" s="1"/>
  <c r="AH353" i="24"/>
  <c r="AO353" i="24" s="1"/>
  <c r="AG353" i="24"/>
  <c r="BB353" i="24" s="1"/>
  <c r="AV353" i="24"/>
  <c r="AT353" i="24"/>
  <c r="AQ353" i="24" a="1"/>
  <c r="AQ353" i="24" s="1"/>
  <c r="AP353" i="24"/>
  <c r="AI353" i="24"/>
  <c r="AQ387" i="24" a="1"/>
  <c r="AQ387" i="24" s="1"/>
  <c r="AP387" i="24"/>
  <c r="AV387" i="24"/>
  <c r="AT387" i="24"/>
  <c r="AG387" i="24"/>
  <c r="BB387" i="24" s="1"/>
  <c r="AJ408" i="24"/>
  <c r="AH497" i="24"/>
  <c r="AO497" i="24" s="1"/>
  <c r="AG497" i="24"/>
  <c r="BB497" i="24" s="1"/>
  <c r="AP497" i="24"/>
  <c r="AQ497" i="24" a="1"/>
  <c r="AQ497" i="24" s="1"/>
  <c r="AV497" i="24"/>
  <c r="AT497" i="24"/>
  <c r="AI497" i="24"/>
  <c r="AL503" i="24"/>
  <c r="AI22" i="24"/>
  <c r="AT56" i="24"/>
  <c r="AV56" i="24"/>
  <c r="AG56" i="24"/>
  <c r="BB56" i="24" s="1"/>
  <c r="AI56" i="24"/>
  <c r="AH56" i="24"/>
  <c r="AO56" i="24" s="1"/>
  <c r="AP56" i="24"/>
  <c r="BA98" i="24"/>
  <c r="AU98" i="24" s="1"/>
  <c r="AG113" i="24"/>
  <c r="AH127" i="24"/>
  <c r="AO127" i="24" s="1"/>
  <c r="AG157" i="24"/>
  <c r="BB157" i="24" s="1"/>
  <c r="AG170" i="24"/>
  <c r="BB170" i="24" s="1"/>
  <c r="AV170" i="24"/>
  <c r="AP170" i="24"/>
  <c r="AT170" i="24"/>
  <c r="AQ170" i="24" a="1"/>
  <c r="AQ170" i="24" s="1"/>
  <c r="AK184" i="24"/>
  <c r="BA184" i="24"/>
  <c r="AU184" i="24" s="1"/>
  <c r="AE184" i="24"/>
  <c r="AD184" i="24" s="1"/>
  <c r="BR184" i="24" s="1"/>
  <c r="AX184" i="24"/>
  <c r="AI195" i="24"/>
  <c r="AH207" i="24"/>
  <c r="AO207" i="24" s="1"/>
  <c r="AJ282" i="24"/>
  <c r="AG285" i="24"/>
  <c r="BB285" i="24" s="1"/>
  <c r="AQ285" i="24" a="1"/>
  <c r="AQ285" i="24" s="1"/>
  <c r="AV285" i="24"/>
  <c r="AT285" i="24"/>
  <c r="AG303" i="24"/>
  <c r="BB303" i="24" s="1"/>
  <c r="AG309" i="24"/>
  <c r="BB309" i="24" s="1"/>
  <c r="AT349" i="24"/>
  <c r="AI349" i="24"/>
  <c r="AH349" i="24"/>
  <c r="AO349" i="24" s="1"/>
  <c r="AQ349" i="24" a="1"/>
  <c r="AQ349" i="24" s="1"/>
  <c r="AP349" i="24"/>
  <c r="AG349" i="24"/>
  <c r="BB349" i="24" s="1"/>
  <c r="AV349" i="24"/>
  <c r="AH387" i="24"/>
  <c r="AO387" i="24" s="1"/>
  <c r="AK408" i="24"/>
  <c r="BA408" i="24" s="1"/>
  <c r="AU408" i="24" s="1"/>
  <c r="AX523" i="24"/>
  <c r="AE523" i="24"/>
  <c r="AJ523" i="24"/>
  <c r="AD523" i="24"/>
  <c r="BR523" i="24" s="1"/>
  <c r="AK523" i="24"/>
  <c r="BA523" i="24" s="1"/>
  <c r="AU523" i="24" s="1"/>
  <c r="AT30" i="24"/>
  <c r="AV30" i="24"/>
  <c r="AQ30" i="24" a="1"/>
  <c r="AQ30" i="24" s="1"/>
  <c r="AP30" i="24"/>
  <c r="AI63" i="24"/>
  <c r="AJ63" i="24" s="1"/>
  <c r="AI64" i="24"/>
  <c r="AJ64" i="24" s="1"/>
  <c r="AH64" i="24"/>
  <c r="AO64" i="24" s="1"/>
  <c r="AV64" i="24"/>
  <c r="AT64" i="24"/>
  <c r="AV82" i="24"/>
  <c r="AP82" i="24"/>
  <c r="AQ82" i="24" a="1"/>
  <c r="AQ82" i="24" s="1"/>
  <c r="AT82" i="24"/>
  <c r="AI82" i="24"/>
  <c r="AP83" i="24"/>
  <c r="AH113" i="24"/>
  <c r="AI127" i="24"/>
  <c r="AI139" i="24"/>
  <c r="AT139" i="24"/>
  <c r="AV139" i="24"/>
  <c r="AQ139" i="24" a="1"/>
  <c r="AQ139" i="24" s="1"/>
  <c r="AH139" i="24"/>
  <c r="AO139" i="24" s="1"/>
  <c r="AH170" i="24"/>
  <c r="AO170" i="24" s="1"/>
  <c r="AJ184" i="24"/>
  <c r="AG195" i="24"/>
  <c r="AH195" i="24" s="1"/>
  <c r="AI252" i="24"/>
  <c r="AH252" i="24"/>
  <c r="AO252" i="24" s="1"/>
  <c r="AG252" i="24"/>
  <c r="BB252" i="24" s="1"/>
  <c r="AV252" i="24"/>
  <c r="AT252" i="24"/>
  <c r="AQ252" i="24" a="1"/>
  <c r="AQ252" i="24" s="1"/>
  <c r="AP252" i="24"/>
  <c r="AE254" i="24"/>
  <c r="AX254" i="24"/>
  <c r="AJ254" i="24"/>
  <c r="AE274" i="24"/>
  <c r="AK274" i="24"/>
  <c r="AJ274" i="24"/>
  <c r="AX274" i="24"/>
  <c r="AD274" i="24"/>
  <c r="BR274" i="24" s="1"/>
  <c r="BA274" i="24"/>
  <c r="AU274" i="24" s="1"/>
  <c r="AG277" i="24"/>
  <c r="BB277" i="24" s="1"/>
  <c r="AQ277" i="24" a="1"/>
  <c r="AQ277" i="24" s="1"/>
  <c r="AT277" i="24"/>
  <c r="AP277" i="24"/>
  <c r="AV277" i="24"/>
  <c r="AH285" i="24"/>
  <c r="AO285" i="24" s="1"/>
  <c r="AG301" i="24"/>
  <c r="BB301" i="24" s="1"/>
  <c r="AQ301" i="24" a="1"/>
  <c r="AQ301" i="24" s="1"/>
  <c r="AP301" i="24"/>
  <c r="AT301" i="24"/>
  <c r="AI301" i="24"/>
  <c r="AV301" i="24"/>
  <c r="AH303" i="24"/>
  <c r="AO303" i="24" s="1"/>
  <c r="AK357" i="24"/>
  <c r="AX357" i="24"/>
  <c r="BA357" i="24"/>
  <c r="AU357" i="24" s="1"/>
  <c r="AE357" i="24"/>
  <c r="AD357" i="24" s="1"/>
  <c r="BR357" i="24" s="1"/>
  <c r="AV374" i="24"/>
  <c r="AI374" i="24"/>
  <c r="AQ374" i="24" a="1"/>
  <c r="AQ374" i="24" s="1"/>
  <c r="AP374" i="24"/>
  <c r="AT374" i="24"/>
  <c r="AK377" i="24"/>
  <c r="AJ377" i="24"/>
  <c r="AE377" i="24"/>
  <c r="BA377" i="24"/>
  <c r="AU377" i="24" s="1"/>
  <c r="AD377" i="24"/>
  <c r="BR377" i="24" s="1"/>
  <c r="AX377" i="24"/>
  <c r="AI387" i="24"/>
  <c r="AS423" i="24"/>
  <c r="AY423" i="24" s="1"/>
  <c r="AQ445" i="24" a="1"/>
  <c r="AQ445" i="24" s="1"/>
  <c r="AP445" i="24"/>
  <c r="AV445" i="24"/>
  <c r="AI445" i="24"/>
  <c r="AH445" i="24"/>
  <c r="AO445" i="24" s="1"/>
  <c r="AT445" i="24"/>
  <c r="AS507" i="24"/>
  <c r="AY507" i="24" s="1"/>
  <c r="AL507" i="24"/>
  <c r="AX510" i="24"/>
  <c r="AE510" i="24"/>
  <c r="AD510" i="24"/>
  <c r="BR510" i="24" s="1"/>
  <c r="AK510" i="24"/>
  <c r="BA510" i="24" s="1"/>
  <c r="AU510" i="24" s="1"/>
  <c r="AT539" i="24"/>
  <c r="AQ539" i="24" a="1"/>
  <c r="AQ539" i="24" s="1"/>
  <c r="AV539" i="24"/>
  <c r="AP539" i="24"/>
  <c r="AH539" i="24"/>
  <c r="AO539" i="24" s="1"/>
  <c r="AG539" i="24"/>
  <c r="BB539" i="24" s="1"/>
  <c r="AP549" i="24"/>
  <c r="AG30" i="24"/>
  <c r="BB30" i="24" s="1"/>
  <c r="B35" i="24"/>
  <c r="AY13" i="24"/>
  <c r="AF35" i="24"/>
  <c r="AQ56" i="24" a="1"/>
  <c r="AQ56" i="24" s="1"/>
  <c r="AG64" i="24"/>
  <c r="BB64" i="24" s="1"/>
  <c r="AF75" i="24"/>
  <c r="B75" i="24"/>
  <c r="B79" i="24"/>
  <c r="AG82" i="24"/>
  <c r="BB82" i="24" s="1"/>
  <c r="AE91" i="24"/>
  <c r="AD91" i="24" s="1"/>
  <c r="BR91" i="24" s="1"/>
  <c r="AE108" i="24"/>
  <c r="AD108" i="24" s="1"/>
  <c r="BR108" i="24" s="1"/>
  <c r="AG139" i="24"/>
  <c r="BB139" i="24" s="1"/>
  <c r="AI170" i="24"/>
  <c r="AK254" i="24"/>
  <c r="BA254" i="24" s="1"/>
  <c r="AU254" i="24" s="1"/>
  <c r="AQ257" i="24" a="1"/>
  <c r="AQ257" i="24" s="1"/>
  <c r="AP257" i="24"/>
  <c r="AI257" i="24"/>
  <c r="AG257" i="24"/>
  <c r="BB257" i="24" s="1"/>
  <c r="AH257" i="24"/>
  <c r="AO257" i="24" s="1"/>
  <c r="AV257" i="24"/>
  <c r="AT257" i="24"/>
  <c r="AH277" i="24"/>
  <c r="AO277" i="24" s="1"/>
  <c r="AI285" i="24"/>
  <c r="AH301" i="24"/>
  <c r="AO301" i="24" s="1"/>
  <c r="AQ354" i="24" a="1"/>
  <c r="AQ354" i="24" s="1"/>
  <c r="AT354" i="24"/>
  <c r="AH354" i="24"/>
  <c r="AO354" i="24" s="1"/>
  <c r="AG354" i="24"/>
  <c r="BB354" i="24" s="1"/>
  <c r="AI354" i="24"/>
  <c r="AV354" i="24"/>
  <c r="AP354" i="24"/>
  <c r="AJ357" i="24"/>
  <c r="AI371" i="24"/>
  <c r="AV371" i="24"/>
  <c r="AH371" i="24"/>
  <c r="AO371" i="24" s="1"/>
  <c r="AG371" i="24"/>
  <c r="BB371" i="24" s="1"/>
  <c r="AQ371" i="24" a="1"/>
  <c r="AQ371" i="24" s="1"/>
  <c r="AT371" i="24"/>
  <c r="AP371" i="24"/>
  <c r="AG374" i="24"/>
  <c r="BB374" i="24" s="1"/>
  <c r="AK407" i="24"/>
  <c r="BA407" i="24"/>
  <c r="AU407" i="24" s="1"/>
  <c r="AE407" i="24"/>
  <c r="AX407" i="24"/>
  <c r="AG445" i="24"/>
  <c r="BB445" i="24" s="1"/>
  <c r="AX501" i="24"/>
  <c r="AE501" i="24"/>
  <c r="AD501" i="24"/>
  <c r="BR501" i="24" s="1"/>
  <c r="AJ510" i="24"/>
  <c r="AI539" i="24"/>
  <c r="AI23" i="24"/>
  <c r="AJ23" i="24" s="1"/>
  <c r="AI27" i="24"/>
  <c r="AH30" i="24"/>
  <c r="AO30" i="24" s="1"/>
  <c r="AQ50" i="24" a="1"/>
  <c r="AQ50" i="24" s="1"/>
  <c r="AP50" i="24"/>
  <c r="AV50" i="24"/>
  <c r="AT50" i="24"/>
  <c r="AV52" i="24"/>
  <c r="AI52" i="24"/>
  <c r="AH52" i="24"/>
  <c r="AO52" i="24" s="1"/>
  <c r="AG52" i="24"/>
  <c r="BB52" i="24" s="1"/>
  <c r="AT52" i="24"/>
  <c r="AP52" i="24"/>
  <c r="AQ52" i="24" a="1"/>
  <c r="AQ52" i="24" s="1"/>
  <c r="AG72" i="24"/>
  <c r="AH72" i="24" s="1"/>
  <c r="AH82" i="24"/>
  <c r="AO82" i="24" s="1"/>
  <c r="AT91" i="24"/>
  <c r="AV91" i="24"/>
  <c r="AQ91" i="24" a="1"/>
  <c r="AQ91" i="24" s="1"/>
  <c r="AP91" i="24"/>
  <c r="AJ108" i="24"/>
  <c r="AT132" i="24"/>
  <c r="AV132" i="24"/>
  <c r="AQ132" i="24" a="1"/>
  <c r="AQ132" i="24" s="1"/>
  <c r="AP132" i="24"/>
  <c r="AX146" i="24"/>
  <c r="AK146" i="24"/>
  <c r="AT172" i="24"/>
  <c r="AV172" i="24"/>
  <c r="AP172" i="24"/>
  <c r="AH172" i="24"/>
  <c r="AO172" i="24" s="1"/>
  <c r="AI172" i="24"/>
  <c r="AG172" i="24"/>
  <c r="BB172" i="24" s="1"/>
  <c r="AG203" i="24"/>
  <c r="AP217" i="24"/>
  <c r="AI217" i="24"/>
  <c r="AT217" i="24"/>
  <c r="AH217" i="24"/>
  <c r="AO217" i="24" s="1"/>
  <c r="AV217" i="24"/>
  <c r="AI277" i="24"/>
  <c r="AE279" i="24"/>
  <c r="AK279" i="24"/>
  <c r="BA279" i="24" s="1"/>
  <c r="AU279" i="24" s="1"/>
  <c r="AJ279" i="24"/>
  <c r="AD279" i="24"/>
  <c r="BR279" i="24" s="1"/>
  <c r="AV298" i="24"/>
  <c r="AT298" i="24"/>
  <c r="AP298" i="24"/>
  <c r="AQ298" i="24" a="1"/>
  <c r="AQ298" i="24" s="1"/>
  <c r="AI298" i="24"/>
  <c r="AV303" i="24"/>
  <c r="AQ309" i="24" a="1"/>
  <c r="AQ309" i="24" s="1"/>
  <c r="AK334" i="24"/>
  <c r="AJ334" i="24"/>
  <c r="BA334" i="24"/>
  <c r="AU334" i="24" s="1"/>
  <c r="AE334" i="24"/>
  <c r="AD334" i="24"/>
  <c r="BR334" i="24" s="1"/>
  <c r="AX334" i="24"/>
  <c r="AX360" i="24"/>
  <c r="AE360" i="24"/>
  <c r="AK360" i="24"/>
  <c r="BA360" i="24" s="1"/>
  <c r="AU360" i="24" s="1"/>
  <c r="AD360" i="24"/>
  <c r="BR360" i="24" s="1"/>
  <c r="AH374" i="24"/>
  <c r="AO374" i="24" s="1"/>
  <c r="AK402" i="24"/>
  <c r="BA402" i="24" s="1"/>
  <c r="AU402" i="24" s="1"/>
  <c r="AJ402" i="24"/>
  <c r="AD402" i="24"/>
  <c r="BR402" i="24" s="1"/>
  <c r="AX402" i="24"/>
  <c r="AE402" i="24"/>
  <c r="AQ404" i="24" a="1"/>
  <c r="AQ404" i="24" s="1"/>
  <c r="AV404" i="24"/>
  <c r="AT404" i="24"/>
  <c r="AI404" i="24"/>
  <c r="AH404" i="24"/>
  <c r="AO404" i="24" s="1"/>
  <c r="AP404" i="24"/>
  <c r="AJ407" i="24"/>
  <c r="AP494" i="24"/>
  <c r="AI494" i="24"/>
  <c r="AQ494" i="24" a="1"/>
  <c r="AQ494" i="24" s="1"/>
  <c r="AT494" i="24"/>
  <c r="AH494" i="24"/>
  <c r="AO494" i="24" s="1"/>
  <c r="AG494" i="24"/>
  <c r="BB494" i="24" s="1"/>
  <c r="AJ501" i="24"/>
  <c r="AT55" i="24"/>
  <c r="AQ55" i="24" a="1"/>
  <c r="AQ55" i="24" s="1"/>
  <c r="AP55" i="24"/>
  <c r="AV55" i="24"/>
  <c r="AI55" i="24"/>
  <c r="AH55" i="24"/>
  <c r="AO55" i="24" s="1"/>
  <c r="AS267" i="24"/>
  <c r="AY267" i="24" s="1"/>
  <c r="AI316" i="24"/>
  <c r="AQ316" i="24" a="1"/>
  <c r="AQ316" i="24" s="1"/>
  <c r="AP316" i="24"/>
  <c r="AV316" i="24"/>
  <c r="AT316" i="24"/>
  <c r="AG316" i="24"/>
  <c r="BB316" i="24" s="1"/>
  <c r="AK528" i="24"/>
  <c r="BA528" i="24" s="1"/>
  <c r="AU528" i="24" s="1"/>
  <c r="AE528" i="24"/>
  <c r="AD528" i="24"/>
  <c r="BR528" i="24" s="1"/>
  <c r="AI530" i="24"/>
  <c r="AQ530" i="24" a="1"/>
  <c r="AQ530" i="24" s="1"/>
  <c r="AP530" i="24"/>
  <c r="AT530" i="24"/>
  <c r="AV530" i="24"/>
  <c r="AH530" i="24"/>
  <c r="AO530" i="24" s="1"/>
  <c r="AG530" i="24"/>
  <c r="BB530" i="24" s="1"/>
  <c r="AI42" i="24"/>
  <c r="AT42" i="24"/>
  <c r="AQ42" i="24" a="1"/>
  <c r="AQ42" i="24" s="1"/>
  <c r="AP42" i="24"/>
  <c r="AV42" i="24"/>
  <c r="AD50" i="24"/>
  <c r="BR50" i="24" s="1"/>
  <c r="AX50" i="24"/>
  <c r="AE60" i="24"/>
  <c r="AD60" i="24" s="1"/>
  <c r="BR60" i="24" s="1"/>
  <c r="BA60" i="24"/>
  <c r="AU60" i="24" s="1"/>
  <c r="AX60" i="24"/>
  <c r="AG61" i="24"/>
  <c r="BB61" i="24" s="1"/>
  <c r="AT107" i="24"/>
  <c r="AV107" i="24"/>
  <c r="AI107" i="24"/>
  <c r="AH107" i="24"/>
  <c r="AO107" i="24" s="1"/>
  <c r="AG107" i="24"/>
  <c r="BB107" i="24" s="1"/>
  <c r="AD132" i="24"/>
  <c r="BR132" i="24" s="1"/>
  <c r="AK132" i="24"/>
  <c r="BA132" i="24" s="1"/>
  <c r="AU132" i="24" s="1"/>
  <c r="AJ132" i="24"/>
  <c r="AX132" i="24"/>
  <c r="AQ158" i="24" a="1"/>
  <c r="AQ158" i="24" s="1"/>
  <c r="AP158" i="24"/>
  <c r="AI158" i="24"/>
  <c r="AG158" i="24"/>
  <c r="BB158" i="24" s="1"/>
  <c r="AT158" i="24"/>
  <c r="AH158" i="24"/>
  <c r="AO158" i="24" s="1"/>
  <c r="AI304" i="24"/>
  <c r="AH304" i="24"/>
  <c r="AO304" i="24" s="1"/>
  <c r="AG304" i="24"/>
  <c r="BB304" i="24" s="1"/>
  <c r="AT304" i="24"/>
  <c r="AQ304" i="24" a="1"/>
  <c r="AQ304" i="24" s="1"/>
  <c r="AH316" i="24"/>
  <c r="AO316" i="24" s="1"/>
  <c r="AH369" i="24"/>
  <c r="AO369" i="24" s="1"/>
  <c r="AG369" i="24"/>
  <c r="BB369" i="24" s="1"/>
  <c r="AP369" i="24"/>
  <c r="AV369" i="24"/>
  <c r="AT369" i="24"/>
  <c r="AQ369" i="24" a="1"/>
  <c r="AQ369" i="24" s="1"/>
  <c r="AI369" i="24"/>
  <c r="AI390" i="24"/>
  <c r="AH390" i="24"/>
  <c r="AO390" i="24" s="1"/>
  <c r="AT390" i="24"/>
  <c r="AP390" i="24"/>
  <c r="AV390" i="24"/>
  <c r="AQ390" i="24" a="1"/>
  <c r="AQ390" i="24" s="1"/>
  <c r="AQ398" i="24" a="1"/>
  <c r="AQ398" i="24" s="1"/>
  <c r="AP398" i="24"/>
  <c r="AH398" i="24"/>
  <c r="AO398" i="24" s="1"/>
  <c r="AI398" i="24"/>
  <c r="AV398" i="24"/>
  <c r="AT398" i="24"/>
  <c r="AJ481" i="24"/>
  <c r="AJ528" i="24"/>
  <c r="AX36" i="24"/>
  <c r="AE36" i="24"/>
  <c r="AJ50" i="24"/>
  <c r="AQ99" i="24" a="1"/>
  <c r="AQ99" i="24" s="1"/>
  <c r="AP99" i="24"/>
  <c r="AT99" i="24"/>
  <c r="AV99" i="24"/>
  <c r="AH99" i="24"/>
  <c r="AO99" i="24" s="1"/>
  <c r="AG99" i="24"/>
  <c r="BB99" i="24" s="1"/>
  <c r="AG165" i="24"/>
  <c r="BB165" i="24" s="1"/>
  <c r="AJ178" i="24"/>
  <c r="AE202" i="24"/>
  <c r="AQ329" i="24" a="1"/>
  <c r="AQ329" i="24" s="1"/>
  <c r="AP329" i="24"/>
  <c r="AT329" i="24"/>
  <c r="AI329" i="24"/>
  <c r="AH329" i="24"/>
  <c r="AO329" i="24" s="1"/>
  <c r="AV329" i="24"/>
  <c r="AG329" i="24"/>
  <c r="BB329" i="24" s="1"/>
  <c r="AX372" i="24"/>
  <c r="AE372" i="24"/>
  <c r="AD372" i="24"/>
  <c r="BR372" i="24" s="1"/>
  <c r="AK372" i="24"/>
  <c r="BA372" i="24"/>
  <c r="AU372" i="24" s="1"/>
  <c r="AG390" i="24"/>
  <c r="BB390" i="24" s="1"/>
  <c r="AT438" i="24"/>
  <c r="AQ438" i="24" a="1"/>
  <c r="AQ438" i="24" s="1"/>
  <c r="AP438" i="24"/>
  <c r="AI438" i="24"/>
  <c r="AG438" i="24"/>
  <c r="BB438" i="24" s="1"/>
  <c r="AH438" i="24"/>
  <c r="AO438" i="24" s="1"/>
  <c r="AV438" i="24"/>
  <c r="AJ39" i="24"/>
  <c r="AH42" i="24"/>
  <c r="AO42" i="24" s="1"/>
  <c r="AT48" i="24"/>
  <c r="AI48" i="24"/>
  <c r="AH48" i="24"/>
  <c r="AO48" i="24" s="1"/>
  <c r="AG48" i="24"/>
  <c r="BB48" i="24" s="1"/>
  <c r="AV48" i="24"/>
  <c r="AK50" i="24"/>
  <c r="AL50" i="24" s="1"/>
  <c r="AK60" i="24"/>
  <c r="AI99" i="24"/>
  <c r="AP107" i="24"/>
  <c r="AK144" i="24"/>
  <c r="BA144" i="24" s="1"/>
  <c r="AU144" i="24" s="1"/>
  <c r="AX144" i="24"/>
  <c r="AV158" i="24"/>
  <c r="AG162" i="24"/>
  <c r="BB162" i="24" s="1"/>
  <c r="AI162" i="24"/>
  <c r="AV162" i="24"/>
  <c r="AP162" i="24"/>
  <c r="AT162" i="24"/>
  <c r="AQ162" i="24" a="1"/>
  <c r="AQ162" i="24" s="1"/>
  <c r="AK178" i="24"/>
  <c r="BA178" i="24" s="1"/>
  <c r="AU178" i="24" s="1"/>
  <c r="AE262" i="24"/>
  <c r="AK262" i="24"/>
  <c r="BA262" i="24"/>
  <c r="AU262" i="24" s="1"/>
  <c r="AX262" i="24"/>
  <c r="AK267" i="24"/>
  <c r="AL267" i="24" s="1"/>
  <c r="BA267" i="24"/>
  <c r="AU267" i="24" s="1"/>
  <c r="AX267" i="24"/>
  <c r="AD267" i="24"/>
  <c r="BR267" i="24" s="1"/>
  <c r="AT270" i="24"/>
  <c r="AQ270" i="24" a="1"/>
  <c r="AQ270" i="24" s="1"/>
  <c r="AP270" i="24"/>
  <c r="AV270" i="24"/>
  <c r="AI270" i="24"/>
  <c r="AH278" i="24"/>
  <c r="AO278" i="24" s="1"/>
  <c r="AG278" i="24"/>
  <c r="BB278" i="24" s="1"/>
  <c r="AQ278" i="24" a="1"/>
  <c r="AQ278" i="24" s="1"/>
  <c r="AP278" i="24"/>
  <c r="AT278" i="24"/>
  <c r="AV278" i="24"/>
  <c r="AI283" i="24"/>
  <c r="AG283" i="24"/>
  <c r="BB283" i="24" s="1"/>
  <c r="AH283" i="24"/>
  <c r="AO283" i="24" s="1"/>
  <c r="AV283" i="24"/>
  <c r="AJ372" i="24"/>
  <c r="AQ443" i="24" a="1"/>
  <c r="AQ443" i="24" s="1"/>
  <c r="AP443" i="24"/>
  <c r="AV443" i="24"/>
  <c r="AT443" i="24"/>
  <c r="AI443" i="24"/>
  <c r="AG443" i="24"/>
  <c r="BB443" i="24" s="1"/>
  <c r="AH443" i="24"/>
  <c r="AO443" i="24" s="1"/>
  <c r="AI460" i="24"/>
  <c r="AH460" i="24"/>
  <c r="AO460" i="24" s="1"/>
  <c r="AQ460" i="24" a="1"/>
  <c r="AQ460" i="24" s="1"/>
  <c r="AP460" i="24"/>
  <c r="AT460" i="24"/>
  <c r="AV460" i="24"/>
  <c r="AP68" i="24"/>
  <c r="AV106" i="24"/>
  <c r="AQ106" i="24" a="1"/>
  <c r="AQ106" i="24" s="1"/>
  <c r="AP106" i="24"/>
  <c r="AT106" i="24"/>
  <c r="AQ107" i="24" a="1"/>
  <c r="AQ107" i="24" s="1"/>
  <c r="AT140" i="24"/>
  <c r="AV140" i="24"/>
  <c r="AQ140" i="24" a="1"/>
  <c r="AQ140" i="24" s="1"/>
  <c r="AP140" i="24"/>
  <c r="AH162" i="24"/>
  <c r="AO162" i="24" s="1"/>
  <c r="AI264" i="24"/>
  <c r="AQ264" i="24" a="1"/>
  <c r="AQ264" i="24" s="1"/>
  <c r="AT264" i="24"/>
  <c r="AG264" i="24"/>
  <c r="BB264" i="24" s="1"/>
  <c r="AH264" i="24"/>
  <c r="AO264" i="24" s="1"/>
  <c r="AP264" i="24"/>
  <c r="AV264" i="24"/>
  <c r="AJ267" i="24"/>
  <c r="AG270" i="24"/>
  <c r="BB270" i="24" s="1"/>
  <c r="AI278" i="24"/>
  <c r="AI62" i="24"/>
  <c r="AJ62" i="24" s="1"/>
  <c r="AH62" i="24"/>
  <c r="AG62" i="24"/>
  <c r="AQ68" i="24" a="1"/>
  <c r="AQ68" i="24" s="1"/>
  <c r="AG140" i="24"/>
  <c r="BB140" i="24" s="1"/>
  <c r="AI171" i="24"/>
  <c r="AH171" i="24"/>
  <c r="AO171" i="24" s="1"/>
  <c r="AG171" i="24"/>
  <c r="BB171" i="24" s="1"/>
  <c r="AV171" i="24"/>
  <c r="AT171" i="24"/>
  <c r="AQ171" i="24" a="1"/>
  <c r="AQ171" i="24" s="1"/>
  <c r="AP171" i="24"/>
  <c r="AT275" i="24"/>
  <c r="AV275" i="24"/>
  <c r="AV304" i="24"/>
  <c r="AG59" i="24"/>
  <c r="BB59" i="24" s="1"/>
  <c r="AT78" i="24"/>
  <c r="AQ78" i="24" a="1"/>
  <c r="AQ78" i="24" s="1"/>
  <c r="AP78" i="24"/>
  <c r="AV78" i="24"/>
  <c r="AH78" i="24"/>
  <c r="AO78" i="24" s="1"/>
  <c r="AG78" i="24"/>
  <c r="BB78" i="24" s="1"/>
  <c r="AK111" i="24"/>
  <c r="BA111" i="24" s="1"/>
  <c r="AU111" i="24" s="1"/>
  <c r="AV111" i="24" s="1"/>
  <c r="AE120" i="24"/>
  <c r="AH131" i="24"/>
  <c r="AO131" i="24" s="1"/>
  <c r="AH140" i="24"/>
  <c r="AO140" i="24" s="1"/>
  <c r="AH196" i="24"/>
  <c r="AP297" i="24"/>
  <c r="AV297" i="24"/>
  <c r="AH297" i="24"/>
  <c r="AO297" i="24" s="1"/>
  <c r="AG297" i="24"/>
  <c r="BB297" i="24" s="1"/>
  <c r="AT297" i="24"/>
  <c r="AQ297" i="24" a="1"/>
  <c r="AQ297" i="24" s="1"/>
  <c r="AP34" i="24"/>
  <c r="AV84" i="24"/>
  <c r="AI84" i="24"/>
  <c r="AG84" i="24"/>
  <c r="BB84" i="24" s="1"/>
  <c r="AH84" i="24"/>
  <c r="AO84" i="24" s="1"/>
  <c r="AQ84" i="24" a="1"/>
  <c r="AQ84" i="24" s="1"/>
  <c r="AT84" i="24"/>
  <c r="AG105" i="24"/>
  <c r="BB105" i="24" s="1"/>
  <c r="AQ119" i="24" a="1"/>
  <c r="AQ119" i="24" s="1"/>
  <c r="AP119" i="24"/>
  <c r="AI119" i="24"/>
  <c r="AG119" i="24"/>
  <c r="BB119" i="24" s="1"/>
  <c r="AH119" i="24"/>
  <c r="AO119" i="24" s="1"/>
  <c r="AI131" i="24"/>
  <c r="AI140" i="24"/>
  <c r="AH275" i="24"/>
  <c r="AO275" i="24" s="1"/>
  <c r="AK291" i="24"/>
  <c r="BA291" i="24"/>
  <c r="AU291" i="24" s="1"/>
  <c r="AJ291" i="24"/>
  <c r="AE291" i="24"/>
  <c r="AG299" i="24"/>
  <c r="BB299" i="24" s="1"/>
  <c r="AG308" i="24"/>
  <c r="BB308" i="24" s="1"/>
  <c r="AP48" i="24"/>
  <c r="AV59" i="24"/>
  <c r="AQ79" i="24" a="1"/>
  <c r="AQ79" i="24" s="1"/>
  <c r="AH105" i="24"/>
  <c r="AO105" i="24" s="1"/>
  <c r="AG152" i="24"/>
  <c r="AX185" i="24"/>
  <c r="AE185" i="24"/>
  <c r="BA185" i="24"/>
  <c r="AU185" i="24" s="1"/>
  <c r="AT188" i="24"/>
  <c r="AH188" i="24"/>
  <c r="AO188" i="24" s="1"/>
  <c r="AI188" i="24"/>
  <c r="AV188" i="24"/>
  <c r="AQ188" i="24" a="1"/>
  <c r="AQ188" i="24" s="1"/>
  <c r="AP188" i="24"/>
  <c r="AG215" i="24"/>
  <c r="AJ258" i="24"/>
  <c r="AK261" i="24"/>
  <c r="BA261" i="24" s="1"/>
  <c r="AU261" i="24" s="1"/>
  <c r="AE261" i="24"/>
  <c r="AD261" i="24" s="1"/>
  <c r="BR261" i="24" s="1"/>
  <c r="AJ261" i="24"/>
  <c r="AI275" i="24"/>
  <c r="AT283" i="24"/>
  <c r="AH299" i="24"/>
  <c r="AO299" i="24" s="1"/>
  <c r="AH308" i="24"/>
  <c r="AO308" i="24" s="1"/>
  <c r="AQ322" i="24" a="1"/>
  <c r="AQ322" i="24" s="1"/>
  <c r="AP322" i="24"/>
  <c r="AI322" i="24"/>
  <c r="AG322" i="24"/>
  <c r="BB322" i="24" s="1"/>
  <c r="AH322" i="24"/>
  <c r="AO322" i="24" s="1"/>
  <c r="AV322" i="24"/>
  <c r="AE337" i="24"/>
  <c r="AD337" i="24"/>
  <c r="BR337" i="24" s="1"/>
  <c r="AX337" i="24"/>
  <c r="AK337" i="24"/>
  <c r="BA337" i="24" s="1"/>
  <c r="AU337" i="24" s="1"/>
  <c r="AJ337" i="24"/>
  <c r="AG384" i="24"/>
  <c r="BB384" i="24" s="1"/>
  <c r="AQ391" i="24" a="1"/>
  <c r="AQ391" i="24" s="1"/>
  <c r="AE452" i="24"/>
  <c r="AK452" i="24"/>
  <c r="BA452" i="24" s="1"/>
  <c r="AU452" i="24" s="1"/>
  <c r="AJ452" i="24"/>
  <c r="AD452" i="24"/>
  <c r="BR452" i="24" s="1"/>
  <c r="AX452" i="24"/>
  <c r="AV473" i="24"/>
  <c r="AH473" i="24"/>
  <c r="AO473" i="24" s="1"/>
  <c r="AG473" i="24"/>
  <c r="BB473" i="24" s="1"/>
  <c r="AI473" i="24"/>
  <c r="AT473" i="24"/>
  <c r="AP473" i="24"/>
  <c r="AT500" i="24"/>
  <c r="AG500" i="24"/>
  <c r="BB500" i="24" s="1"/>
  <c r="AQ500" i="24" a="1"/>
  <c r="AQ500" i="24" s="1"/>
  <c r="AP500" i="24"/>
  <c r="AV500" i="24"/>
  <c r="AI500" i="24"/>
  <c r="AH500" i="24"/>
  <c r="AO500" i="24" s="1"/>
  <c r="AL511" i="24"/>
  <c r="AQ48" i="24" a="1"/>
  <c r="AQ48" i="24" s="1"/>
  <c r="B41" i="24"/>
  <c r="AF41" i="24"/>
  <c r="AG27" i="24"/>
  <c r="AI30" i="24"/>
  <c r="AQ38" i="24" a="1"/>
  <c r="AQ38" i="24" s="1"/>
  <c r="AP38" i="24"/>
  <c r="AV38" i="24"/>
  <c r="AI38" i="24"/>
  <c r="AH38" i="24"/>
  <c r="AO38" i="24" s="1"/>
  <c r="AV39" i="24"/>
  <c r="AT39" i="24"/>
  <c r="AP39" i="24"/>
  <c r="AQ39" i="24" a="1"/>
  <c r="AQ39" i="24" s="1"/>
  <c r="AQ44" i="24" a="1"/>
  <c r="AQ44" i="24" s="1"/>
  <c r="AX45" i="24"/>
  <c r="AE45" i="24"/>
  <c r="AG50" i="24"/>
  <c r="BB50" i="24" s="1"/>
  <c r="AV54" i="24"/>
  <c r="AQ54" i="24" a="1"/>
  <c r="AQ54" i="24" s="1"/>
  <c r="AP54" i="24"/>
  <c r="AT54" i="24"/>
  <c r="AH54" i="24"/>
  <c r="AO54" i="24" s="1"/>
  <c r="AG54" i="24"/>
  <c r="BB54" i="24" s="1"/>
  <c r="AQ67" i="24" a="1"/>
  <c r="AQ67" i="24" s="1"/>
  <c r="AP67" i="24"/>
  <c r="AV67" i="24"/>
  <c r="AT67" i="24"/>
  <c r="AI67" i="24"/>
  <c r="AH67" i="24"/>
  <c r="AO67" i="24" s="1"/>
  <c r="AX70" i="24"/>
  <c r="AE70" i="24"/>
  <c r="AT89" i="24"/>
  <c r="AV89" i="24"/>
  <c r="AI89" i="24"/>
  <c r="AQ89" i="24" a="1"/>
  <c r="AQ89" i="24" s="1"/>
  <c r="AP89" i="24"/>
  <c r="AG91" i="24"/>
  <c r="BB91" i="24" s="1"/>
  <c r="AK108" i="24"/>
  <c r="BA108" i="24" s="1"/>
  <c r="AU108" i="24" s="1"/>
  <c r="AQ122" i="24" a="1"/>
  <c r="AQ122" i="24" s="1"/>
  <c r="AP122" i="24"/>
  <c r="AI122" i="24"/>
  <c r="AH122" i="24"/>
  <c r="AO122" i="24" s="1"/>
  <c r="AV122" i="24"/>
  <c r="AF123" i="24"/>
  <c r="AK124" i="24"/>
  <c r="BA124" i="24" s="1"/>
  <c r="AU124" i="24" s="1"/>
  <c r="AG132" i="24"/>
  <c r="BB132" i="24" s="1"/>
  <c r="AJ146" i="24"/>
  <c r="AX163" i="24"/>
  <c r="AK163" i="24"/>
  <c r="BA163" i="24" s="1"/>
  <c r="AU163" i="24" s="1"/>
  <c r="AJ163" i="24"/>
  <c r="AG178" i="24"/>
  <c r="BB178" i="24" s="1"/>
  <c r="AQ178" i="24" a="1"/>
  <c r="AQ178" i="24" s="1"/>
  <c r="AP178" i="24"/>
  <c r="AV178" i="24"/>
  <c r="AT178" i="24"/>
  <c r="AH203" i="24"/>
  <c r="AE214" i="24"/>
  <c r="AK214" i="24"/>
  <c r="BA214" i="24" s="1"/>
  <c r="AU214" i="24" s="1"/>
  <c r="AX214" i="24" s="1"/>
  <c r="AG217" i="24"/>
  <c r="BB217" i="24" s="1"/>
  <c r="BA258" i="24"/>
  <c r="AU258" i="24" s="1"/>
  <c r="AD284" i="24"/>
  <c r="BR284" i="24" s="1"/>
  <c r="BA284" i="24"/>
  <c r="AU284" i="24" s="1"/>
  <c r="AE284" i="24"/>
  <c r="AX284" i="24"/>
  <c r="AG298" i="24"/>
  <c r="BB298" i="24" s="1"/>
  <c r="AX312" i="24"/>
  <c r="AK312" i="24"/>
  <c r="BA312" i="24"/>
  <c r="AU312" i="24" s="1"/>
  <c r="AE312" i="24"/>
  <c r="AL336" i="24"/>
  <c r="AJ360" i="24"/>
  <c r="AP368" i="24"/>
  <c r="AT368" i="24"/>
  <c r="AH368" i="24"/>
  <c r="AO368" i="24" s="1"/>
  <c r="AG368" i="24"/>
  <c r="BB368" i="24" s="1"/>
  <c r="AV368" i="24"/>
  <c r="AQ368" i="24" a="1"/>
  <c r="AQ368" i="24" s="1"/>
  <c r="AI368" i="24"/>
  <c r="AG404" i="24"/>
  <c r="BB404" i="24" s="1"/>
  <c r="AD431" i="24"/>
  <c r="BR431" i="24" s="1"/>
  <c r="AK431" i="24"/>
  <c r="BA431" i="24" s="1"/>
  <c r="AU431" i="24" s="1"/>
  <c r="AX431" i="24"/>
  <c r="AE431" i="24"/>
  <c r="AP466" i="24"/>
  <c r="AQ466" i="24" a="1"/>
  <c r="AQ466" i="24" s="1"/>
  <c r="AT466" i="24"/>
  <c r="AV466" i="24"/>
  <c r="AI466" i="24"/>
  <c r="AH466" i="24"/>
  <c r="AO466" i="24" s="1"/>
  <c r="AK501" i="24"/>
  <c r="BA501" i="24" s="1"/>
  <c r="AU501" i="24" s="1"/>
  <c r="AS250" i="24"/>
  <c r="AY250" i="24" s="1"/>
  <c r="AI296" i="24"/>
  <c r="AP296" i="24"/>
  <c r="AT296" i="24"/>
  <c r="AH296" i="24"/>
  <c r="AO296" i="24" s="1"/>
  <c r="AQ296" i="24" a="1"/>
  <c r="AQ296" i="24" s="1"/>
  <c r="AQ37" i="24" a="1"/>
  <c r="AQ37" i="24" s="1"/>
  <c r="AT37" i="24"/>
  <c r="AI37" i="24"/>
  <c r="AG37" i="24"/>
  <c r="BB37" i="24" s="1"/>
  <c r="AH37" i="24"/>
  <c r="AO37" i="24" s="1"/>
  <c r="B43" i="24"/>
  <c r="AF43" i="24"/>
  <c r="AH86" i="24"/>
  <c r="AO86" i="24" s="1"/>
  <c r="AG86" i="24"/>
  <c r="BB86" i="24" s="1"/>
  <c r="AT86" i="24"/>
  <c r="AQ86" i="24" a="1"/>
  <c r="AQ86" i="24" s="1"/>
  <c r="AP86" i="24"/>
  <c r="AV86" i="24"/>
  <c r="AT136" i="24"/>
  <c r="AI136" i="24"/>
  <c r="AH136" i="24"/>
  <c r="AO136" i="24" s="1"/>
  <c r="AQ136" i="24" a="1"/>
  <c r="AQ136" i="24" s="1"/>
  <c r="AP136" i="24"/>
  <c r="AQ163" i="24" a="1"/>
  <c r="AQ163" i="24" s="1"/>
  <c r="AT163" i="24"/>
  <c r="AV163" i="24"/>
  <c r="AP163" i="24"/>
  <c r="AT180" i="24"/>
  <c r="AP180" i="24"/>
  <c r="AI180" i="24"/>
  <c r="AV180" i="24"/>
  <c r="AQ180" i="24" a="1"/>
  <c r="AQ180" i="24" s="1"/>
  <c r="AI208" i="24"/>
  <c r="AH208" i="24"/>
  <c r="AO208" i="24" s="1"/>
  <c r="AQ208" i="24" a="1"/>
  <c r="AQ208" i="24" s="1"/>
  <c r="AP208" i="24"/>
  <c r="AV208" i="24"/>
  <c r="AT208" i="24"/>
  <c r="AI239" i="24"/>
  <c r="AV239" i="24"/>
  <c r="AQ239" i="24" a="1"/>
  <c r="AQ239" i="24" s="1"/>
  <c r="AX269" i="24"/>
  <c r="AE269" i="24"/>
  <c r="AD269" i="24"/>
  <c r="BR269" i="24" s="1"/>
  <c r="BA269" i="24"/>
  <c r="AU269" i="24" s="1"/>
  <c r="AV296" i="24"/>
  <c r="AE342" i="24"/>
  <c r="AX342" i="24"/>
  <c r="BA342" i="24"/>
  <c r="AU342" i="24" s="1"/>
  <c r="AK364" i="24"/>
  <c r="AJ364" i="24"/>
  <c r="AE364" i="24"/>
  <c r="AX364" i="24"/>
  <c r="AD364" i="24"/>
  <c r="BR364" i="24" s="1"/>
  <c r="BA364" i="24"/>
  <c r="AU364" i="24" s="1"/>
  <c r="AQ380" i="24" a="1"/>
  <c r="AQ380" i="24" s="1"/>
  <c r="AP380" i="24"/>
  <c r="AT380" i="24"/>
  <c r="AV380" i="24"/>
  <c r="AK476" i="24"/>
  <c r="BA476" i="24" s="1"/>
  <c r="AU476" i="24" s="1"/>
  <c r="AJ476" i="24"/>
  <c r="AX476" i="24"/>
  <c r="AE476" i="24"/>
  <c r="AP480" i="24"/>
  <c r="AT480" i="24"/>
  <c r="AQ480" i="24" a="1"/>
  <c r="AQ480" i="24" s="1"/>
  <c r="AI480" i="24"/>
  <c r="AG480" i="24"/>
  <c r="BB480" i="24" s="1"/>
  <c r="AH480" i="24"/>
  <c r="AO480" i="24" s="1"/>
  <c r="AV480" i="24"/>
  <c r="AT36" i="24"/>
  <c r="AQ36" i="24" a="1"/>
  <c r="AQ36" i="24" s="1"/>
  <c r="AP36" i="24"/>
  <c r="AV36" i="24"/>
  <c r="B40" i="24"/>
  <c r="AF40" i="24"/>
  <c r="AP70" i="24"/>
  <c r="AT70" i="24"/>
  <c r="AV70" i="24"/>
  <c r="AQ70" i="24" a="1"/>
  <c r="AQ70" i="24" s="1"/>
  <c r="AI86" i="24"/>
  <c r="AX93" i="24"/>
  <c r="AE93" i="24"/>
  <c r="AD93" i="24" s="1"/>
  <c r="BR93" i="24" s="1"/>
  <c r="AI117" i="24"/>
  <c r="AT117" i="24"/>
  <c r="AP117" i="24"/>
  <c r="AV117" i="24"/>
  <c r="AQ117" i="24" a="1"/>
  <c r="AQ117" i="24" s="1"/>
  <c r="AG136" i="24"/>
  <c r="BB136" i="24" s="1"/>
  <c r="AG163" i="24"/>
  <c r="BB163" i="24" s="1"/>
  <c r="AG180" i="24"/>
  <c r="BB180" i="24" s="1"/>
  <c r="AI189" i="24"/>
  <c r="AQ189" i="24" a="1"/>
  <c r="AQ189" i="24" s="1"/>
  <c r="AV189" i="24"/>
  <c r="AT189" i="24"/>
  <c r="AP189" i="24"/>
  <c r="AH189" i="24"/>
  <c r="AO189" i="24" s="1"/>
  <c r="AG208" i="24"/>
  <c r="BB208" i="24" s="1"/>
  <c r="AG239" i="24"/>
  <c r="BB239" i="24" s="1"/>
  <c r="AJ256" i="24"/>
  <c r="BA256" i="24"/>
  <c r="AU256" i="24" s="1"/>
  <c r="AD256" i="24"/>
  <c r="BR256" i="24" s="1"/>
  <c r="AX256" i="24"/>
  <c r="AT263" i="24"/>
  <c r="AI263" i="24"/>
  <c r="AH263" i="24"/>
  <c r="AO263" i="24" s="1"/>
  <c r="AP263" i="24"/>
  <c r="AV263" i="24"/>
  <c r="AQ263" i="24" a="1"/>
  <c r="AQ263" i="24" s="1"/>
  <c r="AK265" i="24"/>
  <c r="BA265" i="24" s="1"/>
  <c r="AU265" i="24" s="1"/>
  <c r="AE265" i="24"/>
  <c r="AX265" i="24"/>
  <c r="AJ269" i="24"/>
  <c r="AE321" i="24"/>
  <c r="AD321" i="24"/>
  <c r="BR321" i="24" s="1"/>
  <c r="AX321" i="24"/>
  <c r="AK321" i="24"/>
  <c r="BA321" i="24" s="1"/>
  <c r="AU321" i="24" s="1"/>
  <c r="AJ342" i="24"/>
  <c r="AX375" i="24"/>
  <c r="AE375" i="24"/>
  <c r="AD375" i="24"/>
  <c r="BR375" i="24" s="1"/>
  <c r="BA375" i="24"/>
  <c r="AU375" i="24" s="1"/>
  <c r="AG380" i="24"/>
  <c r="BB380" i="24" s="1"/>
  <c r="BA401" i="24"/>
  <c r="AU401" i="24" s="1"/>
  <c r="AE440" i="24"/>
  <c r="AX440" i="24"/>
  <c r="AK440" i="24"/>
  <c r="AJ440" i="24"/>
  <c r="BA440" i="24"/>
  <c r="AU440" i="24" s="1"/>
  <c r="AJ22" i="24"/>
  <c r="AG69" i="24"/>
  <c r="BB69" i="24" s="1"/>
  <c r="AT92" i="24"/>
  <c r="AQ92" i="24" a="1"/>
  <c r="AQ92" i="24" s="1"/>
  <c r="AP92" i="24"/>
  <c r="AG98" i="24"/>
  <c r="BB98" i="24" s="1"/>
  <c r="AQ142" i="24" a="1"/>
  <c r="AQ142" i="24" s="1"/>
  <c r="AP142" i="24"/>
  <c r="AI142" i="24"/>
  <c r="AH142" i="24"/>
  <c r="AO142" i="24" s="1"/>
  <c r="AG142" i="24"/>
  <c r="BB142" i="24" s="1"/>
  <c r="AV167" i="24"/>
  <c r="AQ167" i="24" a="1"/>
  <c r="AQ167" i="24" s="1"/>
  <c r="AP167" i="24"/>
  <c r="AG225" i="24"/>
  <c r="BB225" i="24" s="1"/>
  <c r="AP228" i="24"/>
  <c r="AQ228" i="24" a="1"/>
  <c r="AQ228" i="24" s="1"/>
  <c r="AV234" i="24"/>
  <c r="AT234" i="24"/>
  <c r="AG248" i="24"/>
  <c r="BB248" i="24" s="1"/>
  <c r="AX250" i="24"/>
  <c r="AK250" i="24"/>
  <c r="BA250" i="24" s="1"/>
  <c r="AU250" i="24" s="1"/>
  <c r="AJ250" i="24"/>
  <c r="AT295" i="24"/>
  <c r="AV295" i="24"/>
  <c r="AI295" i="24"/>
  <c r="AH295" i="24"/>
  <c r="AO295" i="24" s="1"/>
  <c r="AG305" i="24"/>
  <c r="BB305" i="24" s="1"/>
  <c r="AQ370" i="24" a="1"/>
  <c r="AQ370" i="24" s="1"/>
  <c r="AI370" i="24"/>
  <c r="AV370" i="24"/>
  <c r="AX382" i="24"/>
  <c r="AE382" i="24"/>
  <c r="AK382" i="24"/>
  <c r="BA382" i="24" s="1"/>
  <c r="AU382" i="24" s="1"/>
  <c r="AX400" i="24"/>
  <c r="AE400" i="24"/>
  <c r="AK400" i="24"/>
  <c r="BA400" i="24"/>
  <c r="AU400" i="24" s="1"/>
  <c r="BA403" i="24"/>
  <c r="AU403" i="24" s="1"/>
  <c r="AE403" i="24"/>
  <c r="AX403" i="24"/>
  <c r="AQ427" i="24" a="1"/>
  <c r="AQ427" i="24" s="1"/>
  <c r="AP427" i="24"/>
  <c r="AT427" i="24"/>
  <c r="AS432" i="24"/>
  <c r="AY432" i="24" s="1"/>
  <c r="AX465" i="24"/>
  <c r="AE465" i="24"/>
  <c r="AD465" i="24"/>
  <c r="BR465" i="24" s="1"/>
  <c r="AQ505" i="24" a="1"/>
  <c r="AQ505" i="24" s="1"/>
  <c r="AV505" i="24"/>
  <c r="AI505" i="24"/>
  <c r="AT505" i="24"/>
  <c r="AP505" i="24"/>
  <c r="AH505" i="24"/>
  <c r="AO505" i="24" s="1"/>
  <c r="AG505" i="24"/>
  <c r="BB505" i="24" s="1"/>
  <c r="AQ515" i="24" a="1"/>
  <c r="AQ515" i="24" s="1"/>
  <c r="AH515" i="24"/>
  <c r="AO515" i="24" s="1"/>
  <c r="AG515" i="24"/>
  <c r="BB515" i="24" s="1"/>
  <c r="AV515" i="24"/>
  <c r="AG26" i="24"/>
  <c r="AG31" i="24"/>
  <c r="BB31" i="24" s="1"/>
  <c r="AE58" i="24"/>
  <c r="AD58" i="24" s="1"/>
  <c r="BR58" i="24" s="1"/>
  <c r="AH69" i="24"/>
  <c r="AO69" i="24" s="1"/>
  <c r="AI73" i="24"/>
  <c r="AG92" i="24"/>
  <c r="BB92" i="24" s="1"/>
  <c r="AH98" i="24"/>
  <c r="AO98" i="24" s="1"/>
  <c r="AJ121" i="24"/>
  <c r="AJ166" i="24"/>
  <c r="AI232" i="24"/>
  <c r="AH232" i="24"/>
  <c r="AO232" i="24" s="1"/>
  <c r="AG234" i="24"/>
  <c r="BB234" i="24" s="1"/>
  <c r="AG247" i="24"/>
  <c r="BB247" i="24" s="1"/>
  <c r="AJ251" i="24"/>
  <c r="AV290" i="24"/>
  <c r="AQ290" i="24" a="1"/>
  <c r="AQ290" i="24" s="1"/>
  <c r="AT290" i="24"/>
  <c r="AP290" i="24"/>
  <c r="AV332" i="24"/>
  <c r="AI332" i="24"/>
  <c r="AH332" i="24"/>
  <c r="AO332" i="24" s="1"/>
  <c r="AQ332" i="24" a="1"/>
  <c r="AQ332" i="24" s="1"/>
  <c r="AE340" i="24"/>
  <c r="AJ340" i="24"/>
  <c r="AK340" i="24"/>
  <c r="BA340" i="24" s="1"/>
  <c r="AU340" i="24" s="1"/>
  <c r="AP359" i="24"/>
  <c r="AH366" i="24"/>
  <c r="AO366" i="24" s="1"/>
  <c r="AP373" i="24"/>
  <c r="AT373" i="24"/>
  <c r="AV373" i="24"/>
  <c r="AJ382" i="24"/>
  <c r="AJ400" i="24"/>
  <c r="AJ403" i="24"/>
  <c r="AK423" i="24"/>
  <c r="AD423" i="24"/>
  <c r="BR423" i="24" s="1"/>
  <c r="AJ423" i="24"/>
  <c r="AL425" i="24"/>
  <c r="AS425" i="24"/>
  <c r="AY425" i="24" s="1"/>
  <c r="AG427" i="24"/>
  <c r="BB427" i="24" s="1"/>
  <c r="AQ459" i="24" a="1"/>
  <c r="AQ459" i="24" s="1"/>
  <c r="AP459" i="24"/>
  <c r="AT459" i="24"/>
  <c r="AH459" i="24"/>
  <c r="AO459" i="24" s="1"/>
  <c r="AG459" i="24"/>
  <c r="BB459" i="24" s="1"/>
  <c r="AJ465" i="24"/>
  <c r="AV502" i="24"/>
  <c r="AH502" i="24"/>
  <c r="AO502" i="24" s="1"/>
  <c r="AP502" i="24"/>
  <c r="AT502" i="24"/>
  <c r="AQ502" i="24" a="1"/>
  <c r="AQ502" i="24" s="1"/>
  <c r="AX513" i="24"/>
  <c r="AE513" i="24"/>
  <c r="AK513" i="24"/>
  <c r="BA513" i="24" s="1"/>
  <c r="AU513" i="24" s="1"/>
  <c r="AJ513" i="24"/>
  <c r="AI515" i="24"/>
  <c r="AQ524" i="24" a="1"/>
  <c r="AQ524" i="24" s="1"/>
  <c r="AV524" i="24"/>
  <c r="AI524" i="24"/>
  <c r="AP524" i="24"/>
  <c r="AH524" i="24"/>
  <c r="AO524" i="24" s="1"/>
  <c r="AG524" i="24"/>
  <c r="BB524" i="24" s="1"/>
  <c r="AT524" i="24"/>
  <c r="AG23" i="24"/>
  <c r="AG53" i="24"/>
  <c r="BB53" i="24" s="1"/>
  <c r="AI69" i="24"/>
  <c r="AG148" i="24"/>
  <c r="BB148" i="24" s="1"/>
  <c r="AH167" i="24"/>
  <c r="AO167" i="24" s="1"/>
  <c r="AG182" i="24"/>
  <c r="BB182" i="24" s="1"/>
  <c r="AH198" i="24"/>
  <c r="AP233" i="24"/>
  <c r="AV233" i="24"/>
  <c r="AT233" i="24"/>
  <c r="AH234" i="24"/>
  <c r="AO234" i="24" s="1"/>
  <c r="AK251" i="24"/>
  <c r="AG290" i="24"/>
  <c r="BB290" i="24" s="1"/>
  <c r="AI294" i="24"/>
  <c r="AQ294" i="24" a="1"/>
  <c r="AQ294" i="24" s="1"/>
  <c r="AP294" i="24"/>
  <c r="AI305" i="24"/>
  <c r="AS306" i="24"/>
  <c r="AY306" i="24" s="1"/>
  <c r="AK324" i="24"/>
  <c r="BA324" i="24" s="1"/>
  <c r="AU324" i="24" s="1"/>
  <c r="AJ324" i="24"/>
  <c r="AI355" i="24"/>
  <c r="AV355" i="24"/>
  <c r="AQ355" i="24" a="1"/>
  <c r="AQ355" i="24" s="1"/>
  <c r="AP355" i="24"/>
  <c r="AQ389" i="24" a="1"/>
  <c r="AQ389" i="24" s="1"/>
  <c r="AP389" i="24"/>
  <c r="AT389" i="24"/>
  <c r="AV389" i="24"/>
  <c r="AH427" i="24"/>
  <c r="AO427" i="24" s="1"/>
  <c r="AQ441" i="24" a="1"/>
  <c r="AQ441" i="24" s="1"/>
  <c r="AI441" i="24"/>
  <c r="AH441" i="24"/>
  <c r="AO441" i="24" s="1"/>
  <c r="AG441" i="24"/>
  <c r="BB441" i="24" s="1"/>
  <c r="AT441" i="24"/>
  <c r="AV441" i="24"/>
  <c r="AQ448" i="24" a="1"/>
  <c r="AQ448" i="24" s="1"/>
  <c r="AI448" i="24"/>
  <c r="AH448" i="24"/>
  <c r="AO448" i="24" s="1"/>
  <c r="AG448" i="24"/>
  <c r="BB448" i="24" s="1"/>
  <c r="AT448" i="24"/>
  <c r="AP448" i="24"/>
  <c r="AE456" i="24"/>
  <c r="AD456" i="24"/>
  <c r="BR456" i="24" s="1"/>
  <c r="AK456" i="24"/>
  <c r="BA456" i="24" s="1"/>
  <c r="AU456" i="24" s="1"/>
  <c r="AJ456" i="24"/>
  <c r="AI459" i="24"/>
  <c r="AK465" i="24"/>
  <c r="BA465" i="24" s="1"/>
  <c r="AU465" i="24" s="1"/>
  <c r="AG502" i="24"/>
  <c r="BB502" i="24" s="1"/>
  <c r="AI535" i="24"/>
  <c r="AH535" i="24"/>
  <c r="AO535" i="24" s="1"/>
  <c r="AQ535" i="24" a="1"/>
  <c r="AQ535" i="24" s="1"/>
  <c r="AP535" i="24"/>
  <c r="AG24" i="24"/>
  <c r="AI92" i="24"/>
  <c r="AQ134" i="24" a="1"/>
  <c r="AQ134" i="24" s="1"/>
  <c r="AP134" i="24"/>
  <c r="AH148" i="24"/>
  <c r="AO148" i="24" s="1"/>
  <c r="AI167" i="24"/>
  <c r="AI211" i="24"/>
  <c r="AG211" i="24"/>
  <c r="AH211" i="24" s="1"/>
  <c r="AI228" i="24"/>
  <c r="AQ246" i="24" a="1"/>
  <c r="AQ246" i="24" s="1"/>
  <c r="AV246" i="24"/>
  <c r="AE310" i="24"/>
  <c r="AD310" i="24"/>
  <c r="BR310" i="24" s="1"/>
  <c r="AK310" i="24"/>
  <c r="BA310" i="24" s="1"/>
  <c r="AU310" i="24" s="1"/>
  <c r="AJ310" i="24"/>
  <c r="AQ345" i="24" a="1"/>
  <c r="AQ345" i="24" s="1"/>
  <c r="AP345" i="24"/>
  <c r="AI345" i="24"/>
  <c r="AH345" i="24"/>
  <c r="AO345" i="24" s="1"/>
  <c r="AV345" i="24"/>
  <c r="AG348" i="24"/>
  <c r="BB348" i="24" s="1"/>
  <c r="AG355" i="24"/>
  <c r="BB355" i="24" s="1"/>
  <c r="AE358" i="24"/>
  <c r="AD358" i="24"/>
  <c r="BR358" i="24" s="1"/>
  <c r="AH373" i="24"/>
  <c r="AO373" i="24" s="1"/>
  <c r="AT381" i="24"/>
  <c r="AQ381" i="24" a="1"/>
  <c r="AQ381" i="24" s="1"/>
  <c r="AP381" i="24"/>
  <c r="AV381" i="24"/>
  <c r="AG389" i="24"/>
  <c r="BB389" i="24" s="1"/>
  <c r="AK392" i="24"/>
  <c r="BA392" i="24" s="1"/>
  <c r="AU392" i="24" s="1"/>
  <c r="AJ392" i="24"/>
  <c r="AE392" i="24"/>
  <c r="AD392" i="24"/>
  <c r="BR392" i="24" s="1"/>
  <c r="AI427" i="24"/>
  <c r="AH439" i="24"/>
  <c r="AO439" i="24" s="1"/>
  <c r="AG439" i="24"/>
  <c r="BB439" i="24" s="1"/>
  <c r="AP439" i="24"/>
  <c r="AQ439" i="24" a="1"/>
  <c r="AQ439" i="24" s="1"/>
  <c r="AT439" i="24"/>
  <c r="AS458" i="24"/>
  <c r="AY458" i="24" s="1"/>
  <c r="AL458" i="24"/>
  <c r="AD458" i="24"/>
  <c r="BR458" i="24" s="1"/>
  <c r="AI502" i="24"/>
  <c r="AG535" i="24"/>
  <c r="BB535" i="24" s="1"/>
  <c r="AL546" i="24"/>
  <c r="AQ60" i="24" a="1"/>
  <c r="AQ60" i="24" s="1"/>
  <c r="AP60" i="24"/>
  <c r="AV90" i="24"/>
  <c r="AT90" i="24"/>
  <c r="AP98" i="24"/>
  <c r="AP109" i="24"/>
  <c r="AG134" i="24"/>
  <c r="BB134" i="24" s="1"/>
  <c r="AQ147" i="24" a="1"/>
  <c r="AQ147" i="24" s="1"/>
  <c r="AI148" i="24"/>
  <c r="BA154" i="24"/>
  <c r="AU154" i="24" s="1"/>
  <c r="AX154" i="24"/>
  <c r="AG160" i="24"/>
  <c r="BB160" i="24" s="1"/>
  <c r="AV200" i="24"/>
  <c r="AI200" i="24"/>
  <c r="AH200" i="24"/>
  <c r="AO200" i="24" s="1"/>
  <c r="AT240" i="24"/>
  <c r="AQ240" i="24" a="1"/>
  <c r="AQ240" i="24" s="1"/>
  <c r="AP240" i="24"/>
  <c r="AV240" i="24"/>
  <c r="AT287" i="24"/>
  <c r="AI287" i="24"/>
  <c r="AV287" i="24"/>
  <c r="AH287" i="24"/>
  <c r="AO287" i="24" s="1"/>
  <c r="AI290" i="24"/>
  <c r="AP332" i="24"/>
  <c r="AG345" i="24"/>
  <c r="BB345" i="24" s="1"/>
  <c r="AH348" i="24"/>
  <c r="AO348" i="24" s="1"/>
  <c r="AP352" i="24"/>
  <c r="AI352" i="24"/>
  <c r="AH352" i="24"/>
  <c r="AO352" i="24" s="1"/>
  <c r="AV352" i="24"/>
  <c r="AH355" i="24"/>
  <c r="AO355" i="24" s="1"/>
  <c r="AJ358" i="24"/>
  <c r="AI373" i="24"/>
  <c r="AG381" i="24"/>
  <c r="BB381" i="24" s="1"/>
  <c r="AS388" i="24"/>
  <c r="AY388" i="24" s="1"/>
  <c r="AH389" i="24"/>
  <c r="AO389" i="24" s="1"/>
  <c r="AT415" i="24"/>
  <c r="AV415" i="24"/>
  <c r="AI415" i="24"/>
  <c r="AQ415" i="24" a="1"/>
  <c r="AQ415" i="24" s="1"/>
  <c r="AP415" i="24"/>
  <c r="BA425" i="24"/>
  <c r="AU425" i="24" s="1"/>
  <c r="AD425" i="24"/>
  <c r="BR425" i="24" s="1"/>
  <c r="AX425" i="24"/>
  <c r="BA434" i="24"/>
  <c r="AU434" i="24" s="1"/>
  <c r="AE434" i="24"/>
  <c r="AK434" i="24"/>
  <c r="AD434" i="24"/>
  <c r="BR434" i="24" s="1"/>
  <c r="AI439" i="24"/>
  <c r="AI444" i="24"/>
  <c r="AH444" i="24"/>
  <c r="AO444" i="24" s="1"/>
  <c r="AT444" i="24"/>
  <c r="AQ444" i="24" a="1"/>
  <c r="AQ444" i="24" s="1"/>
  <c r="AV444" i="24"/>
  <c r="AP444" i="24"/>
  <c r="AG444" i="24"/>
  <c r="BB444" i="24" s="1"/>
  <c r="AV476" i="24"/>
  <c r="AQ476" i="24" a="1"/>
  <c r="AQ476" i="24" s="1"/>
  <c r="AP476" i="24"/>
  <c r="AP478" i="24"/>
  <c r="AI478" i="24"/>
  <c r="AV478" i="24"/>
  <c r="AI24" i="24"/>
  <c r="AJ24" i="24" s="1"/>
  <c r="AG60" i="24"/>
  <c r="BB60" i="24" s="1"/>
  <c r="AV65" i="24"/>
  <c r="AI65" i="24"/>
  <c r="AH65" i="24"/>
  <c r="AO65" i="24" s="1"/>
  <c r="AT80" i="24"/>
  <c r="AH80" i="24"/>
  <c r="AO80" i="24" s="1"/>
  <c r="AS80" i="24" s="1"/>
  <c r="AY80" i="24" s="1"/>
  <c r="AG80" i="24"/>
  <c r="BB80" i="24" s="1"/>
  <c r="AG90" i="24"/>
  <c r="BB90" i="24" s="1"/>
  <c r="AQ98" i="24" a="1"/>
  <c r="AQ98" i="24" s="1"/>
  <c r="AG103" i="24"/>
  <c r="AQ124" i="24" a="1"/>
  <c r="AQ124" i="24" s="1"/>
  <c r="AP124" i="24"/>
  <c r="AT124" i="24"/>
  <c r="AH126" i="24"/>
  <c r="AO126" i="24" s="1"/>
  <c r="AH130" i="24"/>
  <c r="AO130" i="24" s="1"/>
  <c r="AG130" i="24"/>
  <c r="BB130" i="24" s="1"/>
  <c r="AH134" i="24"/>
  <c r="AO134" i="24" s="1"/>
  <c r="AH138" i="24"/>
  <c r="AO138" i="24" s="1"/>
  <c r="AG138" i="24"/>
  <c r="BB138" i="24" s="1"/>
  <c r="AT138" i="24"/>
  <c r="AI149" i="24"/>
  <c r="AH149" i="24"/>
  <c r="AO149" i="24" s="1"/>
  <c r="AQ149" i="24" a="1"/>
  <c r="AQ149" i="24" s="1"/>
  <c r="AP149" i="24"/>
  <c r="AJ154" i="24"/>
  <c r="AH160" i="24"/>
  <c r="AO160" i="24" s="1"/>
  <c r="AE183" i="24"/>
  <c r="AD183" i="24" s="1"/>
  <c r="BR183" i="24" s="1"/>
  <c r="AX183" i="24"/>
  <c r="AK183" i="24"/>
  <c r="BA183" i="24" s="1"/>
  <c r="AU183" i="24" s="1"/>
  <c r="AH193" i="24"/>
  <c r="AD199" i="24"/>
  <c r="BR199" i="24" s="1"/>
  <c r="AJ199" i="24"/>
  <c r="AK199" i="24"/>
  <c r="AG200" i="24"/>
  <c r="BB200" i="24" s="1"/>
  <c r="AX201" i="24"/>
  <c r="AE201" i="24"/>
  <c r="AX212" i="24"/>
  <c r="AE212" i="24"/>
  <c r="AK212" i="24"/>
  <c r="BA212" i="24" s="1"/>
  <c r="AU212" i="24" s="1"/>
  <c r="AI233" i="24"/>
  <c r="AT236" i="24"/>
  <c r="AV236" i="24"/>
  <c r="AI236" i="24"/>
  <c r="AH236" i="24"/>
  <c r="AO236" i="24" s="1"/>
  <c r="AG236" i="24"/>
  <c r="BB236" i="24" s="1"/>
  <c r="AK237" i="24"/>
  <c r="BA237" i="24" s="1"/>
  <c r="AU237" i="24" s="1"/>
  <c r="AJ237" i="24"/>
  <c r="AE237" i="24"/>
  <c r="AG240" i="24"/>
  <c r="BB240" i="24" s="1"/>
  <c r="AH246" i="24"/>
  <c r="AO246" i="24" s="1"/>
  <c r="AG287" i="24"/>
  <c r="BB287" i="24" s="1"/>
  <c r="AT305" i="24"/>
  <c r="AS313" i="24"/>
  <c r="AY313" i="24" s="1"/>
  <c r="AI314" i="24"/>
  <c r="AH314" i="24"/>
  <c r="AO314" i="24" s="1"/>
  <c r="AT314" i="24"/>
  <c r="AV314" i="24"/>
  <c r="AQ314" i="24" a="1"/>
  <c r="AQ314" i="24" s="1"/>
  <c r="AP314" i="24"/>
  <c r="AD317" i="24"/>
  <c r="BR317" i="24" s="1"/>
  <c r="AK317" i="24"/>
  <c r="BA317" i="24" s="1"/>
  <c r="AU317" i="24" s="1"/>
  <c r="AI323" i="24"/>
  <c r="AP323" i="24"/>
  <c r="AQ323" i="24" a="1"/>
  <c r="AQ323" i="24" s="1"/>
  <c r="AH323" i="24"/>
  <c r="AO323" i="24" s="1"/>
  <c r="AG323" i="24"/>
  <c r="BB323" i="24" s="1"/>
  <c r="AI327" i="24"/>
  <c r="AP327" i="24"/>
  <c r="AV327" i="24"/>
  <c r="AT332" i="24"/>
  <c r="AP334" i="24"/>
  <c r="AV334" i="24"/>
  <c r="AI348" i="24"/>
  <c r="AX351" i="24"/>
  <c r="AE351" i="24"/>
  <c r="AD351" i="24"/>
  <c r="BR351" i="24" s="1"/>
  <c r="BA351" i="24"/>
  <c r="AU351" i="24" s="1"/>
  <c r="AG352" i="24"/>
  <c r="BB352" i="24" s="1"/>
  <c r="AK358" i="24"/>
  <c r="BA358" i="24" s="1"/>
  <c r="AU358" i="24" s="1"/>
  <c r="AQ366" i="24" a="1"/>
  <c r="AQ366" i="24" s="1"/>
  <c r="AT372" i="24"/>
  <c r="AV372" i="24"/>
  <c r="AH381" i="24"/>
  <c r="AO381" i="24" s="1"/>
  <c r="AI385" i="24"/>
  <c r="AH385" i="24"/>
  <c r="AO385" i="24" s="1"/>
  <c r="AG385" i="24"/>
  <c r="BB385" i="24" s="1"/>
  <c r="AT385" i="24"/>
  <c r="AI389" i="24"/>
  <c r="AP396" i="24"/>
  <c r="AQ396" i="24" a="1"/>
  <c r="AQ396" i="24" s="1"/>
  <c r="AI396" i="24"/>
  <c r="AG396" i="24"/>
  <c r="BB396" i="24" s="1"/>
  <c r="AH396" i="24"/>
  <c r="AO396" i="24" s="1"/>
  <c r="AT399" i="24"/>
  <c r="AI399" i="24"/>
  <c r="AH399" i="24"/>
  <c r="AO399" i="24" s="1"/>
  <c r="AQ399" i="24" a="1"/>
  <c r="AQ399" i="24" s="1"/>
  <c r="AP399" i="24"/>
  <c r="AI405" i="24"/>
  <c r="AQ405" i="24" a="1"/>
  <c r="AQ405" i="24" s="1"/>
  <c r="AP405" i="24"/>
  <c r="AT405" i="24"/>
  <c r="AG415" i="24"/>
  <c r="BB415" i="24" s="1"/>
  <c r="AJ425" i="24"/>
  <c r="AL426" i="24"/>
  <c r="AJ434" i="24"/>
  <c r="AQ436" i="24" a="1"/>
  <c r="AQ436" i="24" s="1"/>
  <c r="AV436" i="24"/>
  <c r="AI436" i="24"/>
  <c r="AH436" i="24"/>
  <c r="AO436" i="24" s="1"/>
  <c r="AI453" i="24"/>
  <c r="AH453" i="24"/>
  <c r="AO453" i="24" s="1"/>
  <c r="AQ453" i="24" a="1"/>
  <c r="AQ453" i="24" s="1"/>
  <c r="AP453" i="24"/>
  <c r="AT453" i="24"/>
  <c r="AI464" i="24"/>
  <c r="AT464" i="24"/>
  <c r="AQ464" i="24" a="1"/>
  <c r="AQ464" i="24" s="1"/>
  <c r="AP464" i="24"/>
  <c r="AL474" i="24"/>
  <c r="AG476" i="24"/>
  <c r="BB476" i="24" s="1"/>
  <c r="AG478" i="24"/>
  <c r="BB478" i="24" s="1"/>
  <c r="AH481" i="24"/>
  <c r="AO481" i="24" s="1"/>
  <c r="AP481" i="24"/>
  <c r="AV481" i="24"/>
  <c r="AT481" i="24"/>
  <c r="AQ481" i="24" a="1"/>
  <c r="AQ481" i="24" s="1"/>
  <c r="AP315" i="24"/>
  <c r="AT315" i="24"/>
  <c r="AQ315" i="24" a="1"/>
  <c r="AQ315" i="24" s="1"/>
  <c r="AV315" i="24"/>
  <c r="AK341" i="24"/>
  <c r="BA341" i="24" s="1"/>
  <c r="AU341" i="24" s="1"/>
  <c r="AJ341" i="24"/>
  <c r="AX341" i="24"/>
  <c r="AE341" i="24"/>
  <c r="AQ359" i="24" a="1"/>
  <c r="AQ359" i="24" s="1"/>
  <c r="AH359" i="24"/>
  <c r="AO359" i="24" s="1"/>
  <c r="AI359" i="24"/>
  <c r="AV379" i="24"/>
  <c r="AT379" i="24"/>
  <c r="AQ379" i="24" a="1"/>
  <c r="AQ379" i="24" s="1"/>
  <c r="AH379" i="24"/>
  <c r="AO379" i="24" s="1"/>
  <c r="AI379" i="24"/>
  <c r="AE401" i="24"/>
  <c r="AX401" i="24"/>
  <c r="AD401" i="24"/>
  <c r="BR401" i="24" s="1"/>
  <c r="AK401" i="24"/>
  <c r="AJ401" i="24"/>
  <c r="AQ430" i="24" a="1"/>
  <c r="AQ430" i="24" s="1"/>
  <c r="AT430" i="24"/>
  <c r="AV430" i="24"/>
  <c r="AI430" i="24"/>
  <c r="AG430" i="24"/>
  <c r="BB430" i="24" s="1"/>
  <c r="AH430" i="24"/>
  <c r="AO430" i="24" s="1"/>
  <c r="AH435" i="24"/>
  <c r="AO435" i="24" s="1"/>
  <c r="AG435" i="24"/>
  <c r="BB435" i="24" s="1"/>
  <c r="AI435" i="24"/>
  <c r="AV435" i="24"/>
  <c r="AT435" i="24"/>
  <c r="AQ435" i="24" a="1"/>
  <c r="AQ435" i="24" s="1"/>
  <c r="AP435" i="24"/>
  <c r="BA454" i="24"/>
  <c r="AU454" i="24" s="1"/>
  <c r="AE454" i="24"/>
  <c r="AK454" i="24"/>
  <c r="AJ454" i="24"/>
  <c r="AX454" i="24"/>
  <c r="AQ475" i="24" a="1"/>
  <c r="AQ475" i="24" s="1"/>
  <c r="AI475" i="24"/>
  <c r="AH475" i="24"/>
  <c r="AO475" i="24" s="1"/>
  <c r="AT475" i="24"/>
  <c r="AV475" i="24"/>
  <c r="AG475" i="24"/>
  <c r="BB475" i="24" s="1"/>
  <c r="AP475" i="24"/>
  <c r="AK482" i="24"/>
  <c r="BA482" i="24" s="1"/>
  <c r="AU482" i="24" s="1"/>
  <c r="AX482" i="24"/>
  <c r="AP491" i="24"/>
  <c r="AI491" i="24"/>
  <c r="AT491" i="24"/>
  <c r="AQ491" i="24" a="1"/>
  <c r="AQ491" i="24" s="1"/>
  <c r="AH491" i="24"/>
  <c r="AO491" i="24" s="1"/>
  <c r="AJ498" i="24"/>
  <c r="AK498" i="24"/>
  <c r="BA498" i="24" s="1"/>
  <c r="AU498" i="24" s="1"/>
  <c r="AX498" i="24"/>
  <c r="AE498" i="24"/>
  <c r="AD498" i="24"/>
  <c r="BR498" i="24" s="1"/>
  <c r="AI96" i="24"/>
  <c r="AT96" i="24"/>
  <c r="AQ100" i="24" a="1"/>
  <c r="AQ100" i="24" s="1"/>
  <c r="AP100" i="24"/>
  <c r="AV100" i="24"/>
  <c r="AQ104" i="24" a="1"/>
  <c r="AQ104" i="24" s="1"/>
  <c r="AT104" i="24"/>
  <c r="AH109" i="24"/>
  <c r="AO109" i="24" s="1"/>
  <c r="AG109" i="24"/>
  <c r="BB109" i="24" s="1"/>
  <c r="AH141" i="24"/>
  <c r="AO141" i="24" s="1"/>
  <c r="AI141" i="24"/>
  <c r="AQ141" i="24" a="1"/>
  <c r="AQ141" i="24" s="1"/>
  <c r="AP141" i="24"/>
  <c r="AK147" i="24"/>
  <c r="BA147" i="24" s="1"/>
  <c r="AU147" i="24" s="1"/>
  <c r="AJ147" i="24"/>
  <c r="AX210" i="24"/>
  <c r="AE210" i="24"/>
  <c r="AX223" i="24"/>
  <c r="AE223" i="24"/>
  <c r="AK223" i="24"/>
  <c r="BA223" i="24" s="1"/>
  <c r="AU223" i="24" s="1"/>
  <c r="AJ223" i="24"/>
  <c r="AP225" i="24"/>
  <c r="AV225" i="24"/>
  <c r="AQ225" i="24" a="1"/>
  <c r="AQ225" i="24" s="1"/>
  <c r="AV227" i="24"/>
  <c r="AT227" i="24"/>
  <c r="AQ227" i="24" a="1"/>
  <c r="AQ227" i="24" s="1"/>
  <c r="AP227" i="24"/>
  <c r="AV248" i="24"/>
  <c r="AT248" i="24"/>
  <c r="AG315" i="24"/>
  <c r="BB315" i="24" s="1"/>
  <c r="BA320" i="24"/>
  <c r="AU320" i="24" s="1"/>
  <c r="AD320" i="24"/>
  <c r="BR320" i="24" s="1"/>
  <c r="AE320" i="24"/>
  <c r="AT325" i="24"/>
  <c r="AH325" i="24"/>
  <c r="AO325" i="24" s="1"/>
  <c r="AG325" i="24"/>
  <c r="BB325" i="24" s="1"/>
  <c r="AQ325" i="24" a="1"/>
  <c r="AQ325" i="24" s="1"/>
  <c r="AP325" i="24"/>
  <c r="AV325" i="24"/>
  <c r="AS328" i="24"/>
  <c r="AY328" i="24" s="1"/>
  <c r="BA336" i="24"/>
  <c r="AU336" i="24" s="1"/>
  <c r="AG359" i="24"/>
  <c r="BB359" i="24" s="1"/>
  <c r="AX367" i="24"/>
  <c r="AE367" i="24"/>
  <c r="AK367" i="24"/>
  <c r="BA367" i="24" s="1"/>
  <c r="AU367" i="24" s="1"/>
  <c r="AG379" i="24"/>
  <c r="BB379" i="24" s="1"/>
  <c r="AQ394" i="24" a="1"/>
  <c r="AQ394" i="24" s="1"/>
  <c r="AP394" i="24"/>
  <c r="AI394" i="24"/>
  <c r="AH394" i="24"/>
  <c r="AO394" i="24" s="1"/>
  <c r="AG394" i="24"/>
  <c r="BB394" i="24" s="1"/>
  <c r="AS468" i="24"/>
  <c r="AY468" i="24" s="1"/>
  <c r="AJ482" i="24"/>
  <c r="AG491" i="24"/>
  <c r="BB491" i="24" s="1"/>
  <c r="AI522" i="24"/>
  <c r="AP522" i="24"/>
  <c r="AH522" i="24"/>
  <c r="AO522" i="24" s="1"/>
  <c r="AG522" i="24"/>
  <c r="BB522" i="24" s="1"/>
  <c r="AQ522" i="24" a="1"/>
  <c r="AQ522" i="24" s="1"/>
  <c r="AT522" i="24"/>
  <c r="AL531" i="24"/>
  <c r="AS531" i="24"/>
  <c r="AY531" i="24" s="1"/>
  <c r="AT532" i="24"/>
  <c r="AQ532" i="24" a="1"/>
  <c r="AQ532" i="24" s="1"/>
  <c r="AI532" i="24"/>
  <c r="AH532" i="24"/>
  <c r="AO532" i="24" s="1"/>
  <c r="AP532" i="24"/>
  <c r="AV532" i="24"/>
  <c r="AG96" i="24"/>
  <c r="BB96" i="24" s="1"/>
  <c r="AG100" i="24"/>
  <c r="BB100" i="24" s="1"/>
  <c r="AG104" i="24"/>
  <c r="BB104" i="24" s="1"/>
  <c r="AI109" i="24"/>
  <c r="BA121" i="24"/>
  <c r="AU121" i="24" s="1"/>
  <c r="AE121" i="24"/>
  <c r="AD121" i="24" s="1"/>
  <c r="BR121" i="24" s="1"/>
  <c r="AX121" i="24"/>
  <c r="AV128" i="24"/>
  <c r="AT128" i="24"/>
  <c r="AG141" i="24"/>
  <c r="BB141" i="24" s="1"/>
  <c r="AG147" i="24"/>
  <c r="BB147" i="24" s="1"/>
  <c r="BA166" i="24"/>
  <c r="AU166" i="24" s="1"/>
  <c r="AI173" i="24"/>
  <c r="AP173" i="24"/>
  <c r="AQ173" i="24" a="1"/>
  <c r="AQ173" i="24" s="1"/>
  <c r="AJ210" i="24"/>
  <c r="AV226" i="24"/>
  <c r="AI226" i="24"/>
  <c r="AH226" i="24"/>
  <c r="AO226" i="24" s="1"/>
  <c r="AG227" i="24"/>
  <c r="BB227" i="24" s="1"/>
  <c r="AV247" i="24"/>
  <c r="AI247" i="24"/>
  <c r="AT247" i="24"/>
  <c r="AS288" i="24"/>
  <c r="AY288" i="24" s="1"/>
  <c r="AL288" i="24"/>
  <c r="AD288" i="24"/>
  <c r="BR288" i="24" s="1"/>
  <c r="AJ336" i="24"/>
  <c r="AG366" i="24"/>
  <c r="BB366" i="24" s="1"/>
  <c r="AJ367" i="24"/>
  <c r="AT406" i="24"/>
  <c r="AI406" i="24"/>
  <c r="AH406" i="24"/>
  <c r="AO406" i="24" s="1"/>
  <c r="AV406" i="24"/>
  <c r="AQ406" i="24" a="1"/>
  <c r="AQ406" i="24" s="1"/>
  <c r="AP406" i="24"/>
  <c r="AL442" i="24"/>
  <c r="AG22" i="24"/>
  <c r="AG29" i="24"/>
  <c r="AH104" i="24"/>
  <c r="AO104" i="24" s="1"/>
  <c r="AG128" i="24"/>
  <c r="BB128" i="24" s="1"/>
  <c r="AH147" i="24"/>
  <c r="AO147" i="24" s="1"/>
  <c r="AS147" i="24" s="1"/>
  <c r="AY147" i="24" s="1"/>
  <c r="AG167" i="24"/>
  <c r="BB167" i="24" s="1"/>
  <c r="AG173" i="24"/>
  <c r="BB173" i="24" s="1"/>
  <c r="AP182" i="24"/>
  <c r="AT182" i="24"/>
  <c r="AG198" i="24"/>
  <c r="AK210" i="24"/>
  <c r="BA210" i="24" s="1"/>
  <c r="AU210" i="24" s="1"/>
  <c r="AV210" i="24" s="1"/>
  <c r="AH225" i="24"/>
  <c r="AO225" i="24" s="1"/>
  <c r="AG226" i="24"/>
  <c r="BB226" i="24" s="1"/>
  <c r="AH227" i="24"/>
  <c r="AO227" i="24" s="1"/>
  <c r="AG228" i="24"/>
  <c r="BB228" i="24" s="1"/>
  <c r="AH248" i="24"/>
  <c r="AO248" i="24" s="1"/>
  <c r="AG295" i="24"/>
  <c r="BB295" i="24" s="1"/>
  <c r="AH305" i="24"/>
  <c r="AO305" i="24" s="1"/>
  <c r="AI315" i="24"/>
  <c r="AK320" i="24"/>
  <c r="AG370" i="24"/>
  <c r="BB370" i="24" s="1"/>
  <c r="AG406" i="24"/>
  <c r="BB406" i="24" s="1"/>
  <c r="AH26" i="24"/>
  <c r="AH31" i="24"/>
  <c r="AO31" i="24" s="1"/>
  <c r="AG73" i="24"/>
  <c r="AH92" i="24"/>
  <c r="AO92" i="24" s="1"/>
  <c r="AI100" i="24"/>
  <c r="AI104" i="24"/>
  <c r="AH128" i="24"/>
  <c r="AO128" i="24" s="1"/>
  <c r="AI137" i="24"/>
  <c r="AH137" i="24"/>
  <c r="AO137" i="24" s="1"/>
  <c r="AG137" i="24"/>
  <c r="BB137" i="24" s="1"/>
  <c r="AI227" i="24"/>
  <c r="AH228" i="24"/>
  <c r="AO228" i="24" s="1"/>
  <c r="AG232" i="24"/>
  <c r="BB232" i="24" s="1"/>
  <c r="AQ241" i="24" a="1"/>
  <c r="AQ241" i="24" s="1"/>
  <c r="AI241" i="24"/>
  <c r="AH241" i="24"/>
  <c r="AO241" i="24" s="1"/>
  <c r="AV241" i="24"/>
  <c r="AT241" i="24"/>
  <c r="AI248" i="24"/>
  <c r="AH291" i="24"/>
  <c r="AO291" i="24" s="1"/>
  <c r="AG291" i="24"/>
  <c r="BB291" i="24" s="1"/>
  <c r="AP291" i="24"/>
  <c r="AQ291" i="24" a="1"/>
  <c r="AQ291" i="24" s="1"/>
  <c r="AI307" i="24"/>
  <c r="AT307" i="24"/>
  <c r="AQ307" i="24" a="1"/>
  <c r="AQ307" i="24" s="1"/>
  <c r="AV307" i="24"/>
  <c r="AH307" i="24"/>
  <c r="AO307" i="24" s="1"/>
  <c r="AG307" i="24"/>
  <c r="BB307" i="24" s="1"/>
  <c r="AL317" i="24"/>
  <c r="AS317" i="24"/>
  <c r="AY317" i="24" s="1"/>
  <c r="AX328" i="24"/>
  <c r="AD328" i="24"/>
  <c r="BR328" i="24" s="1"/>
  <c r="AK328" i="24"/>
  <c r="AG332" i="24"/>
  <c r="BB332" i="24" s="1"/>
  <c r="AI366" i="24"/>
  <c r="AH370" i="24"/>
  <c r="AO370" i="24" s="1"/>
  <c r="AG373" i="24"/>
  <c r="BB373" i="24" s="1"/>
  <c r="AK403" i="24"/>
  <c r="BA409" i="24"/>
  <c r="AU409" i="24" s="1"/>
  <c r="AX409" i="24"/>
  <c r="AE409" i="24"/>
  <c r="AH446" i="24"/>
  <c r="AO446" i="24" s="1"/>
  <c r="AG446" i="24"/>
  <c r="BB446" i="24" s="1"/>
  <c r="AP446" i="24"/>
  <c r="AV446" i="24"/>
  <c r="AQ446" i="24" a="1"/>
  <c r="AQ446" i="24" s="1"/>
  <c r="AG488" i="24"/>
  <c r="BB488" i="24" s="1"/>
  <c r="AI488" i="24"/>
  <c r="AQ488" i="24" a="1"/>
  <c r="AQ488" i="24" s="1"/>
  <c r="AV488" i="24"/>
  <c r="AT488" i="24"/>
  <c r="AP488" i="24"/>
  <c r="AG25" i="24"/>
  <c r="AH25" i="24" s="1"/>
  <c r="AI26" i="24"/>
  <c r="AJ26" i="24" s="1"/>
  <c r="AI29" i="24"/>
  <c r="AV46" i="24"/>
  <c r="AT46" i="24"/>
  <c r="AH53" i="24"/>
  <c r="AO53" i="24" s="1"/>
  <c r="AI128" i="24"/>
  <c r="AP147" i="24"/>
  <c r="AH182" i="24"/>
  <c r="AO182" i="24" s="1"/>
  <c r="AI198" i="24"/>
  <c r="AT231" i="24"/>
  <c r="AQ231" i="24" a="1"/>
  <c r="AQ231" i="24" s="1"/>
  <c r="AI231" i="24"/>
  <c r="AG233" i="24"/>
  <c r="BB233" i="24" s="1"/>
  <c r="AI234" i="24"/>
  <c r="AK235" i="24"/>
  <c r="BA235" i="24"/>
  <c r="AU235" i="24" s="1"/>
  <c r="AE235" i="24"/>
  <c r="AG241" i="24"/>
  <c r="BB241" i="24" s="1"/>
  <c r="AH290" i="24"/>
  <c r="AO290" i="24" s="1"/>
  <c r="AG294" i="24"/>
  <c r="BB294" i="24" s="1"/>
  <c r="AL324" i="24"/>
  <c r="AX335" i="24"/>
  <c r="AE335" i="24"/>
  <c r="AD335" i="24"/>
  <c r="BR335" i="24" s="1"/>
  <c r="AK335" i="24"/>
  <c r="AJ335" i="24"/>
  <c r="BA335" i="24"/>
  <c r="AU335" i="24" s="1"/>
  <c r="AT359" i="24"/>
  <c r="AJ409" i="24"/>
  <c r="CY3" i="24"/>
  <c r="AI25" i="24"/>
  <c r="AG46" i="24"/>
  <c r="BB46" i="24" s="1"/>
  <c r="AI53" i="24"/>
  <c r="AI110" i="24"/>
  <c r="AT110" i="24"/>
  <c r="AG112" i="24"/>
  <c r="AH112" i="24" s="1"/>
  <c r="AG114" i="24"/>
  <c r="AH114" i="24" s="1"/>
  <c r="B115" i="24"/>
  <c r="AF115" i="24"/>
  <c r="AG126" i="24"/>
  <c r="BB126" i="24" s="1"/>
  <c r="AV175" i="24"/>
  <c r="AI175" i="24"/>
  <c r="AG193" i="24"/>
  <c r="AG231" i="24"/>
  <c r="BB231" i="24" s="1"/>
  <c r="AH233" i="24"/>
  <c r="AO233" i="24" s="1"/>
  <c r="AJ235" i="24"/>
  <c r="AG246" i="24"/>
  <c r="BB246" i="24" s="1"/>
  <c r="AP248" i="24"/>
  <c r="AH294" i="24"/>
  <c r="AO294" i="24" s="1"/>
  <c r="AQ305" i="24" a="1"/>
  <c r="AQ305" i="24" s="1"/>
  <c r="AI28" i="24"/>
  <c r="AI46" i="24"/>
  <c r="AH60" i="24"/>
  <c r="AO60" i="24" s="1"/>
  <c r="AG65" i="24"/>
  <c r="BB65" i="24" s="1"/>
  <c r="B66" i="24"/>
  <c r="AF66" i="24"/>
  <c r="AQ69" i="24" a="1"/>
  <c r="AQ69" i="24" s="1"/>
  <c r="AH90" i="24"/>
  <c r="AO90" i="24" s="1"/>
  <c r="AS90" i="24" s="1"/>
  <c r="AY90" i="24" s="1"/>
  <c r="AP96" i="24"/>
  <c r="AI101" i="24"/>
  <c r="AH101" i="24"/>
  <c r="AO101" i="24" s="1"/>
  <c r="AH110" i="24"/>
  <c r="AO110" i="24" s="1"/>
  <c r="AI112" i="24"/>
  <c r="AE112" i="24" s="1"/>
  <c r="AI114" i="24"/>
  <c r="AP120" i="24"/>
  <c r="AT120" i="24"/>
  <c r="AI126" i="24"/>
  <c r="AI134" i="24"/>
  <c r="AT141" i="24"/>
  <c r="AQ144" i="24" a="1"/>
  <c r="AQ144" i="24" s="1"/>
  <c r="AP144" i="24"/>
  <c r="AQ150" i="24" a="1"/>
  <c r="AQ150" i="24" s="1"/>
  <c r="AP150" i="24"/>
  <c r="AI150" i="24"/>
  <c r="AH150" i="24"/>
  <c r="AO150" i="24" s="1"/>
  <c r="AK154" i="24"/>
  <c r="AI160" i="24"/>
  <c r="AK168" i="24"/>
  <c r="BA168" i="24" s="1"/>
  <c r="AU168" i="24" s="1"/>
  <c r="AX168" i="24"/>
  <c r="AE168" i="24"/>
  <c r="AT173" i="24"/>
  <c r="AH175" i="24"/>
  <c r="AO175" i="24" s="1"/>
  <c r="AT176" i="24"/>
  <c r="AP176" i="24"/>
  <c r="AV185" i="24"/>
  <c r="AT185" i="24"/>
  <c r="AQ185" i="24" a="1"/>
  <c r="AQ185" i="24" s="1"/>
  <c r="AI193" i="24"/>
  <c r="AJ212" i="24"/>
  <c r="AV214" i="24"/>
  <c r="AQ220" i="24" a="1"/>
  <c r="AQ220" i="24" s="1"/>
  <c r="AP220" i="24"/>
  <c r="AT220" i="24"/>
  <c r="AQ226" i="24" a="1"/>
  <c r="AQ226" i="24" s="1"/>
  <c r="AT228" i="24"/>
  <c r="AP232" i="24"/>
  <c r="AP234" i="24"/>
  <c r="AH240" i="24"/>
  <c r="AO240" i="24" s="1"/>
  <c r="AI246" i="24"/>
  <c r="AT286" i="24"/>
  <c r="AI286" i="24"/>
  <c r="AH286" i="24"/>
  <c r="AO286" i="24" s="1"/>
  <c r="AQ286" i="24" a="1"/>
  <c r="AQ286" i="24" s="1"/>
  <c r="AP286" i="24"/>
  <c r="AT291" i="24"/>
  <c r="AP295" i="24"/>
  <c r="AP307" i="24"/>
  <c r="AG314" i="24"/>
  <c r="BB314" i="24" s="1"/>
  <c r="AJ317" i="24"/>
  <c r="AG327" i="24"/>
  <c r="BB327" i="24" s="1"/>
  <c r="AH331" i="24"/>
  <c r="AO331" i="24" s="1"/>
  <c r="AG331" i="24"/>
  <c r="BB331" i="24" s="1"/>
  <c r="AI331" i="24"/>
  <c r="AP331" i="24"/>
  <c r="AG334" i="24"/>
  <c r="BB334" i="24" s="1"/>
  <c r="AX344" i="24"/>
  <c r="AE344" i="24"/>
  <c r="BA344" i="24"/>
  <c r="AU344" i="24" s="1"/>
  <c r="AD344" i="24"/>
  <c r="BR344" i="24" s="1"/>
  <c r="AJ351" i="24"/>
  <c r="AV357" i="24"/>
  <c r="AT357" i="24"/>
  <c r="AQ361" i="24" a="1"/>
  <c r="AQ361" i="24" s="1"/>
  <c r="AP361" i="24"/>
  <c r="AT361" i="24"/>
  <c r="AI361" i="24"/>
  <c r="AH361" i="24"/>
  <c r="AO361" i="24" s="1"/>
  <c r="AT366" i="24"/>
  <c r="AG372" i="24"/>
  <c r="BB372" i="24" s="1"/>
  <c r="AI381" i="24"/>
  <c r="AV394" i="24"/>
  <c r="AG399" i="24"/>
  <c r="BB399" i="24" s="1"/>
  <c r="AG405" i="24"/>
  <c r="BB405" i="24" s="1"/>
  <c r="AH415" i="24"/>
  <c r="AO415" i="24" s="1"/>
  <c r="AT422" i="24"/>
  <c r="AV422" i="24"/>
  <c r="AI422" i="24"/>
  <c r="AQ422" i="24" a="1"/>
  <c r="AQ422" i="24" s="1"/>
  <c r="AK425" i="24"/>
  <c r="AG436" i="24"/>
  <c r="BB436" i="24" s="1"/>
  <c r="AG453" i="24"/>
  <c r="BB453" i="24" s="1"/>
  <c r="AV459" i="24"/>
  <c r="AK461" i="24"/>
  <c r="BA461" i="24" s="1"/>
  <c r="AU461" i="24" s="1"/>
  <c r="AJ461" i="24"/>
  <c r="AE461" i="24"/>
  <c r="AG464" i="24"/>
  <c r="BB464" i="24" s="1"/>
  <c r="AK467" i="24"/>
  <c r="BA467" i="24" s="1"/>
  <c r="AU467" i="24" s="1"/>
  <c r="AE467" i="24"/>
  <c r="AD467" i="24"/>
  <c r="BR467" i="24" s="1"/>
  <c r="AJ467" i="24"/>
  <c r="AH476" i="24"/>
  <c r="AO476" i="24" s="1"/>
  <c r="AH478" i="24"/>
  <c r="AO478" i="24" s="1"/>
  <c r="AG481" i="24"/>
  <c r="BB481" i="24" s="1"/>
  <c r="AS503" i="24"/>
  <c r="AY503" i="24" s="1"/>
  <c r="AD503" i="24"/>
  <c r="BR503" i="24" s="1"/>
  <c r="AP515" i="24"/>
  <c r="AQ525" i="24" a="1"/>
  <c r="AQ525" i="24" s="1"/>
  <c r="AI525" i="24"/>
  <c r="AH525" i="24"/>
  <c r="AO525" i="24" s="1"/>
  <c r="AV525" i="24"/>
  <c r="AT525" i="24"/>
  <c r="AH94" i="24"/>
  <c r="AO94" i="24" s="1"/>
  <c r="AG94" i="24"/>
  <c r="BB94" i="24" s="1"/>
  <c r="AT164" i="24"/>
  <c r="AI164" i="24"/>
  <c r="AH164" i="24"/>
  <c r="AO164" i="24" s="1"/>
  <c r="AG164" i="24"/>
  <c r="BB164" i="24" s="1"/>
  <c r="AP174" i="24"/>
  <c r="AT174" i="24"/>
  <c r="AV260" i="24"/>
  <c r="AI260" i="24"/>
  <c r="AH260" i="24"/>
  <c r="AO260" i="24" s="1"/>
  <c r="AG260" i="24"/>
  <c r="BB260" i="24" s="1"/>
  <c r="AP273" i="24"/>
  <c r="AT273" i="24"/>
  <c r="AI273" i="24"/>
  <c r="BA306" i="24"/>
  <c r="AU306" i="24" s="1"/>
  <c r="AX306" i="24"/>
  <c r="AT347" i="24"/>
  <c r="AQ347" i="24" a="1"/>
  <c r="AQ347" i="24" s="1"/>
  <c r="AH347" i="24"/>
  <c r="AO347" i="24" s="1"/>
  <c r="AG347" i="24"/>
  <c r="BB347" i="24" s="1"/>
  <c r="AX365" i="24"/>
  <c r="AE365" i="24"/>
  <c r="AP402" i="24"/>
  <c r="AT402" i="24"/>
  <c r="AV402" i="24"/>
  <c r="AX429" i="24"/>
  <c r="AE429" i="24"/>
  <c r="AX449" i="24"/>
  <c r="AE449" i="24"/>
  <c r="AK449" i="24"/>
  <c r="AJ449" i="24"/>
  <c r="AD449" i="24"/>
  <c r="BR449" i="24" s="1"/>
  <c r="BA449" i="24"/>
  <c r="AU449" i="24" s="1"/>
  <c r="AX477" i="24"/>
  <c r="AE477" i="24"/>
  <c r="BA477" i="24"/>
  <c r="AU477" i="24" s="1"/>
  <c r="AK521" i="24"/>
  <c r="AJ521" i="24"/>
  <c r="BA521" i="24"/>
  <c r="AU521" i="24" s="1"/>
  <c r="AD521" i="24"/>
  <c r="BR521" i="24" s="1"/>
  <c r="AE521" i="24"/>
  <c r="AL545" i="24"/>
  <c r="AS545" i="24"/>
  <c r="AY545" i="24" s="1"/>
  <c r="AK548" i="24"/>
  <c r="AJ548" i="24"/>
  <c r="AE548" i="24"/>
  <c r="BA548" i="24"/>
  <c r="AU548" i="24" s="1"/>
  <c r="AX548" i="24"/>
  <c r="AQ58" i="24" a="1"/>
  <c r="AQ58" i="24" s="1"/>
  <c r="AP58" i="24"/>
  <c r="AG71" i="24"/>
  <c r="AI94" i="24"/>
  <c r="AG102" i="24"/>
  <c r="AG111" i="24"/>
  <c r="AG125" i="24"/>
  <c r="BB125" i="24" s="1"/>
  <c r="AE133" i="24"/>
  <c r="AG153" i="24"/>
  <c r="AH153" i="24" s="1"/>
  <c r="AG161" i="24"/>
  <c r="BB161" i="24" s="1"/>
  <c r="AG174" i="24"/>
  <c r="BB174" i="24" s="1"/>
  <c r="AJ204" i="24"/>
  <c r="BA204" i="24"/>
  <c r="AU204" i="24" s="1"/>
  <c r="AV204" i="24" s="1"/>
  <c r="AE204" i="24"/>
  <c r="AG213" i="24"/>
  <c r="BB213" i="24" s="1"/>
  <c r="AG218" i="24"/>
  <c r="BB218" i="24" s="1"/>
  <c r="AI219" i="24"/>
  <c r="AH219" i="24"/>
  <c r="AO219" i="24" s="1"/>
  <c r="AI224" i="24"/>
  <c r="AV224" i="24"/>
  <c r="AE229" i="24"/>
  <c r="AD229" i="24" s="1"/>
  <c r="BR229" i="24" s="1"/>
  <c r="BA229" i="24"/>
  <c r="AU229" i="24" s="1"/>
  <c r="AH261" i="24"/>
  <c r="AO261" i="24" s="1"/>
  <c r="AV261" i="24"/>
  <c r="AT262" i="24"/>
  <c r="AV262" i="24"/>
  <c r="AE271" i="24"/>
  <c r="AK271" i="24"/>
  <c r="BA271" i="24" s="1"/>
  <c r="AU271" i="24" s="1"/>
  <c r="AG273" i="24"/>
  <c r="BB273" i="24" s="1"/>
  <c r="AV274" i="24"/>
  <c r="AT274" i="24"/>
  <c r="AL280" i="24"/>
  <c r="AP281" i="24"/>
  <c r="AH281" i="24"/>
  <c r="AO281" i="24" s="1"/>
  <c r="AS281" i="24" s="1"/>
  <c r="AY281" i="24" s="1"/>
  <c r="AG281" i="24"/>
  <c r="BB281" i="24" s="1"/>
  <c r="AT281" i="24"/>
  <c r="AJ306" i="24"/>
  <c r="BA313" i="24"/>
  <c r="AU313" i="24" s="1"/>
  <c r="AQ338" i="24" a="1"/>
  <c r="AQ338" i="24" s="1"/>
  <c r="AH338" i="24"/>
  <c r="AO338" i="24" s="1"/>
  <c r="AG338" i="24"/>
  <c r="BB338" i="24" s="1"/>
  <c r="AI347" i="24"/>
  <c r="AG364" i="24"/>
  <c r="BB364" i="24" s="1"/>
  <c r="AJ365" i="24"/>
  <c r="AH397" i="24"/>
  <c r="AO397" i="24" s="1"/>
  <c r="AG397" i="24"/>
  <c r="BB397" i="24" s="1"/>
  <c r="AP397" i="24"/>
  <c r="AI397" i="24"/>
  <c r="AG402" i="24"/>
  <c r="BB402" i="24" s="1"/>
  <c r="AJ429" i="24"/>
  <c r="AI437" i="24"/>
  <c r="AT437" i="24"/>
  <c r="AH437" i="24"/>
  <c r="AO437" i="24" s="1"/>
  <c r="AV440" i="24"/>
  <c r="AQ440" i="24" a="1"/>
  <c r="AQ440" i="24" s="1"/>
  <c r="AT440" i="24"/>
  <c r="AJ477" i="24"/>
  <c r="AG514" i="24"/>
  <c r="BB514" i="24" s="1"/>
  <c r="AV514" i="24"/>
  <c r="AI514" i="24"/>
  <c r="AT514" i="24"/>
  <c r="AQ514" i="24" a="1"/>
  <c r="AQ514" i="24" s="1"/>
  <c r="AP514" i="24"/>
  <c r="AX546" i="24"/>
  <c r="AK546" i="24"/>
  <c r="AJ546" i="24"/>
  <c r="BA546" i="24"/>
  <c r="AU546" i="24" s="1"/>
  <c r="AI177" i="24"/>
  <c r="AH177" i="24"/>
  <c r="AO177" i="24" s="1"/>
  <c r="AG177" i="24"/>
  <c r="BB177" i="24" s="1"/>
  <c r="AP190" i="24"/>
  <c r="AI190" i="24"/>
  <c r="AG190" i="24"/>
  <c r="BB190" i="24" s="1"/>
  <c r="AH190" i="24"/>
  <c r="AO190" i="24" s="1"/>
  <c r="AT251" i="24"/>
  <c r="AQ251" i="24" a="1"/>
  <c r="AQ251" i="24" s="1"/>
  <c r="AP251" i="24"/>
  <c r="AL272" i="24"/>
  <c r="AS272" i="24"/>
  <c r="AY272" i="24" s="1"/>
  <c r="AE292" i="24"/>
  <c r="AD292" i="24"/>
  <c r="BR292" i="24" s="1"/>
  <c r="AV358" i="24"/>
  <c r="AQ358" i="24" a="1"/>
  <c r="AQ358" i="24" s="1"/>
  <c r="AT358" i="24"/>
  <c r="AE386" i="24"/>
  <c r="AD386" i="24" s="1"/>
  <c r="BR386" i="24" s="1"/>
  <c r="AX386" i="24"/>
  <c r="BA386" i="24"/>
  <c r="AU386" i="24" s="1"/>
  <c r="AY12" i="24"/>
  <c r="AI87" i="24"/>
  <c r="AH87" i="24"/>
  <c r="AO87" i="24" s="1"/>
  <c r="AJ105" i="24"/>
  <c r="AQ121" i="24" a="1"/>
  <c r="AQ121" i="24" s="1"/>
  <c r="AP121" i="24"/>
  <c r="BA133" i="24"/>
  <c r="AU133" i="24" s="1"/>
  <c r="AX135" i="24"/>
  <c r="AE135" i="24"/>
  <c r="AH161" i="24"/>
  <c r="AO161" i="24" s="1"/>
  <c r="AH174" i="24"/>
  <c r="AO174" i="24" s="1"/>
  <c r="AG187" i="24"/>
  <c r="BB187" i="24" s="1"/>
  <c r="AG201" i="24"/>
  <c r="BB201" i="24" s="1"/>
  <c r="AK204" i="24"/>
  <c r="AI213" i="24"/>
  <c r="AH218" i="24"/>
  <c r="AO218" i="24" s="1"/>
  <c r="AG219" i="24"/>
  <c r="BB219" i="24" s="1"/>
  <c r="AI230" i="24"/>
  <c r="AQ230" i="24" a="1"/>
  <c r="AQ230" i="24" s="1"/>
  <c r="AH251" i="24"/>
  <c r="AO251" i="24" s="1"/>
  <c r="AS251" i="24" s="1"/>
  <c r="AY251" i="24" s="1"/>
  <c r="AH254" i="24"/>
  <c r="AO254" i="24" s="1"/>
  <c r="AG254" i="24"/>
  <c r="BB254" i="24" s="1"/>
  <c r="AQ254" i="24" a="1"/>
  <c r="AQ254" i="24" s="1"/>
  <c r="AQ255" i="24" a="1"/>
  <c r="AQ255" i="24" s="1"/>
  <c r="AP255" i="24"/>
  <c r="AI255" i="24"/>
  <c r="AV255" i="24"/>
  <c r="AG261" i="24"/>
  <c r="BB261" i="24" s="1"/>
  <c r="AG262" i="24"/>
  <c r="BB262" i="24" s="1"/>
  <c r="AP265" i="24"/>
  <c r="AH265" i="24"/>
  <c r="AO265" i="24" s="1"/>
  <c r="AG265" i="24"/>
  <c r="BB265" i="24" s="1"/>
  <c r="AJ271" i="24"/>
  <c r="AH273" i="24"/>
  <c r="AO273" i="24" s="1"/>
  <c r="AG274" i="24"/>
  <c r="BB274" i="24" s="1"/>
  <c r="AK292" i="24"/>
  <c r="BA292" i="24" s="1"/>
  <c r="AU292" i="24" s="1"/>
  <c r="BA293" i="24"/>
  <c r="AU293" i="24" s="1"/>
  <c r="AX293" i="24"/>
  <c r="AE293" i="24"/>
  <c r="AK306" i="24"/>
  <c r="AL306" i="24" s="1"/>
  <c r="AT318" i="24"/>
  <c r="AI318" i="24"/>
  <c r="AH318" i="24"/>
  <c r="AO318" i="24" s="1"/>
  <c r="AV318" i="24"/>
  <c r="AX319" i="24"/>
  <c r="AE319" i="24"/>
  <c r="BA319" i="24"/>
  <c r="AU319" i="24" s="1"/>
  <c r="AD319" i="24"/>
  <c r="BR319" i="24" s="1"/>
  <c r="AH321" i="24"/>
  <c r="AO321" i="24" s="1"/>
  <c r="AG321" i="24"/>
  <c r="BB321" i="24" s="1"/>
  <c r="AT321" i="24"/>
  <c r="AQ321" i="24" a="1"/>
  <c r="AQ321" i="24" s="1"/>
  <c r="AI330" i="24"/>
  <c r="AH330" i="24"/>
  <c r="AO330" i="24" s="1"/>
  <c r="AP330" i="24"/>
  <c r="AG330" i="24"/>
  <c r="BB330" i="24" s="1"/>
  <c r="AI338" i="24"/>
  <c r="AH358" i="24"/>
  <c r="AO358" i="24" s="1"/>
  <c r="AH364" i="24"/>
  <c r="AO364" i="24" s="1"/>
  <c r="AK365" i="24"/>
  <c r="BA365" i="24" s="1"/>
  <c r="AU365" i="24" s="1"/>
  <c r="AQ377" i="24" a="1"/>
  <c r="AQ377" i="24" s="1"/>
  <c r="AP377" i="24"/>
  <c r="AV377" i="24"/>
  <c r="AK386" i="24"/>
  <c r="AH402" i="24"/>
  <c r="AO402" i="24" s="1"/>
  <c r="AP409" i="24"/>
  <c r="AV409" i="24"/>
  <c r="AT409" i="24"/>
  <c r="AJ410" i="24"/>
  <c r="AK429" i="24"/>
  <c r="BA429" i="24" s="1"/>
  <c r="AU429" i="24" s="1"/>
  <c r="AK432" i="24"/>
  <c r="BA432" i="24" s="1"/>
  <c r="AU432" i="24" s="1"/>
  <c r="AG437" i="24"/>
  <c r="BB437" i="24" s="1"/>
  <c r="AG440" i="24"/>
  <c r="BB440" i="24" s="1"/>
  <c r="AT455" i="24"/>
  <c r="AI455" i="24"/>
  <c r="AH455" i="24"/>
  <c r="AO455" i="24" s="1"/>
  <c r="AG455" i="24"/>
  <c r="BB455" i="24" s="1"/>
  <c r="AD463" i="24"/>
  <c r="BR463" i="24" s="1"/>
  <c r="BA463" i="24"/>
  <c r="AU463" i="24" s="1"/>
  <c r="AK477" i="24"/>
  <c r="AQ493" i="24" a="1"/>
  <c r="AQ493" i="24" s="1"/>
  <c r="AV493" i="24"/>
  <c r="AP493" i="24"/>
  <c r="AI493" i="24"/>
  <c r="AX509" i="24"/>
  <c r="AE509" i="24"/>
  <c r="AJ509" i="24"/>
  <c r="BA509" i="24"/>
  <c r="AU509" i="24" s="1"/>
  <c r="AH514" i="24"/>
  <c r="AO514" i="24" s="1"/>
  <c r="AE516" i="24"/>
  <c r="AD516" i="24"/>
  <c r="BR516" i="24" s="1"/>
  <c r="AK516" i="24"/>
  <c r="BA516" i="24" s="1"/>
  <c r="AU516" i="24" s="1"/>
  <c r="AX536" i="24"/>
  <c r="AK536" i="24"/>
  <c r="AE536" i="24"/>
  <c r="BA536" i="24"/>
  <c r="AU536" i="24" s="1"/>
  <c r="AD536" i="24"/>
  <c r="BR536" i="24" s="1"/>
  <c r="AH253" i="24"/>
  <c r="AO253" i="24" s="1"/>
  <c r="AQ253" i="24" a="1"/>
  <c r="AQ253" i="24" s="1"/>
  <c r="AG146" i="24"/>
  <c r="BB146" i="24" s="1"/>
  <c r="AG154" i="24"/>
  <c r="BB154" i="24" s="1"/>
  <c r="AG166" i="24"/>
  <c r="BB166" i="24" s="1"/>
  <c r="AG179" i="24"/>
  <c r="BB179" i="24" s="1"/>
  <c r="AE181" i="24"/>
  <c r="AG192" i="24"/>
  <c r="AH192" i="24" s="1"/>
  <c r="AG209" i="24"/>
  <c r="AI216" i="24"/>
  <c r="BA221" i="24"/>
  <c r="AU221" i="24" s="1"/>
  <c r="AG253" i="24"/>
  <c r="BB253" i="24" s="1"/>
  <c r="AG272" i="24"/>
  <c r="BB272" i="24" s="1"/>
  <c r="AJ300" i="24"/>
  <c r="BA300" i="24"/>
  <c r="AU300" i="24" s="1"/>
  <c r="AE300" i="24"/>
  <c r="AD300" i="24"/>
  <c r="BR300" i="24" s="1"/>
  <c r="AE393" i="24"/>
  <c r="AX393" i="24"/>
  <c r="AX395" i="24"/>
  <c r="AE395" i="24"/>
  <c r="AK395" i="24"/>
  <c r="BA395" i="24" s="1"/>
  <c r="AU395" i="24" s="1"/>
  <c r="AJ395" i="24"/>
  <c r="AH451" i="24"/>
  <c r="AO451" i="24" s="1"/>
  <c r="AG451" i="24"/>
  <c r="BB451" i="24" s="1"/>
  <c r="AT451" i="24"/>
  <c r="AV451" i="24"/>
  <c r="AX479" i="24"/>
  <c r="AE479" i="24"/>
  <c r="BA479" i="24"/>
  <c r="AU479" i="24" s="1"/>
  <c r="AP496" i="24"/>
  <c r="AT496" i="24"/>
  <c r="AI496" i="24"/>
  <c r="AV496" i="24"/>
  <c r="AQ496" i="24" a="1"/>
  <c r="AQ496" i="24" s="1"/>
  <c r="AH245" i="24"/>
  <c r="AO245" i="24" s="1"/>
  <c r="AV245" i="24"/>
  <c r="AP336" i="24"/>
  <c r="AQ336" i="24" a="1"/>
  <c r="AQ336" i="24" s="1"/>
  <c r="AQ423" i="24" a="1"/>
  <c r="AQ423" i="24" s="1"/>
  <c r="AT423" i="24"/>
  <c r="AS451" i="24"/>
  <c r="AY451" i="24" s="1"/>
  <c r="AT462" i="24"/>
  <c r="AI462" i="24"/>
  <c r="AH462" i="24"/>
  <c r="AO462" i="24" s="1"/>
  <c r="AG462" i="24"/>
  <c r="BB462" i="24" s="1"/>
  <c r="AV462" i="24"/>
  <c r="AH467" i="24"/>
  <c r="AO467" i="24" s="1"/>
  <c r="AG467" i="24"/>
  <c r="BB467" i="24" s="1"/>
  <c r="AQ467" i="24" a="1"/>
  <c r="AQ467" i="24" s="1"/>
  <c r="AP467" i="24"/>
  <c r="AV467" i="24"/>
  <c r="AK489" i="24"/>
  <c r="BA489" i="24" s="1"/>
  <c r="AU489" i="24" s="1"/>
  <c r="AJ489" i="24"/>
  <c r="AX489" i="24"/>
  <c r="AE489" i="24"/>
  <c r="AH499" i="24"/>
  <c r="AO499" i="24" s="1"/>
  <c r="AG499" i="24"/>
  <c r="BB499" i="24" s="1"/>
  <c r="AT499" i="24"/>
  <c r="AQ499" i="24" a="1"/>
  <c r="AQ499" i="24" s="1"/>
  <c r="AP499" i="24"/>
  <c r="AI499" i="24"/>
  <c r="AS529" i="24"/>
  <c r="AY529" i="24" s="1"/>
  <c r="AL529" i="24"/>
  <c r="AK533" i="24"/>
  <c r="BA533" i="24" s="1"/>
  <c r="AU533" i="24" s="1"/>
  <c r="AX533" i="24"/>
  <c r="AE533" i="24"/>
  <c r="AD533" i="24"/>
  <c r="BR533" i="24" s="1"/>
  <c r="AI540" i="24"/>
  <c r="AT540" i="24"/>
  <c r="AQ540" i="24" a="1"/>
  <c r="AQ540" i="24" s="1"/>
  <c r="AV540" i="24"/>
  <c r="AH166" i="24"/>
  <c r="AO166" i="24" s="1"/>
  <c r="AH209" i="24"/>
  <c r="AG229" i="24"/>
  <c r="BB229" i="24" s="1"/>
  <c r="AT229" i="24"/>
  <c r="AI245" i="24"/>
  <c r="AI253" i="24"/>
  <c r="AG269" i="24"/>
  <c r="BB269" i="24" s="1"/>
  <c r="AV269" i="24"/>
  <c r="AT269" i="24"/>
  <c r="AH272" i="24"/>
  <c r="AO272" i="24" s="1"/>
  <c r="AH336" i="24"/>
  <c r="AO336" i="24" s="1"/>
  <c r="AS336" i="24" s="1"/>
  <c r="AY336" i="24" s="1"/>
  <c r="AH337" i="24"/>
  <c r="AO337" i="24" s="1"/>
  <c r="AG337" i="24"/>
  <c r="BB337" i="24" s="1"/>
  <c r="AI339" i="24"/>
  <c r="AV339" i="24"/>
  <c r="AH339" i="24"/>
  <c r="AO339" i="24" s="1"/>
  <c r="AG339" i="24"/>
  <c r="BB339" i="24" s="1"/>
  <c r="AV342" i="24"/>
  <c r="AH342" i="24"/>
  <c r="AO342" i="24" s="1"/>
  <c r="AG342" i="24"/>
  <c r="BB342" i="24" s="1"/>
  <c r="AT342" i="24"/>
  <c r="AV350" i="24"/>
  <c r="AT350" i="24"/>
  <c r="AH423" i="24"/>
  <c r="AO423" i="24" s="1"/>
  <c r="AV429" i="24"/>
  <c r="AT429" i="24"/>
  <c r="AQ429" i="24" a="1"/>
  <c r="AQ429" i="24" s="1"/>
  <c r="AP429" i="24"/>
  <c r="AD451" i="24"/>
  <c r="BR451" i="24" s="1"/>
  <c r="AK451" i="24"/>
  <c r="AJ451" i="24"/>
  <c r="AK471" i="24"/>
  <c r="AE471" i="24"/>
  <c r="BA471" i="24"/>
  <c r="AU471" i="24" s="1"/>
  <c r="AX471" i="24"/>
  <c r="AK492" i="24"/>
  <c r="BA492" i="24" s="1"/>
  <c r="AU492" i="24" s="1"/>
  <c r="AX492" i="24"/>
  <c r="AE492" i="24"/>
  <c r="AQ521" i="24" a="1"/>
  <c r="AQ521" i="24" s="1"/>
  <c r="AP521" i="24"/>
  <c r="AH521" i="24"/>
  <c r="AO521" i="24" s="1"/>
  <c r="AG521" i="24"/>
  <c r="BB521" i="24" s="1"/>
  <c r="AK529" i="24"/>
  <c r="BA529" i="24" s="1"/>
  <c r="AU529" i="24" s="1"/>
  <c r="AJ529" i="24"/>
  <c r="AH540" i="24"/>
  <c r="AO540" i="24" s="1"/>
  <c r="AV326" i="24"/>
  <c r="AP326" i="24"/>
  <c r="AT340" i="24"/>
  <c r="AQ340" i="24" a="1"/>
  <c r="AQ340" i="24" s="1"/>
  <c r="AP340" i="24"/>
  <c r="AK468" i="24"/>
  <c r="AJ468" i="24"/>
  <c r="AX468" i="24"/>
  <c r="AQ477" i="24" a="1"/>
  <c r="AQ477" i="24" s="1"/>
  <c r="AV477" i="24"/>
  <c r="AT477" i="24"/>
  <c r="AT498" i="24"/>
  <c r="AP498" i="24"/>
  <c r="AP508" i="24"/>
  <c r="AI508" i="24"/>
  <c r="AH508" i="24"/>
  <c r="AO508" i="24" s="1"/>
  <c r="AT508" i="24"/>
  <c r="AV508" i="24"/>
  <c r="AK519" i="24"/>
  <c r="BA519" i="24" s="1"/>
  <c r="AU519" i="24" s="1"/>
  <c r="AJ519" i="24"/>
  <c r="AE519" i="24"/>
  <c r="AH529" i="24"/>
  <c r="AO529" i="24" s="1"/>
  <c r="AQ529" i="24" a="1"/>
  <c r="AQ529" i="24" s="1"/>
  <c r="AT529" i="24"/>
  <c r="AP529" i="24"/>
  <c r="AV266" i="24"/>
  <c r="AQ266" i="24" a="1"/>
  <c r="AQ266" i="24" s="1"/>
  <c r="AP266" i="24"/>
  <c r="AT271" i="24"/>
  <c r="AV271" i="24"/>
  <c r="AI276" i="24"/>
  <c r="AH276" i="24"/>
  <c r="AO276" i="24" s="1"/>
  <c r="AT279" i="24"/>
  <c r="AP279" i="24"/>
  <c r="AP289" i="24"/>
  <c r="AI289" i="24"/>
  <c r="AH289" i="24"/>
  <c r="AO289" i="24" s="1"/>
  <c r="AI362" i="24"/>
  <c r="AH362" i="24"/>
  <c r="AO362" i="24" s="1"/>
  <c r="AP362" i="24"/>
  <c r="AJ376" i="24"/>
  <c r="AX383" i="24"/>
  <c r="AE383" i="24"/>
  <c r="AP416" i="24"/>
  <c r="AT416" i="24"/>
  <c r="AI416" i="24"/>
  <c r="AH416" i="24"/>
  <c r="AO416" i="24" s="1"/>
  <c r="AK420" i="24"/>
  <c r="BA420" i="24" s="1"/>
  <c r="AU420" i="24" s="1"/>
  <c r="AE420" i="24"/>
  <c r="AD420" i="24"/>
  <c r="BR420" i="24" s="1"/>
  <c r="AT431" i="24"/>
  <c r="AQ431" i="24" a="1"/>
  <c r="AQ431" i="24" s="1"/>
  <c r="AP431" i="24"/>
  <c r="AV431" i="24"/>
  <c r="AI457" i="24"/>
  <c r="AH457" i="24"/>
  <c r="AO457" i="24" s="1"/>
  <c r="AV457" i="24"/>
  <c r="AK472" i="24"/>
  <c r="AJ472" i="24"/>
  <c r="AE472" i="24"/>
  <c r="AD472" i="24" s="1"/>
  <c r="BR472" i="24" s="1"/>
  <c r="BA472" i="24"/>
  <c r="AU472" i="24" s="1"/>
  <c r="AG477" i="24"/>
  <c r="BB477" i="24" s="1"/>
  <c r="AV483" i="24"/>
  <c r="AI483" i="24"/>
  <c r="AG498" i="24"/>
  <c r="BB498" i="24" s="1"/>
  <c r="AT501" i="24"/>
  <c r="AQ501" i="24" a="1"/>
  <c r="AQ501" i="24" s="1"/>
  <c r="AV501" i="24"/>
  <c r="AP501" i="24"/>
  <c r="AG508" i="24"/>
  <c r="BB508" i="24" s="1"/>
  <c r="AE518" i="24"/>
  <c r="BA518" i="24"/>
  <c r="AU518" i="24" s="1"/>
  <c r="AD518" i="24"/>
  <c r="BR518" i="24" s="1"/>
  <c r="AG529" i="24"/>
  <c r="BB529" i="24" s="1"/>
  <c r="AE534" i="24"/>
  <c r="BA534" i="24"/>
  <c r="AU534" i="24" s="1"/>
  <c r="AD534" i="24"/>
  <c r="BR534" i="24" s="1"/>
  <c r="AX534" i="24"/>
  <c r="AQ313" i="24" a="1"/>
  <c r="AQ313" i="24" s="1"/>
  <c r="AP313" i="24"/>
  <c r="AK413" i="24"/>
  <c r="BA413" i="24" s="1"/>
  <c r="AU413" i="24" s="1"/>
  <c r="AJ413" i="24"/>
  <c r="AE413" i="24"/>
  <c r="AK414" i="24"/>
  <c r="BA414" i="24" s="1"/>
  <c r="AU414" i="24" s="1"/>
  <c r="AJ414" i="24"/>
  <c r="AE414" i="24"/>
  <c r="AX414" i="24"/>
  <c r="AX474" i="24"/>
  <c r="AD474" i="24"/>
  <c r="BR474" i="24" s="1"/>
  <c r="AG492" i="24"/>
  <c r="BB492" i="24" s="1"/>
  <c r="AT492" i="24"/>
  <c r="AP492" i="24"/>
  <c r="AP510" i="24"/>
  <c r="AV510" i="24"/>
  <c r="AT510" i="24"/>
  <c r="AL517" i="24"/>
  <c r="AD517" i="24"/>
  <c r="BR517" i="24" s="1"/>
  <c r="AS517" i="24"/>
  <c r="AY517" i="24" s="1"/>
  <c r="AH526" i="24"/>
  <c r="AO526" i="24" s="1"/>
  <c r="AG526" i="24"/>
  <c r="BB526" i="24" s="1"/>
  <c r="AT526" i="24"/>
  <c r="AP528" i="24"/>
  <c r="AG528" i="24"/>
  <c r="BB528" i="24" s="1"/>
  <c r="AT528" i="24"/>
  <c r="AV528" i="24"/>
  <c r="AQ528" i="24" a="1"/>
  <c r="AQ528" i="24" s="1"/>
  <c r="AI547" i="24"/>
  <c r="AH547" i="24"/>
  <c r="AO547" i="24" s="1"/>
  <c r="AP547" i="24"/>
  <c r="AT547" i="24"/>
  <c r="AG313" i="24"/>
  <c r="BB313" i="24" s="1"/>
  <c r="AG317" i="24"/>
  <c r="BB317" i="24" s="1"/>
  <c r="AG320" i="24"/>
  <c r="BB320" i="24" s="1"/>
  <c r="AG324" i="24"/>
  <c r="BB324" i="24" s="1"/>
  <c r="AI378" i="24"/>
  <c r="AH378" i="24"/>
  <c r="AO378" i="24" s="1"/>
  <c r="AG386" i="24"/>
  <c r="BB386" i="24" s="1"/>
  <c r="AH392" i="24"/>
  <c r="AO392" i="24" s="1"/>
  <c r="AG392" i="24"/>
  <c r="BB392" i="24" s="1"/>
  <c r="AG393" i="24"/>
  <c r="BB393" i="24" s="1"/>
  <c r="AV401" i="24"/>
  <c r="AQ401" i="24" a="1"/>
  <c r="AQ401" i="24" s="1"/>
  <c r="AP418" i="24"/>
  <c r="AV418" i="24"/>
  <c r="AI418" i="24"/>
  <c r="AQ452" i="24" a="1"/>
  <c r="AQ452" i="24" s="1"/>
  <c r="AT452" i="24"/>
  <c r="AP452" i="24"/>
  <c r="AJ474" i="24"/>
  <c r="AT484" i="24"/>
  <c r="AQ484" i="24" a="1"/>
  <c r="AQ484" i="24" s="1"/>
  <c r="AP484" i="24"/>
  <c r="AI484" i="24"/>
  <c r="AH484" i="24"/>
  <c r="AO484" i="24" s="1"/>
  <c r="AH492" i="24"/>
  <c r="AO492" i="24" s="1"/>
  <c r="AE504" i="24"/>
  <c r="AK504" i="24"/>
  <c r="BA504" i="24" s="1"/>
  <c r="AU504" i="24" s="1"/>
  <c r="AG510" i="24"/>
  <c r="BB510" i="24" s="1"/>
  <c r="AP512" i="24"/>
  <c r="AT512" i="24"/>
  <c r="AI512" i="24"/>
  <c r="AQ512" i="24" a="1"/>
  <c r="AQ512" i="24" s="1"/>
  <c r="AV512" i="24"/>
  <c r="AV519" i="24"/>
  <c r="AT519" i="24"/>
  <c r="AQ519" i="24" a="1"/>
  <c r="AQ519" i="24" s="1"/>
  <c r="AP519" i="24"/>
  <c r="AI526" i="24"/>
  <c r="AX527" i="24"/>
  <c r="BA527" i="24"/>
  <c r="AU527" i="24" s="1"/>
  <c r="AH528" i="24"/>
  <c r="AO528" i="24" s="1"/>
  <c r="AG547" i="24"/>
  <c r="BB547" i="24" s="1"/>
  <c r="AT463" i="24"/>
  <c r="AP463" i="24"/>
  <c r="AE486" i="24"/>
  <c r="BA486" i="24"/>
  <c r="AU486" i="24" s="1"/>
  <c r="AD486" i="24"/>
  <c r="BR486" i="24" s="1"/>
  <c r="AX486" i="24"/>
  <c r="AP544" i="24"/>
  <c r="AG544" i="24"/>
  <c r="BB544" i="24" s="1"/>
  <c r="AV544" i="24"/>
  <c r="AI544" i="24"/>
  <c r="AH544" i="24"/>
  <c r="AO544" i="24" s="1"/>
  <c r="AI412" i="24"/>
  <c r="AH412" i="24"/>
  <c r="AO412" i="24" s="1"/>
  <c r="AQ412" i="24" a="1"/>
  <c r="AQ412" i="24" s="1"/>
  <c r="AP412" i="24"/>
  <c r="AH419" i="24"/>
  <c r="AO419" i="24" s="1"/>
  <c r="AG419" i="24"/>
  <c r="BB419" i="24" s="1"/>
  <c r="AQ419" i="24" a="1"/>
  <c r="AQ419" i="24" s="1"/>
  <c r="AG456" i="24"/>
  <c r="BB456" i="24" s="1"/>
  <c r="AG463" i="24"/>
  <c r="BB463" i="24" s="1"/>
  <c r="AX470" i="24"/>
  <c r="AE470" i="24"/>
  <c r="AJ486" i="24"/>
  <c r="AJ388" i="24"/>
  <c r="AV408" i="24"/>
  <c r="AT408" i="24"/>
  <c r="AG412" i="24"/>
  <c r="BB412" i="24" s="1"/>
  <c r="AI419" i="24"/>
  <c r="AX433" i="24"/>
  <c r="AE433" i="24"/>
  <c r="AH456" i="24"/>
  <c r="AO456" i="24" s="1"/>
  <c r="AH463" i="24"/>
  <c r="AO463" i="24" s="1"/>
  <c r="AS463" i="24" s="1"/>
  <c r="AY463" i="24" s="1"/>
  <c r="AJ470" i="24"/>
  <c r="AG471" i="24"/>
  <c r="BB471" i="24" s="1"/>
  <c r="AK486" i="24"/>
  <c r="AI542" i="24"/>
  <c r="AV542" i="24"/>
  <c r="BA421" i="24"/>
  <c r="AU421" i="24" s="1"/>
  <c r="AI428" i="24"/>
  <c r="AH428" i="24"/>
  <c r="AO428" i="24" s="1"/>
  <c r="AL485" i="24"/>
  <c r="AH403" i="24"/>
  <c r="AO403" i="24" s="1"/>
  <c r="AG403" i="24"/>
  <c r="BB403" i="24" s="1"/>
  <c r="AX417" i="24"/>
  <c r="AE417" i="24"/>
  <c r="AG421" i="24"/>
  <c r="BB421" i="24" s="1"/>
  <c r="AG428" i="24"/>
  <c r="BB428" i="24" s="1"/>
  <c r="AJ442" i="24"/>
  <c r="AG468" i="24"/>
  <c r="BB468" i="24" s="1"/>
  <c r="AG507" i="24"/>
  <c r="BB507" i="24" s="1"/>
  <c r="AT516" i="24"/>
  <c r="AH516" i="24"/>
  <c r="AO516" i="24" s="1"/>
  <c r="AG533" i="24"/>
  <c r="BB533" i="24" s="1"/>
  <c r="AI490" i="24"/>
  <c r="AQ490" i="24" a="1"/>
  <c r="AQ490" i="24" s="1"/>
  <c r="AX543" i="24"/>
  <c r="AE543" i="24"/>
  <c r="BA543" i="24"/>
  <c r="AU543" i="24" s="1"/>
  <c r="AQ546" i="24" a="1"/>
  <c r="AQ546" i="24" s="1"/>
  <c r="AP546" i="24"/>
  <c r="AT546" i="24"/>
  <c r="AH482" i="24"/>
  <c r="AO482" i="24" s="1"/>
  <c r="AV486" i="24"/>
  <c r="AG486" i="24"/>
  <c r="BB486" i="24" s="1"/>
  <c r="AG490" i="24"/>
  <c r="BB490" i="24" s="1"/>
  <c r="AG504" i="24"/>
  <c r="BB504" i="24" s="1"/>
  <c r="AP504" i="24"/>
  <c r="AV518" i="24"/>
  <c r="AP518" i="24"/>
  <c r="AJ531" i="24"/>
  <c r="AD531" i="24"/>
  <c r="BR531" i="24" s="1"/>
  <c r="AJ543" i="24"/>
  <c r="BA545" i="24"/>
  <c r="AU545" i="24" s="1"/>
  <c r="AX545" i="24"/>
  <c r="AG546" i="24"/>
  <c r="BB546" i="24" s="1"/>
  <c r="AX506" i="24"/>
  <c r="AE506" i="24"/>
  <c r="BA506" i="24"/>
  <c r="AU506" i="24" s="1"/>
  <c r="AI538" i="24"/>
  <c r="AH538" i="24"/>
  <c r="AO538" i="24" s="1"/>
  <c r="AT538" i="24"/>
  <c r="BA537" i="24"/>
  <c r="AU537" i="24" s="1"/>
  <c r="AQ537" i="24" a="1"/>
  <c r="AQ537" i="24" s="1"/>
  <c r="AP537" i="24"/>
  <c r="AG545" i="24"/>
  <c r="BB545" i="24" s="1"/>
  <c r="AM5" i="22"/>
  <c r="AM4" i="22"/>
  <c r="AM3" i="22"/>
  <c r="AM4" i="21"/>
  <c r="AM5" i="21"/>
  <c r="AM3" i="21"/>
  <c r="AN3" i="20"/>
  <c r="AM5" i="20"/>
  <c r="AM4" i="20"/>
  <c r="AM3" i="20"/>
  <c r="AK331" i="11"/>
  <c r="BA331" i="11" s="1"/>
  <c r="AU331" i="11" s="1"/>
  <c r="AJ331" i="11"/>
  <c r="AT300" i="11"/>
  <c r="AQ300" i="11" a="1"/>
  <c r="AQ300" i="11" s="1"/>
  <c r="AK381" i="11"/>
  <c r="AX381" i="11"/>
  <c r="O32" i="11"/>
  <c r="O19" i="11"/>
  <c r="O23" i="11"/>
  <c r="O21" i="11"/>
  <c r="O43" i="11"/>
  <c r="O41" i="11"/>
  <c r="O42" i="11"/>
  <c r="O40" i="11"/>
  <c r="AV389" i="11"/>
  <c r="AQ389" i="11" a="1"/>
  <c r="AQ389" i="11" s="1"/>
  <c r="AH389" i="11"/>
  <c r="AO389" i="11" s="1"/>
  <c r="AG389" i="11"/>
  <c r="BB389" i="11" s="1"/>
  <c r="AT414" i="11"/>
  <c r="AQ414" i="11" a="1"/>
  <c r="AQ414" i="11" s="1"/>
  <c r="AP213" i="11"/>
  <c r="AV213" i="11"/>
  <c r="AT213" i="11"/>
  <c r="AQ213" i="11" a="1"/>
  <c r="AQ213" i="11" s="1"/>
  <c r="M19" i="11"/>
  <c r="M23" i="11"/>
  <c r="AT331" i="11"/>
  <c r="AQ331" i="11" a="1"/>
  <c r="AQ331" i="11" s="1"/>
  <c r="AP331" i="11"/>
  <c r="AH140" i="11"/>
  <c r="AO140" i="11" s="1"/>
  <c r="AT454" i="11"/>
  <c r="AV454" i="11"/>
  <c r="AP454" i="11"/>
  <c r="AQ454" i="11" a="1"/>
  <c r="AQ454" i="11" s="1"/>
  <c r="AP277" i="11"/>
  <c r="AI277" i="11"/>
  <c r="AG454" i="11"/>
  <c r="BB454" i="11" s="1"/>
  <c r="AG447" i="11"/>
  <c r="BB447" i="11" s="1"/>
  <c r="AV447" i="11"/>
  <c r="AQ447" i="11" a="1"/>
  <c r="AQ447" i="11" s="1"/>
  <c r="AP447" i="11"/>
  <c r="AT447" i="11"/>
  <c r="AT546" i="11"/>
  <c r="AV546" i="11"/>
  <c r="AI213" i="11"/>
  <c r="AE213" i="11" s="1"/>
  <c r="B80" i="11"/>
  <c r="AH447" i="11"/>
  <c r="AO447" i="11" s="1"/>
  <c r="AT489" i="11"/>
  <c r="AP489" i="11"/>
  <c r="AI489" i="11"/>
  <c r="AH489" i="11"/>
  <c r="AO489" i="11" s="1"/>
  <c r="AV169" i="11"/>
  <c r="AP169" i="11"/>
  <c r="AT253" i="11"/>
  <c r="AI546" i="11"/>
  <c r="AK546" i="11" s="1"/>
  <c r="AP101" i="11"/>
  <c r="AV101" i="11"/>
  <c r="AT187" i="11"/>
  <c r="AV187" i="11"/>
  <c r="AP187" i="11"/>
  <c r="AL50" i="11"/>
  <c r="AI267" i="11"/>
  <c r="AK267" i="11" s="1"/>
  <c r="BA267" i="11" s="1"/>
  <c r="AU267" i="11" s="1"/>
  <c r="AV267" i="11"/>
  <c r="AT267" i="11"/>
  <c r="AP494" i="11"/>
  <c r="AG494" i="11"/>
  <c r="BB494" i="11" s="1"/>
  <c r="AT193" i="11"/>
  <c r="AH208" i="11"/>
  <c r="AO208" i="11" s="1"/>
  <c r="AV208" i="11"/>
  <c r="AT208" i="11"/>
  <c r="AQ208" i="11" a="1"/>
  <c r="AQ208" i="11" s="1"/>
  <c r="AP208" i="11"/>
  <c r="AI208" i="11"/>
  <c r="AP228" i="11"/>
  <c r="AV228" i="11"/>
  <c r="AT228" i="11"/>
  <c r="AQ272" i="11" a="1"/>
  <c r="AQ272" i="11" s="1"/>
  <c r="AP272" i="11"/>
  <c r="AG288" i="11"/>
  <c r="BB288" i="11" s="1"/>
  <c r="AH304" i="11"/>
  <c r="AO304" i="11" s="1"/>
  <c r="AQ506" i="11" a="1"/>
  <c r="AQ506" i="11" s="1"/>
  <c r="AI30" i="11"/>
  <c r="P72" i="11"/>
  <c r="AT245" i="11"/>
  <c r="AH288" i="11"/>
  <c r="AO288" i="11" s="1"/>
  <c r="AP65" i="11"/>
  <c r="AT157" i="11"/>
  <c r="AG339" i="11"/>
  <c r="BB339" i="11" s="1"/>
  <c r="AQ65" i="11" a="1"/>
  <c r="AQ65" i="11" s="1"/>
  <c r="AF79" i="11"/>
  <c r="B79" i="11"/>
  <c r="AL90" i="11"/>
  <c r="AG186" i="11"/>
  <c r="BB186" i="11" s="1"/>
  <c r="AV189" i="11"/>
  <c r="AQ189" i="11" a="1"/>
  <c r="AQ189" i="11" s="1"/>
  <c r="AT189" i="11"/>
  <c r="AH225" i="11"/>
  <c r="AO225" i="11" s="1"/>
  <c r="AP304" i="11"/>
  <c r="AV318" i="11"/>
  <c r="AI339" i="11"/>
  <c r="AK339" i="11" s="1"/>
  <c r="BA339" i="11" s="1"/>
  <c r="AU339" i="11" s="1"/>
  <c r="AP381" i="11"/>
  <c r="AT412" i="11"/>
  <c r="AH467" i="11"/>
  <c r="AO467" i="11" s="1"/>
  <c r="AV524" i="11"/>
  <c r="AH524" i="11"/>
  <c r="AO524" i="11" s="1"/>
  <c r="AG524" i="11"/>
  <c r="BB524" i="11" s="1"/>
  <c r="AV173" i="11"/>
  <c r="AT173" i="11"/>
  <c r="AQ173" i="11" a="1"/>
  <c r="AQ173" i="11" s="1"/>
  <c r="AP173" i="11"/>
  <c r="AI173" i="11"/>
  <c r="AG173" i="11"/>
  <c r="BB173" i="11" s="1"/>
  <c r="AT294" i="11"/>
  <c r="AH514" i="11"/>
  <c r="AO514" i="11" s="1"/>
  <c r="AP514" i="11"/>
  <c r="AV73" i="11"/>
  <c r="AF39" i="11"/>
  <c r="AP39" i="11" s="1"/>
  <c r="B39" i="11"/>
  <c r="AF64" i="11"/>
  <c r="AG64" i="11" s="1"/>
  <c r="BB64" i="11" s="1"/>
  <c r="B64" i="11"/>
  <c r="AP174" i="11"/>
  <c r="AT381" i="11"/>
  <c r="AG82" i="11"/>
  <c r="BB82" i="11" s="1"/>
  <c r="P117" i="11"/>
  <c r="P104" i="11"/>
  <c r="AI148" i="11"/>
  <c r="AK148" i="11" s="1"/>
  <c r="BA148" i="11" s="1"/>
  <c r="AU148" i="11" s="1"/>
  <c r="AQ174" i="11" a="1"/>
  <c r="AQ174" i="11" s="1"/>
  <c r="AI189" i="11"/>
  <c r="AJ189" i="11" s="1"/>
  <c r="AH200" i="11"/>
  <c r="AO200" i="11" s="1"/>
  <c r="AV200" i="11"/>
  <c r="AQ200" i="11" a="1"/>
  <c r="AQ200" i="11" s="1"/>
  <c r="AT215" i="11"/>
  <c r="AG243" i="11"/>
  <c r="BB243" i="11" s="1"/>
  <c r="AV286" i="11"/>
  <c r="AH286" i="11"/>
  <c r="AO286" i="11" s="1"/>
  <c r="AG286" i="11"/>
  <c r="BB286" i="11" s="1"/>
  <c r="AV381" i="11"/>
  <c r="AV387" i="11"/>
  <c r="AI387" i="11"/>
  <c r="AX387" i="11" s="1"/>
  <c r="AH387" i="11"/>
  <c r="AO387" i="11" s="1"/>
  <c r="AG387" i="11"/>
  <c r="BB387" i="11" s="1"/>
  <c r="AG402" i="11"/>
  <c r="BB402" i="11" s="1"/>
  <c r="AP406" i="11"/>
  <c r="AQ413" i="11" a="1"/>
  <c r="AQ413" i="11" s="1"/>
  <c r="AP413" i="11"/>
  <c r="AV458" i="11"/>
  <c r="AT458" i="11"/>
  <c r="AQ458" i="11" a="1"/>
  <c r="AQ458" i="11" s="1"/>
  <c r="AP458" i="11"/>
  <c r="AH458" i="11"/>
  <c r="AO458" i="11" s="1"/>
  <c r="AG458" i="11"/>
  <c r="BB458" i="11" s="1"/>
  <c r="AG523" i="11"/>
  <c r="BB523" i="11" s="1"/>
  <c r="AI533" i="11"/>
  <c r="AE533" i="11" s="1"/>
  <c r="AD533" i="11" s="1"/>
  <c r="BR533" i="11" s="1"/>
  <c r="AP519" i="11"/>
  <c r="AT519" i="11"/>
  <c r="AH131" i="11"/>
  <c r="AO131" i="11" s="1"/>
  <c r="AQ131" i="11" a="1"/>
  <c r="AQ131" i="11" s="1"/>
  <c r="AP464" i="11"/>
  <c r="AV464" i="11"/>
  <c r="AI131" i="11"/>
  <c r="AK131" i="11" s="1"/>
  <c r="AP84" i="11"/>
  <c r="AV84" i="11"/>
  <c r="AT84" i="11"/>
  <c r="AG128" i="11"/>
  <c r="BB128" i="11" s="1"/>
  <c r="AI198" i="11"/>
  <c r="AE198" i="11" s="1"/>
  <c r="AV198" i="11"/>
  <c r="AT198" i="11"/>
  <c r="AQ198" i="11" a="1"/>
  <c r="AQ198" i="11" s="1"/>
  <c r="AP198" i="11"/>
  <c r="AH198" i="11"/>
  <c r="AO198" i="11" s="1"/>
  <c r="AT248" i="11"/>
  <c r="AV248" i="11"/>
  <c r="AP248" i="11"/>
  <c r="AV404" i="11"/>
  <c r="AI404" i="11"/>
  <c r="AX404" i="11" s="1"/>
  <c r="AJ543" i="11"/>
  <c r="AG248" i="11"/>
  <c r="BB248" i="11" s="1"/>
  <c r="AV442" i="11"/>
  <c r="AQ56" i="11" a="1"/>
  <c r="AQ56" i="11" s="1"/>
  <c r="AI56" i="11"/>
  <c r="AX56" i="11" s="1"/>
  <c r="AG56" i="11"/>
  <c r="BB56" i="11" s="1"/>
  <c r="AQ193" i="11" a="1"/>
  <c r="AQ193" i="11" s="1"/>
  <c r="AH205" i="11"/>
  <c r="AO205" i="11" s="1"/>
  <c r="AH248" i="11"/>
  <c r="AO248" i="11" s="1"/>
  <c r="AV394" i="11"/>
  <c r="AV439" i="11"/>
  <c r="AQ439" i="11" a="1"/>
  <c r="AQ439" i="11" s="1"/>
  <c r="AH471" i="11"/>
  <c r="AO471" i="11" s="1"/>
  <c r="AP506" i="11"/>
  <c r="AT514" i="11"/>
  <c r="AH56" i="11"/>
  <c r="AO56" i="11" s="1"/>
  <c r="AI205" i="11"/>
  <c r="AK205" i="11" s="1"/>
  <c r="AG344" i="11"/>
  <c r="BB344" i="11" s="1"/>
  <c r="AV344" i="11"/>
  <c r="AT344" i="11"/>
  <c r="AP344" i="11"/>
  <c r="AH381" i="11"/>
  <c r="AO381" i="11" s="1"/>
  <c r="AI439" i="11"/>
  <c r="AX439" i="11" s="1"/>
  <c r="AJ100" i="11"/>
  <c r="AQ157" i="11" a="1"/>
  <c r="AQ157" i="11" s="1"/>
  <c r="AT180" i="11"/>
  <c r="AV193" i="11"/>
  <c r="AV269" i="11"/>
  <c r="AQ269" i="11" a="1"/>
  <c r="AQ269" i="11" s="1"/>
  <c r="AV295" i="11"/>
  <c r="AH295" i="11"/>
  <c r="AO295" i="11" s="1"/>
  <c r="AI304" i="11"/>
  <c r="AI318" i="11"/>
  <c r="AE318" i="11" s="1"/>
  <c r="AH344" i="11"/>
  <c r="AO344" i="11" s="1"/>
  <c r="AP471" i="11"/>
  <c r="AT486" i="11"/>
  <c r="AQ486" i="11" a="1"/>
  <c r="AQ486" i="11" s="1"/>
  <c r="AH486" i="11"/>
  <c r="AO486" i="11" s="1"/>
  <c r="AG486" i="11"/>
  <c r="BB486" i="11" s="1"/>
  <c r="AT506" i="11"/>
  <c r="M119" i="11"/>
  <c r="M125" i="11"/>
  <c r="M122" i="11"/>
  <c r="M106" i="11"/>
  <c r="AT205" i="11"/>
  <c r="AV225" i="11"/>
  <c r="AQ225" i="11" a="1"/>
  <c r="AQ225" i="11" s="1"/>
  <c r="AV245" i="11"/>
  <c r="AQ248" i="11" a="1"/>
  <c r="AQ248" i="11" s="1"/>
  <c r="AV418" i="11"/>
  <c r="AT418" i="11"/>
  <c r="AQ418" i="11" a="1"/>
  <c r="AQ418" i="11" s="1"/>
  <c r="AP418" i="11"/>
  <c r="AI418" i="11"/>
  <c r="AK418" i="11" s="1"/>
  <c r="BA418" i="11" s="1"/>
  <c r="AU418" i="11" s="1"/>
  <c r="AH418" i="11"/>
  <c r="AO418" i="11" s="1"/>
  <c r="AP439" i="11"/>
  <c r="AI486" i="11"/>
  <c r="AK486" i="11" s="1"/>
  <c r="BA486" i="11" s="1"/>
  <c r="AU486" i="11" s="1"/>
  <c r="AP283" i="11"/>
  <c r="AV283" i="11"/>
  <c r="AQ283" i="11" a="1"/>
  <c r="AQ283" i="11" s="1"/>
  <c r="AT435" i="11"/>
  <c r="AI435" i="11"/>
  <c r="AE435" i="11" s="1"/>
  <c r="AD435" i="11" s="1"/>
  <c r="BR435" i="11" s="1"/>
  <c r="AP127" i="11"/>
  <c r="AG143" i="11"/>
  <c r="BB143" i="11" s="1"/>
  <c r="AT143" i="11"/>
  <c r="AQ203" i="11" a="1"/>
  <c r="AQ203" i="11" s="1"/>
  <c r="AG209" i="11"/>
  <c r="BB209" i="11" s="1"/>
  <c r="AV215" i="11"/>
  <c r="AH223" i="11"/>
  <c r="AO223" i="11" s="1"/>
  <c r="AI223" i="11"/>
  <c r="AJ223" i="11" s="1"/>
  <c r="AV263" i="11"/>
  <c r="AH283" i="11"/>
  <c r="AO283" i="11" s="1"/>
  <c r="AI286" i="11"/>
  <c r="AX286" i="11" s="1"/>
  <c r="AI302" i="11"/>
  <c r="AK302" i="11" s="1"/>
  <c r="AT369" i="11"/>
  <c r="AH402" i="11"/>
  <c r="AO402" i="11" s="1"/>
  <c r="AQ406" i="11" a="1"/>
  <c r="AQ406" i="11" s="1"/>
  <c r="AG413" i="11"/>
  <c r="BB413" i="11" s="1"/>
  <c r="AH435" i="11"/>
  <c r="AO435" i="11" s="1"/>
  <c r="AI458" i="11"/>
  <c r="AE458" i="11" s="1"/>
  <c r="AV467" i="11"/>
  <c r="AH523" i="11"/>
  <c r="AO523" i="11" s="1"/>
  <c r="AV427" i="11"/>
  <c r="AQ427" i="11" a="1"/>
  <c r="AQ427" i="11" s="1"/>
  <c r="AP427" i="11"/>
  <c r="AG94" i="11"/>
  <c r="BB94" i="11" s="1"/>
  <c r="AV94" i="11"/>
  <c r="AG166" i="11"/>
  <c r="BB166" i="11" s="1"/>
  <c r="AQ185" i="11" a="1"/>
  <c r="AQ185" i="11" s="1"/>
  <c r="AV185" i="11"/>
  <c r="AT185" i="11"/>
  <c r="AP185" i="11"/>
  <c r="AH185" i="11"/>
  <c r="AO185" i="11" s="1"/>
  <c r="AI193" i="11"/>
  <c r="AJ193" i="11" s="1"/>
  <c r="AQ297" i="11" a="1"/>
  <c r="AQ297" i="11" s="1"/>
  <c r="AT297" i="11"/>
  <c r="AT73" i="11"/>
  <c r="AH166" i="11"/>
  <c r="AO166" i="11" s="1"/>
  <c r="AH173" i="11"/>
  <c r="AO173" i="11" s="1"/>
  <c r="AG185" i="11"/>
  <c r="BB185" i="11" s="1"/>
  <c r="AI126" i="11"/>
  <c r="AX126" i="11" s="1"/>
  <c r="AV126" i="11"/>
  <c r="AP131" i="11"/>
  <c r="AT231" i="11"/>
  <c r="AV78" i="11"/>
  <c r="AQ78" i="11" a="1"/>
  <c r="AQ78" i="11" s="1"/>
  <c r="AQ84" i="11" a="1"/>
  <c r="AQ84" i="11" s="1"/>
  <c r="AT288" i="11"/>
  <c r="AP288" i="11"/>
  <c r="AV506" i="11"/>
  <c r="AH54" i="11"/>
  <c r="AO54" i="11" s="1"/>
  <c r="AT54" i="11"/>
  <c r="AP54" i="11"/>
  <c r="AI54" i="11"/>
  <c r="AK54" i="11" s="1"/>
  <c r="B75" i="11"/>
  <c r="AF75" i="11"/>
  <c r="AT75" i="11" s="1"/>
  <c r="AP269" i="11"/>
  <c r="AX332" i="11"/>
  <c r="AQ344" i="11" a="1"/>
  <c r="AQ344" i="11" s="1"/>
  <c r="AH512" i="11"/>
  <c r="AO512" i="11" s="1"/>
  <c r="AV512" i="11"/>
  <c r="AI512" i="11"/>
  <c r="AE512" i="11" s="1"/>
  <c r="AG512" i="11"/>
  <c r="BB512" i="11" s="1"/>
  <c r="N19" i="11"/>
  <c r="N50" i="11"/>
  <c r="N23" i="11"/>
  <c r="AK31" i="11"/>
  <c r="AJ31" i="11"/>
  <c r="AF76" i="11"/>
  <c r="AI76" i="11" s="1"/>
  <c r="B76" i="11"/>
  <c r="N89" i="11"/>
  <c r="AQ127" i="11" a="1"/>
  <c r="AQ127" i="11" s="1"/>
  <c r="AT178" i="11"/>
  <c r="AV178" i="11"/>
  <c r="AQ178" i="11" a="1"/>
  <c r="AQ178" i="11" s="1"/>
  <c r="AP178" i="11"/>
  <c r="AH178" i="11"/>
  <c r="AO178" i="11" s="1"/>
  <c r="AP189" i="11"/>
  <c r="AP200" i="11"/>
  <c r="AV243" i="11"/>
  <c r="AI283" i="11"/>
  <c r="AJ283" i="11" s="1"/>
  <c r="AT468" i="11"/>
  <c r="AV468" i="11"/>
  <c r="AP468" i="11"/>
  <c r="AV474" i="11"/>
  <c r="AP474" i="11"/>
  <c r="AI474" i="11"/>
  <c r="AX474" i="11" s="1"/>
  <c r="AV533" i="11"/>
  <c r="B35" i="11"/>
  <c r="O68" i="11"/>
  <c r="B84" i="11"/>
  <c r="B118" i="11"/>
  <c r="AI246" i="11"/>
  <c r="AX246" i="11" s="1"/>
  <c r="AH281" i="11"/>
  <c r="AO281" i="11" s="1"/>
  <c r="AQ450" i="11" a="1"/>
  <c r="AQ450" i="11" s="1"/>
  <c r="AI544" i="11"/>
  <c r="AE544" i="11" s="1"/>
  <c r="AT234" i="11"/>
  <c r="AT544" i="11"/>
  <c r="AH35" i="11"/>
  <c r="AO35" i="11" s="1"/>
  <c r="AG48" i="11"/>
  <c r="BB48" i="11" s="1"/>
  <c r="U55" i="11"/>
  <c r="AF55" i="11" s="1"/>
  <c r="AQ124" i="11" a="1"/>
  <c r="AQ124" i="11" s="1"/>
  <c r="AG162" i="11"/>
  <c r="BB162" i="11" s="1"/>
  <c r="AH181" i="11"/>
  <c r="AO181" i="11" s="1"/>
  <c r="AG206" i="11"/>
  <c r="BB206" i="11" s="1"/>
  <c r="AG238" i="11"/>
  <c r="BB238" i="11" s="1"/>
  <c r="AQ246" i="11" a="1"/>
  <c r="AQ246" i="11" s="1"/>
  <c r="AG252" i="11"/>
  <c r="BB252" i="11" s="1"/>
  <c r="AG324" i="11"/>
  <c r="BB324" i="11" s="1"/>
  <c r="AI355" i="11"/>
  <c r="AK355" i="11" s="1"/>
  <c r="BA355" i="11" s="1"/>
  <c r="AU355" i="11" s="1"/>
  <c r="AI391" i="11"/>
  <c r="AX391" i="11" s="1"/>
  <c r="AG434" i="11"/>
  <c r="BB434" i="11" s="1"/>
  <c r="AI440" i="11"/>
  <c r="AJ440" i="11" s="1"/>
  <c r="AH466" i="11"/>
  <c r="AO466" i="11" s="1"/>
  <c r="AG491" i="11"/>
  <c r="BB491" i="11" s="1"/>
  <c r="AG495" i="11"/>
  <c r="BB495" i="11" s="1"/>
  <c r="AV542" i="11"/>
  <c r="AV544" i="11"/>
  <c r="AI35" i="11"/>
  <c r="AK35" i="11" s="1"/>
  <c r="AH48" i="11"/>
  <c r="AO48" i="11" s="1"/>
  <c r="AP71" i="11"/>
  <c r="AH93" i="11"/>
  <c r="AO93" i="11" s="1"/>
  <c r="AP146" i="11"/>
  <c r="AI181" i="11"/>
  <c r="AJ181" i="11" s="1"/>
  <c r="AG197" i="11"/>
  <c r="BB197" i="11" s="1"/>
  <c r="AI206" i="11"/>
  <c r="AK206" i="11" s="1"/>
  <c r="BA206" i="11" s="1"/>
  <c r="AU206" i="11" s="1"/>
  <c r="AH238" i="11"/>
  <c r="AO238" i="11" s="1"/>
  <c r="AG262" i="11"/>
  <c r="BB262" i="11" s="1"/>
  <c r="AG273" i="11"/>
  <c r="BB273" i="11" s="1"/>
  <c r="AH301" i="11"/>
  <c r="AO301" i="11" s="1"/>
  <c r="AG342" i="11"/>
  <c r="BB342" i="11" s="1"/>
  <c r="AG373" i="11"/>
  <c r="BB373" i="11" s="1"/>
  <c r="AP395" i="11"/>
  <c r="AI466" i="11"/>
  <c r="AK466" i="11" s="1"/>
  <c r="AH495" i="11"/>
  <c r="AO495" i="11" s="1"/>
  <c r="AT29" i="11"/>
  <c r="AQ31" i="11" a="1"/>
  <c r="AQ31" i="11" s="1"/>
  <c r="AP35" i="11"/>
  <c r="AV146" i="11"/>
  <c r="AP181" i="11"/>
  <c r="AI197" i="11"/>
  <c r="AE197" i="11" s="1"/>
  <c r="AD197" i="11" s="1"/>
  <c r="BR197" i="11" s="1"/>
  <c r="AP206" i="11"/>
  <c r="AT232" i="11"/>
  <c r="AQ252" i="11" a="1"/>
  <c r="AQ252" i="11" s="1"/>
  <c r="AP303" i="11"/>
  <c r="AG332" i="11"/>
  <c r="BB332" i="11" s="1"/>
  <c r="AQ355" i="11" a="1"/>
  <c r="AQ355" i="11" s="1"/>
  <c r="AG437" i="11"/>
  <c r="BB437" i="11" s="1"/>
  <c r="AP461" i="11"/>
  <c r="AP466" i="11"/>
  <c r="AG492" i="11"/>
  <c r="BB492" i="11" s="1"/>
  <c r="AH543" i="11"/>
  <c r="AO543" i="11" s="1"/>
  <c r="AT71" i="11"/>
  <c r="AT31" i="11"/>
  <c r="AG47" i="11"/>
  <c r="BB47" i="11" s="1"/>
  <c r="AQ52" i="11" a="1"/>
  <c r="AQ52" i="11" s="1"/>
  <c r="AV71" i="11"/>
  <c r="AI89" i="11"/>
  <c r="AE89" i="11" s="1"/>
  <c r="AP93" i="11"/>
  <c r="AP144" i="11"/>
  <c r="AQ181" i="11" a="1"/>
  <c r="AQ181" i="11" s="1"/>
  <c r="AP184" i="11"/>
  <c r="AG188" i="11"/>
  <c r="BB188" i="11" s="1"/>
  <c r="AG190" i="11"/>
  <c r="BB190" i="11" s="1"/>
  <c r="AV217" i="11"/>
  <c r="AP265" i="11"/>
  <c r="AP276" i="11"/>
  <c r="AP301" i="11"/>
  <c r="AP315" i="11"/>
  <c r="AH321" i="11"/>
  <c r="AO321" i="11" s="1"/>
  <c r="AT355" i="11"/>
  <c r="AH384" i="11"/>
  <c r="AO384" i="11" s="1"/>
  <c r="AV419" i="11"/>
  <c r="AT466" i="11"/>
  <c r="BI5" i="15"/>
  <c r="BI4" i="15"/>
  <c r="BJ3" i="15"/>
  <c r="AT91" i="11"/>
  <c r="AT131" i="11"/>
  <c r="AQ91" i="11" a="1"/>
  <c r="AQ91" i="11" s="1"/>
  <c r="AV91" i="11"/>
  <c r="DN4" i="13"/>
  <c r="DN5" i="13"/>
  <c r="DO3" i="13"/>
  <c r="DN3" i="13"/>
  <c r="Y13" i="12"/>
  <c r="Y18" i="12"/>
  <c r="Y24" i="12"/>
  <c r="AO112" i="12"/>
  <c r="V76" i="12"/>
  <c r="V52" i="12"/>
  <c r="V82" i="12"/>
  <c r="V72" i="12"/>
  <c r="V61" i="12"/>
  <c r="V67" i="12"/>
  <c r="V55" i="12"/>
  <c r="W78" i="12"/>
  <c r="W82" i="12"/>
  <c r="W72" i="12"/>
  <c r="W49" i="12"/>
  <c r="W67" i="12"/>
  <c r="W55" i="12"/>
  <c r="V88" i="12"/>
  <c r="AP42" i="12"/>
  <c r="AP10" i="12"/>
  <c r="AP21" i="12"/>
  <c r="X61" i="12"/>
  <c r="X49" i="12"/>
  <c r="X55" i="12"/>
  <c r="W88" i="12"/>
  <c r="V74" i="12"/>
  <c r="V58" i="12"/>
  <c r="X74" i="12"/>
  <c r="AP81" i="12"/>
  <c r="AO132" i="12"/>
  <c r="C154" i="12"/>
  <c r="AQ94" i="12"/>
  <c r="AQ90" i="12"/>
  <c r="AQ79" i="12"/>
  <c r="AQ56" i="12"/>
  <c r="AQ85" i="12"/>
  <c r="AQ58" i="12"/>
  <c r="AQ62" i="12"/>
  <c r="AQ74" i="12"/>
  <c r="AQ51" i="12"/>
  <c r="AQ76" i="12"/>
  <c r="AQ65" i="12"/>
  <c r="AQ50" i="12"/>
  <c r="AQ80" i="12"/>
  <c r="AQ77" i="12"/>
  <c r="AQ60" i="12"/>
  <c r="AQ95" i="12"/>
  <c r="AQ82" i="12"/>
  <c r="AQ59" i="12"/>
  <c r="AQ53" i="12"/>
  <c r="AQ71" i="12"/>
  <c r="AQ64" i="12"/>
  <c r="AQ49" i="12"/>
  <c r="AQ81" i="12"/>
  <c r="AQ93" i="12"/>
  <c r="W109" i="12"/>
  <c r="W107" i="12"/>
  <c r="W151" i="12"/>
  <c r="W104" i="12"/>
  <c r="W146" i="12"/>
  <c r="W110" i="12"/>
  <c r="W142" i="12"/>
  <c r="W139" i="12"/>
  <c r="W153" i="12"/>
  <c r="W99" i="12"/>
  <c r="W148" i="12"/>
  <c r="C115" i="12"/>
  <c r="C129" i="12"/>
  <c r="W141" i="12"/>
  <c r="AR82" i="12"/>
  <c r="AR85" i="12"/>
  <c r="AR75" i="12"/>
  <c r="AR93" i="12"/>
  <c r="AR87" i="12"/>
  <c r="AR83" i="12"/>
  <c r="AR66" i="12"/>
  <c r="AR55" i="12"/>
  <c r="AR62" i="12"/>
  <c r="AR74" i="12"/>
  <c r="AR51" i="12"/>
  <c r="AR89" i="12"/>
  <c r="AR80" i="12"/>
  <c r="AR60" i="12"/>
  <c r="AR95" i="12"/>
  <c r="AR59" i="12"/>
  <c r="AR49" i="12"/>
  <c r="AR84" i="12"/>
  <c r="AQ61" i="12"/>
  <c r="X104" i="12"/>
  <c r="X151" i="12"/>
  <c r="X126" i="12"/>
  <c r="X107" i="12"/>
  <c r="X138" i="12"/>
  <c r="X153" i="12"/>
  <c r="X146" i="12"/>
  <c r="X156" i="12"/>
  <c r="X143" i="12"/>
  <c r="X110" i="12"/>
  <c r="X102" i="12"/>
  <c r="X122" i="12"/>
  <c r="X148" i="12"/>
  <c r="X161" i="12"/>
  <c r="X109" i="12"/>
  <c r="X142" i="12"/>
  <c r="X139" i="12"/>
  <c r="X99" i="12"/>
  <c r="X141" i="12"/>
  <c r="C145" i="12"/>
  <c r="F35" i="12"/>
  <c r="F33" i="12"/>
  <c r="F31" i="12"/>
  <c r="F43" i="12"/>
  <c r="F21" i="12"/>
  <c r="F16" i="12"/>
  <c r="F9" i="12"/>
  <c r="F8" i="12"/>
  <c r="F40" i="12"/>
  <c r="F36" i="12"/>
  <c r="F34" i="12"/>
  <c r="F25" i="12"/>
  <c r="F32" i="12"/>
  <c r="F17" i="12"/>
  <c r="Y110" i="12"/>
  <c r="Y117" i="12"/>
  <c r="Y104" i="12"/>
  <c r="Y99" i="12"/>
  <c r="Y148" i="12"/>
  <c r="Y129" i="12"/>
  <c r="Y109" i="12"/>
  <c r="C117" i="12"/>
  <c r="AQ52" i="12"/>
  <c r="AO63" i="12"/>
  <c r="AO78" i="12"/>
  <c r="V135" i="12"/>
  <c r="V131" i="12"/>
  <c r="V113" i="12"/>
  <c r="V121" i="12"/>
  <c r="V109" i="12"/>
  <c r="V147" i="12"/>
  <c r="V100" i="12"/>
  <c r="V151" i="12"/>
  <c r="V138" i="12"/>
  <c r="V107" i="12"/>
  <c r="V110" i="12"/>
  <c r="V153" i="12"/>
  <c r="V146" i="12"/>
  <c r="V143" i="12"/>
  <c r="V123" i="12"/>
  <c r="V102" i="12"/>
  <c r="V142" i="12"/>
  <c r="V139" i="12"/>
  <c r="V115" i="12"/>
  <c r="V161" i="12"/>
  <c r="AO162" i="12"/>
  <c r="AO149" i="12"/>
  <c r="AO130" i="12"/>
  <c r="AO104" i="12"/>
  <c r="AO100" i="12"/>
  <c r="AO124" i="12"/>
  <c r="AO163" i="12"/>
  <c r="AO138" i="12"/>
  <c r="AO125" i="12"/>
  <c r="AO144" i="12"/>
  <c r="AO148" i="12"/>
  <c r="AO135" i="12"/>
  <c r="AO102" i="12"/>
  <c r="AO113" i="12"/>
  <c r="AO108" i="12"/>
  <c r="AO99" i="12"/>
  <c r="AO133" i="12"/>
  <c r="AO161" i="12"/>
  <c r="AO122" i="12"/>
  <c r="AO123" i="12"/>
  <c r="AO97" i="12"/>
  <c r="AO24" i="12"/>
  <c r="AO46" i="12"/>
  <c r="AO116" i="12"/>
  <c r="AO159" i="12"/>
  <c r="W74" i="12"/>
  <c r="C147" i="12"/>
  <c r="C164" i="12"/>
  <c r="C158" i="12"/>
  <c r="C139" i="12"/>
  <c r="C98" i="12"/>
  <c r="C163" i="12"/>
  <c r="C110" i="12"/>
  <c r="C127" i="12"/>
  <c r="C128" i="12"/>
  <c r="C149" i="12"/>
  <c r="C119" i="12"/>
  <c r="C113" i="12"/>
  <c r="C162" i="12"/>
  <c r="C159" i="12"/>
  <c r="C151" i="12"/>
  <c r="C140" i="12"/>
  <c r="C126" i="12"/>
  <c r="C125" i="12"/>
  <c r="C156" i="12"/>
  <c r="C102" i="12"/>
  <c r="C146" i="12"/>
  <c r="C131" i="12"/>
  <c r="C118" i="12"/>
  <c r="C112" i="12"/>
  <c r="C138" i="12"/>
  <c r="AP46" i="12"/>
  <c r="AP59" i="12"/>
  <c r="AP49" i="12"/>
  <c r="AP62" i="12"/>
  <c r="AP90" i="12"/>
  <c r="AP79" i="12"/>
  <c r="AP75" i="12"/>
  <c r="AP56" i="12"/>
  <c r="AP85" i="12"/>
  <c r="AP58" i="12"/>
  <c r="AP76" i="12"/>
  <c r="AP65" i="12"/>
  <c r="AP50" i="12"/>
  <c r="AP82" i="12"/>
  <c r="AP74" i="12"/>
  <c r="AP77" i="12"/>
  <c r="W58" i="12"/>
  <c r="F138" i="12"/>
  <c r="F118" i="12"/>
  <c r="F123" i="12"/>
  <c r="AP51" i="12"/>
  <c r="AP61" i="12"/>
  <c r="AP71" i="12"/>
  <c r="AO106" i="12"/>
  <c r="C116" i="12"/>
  <c r="E37" i="12"/>
  <c r="E17" i="12"/>
  <c r="E46" i="12"/>
  <c r="E43" i="12"/>
  <c r="E26" i="12"/>
  <c r="E8" i="12"/>
  <c r="E13" i="12"/>
  <c r="E36" i="12"/>
  <c r="E34" i="12"/>
  <c r="E25" i="12"/>
  <c r="E21" i="12"/>
  <c r="E32" i="12"/>
  <c r="K100" i="12"/>
  <c r="C130" i="12"/>
  <c r="AO68" i="12"/>
  <c r="AO56" i="12"/>
  <c r="AO59" i="12"/>
  <c r="AO79" i="12"/>
  <c r="AO85" i="12"/>
  <c r="AO58" i="12"/>
  <c r="AO87" i="12"/>
  <c r="AO74" i="12"/>
  <c r="AO53" i="12"/>
  <c r="AO76" i="12"/>
  <c r="AO65" i="12"/>
  <c r="AO60" i="12"/>
  <c r="AO50" i="12"/>
  <c r="AO95" i="12"/>
  <c r="AR61" i="12"/>
  <c r="AO62" i="12"/>
  <c r="W65" i="12"/>
  <c r="AO141" i="12"/>
  <c r="AO157" i="12"/>
  <c r="AO41" i="12"/>
  <c r="E44" i="12"/>
  <c r="AR52" i="12"/>
  <c r="AP63" i="12"/>
  <c r="AQ78" i="12"/>
  <c r="X82" i="12"/>
  <c r="AQ84" i="12"/>
  <c r="C97" i="12"/>
  <c r="W113" i="12"/>
  <c r="V152" i="12"/>
  <c r="AO154" i="12"/>
  <c r="W161" i="12"/>
  <c r="AP144" i="12"/>
  <c r="AP115" i="12"/>
  <c r="AP134" i="12"/>
  <c r="AP159" i="12"/>
  <c r="AQ125" i="12"/>
  <c r="AQ115" i="12"/>
  <c r="AQ111" i="12"/>
  <c r="AQ159" i="12"/>
  <c r="AQ102" i="12"/>
  <c r="AQ155" i="12"/>
  <c r="AQ144" i="12"/>
  <c r="AQ162" i="12"/>
  <c r="AQ97" i="12"/>
  <c r="AQ157" i="12"/>
  <c r="AR115" i="12"/>
  <c r="AR97" i="12"/>
  <c r="AR155" i="12"/>
  <c r="AR153" i="12"/>
  <c r="AR144" i="12"/>
  <c r="AR157" i="12"/>
  <c r="AR123" i="12"/>
  <c r="AR114" i="12"/>
  <c r="AQ18" i="12"/>
  <c r="AQ38" i="12"/>
  <c r="AQ24" i="12"/>
  <c r="AR38" i="12"/>
  <c r="AR24" i="12"/>
  <c r="AR22" i="12"/>
  <c r="AQ133" i="12"/>
  <c r="AR10" i="12"/>
  <c r="C25" i="12"/>
  <c r="C10" i="12"/>
  <c r="AR15" i="12"/>
  <c r="AP114" i="12"/>
  <c r="AP120" i="12"/>
  <c r="C11" i="12"/>
  <c r="C16" i="12"/>
  <c r="C30" i="12"/>
  <c r="AP99" i="12"/>
  <c r="AQ104" i="12"/>
  <c r="AR108" i="12"/>
  <c r="AQ114" i="12"/>
  <c r="AQ120" i="12"/>
  <c r="AR128" i="12"/>
  <c r="AP140" i="12"/>
  <c r="X9" i="12"/>
  <c r="X16" i="12"/>
  <c r="W31" i="12"/>
  <c r="X40" i="12"/>
  <c r="Y49" i="12"/>
  <c r="Y94" i="12"/>
  <c r="BB23" i="12"/>
  <c r="AZ22" i="12" s="1"/>
  <c r="X31" i="12"/>
  <c r="E92" i="12"/>
  <c r="E87" i="12"/>
  <c r="E84" i="12"/>
  <c r="E81" i="12"/>
  <c r="E93" i="12"/>
  <c r="E94" i="12"/>
  <c r="E69" i="12"/>
  <c r="E65" i="12"/>
  <c r="E95" i="12"/>
  <c r="E91" i="12"/>
  <c r="E61" i="12"/>
  <c r="E90" i="12"/>
  <c r="E55" i="12"/>
  <c r="E53" i="12"/>
  <c r="E74" i="12"/>
  <c r="E48" i="12"/>
  <c r="E79" i="12"/>
  <c r="E50" i="12"/>
  <c r="E83" i="12"/>
  <c r="E66" i="12"/>
  <c r="E80" i="12"/>
  <c r="E77" i="12"/>
  <c r="E73" i="12"/>
  <c r="E88" i="12"/>
  <c r="E75" i="12"/>
  <c r="E49" i="12"/>
  <c r="E72" i="12"/>
  <c r="E60" i="12"/>
  <c r="E68" i="12"/>
  <c r="E51" i="12"/>
  <c r="E82" i="12"/>
  <c r="E67" i="12"/>
  <c r="E62" i="12"/>
  <c r="E57" i="12"/>
  <c r="E89" i="12"/>
  <c r="E78" i="12"/>
  <c r="E76" i="12"/>
  <c r="E70" i="12"/>
  <c r="E64" i="12"/>
  <c r="E58" i="12"/>
  <c r="E71" i="12"/>
  <c r="E86" i="12"/>
  <c r="E56" i="12"/>
  <c r="E63" i="12"/>
  <c r="V21" i="12"/>
  <c r="V13" i="12"/>
  <c r="V15" i="12"/>
  <c r="V46" i="12"/>
  <c r="V20" i="12"/>
  <c r="V42" i="12"/>
  <c r="V23" i="12"/>
  <c r="V32" i="12"/>
  <c r="V19" i="12"/>
  <c r="V39" i="12"/>
  <c r="V28" i="12"/>
  <c r="V41" i="12"/>
  <c r="V18" i="12"/>
  <c r="V17" i="12"/>
  <c r="V30" i="12"/>
  <c r="V16" i="12"/>
  <c r="V43" i="12"/>
  <c r="V24" i="12"/>
  <c r="V11" i="12"/>
  <c r="V45" i="12"/>
  <c r="V40" i="12"/>
  <c r="V12" i="12"/>
  <c r="V9" i="12"/>
  <c r="V44" i="12"/>
  <c r="V37" i="12"/>
  <c r="V29" i="12"/>
  <c r="V10" i="12"/>
  <c r="V34" i="12"/>
  <c r="V33" i="12"/>
  <c r="V27" i="12"/>
  <c r="V8" i="12"/>
  <c r="V38" i="12"/>
  <c r="V25" i="12"/>
  <c r="V22" i="12"/>
  <c r="V31" i="12"/>
  <c r="V26" i="12"/>
  <c r="Y17" i="12"/>
  <c r="CG3" i="12"/>
  <c r="E161" i="12"/>
  <c r="E162" i="12"/>
  <c r="E159" i="12"/>
  <c r="E152" i="12"/>
  <c r="E143" i="12"/>
  <c r="E132" i="12"/>
  <c r="E123" i="12"/>
  <c r="E100" i="12"/>
  <c r="E163" i="12"/>
  <c r="E155" i="12"/>
  <c r="E154" i="12"/>
  <c r="E122" i="12"/>
  <c r="E113" i="12"/>
  <c r="E156" i="12"/>
  <c r="E153" i="12"/>
  <c r="E131" i="12"/>
  <c r="E104" i="12"/>
  <c r="E102" i="12"/>
  <c r="E158" i="12"/>
  <c r="E133" i="12"/>
  <c r="E124" i="12"/>
  <c r="E164" i="12"/>
  <c r="E144" i="12"/>
  <c r="E139" i="12"/>
  <c r="E125" i="12"/>
  <c r="E116" i="12"/>
  <c r="E115" i="12"/>
  <c r="E134" i="12"/>
  <c r="E157" i="12"/>
  <c r="E150" i="12"/>
  <c r="E117" i="12"/>
  <c r="E108" i="12"/>
  <c r="E110" i="12"/>
  <c r="E129" i="12"/>
  <c r="E121" i="12"/>
  <c r="E149" i="12"/>
  <c r="E112" i="12"/>
  <c r="E99" i="12"/>
  <c r="E146" i="12"/>
  <c r="E140" i="12"/>
  <c r="E160" i="12"/>
  <c r="E119" i="12"/>
  <c r="E165" i="12"/>
  <c r="E107" i="12"/>
  <c r="E130" i="12"/>
  <c r="E142" i="12"/>
  <c r="E136" i="12"/>
  <c r="E120" i="12"/>
  <c r="E137" i="12"/>
  <c r="E151" i="12"/>
  <c r="E111" i="12"/>
  <c r="E138" i="12"/>
  <c r="E147" i="12"/>
  <c r="E141" i="12"/>
  <c r="E126" i="12"/>
  <c r="E98" i="12"/>
  <c r="E105" i="12"/>
  <c r="E145" i="12"/>
  <c r="E135" i="12"/>
  <c r="E109" i="12"/>
  <c r="E128" i="12"/>
  <c r="E106" i="12"/>
  <c r="E114" i="12"/>
  <c r="C69" i="12"/>
  <c r="S137" i="12"/>
  <c r="E127" i="12"/>
  <c r="E101" i="12"/>
  <c r="D91" i="12"/>
  <c r="D86" i="12"/>
  <c r="D83" i="12"/>
  <c r="D80" i="12"/>
  <c r="D92" i="12"/>
  <c r="D87" i="12"/>
  <c r="D84" i="12"/>
  <c r="D93" i="12"/>
  <c r="D82" i="12"/>
  <c r="D75" i="12"/>
  <c r="D71" i="12"/>
  <c r="D77" i="12"/>
  <c r="D74" i="12"/>
  <c r="D69" i="12"/>
  <c r="D65" i="12"/>
  <c r="D63" i="12"/>
  <c r="D56" i="12"/>
  <c r="D64" i="12"/>
  <c r="D59" i="12"/>
  <c r="D79" i="12"/>
  <c r="D50" i="12"/>
  <c r="D88" i="12"/>
  <c r="D72" i="12"/>
  <c r="D94" i="12"/>
  <c r="D52" i="12"/>
  <c r="D61" i="12"/>
  <c r="D95" i="12"/>
  <c r="D60" i="12"/>
  <c r="D90" i="12"/>
  <c r="D67" i="12"/>
  <c r="D62" i="12"/>
  <c r="D89" i="12"/>
  <c r="D78" i="12"/>
  <c r="D76" i="12"/>
  <c r="D70" i="12"/>
  <c r="D68" i="12"/>
  <c r="D53" i="12"/>
  <c r="D81" i="12"/>
  <c r="D73" i="12"/>
  <c r="D58" i="12"/>
  <c r="D48" i="12"/>
  <c r="D51" i="12"/>
  <c r="Y39" i="12"/>
  <c r="Y46" i="12"/>
  <c r="Y29" i="12"/>
  <c r="Y25" i="12"/>
  <c r="Y42" i="12"/>
  <c r="Y19" i="12"/>
  <c r="Y16" i="12"/>
  <c r="Y8" i="12"/>
  <c r="Y43" i="12"/>
  <c r="Y31" i="12"/>
  <c r="Y44" i="12"/>
  <c r="Y37" i="12"/>
  <c r="Y32" i="12"/>
  <c r="Y15" i="12"/>
  <c r="Y36" i="12"/>
  <c r="Y10" i="12"/>
  <c r="Y40" i="12"/>
  <c r="Y9" i="12"/>
  <c r="Y26" i="12"/>
  <c r="Y45" i="12"/>
  <c r="Y12" i="12"/>
  <c r="Y35" i="12"/>
  <c r="Y38" i="12"/>
  <c r="Y33" i="12"/>
  <c r="Y23" i="12"/>
  <c r="Y28" i="12"/>
  <c r="Y27" i="12"/>
  <c r="Y20" i="12"/>
  <c r="Y30" i="12"/>
  <c r="Y34" i="12"/>
  <c r="Y22" i="12"/>
  <c r="Y21" i="12"/>
  <c r="Y11" i="12"/>
  <c r="AI23" i="12"/>
  <c r="C88" i="12"/>
  <c r="C85" i="12"/>
  <c r="C79" i="12"/>
  <c r="C72" i="12"/>
  <c r="C91" i="12"/>
  <c r="C86" i="12"/>
  <c r="C83" i="12"/>
  <c r="C92" i="12"/>
  <c r="C87" i="12"/>
  <c r="C84" i="12"/>
  <c r="C81" i="12"/>
  <c r="C77" i="12"/>
  <c r="C74" i="12"/>
  <c r="C51" i="12"/>
  <c r="C61" i="12"/>
  <c r="C82" i="12"/>
  <c r="C65" i="12"/>
  <c r="C58" i="12"/>
  <c r="C64" i="12"/>
  <c r="C59" i="12"/>
  <c r="C50" i="12"/>
  <c r="C75" i="12"/>
  <c r="C66" i="12"/>
  <c r="C56" i="12"/>
  <c r="C55" i="12"/>
  <c r="C52" i="12"/>
  <c r="C68" i="12"/>
  <c r="C53" i="12"/>
  <c r="C80" i="12"/>
  <c r="C62" i="12"/>
  <c r="C60" i="12"/>
  <c r="C67" i="12"/>
  <c r="C95" i="12"/>
  <c r="C48" i="12"/>
  <c r="C90" i="12"/>
  <c r="C89" i="12"/>
  <c r="C78" i="12"/>
  <c r="C76" i="12"/>
  <c r="C70" i="12"/>
  <c r="C71" i="12"/>
  <c r="C94" i="12"/>
  <c r="C93" i="12"/>
  <c r="C73" i="12"/>
  <c r="D49" i="12"/>
  <c r="V35" i="12"/>
  <c r="C57" i="12"/>
  <c r="C49" i="12"/>
  <c r="D160" i="12"/>
  <c r="D161" i="12"/>
  <c r="D162" i="12"/>
  <c r="D159" i="12"/>
  <c r="D141" i="12"/>
  <c r="D135" i="12"/>
  <c r="D131" i="12"/>
  <c r="D127" i="12"/>
  <c r="D123" i="12"/>
  <c r="D119" i="12"/>
  <c r="D115" i="12"/>
  <c r="D111" i="12"/>
  <c r="D165" i="12"/>
  <c r="D114" i="12"/>
  <c r="D152" i="12"/>
  <c r="D143" i="12"/>
  <c r="D132" i="12"/>
  <c r="D100" i="12"/>
  <c r="D163" i="12"/>
  <c r="D155" i="12"/>
  <c r="D154" i="12"/>
  <c r="D122" i="12"/>
  <c r="D113" i="12"/>
  <c r="D147" i="12"/>
  <c r="D99" i="12"/>
  <c r="D158" i="12"/>
  <c r="D133" i="12"/>
  <c r="D124" i="12"/>
  <c r="D164" i="12"/>
  <c r="D153" i="12"/>
  <c r="D144" i="12"/>
  <c r="D139" i="12"/>
  <c r="D125" i="12"/>
  <c r="D138" i="12"/>
  <c r="D137" i="12"/>
  <c r="D157" i="12"/>
  <c r="D145" i="12"/>
  <c r="D142" i="12"/>
  <c r="D118" i="12"/>
  <c r="D109" i="12"/>
  <c r="D106" i="12"/>
  <c r="D104" i="12"/>
  <c r="D121" i="12"/>
  <c r="D149" i="12"/>
  <c r="D112" i="12"/>
  <c r="D136" i="12"/>
  <c r="D116" i="12"/>
  <c r="D105" i="12"/>
  <c r="D102" i="12"/>
  <c r="D97" i="12"/>
  <c r="D134" i="12"/>
  <c r="D148" i="12"/>
  <c r="D146" i="12"/>
  <c r="D129" i="12"/>
  <c r="D107" i="12"/>
  <c r="D101" i="12"/>
  <c r="D128" i="12"/>
  <c r="D120" i="12"/>
  <c r="D151" i="12"/>
  <c r="D140" i="12"/>
  <c r="D110" i="12"/>
  <c r="D108" i="12"/>
  <c r="D126" i="12"/>
  <c r="D117" i="12"/>
  <c r="D98" i="12"/>
  <c r="D156" i="12"/>
  <c r="D130" i="12"/>
  <c r="Y41" i="12"/>
  <c r="E52" i="12"/>
  <c r="D57" i="12"/>
  <c r="AO40" i="12"/>
  <c r="AO23" i="12"/>
  <c r="AO42" i="12"/>
  <c r="AO37" i="12"/>
  <c r="AO34" i="12"/>
  <c r="AO33" i="12"/>
  <c r="AO8" i="12"/>
  <c r="AO30" i="12"/>
  <c r="AO28" i="12"/>
  <c r="AO16" i="12"/>
  <c r="AO43" i="12"/>
  <c r="AO31" i="12"/>
  <c r="AO22" i="12"/>
  <c r="AO32" i="12"/>
  <c r="AO26" i="12"/>
  <c r="AO20" i="12"/>
  <c r="BB137" i="12"/>
  <c r="F137" i="12"/>
  <c r="AP13" i="12"/>
  <c r="AP26" i="12"/>
  <c r="AQ13" i="12"/>
  <c r="AO36" i="12"/>
  <c r="V87" i="12"/>
  <c r="AR41" i="12"/>
  <c r="AR29" i="12"/>
  <c r="AR43" i="12"/>
  <c r="AR9" i="12"/>
  <c r="AR32" i="12"/>
  <c r="AR26" i="12"/>
  <c r="AR21" i="12"/>
  <c r="AR33" i="12"/>
  <c r="AR17" i="12"/>
  <c r="AP19" i="12"/>
  <c r="AR31" i="12"/>
  <c r="AP36" i="12"/>
  <c r="X95" i="12"/>
  <c r="X92" i="12"/>
  <c r="X86" i="12"/>
  <c r="X71" i="12"/>
  <c r="X66" i="12"/>
  <c r="X75" i="12"/>
  <c r="X62" i="12"/>
  <c r="X77" i="12"/>
  <c r="X68" i="12"/>
  <c r="X67" i="12"/>
  <c r="X65" i="12"/>
  <c r="X56" i="12"/>
  <c r="X48" i="12"/>
  <c r="X94" i="12"/>
  <c r="X88" i="12"/>
  <c r="X84" i="12"/>
  <c r="X80" i="12"/>
  <c r="X73" i="12"/>
  <c r="X51" i="12"/>
  <c r="X70" i="12"/>
  <c r="X52" i="12"/>
  <c r="X85" i="12"/>
  <c r="X59" i="12"/>
  <c r="X58" i="12"/>
  <c r="W90" i="12"/>
  <c r="C43" i="12"/>
  <c r="C38" i="12"/>
  <c r="C35" i="12"/>
  <c r="C32" i="12"/>
  <c r="C36" i="12"/>
  <c r="C27" i="12"/>
  <c r="C19" i="12"/>
  <c r="C45" i="12"/>
  <c r="C37" i="12"/>
  <c r="C18" i="12"/>
  <c r="C12" i="12"/>
  <c r="C40" i="12"/>
  <c r="C39" i="12"/>
  <c r="C24" i="12"/>
  <c r="X90" i="12"/>
  <c r="V95" i="12"/>
  <c r="Y163" i="12"/>
  <c r="AP12" i="12"/>
  <c r="D44" i="12"/>
  <c r="D33" i="12"/>
  <c r="D26" i="12"/>
  <c r="D46" i="12"/>
  <c r="D45" i="12"/>
  <c r="D37" i="12"/>
  <c r="D18" i="12"/>
  <c r="D12" i="12"/>
  <c r="D40" i="12"/>
  <c r="D39" i="12"/>
  <c r="D35" i="12"/>
  <c r="D24" i="12"/>
  <c r="D41" i="12"/>
  <c r="D11" i="12"/>
  <c r="D28" i="12"/>
  <c r="D15" i="12"/>
  <c r="AR16" i="12"/>
  <c r="BD21" i="12"/>
  <c r="BE23" i="12" s="1"/>
  <c r="AO25" i="12"/>
  <c r="C29" i="12"/>
  <c r="AR35" i="12"/>
  <c r="AP40" i="12"/>
  <c r="AP45" i="12"/>
  <c r="V48" i="12"/>
  <c r="V53" i="12"/>
  <c r="F106" i="12"/>
  <c r="AI137" i="12"/>
  <c r="AR117" i="12"/>
  <c r="F128" i="12"/>
  <c r="AQ39" i="12"/>
  <c r="AQ20" i="12"/>
  <c r="AQ44" i="12"/>
  <c r="AQ31" i="12"/>
  <c r="AQ22" i="12"/>
  <c r="AQ43" i="12"/>
  <c r="AQ9" i="12"/>
  <c r="AQ32" i="12"/>
  <c r="AQ26" i="12"/>
  <c r="AQ21" i="12"/>
  <c r="AQ36" i="12"/>
  <c r="AQ35" i="12"/>
  <c r="AQ34" i="12"/>
  <c r="W79" i="12"/>
  <c r="V92" i="12"/>
  <c r="AO9" i="12"/>
  <c r="AO12" i="12"/>
  <c r="C15" i="12"/>
  <c r="AP18" i="12"/>
  <c r="AR19" i="12"/>
  <c r="AP35" i="12"/>
  <c r="C44" i="12"/>
  <c r="X81" i="12"/>
  <c r="Y127" i="12"/>
  <c r="AP8" i="12"/>
  <c r="AQ12" i="12"/>
  <c r="E45" i="12"/>
  <c r="E22" i="12"/>
  <c r="E40" i="12"/>
  <c r="E39" i="12"/>
  <c r="E35" i="12"/>
  <c r="E24" i="12"/>
  <c r="E41" i="12"/>
  <c r="E11" i="12"/>
  <c r="E38" i="12"/>
  <c r="E15" i="12"/>
  <c r="C17" i="12"/>
  <c r="P23" i="12"/>
  <c r="AR18" i="12"/>
  <c r="C23" i="12"/>
  <c r="AP25" i="12"/>
  <c r="D29" i="12"/>
  <c r="AQ30" i="12"/>
  <c r="X33" i="12"/>
  <c r="X38" i="12"/>
  <c r="AQ40" i="12"/>
  <c r="AQ45" i="12"/>
  <c r="Y48" i="12"/>
  <c r="W53" i="12"/>
  <c r="V66" i="12"/>
  <c r="X69" i="12"/>
  <c r="V77" i="12"/>
  <c r="AP164" i="12"/>
  <c r="AP152" i="12"/>
  <c r="AP149" i="12"/>
  <c r="AP148" i="12"/>
  <c r="AP146" i="12"/>
  <c r="AP165" i="12"/>
  <c r="AP142" i="12"/>
  <c r="AP139" i="12"/>
  <c r="AP133" i="12"/>
  <c r="AP129" i="12"/>
  <c r="AP125" i="12"/>
  <c r="AP121" i="12"/>
  <c r="AP117" i="12"/>
  <c r="AP113" i="12"/>
  <c r="AP109" i="12"/>
  <c r="AP128" i="12"/>
  <c r="AP119" i="12"/>
  <c r="AP110" i="12"/>
  <c r="AP98" i="12"/>
  <c r="AP161" i="12"/>
  <c r="AP147" i="12"/>
  <c r="AP141" i="12"/>
  <c r="AP138" i="12"/>
  <c r="AP155" i="12"/>
  <c r="AP137" i="12"/>
  <c r="AP126" i="12"/>
  <c r="AP107" i="12"/>
  <c r="AP160" i="12"/>
  <c r="AP145" i="12"/>
  <c r="AP127" i="12"/>
  <c r="AP118" i="12"/>
  <c r="AP108" i="12"/>
  <c r="AP105" i="12"/>
  <c r="AP151" i="12"/>
  <c r="AP135" i="12"/>
  <c r="AP131" i="12"/>
  <c r="AP104" i="12"/>
  <c r="AP153" i="12"/>
  <c r="AP162" i="12"/>
  <c r="AP112" i="12"/>
  <c r="AP158" i="12"/>
  <c r="AP150" i="12"/>
  <c r="AP100" i="12"/>
  <c r="AP124" i="12"/>
  <c r="AP116" i="12"/>
  <c r="AP156" i="12"/>
  <c r="AP157" i="12"/>
  <c r="Y108" i="12"/>
  <c r="F117" i="12"/>
  <c r="AP122" i="12"/>
  <c r="F145" i="12"/>
  <c r="AP154" i="12"/>
  <c r="AP163" i="12"/>
  <c r="AO13" i="12"/>
  <c r="AK18" i="12"/>
  <c r="AL72" i="12"/>
  <c r="X60" i="12"/>
  <c r="X87" i="12"/>
  <c r="F160" i="12"/>
  <c r="AR23" i="12"/>
  <c r="AO45" i="12"/>
  <c r="F119" i="12"/>
  <c r="F147" i="12"/>
  <c r="AQ8" i="12"/>
  <c r="AR12" i="12"/>
  <c r="F41" i="12"/>
  <c r="F11" i="12"/>
  <c r="F38" i="12"/>
  <c r="F28" i="12"/>
  <c r="F15" i="12"/>
  <c r="F13" i="12"/>
  <c r="F46" i="12"/>
  <c r="F29" i="12"/>
  <c r="X15" i="12"/>
  <c r="D17" i="12"/>
  <c r="D23" i="12"/>
  <c r="AQ25" i="12"/>
  <c r="AO27" i="12"/>
  <c r="E29" i="12"/>
  <c r="AR30" i="12"/>
  <c r="AP34" i="12"/>
  <c r="AR40" i="12"/>
  <c r="AR45" i="12"/>
  <c r="V50" i="12"/>
  <c r="X53" i="12"/>
  <c r="AP89" i="12"/>
  <c r="AP73" i="12"/>
  <c r="AP69" i="12"/>
  <c r="AP93" i="12"/>
  <c r="AP80" i="12"/>
  <c r="AP72" i="12"/>
  <c r="AP67" i="12"/>
  <c r="AP91" i="12"/>
  <c r="AP60" i="12"/>
  <c r="AP52" i="12"/>
  <c r="AP48" i="12"/>
  <c r="AP94" i="12"/>
  <c r="AP92" i="12"/>
  <c r="AP57" i="12"/>
  <c r="AP53" i="12"/>
  <c r="AP78" i="12"/>
  <c r="AP68" i="12"/>
  <c r="Y56" i="12"/>
  <c r="W59" i="12"/>
  <c r="Y69" i="12"/>
  <c r="Y77" i="12"/>
  <c r="V83" i="12"/>
  <c r="AP84" i="12"/>
  <c r="AP87" i="12"/>
  <c r="W93" i="12"/>
  <c r="AP95" i="12"/>
  <c r="F98" i="12"/>
  <c r="AQ147" i="12"/>
  <c r="AQ165" i="12"/>
  <c r="AQ128" i="12"/>
  <c r="AQ119" i="12"/>
  <c r="AQ110" i="12"/>
  <c r="AQ98" i="12"/>
  <c r="AQ161" i="12"/>
  <c r="AQ141" i="12"/>
  <c r="AQ138" i="12"/>
  <c r="AQ148" i="12"/>
  <c r="AQ127" i="12"/>
  <c r="AQ118" i="12"/>
  <c r="AQ109" i="12"/>
  <c r="AQ106" i="12"/>
  <c r="AQ160" i="12"/>
  <c r="AQ145" i="12"/>
  <c r="AQ108" i="12"/>
  <c r="AQ105" i="12"/>
  <c r="AQ151" i="12"/>
  <c r="AQ135" i="12"/>
  <c r="AQ140" i="12"/>
  <c r="AQ163" i="12"/>
  <c r="AQ146" i="12"/>
  <c r="AQ150" i="12"/>
  <c r="AQ137" i="12"/>
  <c r="AQ129" i="12"/>
  <c r="AQ158" i="12"/>
  <c r="AQ121" i="12"/>
  <c r="AQ100" i="12"/>
  <c r="AQ131" i="12"/>
  <c r="AQ124" i="12"/>
  <c r="AQ116" i="12"/>
  <c r="AQ136" i="12"/>
  <c r="AQ156" i="12"/>
  <c r="AQ153" i="12"/>
  <c r="AQ113" i="12"/>
  <c r="AQ142" i="12"/>
  <c r="AQ139" i="12"/>
  <c r="AQ134" i="12"/>
  <c r="AQ107" i="12"/>
  <c r="AK107" i="12"/>
  <c r="AP111" i="12"/>
  <c r="Y114" i="12"/>
  <c r="AQ122" i="12"/>
  <c r="Y123" i="12"/>
  <c r="Y132" i="12"/>
  <c r="AP136" i="12"/>
  <c r="Y141" i="12"/>
  <c r="Y147" i="12"/>
  <c r="AQ154" i="12"/>
  <c r="Y156" i="12"/>
  <c r="AP24" i="12"/>
  <c r="AP43" i="12"/>
  <c r="AP30" i="12"/>
  <c r="AP28" i="12"/>
  <c r="AP16" i="12"/>
  <c r="AP31" i="12"/>
  <c r="AP22" i="12"/>
  <c r="AP9" i="12"/>
  <c r="AP44" i="12"/>
  <c r="AP33" i="12"/>
  <c r="AR13" i="12"/>
  <c r="AR25" i="12"/>
  <c r="AP27" i="12"/>
  <c r="AR34" i="12"/>
  <c r="AO39" i="12"/>
  <c r="AQ42" i="12"/>
  <c r="C46" i="12"/>
  <c r="W50" i="12"/>
  <c r="Y53" i="12"/>
  <c r="Y59" i="12"/>
  <c r="X63" i="12"/>
  <c r="Y73" i="12"/>
  <c r="W83" i="12"/>
  <c r="V86" i="12"/>
  <c r="X91" i="12"/>
  <c r="X93" i="12"/>
  <c r="AR165" i="12"/>
  <c r="AR142" i="12"/>
  <c r="AR139" i="12"/>
  <c r="AR133" i="12"/>
  <c r="AR161" i="12"/>
  <c r="AR141" i="12"/>
  <c r="AR138" i="12"/>
  <c r="AR148" i="12"/>
  <c r="AR147" i="12"/>
  <c r="AR127" i="12"/>
  <c r="AR118" i="12"/>
  <c r="AR109" i="12"/>
  <c r="AR106" i="12"/>
  <c r="AR164" i="12"/>
  <c r="AR150" i="12"/>
  <c r="AR149" i="12"/>
  <c r="AR151" i="12"/>
  <c r="AR135" i="12"/>
  <c r="AR140" i="12"/>
  <c r="AR156" i="12"/>
  <c r="AR136" i="12"/>
  <c r="AR163" i="12"/>
  <c r="AR152" i="12"/>
  <c r="AR145" i="12"/>
  <c r="AR121" i="12"/>
  <c r="AR113" i="12"/>
  <c r="AR159" i="12"/>
  <c r="AR137" i="12"/>
  <c r="AR129" i="12"/>
  <c r="AR122" i="12"/>
  <c r="AR119" i="12"/>
  <c r="AR162" i="12"/>
  <c r="AR131" i="12"/>
  <c r="AR124" i="12"/>
  <c r="AR116" i="12"/>
  <c r="AR134" i="12"/>
  <c r="AR110" i="12"/>
  <c r="AR107" i="12"/>
  <c r="AR132" i="12"/>
  <c r="AR160" i="12"/>
  <c r="Y106" i="12"/>
  <c r="F133" i="12"/>
  <c r="AR154" i="12"/>
  <c r="AR158" i="12"/>
  <c r="F162" i="12"/>
  <c r="F159" i="12"/>
  <c r="F141" i="12"/>
  <c r="F135" i="12"/>
  <c r="F163" i="12"/>
  <c r="F158" i="12"/>
  <c r="F155" i="12"/>
  <c r="F154" i="12"/>
  <c r="F122" i="12"/>
  <c r="F113" i="12"/>
  <c r="F156" i="12"/>
  <c r="F153" i="12"/>
  <c r="F131" i="12"/>
  <c r="F104" i="12"/>
  <c r="F102" i="12"/>
  <c r="F144" i="12"/>
  <c r="F140" i="12"/>
  <c r="F130" i="12"/>
  <c r="F121" i="12"/>
  <c r="F112" i="12"/>
  <c r="F164" i="12"/>
  <c r="F139" i="12"/>
  <c r="F125" i="12"/>
  <c r="F116" i="12"/>
  <c r="F115" i="12"/>
  <c r="F134" i="12"/>
  <c r="F126" i="12"/>
  <c r="F151" i="12"/>
  <c r="F129" i="12"/>
  <c r="F100" i="12"/>
  <c r="F161" i="12"/>
  <c r="F148" i="12"/>
  <c r="F132" i="12"/>
  <c r="F149" i="12"/>
  <c r="F99" i="12"/>
  <c r="F146" i="12"/>
  <c r="F157" i="12"/>
  <c r="F136" i="12"/>
  <c r="F124" i="12"/>
  <c r="F109" i="12"/>
  <c r="F105" i="12"/>
  <c r="F97" i="12"/>
  <c r="F165" i="12"/>
  <c r="F107" i="12"/>
  <c r="F152" i="12"/>
  <c r="F127" i="12"/>
  <c r="AP20" i="12"/>
  <c r="V57" i="12"/>
  <c r="AL58" i="12"/>
  <c r="X64" i="12"/>
  <c r="X79" i="12"/>
  <c r="W81" i="12"/>
  <c r="C22" i="12"/>
  <c r="AP11" i="12"/>
  <c r="AO15" i="12"/>
  <c r="D22" i="12"/>
  <c r="C26" i="12"/>
  <c r="AQ27" i="12"/>
  <c r="AO29" i="12"/>
  <c r="C31" i="12"/>
  <c r="AP39" i="12"/>
  <c r="C41" i="12"/>
  <c r="AR42" i="12"/>
  <c r="X50" i="12"/>
  <c r="R58" i="12"/>
  <c r="P72" i="12"/>
  <c r="BE72" i="12"/>
  <c r="X83" i="12"/>
  <c r="Y86" i="12"/>
  <c r="Y91" i="12"/>
  <c r="AR100" i="12"/>
  <c r="F111" i="12"/>
  <c r="AR111" i="12"/>
  <c r="F54" i="12"/>
  <c r="K51" i="12"/>
  <c r="V94" i="12"/>
  <c r="V78" i="12"/>
  <c r="V93" i="12"/>
  <c r="V85" i="12"/>
  <c r="V79" i="12"/>
  <c r="V59" i="12"/>
  <c r="V63" i="12"/>
  <c r="V91" i="12"/>
  <c r="V69" i="12"/>
  <c r="V89" i="12"/>
  <c r="V56" i="12"/>
  <c r="V84" i="12"/>
  <c r="V80" i="12"/>
  <c r="V75" i="12"/>
  <c r="V73" i="12"/>
  <c r="V70" i="12"/>
  <c r="V51" i="12"/>
  <c r="V71" i="12"/>
  <c r="V62" i="12"/>
  <c r="P137" i="12"/>
  <c r="W77" i="12"/>
  <c r="W95" i="12"/>
  <c r="W76" i="12"/>
  <c r="W92" i="12"/>
  <c r="W86" i="12"/>
  <c r="W71" i="12"/>
  <c r="W66" i="12"/>
  <c r="W70" i="12"/>
  <c r="W69" i="12"/>
  <c r="W91" i="12"/>
  <c r="W57" i="12"/>
  <c r="W89" i="12"/>
  <c r="W56" i="12"/>
  <c r="W84" i="12"/>
  <c r="W80" i="12"/>
  <c r="W75" i="12"/>
  <c r="W73" i="12"/>
  <c r="W51" i="12"/>
  <c r="W52" i="12"/>
  <c r="W94" i="12"/>
  <c r="W64" i="12"/>
  <c r="W63" i="12"/>
  <c r="W61" i="12"/>
  <c r="W60" i="12"/>
  <c r="W48" i="12"/>
  <c r="V60" i="12"/>
  <c r="V64" i="12"/>
  <c r="BD108" i="12"/>
  <c r="AP23" i="12"/>
  <c r="V81" i="12"/>
  <c r="W87" i="12"/>
  <c r="V90" i="12"/>
  <c r="Y143" i="12"/>
  <c r="Y138" i="12"/>
  <c r="Y136" i="12"/>
  <c r="Y154" i="12"/>
  <c r="Y164" i="12"/>
  <c r="Y151" i="12"/>
  <c r="Y145" i="12"/>
  <c r="Y137" i="12"/>
  <c r="Y159" i="12"/>
  <c r="Y157" i="12"/>
  <c r="Y135" i="12"/>
  <c r="Y125" i="12"/>
  <c r="Y116" i="12"/>
  <c r="Y160" i="12"/>
  <c r="Y134" i="12"/>
  <c r="Y115" i="12"/>
  <c r="Y105" i="12"/>
  <c r="Y97" i="12"/>
  <c r="Y146" i="12"/>
  <c r="Y142" i="12"/>
  <c r="Y133" i="12"/>
  <c r="Y124" i="12"/>
  <c r="Y107" i="12"/>
  <c r="Y131" i="12"/>
  <c r="Y130" i="12"/>
  <c r="Y121" i="12"/>
  <c r="Y112" i="12"/>
  <c r="Y101" i="12"/>
  <c r="Y150" i="12"/>
  <c r="Y122" i="12"/>
  <c r="Y126" i="12"/>
  <c r="Y161" i="12"/>
  <c r="Y158" i="12"/>
  <c r="Y165" i="12"/>
  <c r="Y120" i="12"/>
  <c r="Y149" i="12"/>
  <c r="Y139" i="12"/>
  <c r="Y102" i="12"/>
  <c r="Y144" i="12"/>
  <c r="Y140" i="12"/>
  <c r="Y155" i="12"/>
  <c r="Y152" i="12"/>
  <c r="Y128" i="12"/>
  <c r="Y118" i="12"/>
  <c r="Y100" i="12"/>
  <c r="Y98" i="12"/>
  <c r="AO18" i="12"/>
  <c r="AQ19" i="12"/>
  <c r="AQ23" i="12"/>
  <c r="AO35" i="12"/>
  <c r="Y95" i="12"/>
  <c r="Y76" i="12"/>
  <c r="Y75" i="12"/>
  <c r="Y89" i="12"/>
  <c r="Y88" i="12"/>
  <c r="Y79" i="12"/>
  <c r="Y70" i="12"/>
  <c r="Y80" i="12"/>
  <c r="Y74" i="12"/>
  <c r="Y71" i="12"/>
  <c r="Y66" i="12"/>
  <c r="Y64" i="12"/>
  <c r="Y58" i="12"/>
  <c r="Y87" i="12"/>
  <c r="Y81" i="12"/>
  <c r="Y62" i="12"/>
  <c r="Y50" i="12"/>
  <c r="Y52" i="12"/>
  <c r="Y85" i="12"/>
  <c r="Y63" i="12"/>
  <c r="Y61" i="12"/>
  <c r="Y60" i="12"/>
  <c r="Y57" i="12"/>
  <c r="Y92" i="12"/>
  <c r="Y90" i="12"/>
  <c r="BB72" i="12"/>
  <c r="F143" i="12"/>
  <c r="AQ16" i="12"/>
  <c r="C13" i="12"/>
  <c r="C9" i="12"/>
  <c r="AQ11" i="12"/>
  <c r="W46" i="12"/>
  <c r="W27" i="12"/>
  <c r="W40" i="12"/>
  <c r="W15" i="12"/>
  <c r="W20" i="12"/>
  <c r="W29" i="12"/>
  <c r="W25" i="12"/>
  <c r="AP15" i="12"/>
  <c r="C20" i="12"/>
  <c r="W24" i="12"/>
  <c r="AR27" i="12"/>
  <c r="AP29" i="12"/>
  <c r="D31" i="12"/>
  <c r="X32" i="12"/>
  <c r="AQ33" i="12"/>
  <c r="X37" i="12"/>
  <c r="AO38" i="12"/>
  <c r="AR39" i="12"/>
  <c r="V68" i="12"/>
  <c r="X76" i="12"/>
  <c r="X78" i="12"/>
  <c r="Y83" i="12"/>
  <c r="AR98" i="12"/>
  <c r="AR102" i="12"/>
  <c r="AP106" i="12"/>
  <c r="AR120" i="12"/>
  <c r="AR143" i="12"/>
  <c r="Y153" i="12"/>
  <c r="F110" i="12"/>
  <c r="F114" i="12"/>
  <c r="AO19" i="12"/>
  <c r="AR36" i="12"/>
  <c r="Y84" i="12"/>
  <c r="AR8" i="12"/>
  <c r="AO11" i="12"/>
  <c r="S23" i="12"/>
  <c r="C21" i="12"/>
  <c r="D9" i="12"/>
  <c r="AO10" i="12"/>
  <c r="AR11" i="12"/>
  <c r="X19" i="12"/>
  <c r="X41" i="12"/>
  <c r="X20" i="12"/>
  <c r="X46" i="12"/>
  <c r="X29" i="12"/>
  <c r="X25" i="12"/>
  <c r="X42" i="12"/>
  <c r="X30" i="12"/>
  <c r="AQ15" i="12"/>
  <c r="D20" i="12"/>
  <c r="X24" i="12"/>
  <c r="C28" i="12"/>
  <c r="AQ29" i="12"/>
  <c r="AP38" i="12"/>
  <c r="D43" i="12"/>
  <c r="BE58" i="12"/>
  <c r="W62" i="12"/>
  <c r="V65" i="12"/>
  <c r="W68" i="12"/>
  <c r="Y78" i="12"/>
  <c r="X89" i="12"/>
  <c r="F120" i="12"/>
  <c r="F142" i="12"/>
  <c r="AQ149" i="12"/>
  <c r="AQ164" i="12"/>
  <c r="W163" i="12"/>
  <c r="W157" i="12"/>
  <c r="W156" i="12"/>
  <c r="W155" i="12"/>
  <c r="W143" i="12"/>
  <c r="W138" i="12"/>
  <c r="W136" i="12"/>
  <c r="W132" i="12"/>
  <c r="W128" i="12"/>
  <c r="W124" i="12"/>
  <c r="W120" i="12"/>
  <c r="W116" i="12"/>
  <c r="W112" i="12"/>
  <c r="W140" i="12"/>
  <c r="W126" i="12"/>
  <c r="W117" i="12"/>
  <c r="W158" i="12"/>
  <c r="W145" i="12"/>
  <c r="W108" i="12"/>
  <c r="W159" i="12"/>
  <c r="W135" i="12"/>
  <c r="W125" i="12"/>
  <c r="W154" i="12"/>
  <c r="W111" i="12"/>
  <c r="W162" i="12"/>
  <c r="W149" i="12"/>
  <c r="W129" i="12"/>
  <c r="W100" i="12"/>
  <c r="W97" i="12"/>
  <c r="W131" i="12"/>
  <c r="W130" i="12"/>
  <c r="W121" i="12"/>
  <c r="W133" i="12"/>
  <c r="W115" i="12"/>
  <c r="W134" i="12"/>
  <c r="W101" i="12"/>
  <c r="W165" i="12"/>
  <c r="W152" i="12"/>
  <c r="W127" i="12"/>
  <c r="W123" i="12"/>
  <c r="W137" i="12"/>
  <c r="W147" i="12"/>
  <c r="W150" i="12"/>
  <c r="AO89" i="12"/>
  <c r="AO72" i="12"/>
  <c r="AO93" i="12"/>
  <c r="AO80" i="12"/>
  <c r="AO86" i="12"/>
  <c r="AO49" i="12"/>
  <c r="AO82" i="12"/>
  <c r="AO77" i="12"/>
  <c r="AO81" i="12"/>
  <c r="AO90" i="12"/>
  <c r="X155" i="12"/>
  <c r="X154" i="12"/>
  <c r="X144" i="12"/>
  <c r="X163" i="12"/>
  <c r="X158" i="12"/>
  <c r="X145" i="12"/>
  <c r="X136" i="12"/>
  <c r="X108" i="12"/>
  <c r="X159" i="12"/>
  <c r="X157" i="12"/>
  <c r="X135" i="12"/>
  <c r="X125" i="12"/>
  <c r="X116" i="12"/>
  <c r="X160" i="12"/>
  <c r="X134" i="12"/>
  <c r="X115" i="12"/>
  <c r="X105" i="12"/>
  <c r="X97" i="12"/>
  <c r="X162" i="12"/>
  <c r="X149" i="12"/>
  <c r="X129" i="12"/>
  <c r="X120" i="12"/>
  <c r="X100" i="12"/>
  <c r="X131" i="12"/>
  <c r="X130" i="12"/>
  <c r="X121" i="12"/>
  <c r="X112" i="12"/>
  <c r="X140" i="12"/>
  <c r="X106" i="12"/>
  <c r="X165" i="12"/>
  <c r="X152" i="12"/>
  <c r="X127" i="12"/>
  <c r="X124" i="12"/>
  <c r="X111" i="12"/>
  <c r="X123" i="12"/>
  <c r="V128" i="12"/>
  <c r="V130" i="12"/>
  <c r="AO136" i="12"/>
  <c r="X137" i="12"/>
  <c r="X147" i="12"/>
  <c r="X150" i="12"/>
  <c r="AO94" i="12"/>
  <c r="W102" i="12"/>
  <c r="V163" i="12"/>
  <c r="V157" i="12"/>
  <c r="V156" i="12"/>
  <c r="V155" i="12"/>
  <c r="V144" i="12"/>
  <c r="V104" i="12"/>
  <c r="V140" i="12"/>
  <c r="V136" i="12"/>
  <c r="V126" i="12"/>
  <c r="V117" i="12"/>
  <c r="V158" i="12"/>
  <c r="V145" i="12"/>
  <c r="V116" i="12"/>
  <c r="V108" i="12"/>
  <c r="V148" i="12"/>
  <c r="V159" i="12"/>
  <c r="V154" i="12"/>
  <c r="V120" i="12"/>
  <c r="V111" i="12"/>
  <c r="V162" i="12"/>
  <c r="V149" i="12"/>
  <c r="V129" i="12"/>
  <c r="V122" i="12"/>
  <c r="V119" i="12"/>
  <c r="V97" i="12"/>
  <c r="V98" i="12"/>
  <c r="V134" i="12"/>
  <c r="V124" i="12"/>
  <c r="V114" i="12"/>
  <c r="AO131" i="12"/>
  <c r="W144" i="12"/>
  <c r="AO158" i="12"/>
  <c r="V165" i="12"/>
  <c r="AR73" i="12"/>
  <c r="AR88" i="12"/>
  <c r="AR90" i="12"/>
  <c r="AR78" i="12"/>
  <c r="AR63" i="12"/>
  <c r="AR81" i="12"/>
  <c r="AR94" i="12"/>
  <c r="AR77" i="12"/>
  <c r="AR71" i="12"/>
  <c r="AR69" i="12"/>
  <c r="AR67" i="12"/>
  <c r="AR65" i="12"/>
  <c r="AR64" i="12"/>
  <c r="AR58" i="12"/>
  <c r="AR53" i="12"/>
  <c r="AR57" i="12"/>
  <c r="AO67" i="12"/>
  <c r="AR92" i="12"/>
  <c r="AD100" i="12"/>
  <c r="V105" i="12"/>
  <c r="W114" i="12"/>
  <c r="AO121" i="12"/>
  <c r="V125" i="12"/>
  <c r="V132" i="12"/>
  <c r="V160" i="12"/>
  <c r="AI72" i="12"/>
  <c r="AO75" i="12"/>
  <c r="AO153" i="12"/>
  <c r="AO151" i="12"/>
  <c r="AO150" i="12"/>
  <c r="AO145" i="12"/>
  <c r="AO164" i="12"/>
  <c r="AO147" i="12"/>
  <c r="AO146" i="12"/>
  <c r="AO137" i="12"/>
  <c r="AO129" i="12"/>
  <c r="AO120" i="12"/>
  <c r="AO111" i="12"/>
  <c r="AO105" i="12"/>
  <c r="AO128" i="12"/>
  <c r="AO119" i="12"/>
  <c r="AO110" i="12"/>
  <c r="AO98" i="12"/>
  <c r="AO134" i="12"/>
  <c r="AO117" i="12"/>
  <c r="AO101" i="12"/>
  <c r="AO155" i="12"/>
  <c r="AO126" i="12"/>
  <c r="AO109" i="12"/>
  <c r="AO107" i="12"/>
  <c r="AO160" i="12"/>
  <c r="AO127" i="12"/>
  <c r="AO118" i="12"/>
  <c r="AO156" i="12"/>
  <c r="AO143" i="12"/>
  <c r="AO139" i="12"/>
  <c r="AO114" i="12"/>
  <c r="W105" i="12"/>
  <c r="X114" i="12"/>
  <c r="AO115" i="12"/>
  <c r="X117" i="12"/>
  <c r="W122" i="12"/>
  <c r="X132" i="12"/>
  <c r="AO140" i="12"/>
  <c r="AO152" i="12"/>
  <c r="W160" i="12"/>
  <c r="AO165" i="12"/>
  <c r="AQ89" i="12"/>
  <c r="AQ72" i="12"/>
  <c r="AQ88" i="12"/>
  <c r="AQ67" i="12"/>
  <c r="AQ63" i="12"/>
  <c r="AQ66" i="12"/>
  <c r="AQ68" i="12"/>
  <c r="AQ70" i="12"/>
  <c r="AQ75" i="12"/>
  <c r="AQ83" i="12"/>
  <c r="AQ92" i="12"/>
  <c r="AQ57" i="12"/>
  <c r="AQ87" i="12"/>
  <c r="C160" i="12"/>
  <c r="C161" i="12"/>
  <c r="C150" i="12"/>
  <c r="C133" i="12"/>
  <c r="C124" i="12"/>
  <c r="C107" i="12"/>
  <c r="C101" i="12"/>
  <c r="C165" i="12"/>
  <c r="C123" i="12"/>
  <c r="C114" i="12"/>
  <c r="C152" i="12"/>
  <c r="C143" i="12"/>
  <c r="C132" i="12"/>
  <c r="C100" i="12"/>
  <c r="C104" i="12"/>
  <c r="C141" i="12"/>
  <c r="C157" i="12"/>
  <c r="AK280" i="11"/>
  <c r="BA280" i="11" s="1"/>
  <c r="AU280" i="11" s="1"/>
  <c r="AJ280" i="11"/>
  <c r="AI95" i="11"/>
  <c r="AE95" i="11" s="1"/>
  <c r="AD95" i="11" s="1"/>
  <c r="BR95" i="11" s="1"/>
  <c r="AH95" i="11"/>
  <c r="AO95" i="11" s="1"/>
  <c r="AX395" i="11"/>
  <c r="AJ395" i="11"/>
  <c r="AX45" i="11"/>
  <c r="AK45" i="11"/>
  <c r="BA45" i="11" s="1"/>
  <c r="AU45" i="11" s="1"/>
  <c r="AJ45" i="11"/>
  <c r="AE45" i="11"/>
  <c r="AD45" i="11"/>
  <c r="BR45" i="11" s="1"/>
  <c r="AH159" i="11"/>
  <c r="AO159" i="11" s="1"/>
  <c r="AI159" i="11"/>
  <c r="AX159" i="11" s="1"/>
  <c r="AG159" i="11"/>
  <c r="BB159" i="11" s="1"/>
  <c r="AQ207" i="11" a="1"/>
  <c r="AQ207" i="11" s="1"/>
  <c r="AV207" i="11"/>
  <c r="AT207" i="11"/>
  <c r="AK213" i="11"/>
  <c r="AJ213" i="11"/>
  <c r="AI108" i="11"/>
  <c r="AE108" i="11" s="1"/>
  <c r="AQ108" i="11" a="1"/>
  <c r="AQ108" i="11" s="1"/>
  <c r="AG201" i="11"/>
  <c r="BB201" i="11" s="1"/>
  <c r="AV334" i="11"/>
  <c r="AT334" i="11"/>
  <c r="AG68" i="11"/>
  <c r="BB68" i="11" s="1"/>
  <c r="AV68" i="11"/>
  <c r="AQ68" i="11" a="1"/>
  <c r="AQ68" i="11" s="1"/>
  <c r="AP68" i="11"/>
  <c r="AT68" i="11"/>
  <c r="AI99" i="11"/>
  <c r="AG108" i="11"/>
  <c r="BB108" i="11" s="1"/>
  <c r="AP159" i="11"/>
  <c r="AJ165" i="11"/>
  <c r="AH258" i="11"/>
  <c r="AO258" i="11" s="1"/>
  <c r="AG293" i="11"/>
  <c r="BB293" i="11" s="1"/>
  <c r="AQ293" i="11" a="1"/>
  <c r="AQ293" i="11" s="1"/>
  <c r="AP293" i="11"/>
  <c r="AV293" i="11"/>
  <c r="AT293" i="11"/>
  <c r="AI293" i="11"/>
  <c r="AK293" i="11" s="1"/>
  <c r="AG334" i="11"/>
  <c r="BB334" i="11" s="1"/>
  <c r="AG360" i="11"/>
  <c r="BB360" i="11" s="1"/>
  <c r="AH108" i="11"/>
  <c r="AO108" i="11" s="1"/>
  <c r="AG161" i="11"/>
  <c r="BB161" i="11" s="1"/>
  <c r="AH541" i="11"/>
  <c r="AO541" i="11" s="1"/>
  <c r="AV541" i="11"/>
  <c r="AQ541" i="11" a="1"/>
  <c r="AQ541" i="11" s="1"/>
  <c r="AP541" i="11"/>
  <c r="AT159" i="11"/>
  <c r="AV310" i="11"/>
  <c r="AI310" i="11"/>
  <c r="AJ310" i="11" s="1"/>
  <c r="AG310" i="11"/>
  <c r="BB310" i="11" s="1"/>
  <c r="AP310" i="11"/>
  <c r="AG340" i="11"/>
  <c r="BB340" i="11" s="1"/>
  <c r="AH340" i="11"/>
  <c r="AO340" i="11" s="1"/>
  <c r="AQ340" i="11" a="1"/>
  <c r="AQ340" i="11" s="1"/>
  <c r="AP340" i="11"/>
  <c r="AH356" i="11"/>
  <c r="AO356" i="11" s="1"/>
  <c r="AH388" i="11"/>
  <c r="AO388" i="11" s="1"/>
  <c r="AQ390" i="11" a="1"/>
  <c r="AQ390" i="11" s="1"/>
  <c r="AV516" i="11"/>
  <c r="AQ516" i="11" a="1"/>
  <c r="AQ516" i="11" s="1"/>
  <c r="AP535" i="11"/>
  <c r="AI136" i="11"/>
  <c r="AJ136" i="11" s="1"/>
  <c r="AV136" i="11"/>
  <c r="AP142" i="11"/>
  <c r="AV159" i="11"/>
  <c r="AI161" i="11"/>
  <c r="AK161" i="11" s="1"/>
  <c r="AV251" i="11"/>
  <c r="AP251" i="11"/>
  <c r="AG251" i="11"/>
  <c r="BB251" i="11" s="1"/>
  <c r="AI340" i="11"/>
  <c r="AI356" i="11"/>
  <c r="AI363" i="11"/>
  <c r="AP531" i="11"/>
  <c r="AT531" i="11"/>
  <c r="AQ531" i="11" a="1"/>
  <c r="AQ531" i="11" s="1"/>
  <c r="P80" i="11"/>
  <c r="P87" i="11"/>
  <c r="P85" i="11"/>
  <c r="P63" i="11"/>
  <c r="P69" i="11"/>
  <c r="P84" i="11"/>
  <c r="P77" i="11"/>
  <c r="P54" i="11"/>
  <c r="P66" i="11"/>
  <c r="P79" i="11"/>
  <c r="P73" i="11"/>
  <c r="P90" i="11"/>
  <c r="P65" i="11"/>
  <c r="N81" i="11"/>
  <c r="AK96" i="11"/>
  <c r="BA96" i="11" s="1"/>
  <c r="AU96" i="11" s="1"/>
  <c r="AP99" i="11"/>
  <c r="M112" i="11"/>
  <c r="AG136" i="11"/>
  <c r="BB136" i="11" s="1"/>
  <c r="AH239" i="11"/>
  <c r="AO239" i="11" s="1"/>
  <c r="AP323" i="11"/>
  <c r="AI323" i="11"/>
  <c r="AK323" i="11" s="1"/>
  <c r="AV323" i="11"/>
  <c r="AQ360" i="11" a="1"/>
  <c r="AQ360" i="11" s="1"/>
  <c r="AG536" i="11"/>
  <c r="BB536" i="11" s="1"/>
  <c r="AP536" i="11"/>
  <c r="AI536" i="11"/>
  <c r="AX536" i="11" s="1"/>
  <c r="AV536" i="11"/>
  <c r="AT536" i="11"/>
  <c r="AQ536" i="11" a="1"/>
  <c r="AQ536" i="11" s="1"/>
  <c r="AI46" i="11"/>
  <c r="AK46" i="11" s="1"/>
  <c r="AH53" i="11"/>
  <c r="AO53" i="11" s="1"/>
  <c r="AQ53" i="11" a="1"/>
  <c r="AQ53" i="11" s="1"/>
  <c r="M85" i="11"/>
  <c r="M68" i="11"/>
  <c r="M65" i="11"/>
  <c r="M55" i="11"/>
  <c r="M67" i="11"/>
  <c r="M53" i="11"/>
  <c r="M73" i="11"/>
  <c r="AH129" i="11"/>
  <c r="AO129" i="11" s="1"/>
  <c r="AJ466" i="11"/>
  <c r="AI472" i="11"/>
  <c r="AX472" i="11" s="1"/>
  <c r="AI211" i="11"/>
  <c r="AP211" i="11"/>
  <c r="AT211" i="11"/>
  <c r="AV211" i="11"/>
  <c r="AV111" i="11"/>
  <c r="AH111" i="11"/>
  <c r="AO111" i="11" s="1"/>
  <c r="AG111" i="11"/>
  <c r="BB111" i="11" s="1"/>
  <c r="AP111" i="11"/>
  <c r="AQ111" i="11" a="1"/>
  <c r="AQ111" i="11" s="1"/>
  <c r="AG154" i="11"/>
  <c r="BB154" i="11" s="1"/>
  <c r="AV154" i="11"/>
  <c r="AG211" i="11"/>
  <c r="BB211" i="11" s="1"/>
  <c r="AG258" i="11"/>
  <c r="BB258" i="11" s="1"/>
  <c r="AK437" i="11"/>
  <c r="AJ437" i="11"/>
  <c r="AV479" i="11"/>
  <c r="AQ479" i="11" a="1"/>
  <c r="AQ479" i="11" s="1"/>
  <c r="AP479" i="11"/>
  <c r="AI39" i="11"/>
  <c r="AE39" i="11" s="1"/>
  <c r="AG39" i="11"/>
  <c r="BB39" i="11" s="1"/>
  <c r="AK65" i="11"/>
  <c r="BA65" i="11" s="1"/>
  <c r="AU65" i="11" s="1"/>
  <c r="AH67" i="11"/>
  <c r="AO67" i="11" s="1"/>
  <c r="AI111" i="11"/>
  <c r="AK111" i="11" s="1"/>
  <c r="BA111" i="11" s="1"/>
  <c r="AU111" i="11" s="1"/>
  <c r="AH154" i="11"/>
  <c r="AO154" i="11" s="1"/>
  <c r="AH167" i="11"/>
  <c r="AO167" i="11" s="1"/>
  <c r="AT167" i="11"/>
  <c r="AQ167" i="11" a="1"/>
  <c r="AQ167" i="11" s="1"/>
  <c r="AV167" i="11"/>
  <c r="AP167" i="11"/>
  <c r="AG260" i="11"/>
  <c r="BB260" i="11" s="1"/>
  <c r="AT367" i="11"/>
  <c r="AV367" i="11"/>
  <c r="AP367" i="11"/>
  <c r="AI390" i="11"/>
  <c r="AX390" i="11" s="1"/>
  <c r="AF114" i="11"/>
  <c r="B114" i="11"/>
  <c r="AQ211" i="11" a="1"/>
  <c r="AQ211" i="11" s="1"/>
  <c r="AI258" i="11"/>
  <c r="AJ258" i="11" s="1"/>
  <c r="AJ262" i="11"/>
  <c r="AH293" i="11"/>
  <c r="AO293" i="11" s="1"/>
  <c r="AG348" i="11"/>
  <c r="BB348" i="11" s="1"/>
  <c r="AG356" i="11"/>
  <c r="BB356" i="11" s="1"/>
  <c r="AH360" i="11"/>
  <c r="AO360" i="11" s="1"/>
  <c r="AG367" i="11"/>
  <c r="BB367" i="11" s="1"/>
  <c r="AI479" i="11"/>
  <c r="AJ479" i="11" s="1"/>
  <c r="AT501" i="11"/>
  <c r="AV501" i="11"/>
  <c r="AP34" i="11"/>
  <c r="AT34" i="11"/>
  <c r="AV74" i="11"/>
  <c r="AT74" i="11"/>
  <c r="AQ74" i="11" a="1"/>
  <c r="AQ74" i="11" s="1"/>
  <c r="AI92" i="11"/>
  <c r="AK92" i="11" s="1"/>
  <c r="BA92" i="11" s="1"/>
  <c r="AU92" i="11" s="1"/>
  <c r="AT92" i="11"/>
  <c r="AV92" i="11"/>
  <c r="AQ92" i="11" a="1"/>
  <c r="AQ92" i="11" s="1"/>
  <c r="AP92" i="11"/>
  <c r="AJ144" i="11"/>
  <c r="AT241" i="11"/>
  <c r="AQ241" i="11" a="1"/>
  <c r="AQ241" i="11" s="1"/>
  <c r="AP260" i="11"/>
  <c r="AG541" i="11"/>
  <c r="BB541" i="11" s="1"/>
  <c r="O79" i="11"/>
  <c r="O57" i="11"/>
  <c r="O71" i="11"/>
  <c r="O69" i="11"/>
  <c r="O72" i="11"/>
  <c r="O53" i="11"/>
  <c r="O90" i="11"/>
  <c r="O65" i="11"/>
  <c r="O73" i="11"/>
  <c r="O63" i="11"/>
  <c r="O66" i="11"/>
  <c r="O56" i="11"/>
  <c r="O59" i="11"/>
  <c r="O86" i="11"/>
  <c r="O61" i="11"/>
  <c r="O54" i="11"/>
  <c r="N74" i="11"/>
  <c r="AJ96" i="11"/>
  <c r="AG216" i="11"/>
  <c r="BB216" i="11" s="1"/>
  <c r="AP216" i="11"/>
  <c r="AT216" i="11"/>
  <c r="AQ216" i="11" a="1"/>
  <c r="AQ216" i="11" s="1"/>
  <c r="AI216" i="11"/>
  <c r="AJ216" i="11" s="1"/>
  <c r="AI241" i="11"/>
  <c r="AX241" i="11" s="1"/>
  <c r="AT377" i="11"/>
  <c r="AG377" i="11"/>
  <c r="BB377" i="11" s="1"/>
  <c r="AV377" i="11"/>
  <c r="AQ377" i="11" a="1"/>
  <c r="AQ377" i="11" s="1"/>
  <c r="AP377" i="11"/>
  <c r="AP426" i="11"/>
  <c r="AT426" i="11"/>
  <c r="AJ513" i="11"/>
  <c r="AG516" i="11"/>
  <c r="BB516" i="11" s="1"/>
  <c r="P53" i="11"/>
  <c r="O60" i="11"/>
  <c r="O74" i="11"/>
  <c r="AI138" i="11"/>
  <c r="AK138" i="11" s="1"/>
  <c r="BA138" i="11" s="1"/>
  <c r="AU138" i="11" s="1"/>
  <c r="AV138" i="11"/>
  <c r="AH216" i="11"/>
  <c r="AO216" i="11" s="1"/>
  <c r="AT260" i="11"/>
  <c r="AT282" i="11"/>
  <c r="AQ282" i="11" a="1"/>
  <c r="AQ282" i="11" s="1"/>
  <c r="AP282" i="11"/>
  <c r="AH377" i="11"/>
  <c r="AO377" i="11" s="1"/>
  <c r="AP449" i="11"/>
  <c r="AI449" i="11"/>
  <c r="AK449" i="11" s="1"/>
  <c r="AH449" i="11"/>
  <c r="AO449" i="11" s="1"/>
  <c r="AG449" i="11"/>
  <c r="BB449" i="11" s="1"/>
  <c r="N69" i="11"/>
  <c r="O81" i="11"/>
  <c r="AG138" i="11"/>
  <c r="BB138" i="11" s="1"/>
  <c r="AQ161" i="11" a="1"/>
  <c r="AQ161" i="11" s="1"/>
  <c r="AH192" i="11"/>
  <c r="AO192" i="11" s="1"/>
  <c r="AV192" i="11"/>
  <c r="AT192" i="11"/>
  <c r="AI212" i="11"/>
  <c r="AJ212" i="11" s="1"/>
  <c r="AP241" i="11"/>
  <c r="AV260" i="11"/>
  <c r="AI311" i="11"/>
  <c r="AX311" i="11" s="1"/>
  <c r="AH311" i="11"/>
  <c r="AO311" i="11" s="1"/>
  <c r="AT311" i="11"/>
  <c r="AQ311" i="11" a="1"/>
  <c r="AQ311" i="11" s="1"/>
  <c r="AP311" i="11"/>
  <c r="AG323" i="11"/>
  <c r="BB323" i="11" s="1"/>
  <c r="AE346" i="11"/>
  <c r="BA346" i="11"/>
  <c r="AU346" i="11" s="1"/>
  <c r="AT360" i="11"/>
  <c r="AP363" i="11"/>
  <c r="AI377" i="11"/>
  <c r="AI476" i="11"/>
  <c r="AV476" i="11"/>
  <c r="AT476" i="11"/>
  <c r="AQ476" i="11" a="1"/>
  <c r="AQ476" i="11" s="1"/>
  <c r="AP476" i="11"/>
  <c r="AQ483" i="11" a="1"/>
  <c r="AQ483" i="11" s="1"/>
  <c r="AP516" i="11"/>
  <c r="AH536" i="11"/>
  <c r="AO536" i="11" s="1"/>
  <c r="M52" i="11"/>
  <c r="M126" i="11"/>
  <c r="AI129" i="11"/>
  <c r="AX129" i="11" s="1"/>
  <c r="AH138" i="11"/>
  <c r="AO138" i="11" s="1"/>
  <c r="AI192" i="11"/>
  <c r="AE192" i="11" s="1"/>
  <c r="AH308" i="11"/>
  <c r="AO308" i="11" s="1"/>
  <c r="AV308" i="11"/>
  <c r="AP308" i="11"/>
  <c r="AI308" i="11"/>
  <c r="AJ308" i="11" s="1"/>
  <c r="AG308" i="11"/>
  <c r="BB308" i="11" s="1"/>
  <c r="AG311" i="11"/>
  <c r="BB311" i="11" s="1"/>
  <c r="AH323" i="11"/>
  <c r="AO323" i="11" s="1"/>
  <c r="AP330" i="11"/>
  <c r="AH330" i="11"/>
  <c r="AO330" i="11" s="1"/>
  <c r="AQ330" i="11" a="1"/>
  <c r="AQ330" i="11" s="1"/>
  <c r="AI330" i="11"/>
  <c r="AE330" i="11" s="1"/>
  <c r="AD330" i="11" s="1"/>
  <c r="BR330" i="11" s="1"/>
  <c r="AT330" i="11"/>
  <c r="AV330" i="11"/>
  <c r="AT340" i="11"/>
  <c r="AJ346" i="11"/>
  <c r="AV348" i="11"/>
  <c r="AH469" i="11"/>
  <c r="AO469" i="11" s="1"/>
  <c r="AH476" i="11"/>
  <c r="AO476" i="11" s="1"/>
  <c r="N52" i="11"/>
  <c r="M93" i="11"/>
  <c r="AG194" i="11"/>
  <c r="BB194" i="11" s="1"/>
  <c r="AT212" i="11"/>
  <c r="AV258" i="11"/>
  <c r="AG330" i="11"/>
  <c r="BB330" i="11" s="1"/>
  <c r="AK346" i="11"/>
  <c r="N42" i="11"/>
  <c r="N21" i="11"/>
  <c r="P55" i="11"/>
  <c r="N75" i="11"/>
  <c r="AG98" i="11"/>
  <c r="BB98" i="11" s="1"/>
  <c r="AF121" i="11"/>
  <c r="B121" i="11"/>
  <c r="AH235" i="11"/>
  <c r="AO235" i="11" s="1"/>
  <c r="AV285" i="11"/>
  <c r="AT285" i="11"/>
  <c r="AT308" i="11"/>
  <c r="AV316" i="11"/>
  <c r="AT316" i="11"/>
  <c r="AT323" i="11"/>
  <c r="AV357" i="11"/>
  <c r="AQ357" i="11" a="1"/>
  <c r="AQ357" i="11" s="1"/>
  <c r="AG374" i="11"/>
  <c r="BB374" i="11" s="1"/>
  <c r="AG451" i="11"/>
  <c r="BB451" i="11" s="1"/>
  <c r="AT451" i="11"/>
  <c r="AI451" i="11"/>
  <c r="AJ451" i="11" s="1"/>
  <c r="AQ484" i="11" a="1"/>
  <c r="AQ484" i="11" s="1"/>
  <c r="AH484" i="11"/>
  <c r="AO484" i="11" s="1"/>
  <c r="AI484" i="11"/>
  <c r="AJ484" i="11" s="1"/>
  <c r="AG484" i="11"/>
  <c r="BB484" i="11" s="1"/>
  <c r="AV484" i="11"/>
  <c r="AT484" i="11"/>
  <c r="AP484" i="11"/>
  <c r="AT40" i="11"/>
  <c r="AV51" i="11"/>
  <c r="AT51" i="11"/>
  <c r="AQ51" i="11" a="1"/>
  <c r="AQ51" i="11" s="1"/>
  <c r="O70" i="11"/>
  <c r="O75" i="11"/>
  <c r="AI98" i="11"/>
  <c r="AX98" i="11" s="1"/>
  <c r="M121" i="11"/>
  <c r="AH126" i="11"/>
  <c r="AO126" i="11" s="1"/>
  <c r="AQ176" i="11" a="1"/>
  <c r="AQ176" i="11" s="1"/>
  <c r="AP176" i="11"/>
  <c r="AG228" i="11"/>
  <c r="BB228" i="11" s="1"/>
  <c r="AI235" i="11"/>
  <c r="AX235" i="11" s="1"/>
  <c r="AI249" i="11"/>
  <c r="AP254" i="11"/>
  <c r="AH257" i="11"/>
  <c r="AO257" i="11" s="1"/>
  <c r="AV257" i="11"/>
  <c r="AT257" i="11"/>
  <c r="AI257" i="11"/>
  <c r="AJ257" i="11" s="1"/>
  <c r="AQ257" i="11" a="1"/>
  <c r="AQ257" i="11" s="1"/>
  <c r="AP257" i="11"/>
  <c r="AP263" i="11"/>
  <c r="AH278" i="11"/>
  <c r="AO278" i="11" s="1"/>
  <c r="AV278" i="11"/>
  <c r="AI278" i="11"/>
  <c r="AX278" i="11" s="1"/>
  <c r="AI374" i="11"/>
  <c r="AK374" i="11" s="1"/>
  <c r="AP411" i="11"/>
  <c r="AG432" i="11"/>
  <c r="BB432" i="11" s="1"/>
  <c r="AQ436" i="11" a="1"/>
  <c r="AQ436" i="11" s="1"/>
  <c r="AH451" i="11"/>
  <c r="AO451" i="11" s="1"/>
  <c r="AI464" i="11"/>
  <c r="AK464" i="11" s="1"/>
  <c r="BA464" i="11" s="1"/>
  <c r="AU464" i="11" s="1"/>
  <c r="AG504" i="11"/>
  <c r="BB504" i="11" s="1"/>
  <c r="AV504" i="11"/>
  <c r="AQ504" i="11" a="1"/>
  <c r="AQ504" i="11" s="1"/>
  <c r="AT504" i="11"/>
  <c r="AP504" i="11"/>
  <c r="AV549" i="11"/>
  <c r="AT549" i="11"/>
  <c r="AQ549" i="11" a="1"/>
  <c r="AQ549" i="11" s="1"/>
  <c r="AH549" i="11"/>
  <c r="AO549" i="11" s="1"/>
  <c r="AP549" i="11"/>
  <c r="AI549" i="11"/>
  <c r="N43" i="11"/>
  <c r="AG51" i="11"/>
  <c r="BB51" i="11" s="1"/>
  <c r="AT53" i="11"/>
  <c r="M57" i="11"/>
  <c r="P75" i="11"/>
  <c r="M78" i="11"/>
  <c r="AH116" i="11"/>
  <c r="AO116" i="11" s="1"/>
  <c r="AI116" i="11"/>
  <c r="AX116" i="11" s="1"/>
  <c r="AT160" i="11"/>
  <c r="AI176" i="11"/>
  <c r="AJ176" i="11" s="1"/>
  <c r="AI228" i="11"/>
  <c r="AX228" i="11" s="1"/>
  <c r="AQ263" i="11" a="1"/>
  <c r="AQ263" i="11" s="1"/>
  <c r="AP309" i="11"/>
  <c r="AQ309" i="11" a="1"/>
  <c r="AQ309" i="11" s="1"/>
  <c r="AI309" i="11"/>
  <c r="AP312" i="11"/>
  <c r="AI316" i="11"/>
  <c r="AK316" i="11" s="1"/>
  <c r="BA316" i="11" s="1"/>
  <c r="AU316" i="11" s="1"/>
  <c r="AQ411" i="11" a="1"/>
  <c r="AQ411" i="11" s="1"/>
  <c r="AI432" i="11"/>
  <c r="AE432" i="11" s="1"/>
  <c r="AT436" i="11"/>
  <c r="AI477" i="11"/>
  <c r="AE477" i="11" s="1"/>
  <c r="AD477" i="11" s="1"/>
  <c r="BR477" i="11" s="1"/>
  <c r="AH477" i="11"/>
  <c r="AO477" i="11" s="1"/>
  <c r="AH504" i="11"/>
  <c r="AO504" i="11" s="1"/>
  <c r="AG518" i="11"/>
  <c r="BB518" i="11" s="1"/>
  <c r="AV521" i="11"/>
  <c r="AT521" i="11"/>
  <c r="AH51" i="11"/>
  <c r="AO51" i="11" s="1"/>
  <c r="AI52" i="11"/>
  <c r="AH70" i="11"/>
  <c r="AO70" i="11" s="1"/>
  <c r="O78" i="11"/>
  <c r="P82" i="11"/>
  <c r="O84" i="11"/>
  <c r="AE100" i="11"/>
  <c r="AD100" i="11"/>
  <c r="BR100" i="11" s="1"/>
  <c r="AP126" i="11"/>
  <c r="AV165" i="11"/>
  <c r="AT165" i="11"/>
  <c r="AQ165" i="11" a="1"/>
  <c r="AQ165" i="11" s="1"/>
  <c r="AH174" i="11"/>
  <c r="AO174" i="11" s="1"/>
  <c r="AG174" i="11"/>
  <c r="BB174" i="11" s="1"/>
  <c r="AV174" i="11"/>
  <c r="AT174" i="11"/>
  <c r="AJ205" i="11"/>
  <c r="AG224" i="11"/>
  <c r="BB224" i="11" s="1"/>
  <c r="AV224" i="11"/>
  <c r="AG233" i="11"/>
  <c r="BB233" i="11" s="1"/>
  <c r="AV249" i="11"/>
  <c r="AQ268" i="11" a="1"/>
  <c r="AQ268" i="11" s="1"/>
  <c r="AP278" i="11"/>
  <c r="AG295" i="11"/>
  <c r="BB295" i="11" s="1"/>
  <c r="AT295" i="11"/>
  <c r="AQ295" i="11" a="1"/>
  <c r="AQ295" i="11" s="1"/>
  <c r="AP295" i="11"/>
  <c r="AI295" i="11"/>
  <c r="AG309" i="11"/>
  <c r="BB309" i="11" s="1"/>
  <c r="AT312" i="11"/>
  <c r="AG338" i="11"/>
  <c r="BB338" i="11" s="1"/>
  <c r="AE362" i="11"/>
  <c r="AD362" i="11" s="1"/>
  <c r="BR362" i="11" s="1"/>
  <c r="AV416" i="11"/>
  <c r="AH416" i="11"/>
  <c r="AO416" i="11" s="1"/>
  <c r="AP416" i="11"/>
  <c r="AV436" i="11"/>
  <c r="AI504" i="11"/>
  <c r="AK504" i="11" s="1"/>
  <c r="BA504" i="11" s="1"/>
  <c r="AU504" i="11" s="1"/>
  <c r="AH518" i="11"/>
  <c r="AO518" i="11" s="1"/>
  <c r="AH521" i="11"/>
  <c r="AO521" i="11" s="1"/>
  <c r="AH201" i="11"/>
  <c r="AO201" i="11" s="1"/>
  <c r="AV201" i="11"/>
  <c r="AT201" i="11"/>
  <c r="AT444" i="11"/>
  <c r="AG444" i="11"/>
  <c r="BB444" i="11" s="1"/>
  <c r="AI444" i="11"/>
  <c r="AX444" i="11" s="1"/>
  <c r="AH444" i="11"/>
  <c r="AO444" i="11" s="1"/>
  <c r="AV99" i="11"/>
  <c r="AH99" i="11"/>
  <c r="AO99" i="11" s="1"/>
  <c r="AG99" i="11"/>
  <c r="BB99" i="11" s="1"/>
  <c r="AV156" i="11"/>
  <c r="AT156" i="11"/>
  <c r="AG207" i="11"/>
  <c r="BB207" i="11" s="1"/>
  <c r="AG465" i="11"/>
  <c r="BB465" i="11" s="1"/>
  <c r="AH465" i="11"/>
  <c r="AO465" i="11" s="1"/>
  <c r="AP465" i="11"/>
  <c r="AQ465" i="11" a="1"/>
  <c r="AQ465" i="11" s="1"/>
  <c r="AV465" i="11"/>
  <c r="AT465" i="11"/>
  <c r="AI142" i="11"/>
  <c r="AJ142" i="11" s="1"/>
  <c r="AV142" i="11"/>
  <c r="AX191" i="11"/>
  <c r="AI201" i="11"/>
  <c r="AE201" i="11" s="1"/>
  <c r="AH207" i="11"/>
  <c r="AO207" i="11" s="1"/>
  <c r="AV356" i="11"/>
  <c r="AT356" i="11"/>
  <c r="AI388" i="11"/>
  <c r="AT388" i="11"/>
  <c r="AQ388" i="11" a="1"/>
  <c r="AQ388" i="11" s="1"/>
  <c r="AV388" i="11"/>
  <c r="AI465" i="11"/>
  <c r="AH479" i="11"/>
  <c r="AO479" i="11" s="1"/>
  <c r="AV535" i="11"/>
  <c r="AT535" i="11"/>
  <c r="AI535" i="11"/>
  <c r="AJ535" i="11" s="1"/>
  <c r="AH535" i="11"/>
  <c r="AO535" i="11" s="1"/>
  <c r="AI67" i="11"/>
  <c r="AX67" i="11" s="1"/>
  <c r="AQ159" i="11" a="1"/>
  <c r="AQ159" i="11" s="1"/>
  <c r="AI167" i="11"/>
  <c r="AJ167" i="11" s="1"/>
  <c r="AV363" i="11"/>
  <c r="AG363" i="11"/>
  <c r="BB363" i="11" s="1"/>
  <c r="AT363" i="11"/>
  <c r="AH497" i="11"/>
  <c r="AO497" i="11" s="1"/>
  <c r="AG497" i="11"/>
  <c r="BB497" i="11" s="1"/>
  <c r="AP497" i="11"/>
  <c r="AV497" i="11"/>
  <c r="AT497" i="11"/>
  <c r="N88" i="11"/>
  <c r="N77" i="11"/>
  <c r="N67" i="11"/>
  <c r="N57" i="11"/>
  <c r="N66" i="11"/>
  <c r="N56" i="11"/>
  <c r="N65" i="11"/>
  <c r="N72" i="11"/>
  <c r="N63" i="11"/>
  <c r="N71" i="11"/>
  <c r="M114" i="11"/>
  <c r="M124" i="11"/>
  <c r="M105" i="11"/>
  <c r="M95" i="11"/>
  <c r="M92" i="11"/>
  <c r="M115" i="11"/>
  <c r="M103" i="11"/>
  <c r="M118" i="11"/>
  <c r="M116" i="11"/>
  <c r="M100" i="11"/>
  <c r="M127" i="11"/>
  <c r="M96" i="11"/>
  <c r="M97" i="11"/>
  <c r="AI152" i="11"/>
  <c r="AH152" i="11"/>
  <c r="AO152" i="11" s="1"/>
  <c r="AP207" i="11"/>
  <c r="AI335" i="11"/>
  <c r="AE335" i="11" s="1"/>
  <c r="AV335" i="11"/>
  <c r="AT335" i="11"/>
  <c r="AP335" i="11"/>
  <c r="AQ335" i="11" a="1"/>
  <c r="AQ335" i="11" s="1"/>
  <c r="AI360" i="11"/>
  <c r="AJ360" i="11" s="1"/>
  <c r="AH363" i="11"/>
  <c r="AO363" i="11" s="1"/>
  <c r="AT472" i="11"/>
  <c r="AV472" i="11"/>
  <c r="AQ472" i="11" a="1"/>
  <c r="AQ472" i="11" s="1"/>
  <c r="AP472" i="11"/>
  <c r="AJ486" i="11"/>
  <c r="AI497" i="11"/>
  <c r="AE497" i="11" s="1"/>
  <c r="AD497" i="11" s="1"/>
  <c r="BR497" i="11" s="1"/>
  <c r="AV123" i="11"/>
  <c r="AQ123" i="11" a="1"/>
  <c r="AQ123" i="11" s="1"/>
  <c r="AP123" i="11"/>
  <c r="AP201" i="11"/>
  <c r="AK298" i="11"/>
  <c r="AJ298" i="11"/>
  <c r="AG335" i="11"/>
  <c r="BB335" i="11" s="1"/>
  <c r="AP348" i="11"/>
  <c r="AG472" i="11"/>
  <c r="BB472" i="11" s="1"/>
  <c r="AH46" i="11"/>
  <c r="AO46" i="11" s="1"/>
  <c r="AQ46" i="11" a="1"/>
  <c r="AQ46" i="11" s="1"/>
  <c r="AT46" i="11"/>
  <c r="AQ120" i="11" a="1"/>
  <c r="AQ120" i="11" s="1"/>
  <c r="AT120" i="11"/>
  <c r="AG129" i="11"/>
  <c r="BB129" i="11" s="1"/>
  <c r="AP258" i="11"/>
  <c r="AH335" i="11"/>
  <c r="AO335" i="11" s="1"/>
  <c r="AQ497" i="11" a="1"/>
  <c r="AQ497" i="11" s="1"/>
  <c r="AK513" i="11"/>
  <c r="AG531" i="11"/>
  <c r="BB531" i="11" s="1"/>
  <c r="AG62" i="11"/>
  <c r="AH62" i="11" s="1"/>
  <c r="P74" i="11"/>
  <c r="M83" i="11"/>
  <c r="O85" i="11"/>
  <c r="AH136" i="11"/>
  <c r="AO136" i="11" s="1"/>
  <c r="AT142" i="11"/>
  <c r="AQ258" i="11" a="1"/>
  <c r="AQ258" i="11" s="1"/>
  <c r="AG280" i="11"/>
  <c r="BB280" i="11" s="1"/>
  <c r="AT280" i="11"/>
  <c r="AQ280" i="11" a="1"/>
  <c r="AQ280" i="11" s="1"/>
  <c r="AP280" i="11"/>
  <c r="AG282" i="11"/>
  <c r="BB282" i="11" s="1"/>
  <c r="AK301" i="11"/>
  <c r="BA301" i="11" s="1"/>
  <c r="AU301" i="11" s="1"/>
  <c r="AI462" i="11"/>
  <c r="AX462" i="11" s="1"/>
  <c r="AP462" i="11"/>
  <c r="AH462" i="11"/>
  <c r="AO462" i="11" s="1"/>
  <c r="AV462" i="11"/>
  <c r="AG462" i="11"/>
  <c r="BB462" i="11" s="1"/>
  <c r="AT462" i="11"/>
  <c r="AQ462" i="11" a="1"/>
  <c r="AQ462" i="11" s="1"/>
  <c r="AT49" i="11"/>
  <c r="AP49" i="11"/>
  <c r="AQ49" i="11" a="1"/>
  <c r="AQ49" i="11" s="1"/>
  <c r="AI49" i="11"/>
  <c r="AK49" i="11" s="1"/>
  <c r="AH49" i="11"/>
  <c r="AO49" i="11" s="1"/>
  <c r="AG49" i="11"/>
  <c r="BB49" i="11" s="1"/>
  <c r="AI53" i="11"/>
  <c r="AK53" i="11" s="1"/>
  <c r="P81" i="11"/>
  <c r="AT85" i="11"/>
  <c r="AP85" i="11"/>
  <c r="AT99" i="11"/>
  <c r="AP120" i="11"/>
  <c r="AE140" i="11"/>
  <c r="AD140" i="11" s="1"/>
  <c r="BR140" i="11" s="1"/>
  <c r="AX140" i="11"/>
  <c r="AQ239" i="11" a="1"/>
  <c r="AQ239" i="11" s="1"/>
  <c r="AV241" i="11"/>
  <c r="AP244" i="11"/>
  <c r="AH280" i="11"/>
  <c r="AO280" i="11" s="1"/>
  <c r="AG325" i="11"/>
  <c r="BB325" i="11" s="1"/>
  <c r="AV360" i="11"/>
  <c r="AJ434" i="11"/>
  <c r="AT487" i="11"/>
  <c r="AP487" i="11"/>
  <c r="AV487" i="11"/>
  <c r="AE523" i="11"/>
  <c r="AV531" i="11"/>
  <c r="AE58" i="11"/>
  <c r="AD58" i="11" s="1"/>
  <c r="BR58" i="11" s="1"/>
  <c r="AP136" i="11"/>
  <c r="AT214" i="11"/>
  <c r="AQ214" i="11" a="1"/>
  <c r="AQ214" i="11" s="1"/>
  <c r="AV216" i="11"/>
  <c r="AP219" i="11"/>
  <c r="AT239" i="11"/>
  <c r="AH254" i="11"/>
  <c r="AO254" i="11" s="1"/>
  <c r="AG254" i="11"/>
  <c r="BB254" i="11" s="1"/>
  <c r="AV254" i="11"/>
  <c r="AT254" i="11"/>
  <c r="AQ287" i="11" a="1"/>
  <c r="AQ287" i="11" s="1"/>
  <c r="AP287" i="11"/>
  <c r="AV340" i="11"/>
  <c r="AG354" i="11"/>
  <c r="BB354" i="11" s="1"/>
  <c r="AQ356" i="11" a="1"/>
  <c r="AQ356" i="11" s="1"/>
  <c r="AP388" i="11"/>
  <c r="AG411" i="11"/>
  <c r="BB411" i="11" s="1"/>
  <c r="AT411" i="11"/>
  <c r="AI411" i="11"/>
  <c r="AX411" i="11" s="1"/>
  <c r="AH411" i="11"/>
  <c r="AO411" i="11" s="1"/>
  <c r="AI436" i="11"/>
  <c r="AT483" i="11"/>
  <c r="AG487" i="11"/>
  <c r="BB487" i="11" s="1"/>
  <c r="M32" i="11"/>
  <c r="M14" i="11"/>
  <c r="AT45" i="11"/>
  <c r="AQ45" i="11" a="1"/>
  <c r="AQ45" i="11" s="1"/>
  <c r="AP45" i="11"/>
  <c r="O52" i="11"/>
  <c r="O55" i="11"/>
  <c r="AG58" i="11"/>
  <c r="BB58" i="11" s="1"/>
  <c r="AT129" i="11"/>
  <c r="AQ136" i="11" a="1"/>
  <c r="AQ136" i="11" s="1"/>
  <c r="AT138" i="11"/>
  <c r="AP192" i="11"/>
  <c r="AV212" i="11"/>
  <c r="AG235" i="11"/>
  <c r="BB235" i="11" s="1"/>
  <c r="AP235" i="11"/>
  <c r="AV235" i="11"/>
  <c r="AV239" i="11"/>
  <c r="AI254" i="11"/>
  <c r="AX254" i="11" s="1"/>
  <c r="AX263" i="11"/>
  <c r="AE263" i="11"/>
  <c r="AD263" i="11" s="1"/>
  <c r="BR263" i="11" s="1"/>
  <c r="AQ275" i="11" a="1"/>
  <c r="AQ275" i="11" s="1"/>
  <c r="AH287" i="11"/>
  <c r="AO287" i="11" s="1"/>
  <c r="AQ308" i="11" a="1"/>
  <c r="AQ308" i="11" s="1"/>
  <c r="AV311" i="11"/>
  <c r="AQ323" i="11" a="1"/>
  <c r="AQ323" i="11" s="1"/>
  <c r="AG349" i="11"/>
  <c r="BB349" i="11" s="1"/>
  <c r="AH349" i="11"/>
  <c r="AO349" i="11" s="1"/>
  <c r="AQ349" i="11" a="1"/>
  <c r="AQ349" i="11" s="1"/>
  <c r="AP349" i="11"/>
  <c r="AV349" i="11"/>
  <c r="AT349" i="11"/>
  <c r="AH374" i="11"/>
  <c r="AO374" i="11" s="1"/>
  <c r="AT374" i="11"/>
  <c r="AQ374" i="11" a="1"/>
  <c r="AQ374" i="11" s="1"/>
  <c r="AP374" i="11"/>
  <c r="AG443" i="11"/>
  <c r="BB443" i="11" s="1"/>
  <c r="AI443" i="11"/>
  <c r="AT443" i="11"/>
  <c r="AQ443" i="11" a="1"/>
  <c r="AQ443" i="11" s="1"/>
  <c r="AQ449" i="11" a="1"/>
  <c r="AQ449" i="11" s="1"/>
  <c r="AP469" i="11"/>
  <c r="AP473" i="11"/>
  <c r="AH473" i="11"/>
  <c r="AO473" i="11" s="1"/>
  <c r="AV473" i="11"/>
  <c r="AT473" i="11"/>
  <c r="AQ473" i="11" a="1"/>
  <c r="AQ473" i="11" s="1"/>
  <c r="AH487" i="11"/>
  <c r="AO487" i="11" s="1"/>
  <c r="AX523" i="11"/>
  <c r="AW13" i="11"/>
  <c r="AV27" i="11"/>
  <c r="AQ27" i="11" a="1"/>
  <c r="AQ27" i="11" s="1"/>
  <c r="AT27" i="11"/>
  <c r="AG45" i="11"/>
  <c r="BB45" i="11" s="1"/>
  <c r="P52" i="11"/>
  <c r="AH58" i="11"/>
  <c r="AO58" i="11" s="1"/>
  <c r="AG126" i="11"/>
  <c r="BB126" i="11" s="1"/>
  <c r="AT136" i="11"/>
  <c r="AG160" i="11"/>
  <c r="BB160" i="11" s="1"/>
  <c r="AQ160" i="11" a="1"/>
  <c r="AQ160" i="11" s="1"/>
  <c r="AI160" i="11"/>
  <c r="AK160" i="11" s="1"/>
  <c r="AP160" i="11"/>
  <c r="AH160" i="11"/>
  <c r="AO160" i="11" s="1"/>
  <c r="AJ183" i="11"/>
  <c r="AQ192" i="11" a="1"/>
  <c r="AQ192" i="11" s="1"/>
  <c r="AK344" i="11"/>
  <c r="BA344" i="11" s="1"/>
  <c r="AU344" i="11" s="1"/>
  <c r="AI349" i="11"/>
  <c r="AJ349" i="11" s="1"/>
  <c r="AT354" i="11"/>
  <c r="AH443" i="11"/>
  <c r="AO443" i="11" s="1"/>
  <c r="AT449" i="11"/>
  <c r="AT464" i="11"/>
  <c r="AH464" i="11"/>
  <c r="AO464" i="11" s="1"/>
  <c r="AG464" i="11"/>
  <c r="BB464" i="11" s="1"/>
  <c r="AG473" i="11"/>
  <c r="BB473" i="11" s="1"/>
  <c r="B43" i="11"/>
  <c r="AF43" i="11"/>
  <c r="AP43" i="11" s="1"/>
  <c r="AH45" i="11"/>
  <c r="AO45" i="11" s="1"/>
  <c r="AP53" i="11"/>
  <c r="AI134" i="11"/>
  <c r="AT134" i="11"/>
  <c r="AQ134" i="11" a="1"/>
  <c r="AQ134" i="11" s="1"/>
  <c r="AV134" i="11"/>
  <c r="AP134" i="11"/>
  <c r="AG316" i="11"/>
  <c r="BB316" i="11" s="1"/>
  <c r="AV449" i="11"/>
  <c r="AG481" i="11"/>
  <c r="BB481" i="11" s="1"/>
  <c r="AI481" i="11"/>
  <c r="AV481" i="11"/>
  <c r="AT481" i="11"/>
  <c r="AQ481" i="11" a="1"/>
  <c r="AQ481" i="11" s="1"/>
  <c r="AP481" i="11"/>
  <c r="AH545" i="11"/>
  <c r="AO545" i="11" s="1"/>
  <c r="AV545" i="11"/>
  <c r="AT545" i="11"/>
  <c r="AQ545" i="11" a="1"/>
  <c r="AQ545" i="11" s="1"/>
  <c r="AH80" i="11"/>
  <c r="AO80" i="11" s="1"/>
  <c r="AQ80" i="11" a="1"/>
  <c r="AQ80" i="11" s="1"/>
  <c r="AP80" i="11"/>
  <c r="AT80" i="11"/>
  <c r="AV80" i="11"/>
  <c r="B36" i="11"/>
  <c r="AV45" i="11"/>
  <c r="M50" i="11"/>
  <c r="AI51" i="11"/>
  <c r="AF63" i="11"/>
  <c r="AG63" i="11" s="1"/>
  <c r="AH65" i="11"/>
  <c r="AO65" i="11" s="1"/>
  <c r="AT65" i="11"/>
  <c r="O67" i="11"/>
  <c r="N68" i="11"/>
  <c r="O80" i="11"/>
  <c r="M102" i="11"/>
  <c r="AP116" i="11"/>
  <c r="AT126" i="11"/>
  <c r="AP128" i="11"/>
  <c r="AV128" i="11"/>
  <c r="AI128" i="11"/>
  <c r="AE128" i="11" s="1"/>
  <c r="AT128" i="11"/>
  <c r="AL130" i="11"/>
  <c r="AI169" i="11"/>
  <c r="AT169" i="11"/>
  <c r="AQ169" i="11" a="1"/>
  <c r="AQ169" i="11" s="1"/>
  <c r="AT176" i="11"/>
  <c r="AH193" i="11"/>
  <c r="AO193" i="11" s="1"/>
  <c r="AG193" i="11"/>
  <c r="BB193" i="11" s="1"/>
  <c r="AI203" i="11"/>
  <c r="AV203" i="11"/>
  <c r="AT203" i="11"/>
  <c r="AQ228" i="11" a="1"/>
  <c r="AQ228" i="11" s="1"/>
  <c r="AT235" i="11"/>
  <c r="AQ262" i="11" a="1"/>
  <c r="AQ262" i="11" s="1"/>
  <c r="AP262" i="11"/>
  <c r="AV262" i="11"/>
  <c r="AT262" i="11"/>
  <c r="AT263" i="11"/>
  <c r="AQ278" i="11" a="1"/>
  <c r="AQ278" i="11" s="1"/>
  <c r="AQ302" i="11" a="1"/>
  <c r="AQ302" i="11" s="1"/>
  <c r="AV302" i="11"/>
  <c r="AH302" i="11"/>
  <c r="AO302" i="11" s="1"/>
  <c r="AG302" i="11"/>
  <c r="BB302" i="11" s="1"/>
  <c r="AG304" i="11"/>
  <c r="BB304" i="11" s="1"/>
  <c r="AQ304" i="11" a="1"/>
  <c r="AQ304" i="11" s="1"/>
  <c r="AV304" i="11"/>
  <c r="AH309" i="11"/>
  <c r="AO309" i="11" s="1"/>
  <c r="AQ313" i="11" a="1"/>
  <c r="AQ313" i="11" s="1"/>
  <c r="AI313" i="11"/>
  <c r="AK313" i="11" s="1"/>
  <c r="BA313" i="11" s="1"/>
  <c r="AU313" i="11" s="1"/>
  <c r="AH313" i="11"/>
  <c r="AO313" i="11" s="1"/>
  <c r="AX324" i="11"/>
  <c r="AK324" i="11"/>
  <c r="BA324" i="11" s="1"/>
  <c r="AU324" i="11" s="1"/>
  <c r="AE324" i="11"/>
  <c r="AD324" i="11" s="1"/>
  <c r="BR324" i="11" s="1"/>
  <c r="AT404" i="11"/>
  <c r="AQ404" i="11" a="1"/>
  <c r="AQ404" i="11" s="1"/>
  <c r="AP404" i="11"/>
  <c r="AQ437" i="11" a="1"/>
  <c r="AQ437" i="11" s="1"/>
  <c r="AT437" i="11"/>
  <c r="AH437" i="11"/>
  <c r="AO437" i="11" s="1"/>
  <c r="AV437" i="11"/>
  <c r="AP437" i="11"/>
  <c r="AV443" i="11"/>
  <c r="AQ464" i="11" a="1"/>
  <c r="AQ464" i="11" s="1"/>
  <c r="AI521" i="11"/>
  <c r="AH529" i="11"/>
  <c r="AO529" i="11" s="1"/>
  <c r="AP529" i="11"/>
  <c r="AV529" i="11"/>
  <c r="AT529" i="11"/>
  <c r="AQ529" i="11" a="1"/>
  <c r="AQ529" i="11" s="1"/>
  <c r="AP545" i="11"/>
  <c r="AG517" i="11"/>
  <c r="BB517" i="11" s="1"/>
  <c r="AQ517" i="11" a="1"/>
  <c r="AQ517" i="11" s="1"/>
  <c r="AI517" i="11"/>
  <c r="AX517" i="11" s="1"/>
  <c r="AH517" i="11"/>
  <c r="AO517" i="11" s="1"/>
  <c r="AX13" i="11"/>
  <c r="AP291" i="11"/>
  <c r="AQ291" i="11" a="1"/>
  <c r="AQ291" i="11" s="1"/>
  <c r="AV291" i="11"/>
  <c r="AG401" i="11"/>
  <c r="BB401" i="11" s="1"/>
  <c r="AI401" i="11"/>
  <c r="AG488" i="11"/>
  <c r="BB488" i="11" s="1"/>
  <c r="AV488" i="11"/>
  <c r="AP488" i="11"/>
  <c r="AT488" i="11"/>
  <c r="AT33" i="11"/>
  <c r="AV33" i="11"/>
  <c r="AH84" i="11"/>
  <c r="AO84" i="11" s="1"/>
  <c r="AG91" i="11"/>
  <c r="BB91" i="11" s="1"/>
  <c r="AI234" i="11"/>
  <c r="AK234" i="11" s="1"/>
  <c r="BA234" i="11" s="1"/>
  <c r="AU234" i="11" s="1"/>
  <c r="AH234" i="11"/>
  <c r="AO234" i="11" s="1"/>
  <c r="AG240" i="11"/>
  <c r="BB240" i="11" s="1"/>
  <c r="AG253" i="11"/>
  <c r="BB253" i="11" s="1"/>
  <c r="AI261" i="11"/>
  <c r="AX261" i="11" s="1"/>
  <c r="AH261" i="11"/>
  <c r="AO261" i="11" s="1"/>
  <c r="AG261" i="11"/>
  <c r="BB261" i="11" s="1"/>
  <c r="AI326" i="11"/>
  <c r="AK326" i="11" s="1"/>
  <c r="BA326" i="11" s="1"/>
  <c r="AU326" i="11" s="1"/>
  <c r="AQ326" i="11" a="1"/>
  <c r="AQ326" i="11" s="1"/>
  <c r="AV482" i="11"/>
  <c r="AH482" i="11"/>
  <c r="AO482" i="11" s="1"/>
  <c r="AH488" i="11"/>
  <c r="AO488" i="11" s="1"/>
  <c r="AH511" i="11"/>
  <c r="AO511" i="11" s="1"/>
  <c r="AG520" i="11"/>
  <c r="BB520" i="11" s="1"/>
  <c r="AT520" i="11"/>
  <c r="AV520" i="11"/>
  <c r="AG33" i="11"/>
  <c r="BB33" i="11" s="1"/>
  <c r="AI84" i="11"/>
  <c r="AJ84" i="11" s="1"/>
  <c r="AH133" i="11"/>
  <c r="AO133" i="11" s="1"/>
  <c r="AG133" i="11"/>
  <c r="BB133" i="11" s="1"/>
  <c r="AG137" i="11"/>
  <c r="BB137" i="11" s="1"/>
  <c r="AG217" i="11"/>
  <c r="BB217" i="11" s="1"/>
  <c r="AH232" i="11"/>
  <c r="AO232" i="11" s="1"/>
  <c r="AG232" i="11"/>
  <c r="BB232" i="11" s="1"/>
  <c r="AP232" i="11"/>
  <c r="AG234" i="11"/>
  <c r="BB234" i="11" s="1"/>
  <c r="AI240" i="11"/>
  <c r="AX240" i="11" s="1"/>
  <c r="AI242" i="11"/>
  <c r="AX242" i="11" s="1"/>
  <c r="AH253" i="11"/>
  <c r="AO253" i="11" s="1"/>
  <c r="AV289" i="11"/>
  <c r="AQ289" i="11" a="1"/>
  <c r="AQ289" i="11" s="1"/>
  <c r="AV343" i="11"/>
  <c r="AT343" i="11"/>
  <c r="AI347" i="11"/>
  <c r="AK347" i="11" s="1"/>
  <c r="BA347" i="11" s="1"/>
  <c r="AU347" i="11" s="1"/>
  <c r="AQ347" i="11" a="1"/>
  <c r="AQ347" i="11" s="1"/>
  <c r="AG347" i="11"/>
  <c r="BB347" i="11" s="1"/>
  <c r="AP362" i="11"/>
  <c r="AV362" i="11"/>
  <c r="AT362" i="11"/>
  <c r="AT364" i="11"/>
  <c r="AV364" i="11"/>
  <c r="AP364" i="11"/>
  <c r="AP372" i="11"/>
  <c r="AG480" i="11"/>
  <c r="BB480" i="11" s="1"/>
  <c r="AP480" i="11"/>
  <c r="AQ480" i="11" a="1"/>
  <c r="AQ480" i="11" s="1"/>
  <c r="AG482" i="11"/>
  <c r="BB482" i="11" s="1"/>
  <c r="AI488" i="11"/>
  <c r="AX488" i="11" s="1"/>
  <c r="AV502" i="11"/>
  <c r="AQ502" i="11" a="1"/>
  <c r="AQ502" i="11" s="1"/>
  <c r="AT502" i="11"/>
  <c r="AP517" i="11"/>
  <c r="AH520" i="11"/>
  <c r="AO520" i="11" s="1"/>
  <c r="AG526" i="11"/>
  <c r="BB526" i="11" s="1"/>
  <c r="AV526" i="11"/>
  <c r="AQ542" i="11" a="1"/>
  <c r="AQ542" i="11" s="1"/>
  <c r="AI542" i="11"/>
  <c r="AJ542" i="11" s="1"/>
  <c r="AH33" i="11"/>
  <c r="AO33" i="11" s="1"/>
  <c r="AH73" i="11"/>
  <c r="AO73" i="11" s="1"/>
  <c r="AP73" i="11"/>
  <c r="AQ73" i="11" a="1"/>
  <c r="AQ73" i="11" s="1"/>
  <c r="AI91" i="11"/>
  <c r="AE91" i="11" s="1"/>
  <c r="AG96" i="11"/>
  <c r="BB96" i="11" s="1"/>
  <c r="AG101" i="11"/>
  <c r="BB101" i="11" s="1"/>
  <c r="AH127" i="11"/>
  <c r="AO127" i="11" s="1"/>
  <c r="AI127" i="11"/>
  <c r="AX127" i="11" s="1"/>
  <c r="AI133" i="11"/>
  <c r="AX133" i="11" s="1"/>
  <c r="AG223" i="11"/>
  <c r="BB223" i="11" s="1"/>
  <c r="AI232" i="11"/>
  <c r="AE232" i="11" s="1"/>
  <c r="AD232" i="11" s="1"/>
  <c r="BR232" i="11" s="1"/>
  <c r="AI253" i="11"/>
  <c r="AE253" i="11" s="1"/>
  <c r="AD253" i="11" s="1"/>
  <c r="BR253" i="11" s="1"/>
  <c r="AT261" i="11"/>
  <c r="AV272" i="11"/>
  <c r="AT272" i="11"/>
  <c r="AV274" i="11"/>
  <c r="AP274" i="11"/>
  <c r="AH343" i="11"/>
  <c r="AO343" i="11" s="1"/>
  <c r="AQ345" i="11" a="1"/>
  <c r="AQ345" i="11" s="1"/>
  <c r="AV345" i="11"/>
  <c r="AP345" i="11"/>
  <c r="AG362" i="11"/>
  <c r="BB362" i="11" s="1"/>
  <c r="AH364" i="11"/>
  <c r="AO364" i="11" s="1"/>
  <c r="AP376" i="11"/>
  <c r="AI394" i="11"/>
  <c r="AP394" i="11"/>
  <c r="AQ394" i="11" a="1"/>
  <c r="AQ394" i="11" s="1"/>
  <c r="AG394" i="11"/>
  <c r="BB394" i="11" s="1"/>
  <c r="AV402" i="11"/>
  <c r="AT402" i="11"/>
  <c r="AI405" i="11"/>
  <c r="AH405" i="11"/>
  <c r="AO405" i="11" s="1"/>
  <c r="AV413" i="11"/>
  <c r="AT413" i="11"/>
  <c r="AG427" i="11"/>
  <c r="BB427" i="11" s="1"/>
  <c r="AI427" i="11"/>
  <c r="AX427" i="11" s="1"/>
  <c r="AH427" i="11"/>
  <c r="AO427" i="11" s="1"/>
  <c r="AP455" i="11"/>
  <c r="AI455" i="11"/>
  <c r="AI460" i="11"/>
  <c r="AH460" i="11"/>
  <c r="AO460" i="11" s="1"/>
  <c r="AG460" i="11"/>
  <c r="BB460" i="11" s="1"/>
  <c r="AH480" i="11"/>
  <c r="AO480" i="11" s="1"/>
  <c r="AV486" i="11"/>
  <c r="AP486" i="11"/>
  <c r="AI502" i="11"/>
  <c r="AE502" i="11" s="1"/>
  <c r="AT517" i="11"/>
  <c r="AI520" i="11"/>
  <c r="AX520" i="11" s="1"/>
  <c r="AH534" i="11"/>
  <c r="AO534" i="11" s="1"/>
  <c r="AG542" i="11"/>
  <c r="BB542" i="11" s="1"/>
  <c r="AT511" i="11"/>
  <c r="AQ511" i="11" a="1"/>
  <c r="AQ511" i="11" s="1"/>
  <c r="AV511" i="11"/>
  <c r="AP511" i="11"/>
  <c r="AV372" i="11"/>
  <c r="AI372" i="11"/>
  <c r="AK372" i="11" s="1"/>
  <c r="AT372" i="11"/>
  <c r="AH372" i="11"/>
  <c r="AO372" i="11" s="1"/>
  <c r="AG372" i="11"/>
  <c r="BB372" i="11" s="1"/>
  <c r="AP382" i="11"/>
  <c r="AH382" i="11"/>
  <c r="AO382" i="11" s="1"/>
  <c r="AI430" i="11"/>
  <c r="AK430" i="11" s="1"/>
  <c r="BA430" i="11" s="1"/>
  <c r="AU430" i="11" s="1"/>
  <c r="AP430" i="11"/>
  <c r="AQ430" i="11" a="1"/>
  <c r="AQ430" i="11" s="1"/>
  <c r="AH430" i="11"/>
  <c r="AO430" i="11" s="1"/>
  <c r="AG511" i="11"/>
  <c r="BB511" i="11" s="1"/>
  <c r="AP267" i="11"/>
  <c r="AH267" i="11"/>
  <c r="AO267" i="11" s="1"/>
  <c r="AI291" i="11"/>
  <c r="AG430" i="11"/>
  <c r="BB430" i="11" s="1"/>
  <c r="AF41" i="11"/>
  <c r="AG41" i="11" s="1"/>
  <c r="BB41" i="11" s="1"/>
  <c r="AH91" i="11"/>
  <c r="AO91" i="11" s="1"/>
  <c r="AI33" i="11"/>
  <c r="AT56" i="11"/>
  <c r="AP56" i="11"/>
  <c r="AT119" i="11"/>
  <c r="AP119" i="11"/>
  <c r="AH139" i="11"/>
  <c r="AO139" i="11" s="1"/>
  <c r="AQ139" i="11" a="1"/>
  <c r="AQ139" i="11" s="1"/>
  <c r="AI153" i="11"/>
  <c r="AK153" i="11" s="1"/>
  <c r="AQ153" i="11" a="1"/>
  <c r="AQ153" i="11" s="1"/>
  <c r="AI155" i="11"/>
  <c r="AE155" i="11" s="1"/>
  <c r="AP155" i="11"/>
  <c r="AV157" i="11"/>
  <c r="AP157" i="11"/>
  <c r="AV186" i="11"/>
  <c r="AQ186" i="11" a="1"/>
  <c r="AQ186" i="11" s="1"/>
  <c r="AV205" i="11"/>
  <c r="AQ205" i="11" a="1"/>
  <c r="AQ205" i="11" s="1"/>
  <c r="AP205" i="11"/>
  <c r="AI225" i="11"/>
  <c r="AG225" i="11"/>
  <c r="BB225" i="11" s="1"/>
  <c r="AP225" i="11"/>
  <c r="AP227" i="11"/>
  <c r="AQ227" i="11" a="1"/>
  <c r="AQ227" i="11" s="1"/>
  <c r="AP234" i="11"/>
  <c r="AV255" i="11"/>
  <c r="AQ255" i="11" a="1"/>
  <c r="AQ255" i="11" s="1"/>
  <c r="AP255" i="11"/>
  <c r="AV261" i="11"/>
  <c r="AQ267" i="11" a="1"/>
  <c r="AQ267" i="11" s="1"/>
  <c r="AV279" i="11"/>
  <c r="AT286" i="11"/>
  <c r="AP286" i="11"/>
  <c r="AQ286" i="11" a="1"/>
  <c r="AQ286" i="11" s="1"/>
  <c r="AP289" i="11"/>
  <c r="AI343" i="11"/>
  <c r="AT347" i="11"/>
  <c r="AH362" i="11"/>
  <c r="AO362" i="11" s="1"/>
  <c r="AI364" i="11"/>
  <c r="AV382" i="11"/>
  <c r="AV430" i="11"/>
  <c r="AI480" i="11"/>
  <c r="AT482" i="11"/>
  <c r="AQ488" i="11" a="1"/>
  <c r="AQ488" i="11" s="1"/>
  <c r="AV517" i="11"/>
  <c r="AP527" i="11"/>
  <c r="AV527" i="11"/>
  <c r="AH542" i="11"/>
  <c r="AO542" i="11" s="1"/>
  <c r="AH303" i="11"/>
  <c r="AO303" i="11" s="1"/>
  <c r="AT303" i="11"/>
  <c r="AQ303" i="11" a="1"/>
  <c r="AQ303" i="11" s="1"/>
  <c r="AQ318" i="11" a="1"/>
  <c r="AQ318" i="11" s="1"/>
  <c r="AP318" i="11"/>
  <c r="AD332" i="11"/>
  <c r="BR332" i="11" s="1"/>
  <c r="AK391" i="11"/>
  <c r="BA391" i="11" s="1"/>
  <c r="AU391" i="11" s="1"/>
  <c r="AE391" i="11"/>
  <c r="AT420" i="11"/>
  <c r="AQ420" i="11" a="1"/>
  <c r="AQ420" i="11" s="1"/>
  <c r="AH218" i="11"/>
  <c r="AO218" i="11" s="1"/>
  <c r="AQ218" i="11" a="1"/>
  <c r="AQ218" i="11" s="1"/>
  <c r="AH246" i="11"/>
  <c r="AO246" i="11" s="1"/>
  <c r="AV246" i="11"/>
  <c r="AT246" i="11"/>
  <c r="AT269" i="11"/>
  <c r="AG269" i="11"/>
  <c r="BB269" i="11" s="1"/>
  <c r="AG303" i="11"/>
  <c r="BB303" i="11" s="1"/>
  <c r="AG318" i="11"/>
  <c r="BB318" i="11" s="1"/>
  <c r="AJ332" i="11"/>
  <c r="AG355" i="11"/>
  <c r="BB355" i="11" s="1"/>
  <c r="AG368" i="11"/>
  <c r="BB368" i="11" s="1"/>
  <c r="AJ391" i="11"/>
  <c r="AG406" i="11"/>
  <c r="BB406" i="11" s="1"/>
  <c r="AI420" i="11"/>
  <c r="AP467" i="11"/>
  <c r="AT467" i="11"/>
  <c r="AQ467" i="11" a="1"/>
  <c r="AQ467" i="11" s="1"/>
  <c r="AI496" i="11"/>
  <c r="AJ496" i="11" s="1"/>
  <c r="AG519" i="11"/>
  <c r="BB519" i="11" s="1"/>
  <c r="AG22" i="11"/>
  <c r="Z27" i="11"/>
  <c r="R17" i="11" s="1"/>
  <c r="AH100" i="11"/>
  <c r="AO100" i="11" s="1"/>
  <c r="AQ100" i="11" a="1"/>
  <c r="AQ100" i="11" s="1"/>
  <c r="AG146" i="11"/>
  <c r="BB146" i="11" s="1"/>
  <c r="AT162" i="11"/>
  <c r="AH162" i="11"/>
  <c r="AO162" i="11" s="1"/>
  <c r="AI164" i="11"/>
  <c r="AX164" i="11" s="1"/>
  <c r="AT164" i="11"/>
  <c r="AG181" i="11"/>
  <c r="BB181" i="11" s="1"/>
  <c r="AG213" i="11"/>
  <c r="BB213" i="11" s="1"/>
  <c r="AI218" i="11"/>
  <c r="AE218" i="11" s="1"/>
  <c r="AG246" i="11"/>
  <c r="BB246" i="11" s="1"/>
  <c r="AH269" i="11"/>
  <c r="AO269" i="11" s="1"/>
  <c r="AI303" i="11"/>
  <c r="AX303" i="11" s="1"/>
  <c r="AH318" i="11"/>
  <c r="AO318" i="11" s="1"/>
  <c r="AK332" i="11"/>
  <c r="BA332" i="11" s="1"/>
  <c r="AU332" i="11" s="1"/>
  <c r="AQ341" i="11" a="1"/>
  <c r="AQ341" i="11" s="1"/>
  <c r="AH355" i="11"/>
  <c r="AO355" i="11" s="1"/>
  <c r="AH406" i="11"/>
  <c r="AO406" i="11" s="1"/>
  <c r="AP414" i="11"/>
  <c r="AV414" i="11"/>
  <c r="AH425" i="11"/>
  <c r="AO425" i="11" s="1"/>
  <c r="AG425" i="11"/>
  <c r="BB425" i="11" s="1"/>
  <c r="AG467" i="11"/>
  <c r="BB467" i="11" s="1"/>
  <c r="AG528" i="11"/>
  <c r="BB528" i="11" s="1"/>
  <c r="AV270" i="11"/>
  <c r="AT270" i="11"/>
  <c r="AT471" i="11"/>
  <c r="AI471" i="11"/>
  <c r="AJ471" i="11" s="1"/>
  <c r="AQ471" i="11" a="1"/>
  <c r="AQ471" i="11" s="1"/>
  <c r="AG178" i="11"/>
  <c r="BB178" i="11" s="1"/>
  <c r="AG189" i="11"/>
  <c r="BB189" i="11" s="1"/>
  <c r="AG198" i="11"/>
  <c r="BB198" i="11" s="1"/>
  <c r="AI200" i="11"/>
  <c r="AI215" i="11"/>
  <c r="AE215" i="11" s="1"/>
  <c r="AI270" i="11"/>
  <c r="AE270" i="11" s="1"/>
  <c r="AD270" i="11" s="1"/>
  <c r="BR270" i="11" s="1"/>
  <c r="AG301" i="11"/>
  <c r="BB301" i="11" s="1"/>
  <c r="AG321" i="11"/>
  <c r="BB321" i="11" s="1"/>
  <c r="AH329" i="11"/>
  <c r="AO329" i="11" s="1"/>
  <c r="BA450" i="11"/>
  <c r="AU450" i="11" s="1"/>
  <c r="AG466" i="11"/>
  <c r="BB466" i="11" s="1"/>
  <c r="AG471" i="11"/>
  <c r="BB471" i="11" s="1"/>
  <c r="AG533" i="11"/>
  <c r="BB533" i="11" s="1"/>
  <c r="AT273" i="11"/>
  <c r="AP273" i="11"/>
  <c r="AP440" i="11"/>
  <c r="AT440" i="11"/>
  <c r="AI454" i="11"/>
  <c r="AH454" i="11"/>
  <c r="AO454" i="11" s="1"/>
  <c r="AT500" i="11"/>
  <c r="AG500" i="11"/>
  <c r="BB500" i="11" s="1"/>
  <c r="AK76" i="11"/>
  <c r="BA76" i="11" s="1"/>
  <c r="AU76" i="11" s="1"/>
  <c r="AX76" i="11"/>
  <c r="AJ76" i="11"/>
  <c r="AE76" i="11"/>
  <c r="AD76" i="11"/>
  <c r="BR76" i="11" s="1"/>
  <c r="BA170" i="11"/>
  <c r="AU170" i="11" s="1"/>
  <c r="AX170" i="11"/>
  <c r="AK170" i="11"/>
  <c r="AJ170" i="11"/>
  <c r="AE170" i="11"/>
  <c r="AD170" i="11" s="1"/>
  <c r="BR170" i="11" s="1"/>
  <c r="AV64" i="11"/>
  <c r="AT64" i="11"/>
  <c r="AP64" i="11"/>
  <c r="AI64" i="11"/>
  <c r="AJ64" i="11" s="1"/>
  <c r="AH64" i="11"/>
  <c r="AO64" i="11" s="1"/>
  <c r="AQ64" i="11" a="1"/>
  <c r="AQ64" i="11" s="1"/>
  <c r="AD86" i="11"/>
  <c r="BR86" i="11" s="1"/>
  <c r="AX86" i="11"/>
  <c r="AK86" i="11"/>
  <c r="BA86" i="11" s="1"/>
  <c r="AU86" i="11" s="1"/>
  <c r="AE86" i="11"/>
  <c r="AJ86" i="11"/>
  <c r="AJ52" i="11"/>
  <c r="AK52" i="11"/>
  <c r="AX112" i="11"/>
  <c r="AK112" i="11"/>
  <c r="BA112" i="11" s="1"/>
  <c r="AU112" i="11" s="1"/>
  <c r="AE112" i="11"/>
  <c r="AD112" i="11"/>
  <c r="BR112" i="11" s="1"/>
  <c r="AQ69" i="11" a="1"/>
  <c r="AQ69" i="11" s="1"/>
  <c r="AP69" i="11"/>
  <c r="AI69" i="11"/>
  <c r="AV69" i="11"/>
  <c r="AT69" i="11"/>
  <c r="AX70" i="11"/>
  <c r="AK70" i="11"/>
  <c r="BA70" i="11" s="1"/>
  <c r="AU70" i="11" s="1"/>
  <c r="AV55" i="11"/>
  <c r="AT55" i="11"/>
  <c r="AP55" i="11"/>
  <c r="AH55" i="11"/>
  <c r="AO55" i="11" s="1"/>
  <c r="AI55" i="11"/>
  <c r="AJ66" i="11"/>
  <c r="AJ70" i="11"/>
  <c r="AI88" i="11"/>
  <c r="AJ88" i="11" s="1"/>
  <c r="AH88" i="11"/>
  <c r="AO88" i="11" s="1"/>
  <c r="AT88" i="11"/>
  <c r="AV88" i="11"/>
  <c r="AF103" i="11"/>
  <c r="B103" i="11"/>
  <c r="AT141" i="11"/>
  <c r="AQ141" i="11" a="1"/>
  <c r="AQ141" i="11" s="1"/>
  <c r="AV141" i="11"/>
  <c r="AP141" i="11"/>
  <c r="AG141" i="11"/>
  <c r="BB141" i="11" s="1"/>
  <c r="AI141" i="11"/>
  <c r="AV221" i="11"/>
  <c r="AT221" i="11"/>
  <c r="AI221" i="11"/>
  <c r="AH221" i="11"/>
  <c r="AO221" i="11" s="1"/>
  <c r="AG221" i="11"/>
  <c r="BB221" i="11" s="1"/>
  <c r="AP221" i="11"/>
  <c r="AQ221" i="11" a="1"/>
  <c r="AQ221" i="11" s="1"/>
  <c r="AQ307" i="11" a="1"/>
  <c r="AQ307" i="11" s="1"/>
  <c r="AP307" i="11"/>
  <c r="AV307" i="11"/>
  <c r="AI307" i="11"/>
  <c r="AH307" i="11"/>
  <c r="AO307" i="11" s="1"/>
  <c r="AG307" i="11"/>
  <c r="BB307" i="11" s="1"/>
  <c r="AT307" i="11"/>
  <c r="AJ58" i="11"/>
  <c r="AH69" i="11"/>
  <c r="AO69" i="11" s="1"/>
  <c r="AG88" i="11"/>
  <c r="BB88" i="11" s="1"/>
  <c r="AE212" i="11"/>
  <c r="AD212" i="11" s="1"/>
  <c r="BR212" i="11" s="1"/>
  <c r="AX212" i="11"/>
  <c r="AK241" i="11"/>
  <c r="BA241" i="11" s="1"/>
  <c r="AU241" i="11" s="1"/>
  <c r="AJ241" i="11"/>
  <c r="N38" i="11"/>
  <c r="N39" i="11"/>
  <c r="N27" i="11"/>
  <c r="N22" i="11"/>
  <c r="AI22" i="11" s="1"/>
  <c r="N15" i="11"/>
  <c r="N14" i="11"/>
  <c r="N47" i="11"/>
  <c r="N34" i="11"/>
  <c r="N26" i="11"/>
  <c r="N12" i="11"/>
  <c r="N37" i="11"/>
  <c r="N33" i="11"/>
  <c r="N24" i="11"/>
  <c r="N17" i="11"/>
  <c r="N28" i="11"/>
  <c r="N20" i="11"/>
  <c r="N25" i="11"/>
  <c r="N49" i="11"/>
  <c r="N45" i="11"/>
  <c r="X26" i="11"/>
  <c r="X23" i="11"/>
  <c r="X25" i="11"/>
  <c r="AT110" i="11"/>
  <c r="AQ110" i="11" a="1"/>
  <c r="AQ110" i="11" s="1"/>
  <c r="AP110" i="11"/>
  <c r="AH110" i="11"/>
  <c r="AO110" i="11" s="1"/>
  <c r="AI110" i="11"/>
  <c r="AG110" i="11"/>
  <c r="BB110" i="11" s="1"/>
  <c r="AV110" i="11"/>
  <c r="AI147" i="11"/>
  <c r="AP147" i="11"/>
  <c r="AH147" i="11"/>
  <c r="AO147" i="11" s="1"/>
  <c r="AQ147" i="11" a="1"/>
  <c r="AQ147" i="11" s="1"/>
  <c r="AG147" i="11"/>
  <c r="BB147" i="11" s="1"/>
  <c r="AV147" i="11"/>
  <c r="AP151" i="11"/>
  <c r="O44" i="11"/>
  <c r="AJ49" i="11"/>
  <c r="AJ89" i="11"/>
  <c r="AX93" i="11"/>
  <c r="AK93" i="11"/>
  <c r="AL93" i="11" s="1"/>
  <c r="BA93" i="11"/>
  <c r="AU93" i="11" s="1"/>
  <c r="O130" i="11"/>
  <c r="O113" i="11"/>
  <c r="O110" i="11"/>
  <c r="O114" i="11"/>
  <c r="O115" i="11"/>
  <c r="O111" i="11"/>
  <c r="O106" i="11"/>
  <c r="O117" i="11"/>
  <c r="O108" i="11"/>
  <c r="O99" i="11"/>
  <c r="O124" i="11"/>
  <c r="O109" i="11"/>
  <c r="O104" i="11"/>
  <c r="O93" i="11"/>
  <c r="O123" i="11"/>
  <c r="O97" i="11"/>
  <c r="O95" i="11"/>
  <c r="O122" i="11"/>
  <c r="O121" i="11"/>
  <c r="O112" i="11"/>
  <c r="O128" i="11"/>
  <c r="O102" i="11"/>
  <c r="O101" i="11"/>
  <c r="O127" i="11"/>
  <c r="O125" i="11"/>
  <c r="O120" i="11"/>
  <c r="O129" i="11"/>
  <c r="O100" i="11"/>
  <c r="O92" i="11"/>
  <c r="O116" i="11"/>
  <c r="O126" i="11"/>
  <c r="N99" i="11"/>
  <c r="O103" i="11"/>
  <c r="AG107" i="11"/>
  <c r="BB107" i="11" s="1"/>
  <c r="AG170" i="11"/>
  <c r="BB170" i="11" s="1"/>
  <c r="AT393" i="11"/>
  <c r="AQ393" i="11" a="1"/>
  <c r="AQ393" i="11" s="1"/>
  <c r="AH393" i="11"/>
  <c r="AO393" i="11" s="1"/>
  <c r="AI393" i="11"/>
  <c r="AG393" i="11"/>
  <c r="BB393" i="11" s="1"/>
  <c r="AV393" i="11"/>
  <c r="M16" i="11"/>
  <c r="AP26" i="11"/>
  <c r="AQ26" i="11" a="1"/>
  <c r="AQ26" i="11" s="1"/>
  <c r="AV26" i="11"/>
  <c r="P130" i="11"/>
  <c r="P113" i="11"/>
  <c r="P110" i="11"/>
  <c r="P114" i="11"/>
  <c r="P115" i="11"/>
  <c r="P111" i="11"/>
  <c r="P106" i="11"/>
  <c r="P97" i="11"/>
  <c r="P116" i="11"/>
  <c r="P99" i="11"/>
  <c r="P125" i="11"/>
  <c r="P112" i="11"/>
  <c r="P95" i="11"/>
  <c r="P121" i="11"/>
  <c r="P118" i="11"/>
  <c r="P123" i="11"/>
  <c r="P122" i="11"/>
  <c r="P128" i="11"/>
  <c r="P102" i="11"/>
  <c r="P120" i="11"/>
  <c r="P107" i="11"/>
  <c r="P103" i="11"/>
  <c r="P94" i="11"/>
  <c r="P126" i="11"/>
  <c r="P100" i="11"/>
  <c r="P105" i="11"/>
  <c r="P129" i="11"/>
  <c r="P108" i="11"/>
  <c r="P92" i="11"/>
  <c r="P109" i="11"/>
  <c r="P124" i="11"/>
  <c r="AK186" i="11"/>
  <c r="BA186" i="11" s="1"/>
  <c r="AU186" i="11" s="1"/>
  <c r="AX186" i="11"/>
  <c r="AE186" i="11"/>
  <c r="AD186" i="11" s="1"/>
  <c r="BR186" i="11" s="1"/>
  <c r="AK232" i="11"/>
  <c r="AQ87" i="11" a="1"/>
  <c r="AQ87" i="11" s="1"/>
  <c r="AG87" i="11"/>
  <c r="BB87" i="11" s="1"/>
  <c r="AP87" i="11"/>
  <c r="AI87" i="11"/>
  <c r="AV87" i="11"/>
  <c r="AI182" i="11"/>
  <c r="AH182" i="11"/>
  <c r="AO182" i="11" s="1"/>
  <c r="AP182" i="11"/>
  <c r="AG182" i="11"/>
  <c r="BB182" i="11" s="1"/>
  <c r="AT182" i="11"/>
  <c r="AQ182" i="11" a="1"/>
  <c r="AQ182" i="11" s="1"/>
  <c r="AX185" i="11"/>
  <c r="AE185" i="11"/>
  <c r="AD185" i="11"/>
  <c r="BR185" i="11" s="1"/>
  <c r="AJ186" i="11"/>
  <c r="AP393" i="11"/>
  <c r="AH26" i="11"/>
  <c r="AO26" i="11" s="1"/>
  <c r="AV72" i="11"/>
  <c r="AT72" i="11"/>
  <c r="AP72" i="11"/>
  <c r="AI72" i="11"/>
  <c r="AJ72" i="11" s="1"/>
  <c r="AH72" i="11"/>
  <c r="AO72" i="11" s="1"/>
  <c r="AG76" i="11"/>
  <c r="BB76" i="11" s="1"/>
  <c r="AH87" i="11"/>
  <c r="AO87" i="11" s="1"/>
  <c r="AE143" i="11"/>
  <c r="AD143" i="11" s="1"/>
  <c r="BR143" i="11" s="1"/>
  <c r="AJ143" i="11"/>
  <c r="AK143" i="11"/>
  <c r="BA143" i="11"/>
  <c r="AU143" i="11" s="1"/>
  <c r="AK265" i="11"/>
  <c r="BA265" i="11" s="1"/>
  <c r="AU265" i="11" s="1"/>
  <c r="AD265" i="11"/>
  <c r="BR265" i="11" s="1"/>
  <c r="AX265" i="11"/>
  <c r="AJ265" i="11"/>
  <c r="AG57" i="11"/>
  <c r="BB57" i="11" s="1"/>
  <c r="B83" i="11"/>
  <c r="AF83" i="11"/>
  <c r="AT113" i="11"/>
  <c r="AQ113" i="11" a="1"/>
  <c r="AQ113" i="11" s="1"/>
  <c r="AI113" i="11"/>
  <c r="AP113" i="11"/>
  <c r="AV113" i="11"/>
  <c r="AH113" i="11"/>
  <c r="AO113" i="11" s="1"/>
  <c r="AG113" i="11"/>
  <c r="BB113" i="11" s="1"/>
  <c r="AV182" i="11"/>
  <c r="AP28" i="11"/>
  <c r="AH28" i="11"/>
  <c r="AO28" i="11" s="1"/>
  <c r="AV28" i="11"/>
  <c r="AT28" i="11"/>
  <c r="O30" i="11"/>
  <c r="M34" i="11"/>
  <c r="AV36" i="11"/>
  <c r="AT36" i="11"/>
  <c r="AP36" i="11"/>
  <c r="AI36" i="11"/>
  <c r="AH36" i="11"/>
  <c r="AO36" i="11" s="1"/>
  <c r="AG36" i="11"/>
  <c r="BB36" i="11" s="1"/>
  <c r="AG75" i="11"/>
  <c r="BB75" i="11" s="1"/>
  <c r="AV75" i="11"/>
  <c r="AI132" i="11"/>
  <c r="AH132" i="11"/>
  <c r="AO132" i="11" s="1"/>
  <c r="AV132" i="11"/>
  <c r="AT132" i="11"/>
  <c r="AP132" i="11"/>
  <c r="AQ177" i="11" a="1"/>
  <c r="AQ177" i="11" s="1"/>
  <c r="AP177" i="11"/>
  <c r="AI177" i="11"/>
  <c r="AT177" i="11"/>
  <c r="AV177" i="11"/>
  <c r="AK184" i="11"/>
  <c r="BA184" i="11" s="1"/>
  <c r="AU184" i="11" s="1"/>
  <c r="AJ184" i="11"/>
  <c r="AE184" i="11"/>
  <c r="AD184" i="11" s="1"/>
  <c r="BR184" i="11" s="1"/>
  <c r="AX184" i="11"/>
  <c r="AV328" i="11"/>
  <c r="AI328" i="11"/>
  <c r="AH328" i="11"/>
  <c r="AO328" i="11" s="1"/>
  <c r="AG328" i="11"/>
  <c r="BB328" i="11" s="1"/>
  <c r="AT328" i="11"/>
  <c r="AQ328" i="11" a="1"/>
  <c r="AQ328" i="11" s="1"/>
  <c r="AP328" i="11"/>
  <c r="AG132" i="11"/>
  <c r="BB132" i="11" s="1"/>
  <c r="AX139" i="11"/>
  <c r="AE139" i="11"/>
  <c r="AD139" i="11" s="1"/>
  <c r="BR139" i="11" s="1"/>
  <c r="AK139" i="11"/>
  <c r="BA139" i="11" s="1"/>
  <c r="AU139" i="11" s="1"/>
  <c r="AI171" i="11"/>
  <c r="AH171" i="11"/>
  <c r="AO171" i="11" s="1"/>
  <c r="AG171" i="11"/>
  <c r="BB171" i="11" s="1"/>
  <c r="AV171" i="11"/>
  <c r="AT171" i="11"/>
  <c r="AG177" i="11"/>
  <c r="BB177" i="11" s="1"/>
  <c r="AY12" i="11"/>
  <c r="O17" i="11"/>
  <c r="AI28" i="11"/>
  <c r="N36" i="11"/>
  <c r="B38" i="11"/>
  <c r="AF38" i="11"/>
  <c r="AG102" i="11"/>
  <c r="AI163" i="11"/>
  <c r="AV163" i="11"/>
  <c r="AT163" i="11"/>
  <c r="AQ163" i="11" a="1"/>
  <c r="AQ163" i="11" s="1"/>
  <c r="AP163" i="11"/>
  <c r="AG163" i="11"/>
  <c r="BB163" i="11" s="1"/>
  <c r="AK174" i="11"/>
  <c r="BA174" i="11"/>
  <c r="AU174" i="11" s="1"/>
  <c r="AE174" i="11"/>
  <c r="AD174" i="11" s="1"/>
  <c r="BR174" i="11" s="1"/>
  <c r="AX174" i="11"/>
  <c r="AJ174" i="11"/>
  <c r="AH177" i="11"/>
  <c r="AO177" i="11" s="1"/>
  <c r="AQ199" i="11" a="1"/>
  <c r="AQ199" i="11" s="1"/>
  <c r="AV199" i="11"/>
  <c r="AT199" i="11"/>
  <c r="AP199" i="11"/>
  <c r="AV13" i="11"/>
  <c r="AH22" i="11"/>
  <c r="AT37" i="11"/>
  <c r="AV37" i="11"/>
  <c r="AQ37" i="11" a="1"/>
  <c r="AQ37" i="11" s="1"/>
  <c r="AP37" i="11"/>
  <c r="AJ47" i="11"/>
  <c r="AG61" i="11"/>
  <c r="BB61" i="11" s="1"/>
  <c r="AQ85" i="11" a="1"/>
  <c r="AQ85" i="11" s="1"/>
  <c r="AH85" i="11"/>
  <c r="AO85" i="11" s="1"/>
  <c r="AI85" i="11"/>
  <c r="AT87" i="11"/>
  <c r="P127" i="11"/>
  <c r="AH163" i="11"/>
  <c r="AO163" i="11" s="1"/>
  <c r="AG199" i="11"/>
  <c r="BB199" i="11" s="1"/>
  <c r="AG299" i="11"/>
  <c r="BB299" i="11" s="1"/>
  <c r="AT299" i="11"/>
  <c r="AQ299" i="11" a="1"/>
  <c r="AQ299" i="11" s="1"/>
  <c r="AP299" i="11"/>
  <c r="AV299" i="11"/>
  <c r="AP30" i="11"/>
  <c r="AH30" i="11"/>
  <c r="AO30" i="11" s="1"/>
  <c r="AT30" i="11"/>
  <c r="AQ30" i="11" a="1"/>
  <c r="AQ30" i="11" s="1"/>
  <c r="AG37" i="11"/>
  <c r="BB37" i="11" s="1"/>
  <c r="B42" i="11"/>
  <c r="AF42" i="11"/>
  <c r="N48" i="11"/>
  <c r="AT59" i="11"/>
  <c r="AP59" i="11"/>
  <c r="AQ59" i="11" a="1"/>
  <c r="AQ59" i="11" s="1"/>
  <c r="AI59" i="11"/>
  <c r="AT70" i="11"/>
  <c r="AQ70" i="11" a="1"/>
  <c r="AQ70" i="11" s="1"/>
  <c r="AV70" i="11"/>
  <c r="AP70" i="11"/>
  <c r="AH78" i="11"/>
  <c r="AO78" i="11" s="1"/>
  <c r="AI78" i="11"/>
  <c r="AP78" i="11"/>
  <c r="AG78" i="11"/>
  <c r="BB78" i="11" s="1"/>
  <c r="AK80" i="11"/>
  <c r="BA80" i="11" s="1"/>
  <c r="AU80" i="11" s="1"/>
  <c r="AE80" i="11"/>
  <c r="AD80" i="11" s="1"/>
  <c r="BR80" i="11" s="1"/>
  <c r="AX80" i="11"/>
  <c r="AG85" i="11"/>
  <c r="BB85" i="11" s="1"/>
  <c r="AP95" i="11"/>
  <c r="AT95" i="11"/>
  <c r="AV95" i="11"/>
  <c r="AQ95" i="11" a="1"/>
  <c r="AQ95" i="11" s="1"/>
  <c r="BA131" i="11"/>
  <c r="AU131" i="11" s="1"/>
  <c r="AX131" i="11"/>
  <c r="AE131" i="11"/>
  <c r="AD131" i="11"/>
  <c r="BR131" i="11" s="1"/>
  <c r="AP171" i="11"/>
  <c r="AH199" i="11"/>
  <c r="AO199" i="11" s="1"/>
  <c r="AI214" i="11"/>
  <c r="AG214" i="11"/>
  <c r="BB214" i="11" s="1"/>
  <c r="AP214" i="11"/>
  <c r="AH214" i="11"/>
  <c r="AO214" i="11" s="1"/>
  <c r="AV214" i="11"/>
  <c r="AP220" i="11"/>
  <c r="AQ220" i="11" a="1"/>
  <c r="AQ220" i="11" s="1"/>
  <c r="AH220" i="11"/>
  <c r="AO220" i="11" s="1"/>
  <c r="AI220" i="11"/>
  <c r="AG220" i="11"/>
  <c r="BB220" i="11" s="1"/>
  <c r="AT220" i="11"/>
  <c r="AV220" i="11"/>
  <c r="AH299" i="11"/>
  <c r="AO299" i="11" s="1"/>
  <c r="AV306" i="11"/>
  <c r="AI306" i="11"/>
  <c r="AQ306" i="11" a="1"/>
  <c r="AQ306" i="11" s="1"/>
  <c r="AP306" i="11"/>
  <c r="AT306" i="11"/>
  <c r="AH306" i="11"/>
  <c r="AO306" i="11" s="1"/>
  <c r="AX37" i="11"/>
  <c r="B105" i="11"/>
  <c r="AF105" i="11"/>
  <c r="AK168" i="11"/>
  <c r="BA168" i="11" s="1"/>
  <c r="AU168" i="11" s="1"/>
  <c r="AE168" i="11"/>
  <c r="AJ168" i="11"/>
  <c r="AJ30" i="11"/>
  <c r="AJ37" i="11"/>
  <c r="BA54" i="11"/>
  <c r="AU54" i="11" s="1"/>
  <c r="AX54" i="11"/>
  <c r="AE54" i="11"/>
  <c r="AP77" i="11"/>
  <c r="AV77" i="11"/>
  <c r="AQ77" i="11" a="1"/>
  <c r="AQ77" i="11" s="1"/>
  <c r="AH77" i="11"/>
  <c r="AO77" i="11" s="1"/>
  <c r="AI77" i="11"/>
  <c r="AJ112" i="11"/>
  <c r="AK223" i="11"/>
  <c r="BA223" i="11" s="1"/>
  <c r="AU223" i="11" s="1"/>
  <c r="AX223" i="11"/>
  <c r="AE223" i="11"/>
  <c r="AD223" i="11"/>
  <c r="BR223" i="11" s="1"/>
  <c r="AQ264" i="11" a="1"/>
  <c r="AQ264" i="11" s="1"/>
  <c r="AP264" i="11"/>
  <c r="AV264" i="11"/>
  <c r="AT264" i="11"/>
  <c r="AH264" i="11"/>
  <c r="AO264" i="11" s="1"/>
  <c r="AI264" i="11"/>
  <c r="AG264" i="11"/>
  <c r="BB264" i="11" s="1"/>
  <c r="AI351" i="11"/>
  <c r="AP351" i="11"/>
  <c r="AV351" i="11"/>
  <c r="AT351" i="11"/>
  <c r="AG351" i="11"/>
  <c r="BB351" i="11" s="1"/>
  <c r="AK30" i="11"/>
  <c r="BA30" i="11" s="1"/>
  <c r="AU30" i="11" s="1"/>
  <c r="AK37" i="11"/>
  <c r="BA37" i="11" s="1"/>
  <c r="AU37" i="11" s="1"/>
  <c r="AJ39" i="11"/>
  <c r="AI44" i="11"/>
  <c r="AJ44" i="11" s="1"/>
  <c r="AG44" i="11"/>
  <c r="BB44" i="11" s="1"/>
  <c r="AV44" i="11"/>
  <c r="AH44" i="11"/>
  <c r="AO44" i="11" s="1"/>
  <c r="AJ54" i="11"/>
  <c r="AX58" i="11"/>
  <c r="AG69" i="11"/>
  <c r="BB69" i="11" s="1"/>
  <c r="AI151" i="11"/>
  <c r="AH151" i="11"/>
  <c r="AO151" i="11" s="1"/>
  <c r="AG151" i="11"/>
  <c r="BB151" i="11" s="1"/>
  <c r="AV151" i="11"/>
  <c r="AT151" i="11"/>
  <c r="AJ154" i="11"/>
  <c r="AK154" i="11"/>
  <c r="BA154" i="11" s="1"/>
  <c r="AU154" i="11" s="1"/>
  <c r="AE154" i="11"/>
  <c r="AD154" i="11" s="1"/>
  <c r="BR154" i="11" s="1"/>
  <c r="AX154" i="11"/>
  <c r="AX168" i="11"/>
  <c r="AV236" i="11"/>
  <c r="AT236" i="11"/>
  <c r="AI236" i="11"/>
  <c r="AH236" i="11"/>
  <c r="AO236" i="11" s="1"/>
  <c r="AG236" i="11"/>
  <c r="BB236" i="11" s="1"/>
  <c r="AQ236" i="11" a="1"/>
  <c r="AQ236" i="11" s="1"/>
  <c r="AP236" i="11"/>
  <c r="AH351" i="11"/>
  <c r="AO351" i="11" s="1"/>
  <c r="M40" i="11"/>
  <c r="M21" i="11"/>
  <c r="M17" i="11"/>
  <c r="M13" i="11"/>
  <c r="M39" i="11"/>
  <c r="M27" i="11"/>
  <c r="M38" i="11"/>
  <c r="M48" i="11"/>
  <c r="M35" i="11"/>
  <c r="M43" i="11"/>
  <c r="M41" i="11"/>
  <c r="M30" i="11"/>
  <c r="M24" i="11"/>
  <c r="M28" i="11"/>
  <c r="M37" i="11"/>
  <c r="M33" i="11"/>
  <c r="M49" i="11"/>
  <c r="M20" i="11"/>
  <c r="M47" i="11"/>
  <c r="M45" i="11"/>
  <c r="M25" i="11"/>
  <c r="M44" i="11"/>
  <c r="AI125" i="11"/>
  <c r="AH125" i="11"/>
  <c r="AO125" i="11" s="1"/>
  <c r="AV125" i="11"/>
  <c r="AQ125" i="11" a="1"/>
  <c r="AQ125" i="11" s="1"/>
  <c r="AH141" i="11"/>
  <c r="AO141" i="11" s="1"/>
  <c r="AI32" i="11"/>
  <c r="AE32" i="11" s="1"/>
  <c r="AG32" i="11"/>
  <c r="BB32" i="11" s="1"/>
  <c r="AH32" i="11"/>
  <c r="AO32" i="11" s="1"/>
  <c r="N44" i="11"/>
  <c r="AX49" i="11"/>
  <c r="AE49" i="11"/>
  <c r="AD49" i="11" s="1"/>
  <c r="BR49" i="11" s="1"/>
  <c r="BA49" i="11"/>
  <c r="AU49" i="11" s="1"/>
  <c r="AG55" i="11"/>
  <c r="BB55" i="11" s="1"/>
  <c r="AK58" i="11"/>
  <c r="AC63" i="11"/>
  <c r="N129" i="11"/>
  <c r="N109" i="11"/>
  <c r="N104" i="11"/>
  <c r="N130" i="11"/>
  <c r="N113" i="11"/>
  <c r="N110" i="11"/>
  <c r="N96" i="11"/>
  <c r="N95" i="11"/>
  <c r="N114" i="11"/>
  <c r="N94" i="11"/>
  <c r="N117" i="11"/>
  <c r="N108" i="11"/>
  <c r="N100" i="11"/>
  <c r="N124" i="11"/>
  <c r="N128" i="11"/>
  <c r="N93" i="11"/>
  <c r="N123" i="11"/>
  <c r="N97" i="11"/>
  <c r="N102" i="11"/>
  <c r="AI102" i="11" s="1"/>
  <c r="N122" i="11"/>
  <c r="N121" i="11"/>
  <c r="N127" i="11"/>
  <c r="N119" i="11"/>
  <c r="N118" i="11"/>
  <c r="N105" i="11"/>
  <c r="N107" i="11"/>
  <c r="N126" i="11"/>
  <c r="N116" i="11"/>
  <c r="N125" i="11"/>
  <c r="N120" i="11"/>
  <c r="N115" i="11"/>
  <c r="N106" i="11"/>
  <c r="N92" i="11"/>
  <c r="N103" i="11"/>
  <c r="AI107" i="11"/>
  <c r="AT107" i="11"/>
  <c r="AV107" i="11"/>
  <c r="AG125" i="11"/>
  <c r="BB125" i="11" s="1"/>
  <c r="AT170" i="11"/>
  <c r="AV170" i="11"/>
  <c r="AQ170" i="11" a="1"/>
  <c r="AQ170" i="11" s="1"/>
  <c r="AP170" i="11"/>
  <c r="AH170" i="11"/>
  <c r="AO170" i="11" s="1"/>
  <c r="AT259" i="11"/>
  <c r="AQ259" i="11" a="1"/>
  <c r="AQ259" i="11" s="1"/>
  <c r="AP259" i="11"/>
  <c r="AV259" i="11"/>
  <c r="AH259" i="11"/>
  <c r="AO259" i="11" s="1"/>
  <c r="AG259" i="11"/>
  <c r="BB259" i="11" s="1"/>
  <c r="O39" i="11"/>
  <c r="O27" i="11"/>
  <c r="O50" i="11"/>
  <c r="O49" i="11"/>
  <c r="O38" i="11"/>
  <c r="O22" i="11"/>
  <c r="AJ22" i="11" s="1"/>
  <c r="O15" i="11"/>
  <c r="O14" i="11"/>
  <c r="O37" i="11"/>
  <c r="O24" i="11"/>
  <c r="O46" i="11"/>
  <c r="O45" i="11"/>
  <c r="O33" i="11"/>
  <c r="O16" i="11"/>
  <c r="O28" i="11"/>
  <c r="O20" i="11"/>
  <c r="O25" i="11"/>
  <c r="O34" i="11"/>
  <c r="O13" i="11"/>
  <c r="O47" i="11"/>
  <c r="O31" i="11"/>
  <c r="Y23" i="11"/>
  <c r="AX30" i="11"/>
  <c r="AG77" i="11"/>
  <c r="BB77" i="11" s="1"/>
  <c r="AJ232" i="11"/>
  <c r="AI259" i="11"/>
  <c r="AI385" i="11"/>
  <c r="AT385" i="11"/>
  <c r="AH385" i="11"/>
  <c r="AO385" i="11" s="1"/>
  <c r="AV385" i="11"/>
  <c r="AQ385" i="11" a="1"/>
  <c r="AQ385" i="11" s="1"/>
  <c r="AP385" i="11"/>
  <c r="AQ539" i="11" a="1"/>
  <c r="AQ539" i="11" s="1"/>
  <c r="AP539" i="11"/>
  <c r="AI539" i="11"/>
  <c r="AH539" i="11"/>
  <c r="AO539" i="11" s="1"/>
  <c r="AG539" i="11"/>
  <c r="BB539" i="11" s="1"/>
  <c r="AV539" i="11"/>
  <c r="AT539" i="11"/>
  <c r="AB23" i="11"/>
  <c r="AC23" i="11" s="1"/>
  <c r="Y24" i="11"/>
  <c r="AV50" i="11"/>
  <c r="AT50" i="11"/>
  <c r="AH50" i="11"/>
  <c r="AO50" i="11" s="1"/>
  <c r="AI50" i="11"/>
  <c r="AJ93" i="11"/>
  <c r="AH107" i="11"/>
  <c r="AO107" i="11" s="1"/>
  <c r="AT147" i="11"/>
  <c r="AG385" i="11"/>
  <c r="BB385" i="11" s="1"/>
  <c r="AX459" i="11"/>
  <c r="AK459" i="11"/>
  <c r="BA459" i="11" s="1"/>
  <c r="AU459" i="11" s="1"/>
  <c r="AJ459" i="11"/>
  <c r="AE459" i="11"/>
  <c r="AD459" i="11"/>
  <c r="BR459" i="11" s="1"/>
  <c r="M12" i="11"/>
  <c r="N16" i="11"/>
  <c r="AG26" i="11"/>
  <c r="BB26" i="11" s="1"/>
  <c r="M29" i="11"/>
  <c r="M46" i="11"/>
  <c r="AG50" i="11"/>
  <c r="BB50" i="11" s="1"/>
  <c r="AQ55" i="11" a="1"/>
  <c r="AQ55" i="11" s="1"/>
  <c r="AJ56" i="11"/>
  <c r="AQ66" i="11" a="1"/>
  <c r="AQ66" i="11" s="1"/>
  <c r="AP66" i="11"/>
  <c r="AG66" i="11"/>
  <c r="BB66" i="11" s="1"/>
  <c r="AI66" i="11"/>
  <c r="AH66" i="11"/>
  <c r="AO66" i="11" s="1"/>
  <c r="AP76" i="11"/>
  <c r="AT76" i="11"/>
  <c r="AQ76" i="11" a="1"/>
  <c r="AQ76" i="11" s="1"/>
  <c r="AV76" i="11"/>
  <c r="AH118" i="11"/>
  <c r="AO118" i="11" s="1"/>
  <c r="AG118" i="11"/>
  <c r="BB118" i="11" s="1"/>
  <c r="AV118" i="11"/>
  <c r="AQ118" i="11" a="1"/>
  <c r="AQ118" i="11" s="1"/>
  <c r="AP118" i="11"/>
  <c r="AT118" i="11"/>
  <c r="AP125" i="11"/>
  <c r="AX146" i="11"/>
  <c r="AE146" i="11"/>
  <c r="AD146" i="11"/>
  <c r="BR146" i="11" s="1"/>
  <c r="AK146" i="11"/>
  <c r="BA146" i="11" s="1"/>
  <c r="AU146" i="11" s="1"/>
  <c r="AJ146" i="11"/>
  <c r="O12" i="11"/>
  <c r="N29" i="11"/>
  <c r="AP32" i="11"/>
  <c r="N35" i="11"/>
  <c r="AV43" i="11"/>
  <c r="AT43" i="11"/>
  <c r="AP44" i="11"/>
  <c r="N46" i="11"/>
  <c r="AK56" i="11"/>
  <c r="BA56" i="11" s="1"/>
  <c r="AU56" i="11" s="1"/>
  <c r="AV57" i="11"/>
  <c r="AT57" i="11"/>
  <c r="AQ57" i="11" a="1"/>
  <c r="AQ57" i="11" s="1"/>
  <c r="AP57" i="11"/>
  <c r="AP88" i="11"/>
  <c r="O96" i="11"/>
  <c r="N112" i="11"/>
  <c r="AJ185" i="11"/>
  <c r="M22" i="11"/>
  <c r="AB24" i="11"/>
  <c r="AF25" i="11"/>
  <c r="B25" i="11"/>
  <c r="AI26" i="11"/>
  <c r="AJ26" i="11" s="1"/>
  <c r="O29" i="11"/>
  <c r="N30" i="11"/>
  <c r="AQ32" i="11" a="1"/>
  <c r="AQ32" i="11" s="1"/>
  <c r="AH34" i="11"/>
  <c r="AO34" i="11" s="1"/>
  <c r="AG34" i="11"/>
  <c r="BB34" i="11" s="1"/>
  <c r="AV34" i="11"/>
  <c r="AI34" i="11"/>
  <c r="O35" i="11"/>
  <c r="AQ44" i="11" a="1"/>
  <c r="AQ44" i="11" s="1"/>
  <c r="AG72" i="11"/>
  <c r="BB72" i="11" s="1"/>
  <c r="AH76" i="11"/>
  <c r="AO76" i="11" s="1"/>
  <c r="AT77" i="11"/>
  <c r="AQ88" i="11" a="1"/>
  <c r="AQ88" i="11" s="1"/>
  <c r="P96" i="11"/>
  <c r="N101" i="11"/>
  <c r="AQ107" i="11" a="1"/>
  <c r="AQ107" i="11" s="1"/>
  <c r="O118" i="11"/>
  <c r="AE136" i="11"/>
  <c r="AD136" i="11" s="1"/>
  <c r="BR136" i="11" s="1"/>
  <c r="AK136" i="11"/>
  <c r="BA136" i="11" s="1"/>
  <c r="AU136" i="11" s="1"/>
  <c r="AK175" i="11"/>
  <c r="BA175" i="11" s="1"/>
  <c r="AU175" i="11" s="1"/>
  <c r="AJ175" i="11"/>
  <c r="AD175" i="11"/>
  <c r="BR175" i="11" s="1"/>
  <c r="AX175" i="11"/>
  <c r="AK185" i="11"/>
  <c r="BA185" i="11" s="1"/>
  <c r="AU185" i="11" s="1"/>
  <c r="AX188" i="11"/>
  <c r="AE188" i="11"/>
  <c r="AI222" i="11"/>
  <c r="AG222" i="11"/>
  <c r="BB222" i="11" s="1"/>
  <c r="AV222" i="11"/>
  <c r="AQ222" i="11" a="1"/>
  <c r="AQ222" i="11" s="1"/>
  <c r="AP222" i="11"/>
  <c r="AT222" i="11"/>
  <c r="AH222" i="11"/>
  <c r="AO222" i="11" s="1"/>
  <c r="AX330" i="11"/>
  <c r="AJ330" i="11"/>
  <c r="AK549" i="11"/>
  <c r="AJ549" i="11"/>
  <c r="AE549" i="11"/>
  <c r="AP86" i="11"/>
  <c r="AV86" i="11"/>
  <c r="AT86" i="11"/>
  <c r="P101" i="11"/>
  <c r="AC102" i="11"/>
  <c r="AI118" i="11"/>
  <c r="AT202" i="11"/>
  <c r="AQ202" i="11" a="1"/>
  <c r="AQ202" i="11" s="1"/>
  <c r="AV202" i="11"/>
  <c r="AP202" i="11"/>
  <c r="AH202" i="11"/>
  <c r="AO202" i="11" s="1"/>
  <c r="AI202" i="11"/>
  <c r="CY3" i="11"/>
  <c r="X22" i="11"/>
  <c r="Y25" i="11"/>
  <c r="AG28" i="11"/>
  <c r="BB28" i="11" s="1"/>
  <c r="AT32" i="11"/>
  <c r="M36" i="11"/>
  <c r="AT44" i="11"/>
  <c r="AQ50" i="11" a="1"/>
  <c r="AQ50" i="11" s="1"/>
  <c r="AI57" i="11"/>
  <c r="AV66" i="11"/>
  <c r="AQ72" i="11" a="1"/>
  <c r="AQ72" i="11" s="1"/>
  <c r="AH75" i="11"/>
  <c r="AO75" i="11" s="1"/>
  <c r="AG86" i="11"/>
  <c r="BB86" i="11" s="1"/>
  <c r="AT97" i="11"/>
  <c r="AQ97" i="11" a="1"/>
  <c r="AQ97" i="11" s="1"/>
  <c r="AP97" i="11"/>
  <c r="AI97" i="11"/>
  <c r="AH97" i="11"/>
  <c r="AO97" i="11" s="1"/>
  <c r="AV150" i="11"/>
  <c r="AT150" i="11"/>
  <c r="AQ150" i="11" a="1"/>
  <c r="AQ150" i="11" s="1"/>
  <c r="AP150" i="11"/>
  <c r="AH150" i="11"/>
  <c r="AO150" i="11" s="1"/>
  <c r="AK188" i="11"/>
  <c r="BA188" i="11" s="1"/>
  <c r="AU188" i="11" s="1"/>
  <c r="AG202" i="11"/>
  <c r="BB202" i="11" s="1"/>
  <c r="AI250" i="11"/>
  <c r="AH250" i="11"/>
  <c r="AO250" i="11" s="1"/>
  <c r="AG250" i="11"/>
  <c r="BB250" i="11" s="1"/>
  <c r="AV250" i="11"/>
  <c r="AT250" i="11"/>
  <c r="AP250" i="11"/>
  <c r="AI319" i="11"/>
  <c r="AQ319" i="11" a="1"/>
  <c r="AQ319" i="11" s="1"/>
  <c r="AP319" i="11"/>
  <c r="AT319" i="11"/>
  <c r="AV319" i="11"/>
  <c r="AH319" i="11"/>
  <c r="AO319" i="11" s="1"/>
  <c r="AG319" i="11"/>
  <c r="BB319" i="11" s="1"/>
  <c r="M31" i="11"/>
  <c r="AE35" i="11"/>
  <c r="AX35" i="11"/>
  <c r="AD35" i="11"/>
  <c r="BR35" i="11" s="1"/>
  <c r="BA35" i="11"/>
  <c r="AU35" i="11" s="1"/>
  <c r="AE37" i="11"/>
  <c r="AX47" i="11"/>
  <c r="AE47" i="11"/>
  <c r="AD47" i="11"/>
  <c r="BR47" i="11" s="1"/>
  <c r="BA47" i="11"/>
  <c r="AU47" i="11" s="1"/>
  <c r="AT61" i="11"/>
  <c r="AP61" i="11"/>
  <c r="AQ61" i="11" a="1"/>
  <c r="AQ61" i="11" s="1"/>
  <c r="AV61" i="11"/>
  <c r="AH86" i="11"/>
  <c r="AO86" i="11" s="1"/>
  <c r="AG97" i="11"/>
  <c r="BB97" i="11" s="1"/>
  <c r="AJ139" i="11"/>
  <c r="AG150" i="11"/>
  <c r="BB150" i="11" s="1"/>
  <c r="N13" i="11"/>
  <c r="AG24" i="11"/>
  <c r="BB24" i="11" s="1"/>
  <c r="AQ24" i="11" a="1"/>
  <c r="AQ24" i="11" s="1"/>
  <c r="AP24" i="11"/>
  <c r="AI24" i="11"/>
  <c r="M26" i="11"/>
  <c r="AE30" i="11"/>
  <c r="AD30" i="11" s="1"/>
  <c r="BR30" i="11" s="1"/>
  <c r="N31" i="11"/>
  <c r="N32" i="11"/>
  <c r="AV32" i="11"/>
  <c r="AJ35" i="11"/>
  <c r="O36" i="11"/>
  <c r="Z67" i="11"/>
  <c r="AE70" i="11"/>
  <c r="AH102" i="11"/>
  <c r="AJ129" i="11"/>
  <c r="AQ132" i="11" a="1"/>
  <c r="AQ132" i="11" s="1"/>
  <c r="AX143" i="11"/>
  <c r="AI150" i="11"/>
  <c r="AQ204" i="11" a="1"/>
  <c r="AQ204" i="11" s="1"/>
  <c r="AP204" i="11"/>
  <c r="AI204" i="11"/>
  <c r="AH204" i="11"/>
  <c r="AO204" i="11" s="1"/>
  <c r="AG204" i="11"/>
  <c r="BB204" i="11" s="1"/>
  <c r="AT204" i="11"/>
  <c r="AV204" i="11"/>
  <c r="AQ320" i="11" a="1"/>
  <c r="AQ320" i="11" s="1"/>
  <c r="AP320" i="11"/>
  <c r="AV320" i="11"/>
  <c r="AG320" i="11"/>
  <c r="BB320" i="11" s="1"/>
  <c r="AT320" i="11"/>
  <c r="AI320" i="11"/>
  <c r="AH320" i="11"/>
  <c r="AO320" i="11" s="1"/>
  <c r="AH358" i="11"/>
  <c r="AO358" i="11" s="1"/>
  <c r="AT358" i="11"/>
  <c r="AQ358" i="11" a="1"/>
  <c r="AQ358" i="11" s="1"/>
  <c r="AP358" i="11"/>
  <c r="AV358" i="11"/>
  <c r="AI358" i="11"/>
  <c r="AH24" i="11"/>
  <c r="AO24" i="11" s="1"/>
  <c r="O26" i="11"/>
  <c r="AT26" i="11"/>
  <c r="M15" i="11"/>
  <c r="AB22" i="11"/>
  <c r="B23" i="11"/>
  <c r="AY13" i="11"/>
  <c r="AF23" i="11"/>
  <c r="AG30" i="11"/>
  <c r="BB30" i="11" s="1"/>
  <c r="BA31" i="11"/>
  <c r="AU31" i="11" s="1"/>
  <c r="AX31" i="11"/>
  <c r="AE31" i="11"/>
  <c r="AD31" i="11"/>
  <c r="BR31" i="11" s="1"/>
  <c r="AQ34" i="11" a="1"/>
  <c r="AQ34" i="11" s="1"/>
  <c r="AH37" i="11"/>
  <c r="AO37" i="11" s="1"/>
  <c r="N40" i="11"/>
  <c r="N41" i="11"/>
  <c r="M42" i="11"/>
  <c r="B44" i="11"/>
  <c r="O48" i="11"/>
  <c r="AT58" i="11"/>
  <c r="AP58" i="11"/>
  <c r="AQ58" i="11" a="1"/>
  <c r="AQ58" i="11" s="1"/>
  <c r="AV58" i="11"/>
  <c r="AG59" i="11"/>
  <c r="BB59" i="11" s="1"/>
  <c r="AI61" i="11"/>
  <c r="AB62" i="11"/>
  <c r="AG70" i="11"/>
  <c r="BB70" i="11" s="1"/>
  <c r="B77" i="11"/>
  <c r="AT82" i="11"/>
  <c r="AP82" i="11"/>
  <c r="AQ82" i="11" a="1"/>
  <c r="AQ82" i="11" s="1"/>
  <c r="AV82" i="11"/>
  <c r="AI82" i="11"/>
  <c r="AK84" i="11"/>
  <c r="BA84" i="11" s="1"/>
  <c r="AU84" i="11" s="1"/>
  <c r="P93" i="11"/>
  <c r="O94" i="11"/>
  <c r="AG95" i="11"/>
  <c r="BB95" i="11" s="1"/>
  <c r="AV97" i="11"/>
  <c r="AP108" i="11"/>
  <c r="AV108" i="11"/>
  <c r="AT108" i="11"/>
  <c r="AG117" i="11"/>
  <c r="BB117" i="11" s="1"/>
  <c r="AV117" i="11"/>
  <c r="AT117" i="11"/>
  <c r="AP117" i="11"/>
  <c r="AH117" i="11"/>
  <c r="AO117" i="11" s="1"/>
  <c r="AQ117" i="11" a="1"/>
  <c r="AQ117" i="11" s="1"/>
  <c r="AI117" i="11"/>
  <c r="AF122" i="11"/>
  <c r="B122" i="11"/>
  <c r="AJ131" i="11"/>
  <c r="AT154" i="11"/>
  <c r="AQ154" i="11" a="1"/>
  <c r="AQ154" i="11" s="1"/>
  <c r="AP154" i="11"/>
  <c r="AD168" i="11"/>
  <c r="BR168" i="11" s="1"/>
  <c r="AQ171" i="11" a="1"/>
  <c r="AQ171" i="11" s="1"/>
  <c r="AL183" i="11"/>
  <c r="AK191" i="11"/>
  <c r="BA191" i="11" s="1"/>
  <c r="AU191" i="11" s="1"/>
  <c r="AE191" i="11"/>
  <c r="AD191" i="11" s="1"/>
  <c r="BR191" i="11" s="1"/>
  <c r="AX198" i="11"/>
  <c r="AI199" i="11"/>
  <c r="AQ250" i="11" a="1"/>
  <c r="AQ250" i="11" s="1"/>
  <c r="AI299" i="11"/>
  <c r="AG306" i="11"/>
  <c r="BB306" i="11" s="1"/>
  <c r="M64" i="11"/>
  <c r="AQ237" i="11" a="1"/>
  <c r="AQ237" i="11" s="1"/>
  <c r="AI237" i="11"/>
  <c r="AT237" i="11"/>
  <c r="AP237" i="11"/>
  <c r="AV237" i="11"/>
  <c r="AQ417" i="11" a="1"/>
  <c r="AQ417" i="11" s="1"/>
  <c r="AP417" i="11"/>
  <c r="AH417" i="11"/>
  <c r="AO417" i="11" s="1"/>
  <c r="AG417" i="11"/>
  <c r="BB417" i="11" s="1"/>
  <c r="AT417" i="11"/>
  <c r="AV417" i="11"/>
  <c r="AI417" i="11"/>
  <c r="AX48" i="11"/>
  <c r="AE48" i="11"/>
  <c r="AD48" i="11"/>
  <c r="BR48" i="11" s="1"/>
  <c r="AP74" i="11"/>
  <c r="AI74" i="11"/>
  <c r="AH74" i="11"/>
  <c r="AO74" i="11" s="1"/>
  <c r="AG74" i="11"/>
  <c r="BB74" i="11" s="1"/>
  <c r="AP29" i="11"/>
  <c r="AH29" i="11"/>
  <c r="AO29" i="11" s="1"/>
  <c r="AJ48" i="11"/>
  <c r="AT60" i="11"/>
  <c r="AP60" i="11"/>
  <c r="AQ60" i="11" a="1"/>
  <c r="AQ60" i="11" s="1"/>
  <c r="AF115" i="11"/>
  <c r="B115" i="11"/>
  <c r="AP145" i="11"/>
  <c r="AV145" i="11"/>
  <c r="AT145" i="11"/>
  <c r="AQ145" i="11" a="1"/>
  <c r="AQ145" i="11" s="1"/>
  <c r="AG145" i="11"/>
  <c r="BB145" i="11" s="1"/>
  <c r="AK228" i="11"/>
  <c r="BA228" i="11" s="1"/>
  <c r="AU228" i="11" s="1"/>
  <c r="AE228" i="11"/>
  <c r="AD228" i="11"/>
  <c r="BR228" i="11" s="1"/>
  <c r="AH237" i="11"/>
  <c r="AO237" i="11" s="1"/>
  <c r="AK245" i="11"/>
  <c r="AE245" i="11"/>
  <c r="AD245" i="11"/>
  <c r="BR245" i="11" s="1"/>
  <c r="AX245" i="11"/>
  <c r="BA245" i="11"/>
  <c r="AU245" i="11" s="1"/>
  <c r="AQ40" i="11" a="1"/>
  <c r="AQ40" i="11" s="1"/>
  <c r="AP40" i="11"/>
  <c r="AI40" i="11"/>
  <c r="AK48" i="11"/>
  <c r="BA48" i="11" s="1"/>
  <c r="AU48" i="11" s="1"/>
  <c r="AG60" i="11"/>
  <c r="BB60" i="11" s="1"/>
  <c r="M63" i="11"/>
  <c r="AJ73" i="11"/>
  <c r="M80" i="11"/>
  <c r="AQ130" i="11" a="1"/>
  <c r="AQ130" i="11" s="1"/>
  <c r="AP130" i="11"/>
  <c r="AV130" i="11"/>
  <c r="AT130" i="11"/>
  <c r="AH130" i="11"/>
  <c r="AO130" i="11" s="1"/>
  <c r="AH145" i="11"/>
  <c r="AO145" i="11" s="1"/>
  <c r="AJ203" i="11"/>
  <c r="AX203" i="11"/>
  <c r="AK203" i="11"/>
  <c r="BA203" i="11" s="1"/>
  <c r="AU203" i="11" s="1"/>
  <c r="AJ245" i="11"/>
  <c r="AP31" i="11"/>
  <c r="AH31" i="11"/>
  <c r="AO31" i="11" s="1"/>
  <c r="AG40" i="11"/>
  <c r="BB40" i="11" s="1"/>
  <c r="AH60" i="11"/>
  <c r="AO60" i="11" s="1"/>
  <c r="AT67" i="11"/>
  <c r="AP67" i="11"/>
  <c r="AQ67" i="11" a="1"/>
  <c r="AQ67" i="11" s="1"/>
  <c r="AH68" i="11"/>
  <c r="AO68" i="11" s="1"/>
  <c r="AQ79" i="11" a="1"/>
  <c r="AQ79" i="11" s="1"/>
  <c r="AP79" i="11"/>
  <c r="M81" i="11"/>
  <c r="AQ112" i="11" a="1"/>
  <c r="AQ112" i="11" s="1"/>
  <c r="AP112" i="11"/>
  <c r="AT112" i="11"/>
  <c r="AG112" i="11"/>
  <c r="BB112" i="11" s="1"/>
  <c r="AV112" i="11"/>
  <c r="AG130" i="11"/>
  <c r="BB130" i="11" s="1"/>
  <c r="AI145" i="11"/>
  <c r="AI179" i="11"/>
  <c r="AT179" i="11"/>
  <c r="AQ179" i="11" a="1"/>
  <c r="AQ179" i="11" s="1"/>
  <c r="AP179" i="11"/>
  <c r="AH179" i="11"/>
  <c r="AO179" i="11" s="1"/>
  <c r="AQ196" i="11" a="1"/>
  <c r="AQ196" i="11" s="1"/>
  <c r="AP196" i="11"/>
  <c r="AV196" i="11"/>
  <c r="AT196" i="11"/>
  <c r="AI196" i="11"/>
  <c r="AT210" i="11"/>
  <c r="AQ210" i="11" a="1"/>
  <c r="AQ210" i="11" s="1"/>
  <c r="AP210" i="11"/>
  <c r="AI210" i="11"/>
  <c r="AP27" i="11"/>
  <c r="AH27" i="11"/>
  <c r="AO27" i="11" s="1"/>
  <c r="M86" i="11"/>
  <c r="M75" i="11"/>
  <c r="M90" i="11"/>
  <c r="M77" i="11"/>
  <c r="M72" i="11"/>
  <c r="M69" i="11"/>
  <c r="M88" i="11"/>
  <c r="M79" i="11"/>
  <c r="M76" i="11"/>
  <c r="M82" i="11"/>
  <c r="M70" i="11"/>
  <c r="M62" i="11"/>
  <c r="M61" i="11"/>
  <c r="M60" i="11"/>
  <c r="M59" i="11"/>
  <c r="M84" i="11"/>
  <c r="AE436" i="11"/>
  <c r="AD436" i="11" s="1"/>
  <c r="BR436" i="11" s="1"/>
  <c r="AJ436" i="11"/>
  <c r="AX436" i="11"/>
  <c r="AK436" i="11"/>
  <c r="BA436" i="11" s="1"/>
  <c r="AU436" i="11" s="1"/>
  <c r="U15" i="11"/>
  <c r="AG27" i="11"/>
  <c r="BB27" i="11" s="1"/>
  <c r="M56" i="11"/>
  <c r="AB104" i="11"/>
  <c r="AC107" i="11" s="1"/>
  <c r="Z107" i="11"/>
  <c r="AQ135" i="11" a="1"/>
  <c r="AQ135" i="11" s="1"/>
  <c r="AP135" i="11"/>
  <c r="AV135" i="11"/>
  <c r="AT135" i="11"/>
  <c r="AI135" i="11"/>
  <c r="AG135" i="11"/>
  <c r="BB135" i="11" s="1"/>
  <c r="AE176" i="11"/>
  <c r="AX176" i="11"/>
  <c r="AD176" i="11"/>
  <c r="BR176" i="11" s="1"/>
  <c r="AG237" i="11"/>
  <c r="BB237" i="11" s="1"/>
  <c r="AE249" i="11"/>
  <c r="AK249" i="11"/>
  <c r="BA249" i="11" s="1"/>
  <c r="AU249" i="11" s="1"/>
  <c r="AX339" i="11"/>
  <c r="AE339" i="11"/>
  <c r="AD339" i="11" s="1"/>
  <c r="BR339" i="11" s="1"/>
  <c r="AI27" i="11"/>
  <c r="BA73" i="11"/>
  <c r="AU73" i="11" s="1"/>
  <c r="AX73" i="11"/>
  <c r="AE73" i="11"/>
  <c r="AD73" i="11" s="1"/>
  <c r="BR73" i="11" s="1"/>
  <c r="M74" i="11"/>
  <c r="AH135" i="11"/>
  <c r="AO135" i="11" s="1"/>
  <c r="AV149" i="11"/>
  <c r="AI149" i="11"/>
  <c r="AT149" i="11"/>
  <c r="AQ149" i="11" a="1"/>
  <c r="AQ149" i="11" s="1"/>
  <c r="AP149" i="11"/>
  <c r="AG149" i="11"/>
  <c r="BB149" i="11" s="1"/>
  <c r="AG29" i="11"/>
  <c r="BB29" i="11" s="1"/>
  <c r="AX71" i="11"/>
  <c r="AE71" i="11"/>
  <c r="AD71" i="11"/>
  <c r="BR71" i="11" s="1"/>
  <c r="B81" i="11"/>
  <c r="AF81" i="11"/>
  <c r="AJ98" i="11"/>
  <c r="AQ164" i="11" a="1"/>
  <c r="AQ164" i="11" s="1"/>
  <c r="AP164" i="11"/>
  <c r="AH164" i="11"/>
  <c r="AO164" i="11" s="1"/>
  <c r="AV164" i="11"/>
  <c r="AG164" i="11"/>
  <c r="BB164" i="11" s="1"/>
  <c r="AK176" i="11"/>
  <c r="BA176" i="11" s="1"/>
  <c r="AU176" i="11" s="1"/>
  <c r="AJ228" i="11"/>
  <c r="AQ336" i="11" a="1"/>
  <c r="AQ336" i="11" s="1"/>
  <c r="AT336" i="11"/>
  <c r="AP336" i="11"/>
  <c r="AI336" i="11"/>
  <c r="AH336" i="11"/>
  <c r="AO336" i="11" s="1"/>
  <c r="AV336" i="11"/>
  <c r="AQ498" i="11" a="1"/>
  <c r="AQ498" i="11" s="1"/>
  <c r="AH498" i="11"/>
  <c r="AO498" i="11" s="1"/>
  <c r="AG498" i="11"/>
  <c r="BB498" i="11" s="1"/>
  <c r="AV498" i="11"/>
  <c r="AI498" i="11"/>
  <c r="AT498" i="11"/>
  <c r="AP498" i="11"/>
  <c r="AI29" i="11"/>
  <c r="AG31" i="11"/>
  <c r="BB31" i="11" s="1"/>
  <c r="AG35" i="11"/>
  <c r="BB35" i="11" s="1"/>
  <c r="AV35" i="11"/>
  <c r="AQ35" i="11" a="1"/>
  <c r="AQ35" i="11" s="1"/>
  <c r="AH40" i="11"/>
  <c r="AO40" i="11" s="1"/>
  <c r="M54" i="11"/>
  <c r="AI60" i="11"/>
  <c r="AB64" i="11"/>
  <c r="AX65" i="11"/>
  <c r="AE65" i="11"/>
  <c r="AD65" i="11" s="1"/>
  <c r="BR65" i="11" s="1"/>
  <c r="M66" i="11"/>
  <c r="AG67" i="11"/>
  <c r="BB67" i="11" s="1"/>
  <c r="AI68" i="11"/>
  <c r="AK71" i="11"/>
  <c r="BA71" i="11" s="1"/>
  <c r="AU71" i="11" s="1"/>
  <c r="AG79" i="11"/>
  <c r="BB79" i="11" s="1"/>
  <c r="M87" i="11"/>
  <c r="M89" i="11"/>
  <c r="AL100" i="11"/>
  <c r="AI104" i="11"/>
  <c r="AH104" i="11"/>
  <c r="AO104" i="11" s="1"/>
  <c r="AG104" i="11"/>
  <c r="BB104" i="11" s="1"/>
  <c r="AV104" i="11"/>
  <c r="AP104" i="11"/>
  <c r="AQ104" i="11" a="1"/>
  <c r="AQ104" i="11" s="1"/>
  <c r="AQ109" i="11" a="1"/>
  <c r="AQ109" i="11" s="1"/>
  <c r="AP109" i="11"/>
  <c r="AI109" i="11"/>
  <c r="AH109" i="11"/>
  <c r="AO109" i="11" s="1"/>
  <c r="AV109" i="11"/>
  <c r="AT109" i="11"/>
  <c r="AH112" i="11"/>
  <c r="AO112" i="11" s="1"/>
  <c r="AH119" i="11"/>
  <c r="AO119" i="11" s="1"/>
  <c r="AG119" i="11"/>
  <c r="BB119" i="11" s="1"/>
  <c r="AV119" i="11"/>
  <c r="AI119" i="11"/>
  <c r="AI130" i="11"/>
  <c r="AK140" i="11"/>
  <c r="BA140" i="11" s="1"/>
  <c r="AU140" i="11" s="1"/>
  <c r="AJ140" i="11"/>
  <c r="AG179" i="11"/>
  <c r="BB179" i="11" s="1"/>
  <c r="AT186" i="11"/>
  <c r="AP186" i="11"/>
  <c r="AH186" i="11"/>
  <c r="AO186" i="11" s="1"/>
  <c r="AG196" i="11"/>
  <c r="BB196" i="11" s="1"/>
  <c r="AX200" i="11"/>
  <c r="AK200" i="11"/>
  <c r="BA200" i="11" s="1"/>
  <c r="AU200" i="11" s="1"/>
  <c r="AJ200" i="11"/>
  <c r="AE200" i="11"/>
  <c r="AD200" i="11"/>
  <c r="BR200" i="11" s="1"/>
  <c r="AG210" i="11"/>
  <c r="BB210" i="11" s="1"/>
  <c r="AK233" i="11"/>
  <c r="BA233" i="11" s="1"/>
  <c r="AU233" i="11" s="1"/>
  <c r="AJ233" i="11"/>
  <c r="AX233" i="11"/>
  <c r="AE233" i="11"/>
  <c r="AD233" i="11" s="1"/>
  <c r="BR233" i="11" s="1"/>
  <c r="AK462" i="11"/>
  <c r="AJ462" i="11"/>
  <c r="BA462" i="11"/>
  <c r="AU462" i="11" s="1"/>
  <c r="AT509" i="11"/>
  <c r="AI509" i="11"/>
  <c r="AV509" i="11"/>
  <c r="AP509" i="11"/>
  <c r="AH509" i="11"/>
  <c r="AO509" i="11" s="1"/>
  <c r="AQ509" i="11" a="1"/>
  <c r="AQ509" i="11" s="1"/>
  <c r="AG509" i="11"/>
  <c r="BB509" i="11" s="1"/>
  <c r="AI227" i="11"/>
  <c r="AH227" i="11"/>
  <c r="AO227" i="11" s="1"/>
  <c r="AG227" i="11"/>
  <c r="BB227" i="11" s="1"/>
  <c r="AV227" i="11"/>
  <c r="AT227" i="11"/>
  <c r="AJ303" i="11"/>
  <c r="AP337" i="11"/>
  <c r="AI337" i="11"/>
  <c r="AH337" i="11"/>
  <c r="AO337" i="11" s="1"/>
  <c r="AV337" i="11"/>
  <c r="AT337" i="11"/>
  <c r="AQ337" i="11" a="1"/>
  <c r="AQ337" i="11" s="1"/>
  <c r="AE355" i="11"/>
  <c r="AV433" i="11"/>
  <c r="AT433" i="11"/>
  <c r="AI433" i="11"/>
  <c r="AH433" i="11"/>
  <c r="AO433" i="11" s="1"/>
  <c r="AG433" i="11"/>
  <c r="BB433" i="11" s="1"/>
  <c r="AP433" i="11"/>
  <c r="AQ453" i="11" a="1"/>
  <c r="AQ453" i="11" s="1"/>
  <c r="AI453" i="11"/>
  <c r="AV453" i="11"/>
  <c r="AT453" i="11"/>
  <c r="AP453" i="11"/>
  <c r="AH453" i="11"/>
  <c r="AO453" i="11" s="1"/>
  <c r="AG453" i="11"/>
  <c r="BB453" i="11" s="1"/>
  <c r="N53" i="11"/>
  <c r="N54" i="11"/>
  <c r="N55" i="11"/>
  <c r="N73" i="11"/>
  <c r="N84" i="11"/>
  <c r="AT98" i="11"/>
  <c r="AQ98" i="11" a="1"/>
  <c r="AQ98" i="11" s="1"/>
  <c r="AP98" i="11"/>
  <c r="AH98" i="11"/>
  <c r="AO98" i="11" s="1"/>
  <c r="AQ138" i="11" a="1"/>
  <c r="AQ138" i="11" s="1"/>
  <c r="AP138" i="11"/>
  <c r="AT140" i="11"/>
  <c r="AG140" i="11"/>
  <c r="BB140" i="11" s="1"/>
  <c r="BA144" i="11"/>
  <c r="AU144" i="11" s="1"/>
  <c r="AX144" i="11"/>
  <c r="AE144" i="11"/>
  <c r="AD144" i="11"/>
  <c r="BR144" i="11" s="1"/>
  <c r="AQ158" i="11" a="1"/>
  <c r="AQ158" i="11" s="1"/>
  <c r="AP158" i="11"/>
  <c r="AH158" i="11"/>
  <c r="AO158" i="11" s="1"/>
  <c r="AI158" i="11"/>
  <c r="AG158" i="11"/>
  <c r="BB158" i="11" s="1"/>
  <c r="AV161" i="11"/>
  <c r="AT161" i="11"/>
  <c r="AG175" i="11"/>
  <c r="BB175" i="11" s="1"/>
  <c r="AT175" i="11"/>
  <c r="AQ175" i="11" a="1"/>
  <c r="AQ175" i="11" s="1"/>
  <c r="AP175" i="11"/>
  <c r="AX183" i="11"/>
  <c r="AD183" i="11"/>
  <c r="BR183" i="11" s="1"/>
  <c r="AT194" i="11"/>
  <c r="AQ194" i="11" a="1"/>
  <c r="AQ194" i="11" s="1"/>
  <c r="AP194" i="11"/>
  <c r="AI194" i="11"/>
  <c r="AV209" i="11"/>
  <c r="AT209" i="11"/>
  <c r="AQ209" i="11" a="1"/>
  <c r="AQ209" i="11" s="1"/>
  <c r="AI209" i="11"/>
  <c r="AI230" i="11"/>
  <c r="AG230" i="11"/>
  <c r="BB230" i="11" s="1"/>
  <c r="AQ230" i="11" a="1"/>
  <c r="AQ230" i="11" s="1"/>
  <c r="AP230" i="11"/>
  <c r="AH230" i="11"/>
  <c r="AO230" i="11" s="1"/>
  <c r="AL318" i="11"/>
  <c r="AG337" i="11"/>
  <c r="BB337" i="11" s="1"/>
  <c r="AJ355" i="11"/>
  <c r="AI540" i="11"/>
  <c r="AQ540" i="11" a="1"/>
  <c r="AQ540" i="11" s="1"/>
  <c r="AT540" i="11"/>
  <c r="AP540" i="11"/>
  <c r="AV540" i="11"/>
  <c r="AH540" i="11"/>
  <c r="AO540" i="11" s="1"/>
  <c r="AG540" i="11"/>
  <c r="BB540" i="11" s="1"/>
  <c r="AX316" i="11"/>
  <c r="AL495" i="11"/>
  <c r="P18" i="11"/>
  <c r="AV46" i="11"/>
  <c r="AV52" i="11"/>
  <c r="AV53" i="11"/>
  <c r="AV54" i="11"/>
  <c r="P56" i="11"/>
  <c r="P57" i="11"/>
  <c r="O88" i="11"/>
  <c r="O77" i="11"/>
  <c r="O64" i="11"/>
  <c r="AV65" i="11"/>
  <c r="P67" i="11"/>
  <c r="P71" i="11"/>
  <c r="O83" i="11"/>
  <c r="AG92" i="11"/>
  <c r="BB92" i="11" s="1"/>
  <c r="AE96" i="11"/>
  <c r="AI101" i="11"/>
  <c r="AH101" i="11"/>
  <c r="AO101" i="11" s="1"/>
  <c r="AT101" i="11"/>
  <c r="AJ111" i="11"/>
  <c r="AP140" i="11"/>
  <c r="AT158" i="11"/>
  <c r="AQ172" i="11" a="1"/>
  <c r="AQ172" i="11" s="1"/>
  <c r="AP172" i="11"/>
  <c r="AV172" i="11"/>
  <c r="AT172" i="11"/>
  <c r="AH172" i="11"/>
  <c r="AO172" i="11" s="1"/>
  <c r="AX173" i="11"/>
  <c r="AE173" i="11"/>
  <c r="AK173" i="11"/>
  <c r="BA173" i="11" s="1"/>
  <c r="AU173" i="11" s="1"/>
  <c r="AJ173" i="11"/>
  <c r="AX216" i="11"/>
  <c r="AE216" i="11"/>
  <c r="AD216" i="11"/>
  <c r="BR216" i="11" s="1"/>
  <c r="AI217" i="11"/>
  <c r="AP217" i="11"/>
  <c r="AH217" i="11"/>
  <c r="AO217" i="11" s="1"/>
  <c r="AG226" i="11"/>
  <c r="BB226" i="11" s="1"/>
  <c r="AT251" i="11"/>
  <c r="AQ251" i="11" a="1"/>
  <c r="AQ251" i="11" s="1"/>
  <c r="AI314" i="11"/>
  <c r="AQ314" i="11" a="1"/>
  <c r="AQ314" i="11" s="1"/>
  <c r="AV314" i="11"/>
  <c r="AT314" i="11"/>
  <c r="AP314" i="11"/>
  <c r="AP325" i="11"/>
  <c r="AT325" i="11"/>
  <c r="AQ325" i="11" a="1"/>
  <c r="AQ325" i="11" s="1"/>
  <c r="AV325" i="11"/>
  <c r="AI325" i="11"/>
  <c r="N87" i="11"/>
  <c r="N90" i="11"/>
  <c r="N85" i="11"/>
  <c r="N76" i="11"/>
  <c r="N78" i="11"/>
  <c r="N64" i="11"/>
  <c r="N83" i="11"/>
  <c r="AP94" i="11"/>
  <c r="AQ94" i="11" a="1"/>
  <c r="AQ94" i="11" s="1"/>
  <c r="AI94" i="11"/>
  <c r="AE138" i="11"/>
  <c r="AD138" i="11"/>
  <c r="BR138" i="11" s="1"/>
  <c r="AH168" i="11"/>
  <c r="AO168" i="11" s="1"/>
  <c r="AG168" i="11"/>
  <c r="BB168" i="11" s="1"/>
  <c r="AQ168" i="11" a="1"/>
  <c r="AQ168" i="11" s="1"/>
  <c r="AP168" i="11"/>
  <c r="AV168" i="11"/>
  <c r="AT168" i="11"/>
  <c r="AV229" i="11"/>
  <c r="AT229" i="11"/>
  <c r="AQ229" i="11" a="1"/>
  <c r="AQ229" i="11" s="1"/>
  <c r="AP229" i="11"/>
  <c r="AI229" i="11"/>
  <c r="P89" i="11"/>
  <c r="P78" i="11"/>
  <c r="P86" i="11"/>
  <c r="P88" i="11"/>
  <c r="N59" i="11"/>
  <c r="N60" i="11"/>
  <c r="N61" i="11"/>
  <c r="N62" i="11"/>
  <c r="AI62" i="11" s="1"/>
  <c r="P64" i="11"/>
  <c r="N70" i="11"/>
  <c r="P83" i="11"/>
  <c r="N86" i="11"/>
  <c r="AQ90" i="11" a="1"/>
  <c r="AQ90" i="11" s="1"/>
  <c r="AP90" i="11"/>
  <c r="AI90" i="11"/>
  <c r="AH92" i="11"/>
  <c r="AO92" i="11" s="1"/>
  <c r="AH94" i="11"/>
  <c r="AO94" i="11" s="1"/>
  <c r="AI124" i="11"/>
  <c r="AH124" i="11"/>
  <c r="AO124" i="11" s="1"/>
  <c r="AG124" i="11"/>
  <c r="BB124" i="11" s="1"/>
  <c r="AQ140" i="11" a="1"/>
  <c r="AQ140" i="11" s="1"/>
  <c r="AV175" i="11"/>
  <c r="AQ191" i="11" a="1"/>
  <c r="AQ191" i="11" s="1"/>
  <c r="AV191" i="11"/>
  <c r="AT191" i="11"/>
  <c r="AP191" i="11"/>
  <c r="AP209" i="11"/>
  <c r="AX224" i="11"/>
  <c r="AE224" i="11"/>
  <c r="AK224" i="11"/>
  <c r="BA224" i="11" s="1"/>
  <c r="AU224" i="11" s="1"/>
  <c r="AJ224" i="11"/>
  <c r="AH229" i="11"/>
  <c r="AO229" i="11" s="1"/>
  <c r="AV230" i="11"/>
  <c r="AQ247" i="11" a="1"/>
  <c r="AQ247" i="11" s="1"/>
  <c r="AP247" i="11"/>
  <c r="AT247" i="11"/>
  <c r="AH247" i="11"/>
  <c r="AO247" i="11" s="1"/>
  <c r="AV247" i="11"/>
  <c r="AE281" i="11"/>
  <c r="AD281" i="11"/>
  <c r="BR281" i="11" s="1"/>
  <c r="AJ281" i="11"/>
  <c r="AK353" i="11"/>
  <c r="BA353" i="11" s="1"/>
  <c r="AU353" i="11" s="1"/>
  <c r="AE353" i="11"/>
  <c r="AX353" i="11"/>
  <c r="AD353" i="11"/>
  <c r="BR353" i="11" s="1"/>
  <c r="AJ353" i="11"/>
  <c r="AK446" i="11"/>
  <c r="BA446" i="11" s="1"/>
  <c r="AU446" i="11" s="1"/>
  <c r="AE446" i="11"/>
  <c r="AX446" i="11"/>
  <c r="AJ446" i="11"/>
  <c r="AJ464" i="11"/>
  <c r="AX464" i="11"/>
  <c r="AE464" i="11"/>
  <c r="AG46" i="11"/>
  <c r="BB46" i="11" s="1"/>
  <c r="AG52" i="11"/>
  <c r="BB52" i="11" s="1"/>
  <c r="AG53" i="11"/>
  <c r="BB53" i="11" s="1"/>
  <c r="AG54" i="11"/>
  <c r="BB54" i="11" s="1"/>
  <c r="AG65" i="11"/>
  <c r="BB65" i="11" s="1"/>
  <c r="AG73" i="11"/>
  <c r="BB73" i="11" s="1"/>
  <c r="N82" i="11"/>
  <c r="AP156" i="11"/>
  <c r="AQ156" i="11" a="1"/>
  <c r="AQ156" i="11" s="1"/>
  <c r="AI156" i="11"/>
  <c r="AH156" i="11"/>
  <c r="AO156" i="11" s="1"/>
  <c r="AV158" i="11"/>
  <c r="AI172" i="11"/>
  <c r="AQ180" i="11" a="1"/>
  <c r="AQ180" i="11" s="1"/>
  <c r="AP180" i="11"/>
  <c r="AI180" i="11"/>
  <c r="AH180" i="11"/>
  <c r="AO180" i="11" s="1"/>
  <c r="AG180" i="11"/>
  <c r="BB180" i="11" s="1"/>
  <c r="AK190" i="11"/>
  <c r="BA190" i="11" s="1"/>
  <c r="AU190" i="11" s="1"/>
  <c r="AJ190" i="11"/>
  <c r="AE190" i="11"/>
  <c r="AD190" i="11" s="1"/>
  <c r="BR190" i="11" s="1"/>
  <c r="AG191" i="11"/>
  <c r="BB191" i="11" s="1"/>
  <c r="AV194" i="11"/>
  <c r="AJ235" i="11"/>
  <c r="AE235" i="11"/>
  <c r="AD235" i="11" s="1"/>
  <c r="BR235" i="11" s="1"/>
  <c r="AK235" i="11"/>
  <c r="BA235" i="11" s="1"/>
  <c r="AU235" i="11" s="1"/>
  <c r="AJ246" i="11"/>
  <c r="AG247" i="11"/>
  <c r="BB247" i="11" s="1"/>
  <c r="AH251" i="11"/>
  <c r="AO251" i="11" s="1"/>
  <c r="AQ256" i="11" a="1"/>
  <c r="AQ256" i="11" s="1"/>
  <c r="AV256" i="11"/>
  <c r="AP256" i="11"/>
  <c r="AI256" i="11"/>
  <c r="AH256" i="11"/>
  <c r="AO256" i="11" s="1"/>
  <c r="AK277" i="11"/>
  <c r="BA277" i="11" s="1"/>
  <c r="AU277" i="11" s="1"/>
  <c r="AX277" i="11"/>
  <c r="AE277" i="11"/>
  <c r="AD277" i="11"/>
  <c r="BR277" i="11" s="1"/>
  <c r="AJ277" i="11"/>
  <c r="AK281" i="11"/>
  <c r="BA281" i="11" s="1"/>
  <c r="AU281" i="11" s="1"/>
  <c r="AV415" i="11"/>
  <c r="AT415" i="11"/>
  <c r="AH415" i="11"/>
  <c r="AO415" i="11" s="1"/>
  <c r="AG415" i="11"/>
  <c r="BB415" i="11" s="1"/>
  <c r="AQ415" i="11" a="1"/>
  <c r="AQ415" i="11" s="1"/>
  <c r="AI415" i="11"/>
  <c r="AP415" i="11"/>
  <c r="AT485" i="11"/>
  <c r="AI485" i="11"/>
  <c r="AH485" i="11"/>
  <c r="AO485" i="11" s="1"/>
  <c r="AV485" i="11"/>
  <c r="AQ485" i="11" a="1"/>
  <c r="AQ485" i="11" s="1"/>
  <c r="AP485" i="11"/>
  <c r="AG485" i="11"/>
  <c r="BB485" i="11" s="1"/>
  <c r="AJ92" i="11"/>
  <c r="AX111" i="11"/>
  <c r="AE111" i="11"/>
  <c r="AD111" i="11" s="1"/>
  <c r="BR111" i="11" s="1"/>
  <c r="AE157" i="11"/>
  <c r="AD157" i="11" s="1"/>
  <c r="BR157" i="11" s="1"/>
  <c r="AX157" i="11"/>
  <c r="AK157" i="11"/>
  <c r="BA157" i="11" s="1"/>
  <c r="AU157" i="11" s="1"/>
  <c r="AJ157" i="11"/>
  <c r="AX160" i="11"/>
  <c r="AX181" i="11"/>
  <c r="AE181" i="11"/>
  <c r="AK181" i="11"/>
  <c r="BA181" i="11" s="1"/>
  <c r="AU181" i="11" s="1"/>
  <c r="AD181" i="11"/>
  <c r="BR181" i="11" s="1"/>
  <c r="AT226" i="11"/>
  <c r="AP226" i="11"/>
  <c r="AQ226" i="11" a="1"/>
  <c r="AQ226" i="11" s="1"/>
  <c r="AI226" i="11"/>
  <c r="P59" i="11"/>
  <c r="P60" i="11"/>
  <c r="P61" i="11"/>
  <c r="P62" i="11"/>
  <c r="P70" i="11"/>
  <c r="O76" i="11"/>
  <c r="N79" i="11"/>
  <c r="AG80" i="11"/>
  <c r="BB80" i="11" s="1"/>
  <c r="O82" i="11"/>
  <c r="AG84" i="11"/>
  <c r="BB84" i="11" s="1"/>
  <c r="AH90" i="11"/>
  <c r="AO90" i="11" s="1"/>
  <c r="B106" i="11"/>
  <c r="AF106" i="11"/>
  <c r="AV140" i="11"/>
  <c r="AG156" i="11"/>
  <c r="BB156" i="11" s="1"/>
  <c r="AP161" i="11"/>
  <c r="AX165" i="11"/>
  <c r="AE165" i="11"/>
  <c r="BA165" i="11"/>
  <c r="AU165" i="11" s="1"/>
  <c r="AD165" i="11"/>
  <c r="BR165" i="11" s="1"/>
  <c r="BA183" i="11"/>
  <c r="AU183" i="11" s="1"/>
  <c r="AX189" i="11"/>
  <c r="AE189" i="11"/>
  <c r="AD189" i="11"/>
  <c r="BR189" i="11" s="1"/>
  <c r="AK189" i="11"/>
  <c r="BA189" i="11" s="1"/>
  <c r="AU189" i="11" s="1"/>
  <c r="AH191" i="11"/>
  <c r="AO191" i="11" s="1"/>
  <c r="AQ217" i="11" a="1"/>
  <c r="AQ217" i="11" s="1"/>
  <c r="AQ223" i="11" a="1"/>
  <c r="AQ223" i="11" s="1"/>
  <c r="AP223" i="11"/>
  <c r="AV223" i="11"/>
  <c r="AT223" i="11"/>
  <c r="AV226" i="11"/>
  <c r="AV242" i="11"/>
  <c r="AT242" i="11"/>
  <c r="AQ242" i="11" a="1"/>
  <c r="AQ242" i="11" s="1"/>
  <c r="AP242" i="11"/>
  <c r="AH242" i="11"/>
  <c r="AO242" i="11" s="1"/>
  <c r="AK246" i="11"/>
  <c r="BA246" i="11" s="1"/>
  <c r="AU246" i="11" s="1"/>
  <c r="AI247" i="11"/>
  <c r="AI251" i="11"/>
  <c r="AG256" i="11"/>
  <c r="BB256" i="11" s="1"/>
  <c r="AH297" i="11"/>
  <c r="AO297" i="11" s="1"/>
  <c r="AI297" i="11"/>
  <c r="AG297" i="11"/>
  <c r="BB297" i="11" s="1"/>
  <c r="AV297" i="11"/>
  <c r="AP297" i="11"/>
  <c r="AP339" i="11"/>
  <c r="AV339" i="11"/>
  <c r="AT339" i="11"/>
  <c r="AH339" i="11"/>
  <c r="AO339" i="11" s="1"/>
  <c r="AP354" i="11"/>
  <c r="AI354" i="11"/>
  <c r="AH354" i="11"/>
  <c r="AO354" i="11" s="1"/>
  <c r="AV354" i="11"/>
  <c r="AG410" i="11"/>
  <c r="BB410" i="11" s="1"/>
  <c r="AQ410" i="11" a="1"/>
  <c r="AQ410" i="11" s="1"/>
  <c r="AH410" i="11"/>
  <c r="AO410" i="11" s="1"/>
  <c r="AV410" i="11"/>
  <c r="AT410" i="11"/>
  <c r="AP410" i="11"/>
  <c r="AI410" i="11"/>
  <c r="AQ231" i="11" a="1"/>
  <c r="AQ231" i="11" s="1"/>
  <c r="AP231" i="11"/>
  <c r="AI231" i="11"/>
  <c r="AH231" i="11"/>
  <c r="AO231" i="11" s="1"/>
  <c r="AG231" i="11"/>
  <c r="BB231" i="11" s="1"/>
  <c r="AH233" i="11"/>
  <c r="AO233" i="11" s="1"/>
  <c r="AP233" i="11"/>
  <c r="AT233" i="11"/>
  <c r="AQ233" i="11" a="1"/>
  <c r="AQ233" i="11" s="1"/>
  <c r="BA298" i="11"/>
  <c r="AU298" i="11" s="1"/>
  <c r="AX298" i="11"/>
  <c r="AE315" i="11"/>
  <c r="AK315" i="11"/>
  <c r="BA315" i="11"/>
  <c r="AU315" i="11" s="1"/>
  <c r="AX315" i="11"/>
  <c r="AD315" i="11"/>
  <c r="BR315" i="11" s="1"/>
  <c r="AV378" i="11"/>
  <c r="AQ378" i="11" a="1"/>
  <c r="AQ378" i="11" s="1"/>
  <c r="AP378" i="11"/>
  <c r="AI378" i="11"/>
  <c r="AH378" i="11"/>
  <c r="AO378" i="11" s="1"/>
  <c r="AT378" i="11"/>
  <c r="AJ396" i="11"/>
  <c r="AE396" i="11"/>
  <c r="AD396" i="11" s="1"/>
  <c r="BR396" i="11" s="1"/>
  <c r="BA396" i="11"/>
  <c r="AU396" i="11" s="1"/>
  <c r="AX396" i="11"/>
  <c r="AT423" i="11"/>
  <c r="AI423" i="11"/>
  <c r="AG423" i="11"/>
  <c r="BB423" i="11" s="1"/>
  <c r="AV423" i="11"/>
  <c r="AP423" i="11"/>
  <c r="AQ423" i="11" a="1"/>
  <c r="AQ423" i="11" s="1"/>
  <c r="BA437" i="11"/>
  <c r="AU437" i="11" s="1"/>
  <c r="AE437" i="11"/>
  <c r="AD437" i="11"/>
  <c r="BR437" i="11" s="1"/>
  <c r="AX437" i="11"/>
  <c r="AT446" i="11"/>
  <c r="AQ446" i="11" a="1"/>
  <c r="AQ446" i="11" s="1"/>
  <c r="AH446" i="11"/>
  <c r="AO446" i="11" s="1"/>
  <c r="AP446" i="11"/>
  <c r="AV446" i="11"/>
  <c r="AG446" i="11"/>
  <c r="BB446" i="11" s="1"/>
  <c r="AD467" i="11"/>
  <c r="BR467" i="11" s="1"/>
  <c r="AG116" i="11"/>
  <c r="BB116" i="11" s="1"/>
  <c r="AV116" i="11"/>
  <c r="AT116" i="11"/>
  <c r="AK126" i="11"/>
  <c r="BA126" i="11" s="1"/>
  <c r="AU126" i="11" s="1"/>
  <c r="AJ126" i="11"/>
  <c r="AG152" i="11"/>
  <c r="BB152" i="11" s="1"/>
  <c r="AT152" i="11"/>
  <c r="AQ152" i="11" a="1"/>
  <c r="AQ152" i="11" s="1"/>
  <c r="AP152" i="11"/>
  <c r="AQ166" i="11" a="1"/>
  <c r="AQ166" i="11" s="1"/>
  <c r="AP166" i="11"/>
  <c r="AI166" i="11"/>
  <c r="AJ169" i="11"/>
  <c r="AX205" i="11"/>
  <c r="AE205" i="11"/>
  <c r="AD205" i="11" s="1"/>
  <c r="BR205" i="11" s="1"/>
  <c r="BA205" i="11"/>
  <c r="AU205" i="11" s="1"/>
  <c r="AH206" i="11"/>
  <c r="AO206" i="11" s="1"/>
  <c r="AV206" i="11"/>
  <c r="AT206" i="11"/>
  <c r="AT240" i="11"/>
  <c r="AQ240" i="11" a="1"/>
  <c r="AQ240" i="11" s="1"/>
  <c r="AV240" i="11"/>
  <c r="AV268" i="11"/>
  <c r="AP268" i="11"/>
  <c r="AT268" i="11"/>
  <c r="AI268" i="11"/>
  <c r="AH268" i="11"/>
  <c r="AO268" i="11" s="1"/>
  <c r="AQ322" i="11" a="1"/>
  <c r="AQ322" i="11" s="1"/>
  <c r="AV322" i="11"/>
  <c r="AT322" i="11"/>
  <c r="AI322" i="11"/>
  <c r="AH322" i="11"/>
  <c r="AO322" i="11" s="1"/>
  <c r="AG322" i="11"/>
  <c r="BB322" i="11" s="1"/>
  <c r="AT327" i="11"/>
  <c r="AI327" i="11"/>
  <c r="AH327" i="11"/>
  <c r="AO327" i="11" s="1"/>
  <c r="AV327" i="11"/>
  <c r="AQ327" i="11" a="1"/>
  <c r="AQ327" i="11" s="1"/>
  <c r="AP327" i="11"/>
  <c r="AX402" i="11"/>
  <c r="AE402" i="11"/>
  <c r="AK402" i="11"/>
  <c r="BA402" i="11" s="1"/>
  <c r="AU402" i="11" s="1"/>
  <c r="AD402" i="11"/>
  <c r="BR402" i="11" s="1"/>
  <c r="AJ402" i="11"/>
  <c r="AT407" i="11"/>
  <c r="AG407" i="11"/>
  <c r="BB407" i="11" s="1"/>
  <c r="AH407" i="11"/>
  <c r="AO407" i="11" s="1"/>
  <c r="AV407" i="11"/>
  <c r="AQ407" i="11" a="1"/>
  <c r="AQ407" i="11" s="1"/>
  <c r="AP407" i="11"/>
  <c r="AI407" i="11"/>
  <c r="AV457" i="11"/>
  <c r="AT457" i="11"/>
  <c r="AH457" i="11"/>
  <c r="AO457" i="11" s="1"/>
  <c r="AG457" i="11"/>
  <c r="BB457" i="11" s="1"/>
  <c r="AP457" i="11"/>
  <c r="AI457" i="11"/>
  <c r="AQ478" i="11" a="1"/>
  <c r="AQ478" i="11" s="1"/>
  <c r="AH478" i="11"/>
  <c r="AO478" i="11" s="1"/>
  <c r="AG478" i="11"/>
  <c r="BB478" i="11" s="1"/>
  <c r="AT478" i="11"/>
  <c r="AP478" i="11"/>
  <c r="AV478" i="11"/>
  <c r="AI478" i="11"/>
  <c r="BA100" i="11"/>
  <c r="AU100" i="11" s="1"/>
  <c r="AX100" i="11"/>
  <c r="M108" i="11"/>
  <c r="M117" i="11"/>
  <c r="AQ126" i="11" a="1"/>
  <c r="AQ126" i="11" s="1"/>
  <c r="AQ128" i="11" a="1"/>
  <c r="AQ128" i="11" s="1"/>
  <c r="AP148" i="11"/>
  <c r="AV148" i="11"/>
  <c r="AT148" i="11"/>
  <c r="AV183" i="11"/>
  <c r="AT183" i="11"/>
  <c r="AQ183" i="11" a="1"/>
  <c r="AQ183" i="11" s="1"/>
  <c r="AE273" i="11"/>
  <c r="AD273" i="11"/>
  <c r="BR273" i="11" s="1"/>
  <c r="AX273" i="11"/>
  <c r="AD318" i="11"/>
  <c r="BR318" i="11" s="1"/>
  <c r="AX318" i="11"/>
  <c r="AJ318" i="11"/>
  <c r="AL346" i="11"/>
  <c r="AQ353" i="11" a="1"/>
  <c r="AQ353" i="11" s="1"/>
  <c r="AP353" i="11"/>
  <c r="AV353" i="11"/>
  <c r="AT353" i="11"/>
  <c r="AG376" i="11"/>
  <c r="BB376" i="11" s="1"/>
  <c r="AV376" i="11"/>
  <c r="AT376" i="11"/>
  <c r="M94" i="11"/>
  <c r="AI120" i="11"/>
  <c r="AH120" i="11"/>
  <c r="AO120" i="11" s="1"/>
  <c r="AG120" i="11"/>
  <c r="BB120" i="11" s="1"/>
  <c r="AV120" i="11"/>
  <c r="AI123" i="11"/>
  <c r="AH123" i="11"/>
  <c r="AO123" i="11" s="1"/>
  <c r="AG123" i="11"/>
  <c r="BB123" i="11" s="1"/>
  <c r="AT123" i="11"/>
  <c r="AT133" i="11"/>
  <c r="AQ133" i="11" a="1"/>
  <c r="AQ133" i="11" s="1"/>
  <c r="AI137" i="11"/>
  <c r="AH137" i="11"/>
  <c r="AO137" i="11" s="1"/>
  <c r="AG148" i="11"/>
  <c r="BB148" i="11" s="1"/>
  <c r="AV166" i="11"/>
  <c r="AG183" i="11"/>
  <c r="BB183" i="11" s="1"/>
  <c r="AP240" i="11"/>
  <c r="AJ273" i="11"/>
  <c r="AE298" i="11"/>
  <c r="AD298" i="11" s="1"/>
  <c r="BR298" i="11" s="1"/>
  <c r="AV315" i="11"/>
  <c r="AT315" i="11"/>
  <c r="AQ315" i="11" a="1"/>
  <c r="AQ315" i="11" s="1"/>
  <c r="AK318" i="11"/>
  <c r="BA318" i="11" s="1"/>
  <c r="AU318" i="11" s="1"/>
  <c r="AG353" i="11"/>
  <c r="BB353" i="11" s="1"/>
  <c r="AH376" i="11"/>
  <c r="AO376" i="11" s="1"/>
  <c r="M128" i="11"/>
  <c r="M129" i="11"/>
  <c r="M107" i="11"/>
  <c r="M109" i="11"/>
  <c r="M104" i="11"/>
  <c r="M130" i="11"/>
  <c r="M113" i="11"/>
  <c r="M110" i="11"/>
  <c r="M101" i="11"/>
  <c r="M120" i="11"/>
  <c r="M123" i="11"/>
  <c r="AQ129" i="11" a="1"/>
  <c r="AQ129" i="11" s="1"/>
  <c r="AP129" i="11"/>
  <c r="AQ143" i="11" a="1"/>
  <c r="AQ143" i="11" s="1"/>
  <c r="AP143" i="11"/>
  <c r="AH148" i="11"/>
  <c r="AO148" i="11" s="1"/>
  <c r="AV152" i="11"/>
  <c r="AH183" i="11"/>
  <c r="AO183" i="11" s="1"/>
  <c r="AH184" i="11"/>
  <c r="AO184" i="11" s="1"/>
  <c r="AG184" i="11"/>
  <c r="BB184" i="11" s="1"/>
  <c r="AQ188" i="11" a="1"/>
  <c r="AQ188" i="11" s="1"/>
  <c r="AP188" i="11"/>
  <c r="AV188" i="11"/>
  <c r="AT188" i="11"/>
  <c r="AI219" i="11"/>
  <c r="AH219" i="11"/>
  <c r="AO219" i="11" s="1"/>
  <c r="AG219" i="11"/>
  <c r="BB219" i="11" s="1"/>
  <c r="AV219" i="11"/>
  <c r="AT219" i="11"/>
  <c r="AT243" i="11"/>
  <c r="AI243" i="11"/>
  <c r="AP243" i="11"/>
  <c r="AH243" i="11"/>
  <c r="AO243" i="11" s="1"/>
  <c r="AI266" i="11"/>
  <c r="AQ266" i="11" a="1"/>
  <c r="AQ266" i="11" s="1"/>
  <c r="AP266" i="11"/>
  <c r="AH266" i="11"/>
  <c r="AO266" i="11" s="1"/>
  <c r="AG266" i="11"/>
  <c r="BB266" i="11" s="1"/>
  <c r="AT266" i="11"/>
  <c r="AK273" i="11"/>
  <c r="BA273" i="11" s="1"/>
  <c r="AU273" i="11" s="1"/>
  <c r="AH298" i="11"/>
  <c r="AO298" i="11" s="1"/>
  <c r="AQ298" i="11" a="1"/>
  <c r="AQ298" i="11" s="1"/>
  <c r="AT298" i="11"/>
  <c r="AV298" i="11"/>
  <c r="AP298" i="11"/>
  <c r="AG315" i="11"/>
  <c r="BB315" i="11" s="1"/>
  <c r="AE326" i="11"/>
  <c r="AD326" i="11" s="1"/>
  <c r="BR326" i="11" s="1"/>
  <c r="AE343" i="11"/>
  <c r="AD343" i="11" s="1"/>
  <c r="BR343" i="11" s="1"/>
  <c r="AH353" i="11"/>
  <c r="AO353" i="11" s="1"/>
  <c r="AP370" i="11"/>
  <c r="AI370" i="11"/>
  <c r="AH370" i="11"/>
  <c r="AO370" i="11" s="1"/>
  <c r="AV370" i="11"/>
  <c r="AT370" i="11"/>
  <c r="AG370" i="11"/>
  <c r="BB370" i="11" s="1"/>
  <c r="AI376" i="11"/>
  <c r="AV396" i="11"/>
  <c r="AH396" i="11"/>
  <c r="AO396" i="11" s="1"/>
  <c r="AP396" i="11"/>
  <c r="AT396" i="11"/>
  <c r="AQ396" i="11" a="1"/>
  <c r="AQ396" i="11" s="1"/>
  <c r="AP403" i="11"/>
  <c r="AG403" i="11"/>
  <c r="BB403" i="11" s="1"/>
  <c r="AH403" i="11"/>
  <c r="AO403" i="11" s="1"/>
  <c r="AV403" i="11"/>
  <c r="AQ403" i="11" a="1"/>
  <c r="AQ403" i="11" s="1"/>
  <c r="AI403" i="11"/>
  <c r="AV409" i="11"/>
  <c r="AP409" i="11"/>
  <c r="AT409" i="11"/>
  <c r="AH409" i="11"/>
  <c r="AO409" i="11" s="1"/>
  <c r="AQ409" i="11" a="1"/>
  <c r="AQ409" i="11" s="1"/>
  <c r="AI409" i="11"/>
  <c r="AG409" i="11"/>
  <c r="BB409" i="11" s="1"/>
  <c r="AI338" i="11"/>
  <c r="AV338" i="11"/>
  <c r="AT338" i="11"/>
  <c r="AP431" i="11"/>
  <c r="AV431" i="11"/>
  <c r="AI431" i="11"/>
  <c r="AT431" i="11"/>
  <c r="AQ431" i="11" a="1"/>
  <c r="AQ431" i="11" s="1"/>
  <c r="AH431" i="11"/>
  <c r="AO431" i="11" s="1"/>
  <c r="AK458" i="11"/>
  <c r="BA458" i="11" s="1"/>
  <c r="AU458" i="11" s="1"/>
  <c r="AJ458" i="11"/>
  <c r="AD458" i="11"/>
  <c r="BR458" i="11" s="1"/>
  <c r="AX458" i="11"/>
  <c r="AV155" i="11"/>
  <c r="AI162" i="11"/>
  <c r="AI207" i="11"/>
  <c r="AX238" i="11"/>
  <c r="AD238" i="11"/>
  <c r="BR238" i="11" s="1"/>
  <c r="AI244" i="11"/>
  <c r="AV244" i="11"/>
  <c r="AT244" i="11"/>
  <c r="AV284" i="11"/>
  <c r="AT284" i="11"/>
  <c r="AQ284" i="11" a="1"/>
  <c r="AQ284" i="11" s="1"/>
  <c r="AP284" i="11"/>
  <c r="AQ294" i="11" a="1"/>
  <c r="AQ294" i="11" s="1"/>
  <c r="AP294" i="11"/>
  <c r="AG317" i="11"/>
  <c r="BB317" i="11" s="1"/>
  <c r="AI317" i="11"/>
  <c r="AV317" i="11"/>
  <c r="AT317" i="11"/>
  <c r="AQ317" i="11" a="1"/>
  <c r="AQ317" i="11" s="1"/>
  <c r="AQ350" i="11" a="1"/>
  <c r="AQ350" i="11" s="1"/>
  <c r="AT350" i="11"/>
  <c r="AV350" i="11"/>
  <c r="AP350" i="11"/>
  <c r="AI350" i="11"/>
  <c r="AH350" i="11"/>
  <c r="AO350" i="11" s="1"/>
  <c r="AJ382" i="11"/>
  <c r="AD382" i="11"/>
  <c r="BR382" i="11" s="1"/>
  <c r="AX382" i="11"/>
  <c r="AV386" i="11"/>
  <c r="AT386" i="11"/>
  <c r="AQ386" i="11" a="1"/>
  <c r="AQ386" i="11" s="1"/>
  <c r="AP386" i="11"/>
  <c r="AI386" i="11"/>
  <c r="AH386" i="11"/>
  <c r="AO386" i="11" s="1"/>
  <c r="AG386" i="11"/>
  <c r="BB386" i="11" s="1"/>
  <c r="AQ421" i="11" a="1"/>
  <c r="AQ421" i="11" s="1"/>
  <c r="AI421" i="11"/>
  <c r="AH421" i="11"/>
  <c r="AO421" i="11" s="1"/>
  <c r="AG421" i="11"/>
  <c r="BB421" i="11" s="1"/>
  <c r="AT421" i="11"/>
  <c r="AP421" i="11"/>
  <c r="AG100" i="11"/>
  <c r="BB100" i="11" s="1"/>
  <c r="AT111" i="11"/>
  <c r="AV131" i="11"/>
  <c r="AG134" i="11"/>
  <c r="BB134" i="11" s="1"/>
  <c r="AV139" i="11"/>
  <c r="AG142" i="11"/>
  <c r="BB142" i="11" s="1"/>
  <c r="AV144" i="11"/>
  <c r="AG153" i="11"/>
  <c r="BB153" i="11" s="1"/>
  <c r="AG169" i="11"/>
  <c r="BB169" i="11" s="1"/>
  <c r="AI195" i="11"/>
  <c r="AH195" i="11"/>
  <c r="AO195" i="11" s="1"/>
  <c r="AJ238" i="11"/>
  <c r="AG244" i="11"/>
  <c r="BB244" i="11" s="1"/>
  <c r="AG284" i="11"/>
  <c r="BB284" i="11" s="1"/>
  <c r="AQ285" i="11" a="1"/>
  <c r="AQ285" i="11" s="1"/>
  <c r="AP285" i="11"/>
  <c r="AI285" i="11"/>
  <c r="AG294" i="11"/>
  <c r="BB294" i="11" s="1"/>
  <c r="AP300" i="11"/>
  <c r="AV300" i="11"/>
  <c r="AI300" i="11"/>
  <c r="AJ313" i="11"/>
  <c r="AH317" i="11"/>
  <c r="AO317" i="11" s="1"/>
  <c r="AP338" i="11"/>
  <c r="AI371" i="11"/>
  <c r="AV371" i="11"/>
  <c r="AT371" i="11"/>
  <c r="AP371" i="11"/>
  <c r="AQ371" i="11" a="1"/>
  <c r="AQ371" i="11" s="1"/>
  <c r="AT375" i="11"/>
  <c r="AQ375" i="11" a="1"/>
  <c r="AQ375" i="11" s="1"/>
  <c r="AH375" i="11"/>
  <c r="AO375" i="11" s="1"/>
  <c r="AG375" i="11"/>
  <c r="BB375" i="11" s="1"/>
  <c r="AP375" i="11"/>
  <c r="AV375" i="11"/>
  <c r="AK382" i="11"/>
  <c r="AL382" i="11" s="1"/>
  <c r="AK474" i="11"/>
  <c r="BA474" i="11" s="1"/>
  <c r="AU474" i="11" s="1"/>
  <c r="AE474" i="11"/>
  <c r="AD474" i="11" s="1"/>
  <c r="BR474" i="11" s="1"/>
  <c r="AJ474" i="11"/>
  <c r="AH134" i="11"/>
  <c r="AO134" i="11" s="1"/>
  <c r="AH142" i="11"/>
  <c r="AO142" i="11" s="1"/>
  <c r="AH169" i="11"/>
  <c r="AO169" i="11" s="1"/>
  <c r="AI187" i="11"/>
  <c r="AH187" i="11"/>
  <c r="AO187" i="11" s="1"/>
  <c r="AQ215" i="11" a="1"/>
  <c r="AQ215" i="11" s="1"/>
  <c r="AP215" i="11"/>
  <c r="AK238" i="11"/>
  <c r="BA238" i="11" s="1"/>
  <c r="AU238" i="11" s="1"/>
  <c r="AH244" i="11"/>
  <c r="AO244" i="11" s="1"/>
  <c r="AQ245" i="11" a="1"/>
  <c r="AQ245" i="11" s="1"/>
  <c r="AP245" i="11"/>
  <c r="BA248" i="11"/>
  <c r="AU248" i="11" s="1"/>
  <c r="AE248" i="11"/>
  <c r="AE261" i="11"/>
  <c r="AD261" i="11"/>
  <c r="BR261" i="11" s="1"/>
  <c r="AG271" i="11"/>
  <c r="BB271" i="11" s="1"/>
  <c r="AV271" i="11"/>
  <c r="AT271" i="11"/>
  <c r="AQ271" i="11" a="1"/>
  <c r="AQ271" i="11" s="1"/>
  <c r="AP271" i="11"/>
  <c r="AP275" i="11"/>
  <c r="AT275" i="11"/>
  <c r="AI275" i="11"/>
  <c r="AH275" i="11"/>
  <c r="AO275" i="11" s="1"/>
  <c r="AH284" i="11"/>
  <c r="AO284" i="11" s="1"/>
  <c r="AG285" i="11"/>
  <c r="BB285" i="11" s="1"/>
  <c r="AI290" i="11"/>
  <c r="AQ290" i="11" a="1"/>
  <c r="AQ290" i="11" s="1"/>
  <c r="AP290" i="11"/>
  <c r="AV290" i="11"/>
  <c r="AV292" i="11"/>
  <c r="AQ292" i="11" a="1"/>
  <c r="AQ292" i="11" s="1"/>
  <c r="AP292" i="11"/>
  <c r="AI292" i="11"/>
  <c r="AH292" i="11"/>
  <c r="AO292" i="11" s="1"/>
  <c r="AH294" i="11"/>
  <c r="AO294" i="11" s="1"/>
  <c r="AG300" i="11"/>
  <c r="BB300" i="11" s="1"/>
  <c r="AE329" i="11"/>
  <c r="AD329" i="11" s="1"/>
  <c r="BR329" i="11" s="1"/>
  <c r="AX329" i="11"/>
  <c r="AQ338" i="11" a="1"/>
  <c r="AQ338" i="11" s="1"/>
  <c r="AG365" i="11"/>
  <c r="BB365" i="11" s="1"/>
  <c r="AP365" i="11"/>
  <c r="AT365" i="11"/>
  <c r="AV365" i="11"/>
  <c r="AQ365" i="11" a="1"/>
  <c r="AQ365" i="11" s="1"/>
  <c r="AG371" i="11"/>
  <c r="BB371" i="11" s="1"/>
  <c r="AI375" i="11"/>
  <c r="AT400" i="11"/>
  <c r="AG400" i="11"/>
  <c r="BB400" i="11" s="1"/>
  <c r="AH400" i="11"/>
  <c r="AO400" i="11" s="1"/>
  <c r="AQ400" i="11" a="1"/>
  <c r="AQ400" i="11" s="1"/>
  <c r="AV400" i="11"/>
  <c r="AP408" i="11"/>
  <c r="AV408" i="11"/>
  <c r="AI408" i="11"/>
  <c r="AG408" i="11"/>
  <c r="BB408" i="11" s="1"/>
  <c r="AT408" i="11"/>
  <c r="AQ408" i="11" a="1"/>
  <c r="AQ408" i="11" s="1"/>
  <c r="AV421" i="11"/>
  <c r="AK492" i="11"/>
  <c r="AX492" i="11"/>
  <c r="AE492" i="11"/>
  <c r="AD492" i="11" s="1"/>
  <c r="BR492" i="11" s="1"/>
  <c r="BA492" i="11"/>
  <c r="AU492" i="11" s="1"/>
  <c r="AG131" i="11"/>
  <c r="BB131" i="11" s="1"/>
  <c r="AG139" i="11"/>
  <c r="BB139" i="11" s="1"/>
  <c r="AG155" i="11"/>
  <c r="BB155" i="11" s="1"/>
  <c r="AG157" i="11"/>
  <c r="BB157" i="11" s="1"/>
  <c r="AG167" i="11"/>
  <c r="BB167" i="11" s="1"/>
  <c r="AG187" i="11"/>
  <c r="BB187" i="11" s="1"/>
  <c r="AQ212" i="11" a="1"/>
  <c r="AQ212" i="11" s="1"/>
  <c r="AP212" i="11"/>
  <c r="AT218" i="11"/>
  <c r="AP218" i="11"/>
  <c r="AG245" i="11"/>
  <c r="BB245" i="11" s="1"/>
  <c r="AJ248" i="11"/>
  <c r="AI255" i="11"/>
  <c r="AH255" i="11"/>
  <c r="AO255" i="11" s="1"/>
  <c r="AG255" i="11"/>
  <c r="BB255" i="11" s="1"/>
  <c r="AK269" i="11"/>
  <c r="BA269" i="11" s="1"/>
  <c r="AU269" i="11" s="1"/>
  <c r="AX269" i="11"/>
  <c r="AE269" i="11"/>
  <c r="AD269" i="11"/>
  <c r="BR269" i="11" s="1"/>
  <c r="AJ269" i="11"/>
  <c r="AG270" i="11"/>
  <c r="BB270" i="11" s="1"/>
  <c r="AH271" i="11"/>
  <c r="AO271" i="11" s="1"/>
  <c r="AI272" i="11"/>
  <c r="AH272" i="11"/>
  <c r="AO272" i="11" s="1"/>
  <c r="AG272" i="11"/>
  <c r="BB272" i="11" s="1"/>
  <c r="AI274" i="11"/>
  <c r="AH274" i="11"/>
  <c r="AO274" i="11" s="1"/>
  <c r="AT274" i="11"/>
  <c r="AQ274" i="11" a="1"/>
  <c r="AQ274" i="11" s="1"/>
  <c r="AG275" i="11"/>
  <c r="BB275" i="11" s="1"/>
  <c r="AQ277" i="11" a="1"/>
  <c r="AQ277" i="11" s="1"/>
  <c r="AV277" i="11"/>
  <c r="AT277" i="11"/>
  <c r="AT281" i="11"/>
  <c r="AQ281" i="11" a="1"/>
  <c r="AQ281" i="11" s="1"/>
  <c r="AP281" i="11"/>
  <c r="AI282" i="11"/>
  <c r="AV282" i="11"/>
  <c r="AH282" i="11"/>
  <c r="AO282" i="11" s="1"/>
  <c r="AI284" i="11"/>
  <c r="AH285" i="11"/>
  <c r="AO285" i="11" s="1"/>
  <c r="AQ288" i="11" a="1"/>
  <c r="AQ288" i="11" s="1"/>
  <c r="AI288" i="11"/>
  <c r="AG290" i="11"/>
  <c r="BB290" i="11" s="1"/>
  <c r="AG292" i="11"/>
  <c r="BB292" i="11" s="1"/>
  <c r="AI294" i="11"/>
  <c r="AH300" i="11"/>
  <c r="AO300" i="11" s="1"/>
  <c r="AJ301" i="11"/>
  <c r="AE301" i="11"/>
  <c r="AD301" i="11"/>
  <c r="BR301" i="11" s="1"/>
  <c r="AV312" i="11"/>
  <c r="AI312" i="11"/>
  <c r="AH312" i="11"/>
  <c r="AO312" i="11" s="1"/>
  <c r="AG312" i="11"/>
  <c r="BB312" i="11" s="1"/>
  <c r="AJ329" i="11"/>
  <c r="AJ344" i="11"/>
  <c r="AE344" i="11"/>
  <c r="AD344" i="11" s="1"/>
  <c r="BR344" i="11" s="1"/>
  <c r="AH365" i="11"/>
  <c r="AO365" i="11" s="1"/>
  <c r="AV369" i="11"/>
  <c r="AG369" i="11"/>
  <c r="BB369" i="11" s="1"/>
  <c r="AI369" i="11"/>
  <c r="AQ369" i="11" a="1"/>
  <c r="AQ369" i="11" s="1"/>
  <c r="AP369" i="11"/>
  <c r="AH371" i="11"/>
  <c r="AO371" i="11" s="1"/>
  <c r="AI400" i="11"/>
  <c r="AH408" i="11"/>
  <c r="AO408" i="11" s="1"/>
  <c r="AD426" i="11"/>
  <c r="BR426" i="11" s="1"/>
  <c r="AK426" i="11"/>
  <c r="AL426" i="11" s="1"/>
  <c r="AJ426" i="11"/>
  <c r="AX426" i="11"/>
  <c r="AJ492" i="11"/>
  <c r="AH144" i="11"/>
  <c r="AO144" i="11" s="1"/>
  <c r="AH155" i="11"/>
  <c r="AO155" i="11" s="1"/>
  <c r="AH157" i="11"/>
  <c r="AO157" i="11" s="1"/>
  <c r="AH176" i="11"/>
  <c r="AO176" i="11" s="1"/>
  <c r="AG176" i="11"/>
  <c r="BB176" i="11" s="1"/>
  <c r="AI178" i="11"/>
  <c r="AG212" i="11"/>
  <c r="BB212" i="11" s="1"/>
  <c r="AH215" i="11"/>
  <c r="AO215" i="11" s="1"/>
  <c r="AG218" i="11"/>
  <c r="BB218" i="11" s="1"/>
  <c r="AH228" i="11"/>
  <c r="AO228" i="11" s="1"/>
  <c r="AI239" i="11"/>
  <c r="AG239" i="11"/>
  <c r="BB239" i="11" s="1"/>
  <c r="AH245" i="11"/>
  <c r="AO245" i="11" s="1"/>
  <c r="AK248" i="11"/>
  <c r="AH249" i="11"/>
  <c r="AO249" i="11" s="1"/>
  <c r="AG249" i="11"/>
  <c r="BB249" i="11" s="1"/>
  <c r="AQ249" i="11" a="1"/>
  <c r="AQ249" i="11" s="1"/>
  <c r="AP249" i="11"/>
  <c r="AK261" i="11"/>
  <c r="BA261" i="11" s="1"/>
  <c r="AU261" i="11" s="1"/>
  <c r="AX262" i="11"/>
  <c r="AE262" i="11"/>
  <c r="AD262" i="11"/>
  <c r="BR262" i="11" s="1"/>
  <c r="AH270" i="11"/>
  <c r="AO270" i="11" s="1"/>
  <c r="AI271" i="11"/>
  <c r="AG274" i="11"/>
  <c r="BB274" i="11" s="1"/>
  <c r="AG277" i="11"/>
  <c r="BB277" i="11" s="1"/>
  <c r="AX280" i="11"/>
  <c r="AE280" i="11"/>
  <c r="AD280" i="11"/>
  <c r="BR280" i="11" s="1"/>
  <c r="AG281" i="11"/>
  <c r="BB281" i="11" s="1"/>
  <c r="AE283" i="11"/>
  <c r="AD283" i="11"/>
  <c r="BR283" i="11" s="1"/>
  <c r="AG287" i="11"/>
  <c r="BB287" i="11" s="1"/>
  <c r="AI287" i="11"/>
  <c r="AV287" i="11"/>
  <c r="AT287" i="11"/>
  <c r="AH290" i="11"/>
  <c r="AO290" i="11" s="1"/>
  <c r="AH326" i="11"/>
  <c r="AO326" i="11" s="1"/>
  <c r="AG326" i="11"/>
  <c r="BB326" i="11" s="1"/>
  <c r="AP326" i="11"/>
  <c r="AV326" i="11"/>
  <c r="AT326" i="11"/>
  <c r="AK329" i="11"/>
  <c r="BA329" i="11" s="1"/>
  <c r="AU329" i="11" s="1"/>
  <c r="AI365" i="11"/>
  <c r="AV392" i="11"/>
  <c r="AH392" i="11"/>
  <c r="AO392" i="11" s="1"/>
  <c r="AG392" i="11"/>
  <c r="BB392" i="11" s="1"/>
  <c r="AT392" i="11"/>
  <c r="AQ392" i="11" a="1"/>
  <c r="AQ392" i="11" s="1"/>
  <c r="AP392" i="11"/>
  <c r="AI392" i="11"/>
  <c r="AT398" i="11"/>
  <c r="AV398" i="11"/>
  <c r="AQ398" i="11" a="1"/>
  <c r="AQ398" i="11" s="1"/>
  <c r="AI398" i="11"/>
  <c r="AH398" i="11"/>
  <c r="AO398" i="11" s="1"/>
  <c r="AG398" i="11"/>
  <c r="BB398" i="11" s="1"/>
  <c r="AI522" i="11"/>
  <c r="AH522" i="11"/>
  <c r="AO522" i="11" s="1"/>
  <c r="AG522" i="11"/>
  <c r="BB522" i="11" s="1"/>
  <c r="AV522" i="11"/>
  <c r="AT522" i="11"/>
  <c r="AQ522" i="11" a="1"/>
  <c r="AQ522" i="11" s="1"/>
  <c r="AP522" i="11"/>
  <c r="AI429" i="11"/>
  <c r="AH429" i="11"/>
  <c r="AO429" i="11" s="1"/>
  <c r="AG429" i="11"/>
  <c r="BB429" i="11" s="1"/>
  <c r="AP429" i="11"/>
  <c r="AV429" i="11"/>
  <c r="AT429" i="11"/>
  <c r="AX495" i="11"/>
  <c r="AJ495" i="11"/>
  <c r="BA495" i="11"/>
  <c r="AU495" i="11" s="1"/>
  <c r="AD495" i="11"/>
  <c r="BR495" i="11" s="1"/>
  <c r="AH241" i="11"/>
  <c r="AO241" i="11" s="1"/>
  <c r="AG241" i="11"/>
  <c r="BB241" i="11" s="1"/>
  <c r="AI252" i="11"/>
  <c r="AH252" i="11"/>
  <c r="AO252" i="11" s="1"/>
  <c r="AI260" i="11"/>
  <c r="AH260" i="11"/>
  <c r="AO260" i="11" s="1"/>
  <c r="AT296" i="11"/>
  <c r="AQ296" i="11" a="1"/>
  <c r="AQ296" i="11" s="1"/>
  <c r="AQ334" i="11" a="1"/>
  <c r="AQ334" i="11" s="1"/>
  <c r="AI334" i="11"/>
  <c r="AP334" i="11"/>
  <c r="AH397" i="11"/>
  <c r="AO397" i="11" s="1"/>
  <c r="AG397" i="11"/>
  <c r="BB397" i="11" s="1"/>
  <c r="AQ397" i="11" a="1"/>
  <c r="AQ397" i="11" s="1"/>
  <c r="AP397" i="11"/>
  <c r="AV397" i="11"/>
  <c r="AX418" i="11"/>
  <c r="AE418" i="11"/>
  <c r="AI445" i="11"/>
  <c r="AH445" i="11"/>
  <c r="AO445" i="11" s="1"/>
  <c r="AQ445" i="11" a="1"/>
  <c r="AQ445" i="11" s="1"/>
  <c r="AV445" i="11"/>
  <c r="AP445" i="11"/>
  <c r="AT445" i="11"/>
  <c r="AP493" i="11"/>
  <c r="AI493" i="11"/>
  <c r="AH493" i="11"/>
  <c r="AO493" i="11" s="1"/>
  <c r="AV493" i="11"/>
  <c r="AT493" i="11"/>
  <c r="AQ493" i="11" a="1"/>
  <c r="AQ493" i="11" s="1"/>
  <c r="AK533" i="11"/>
  <c r="BA533" i="11" s="1"/>
  <c r="AU533" i="11" s="1"/>
  <c r="AJ533" i="11"/>
  <c r="AG279" i="11"/>
  <c r="BB279" i="11" s="1"/>
  <c r="AQ279" i="11" a="1"/>
  <c r="AQ279" i="11" s="1"/>
  <c r="AP279" i="11"/>
  <c r="AP357" i="11"/>
  <c r="AG357" i="11"/>
  <c r="BB357" i="11" s="1"/>
  <c r="AT357" i="11"/>
  <c r="AX397" i="11"/>
  <c r="AD397" i="11"/>
  <c r="BR397" i="11" s="1"/>
  <c r="AK397" i="11"/>
  <c r="BA397" i="11" s="1"/>
  <c r="AU397" i="11" s="1"/>
  <c r="AI438" i="11"/>
  <c r="AP438" i="11"/>
  <c r="AV438" i="11"/>
  <c r="AQ438" i="11" a="1"/>
  <c r="AQ438" i="11" s="1"/>
  <c r="AH438" i="11"/>
  <c r="AO438" i="11" s="1"/>
  <c r="AG438" i="11"/>
  <c r="BB438" i="11" s="1"/>
  <c r="AH203" i="11"/>
  <c r="AO203" i="11" s="1"/>
  <c r="AH211" i="11"/>
  <c r="AO211" i="11" s="1"/>
  <c r="AK263" i="11"/>
  <c r="AJ263" i="11"/>
  <c r="AH279" i="11"/>
  <c r="AO279" i="11" s="1"/>
  <c r="AH296" i="11"/>
  <c r="AO296" i="11" s="1"/>
  <c r="AX304" i="11"/>
  <c r="AE304" i="11"/>
  <c r="AD304" i="11"/>
  <c r="BR304" i="11" s="1"/>
  <c r="AV305" i="11"/>
  <c r="AG305" i="11"/>
  <c r="BB305" i="11" s="1"/>
  <c r="AQ305" i="11" a="1"/>
  <c r="AQ305" i="11" s="1"/>
  <c r="AG333" i="11"/>
  <c r="BB333" i="11" s="1"/>
  <c r="AP333" i="11"/>
  <c r="AT333" i="11"/>
  <c r="AQ333" i="11" a="1"/>
  <c r="AQ333" i="11" s="1"/>
  <c r="AH334" i="11"/>
  <c r="AO334" i="11" s="1"/>
  <c r="AI352" i="11"/>
  <c r="AT352" i="11"/>
  <c r="AQ352" i="11" a="1"/>
  <c r="AQ352" i="11" s="1"/>
  <c r="AV352" i="11"/>
  <c r="AP352" i="11"/>
  <c r="AH357" i="11"/>
  <c r="AO357" i="11" s="1"/>
  <c r="AK362" i="11"/>
  <c r="BA362" i="11" s="1"/>
  <c r="AU362" i="11" s="1"/>
  <c r="AJ362" i="11"/>
  <c r="AQ366" i="11" a="1"/>
  <c r="AQ366" i="11" s="1"/>
  <c r="AI366" i="11"/>
  <c r="AV366" i="11"/>
  <c r="AH380" i="11"/>
  <c r="AO380" i="11" s="1"/>
  <c r="AG380" i="11"/>
  <c r="BB380" i="11" s="1"/>
  <c r="AP380" i="11"/>
  <c r="AQ380" i="11" a="1"/>
  <c r="AQ380" i="11" s="1"/>
  <c r="AJ397" i="11"/>
  <c r="AJ404" i="11"/>
  <c r="AK404" i="11"/>
  <c r="BA404" i="11" s="1"/>
  <c r="AU404" i="11" s="1"/>
  <c r="AE404" i="11"/>
  <c r="AD404" i="11" s="1"/>
  <c r="BR404" i="11" s="1"/>
  <c r="AI463" i="11"/>
  <c r="AT463" i="11"/>
  <c r="AV463" i="11"/>
  <c r="AP463" i="11"/>
  <c r="AQ463" i="11" a="1"/>
  <c r="AQ463" i="11" s="1"/>
  <c r="AG192" i="11"/>
  <c r="BB192" i="11" s="1"/>
  <c r="AG200" i="11"/>
  <c r="BB200" i="11" s="1"/>
  <c r="AG208" i="11"/>
  <c r="BB208" i="11" s="1"/>
  <c r="AG263" i="11"/>
  <c r="BB263" i="11" s="1"/>
  <c r="AV276" i="11"/>
  <c r="AI276" i="11"/>
  <c r="AH276" i="11"/>
  <c r="AO276" i="11" s="1"/>
  <c r="AI279" i="11"/>
  <c r="AT289" i="11"/>
  <c r="AI289" i="11"/>
  <c r="AH289" i="11"/>
  <c r="AO289" i="11" s="1"/>
  <c r="AG289" i="11"/>
  <c r="BB289" i="11" s="1"/>
  <c r="AI296" i="11"/>
  <c r="AJ304" i="11"/>
  <c r="AH305" i="11"/>
  <c r="AO305" i="11" s="1"/>
  <c r="AH310" i="11"/>
  <c r="AO310" i="11" s="1"/>
  <c r="AQ310" i="11" a="1"/>
  <c r="AQ310" i="11" s="1"/>
  <c r="AT310" i="11"/>
  <c r="AV331" i="11"/>
  <c r="AH331" i="11"/>
  <c r="AO331" i="11" s="1"/>
  <c r="AG331" i="11"/>
  <c r="BB331" i="11" s="1"/>
  <c r="AH333" i="11"/>
  <c r="AO333" i="11" s="1"/>
  <c r="AG352" i="11"/>
  <c r="BB352" i="11" s="1"/>
  <c r="AX356" i="11"/>
  <c r="AE356" i="11"/>
  <c r="AI357" i="11"/>
  <c r="AG366" i="11"/>
  <c r="BB366" i="11" s="1"/>
  <c r="AI380" i="11"/>
  <c r="AI383" i="11"/>
  <c r="AV383" i="11"/>
  <c r="AP383" i="11"/>
  <c r="AH383" i="11"/>
  <c r="AO383" i="11" s="1"/>
  <c r="AT383" i="11"/>
  <c r="AE430" i="11"/>
  <c r="AG463" i="11"/>
  <c r="BB463" i="11" s="1"/>
  <c r="AX473" i="11"/>
  <c r="AE473" i="11"/>
  <c r="BA473" i="11"/>
  <c r="AU473" i="11" s="1"/>
  <c r="AD473" i="11"/>
  <c r="BR473" i="11" s="1"/>
  <c r="AK512" i="11"/>
  <c r="AJ512" i="11"/>
  <c r="AQ253" i="11" a="1"/>
  <c r="AQ253" i="11" s="1"/>
  <c r="AP253" i="11"/>
  <c r="AQ261" i="11" a="1"/>
  <c r="AQ261" i="11" s="1"/>
  <c r="AP261" i="11"/>
  <c r="AH263" i="11"/>
  <c r="AO263" i="11" s="1"/>
  <c r="AK304" i="11"/>
  <c r="BA304" i="11" s="1"/>
  <c r="AU304" i="11" s="1"/>
  <c r="AI305" i="11"/>
  <c r="AT313" i="11"/>
  <c r="AP313" i="11"/>
  <c r="AV313" i="11"/>
  <c r="AE331" i="11"/>
  <c r="AX331" i="11"/>
  <c r="AI333" i="11"/>
  <c r="AH352" i="11"/>
  <c r="AO352" i="11" s="1"/>
  <c r="AT361" i="11"/>
  <c r="AQ361" i="11" a="1"/>
  <c r="AQ361" i="11" s="1"/>
  <c r="AP361" i="11"/>
  <c r="AI361" i="11"/>
  <c r="AV361" i="11"/>
  <c r="AH361" i="11"/>
  <c r="AO361" i="11" s="1"/>
  <c r="AH366" i="11"/>
  <c r="AO366" i="11" s="1"/>
  <c r="AG383" i="11"/>
  <c r="BB383" i="11" s="1"/>
  <c r="AK435" i="11"/>
  <c r="BA435" i="11" s="1"/>
  <c r="AU435" i="11" s="1"/>
  <c r="AT438" i="11"/>
  <c r="AH463" i="11"/>
  <c r="AO463" i="11" s="1"/>
  <c r="AJ473" i="11"/>
  <c r="AQ537" i="11" a="1"/>
  <c r="AQ537" i="11" s="1"/>
  <c r="AP537" i="11"/>
  <c r="AV537" i="11"/>
  <c r="AT537" i="11"/>
  <c r="AH537" i="11"/>
  <c r="AO537" i="11" s="1"/>
  <c r="AI537" i="11"/>
  <c r="AG537" i="11"/>
  <c r="BB537" i="11" s="1"/>
  <c r="AV280" i="11"/>
  <c r="AQ316" i="11" a="1"/>
  <c r="AQ316" i="11" s="1"/>
  <c r="AP316" i="11"/>
  <c r="AK321" i="11"/>
  <c r="BA321" i="11" s="1"/>
  <c r="AU321" i="11" s="1"/>
  <c r="AX321" i="11"/>
  <c r="AE321" i="11"/>
  <c r="AH342" i="11"/>
  <c r="AO342" i="11" s="1"/>
  <c r="AV342" i="11"/>
  <c r="AI342" i="11"/>
  <c r="AV347" i="11"/>
  <c r="AP347" i="11"/>
  <c r="AI348" i="11"/>
  <c r="AT348" i="11"/>
  <c r="AI367" i="11"/>
  <c r="AQ367" i="11" a="1"/>
  <c r="AQ367" i="11" s="1"/>
  <c r="BA374" i="11"/>
  <c r="AU374" i="11" s="1"/>
  <c r="AV401" i="11"/>
  <c r="AT401" i="11"/>
  <c r="AQ401" i="11" a="1"/>
  <c r="AQ401" i="11" s="1"/>
  <c r="AP401" i="11"/>
  <c r="AD424" i="11"/>
  <c r="BR424" i="11" s="1"/>
  <c r="AG257" i="11"/>
  <c r="BB257" i="11" s="1"/>
  <c r="AG265" i="11"/>
  <c r="BB265" i="11" s="1"/>
  <c r="AG278" i="11"/>
  <c r="BB278" i="11" s="1"/>
  <c r="AG291" i="11"/>
  <c r="BB291" i="11" s="1"/>
  <c r="AX340" i="11"/>
  <c r="AP341" i="11"/>
  <c r="AT341" i="11"/>
  <c r="AI341" i="11"/>
  <c r="AH341" i="11"/>
  <c r="AO341" i="11" s="1"/>
  <c r="AT345" i="11"/>
  <c r="AH345" i="11"/>
  <c r="AO345" i="11" s="1"/>
  <c r="AG345" i="11"/>
  <c r="BB345" i="11" s="1"/>
  <c r="AI359" i="11"/>
  <c r="AH359" i="11"/>
  <c r="AO359" i="11" s="1"/>
  <c r="AQ359" i="11" a="1"/>
  <c r="AQ359" i="11" s="1"/>
  <c r="AV359" i="11"/>
  <c r="AT359" i="11"/>
  <c r="AJ390" i="11"/>
  <c r="AX394" i="11"/>
  <c r="AE394" i="11"/>
  <c r="AK394" i="11"/>
  <c r="BA394" i="11" s="1"/>
  <c r="AU394" i="11" s="1"/>
  <c r="AJ394" i="11"/>
  <c r="AI422" i="11"/>
  <c r="AQ422" i="11" a="1"/>
  <c r="AQ422" i="11" s="1"/>
  <c r="AV422" i="11"/>
  <c r="AH422" i="11"/>
  <c r="AO422" i="11" s="1"/>
  <c r="AG422" i="11"/>
  <c r="BB422" i="11" s="1"/>
  <c r="AP422" i="11"/>
  <c r="AK467" i="11"/>
  <c r="AL467" i="11" s="1"/>
  <c r="BA467" i="11"/>
  <c r="AU467" i="11" s="1"/>
  <c r="AJ467" i="11"/>
  <c r="AX467" i="11"/>
  <c r="AH265" i="11"/>
  <c r="AO265" i="11" s="1"/>
  <c r="AG267" i="11"/>
  <c r="BB267" i="11" s="1"/>
  <c r="AH291" i="11"/>
  <c r="AO291" i="11" s="1"/>
  <c r="AH316" i="11"/>
  <c r="AO316" i="11" s="1"/>
  <c r="AT329" i="11"/>
  <c r="AG329" i="11"/>
  <c r="BB329" i="11" s="1"/>
  <c r="AQ329" i="11" a="1"/>
  <c r="AQ329" i="11" s="1"/>
  <c r="AG341" i="11"/>
  <c r="BB341" i="11" s="1"/>
  <c r="AI345" i="11"/>
  <c r="AX346" i="11"/>
  <c r="AH347" i="11"/>
  <c r="AO347" i="11" s="1"/>
  <c r="AH348" i="11"/>
  <c r="AO348" i="11" s="1"/>
  <c r="AG359" i="11"/>
  <c r="BB359" i="11" s="1"/>
  <c r="AH367" i="11"/>
  <c r="AO367" i="11" s="1"/>
  <c r="AH401" i="11"/>
  <c r="AO401" i="11" s="1"/>
  <c r="AH424" i="11"/>
  <c r="AO424" i="11" s="1"/>
  <c r="AV424" i="11"/>
  <c r="AG424" i="11"/>
  <c r="BB424" i="11" s="1"/>
  <c r="AQ424" i="11" a="1"/>
  <c r="AQ424" i="11" s="1"/>
  <c r="AP424" i="11"/>
  <c r="AX527" i="11"/>
  <c r="AE527" i="11"/>
  <c r="AD527" i="11"/>
  <c r="BR527" i="11" s="1"/>
  <c r="AK527" i="11"/>
  <c r="BA527" i="11" s="1"/>
  <c r="AU527" i="11" s="1"/>
  <c r="AJ527" i="11"/>
  <c r="AP373" i="11"/>
  <c r="AI373" i="11"/>
  <c r="AQ373" i="11" a="1"/>
  <c r="AQ373" i="11" s="1"/>
  <c r="AV373" i="11"/>
  <c r="AQ387" i="11" a="1"/>
  <c r="AQ387" i="11" s="1"/>
  <c r="AP387" i="11"/>
  <c r="AT387" i="11"/>
  <c r="AK424" i="11"/>
  <c r="BA424" i="11" s="1"/>
  <c r="AU424" i="11" s="1"/>
  <c r="AX424" i="11"/>
  <c r="AJ424" i="11"/>
  <c r="AD500" i="11"/>
  <c r="BR500" i="11" s="1"/>
  <c r="AE440" i="11"/>
  <c r="AD440" i="11"/>
  <c r="BR440" i="11" s="1"/>
  <c r="AI470" i="11"/>
  <c r="AQ470" i="11" a="1"/>
  <c r="AQ470" i="11" s="1"/>
  <c r="AH470" i="11"/>
  <c r="AO470" i="11" s="1"/>
  <c r="AG470" i="11"/>
  <c r="BB470" i="11" s="1"/>
  <c r="AV470" i="11"/>
  <c r="AP470" i="11"/>
  <c r="AI491" i="11"/>
  <c r="AQ491" i="11" a="1"/>
  <c r="AQ491" i="11" s="1"/>
  <c r="AP491" i="11"/>
  <c r="AT491" i="11"/>
  <c r="AH491" i="11"/>
  <c r="AO491" i="11" s="1"/>
  <c r="AJ497" i="11"/>
  <c r="AX529" i="11"/>
  <c r="AE529" i="11"/>
  <c r="AD529" i="11" s="1"/>
  <c r="BR529" i="11" s="1"/>
  <c r="AK529" i="11"/>
  <c r="BA529" i="11" s="1"/>
  <c r="AU529" i="11" s="1"/>
  <c r="AG343" i="11"/>
  <c r="BB343" i="11" s="1"/>
  <c r="AQ343" i="11" a="1"/>
  <c r="AQ343" i="11" s="1"/>
  <c r="AP343" i="11"/>
  <c r="AT368" i="11"/>
  <c r="AI368" i="11"/>
  <c r="AV368" i="11"/>
  <c r="AV379" i="11"/>
  <c r="AQ379" i="11" a="1"/>
  <c r="AQ379" i="11" s="1"/>
  <c r="AP379" i="11"/>
  <c r="AI379" i="11"/>
  <c r="AH379" i="11"/>
  <c r="AO379" i="11" s="1"/>
  <c r="AK472" i="11"/>
  <c r="BA472" i="11"/>
  <c r="AU472" i="11" s="1"/>
  <c r="AE472" i="11"/>
  <c r="AJ472" i="11"/>
  <c r="AV507" i="11"/>
  <c r="AP507" i="11"/>
  <c r="AI507" i="11"/>
  <c r="AG507" i="11"/>
  <c r="BB507" i="11" s="1"/>
  <c r="AG379" i="11"/>
  <c r="BB379" i="11" s="1"/>
  <c r="AE395" i="11"/>
  <c r="AD395" i="11" s="1"/>
  <c r="BR395" i="11" s="1"/>
  <c r="AK395" i="11"/>
  <c r="BA395" i="11" s="1"/>
  <c r="AU395" i="11" s="1"/>
  <c r="AI399" i="11"/>
  <c r="AH399" i="11"/>
  <c r="AO399" i="11" s="1"/>
  <c r="AT399" i="11"/>
  <c r="AQ399" i="11" a="1"/>
  <c r="AQ399" i="11" s="1"/>
  <c r="AV399" i="11"/>
  <c r="AP399" i="11"/>
  <c r="AH452" i="11"/>
  <c r="AO452" i="11" s="1"/>
  <c r="AG452" i="11"/>
  <c r="BB452" i="11" s="1"/>
  <c r="AQ452" i="11" a="1"/>
  <c r="AQ452" i="11" s="1"/>
  <c r="AT452" i="11"/>
  <c r="AI452" i="11"/>
  <c r="AH507" i="11"/>
  <c r="AO507" i="11" s="1"/>
  <c r="AT525" i="11"/>
  <c r="AQ525" i="11" a="1"/>
  <c r="AQ525" i="11" s="1"/>
  <c r="AP525" i="11"/>
  <c r="AV525" i="11"/>
  <c r="AI525" i="11"/>
  <c r="AH525" i="11"/>
  <c r="AO525" i="11" s="1"/>
  <c r="AG525" i="11"/>
  <c r="BB525" i="11" s="1"/>
  <c r="AP384" i="11"/>
  <c r="AI384" i="11"/>
  <c r="AP389" i="11"/>
  <c r="AT389" i="11"/>
  <c r="AH390" i="11"/>
  <c r="AO390" i="11" s="1"/>
  <c r="AP390" i="11"/>
  <c r="AV390" i="11"/>
  <c r="AT390" i="11"/>
  <c r="AQ428" i="11" a="1"/>
  <c r="AQ428" i="11" s="1"/>
  <c r="AP428" i="11"/>
  <c r="AI428" i="11"/>
  <c r="AH428" i="11"/>
  <c r="AO428" i="11" s="1"/>
  <c r="AG428" i="11"/>
  <c r="BB428" i="11" s="1"/>
  <c r="AT432" i="11"/>
  <c r="AQ432" i="11" a="1"/>
  <c r="AQ432" i="11" s="1"/>
  <c r="AH432" i="11"/>
  <c r="AO432" i="11" s="1"/>
  <c r="AX466" i="11"/>
  <c r="AE466" i="11"/>
  <c r="BA466" i="11"/>
  <c r="AU466" i="11" s="1"/>
  <c r="AQ475" i="11" a="1"/>
  <c r="AQ475" i="11" s="1"/>
  <c r="AP475" i="11"/>
  <c r="AH475" i="11"/>
  <c r="AO475" i="11" s="1"/>
  <c r="AI475" i="11"/>
  <c r="AG475" i="11"/>
  <c r="BB475" i="11" s="1"/>
  <c r="AV475" i="11"/>
  <c r="AK505" i="11"/>
  <c r="BA505" i="11" s="1"/>
  <c r="AU505" i="11" s="1"/>
  <c r="AJ505" i="11"/>
  <c r="AD505" i="11"/>
  <c r="BR505" i="11" s="1"/>
  <c r="AX505" i="11"/>
  <c r="AE505" i="11"/>
  <c r="AQ456" i="11" a="1"/>
  <c r="AQ456" i="11" s="1"/>
  <c r="AH456" i="11"/>
  <c r="AO456" i="11" s="1"/>
  <c r="AV456" i="11"/>
  <c r="AT456" i="11"/>
  <c r="AX471" i="11"/>
  <c r="AX504" i="11"/>
  <c r="AE504" i="11"/>
  <c r="AD504" i="11"/>
  <c r="BR504" i="11" s="1"/>
  <c r="AX545" i="11"/>
  <c r="AE545" i="11"/>
  <c r="AK545" i="11"/>
  <c r="BA545" i="11" s="1"/>
  <c r="AU545" i="11" s="1"/>
  <c r="AI389" i="11"/>
  <c r="AV426" i="11"/>
  <c r="AQ426" i="11" a="1"/>
  <c r="AQ426" i="11" s="1"/>
  <c r="AH426" i="11"/>
  <c r="AO426" i="11" s="1"/>
  <c r="AJ427" i="11"/>
  <c r="AK447" i="11"/>
  <c r="BA447" i="11" s="1"/>
  <c r="AU447" i="11" s="1"/>
  <c r="AJ447" i="11"/>
  <c r="AX447" i="11"/>
  <c r="AE447" i="11"/>
  <c r="AD447" i="11" s="1"/>
  <c r="BR447" i="11" s="1"/>
  <c r="AG456" i="11"/>
  <c r="BB456" i="11" s="1"/>
  <c r="AI538" i="11"/>
  <c r="AH538" i="11"/>
  <c r="AO538" i="11" s="1"/>
  <c r="AG538" i="11"/>
  <c r="BB538" i="11" s="1"/>
  <c r="AT538" i="11"/>
  <c r="AP538" i="11"/>
  <c r="AQ538" i="11" a="1"/>
  <c r="AQ538" i="11" s="1"/>
  <c r="AJ545" i="11"/>
  <c r="AI547" i="11"/>
  <c r="AH547" i="11"/>
  <c r="AO547" i="11" s="1"/>
  <c r="AT547" i="11"/>
  <c r="AQ547" i="11" a="1"/>
  <c r="AQ547" i="11" s="1"/>
  <c r="AP547" i="11"/>
  <c r="AV547" i="11"/>
  <c r="AG364" i="11"/>
  <c r="BB364" i="11" s="1"/>
  <c r="AQ412" i="11" a="1"/>
  <c r="AQ412" i="11" s="1"/>
  <c r="AP412" i="11"/>
  <c r="AI412" i="11"/>
  <c r="AH412" i="11"/>
  <c r="AO412" i="11" s="1"/>
  <c r="AG412" i="11"/>
  <c r="BB412" i="11" s="1"/>
  <c r="AG426" i="11"/>
  <c r="BB426" i="11" s="1"/>
  <c r="AI456" i="11"/>
  <c r="AI494" i="11"/>
  <c r="AH494" i="11"/>
  <c r="AO494" i="11" s="1"/>
  <c r="AT494" i="11"/>
  <c r="AV494" i="11"/>
  <c r="AQ494" i="11" a="1"/>
  <c r="AQ494" i="11" s="1"/>
  <c r="AG547" i="11"/>
  <c r="BB547" i="11" s="1"/>
  <c r="AQ469" i="11" a="1"/>
  <c r="AQ469" i="11" s="1"/>
  <c r="AV469" i="11"/>
  <c r="AI469" i="11"/>
  <c r="AH474" i="11"/>
  <c r="AO474" i="11" s="1"/>
  <c r="AQ474" i="11" a="1"/>
  <c r="AQ474" i="11" s="1"/>
  <c r="AT474" i="11"/>
  <c r="AQ508" i="11" a="1"/>
  <c r="AQ508" i="11" s="1"/>
  <c r="AP508" i="11"/>
  <c r="AV508" i="11"/>
  <c r="AT508" i="11"/>
  <c r="AI508" i="11"/>
  <c r="AX511" i="11"/>
  <c r="AE511" i="11"/>
  <c r="AD511" i="11" s="1"/>
  <c r="BR511" i="11" s="1"/>
  <c r="AJ511" i="11"/>
  <c r="AT532" i="11"/>
  <c r="AV532" i="11"/>
  <c r="AQ532" i="11" a="1"/>
  <c r="AQ532" i="11" s="1"/>
  <c r="AI532" i="11"/>
  <c r="AP532" i="11"/>
  <c r="AG532" i="11"/>
  <c r="BB532" i="11" s="1"/>
  <c r="AH404" i="11"/>
  <c r="AO404" i="11" s="1"/>
  <c r="AG404" i="11"/>
  <c r="BB404" i="11" s="1"/>
  <c r="AI406" i="11"/>
  <c r="AV406" i="11"/>
  <c r="AT416" i="11"/>
  <c r="AQ416" i="11" a="1"/>
  <c r="AQ416" i="11" s="1"/>
  <c r="AG469" i="11"/>
  <c r="BB469" i="11" s="1"/>
  <c r="AG474" i="11"/>
  <c r="BB474" i="11" s="1"/>
  <c r="AX502" i="11"/>
  <c r="AG508" i="11"/>
  <c r="BB508" i="11" s="1"/>
  <c r="AK511" i="11"/>
  <c r="BA511" i="11" s="1"/>
  <c r="AU511" i="11" s="1"/>
  <c r="AH532" i="11"/>
  <c r="AO532" i="11" s="1"/>
  <c r="BA381" i="11"/>
  <c r="AU381" i="11" s="1"/>
  <c r="AE381" i="11"/>
  <c r="AQ382" i="11" a="1"/>
  <c r="AQ382" i="11" s="1"/>
  <c r="AT382" i="11"/>
  <c r="AH394" i="11"/>
  <c r="AO394" i="11" s="1"/>
  <c r="AH414" i="11"/>
  <c r="AO414" i="11" s="1"/>
  <c r="AI414" i="11"/>
  <c r="AV441" i="11"/>
  <c r="AT441" i="11"/>
  <c r="AI441" i="11"/>
  <c r="AH441" i="11"/>
  <c r="AO441" i="11" s="1"/>
  <c r="AG441" i="11"/>
  <c r="BB441" i="11" s="1"/>
  <c r="AT448" i="11"/>
  <c r="AV448" i="11"/>
  <c r="AI448" i="11"/>
  <c r="BA449" i="11"/>
  <c r="AU449" i="11" s="1"/>
  <c r="AE449" i="11"/>
  <c r="AD449" i="11" s="1"/>
  <c r="BR449" i="11" s="1"/>
  <c r="AX449" i="11"/>
  <c r="AT477" i="11"/>
  <c r="AV477" i="11"/>
  <c r="AP477" i="11"/>
  <c r="AQ477" i="11" a="1"/>
  <c r="AQ477" i="11" s="1"/>
  <c r="AP496" i="11"/>
  <c r="AQ496" i="11" a="1"/>
  <c r="AQ496" i="11" s="1"/>
  <c r="AG496" i="11"/>
  <c r="BB496" i="11" s="1"/>
  <c r="AV496" i="11"/>
  <c r="AI499" i="11"/>
  <c r="AP499" i="11"/>
  <c r="AV499" i="11"/>
  <c r="AT499" i="11"/>
  <c r="AH499" i="11"/>
  <c r="AO499" i="11" s="1"/>
  <c r="AQ514" i="11" a="1"/>
  <c r="AQ514" i="11" s="1"/>
  <c r="AV514" i="11"/>
  <c r="AI514" i="11"/>
  <c r="AJ381" i="11"/>
  <c r="AG382" i="11"/>
  <c r="BB382" i="11" s="1"/>
  <c r="AV395" i="11"/>
  <c r="AQ395" i="11" a="1"/>
  <c r="AQ395" i="11" s="1"/>
  <c r="AH395" i="11"/>
  <c r="AO395" i="11" s="1"/>
  <c r="AG395" i="11"/>
  <c r="BB395" i="11" s="1"/>
  <c r="AG414" i="11"/>
  <c r="BB414" i="11" s="1"/>
  <c r="AI416" i="11"/>
  <c r="AP419" i="11"/>
  <c r="AT419" i="11"/>
  <c r="AG419" i="11"/>
  <c r="BB419" i="11" s="1"/>
  <c r="AI419" i="11"/>
  <c r="AH419" i="11"/>
  <c r="AO419" i="11" s="1"/>
  <c r="AG448" i="11"/>
  <c r="BB448" i="11" s="1"/>
  <c r="AG477" i="11"/>
  <c r="BB477" i="11" s="1"/>
  <c r="AH496" i="11"/>
  <c r="AO496" i="11" s="1"/>
  <c r="AG499" i="11"/>
  <c r="BB499" i="11" s="1"/>
  <c r="AQ505" i="11" a="1"/>
  <c r="AQ505" i="11" s="1"/>
  <c r="AP505" i="11"/>
  <c r="AV505" i="11"/>
  <c r="AT505" i="11"/>
  <c r="AG505" i="11"/>
  <c r="BB505" i="11" s="1"/>
  <c r="AG514" i="11"/>
  <c r="BB514" i="11" s="1"/>
  <c r="AI490" i="11"/>
  <c r="AQ490" i="11" a="1"/>
  <c r="AQ490" i="11" s="1"/>
  <c r="AP490" i="11"/>
  <c r="AT490" i="11"/>
  <c r="AV490" i="11"/>
  <c r="AH490" i="11"/>
  <c r="AO490" i="11" s="1"/>
  <c r="AQ442" i="11" a="1"/>
  <c r="AQ442" i="11" s="1"/>
  <c r="AP442" i="11"/>
  <c r="AG442" i="11"/>
  <c r="BB442" i="11" s="1"/>
  <c r="AX489" i="11"/>
  <c r="AE489" i="11"/>
  <c r="AD489" i="11"/>
  <c r="BR489" i="11" s="1"/>
  <c r="BA489" i="11"/>
  <c r="AU489" i="11" s="1"/>
  <c r="AX510" i="11"/>
  <c r="AE510" i="11"/>
  <c r="AD510" i="11" s="1"/>
  <c r="BR510" i="11" s="1"/>
  <c r="AK510" i="11"/>
  <c r="BA510" i="11" s="1"/>
  <c r="AU510" i="11" s="1"/>
  <c r="AT548" i="11"/>
  <c r="AI548" i="11"/>
  <c r="AH548" i="11"/>
  <c r="AO548" i="11" s="1"/>
  <c r="AV548" i="11"/>
  <c r="AP548" i="11"/>
  <c r="AG440" i="11"/>
  <c r="BB440" i="11" s="1"/>
  <c r="AH442" i="11"/>
  <c r="AO442" i="11" s="1"/>
  <c r="AJ489" i="11"/>
  <c r="AJ510" i="11"/>
  <c r="AI515" i="11"/>
  <c r="AQ515" i="11" a="1"/>
  <c r="AQ515" i="11" s="1"/>
  <c r="AP515" i="11"/>
  <c r="AH515" i="11"/>
  <c r="AO515" i="11" s="1"/>
  <c r="AG515" i="11"/>
  <c r="BB515" i="11" s="1"/>
  <c r="AT515" i="11"/>
  <c r="AK523" i="11"/>
  <c r="BA523" i="11" s="1"/>
  <c r="AU523" i="11" s="1"/>
  <c r="AJ523" i="11"/>
  <c r="AG548" i="11"/>
  <c r="BB548" i="11" s="1"/>
  <c r="AG381" i="11"/>
  <c r="BB381" i="11" s="1"/>
  <c r="AQ381" i="11" a="1"/>
  <c r="AQ381" i="11" s="1"/>
  <c r="AI413" i="11"/>
  <c r="AH413" i="11"/>
  <c r="AO413" i="11" s="1"/>
  <c r="AH420" i="11"/>
  <c r="AO420" i="11" s="1"/>
  <c r="AG420" i="11"/>
  <c r="BB420" i="11" s="1"/>
  <c r="AP435" i="11"/>
  <c r="AV435" i="11"/>
  <c r="AH436" i="11"/>
  <c r="AO436" i="11" s="1"/>
  <c r="AG436" i="11"/>
  <c r="BB436" i="11" s="1"/>
  <c r="AT439" i="11"/>
  <c r="AH439" i="11"/>
  <c r="AO439" i="11" s="1"/>
  <c r="AG439" i="11"/>
  <c r="BB439" i="11" s="1"/>
  <c r="AH440" i="11"/>
  <c r="AO440" i="11" s="1"/>
  <c r="AI442" i="11"/>
  <c r="AK489" i="11"/>
  <c r="AT533" i="11"/>
  <c r="AQ533" i="11" a="1"/>
  <c r="AQ533" i="11" s="1"/>
  <c r="AX546" i="11"/>
  <c r="AP451" i="11"/>
  <c r="AV451" i="11"/>
  <c r="BA513" i="11"/>
  <c r="AU513" i="11" s="1"/>
  <c r="AE513" i="11"/>
  <c r="AQ519" i="11" a="1"/>
  <c r="AQ519" i="11" s="1"/>
  <c r="AI519" i="11"/>
  <c r="AH519" i="11"/>
  <c r="AO519" i="11" s="1"/>
  <c r="AP528" i="11"/>
  <c r="AT528" i="11"/>
  <c r="AI528" i="11"/>
  <c r="AH528" i="11"/>
  <c r="AO528" i="11" s="1"/>
  <c r="AV528" i="11"/>
  <c r="AE534" i="11"/>
  <c r="AD534" i="11" s="1"/>
  <c r="BR534" i="11" s="1"/>
  <c r="AX534" i="11"/>
  <c r="AQ405" i="11" a="1"/>
  <c r="AQ405" i="11" s="1"/>
  <c r="AP405" i="11"/>
  <c r="AV425" i="11"/>
  <c r="AI425" i="11"/>
  <c r="AV492" i="11"/>
  <c r="AT492" i="11"/>
  <c r="AP492" i="11"/>
  <c r="AT516" i="11"/>
  <c r="AI516" i="11"/>
  <c r="AH516" i="11"/>
  <c r="AO516" i="11" s="1"/>
  <c r="AJ534" i="11"/>
  <c r="AX434" i="11"/>
  <c r="AE434" i="11"/>
  <c r="AQ444" i="11" a="1"/>
  <c r="AQ444" i="11" s="1"/>
  <c r="AP444" i="11"/>
  <c r="AV444" i="11"/>
  <c r="AQ451" i="11" a="1"/>
  <c r="AQ451" i="11" s="1"/>
  <c r="AT455" i="11"/>
  <c r="AV455" i="11"/>
  <c r="AI461" i="11"/>
  <c r="AH461" i="11"/>
  <c r="AO461" i="11" s="1"/>
  <c r="AG461" i="11"/>
  <c r="BB461" i="11" s="1"/>
  <c r="AT461" i="11"/>
  <c r="AQ482" i="11" a="1"/>
  <c r="AQ482" i="11" s="1"/>
  <c r="AP482" i="11"/>
  <c r="AI482" i="11"/>
  <c r="AI483" i="11"/>
  <c r="AH483" i="11"/>
  <c r="AO483" i="11" s="1"/>
  <c r="AG483" i="11"/>
  <c r="BB483" i="11" s="1"/>
  <c r="AP483" i="11"/>
  <c r="AQ501" i="11" a="1"/>
  <c r="AQ501" i="11" s="1"/>
  <c r="AP501" i="11"/>
  <c r="AI501" i="11"/>
  <c r="AH501" i="11"/>
  <c r="AO501" i="11" s="1"/>
  <c r="AG501" i="11"/>
  <c r="BB501" i="11" s="1"/>
  <c r="AV519" i="11"/>
  <c r="AI526" i="11"/>
  <c r="AH526" i="11"/>
  <c r="AO526" i="11" s="1"/>
  <c r="AQ526" i="11" a="1"/>
  <c r="AQ526" i="11" s="1"/>
  <c r="AP526" i="11"/>
  <c r="AT526" i="11"/>
  <c r="AQ530" i="11" a="1"/>
  <c r="AQ530" i="11" s="1"/>
  <c r="AP530" i="11"/>
  <c r="AI530" i="11"/>
  <c r="AV530" i="11"/>
  <c r="AT530" i="11"/>
  <c r="AK534" i="11"/>
  <c r="BA534" i="11" s="1"/>
  <c r="AU534" i="11" s="1"/>
  <c r="AP544" i="11"/>
  <c r="AH544" i="11"/>
  <c r="AO544" i="11" s="1"/>
  <c r="AQ544" i="11" a="1"/>
  <c r="AQ544" i="11" s="1"/>
  <c r="AQ460" i="11" a="1"/>
  <c r="AQ460" i="11" s="1"/>
  <c r="AP460" i="11"/>
  <c r="AT479" i="11"/>
  <c r="AP512" i="11"/>
  <c r="AT512" i="11"/>
  <c r="AQ523" i="11" a="1"/>
  <c r="AQ523" i="11" s="1"/>
  <c r="AV523" i="11"/>
  <c r="AT523" i="11"/>
  <c r="AP523" i="11"/>
  <c r="AI524" i="11"/>
  <c r="AQ524" i="11" a="1"/>
  <c r="AQ524" i="11" s="1"/>
  <c r="AT524" i="11"/>
  <c r="AX500" i="11"/>
  <c r="AE500" i="11"/>
  <c r="AQ546" i="11" a="1"/>
  <c r="AQ546" i="11" s="1"/>
  <c r="AP546" i="11"/>
  <c r="AH468" i="11"/>
  <c r="AO468" i="11" s="1"/>
  <c r="AG468" i="11"/>
  <c r="BB468" i="11" s="1"/>
  <c r="AJ500" i="11"/>
  <c r="AG502" i="11"/>
  <c r="BB502" i="11" s="1"/>
  <c r="AV503" i="11"/>
  <c r="AI503" i="11"/>
  <c r="AH503" i="11"/>
  <c r="AO503" i="11" s="1"/>
  <c r="AK517" i="11"/>
  <c r="BA517" i="11" s="1"/>
  <c r="AU517" i="11" s="1"/>
  <c r="AE518" i="11"/>
  <c r="AD518" i="11" s="1"/>
  <c r="BR518" i="11" s="1"/>
  <c r="AX518" i="11"/>
  <c r="AV534" i="11"/>
  <c r="AT534" i="11"/>
  <c r="AQ534" i="11" a="1"/>
  <c r="AQ534" i="11" s="1"/>
  <c r="AP534" i="11"/>
  <c r="AG546" i="11"/>
  <c r="BB546" i="11" s="1"/>
  <c r="AX450" i="11"/>
  <c r="AE450" i="11"/>
  <c r="AI468" i="11"/>
  <c r="AG479" i="11"/>
  <c r="BB479" i="11" s="1"/>
  <c r="AE486" i="11"/>
  <c r="AD486" i="11" s="1"/>
  <c r="BR486" i="11" s="1"/>
  <c r="AX486" i="11"/>
  <c r="AQ487" i="11" a="1"/>
  <c r="AQ487" i="11" s="1"/>
  <c r="AI487" i="11"/>
  <c r="AQ489" i="11" a="1"/>
  <c r="AQ489" i="11" s="1"/>
  <c r="AV489" i="11"/>
  <c r="AK500" i="11"/>
  <c r="BA500" i="11" s="1"/>
  <c r="AU500" i="11" s="1"/>
  <c r="AH502" i="11"/>
  <c r="AO502" i="11" s="1"/>
  <c r="AG503" i="11"/>
  <c r="BB503" i="11" s="1"/>
  <c r="AQ512" i="11" a="1"/>
  <c r="AQ512" i="11" s="1"/>
  <c r="AJ518" i="11"/>
  <c r="AP524" i="11"/>
  <c r="AG534" i="11"/>
  <c r="BB534" i="11" s="1"/>
  <c r="AG535" i="11"/>
  <c r="BB535" i="11" s="1"/>
  <c r="AT541" i="11"/>
  <c r="AI541" i="11"/>
  <c r="AH546" i="11"/>
  <c r="AO546" i="11" s="1"/>
  <c r="AG476" i="11"/>
  <c r="BB476" i="11" s="1"/>
  <c r="AV518" i="11"/>
  <c r="AT518" i="11"/>
  <c r="AX543" i="11"/>
  <c r="AE543" i="11"/>
  <c r="AQ521" i="11" a="1"/>
  <c r="AQ521" i="11" s="1"/>
  <c r="AP521" i="11"/>
  <c r="AI506" i="11"/>
  <c r="AH506" i="11"/>
  <c r="AO506" i="11" s="1"/>
  <c r="AH513" i="11"/>
  <c r="AO513" i="11" s="1"/>
  <c r="AG513" i="11"/>
  <c r="BB513" i="11" s="1"/>
  <c r="AG521" i="11"/>
  <c r="BB521" i="11" s="1"/>
  <c r="AI531" i="11"/>
  <c r="AH531" i="11"/>
  <c r="AO531" i="11" s="1"/>
  <c r="AG549" i="11"/>
  <c r="BB549" i="11" s="1"/>
  <c r="AG529" i="11"/>
  <c r="BB529" i="11" s="1"/>
  <c r="AG545" i="11"/>
  <c r="BB545" i="11" s="1"/>
  <c r="L2" i="2"/>
  <c r="L1" i="2"/>
  <c r="J2" i="2"/>
  <c r="J1" i="2"/>
  <c r="H2" i="2"/>
  <c r="H1" i="2"/>
  <c r="F2" i="2"/>
  <c r="D2" i="2"/>
  <c r="B2" i="2"/>
  <c r="F1" i="2"/>
  <c r="D1" i="2"/>
  <c r="B1" i="2"/>
  <c r="BA21" i="12" l="1"/>
  <c r="BA22" i="12"/>
  <c r="AZ18" i="12"/>
  <c r="BA20" i="12"/>
  <c r="BA19" i="12"/>
  <c r="BA18" i="12"/>
  <c r="AT13" i="12"/>
  <c r="AZ20" i="12"/>
  <c r="AZ19" i="12"/>
  <c r="BB214" i="24"/>
  <c r="AO214" i="24" s="1"/>
  <c r="AH216" i="24"/>
  <c r="BB210" i="24"/>
  <c r="AH210" i="24"/>
  <c r="AO210" i="24" s="1"/>
  <c r="BB205" i="24"/>
  <c r="AX205" i="24"/>
  <c r="AK203" i="24"/>
  <c r="BA203" i="24" s="1"/>
  <c r="AU203" i="24" s="1"/>
  <c r="AV203" i="24" s="1"/>
  <c r="AH205" i="24"/>
  <c r="AO205" i="24" s="1"/>
  <c r="AE203" i="24"/>
  <c r="AD203" i="24" s="1"/>
  <c r="BR203" i="24" s="1"/>
  <c r="AX204" i="24"/>
  <c r="AX203" i="24"/>
  <c r="BB204" i="24"/>
  <c r="AH204" i="24"/>
  <c r="AO204" i="24" s="1"/>
  <c r="AJ201" i="24"/>
  <c r="AD201" i="24"/>
  <c r="BR201" i="24" s="1"/>
  <c r="AS88" i="24"/>
  <c r="AY88" i="24" s="1"/>
  <c r="AD88" i="24"/>
  <c r="BR88" i="24" s="1"/>
  <c r="BB196" i="24"/>
  <c r="AO196" i="24" s="1"/>
  <c r="AH197" i="24"/>
  <c r="AO197" i="24" s="1"/>
  <c r="AS197" i="24" s="1"/>
  <c r="AY197" i="24" s="1"/>
  <c r="BB199" i="24"/>
  <c r="AO199" i="24" s="1"/>
  <c r="AJ192" i="24"/>
  <c r="AS221" i="24"/>
  <c r="AY221" i="24" s="1"/>
  <c r="AD202" i="24"/>
  <c r="BR202" i="24" s="1"/>
  <c r="AX242" i="24"/>
  <c r="AK242" i="24"/>
  <c r="BA242" i="24" s="1"/>
  <c r="AU242" i="24" s="1"/>
  <c r="AE242" i="24"/>
  <c r="AJ242" i="24"/>
  <c r="AE218" i="24"/>
  <c r="AS218" i="24" s="1"/>
  <c r="AY218" i="24" s="1"/>
  <c r="AJ220" i="24"/>
  <c r="AE238" i="24"/>
  <c r="AS238" i="24" s="1"/>
  <c r="AY238" i="24" s="1"/>
  <c r="BA220" i="24"/>
  <c r="AU220" i="24" s="1"/>
  <c r="AK243" i="24"/>
  <c r="AL243" i="24" s="1"/>
  <c r="AJ243" i="24"/>
  <c r="AX243" i="24"/>
  <c r="AX218" i="24"/>
  <c r="AE209" i="24"/>
  <c r="AD209" i="24" s="1"/>
  <c r="BR209" i="24" s="1"/>
  <c r="AX220" i="24"/>
  <c r="AE220" i="24"/>
  <c r="AD220" i="24" s="1"/>
  <c r="BR220" i="24" s="1"/>
  <c r="AJ209" i="24"/>
  <c r="BA192" i="24"/>
  <c r="AU192" i="24" s="1"/>
  <c r="AV192" i="24" s="1"/>
  <c r="AK202" i="24"/>
  <c r="AK209" i="24"/>
  <c r="BA209" i="24" s="1"/>
  <c r="AU209" i="24" s="1"/>
  <c r="AV209" i="24" s="1"/>
  <c r="AL221" i="24"/>
  <c r="AK218" i="24"/>
  <c r="BA218" i="24" s="1"/>
  <c r="AU218" i="24" s="1"/>
  <c r="BA238" i="24"/>
  <c r="AU238" i="24" s="1"/>
  <c r="AJ238" i="24"/>
  <c r="AX238" i="24"/>
  <c r="BB192" i="24"/>
  <c r="AO192" i="24" s="1"/>
  <c r="AL163" i="24"/>
  <c r="AS163" i="24"/>
  <c r="AY163" i="24" s="1"/>
  <c r="AX151" i="24"/>
  <c r="AK151" i="24"/>
  <c r="BA151" i="24" s="1"/>
  <c r="AU151" i="24" s="1"/>
  <c r="AV151" i="24" s="1"/>
  <c r="AE151" i="24"/>
  <c r="AL151" i="24" s="1"/>
  <c r="AJ159" i="24"/>
  <c r="BB151" i="24"/>
  <c r="AH151" i="24"/>
  <c r="BB153" i="24"/>
  <c r="AO153" i="24" s="1"/>
  <c r="AX145" i="24"/>
  <c r="AE166" i="24"/>
  <c r="AL166" i="24" s="1"/>
  <c r="BA159" i="24"/>
  <c r="AU159" i="24" s="1"/>
  <c r="AJ176" i="24"/>
  <c r="AE145" i="24"/>
  <c r="AD145" i="24" s="1"/>
  <c r="BR145" i="24" s="1"/>
  <c r="AE146" i="24"/>
  <c r="AS146" i="24" s="1"/>
  <c r="AY146" i="24" s="1"/>
  <c r="AS166" i="24"/>
  <c r="AY166" i="24" s="1"/>
  <c r="AD159" i="24"/>
  <c r="BR159" i="24" s="1"/>
  <c r="AX176" i="24"/>
  <c r="AX166" i="24"/>
  <c r="AE159" i="24"/>
  <c r="AK145" i="24"/>
  <c r="BA145" i="24" s="1"/>
  <c r="AU145" i="24" s="1"/>
  <c r="AE176" i="24"/>
  <c r="AX159" i="24"/>
  <c r="AL147" i="24"/>
  <c r="AH152" i="24"/>
  <c r="AJ125" i="24"/>
  <c r="BB111" i="24"/>
  <c r="AD129" i="24"/>
  <c r="BR129" i="24" s="1"/>
  <c r="AX124" i="24"/>
  <c r="AE124" i="24"/>
  <c r="AS124" i="24" s="1"/>
  <c r="AY124" i="24" s="1"/>
  <c r="AS129" i="24"/>
  <c r="AY129" i="24" s="1"/>
  <c r="AH111" i="24"/>
  <c r="AO111" i="24" s="1"/>
  <c r="BB114" i="24"/>
  <c r="AO114" i="24" s="1"/>
  <c r="AE125" i="24"/>
  <c r="AX125" i="24"/>
  <c r="AE85" i="24"/>
  <c r="AS85" i="24" s="1"/>
  <c r="AY85" i="24" s="1"/>
  <c r="AE72" i="24"/>
  <c r="AL72" i="24" s="1"/>
  <c r="AJ71" i="24"/>
  <c r="AH73" i="24"/>
  <c r="BB71" i="24"/>
  <c r="AK72" i="24"/>
  <c r="BA72" i="24" s="1"/>
  <c r="AU72" i="24" s="1"/>
  <c r="AV72" i="24" s="1"/>
  <c r="BB72" i="24"/>
  <c r="AH71" i="24"/>
  <c r="AO71" i="24" s="1"/>
  <c r="AX97" i="24"/>
  <c r="AL80" i="24"/>
  <c r="AO72" i="24"/>
  <c r="AE97" i="24"/>
  <c r="AD97" i="24" s="1"/>
  <c r="BR97" i="24" s="1"/>
  <c r="AK70" i="24"/>
  <c r="BA70" i="24" s="1"/>
  <c r="AU70" i="24" s="1"/>
  <c r="AJ70" i="24"/>
  <c r="AK97" i="24"/>
  <c r="BA97" i="24" s="1"/>
  <c r="AU97" i="24" s="1"/>
  <c r="AK85" i="24"/>
  <c r="BA85" i="24" s="1"/>
  <c r="AU85" i="24" s="1"/>
  <c r="AJ85" i="24"/>
  <c r="AL71" i="24"/>
  <c r="AE32" i="24"/>
  <c r="AH24" i="24"/>
  <c r="AH29" i="24"/>
  <c r="AH27" i="24"/>
  <c r="AE47" i="24"/>
  <c r="AS47" i="24" s="1"/>
  <c r="AY47" i="24" s="1"/>
  <c r="AJ57" i="24"/>
  <c r="AK57" i="24"/>
  <c r="BA57" i="24" s="1"/>
  <c r="AU57" i="24" s="1"/>
  <c r="AK36" i="24"/>
  <c r="BA36" i="24" s="1"/>
  <c r="AU36" i="24" s="1"/>
  <c r="AJ47" i="24"/>
  <c r="AK58" i="24"/>
  <c r="BA58" i="24" s="1"/>
  <c r="AU58" i="24" s="1"/>
  <c r="AJ58" i="24"/>
  <c r="AK47" i="24"/>
  <c r="BA47" i="24" s="1"/>
  <c r="AU47" i="24" s="1"/>
  <c r="AX57" i="24"/>
  <c r="AJ33" i="24"/>
  <c r="AE57" i="24"/>
  <c r="AD57" i="24" s="1"/>
  <c r="BR57" i="24" s="1"/>
  <c r="AK33" i="24"/>
  <c r="BA33" i="24" s="1"/>
  <c r="AU33" i="24" s="1"/>
  <c r="AE33" i="24"/>
  <c r="AD33" i="24" s="1"/>
  <c r="BR33" i="24" s="1"/>
  <c r="AJ51" i="24"/>
  <c r="AX120" i="24"/>
  <c r="AK191" i="24"/>
  <c r="BB191" i="24" s="1"/>
  <c r="AO191" i="24" s="1"/>
  <c r="AK156" i="24"/>
  <c r="BA156" i="24" s="1"/>
  <c r="AU156" i="24" s="1"/>
  <c r="AJ156" i="24"/>
  <c r="AE51" i="24"/>
  <c r="AD51" i="24" s="1"/>
  <c r="BR51" i="24" s="1"/>
  <c r="AK161" i="24"/>
  <c r="BA161" i="24" s="1"/>
  <c r="AU161" i="24" s="1"/>
  <c r="AX51" i="24"/>
  <c r="AE144" i="24"/>
  <c r="AD144" i="24" s="1"/>
  <c r="BR144" i="24" s="1"/>
  <c r="AK187" i="24"/>
  <c r="BA187" i="24" s="1"/>
  <c r="AU187" i="24" s="1"/>
  <c r="AX155" i="24"/>
  <c r="AJ191" i="24"/>
  <c r="AE191" i="24"/>
  <c r="AX187" i="24"/>
  <c r="AE155" i="24"/>
  <c r="AL155" i="24" s="1"/>
  <c r="AE192" i="24"/>
  <c r="AD192" i="24" s="1"/>
  <c r="BR192" i="24" s="1"/>
  <c r="AX192" i="24"/>
  <c r="AE187" i="24"/>
  <c r="AS187" i="24" s="1"/>
  <c r="AY187" i="24" s="1"/>
  <c r="AX161" i="24"/>
  <c r="AJ155" i="24"/>
  <c r="AJ143" i="24"/>
  <c r="AE143" i="24"/>
  <c r="AD143" i="24" s="1"/>
  <c r="BR143" i="24" s="1"/>
  <c r="AX156" i="24"/>
  <c r="AJ179" i="24"/>
  <c r="AD161" i="24"/>
  <c r="BR161" i="24" s="1"/>
  <c r="AK174" i="24"/>
  <c r="BA174" i="24" s="1"/>
  <c r="AU174" i="24" s="1"/>
  <c r="AX174" i="24"/>
  <c r="AE174" i="24"/>
  <c r="AL174" i="24" s="1"/>
  <c r="AJ153" i="24"/>
  <c r="AE153" i="24"/>
  <c r="AD153" i="24" s="1"/>
  <c r="BR153" i="24" s="1"/>
  <c r="AK143" i="24"/>
  <c r="BA143" i="24" s="1"/>
  <c r="AU143" i="24" s="1"/>
  <c r="AE156" i="24"/>
  <c r="AD156" i="24" s="1"/>
  <c r="BR156" i="24" s="1"/>
  <c r="AJ161" i="24"/>
  <c r="BA50" i="24"/>
  <c r="AU50" i="24" s="1"/>
  <c r="AK179" i="24"/>
  <c r="BA179" i="24" s="1"/>
  <c r="AU179" i="24" s="1"/>
  <c r="AK130" i="24"/>
  <c r="BA130" i="24" s="1"/>
  <c r="AU130" i="24" s="1"/>
  <c r="AJ130" i="24"/>
  <c r="AE130" i="24"/>
  <c r="AD130" i="24" s="1"/>
  <c r="BR130" i="24" s="1"/>
  <c r="AX130" i="24"/>
  <c r="AE179" i="24"/>
  <c r="AS179" i="24" s="1"/>
  <c r="AY179" i="24" s="1"/>
  <c r="AK93" i="24"/>
  <c r="BA93" i="24" s="1"/>
  <c r="AU93" i="24" s="1"/>
  <c r="AJ93" i="24"/>
  <c r="AE138" i="24"/>
  <c r="AS138" i="24" s="1"/>
  <c r="AY138" i="24" s="1"/>
  <c r="AX138" i="24"/>
  <c r="AK138" i="24"/>
  <c r="AJ138" i="24"/>
  <c r="AE154" i="24"/>
  <c r="AS154" i="24" s="1"/>
  <c r="AY154" i="24" s="1"/>
  <c r="AD154" i="24"/>
  <c r="BR154" i="24" s="1"/>
  <c r="AD197" i="24"/>
  <c r="BR197" i="24" s="1"/>
  <c r="AK32" i="24"/>
  <c r="BA32" i="24" s="1"/>
  <c r="AU32" i="24" s="1"/>
  <c r="AJ120" i="24"/>
  <c r="AK194" i="24"/>
  <c r="AJ194" i="24"/>
  <c r="AK135" i="24"/>
  <c r="BA135" i="24" s="1"/>
  <c r="AU135" i="24" s="1"/>
  <c r="AJ135" i="24"/>
  <c r="AX111" i="24"/>
  <c r="AE111" i="24"/>
  <c r="AD111" i="24"/>
  <c r="BR111" i="24" s="1"/>
  <c r="AJ32" i="24"/>
  <c r="AL90" i="24"/>
  <c r="AL543" i="24"/>
  <c r="AS543" i="24"/>
  <c r="AY543" i="24" s="1"/>
  <c r="AJ103" i="24"/>
  <c r="AL420" i="24"/>
  <c r="AS420" i="24"/>
  <c r="AY420" i="24" s="1"/>
  <c r="AL451" i="24"/>
  <c r="BA451" i="24"/>
  <c r="AU451" i="24" s="1"/>
  <c r="AE134" i="24"/>
  <c r="AX134" i="24"/>
  <c r="AJ134" i="24"/>
  <c r="AK134" i="24"/>
  <c r="BA134" i="24" s="1"/>
  <c r="AU134" i="24" s="1"/>
  <c r="AL513" i="24"/>
  <c r="AS513" i="24"/>
  <c r="AY513" i="24" s="1"/>
  <c r="AD513" i="24"/>
  <c r="BR513" i="24" s="1"/>
  <c r="AE428" i="24"/>
  <c r="AD428" i="24"/>
  <c r="BR428" i="24" s="1"/>
  <c r="AX428" i="24"/>
  <c r="AK428" i="24"/>
  <c r="BA428" i="24" s="1"/>
  <c r="AU428" i="24" s="1"/>
  <c r="AJ428" i="24"/>
  <c r="AE276" i="24"/>
  <c r="AD276" i="24"/>
  <c r="BR276" i="24" s="1"/>
  <c r="AX276" i="24"/>
  <c r="AK276" i="24"/>
  <c r="BA276" i="24" s="1"/>
  <c r="AU276" i="24" s="1"/>
  <c r="AJ276" i="24"/>
  <c r="AL467" i="24"/>
  <c r="AS467" i="24"/>
  <c r="AY467" i="24" s="1"/>
  <c r="BA286" i="24"/>
  <c r="AU286" i="24" s="1"/>
  <c r="AX286" i="24"/>
  <c r="AE286" i="24"/>
  <c r="AK286" i="24"/>
  <c r="AJ286" i="24"/>
  <c r="AK69" i="24"/>
  <c r="BA69" i="24" s="1"/>
  <c r="AU69" i="24" s="1"/>
  <c r="AJ69" i="24"/>
  <c r="AE69" i="24"/>
  <c r="AD69" i="24"/>
  <c r="BR69" i="24" s="1"/>
  <c r="AX69" i="24"/>
  <c r="AQ75" i="24" a="1"/>
  <c r="AQ75" i="24" s="1"/>
  <c r="AV75" i="24"/>
  <c r="AH75" i="24"/>
  <c r="AO75" i="24" s="1"/>
  <c r="AG75" i="24"/>
  <c r="BB75" i="24" s="1"/>
  <c r="AI75" i="24"/>
  <c r="AT75" i="24"/>
  <c r="AP75" i="24"/>
  <c r="AK490" i="24"/>
  <c r="BA490" i="24" s="1"/>
  <c r="AU490" i="24" s="1"/>
  <c r="AJ490" i="24"/>
  <c r="AE490" i="24"/>
  <c r="AD490" i="24"/>
  <c r="BR490" i="24" s="1"/>
  <c r="AX490" i="24"/>
  <c r="AS470" i="24"/>
  <c r="AY470" i="24" s="1"/>
  <c r="AD470" i="24"/>
  <c r="BR470" i="24" s="1"/>
  <c r="AL470" i="24"/>
  <c r="AE226" i="24"/>
  <c r="AD226" i="24" s="1"/>
  <c r="BR226" i="24" s="1"/>
  <c r="AJ226" i="24"/>
  <c r="AX226" i="24"/>
  <c r="AK226" i="24"/>
  <c r="BA226" i="24" s="1"/>
  <c r="AU226" i="24" s="1"/>
  <c r="AS212" i="24"/>
  <c r="AY212" i="24" s="1"/>
  <c r="AL212" i="24"/>
  <c r="AD212" i="24"/>
  <c r="BR212" i="24" s="1"/>
  <c r="AV103" i="24"/>
  <c r="AK478" i="24"/>
  <c r="AJ478" i="24"/>
  <c r="AX478" i="24"/>
  <c r="BA478" i="24"/>
  <c r="AU478" i="24" s="1"/>
  <c r="AE478" i="24"/>
  <c r="AD478" i="24"/>
  <c r="BR478" i="24" s="1"/>
  <c r="AJ188" i="24"/>
  <c r="AX188" i="24"/>
  <c r="AK188" i="24"/>
  <c r="BA188" i="24" s="1"/>
  <c r="AU188" i="24" s="1"/>
  <c r="AE188" i="24"/>
  <c r="AE84" i="24"/>
  <c r="AD84" i="24" s="1"/>
  <c r="BR84" i="24" s="1"/>
  <c r="AX84" i="24"/>
  <c r="AK84" i="24"/>
  <c r="BA84" i="24" s="1"/>
  <c r="AU84" i="24" s="1"/>
  <c r="AJ84" i="24"/>
  <c r="AJ512" i="24"/>
  <c r="AK512" i="24"/>
  <c r="AE512" i="24"/>
  <c r="AD512" i="24"/>
  <c r="BR512" i="24" s="1"/>
  <c r="BA512" i="24"/>
  <c r="AU512" i="24" s="1"/>
  <c r="AX512" i="24"/>
  <c r="AX418" i="24"/>
  <c r="AD418" i="24"/>
  <c r="BR418" i="24" s="1"/>
  <c r="AJ418" i="24"/>
  <c r="AE418" i="24"/>
  <c r="AK418" i="24"/>
  <c r="BA418" i="24" s="1"/>
  <c r="AU418" i="24" s="1"/>
  <c r="AJ198" i="24"/>
  <c r="AE198" i="24"/>
  <c r="AK198" i="24"/>
  <c r="BB198" i="24" s="1"/>
  <c r="AO198" i="24" s="1"/>
  <c r="AH103" i="24"/>
  <c r="BB103" i="24"/>
  <c r="BA251" i="24"/>
  <c r="AU251" i="24" s="1"/>
  <c r="AL251" i="24"/>
  <c r="BA500" i="24"/>
  <c r="AU500" i="24" s="1"/>
  <c r="AD500" i="24"/>
  <c r="BR500" i="24" s="1"/>
  <c r="AX500" i="24"/>
  <c r="AK500" i="24"/>
  <c r="AJ500" i="24"/>
  <c r="AE500" i="24"/>
  <c r="AX514" i="24"/>
  <c r="AJ514" i="24"/>
  <c r="AE514" i="24"/>
  <c r="AD514" i="24"/>
  <c r="BR514" i="24" s="1"/>
  <c r="AK514" i="24"/>
  <c r="BA514" i="24" s="1"/>
  <c r="AU514" i="24" s="1"/>
  <c r="AK114" i="24"/>
  <c r="AJ114" i="24"/>
  <c r="AE114" i="24"/>
  <c r="AD114" i="24" s="1"/>
  <c r="BR114" i="24" s="1"/>
  <c r="BA114" i="24"/>
  <c r="AU114" i="24" s="1"/>
  <c r="AV114" i="24" s="1"/>
  <c r="AJ405" i="24"/>
  <c r="AK405" i="24"/>
  <c r="AX405" i="24"/>
  <c r="AE405" i="24"/>
  <c r="AD405" i="24"/>
  <c r="BR405" i="24" s="1"/>
  <c r="BA405" i="24"/>
  <c r="AU405" i="24" s="1"/>
  <c r="AI116" i="24"/>
  <c r="AH116" i="24"/>
  <c r="AO116" i="24" s="1"/>
  <c r="AP116" i="24"/>
  <c r="AG116" i="24"/>
  <c r="BB116" i="24" s="1"/>
  <c r="AV116" i="24"/>
  <c r="AT116" i="24"/>
  <c r="AQ116" i="24" a="1"/>
  <c r="AQ116" i="24" s="1"/>
  <c r="AS548" i="24"/>
  <c r="AY548" i="24" s="1"/>
  <c r="AL548" i="24"/>
  <c r="AD548" i="24"/>
  <c r="BR548" i="24" s="1"/>
  <c r="AL456" i="24"/>
  <c r="AS456" i="24"/>
  <c r="AY456" i="24" s="1"/>
  <c r="AK189" i="24"/>
  <c r="AJ189" i="24"/>
  <c r="AE189" i="24"/>
  <c r="AD189" i="24" s="1"/>
  <c r="BR189" i="24" s="1"/>
  <c r="BA189" i="24"/>
  <c r="AU189" i="24" s="1"/>
  <c r="AX189" i="24"/>
  <c r="AE196" i="24"/>
  <c r="AD196" i="24" s="1"/>
  <c r="BR196" i="24" s="1"/>
  <c r="AJ196" i="24"/>
  <c r="AK196" i="24"/>
  <c r="BA196" i="24"/>
  <c r="AU196" i="24" s="1"/>
  <c r="AV196" i="24" s="1"/>
  <c r="AL393" i="24"/>
  <c r="AS393" i="24"/>
  <c r="AY393" i="24" s="1"/>
  <c r="AE298" i="24"/>
  <c r="AK298" i="24"/>
  <c r="BA298" i="24"/>
  <c r="AU298" i="24" s="1"/>
  <c r="AX298" i="24"/>
  <c r="AJ298" i="24"/>
  <c r="AD298" i="24"/>
  <c r="BR298" i="24" s="1"/>
  <c r="BA146" i="24"/>
  <c r="AU146" i="24" s="1"/>
  <c r="AK27" i="24"/>
  <c r="BA27" i="24" s="1"/>
  <c r="AU27" i="24" s="1"/>
  <c r="AV27" i="24" s="1"/>
  <c r="AE27" i="24"/>
  <c r="AD27" i="24" s="1"/>
  <c r="BR27" i="24" s="1"/>
  <c r="AS282" i="24"/>
  <c r="AY282" i="24" s="1"/>
  <c r="AL282" i="24"/>
  <c r="BA253" i="24"/>
  <c r="AU253" i="24" s="1"/>
  <c r="AD253" i="24"/>
  <c r="BR253" i="24" s="1"/>
  <c r="AX253" i="24"/>
  <c r="AE253" i="24"/>
  <c r="AK253" i="24"/>
  <c r="AJ253" i="24"/>
  <c r="AE496" i="24"/>
  <c r="AD496" i="24"/>
  <c r="BR496" i="24" s="1"/>
  <c r="AK496" i="24"/>
  <c r="BA496" i="24" s="1"/>
  <c r="AU496" i="24" s="1"/>
  <c r="AJ496" i="24"/>
  <c r="AX496" i="24"/>
  <c r="AL237" i="24"/>
  <c r="AS237" i="24"/>
  <c r="AY237" i="24" s="1"/>
  <c r="AK89" i="24"/>
  <c r="BA89" i="24" s="1"/>
  <c r="AU89" i="24" s="1"/>
  <c r="AJ89" i="24"/>
  <c r="AX89" i="24"/>
  <c r="AE89" i="24"/>
  <c r="AX245" i="24"/>
  <c r="AE245" i="24"/>
  <c r="AD245" i="24"/>
  <c r="BR245" i="24" s="1"/>
  <c r="AJ245" i="24"/>
  <c r="AK245" i="24"/>
  <c r="BA245" i="24" s="1"/>
  <c r="AU245" i="24" s="1"/>
  <c r="AK190" i="24"/>
  <c r="BA190" i="24" s="1"/>
  <c r="AU190" i="24" s="1"/>
  <c r="AJ190" i="24"/>
  <c r="AE190" i="24"/>
  <c r="AD190" i="24" s="1"/>
  <c r="BR190" i="24" s="1"/>
  <c r="AX190" i="24"/>
  <c r="AS429" i="24"/>
  <c r="AY429" i="24" s="1"/>
  <c r="AL429" i="24"/>
  <c r="AD429" i="24"/>
  <c r="BR429" i="24" s="1"/>
  <c r="AX379" i="24"/>
  <c r="AJ379" i="24"/>
  <c r="AK379" i="24"/>
  <c r="BA379" i="24" s="1"/>
  <c r="AU379" i="24" s="1"/>
  <c r="AE379" i="24"/>
  <c r="AD379" i="24"/>
  <c r="BR379" i="24" s="1"/>
  <c r="AJ453" i="24"/>
  <c r="AK453" i="24"/>
  <c r="AE453" i="24"/>
  <c r="AD453" i="24"/>
  <c r="BR453" i="24" s="1"/>
  <c r="BA453" i="24"/>
  <c r="AU453" i="24" s="1"/>
  <c r="AX453" i="24"/>
  <c r="AK399" i="24"/>
  <c r="BA399" i="24" s="1"/>
  <c r="AU399" i="24" s="1"/>
  <c r="AJ399" i="24"/>
  <c r="AE399" i="24"/>
  <c r="AD399" i="24"/>
  <c r="BR399" i="24" s="1"/>
  <c r="AX399" i="24"/>
  <c r="AD237" i="24"/>
  <c r="BR237" i="24" s="1"/>
  <c r="BA199" i="24"/>
  <c r="AU199" i="24" s="1"/>
  <c r="AL199" i="24"/>
  <c r="AX415" i="24"/>
  <c r="AJ415" i="24"/>
  <c r="AE415" i="24"/>
  <c r="AK415" i="24"/>
  <c r="BA415" i="24"/>
  <c r="AU415" i="24" s="1"/>
  <c r="AE290" i="24"/>
  <c r="AK290" i="24"/>
  <c r="BA290" i="24" s="1"/>
  <c r="AU290" i="24" s="1"/>
  <c r="AD290" i="24"/>
  <c r="BR290" i="24" s="1"/>
  <c r="AJ290" i="24"/>
  <c r="AX290" i="24"/>
  <c r="AE148" i="24"/>
  <c r="AX148" i="24"/>
  <c r="AK148" i="24"/>
  <c r="BA148" i="24" s="1"/>
  <c r="AU148" i="24" s="1"/>
  <c r="AJ148" i="24"/>
  <c r="AJ370" i="24"/>
  <c r="AX370" i="24"/>
  <c r="AE370" i="24"/>
  <c r="AK370" i="24"/>
  <c r="BA370" i="24" s="1"/>
  <c r="AU370" i="24" s="1"/>
  <c r="AL375" i="24"/>
  <c r="AS375" i="24"/>
  <c r="AY375" i="24" s="1"/>
  <c r="AJ107" i="24"/>
  <c r="AL326" i="24"/>
  <c r="AS326" i="24"/>
  <c r="AY326" i="24" s="1"/>
  <c r="AK215" i="24"/>
  <c r="BA215" i="24" s="1"/>
  <c r="AU215" i="24" s="1"/>
  <c r="AV215" i="24" s="1"/>
  <c r="AJ215" i="24"/>
  <c r="AE215" i="24"/>
  <c r="AD215" i="24" s="1"/>
  <c r="BR215" i="24" s="1"/>
  <c r="AX356" i="24"/>
  <c r="AK356" i="24"/>
  <c r="BA356" i="24" s="1"/>
  <c r="AU356" i="24" s="1"/>
  <c r="AJ356" i="24"/>
  <c r="AE356" i="24"/>
  <c r="AD356" i="24"/>
  <c r="BR356" i="24" s="1"/>
  <c r="AK152" i="24"/>
  <c r="BA152" i="24" s="1"/>
  <c r="AU152" i="24" s="1"/>
  <c r="AV152" i="24" s="1"/>
  <c r="AJ152" i="24"/>
  <c r="AE152" i="24"/>
  <c r="AS520" i="24"/>
  <c r="AY520" i="24" s="1"/>
  <c r="AL520" i="24"/>
  <c r="AS54" i="24"/>
  <c r="AY54" i="24" s="1"/>
  <c r="AL54" i="24"/>
  <c r="AS300" i="24"/>
  <c r="AY300" i="24" s="1"/>
  <c r="AL300" i="24"/>
  <c r="AE318" i="24"/>
  <c r="AD318" i="24"/>
  <c r="BR318" i="24" s="1"/>
  <c r="AK318" i="24"/>
  <c r="AJ318" i="24"/>
  <c r="BA318" i="24"/>
  <c r="AU318" i="24" s="1"/>
  <c r="AX318" i="24"/>
  <c r="AD255" i="24"/>
  <c r="BR255" i="24" s="1"/>
  <c r="AJ255" i="24"/>
  <c r="AX255" i="24"/>
  <c r="AE255" i="24"/>
  <c r="AK255" i="24"/>
  <c r="BA255" i="24" s="1"/>
  <c r="AU255" i="24" s="1"/>
  <c r="AL223" i="24"/>
  <c r="AS223" i="24"/>
  <c r="AY223" i="24" s="1"/>
  <c r="AD223" i="24"/>
  <c r="BR223" i="24" s="1"/>
  <c r="AJ323" i="24"/>
  <c r="AK323" i="24"/>
  <c r="AE323" i="24"/>
  <c r="AX323" i="24"/>
  <c r="BA323" i="24"/>
  <c r="AU323" i="24" s="1"/>
  <c r="AL432" i="24"/>
  <c r="AS284" i="24"/>
  <c r="AY284" i="24" s="1"/>
  <c r="AL284" i="24"/>
  <c r="AK30" i="24"/>
  <c r="BA30" i="24"/>
  <c r="AU30" i="24" s="1"/>
  <c r="AX30" i="24"/>
  <c r="AE30" i="24"/>
  <c r="AJ30" i="24"/>
  <c r="AJ42" i="24"/>
  <c r="AK42" i="24"/>
  <c r="AX42" i="24"/>
  <c r="BA42" i="24"/>
  <c r="AU42" i="24" s="1"/>
  <c r="AE42" i="24"/>
  <c r="AK316" i="24"/>
  <c r="AJ316" i="24"/>
  <c r="BA316" i="24"/>
  <c r="AU316" i="24" s="1"/>
  <c r="AX316" i="24"/>
  <c r="AE316" i="24"/>
  <c r="AD316" i="24"/>
  <c r="BR316" i="24" s="1"/>
  <c r="AE103" i="24"/>
  <c r="AE102" i="24"/>
  <c r="AX349" i="24"/>
  <c r="AE349" i="24"/>
  <c r="BA349" i="24"/>
  <c r="AU349" i="24" s="1"/>
  <c r="AJ349" i="24"/>
  <c r="AK349" i="24"/>
  <c r="BA311" i="24"/>
  <c r="AU311" i="24" s="1"/>
  <c r="AK311" i="24"/>
  <c r="AJ311" i="24"/>
  <c r="AX311" i="24"/>
  <c r="AE311" i="24"/>
  <c r="AE362" i="24"/>
  <c r="AX362" i="24"/>
  <c r="AJ362" i="24"/>
  <c r="AD362" i="24"/>
  <c r="BR362" i="24" s="1"/>
  <c r="AK362" i="24"/>
  <c r="BA362" i="24" s="1"/>
  <c r="AU362" i="24" s="1"/>
  <c r="BA468" i="24"/>
  <c r="AU468" i="24" s="1"/>
  <c r="AL468" i="24"/>
  <c r="AJ499" i="24"/>
  <c r="AX499" i="24"/>
  <c r="AE499" i="24"/>
  <c r="AD499" i="24" s="1"/>
  <c r="BR499" i="24" s="1"/>
  <c r="AK499" i="24"/>
  <c r="BA499" i="24"/>
  <c r="AU499" i="24" s="1"/>
  <c r="AK338" i="24"/>
  <c r="AJ338" i="24"/>
  <c r="AE338" i="24"/>
  <c r="AD338" i="24"/>
  <c r="BR338" i="24" s="1"/>
  <c r="AX338" i="24"/>
  <c r="BA338" i="24"/>
  <c r="AU338" i="24" s="1"/>
  <c r="AL521" i="24"/>
  <c r="AS521" i="24"/>
  <c r="AY521" i="24" s="1"/>
  <c r="BA532" i="24"/>
  <c r="AU532" i="24" s="1"/>
  <c r="AE532" i="24"/>
  <c r="AX532" i="24"/>
  <c r="AK532" i="24"/>
  <c r="AJ532" i="24"/>
  <c r="AX394" i="24"/>
  <c r="AE394" i="24"/>
  <c r="AD394" i="24" s="1"/>
  <c r="BR394" i="24" s="1"/>
  <c r="AK394" i="24"/>
  <c r="BA394" i="24" s="1"/>
  <c r="AU394" i="24" s="1"/>
  <c r="AJ394" i="24"/>
  <c r="AL320" i="24"/>
  <c r="AS320" i="24"/>
  <c r="AY320" i="24" s="1"/>
  <c r="BA435" i="24"/>
  <c r="AU435" i="24" s="1"/>
  <c r="AJ435" i="24"/>
  <c r="AX435" i="24"/>
  <c r="AE435" i="24"/>
  <c r="AK435" i="24"/>
  <c r="AE436" i="24"/>
  <c r="AD436" i="24" s="1"/>
  <c r="BR436" i="24" s="1"/>
  <c r="AX436" i="24"/>
  <c r="AK436" i="24"/>
  <c r="BA436" i="24" s="1"/>
  <c r="AU436" i="24" s="1"/>
  <c r="AJ436" i="24"/>
  <c r="AX368" i="24"/>
  <c r="AK368" i="24"/>
  <c r="AJ368" i="24"/>
  <c r="BA368" i="24"/>
  <c r="AU368" i="24" s="1"/>
  <c r="AE368" i="24"/>
  <c r="AD368" i="24"/>
  <c r="BR368" i="24" s="1"/>
  <c r="AS70" i="24"/>
  <c r="AY70" i="24" s="1"/>
  <c r="AD70" i="24"/>
  <c r="BR70" i="24" s="1"/>
  <c r="AE48" i="24"/>
  <c r="AX48" i="24"/>
  <c r="AD48" i="24"/>
  <c r="BR48" i="24" s="1"/>
  <c r="AK48" i="24"/>
  <c r="BA48" i="24" s="1"/>
  <c r="AU48" i="24" s="1"/>
  <c r="AJ48" i="24"/>
  <c r="AS372" i="24"/>
  <c r="AY372" i="24" s="1"/>
  <c r="AL372" i="24"/>
  <c r="AK107" i="24"/>
  <c r="BA107" i="24"/>
  <c r="AU107" i="24" s="1"/>
  <c r="AE107" i="24"/>
  <c r="AX107" i="24"/>
  <c r="AJ79" i="24"/>
  <c r="AE79" i="24"/>
  <c r="AD79" i="24" s="1"/>
  <c r="BR79" i="24" s="1"/>
  <c r="AK79" i="24"/>
  <c r="BA79" i="24" s="1"/>
  <c r="AU79" i="24" s="1"/>
  <c r="AX79" i="24"/>
  <c r="AX247" i="24"/>
  <c r="AE247" i="24"/>
  <c r="AD247" i="24" s="1"/>
  <c r="BR247" i="24" s="1"/>
  <c r="AJ247" i="24"/>
  <c r="AK247" i="24"/>
  <c r="BA247" i="24" s="1"/>
  <c r="AU247" i="24" s="1"/>
  <c r="AP66" i="24"/>
  <c r="AH66" i="24"/>
  <c r="AO66" i="24" s="1"/>
  <c r="AG66" i="24"/>
  <c r="BB66" i="24" s="1"/>
  <c r="AI66" i="24"/>
  <c r="AQ66" i="24" a="1"/>
  <c r="AQ66" i="24" s="1"/>
  <c r="AV66" i="24"/>
  <c r="AT66" i="24"/>
  <c r="AH22" i="24"/>
  <c r="AL291" i="24"/>
  <c r="AS291" i="24"/>
  <c r="AY291" i="24" s="1"/>
  <c r="AJ329" i="24"/>
  <c r="AK329" i="24"/>
  <c r="BA329" i="24" s="1"/>
  <c r="AU329" i="24" s="1"/>
  <c r="AX329" i="24"/>
  <c r="AE329" i="24"/>
  <c r="AK252" i="24"/>
  <c r="BA252" i="24" s="1"/>
  <c r="AU252" i="24" s="1"/>
  <c r="AJ252" i="24"/>
  <c r="AE252" i="24"/>
  <c r="AX252" i="24"/>
  <c r="AL31" i="24"/>
  <c r="AS31" i="24"/>
  <c r="AY31" i="24" s="1"/>
  <c r="AD31" i="24"/>
  <c r="BR31" i="24" s="1"/>
  <c r="AP77" i="24"/>
  <c r="AI77" i="24"/>
  <c r="AH77" i="24"/>
  <c r="AO77" i="24" s="1"/>
  <c r="AG77" i="24"/>
  <c r="BB77" i="24" s="1"/>
  <c r="AQ77" i="24" a="1"/>
  <c r="AQ77" i="24" s="1"/>
  <c r="AV77" i="24"/>
  <c r="AT77" i="24"/>
  <c r="AJ483" i="24"/>
  <c r="AK483" i="24"/>
  <c r="BA483" i="24" s="1"/>
  <c r="AU483" i="24" s="1"/>
  <c r="AD483" i="24"/>
  <c r="BR483" i="24" s="1"/>
  <c r="AE483" i="24"/>
  <c r="AX483" i="24"/>
  <c r="AK164" i="24"/>
  <c r="BA164" i="24" s="1"/>
  <c r="AU164" i="24" s="1"/>
  <c r="AJ164" i="24"/>
  <c r="AE164" i="24"/>
  <c r="AD164" i="24" s="1"/>
  <c r="BR164" i="24" s="1"/>
  <c r="AX164" i="24"/>
  <c r="AE175" i="24"/>
  <c r="AD175" i="24" s="1"/>
  <c r="BR175" i="24" s="1"/>
  <c r="AK175" i="24"/>
  <c r="BA175" i="24" s="1"/>
  <c r="AU175" i="24" s="1"/>
  <c r="AJ175" i="24"/>
  <c r="AX175" i="24"/>
  <c r="AJ241" i="24"/>
  <c r="AK241" i="24"/>
  <c r="BA241" i="24" s="1"/>
  <c r="AU241" i="24" s="1"/>
  <c r="AE241" i="24"/>
  <c r="AD241" i="24" s="1"/>
  <c r="BR241" i="24" s="1"/>
  <c r="AX241" i="24"/>
  <c r="AL121" i="24"/>
  <c r="AS121" i="24"/>
  <c r="AY121" i="24" s="1"/>
  <c r="AJ211" i="24"/>
  <c r="AK211" i="24"/>
  <c r="BB211" i="24" s="1"/>
  <c r="AO211" i="24" s="1"/>
  <c r="AE211" i="24"/>
  <c r="BA211" i="24"/>
  <c r="AU211" i="24" s="1"/>
  <c r="AV211" i="24" s="1"/>
  <c r="AX211" i="24"/>
  <c r="BA441" i="24"/>
  <c r="AU441" i="24" s="1"/>
  <c r="AD441" i="24"/>
  <c r="BR441" i="24" s="1"/>
  <c r="AX441" i="24"/>
  <c r="AE441" i="24"/>
  <c r="AK441" i="24"/>
  <c r="AJ441" i="24"/>
  <c r="AK332" i="24"/>
  <c r="AJ332" i="24"/>
  <c r="AX332" i="24"/>
  <c r="AE332" i="24"/>
  <c r="BA332" i="24"/>
  <c r="AU332" i="24" s="1"/>
  <c r="AS269" i="24"/>
  <c r="AY269" i="24" s="1"/>
  <c r="AL269" i="24"/>
  <c r="AD291" i="24"/>
  <c r="BR291" i="24" s="1"/>
  <c r="AX246" i="24"/>
  <c r="AE246" i="24"/>
  <c r="AJ246" i="24"/>
  <c r="AK246" i="24"/>
  <c r="BA246" i="24" s="1"/>
  <c r="AU246" i="24" s="1"/>
  <c r="AK352" i="24"/>
  <c r="BA352" i="24" s="1"/>
  <c r="AU352" i="24" s="1"/>
  <c r="AX352" i="24"/>
  <c r="AJ352" i="24"/>
  <c r="AE352" i="24"/>
  <c r="AX38" i="24"/>
  <c r="AK38" i="24"/>
  <c r="BA38" i="24" s="1"/>
  <c r="AU38" i="24" s="1"/>
  <c r="AJ38" i="24"/>
  <c r="AE38" i="24"/>
  <c r="AT115" i="24"/>
  <c r="AP115" i="24"/>
  <c r="AV115" i="24"/>
  <c r="AQ115" i="24" a="1"/>
  <c r="AQ115" i="24" s="1"/>
  <c r="AI115" i="24"/>
  <c r="AH115" i="24"/>
  <c r="AO115" i="24" s="1"/>
  <c r="AG115" i="24"/>
  <c r="BB115" i="24" s="1"/>
  <c r="AJ327" i="24"/>
  <c r="AX327" i="24"/>
  <c r="AE327" i="24"/>
  <c r="AK327" i="24"/>
  <c r="BA327" i="24" s="1"/>
  <c r="AU327" i="24" s="1"/>
  <c r="AH23" i="24"/>
  <c r="AJ363" i="24"/>
  <c r="AE363" i="24"/>
  <c r="BA363" i="24"/>
  <c r="AU363" i="24" s="1"/>
  <c r="AX363" i="24"/>
  <c r="AK363" i="24"/>
  <c r="AL271" i="24"/>
  <c r="AS271" i="24"/>
  <c r="AY271" i="24" s="1"/>
  <c r="AJ273" i="24"/>
  <c r="AE273" i="24"/>
  <c r="AD273" i="24"/>
  <c r="BR273" i="24" s="1"/>
  <c r="AX273" i="24"/>
  <c r="AK273" i="24"/>
  <c r="BA273" i="24" s="1"/>
  <c r="AU273" i="24" s="1"/>
  <c r="AJ149" i="24"/>
  <c r="AX149" i="24"/>
  <c r="AE149" i="24"/>
  <c r="AD149" i="24"/>
  <c r="BR149" i="24" s="1"/>
  <c r="AK149" i="24"/>
  <c r="BA149" i="24" s="1"/>
  <c r="AU149" i="24" s="1"/>
  <c r="AE424" i="24"/>
  <c r="AD424" i="24"/>
  <c r="BR424" i="24" s="1"/>
  <c r="AK424" i="24"/>
  <c r="AJ424" i="24"/>
  <c r="BA424" i="24"/>
  <c r="AU424" i="24" s="1"/>
  <c r="AX424" i="24"/>
  <c r="AJ347" i="24"/>
  <c r="AX347" i="24"/>
  <c r="AK347" i="24"/>
  <c r="BA347" i="24" s="1"/>
  <c r="AU347" i="24" s="1"/>
  <c r="AE347" i="24"/>
  <c r="AL449" i="24"/>
  <c r="AS449" i="24"/>
  <c r="AY449" i="24" s="1"/>
  <c r="AD393" i="24"/>
  <c r="BR393" i="24" s="1"/>
  <c r="AL516" i="24"/>
  <c r="AS516" i="24"/>
  <c r="AY516" i="24" s="1"/>
  <c r="AK455" i="24"/>
  <c r="BA455" i="24" s="1"/>
  <c r="AU455" i="24" s="1"/>
  <c r="AJ455" i="24"/>
  <c r="AE455" i="24"/>
  <c r="AD455" i="24"/>
  <c r="BR455" i="24" s="1"/>
  <c r="AX455" i="24"/>
  <c r="AD271" i="24"/>
  <c r="BR271" i="24" s="1"/>
  <c r="AS401" i="24"/>
  <c r="AY401" i="24" s="1"/>
  <c r="AL401" i="24"/>
  <c r="AS519" i="24"/>
  <c r="AY519" i="24" s="1"/>
  <c r="AL519" i="24"/>
  <c r="AD519" i="24"/>
  <c r="BR519" i="24" s="1"/>
  <c r="AD133" i="24"/>
  <c r="BR133" i="24" s="1"/>
  <c r="AL133" i="24"/>
  <c r="AS133" i="24"/>
  <c r="AY133" i="24" s="1"/>
  <c r="AJ494" i="24"/>
  <c r="AK494" i="24"/>
  <c r="BA494" i="24"/>
  <c r="AU494" i="24" s="1"/>
  <c r="AE494" i="24"/>
  <c r="AD494" i="24"/>
  <c r="BR494" i="24" s="1"/>
  <c r="AX494" i="24"/>
  <c r="AX353" i="24"/>
  <c r="AK353" i="24"/>
  <c r="BA353" i="24" s="1"/>
  <c r="AU353" i="24" s="1"/>
  <c r="AJ353" i="24"/>
  <c r="AE353" i="24"/>
  <c r="AE419" i="24"/>
  <c r="AD419" i="24"/>
  <c r="BR419" i="24" s="1"/>
  <c r="AJ419" i="24"/>
  <c r="AX419" i="24"/>
  <c r="AK419" i="24"/>
  <c r="BA419" i="24" s="1"/>
  <c r="AU419" i="24" s="1"/>
  <c r="AK412" i="24"/>
  <c r="BA412" i="24" s="1"/>
  <c r="AU412" i="24" s="1"/>
  <c r="AX412" i="24"/>
  <c r="AJ412" i="24"/>
  <c r="AE412" i="24"/>
  <c r="AD412" i="24"/>
  <c r="BR412" i="24" s="1"/>
  <c r="AD526" i="24"/>
  <c r="BR526" i="24" s="1"/>
  <c r="BA526" i="24"/>
  <c r="AU526" i="24" s="1"/>
  <c r="AJ526" i="24"/>
  <c r="AX526" i="24"/>
  <c r="AK526" i="24"/>
  <c r="AE526" i="24"/>
  <c r="BA289" i="24"/>
  <c r="AU289" i="24" s="1"/>
  <c r="AE289" i="24"/>
  <c r="AK289" i="24"/>
  <c r="AD289" i="24"/>
  <c r="BR289" i="24" s="1"/>
  <c r="AJ289" i="24"/>
  <c r="AX289" i="24"/>
  <c r="AL471" i="24"/>
  <c r="AD471" i="24"/>
  <c r="BR471" i="24" s="1"/>
  <c r="AS471" i="24"/>
  <c r="AY471" i="24" s="1"/>
  <c r="AK462" i="24"/>
  <c r="BA462" i="24" s="1"/>
  <c r="AU462" i="24" s="1"/>
  <c r="AJ462" i="24"/>
  <c r="AX462" i="24"/>
  <c r="AE462" i="24"/>
  <c r="AD462" i="24"/>
  <c r="BR462" i="24" s="1"/>
  <c r="AS293" i="24"/>
  <c r="AY293" i="24" s="1"/>
  <c r="AD293" i="24"/>
  <c r="BR293" i="24" s="1"/>
  <c r="AL293" i="24"/>
  <c r="AJ248" i="24"/>
  <c r="AK248" i="24"/>
  <c r="BA248" i="24" s="1"/>
  <c r="AU248" i="24" s="1"/>
  <c r="AX248" i="24"/>
  <c r="AE248" i="24"/>
  <c r="AD248" i="24" s="1"/>
  <c r="BR248" i="24" s="1"/>
  <c r="AJ65" i="24"/>
  <c r="AX295" i="24"/>
  <c r="AE295" i="24"/>
  <c r="AJ295" i="24"/>
  <c r="AK295" i="24"/>
  <c r="BA295" i="24"/>
  <c r="AU295" i="24" s="1"/>
  <c r="AS342" i="24"/>
  <c r="AY342" i="24" s="1"/>
  <c r="AL342" i="24"/>
  <c r="AD342" i="24"/>
  <c r="BR342" i="24" s="1"/>
  <c r="AE37" i="24"/>
  <c r="AD37" i="24" s="1"/>
  <c r="BR37" i="24" s="1"/>
  <c r="AX37" i="24"/>
  <c r="AK37" i="24"/>
  <c r="BA37" i="24" s="1"/>
  <c r="AU37" i="24" s="1"/>
  <c r="AJ37" i="24"/>
  <c r="AE82" i="24"/>
  <c r="AD82" i="24" s="1"/>
  <c r="BR82" i="24" s="1"/>
  <c r="AX82" i="24"/>
  <c r="AJ82" i="24"/>
  <c r="AK82" i="24"/>
  <c r="BA82" i="24" s="1"/>
  <c r="AU82" i="24" s="1"/>
  <c r="AE22" i="24"/>
  <c r="AD22" i="24" s="1"/>
  <c r="BR22" i="24" s="1"/>
  <c r="AK22" i="24"/>
  <c r="BB22" i="24" s="1"/>
  <c r="AE165" i="24"/>
  <c r="AK165" i="24"/>
  <c r="BA165" i="24" s="1"/>
  <c r="AU165" i="24" s="1"/>
  <c r="AJ165" i="24"/>
  <c r="AX165" i="24"/>
  <c r="AX544" i="24"/>
  <c r="AK544" i="24"/>
  <c r="AJ544" i="24"/>
  <c r="BA544" i="24"/>
  <c r="AU544" i="24" s="1"/>
  <c r="AE544" i="24"/>
  <c r="AD544" i="24" s="1"/>
  <c r="BR544" i="24" s="1"/>
  <c r="AX234" i="24"/>
  <c r="AE234" i="24"/>
  <c r="AD234" i="24"/>
  <c r="BR234" i="24" s="1"/>
  <c r="AK234" i="24"/>
  <c r="BA234" i="24" s="1"/>
  <c r="AU234" i="24" s="1"/>
  <c r="AJ234" i="24"/>
  <c r="AK488" i="24"/>
  <c r="AJ488" i="24"/>
  <c r="BA488" i="24"/>
  <c r="AU488" i="24" s="1"/>
  <c r="AX488" i="24"/>
  <c r="AE488" i="24"/>
  <c r="AX100" i="24"/>
  <c r="AK100" i="24"/>
  <c r="AJ100" i="24"/>
  <c r="BA100" i="24"/>
  <c r="AU100" i="24" s="1"/>
  <c r="AE100" i="24"/>
  <c r="AD100" i="24" s="1"/>
  <c r="BR100" i="24" s="1"/>
  <c r="AE305" i="24"/>
  <c r="AX305" i="24"/>
  <c r="AD305" i="24"/>
  <c r="BR305" i="24" s="1"/>
  <c r="AJ305" i="24"/>
  <c r="AK305" i="24"/>
  <c r="BA305" i="24"/>
  <c r="AU305" i="24" s="1"/>
  <c r="AD403" i="24"/>
  <c r="BR403" i="24" s="1"/>
  <c r="AL403" i="24"/>
  <c r="AS403" i="24"/>
  <c r="AY403" i="24" s="1"/>
  <c r="AD124" i="24"/>
  <c r="BR124" i="24" s="1"/>
  <c r="AL357" i="24"/>
  <c r="AS357" i="24"/>
  <c r="AY357" i="24" s="1"/>
  <c r="AL481" i="24"/>
  <c r="AS481" i="24"/>
  <c r="AY481" i="24" s="1"/>
  <c r="AD168" i="24"/>
  <c r="BR168" i="24" s="1"/>
  <c r="AL168" i="24"/>
  <c r="AS168" i="24"/>
  <c r="AY168" i="24" s="1"/>
  <c r="AK231" i="24"/>
  <c r="AJ231" i="24"/>
  <c r="AE231" i="24"/>
  <c r="AX231" i="24"/>
  <c r="BA231" i="24"/>
  <c r="AU231" i="24" s="1"/>
  <c r="AK427" i="24"/>
  <c r="AE427" i="24"/>
  <c r="BA427" i="24"/>
  <c r="AU427" i="24" s="1"/>
  <c r="AD427" i="24"/>
  <c r="BR427" i="24" s="1"/>
  <c r="AX427" i="24"/>
  <c r="AJ427" i="24"/>
  <c r="AK549" i="24"/>
  <c r="BA549" i="24" s="1"/>
  <c r="AU549" i="24" s="1"/>
  <c r="AJ549" i="24"/>
  <c r="AE549" i="24"/>
  <c r="AD549" i="24"/>
  <c r="BR549" i="24" s="1"/>
  <c r="AX549" i="24"/>
  <c r="AK508" i="24"/>
  <c r="AJ508" i="24"/>
  <c r="BA508" i="24"/>
  <c r="AU508" i="24" s="1"/>
  <c r="AX508" i="24"/>
  <c r="AE508" i="24"/>
  <c r="AD508" i="24" s="1"/>
  <c r="BR508" i="24" s="1"/>
  <c r="AS344" i="24"/>
  <c r="AY344" i="24" s="1"/>
  <c r="AL344" i="24"/>
  <c r="AJ126" i="24"/>
  <c r="AK126" i="24"/>
  <c r="BA126" i="24" s="1"/>
  <c r="AU126" i="24" s="1"/>
  <c r="AE126" i="24"/>
  <c r="AD126" i="24" s="1"/>
  <c r="BR126" i="24" s="1"/>
  <c r="AX126" i="24"/>
  <c r="AK345" i="24"/>
  <c r="BA345" i="24"/>
  <c r="AU345" i="24" s="1"/>
  <c r="AX345" i="24"/>
  <c r="AJ345" i="24"/>
  <c r="AE345" i="24"/>
  <c r="AD345" i="24"/>
  <c r="BR345" i="24" s="1"/>
  <c r="AK459" i="24"/>
  <c r="AJ459" i="24"/>
  <c r="BA459" i="24"/>
  <c r="AU459" i="24" s="1"/>
  <c r="AE459" i="24"/>
  <c r="AD459" i="24" s="1"/>
  <c r="BR459" i="24" s="1"/>
  <c r="AX459" i="24"/>
  <c r="AJ294" i="24"/>
  <c r="BA294" i="24"/>
  <c r="AU294" i="24" s="1"/>
  <c r="AE294" i="24"/>
  <c r="AD294" i="24" s="1"/>
  <c r="BR294" i="24" s="1"/>
  <c r="AK294" i="24"/>
  <c r="AX294" i="24"/>
  <c r="AL265" i="24"/>
  <c r="AS265" i="24"/>
  <c r="AY265" i="24" s="1"/>
  <c r="AD265" i="24"/>
  <c r="BR265" i="24" s="1"/>
  <c r="AS120" i="24"/>
  <c r="AY120" i="24" s="1"/>
  <c r="AL120" i="24"/>
  <c r="AD120" i="24"/>
  <c r="BR120" i="24" s="1"/>
  <c r="AS108" i="24"/>
  <c r="AY108" i="24" s="1"/>
  <c r="AL108" i="24"/>
  <c r="AJ200" i="24"/>
  <c r="AX200" i="24"/>
  <c r="AK200" i="24"/>
  <c r="BA200" i="24" s="1"/>
  <c r="AU200" i="24" s="1"/>
  <c r="AE200" i="24"/>
  <c r="AD200" i="24" s="1"/>
  <c r="BR200" i="24" s="1"/>
  <c r="AS392" i="24"/>
  <c r="AY392" i="24" s="1"/>
  <c r="AL392" i="24"/>
  <c r="BA423" i="24"/>
  <c r="AU423" i="24" s="1"/>
  <c r="AL423" i="24"/>
  <c r="AS93" i="24"/>
  <c r="AY93" i="24" s="1"/>
  <c r="AL93" i="24"/>
  <c r="AX354" i="24"/>
  <c r="AK354" i="24"/>
  <c r="BA354" i="24" s="1"/>
  <c r="AU354" i="24" s="1"/>
  <c r="AJ354" i="24"/>
  <c r="AE354" i="24"/>
  <c r="AX387" i="24"/>
  <c r="AK387" i="24"/>
  <c r="BA387" i="24" s="1"/>
  <c r="AU387" i="24" s="1"/>
  <c r="AJ387" i="24"/>
  <c r="AE387" i="24"/>
  <c r="AL450" i="24"/>
  <c r="AS450" i="24"/>
  <c r="AY450" i="24" s="1"/>
  <c r="AD450" i="24"/>
  <c r="BR450" i="24" s="1"/>
  <c r="AJ411" i="24"/>
  <c r="AK411" i="24"/>
  <c r="AX411" i="24"/>
  <c r="BA411" i="24"/>
  <c r="AU411" i="24" s="1"/>
  <c r="AE411" i="24"/>
  <c r="AD411" i="24"/>
  <c r="BR411" i="24" s="1"/>
  <c r="AS240" i="24"/>
  <c r="AY240" i="24" s="1"/>
  <c r="AL240" i="24"/>
  <c r="AL194" i="24"/>
  <c r="AE46" i="24"/>
  <c r="AD46" i="24" s="1"/>
  <c r="BR46" i="24" s="1"/>
  <c r="AX46" i="24"/>
  <c r="AK46" i="24"/>
  <c r="BA46" i="24" s="1"/>
  <c r="AU46" i="24" s="1"/>
  <c r="AJ46" i="24"/>
  <c r="AE167" i="24"/>
  <c r="AD167" i="24" s="1"/>
  <c r="BR167" i="24" s="1"/>
  <c r="AK167" i="24"/>
  <c r="AJ167" i="24"/>
  <c r="BA167" i="24"/>
  <c r="AU167" i="24" s="1"/>
  <c r="AX167" i="24"/>
  <c r="AL440" i="24"/>
  <c r="AS440" i="24"/>
  <c r="AY440" i="24" s="1"/>
  <c r="AD440" i="24"/>
  <c r="BR440" i="24" s="1"/>
  <c r="AS452" i="24"/>
  <c r="AY452" i="24" s="1"/>
  <c r="AL452" i="24"/>
  <c r="AJ186" i="24"/>
  <c r="AK186" i="24"/>
  <c r="BA186" i="24" s="1"/>
  <c r="AU186" i="24" s="1"/>
  <c r="AX186" i="24"/>
  <c r="AE186" i="24"/>
  <c r="AD186" i="24" s="1"/>
  <c r="BR186" i="24" s="1"/>
  <c r="AJ206" i="24"/>
  <c r="AK206" i="24"/>
  <c r="BA206" i="24"/>
  <c r="AU206" i="24" s="1"/>
  <c r="AX206" i="24"/>
  <c r="AE206" i="24"/>
  <c r="AD206" i="24" s="1"/>
  <c r="BR206" i="24" s="1"/>
  <c r="AK381" i="24"/>
  <c r="BA381" i="24" s="1"/>
  <c r="AU381" i="24" s="1"/>
  <c r="AJ381" i="24"/>
  <c r="AX381" i="24"/>
  <c r="AE381" i="24"/>
  <c r="AD381" i="24" s="1"/>
  <c r="BR381" i="24" s="1"/>
  <c r="AS243" i="24"/>
  <c r="AY243" i="24" s="1"/>
  <c r="AD243" i="24"/>
  <c r="BR243" i="24" s="1"/>
  <c r="AK160" i="24"/>
  <c r="AJ160" i="24"/>
  <c r="BA160" i="24"/>
  <c r="AU160" i="24" s="1"/>
  <c r="AE160" i="24"/>
  <c r="AX160" i="24"/>
  <c r="AX86" i="24"/>
  <c r="AK86" i="24"/>
  <c r="BA86" i="24" s="1"/>
  <c r="AU86" i="24" s="1"/>
  <c r="AJ86" i="24"/>
  <c r="AE86" i="24"/>
  <c r="AK275" i="24"/>
  <c r="AJ275" i="24"/>
  <c r="AE275" i="24"/>
  <c r="AD275" i="24"/>
  <c r="BR275" i="24" s="1"/>
  <c r="BA275" i="24"/>
  <c r="AU275" i="24" s="1"/>
  <c r="AX275" i="24"/>
  <c r="AL407" i="24"/>
  <c r="AS407" i="24"/>
  <c r="AY407" i="24" s="1"/>
  <c r="AD407" i="24"/>
  <c r="BR407" i="24" s="1"/>
  <c r="AS204" i="24"/>
  <c r="AY204" i="24" s="1"/>
  <c r="AL204" i="24"/>
  <c r="AD204" i="24"/>
  <c r="BR204" i="24" s="1"/>
  <c r="AS461" i="24"/>
  <c r="AY461" i="24" s="1"/>
  <c r="AL461" i="24"/>
  <c r="AD461" i="24"/>
  <c r="BR461" i="24" s="1"/>
  <c r="AK331" i="24"/>
  <c r="AJ331" i="24"/>
  <c r="BA331" i="24"/>
  <c r="AU331" i="24" s="1"/>
  <c r="AE331" i="24"/>
  <c r="AD331" i="24"/>
  <c r="BR331" i="24" s="1"/>
  <c r="AX331" i="24"/>
  <c r="AK491" i="24"/>
  <c r="AD491" i="24"/>
  <c r="BR491" i="24" s="1"/>
  <c r="AX491" i="24"/>
  <c r="AJ491" i="24"/>
  <c r="BA491" i="24"/>
  <c r="AU491" i="24" s="1"/>
  <c r="AE491" i="24"/>
  <c r="AL201" i="24"/>
  <c r="AS201" i="24"/>
  <c r="AY201" i="24" s="1"/>
  <c r="BA153" i="24"/>
  <c r="AU153" i="24" s="1"/>
  <c r="AV153" i="24" s="1"/>
  <c r="AL153" i="24"/>
  <c r="AK222" i="24"/>
  <c r="BA222" i="24" s="1"/>
  <c r="AU222" i="24" s="1"/>
  <c r="AJ222" i="24"/>
  <c r="AX222" i="24"/>
  <c r="AE222" i="24"/>
  <c r="AL182" i="24"/>
  <c r="AS182" i="24"/>
  <c r="AY182" i="24" s="1"/>
  <c r="AD182" i="24"/>
  <c r="BR182" i="24" s="1"/>
  <c r="AS220" i="24"/>
  <c r="AY220" i="24" s="1"/>
  <c r="AL220" i="24"/>
  <c r="AE83" i="24"/>
  <c r="AD83" i="24" s="1"/>
  <c r="BR83" i="24" s="1"/>
  <c r="AX83" i="24"/>
  <c r="AJ83" i="24"/>
  <c r="AK83" i="24"/>
  <c r="BA83" i="24"/>
  <c r="AU83" i="24" s="1"/>
  <c r="AL325" i="24"/>
  <c r="AS325" i="24"/>
  <c r="AY325" i="24" s="1"/>
  <c r="AD325" i="24"/>
  <c r="BR325" i="24" s="1"/>
  <c r="AL205" i="24"/>
  <c r="AK299" i="24"/>
  <c r="AJ299" i="24"/>
  <c r="BA299" i="24"/>
  <c r="AU299" i="24" s="1"/>
  <c r="AX299" i="24"/>
  <c r="AE299" i="24"/>
  <c r="AS479" i="24"/>
  <c r="AY479" i="24" s="1"/>
  <c r="AD479" i="24"/>
  <c r="BR479" i="24" s="1"/>
  <c r="AL479" i="24"/>
  <c r="AS509" i="24"/>
  <c r="AY509" i="24" s="1"/>
  <c r="AL509" i="24"/>
  <c r="AS386" i="24"/>
  <c r="AY386" i="24" s="1"/>
  <c r="AL386" i="24"/>
  <c r="AL210" i="24"/>
  <c r="AS210" i="24"/>
  <c r="AY210" i="24" s="1"/>
  <c r="AD210" i="24"/>
  <c r="BR210" i="24" s="1"/>
  <c r="AJ264" i="24"/>
  <c r="AD264" i="24"/>
  <c r="BR264" i="24" s="1"/>
  <c r="BA264" i="24"/>
  <c r="AU264" i="24" s="1"/>
  <c r="AX264" i="24"/>
  <c r="AE264" i="24"/>
  <c r="AK264" i="24"/>
  <c r="AL184" i="24"/>
  <c r="AS184" i="24"/>
  <c r="AY184" i="24" s="1"/>
  <c r="AS258" i="24"/>
  <c r="AY258" i="24" s="1"/>
  <c r="AL258" i="24"/>
  <c r="AD258" i="24"/>
  <c r="BR258" i="24" s="1"/>
  <c r="AD543" i="24"/>
  <c r="BR543" i="24" s="1"/>
  <c r="AE378" i="24"/>
  <c r="AK378" i="24"/>
  <c r="BA378" i="24" s="1"/>
  <c r="AU378" i="24" s="1"/>
  <c r="AJ378" i="24"/>
  <c r="AD378" i="24"/>
  <c r="BR378" i="24" s="1"/>
  <c r="AX378" i="24"/>
  <c r="AS413" i="24"/>
  <c r="AY413" i="24" s="1"/>
  <c r="AL413" i="24"/>
  <c r="AD413" i="24"/>
  <c r="BR413" i="24" s="1"/>
  <c r="AD509" i="24"/>
  <c r="BR509" i="24" s="1"/>
  <c r="AJ67" i="24"/>
  <c r="BA328" i="24"/>
  <c r="AU328" i="24" s="1"/>
  <c r="AL328" i="24"/>
  <c r="AK104" i="24"/>
  <c r="BA104" i="24" s="1"/>
  <c r="AU104" i="24" s="1"/>
  <c r="AJ104" i="24"/>
  <c r="AX104" i="24"/>
  <c r="AE104" i="24"/>
  <c r="AD104" i="24"/>
  <c r="BR104" i="24" s="1"/>
  <c r="AS340" i="24"/>
  <c r="AY340" i="24" s="1"/>
  <c r="AL340" i="24"/>
  <c r="AD340" i="24"/>
  <c r="BR340" i="24" s="1"/>
  <c r="AK180" i="24"/>
  <c r="AJ180" i="24"/>
  <c r="AX180" i="24"/>
  <c r="AE180" i="24"/>
  <c r="BA180" i="24"/>
  <c r="AU180" i="24" s="1"/>
  <c r="AD180" i="24"/>
  <c r="BR180" i="24" s="1"/>
  <c r="AK283" i="24"/>
  <c r="AJ283" i="24"/>
  <c r="AE283" i="24"/>
  <c r="AD283" i="24" s="1"/>
  <c r="BR283" i="24" s="1"/>
  <c r="BA283" i="24"/>
  <c r="AU283" i="24" s="1"/>
  <c r="AX283" i="24"/>
  <c r="AJ304" i="24"/>
  <c r="AK304" i="24"/>
  <c r="BA304" i="24" s="1"/>
  <c r="AU304" i="24" s="1"/>
  <c r="AE304" i="24"/>
  <c r="AD304" i="24"/>
  <c r="BR304" i="24" s="1"/>
  <c r="AX304" i="24"/>
  <c r="AX445" i="24"/>
  <c r="AK445" i="24"/>
  <c r="BA445" i="24" s="1"/>
  <c r="AU445" i="24" s="1"/>
  <c r="AE445" i="24"/>
  <c r="AD445" i="24"/>
  <c r="BR445" i="24" s="1"/>
  <c r="AJ445" i="24"/>
  <c r="AX207" i="24"/>
  <c r="AK207" i="24"/>
  <c r="BA207" i="24"/>
  <c r="AU207" i="24" s="1"/>
  <c r="AJ207" i="24"/>
  <c r="AE207" i="24"/>
  <c r="AV102" i="24"/>
  <c r="AX102" i="24"/>
  <c r="AD481" i="24"/>
  <c r="BR481" i="24" s="1"/>
  <c r="AL350" i="24"/>
  <c r="AS350" i="24"/>
  <c r="AY350" i="24" s="1"/>
  <c r="AD525" i="24"/>
  <c r="BR525" i="24" s="1"/>
  <c r="AJ525" i="24"/>
  <c r="AX525" i="24"/>
  <c r="AE525" i="24"/>
  <c r="AK525" i="24"/>
  <c r="BA525" i="24" s="1"/>
  <c r="AU525" i="24" s="1"/>
  <c r="AD112" i="24"/>
  <c r="BR112" i="24" s="1"/>
  <c r="AK112" i="24"/>
  <c r="BB112" i="24" s="1"/>
  <c r="AO112" i="24" s="1"/>
  <c r="AJ112" i="24"/>
  <c r="AS335" i="24"/>
  <c r="AY335" i="24" s="1"/>
  <c r="AL335" i="24"/>
  <c r="AE502" i="24"/>
  <c r="AX502" i="24"/>
  <c r="AK502" i="24"/>
  <c r="BA502" i="24"/>
  <c r="AU502" i="24" s="1"/>
  <c r="AJ502" i="24"/>
  <c r="AD502" i="24"/>
  <c r="BR502" i="24" s="1"/>
  <c r="AK73" i="24"/>
  <c r="BB73" i="24" s="1"/>
  <c r="AJ73" i="24"/>
  <c r="AE73" i="24"/>
  <c r="AE263" i="24"/>
  <c r="AD263" i="24"/>
  <c r="BR263" i="24" s="1"/>
  <c r="AX263" i="24"/>
  <c r="AK263" i="24"/>
  <c r="BA263" i="24" s="1"/>
  <c r="AU263" i="24" s="1"/>
  <c r="AJ263" i="24"/>
  <c r="AL360" i="24"/>
  <c r="AS360" i="24"/>
  <c r="AY360" i="24" s="1"/>
  <c r="AK384" i="24"/>
  <c r="AE384" i="24"/>
  <c r="AD384" i="24"/>
  <c r="BR384" i="24" s="1"/>
  <c r="BA384" i="24"/>
  <c r="AU384" i="24" s="1"/>
  <c r="AJ384" i="24"/>
  <c r="AX384" i="24"/>
  <c r="AJ339" i="24"/>
  <c r="AE339" i="24"/>
  <c r="AK339" i="24"/>
  <c r="BA339" i="24"/>
  <c r="AU339" i="24" s="1"/>
  <c r="AX339" i="24"/>
  <c r="AD493" i="24"/>
  <c r="BR493" i="24" s="1"/>
  <c r="AK493" i="24"/>
  <c r="BA493" i="24" s="1"/>
  <c r="AU493" i="24" s="1"/>
  <c r="AJ493" i="24"/>
  <c r="AX493" i="24"/>
  <c r="AE493" i="24"/>
  <c r="BA330" i="24"/>
  <c r="AU330" i="24" s="1"/>
  <c r="AK330" i="24"/>
  <c r="AJ330" i="24"/>
  <c r="AE330" i="24"/>
  <c r="AD330" i="24"/>
  <c r="BR330" i="24" s="1"/>
  <c r="AX330" i="24"/>
  <c r="AK177" i="24"/>
  <c r="BA177" i="24" s="1"/>
  <c r="AU177" i="24" s="1"/>
  <c r="AJ177" i="24"/>
  <c r="AX177" i="24"/>
  <c r="AE177" i="24"/>
  <c r="AD177" i="24" s="1"/>
  <c r="BR177" i="24" s="1"/>
  <c r="AJ193" i="24"/>
  <c r="AK193" i="24"/>
  <c r="BA193" i="24" s="1"/>
  <c r="AU193" i="24" s="1"/>
  <c r="AV193" i="24" s="1"/>
  <c r="AE193" i="24"/>
  <c r="AD193" i="24"/>
  <c r="BR193" i="24" s="1"/>
  <c r="AX193" i="24"/>
  <c r="AK28" i="24"/>
  <c r="BA28" i="24" s="1"/>
  <c r="AU28" i="24" s="1"/>
  <c r="AV28" i="24" s="1"/>
  <c r="AE28" i="24"/>
  <c r="AD28" i="24" s="1"/>
  <c r="BR28" i="24" s="1"/>
  <c r="AJ28" i="24"/>
  <c r="AS409" i="24"/>
  <c r="AY409" i="24" s="1"/>
  <c r="AL409" i="24"/>
  <c r="AL367" i="24"/>
  <c r="AS367" i="24"/>
  <c r="AY367" i="24" s="1"/>
  <c r="AD367" i="24"/>
  <c r="BR367" i="24" s="1"/>
  <c r="AS351" i="24"/>
  <c r="AY351" i="24" s="1"/>
  <c r="AL351" i="24"/>
  <c r="AE296" i="24"/>
  <c r="AD296" i="24" s="1"/>
  <c r="BR296" i="24" s="1"/>
  <c r="AX296" i="24"/>
  <c r="AJ296" i="24"/>
  <c r="AK296" i="24"/>
  <c r="BA296" i="24" s="1"/>
  <c r="AU296" i="24" s="1"/>
  <c r="AE466" i="24"/>
  <c r="AX466" i="24"/>
  <c r="AK466" i="24"/>
  <c r="BA466" i="24" s="1"/>
  <c r="AU466" i="24" s="1"/>
  <c r="AJ466" i="24"/>
  <c r="AS45" i="24"/>
  <c r="AY45" i="24" s="1"/>
  <c r="AL45" i="24"/>
  <c r="AD45" i="24"/>
  <c r="BR45" i="24" s="1"/>
  <c r="AK460" i="24"/>
  <c r="BA460" i="24" s="1"/>
  <c r="AU460" i="24" s="1"/>
  <c r="AJ460" i="24"/>
  <c r="AX460" i="24"/>
  <c r="AE460" i="24"/>
  <c r="AD460" i="24" s="1"/>
  <c r="BR460" i="24" s="1"/>
  <c r="AX99" i="24"/>
  <c r="AJ99" i="24"/>
  <c r="AK99" i="24"/>
  <c r="BA99" i="24" s="1"/>
  <c r="AU99" i="24" s="1"/>
  <c r="AE99" i="24"/>
  <c r="AD99" i="24" s="1"/>
  <c r="BR99" i="24" s="1"/>
  <c r="BA390" i="24"/>
  <c r="AU390" i="24" s="1"/>
  <c r="AE390" i="24"/>
  <c r="AD390" i="24"/>
  <c r="BR390" i="24" s="1"/>
  <c r="AK390" i="24"/>
  <c r="AJ390" i="24"/>
  <c r="AX390" i="24"/>
  <c r="AX530" i="24"/>
  <c r="AK530" i="24"/>
  <c r="BA530" i="24" s="1"/>
  <c r="AU530" i="24" s="1"/>
  <c r="AJ530" i="24"/>
  <c r="AE530" i="24"/>
  <c r="AD530" i="24"/>
  <c r="BR530" i="24" s="1"/>
  <c r="AJ217" i="24"/>
  <c r="AK217" i="24"/>
  <c r="AX217" i="24"/>
  <c r="BA217" i="24"/>
  <c r="AU217" i="24" s="1"/>
  <c r="AE217" i="24"/>
  <c r="AD217" i="24"/>
  <c r="BR217" i="24" s="1"/>
  <c r="AX301" i="24"/>
  <c r="AK301" i="24"/>
  <c r="BA301" i="24" s="1"/>
  <c r="AU301" i="24" s="1"/>
  <c r="AJ301" i="24"/>
  <c r="AD301" i="24"/>
  <c r="BR301" i="24" s="1"/>
  <c r="AE301" i="24"/>
  <c r="AE56" i="24"/>
  <c r="AD56" i="24" s="1"/>
  <c r="BR56" i="24" s="1"/>
  <c r="AX56" i="24"/>
  <c r="AK56" i="24"/>
  <c r="AJ56" i="24"/>
  <c r="BA56" i="24"/>
  <c r="AU56" i="24" s="1"/>
  <c r="AX497" i="24"/>
  <c r="AK497" i="24"/>
  <c r="BA497" i="24" s="1"/>
  <c r="AU497" i="24" s="1"/>
  <c r="AJ497" i="24"/>
  <c r="AD497" i="24"/>
  <c r="BR497" i="24" s="1"/>
  <c r="AE497" i="24"/>
  <c r="AE447" i="24"/>
  <c r="AX447" i="24"/>
  <c r="AK447" i="24"/>
  <c r="AJ447" i="24"/>
  <c r="BA447" i="24"/>
  <c r="AU447" i="24" s="1"/>
  <c r="AS161" i="24"/>
  <c r="AY161" i="24" s="1"/>
  <c r="AL161" i="24"/>
  <c r="AJ391" i="24"/>
  <c r="AE391" i="24"/>
  <c r="AD391" i="24"/>
  <c r="BR391" i="24" s="1"/>
  <c r="AK391" i="24"/>
  <c r="AX391" i="24"/>
  <c r="BA391" i="24"/>
  <c r="AU391" i="24" s="1"/>
  <c r="AS39" i="24"/>
  <c r="AY39" i="24" s="1"/>
  <c r="AL39" i="24"/>
  <c r="AK68" i="24"/>
  <c r="AJ68" i="24"/>
  <c r="AX68" i="24"/>
  <c r="BA68" i="24"/>
  <c r="AU68" i="24" s="1"/>
  <c r="AE68" i="24"/>
  <c r="AJ437" i="24"/>
  <c r="AK437" i="24"/>
  <c r="AE437" i="24"/>
  <c r="AD437" i="24"/>
  <c r="BR437" i="24" s="1"/>
  <c r="AX437" i="24"/>
  <c r="BA437" i="24"/>
  <c r="AU437" i="24" s="1"/>
  <c r="BA361" i="24"/>
  <c r="AU361" i="24" s="1"/>
  <c r="AE361" i="24"/>
  <c r="AD361" i="24"/>
  <c r="BR361" i="24" s="1"/>
  <c r="AX361" i="24"/>
  <c r="AJ361" i="24"/>
  <c r="AK361" i="24"/>
  <c r="AL498" i="24"/>
  <c r="AS498" i="24"/>
  <c r="AY498" i="24" s="1"/>
  <c r="AJ287" i="24"/>
  <c r="AK287" i="24"/>
  <c r="BA287" i="24"/>
  <c r="AU287" i="24" s="1"/>
  <c r="AE287" i="24"/>
  <c r="AD287" i="24"/>
  <c r="BR287" i="24" s="1"/>
  <c r="AX287" i="24"/>
  <c r="AE92" i="24"/>
  <c r="AK92" i="24"/>
  <c r="BA92" i="24" s="1"/>
  <c r="AU92" i="24" s="1"/>
  <c r="AJ92" i="24"/>
  <c r="AX92" i="24"/>
  <c r="AK505" i="24"/>
  <c r="AJ505" i="24"/>
  <c r="AX505" i="24"/>
  <c r="AE505" i="24"/>
  <c r="BA505" i="24"/>
  <c r="AU505" i="24" s="1"/>
  <c r="AE142" i="24"/>
  <c r="AD142" i="24" s="1"/>
  <c r="BR142" i="24" s="1"/>
  <c r="AK142" i="24"/>
  <c r="AJ142" i="24"/>
  <c r="AX142" i="24"/>
  <c r="BA142" i="24"/>
  <c r="AU142" i="24" s="1"/>
  <c r="AS185" i="24"/>
  <c r="AY185" i="24" s="1"/>
  <c r="AL185" i="24"/>
  <c r="AS36" i="24"/>
  <c r="AY36" i="24" s="1"/>
  <c r="AS60" i="24"/>
  <c r="AY60" i="24" s="1"/>
  <c r="AL60" i="24"/>
  <c r="AX170" i="24"/>
  <c r="AE170" i="24"/>
  <c r="AD170" i="24" s="1"/>
  <c r="BR170" i="24" s="1"/>
  <c r="AK170" i="24"/>
  <c r="BA170" i="24" s="1"/>
  <c r="AU170" i="24" s="1"/>
  <c r="AJ170" i="24"/>
  <c r="AK309" i="24"/>
  <c r="BA309" i="24" s="1"/>
  <c r="AU309" i="24" s="1"/>
  <c r="AX309" i="24"/>
  <c r="AE309" i="24"/>
  <c r="AJ309" i="24"/>
  <c r="AL446" i="24"/>
  <c r="AS446" i="24"/>
  <c r="AY446" i="24" s="1"/>
  <c r="AS78" i="24"/>
  <c r="AY78" i="24" s="1"/>
  <c r="AL78" i="24"/>
  <c r="AS510" i="24"/>
  <c r="AY510" i="24" s="1"/>
  <c r="AL510" i="24"/>
  <c r="AS383" i="24"/>
  <c r="AY383" i="24" s="1"/>
  <c r="AL383" i="24"/>
  <c r="AD383" i="24"/>
  <c r="BR383" i="24" s="1"/>
  <c r="AD409" i="24"/>
  <c r="BR409" i="24" s="1"/>
  <c r="AJ307" i="24"/>
  <c r="AX307" i="24"/>
  <c r="AK307" i="24"/>
  <c r="AE307" i="24"/>
  <c r="AD307" i="24"/>
  <c r="BR307" i="24" s="1"/>
  <c r="BA307" i="24"/>
  <c r="AU307" i="24" s="1"/>
  <c r="AL159" i="24"/>
  <c r="AS159" i="24"/>
  <c r="AY159" i="24" s="1"/>
  <c r="AL341" i="24"/>
  <c r="AS341" i="24"/>
  <c r="AY341" i="24" s="1"/>
  <c r="AE389" i="24"/>
  <c r="AX389" i="24"/>
  <c r="AD389" i="24"/>
  <c r="BR389" i="24" s="1"/>
  <c r="AJ389" i="24"/>
  <c r="AK389" i="24"/>
  <c r="BA389" i="24" s="1"/>
  <c r="AU389" i="24" s="1"/>
  <c r="AX236" i="24"/>
  <c r="AJ236" i="24"/>
  <c r="AE236" i="24"/>
  <c r="AD236" i="24" s="1"/>
  <c r="BR236" i="24" s="1"/>
  <c r="AK236" i="24"/>
  <c r="BA236" i="24" s="1"/>
  <c r="AU236" i="24" s="1"/>
  <c r="AE65" i="24"/>
  <c r="AD65" i="24" s="1"/>
  <c r="BR65" i="24" s="1"/>
  <c r="AX65" i="24"/>
  <c r="AK65" i="24"/>
  <c r="BA65" i="24" s="1"/>
  <c r="AU65" i="24" s="1"/>
  <c r="AE444" i="24"/>
  <c r="AD444" i="24"/>
  <c r="BR444" i="24" s="1"/>
  <c r="AK444" i="24"/>
  <c r="BA444" i="24" s="1"/>
  <c r="AU444" i="24" s="1"/>
  <c r="AJ444" i="24"/>
  <c r="AX444" i="24"/>
  <c r="AK228" i="24"/>
  <c r="AJ228" i="24"/>
  <c r="AE228" i="24"/>
  <c r="AD228" i="24"/>
  <c r="BR228" i="24" s="1"/>
  <c r="BA228" i="24"/>
  <c r="AU228" i="24" s="1"/>
  <c r="AX228" i="24"/>
  <c r="AX448" i="24"/>
  <c r="AK448" i="24"/>
  <c r="BA448" i="24" s="1"/>
  <c r="AU448" i="24" s="1"/>
  <c r="AJ448" i="24"/>
  <c r="AE448" i="24"/>
  <c r="AD448" i="24"/>
  <c r="BR448" i="24" s="1"/>
  <c r="AJ355" i="24"/>
  <c r="BA355" i="24"/>
  <c r="AU355" i="24" s="1"/>
  <c r="AE355" i="24"/>
  <c r="AD355" i="24"/>
  <c r="BR355" i="24" s="1"/>
  <c r="AX355" i="24"/>
  <c r="AK355" i="24"/>
  <c r="AL321" i="24"/>
  <c r="AS321" i="24"/>
  <c r="AY321" i="24" s="1"/>
  <c r="AK67" i="24"/>
  <c r="AX67" i="24"/>
  <c r="BA67" i="24"/>
  <c r="AU67" i="24" s="1"/>
  <c r="AE67" i="24"/>
  <c r="AD185" i="24"/>
  <c r="BR185" i="24" s="1"/>
  <c r="AX131" i="24"/>
  <c r="AE131" i="24"/>
  <c r="AD131" i="24" s="1"/>
  <c r="BR131" i="24" s="1"/>
  <c r="AK131" i="24"/>
  <c r="BA131" i="24" s="1"/>
  <c r="AU131" i="24" s="1"/>
  <c r="AJ131" i="24"/>
  <c r="AE443" i="24"/>
  <c r="AX443" i="24"/>
  <c r="AD443" i="24"/>
  <c r="BR443" i="24" s="1"/>
  <c r="BA443" i="24"/>
  <c r="AU443" i="24" s="1"/>
  <c r="AK443" i="24"/>
  <c r="AJ443" i="24"/>
  <c r="AJ270" i="24"/>
  <c r="AK270" i="24"/>
  <c r="AX270" i="24"/>
  <c r="BA270" i="24"/>
  <c r="AU270" i="24" s="1"/>
  <c r="AE270" i="24"/>
  <c r="AD270" i="24"/>
  <c r="BR270" i="24" s="1"/>
  <c r="AD404" i="24"/>
  <c r="BR404" i="24" s="1"/>
  <c r="AX404" i="24"/>
  <c r="AK404" i="24"/>
  <c r="BA404" i="24" s="1"/>
  <c r="AU404" i="24" s="1"/>
  <c r="AJ404" i="24"/>
  <c r="AE404" i="24"/>
  <c r="AX539" i="24"/>
  <c r="AK539" i="24"/>
  <c r="BA539" i="24" s="1"/>
  <c r="AU539" i="24" s="1"/>
  <c r="AJ539" i="24"/>
  <c r="AE539" i="24"/>
  <c r="AT35" i="24"/>
  <c r="AP35" i="24"/>
  <c r="AH35" i="24"/>
  <c r="AO35" i="24" s="1"/>
  <c r="AG35" i="24"/>
  <c r="BB35" i="24" s="1"/>
  <c r="AI35" i="24"/>
  <c r="AV35" i="24"/>
  <c r="AQ35" i="24" a="1"/>
  <c r="AQ35" i="24" s="1"/>
  <c r="AS254" i="24"/>
  <c r="AY254" i="24" s="1"/>
  <c r="AL254" i="24"/>
  <c r="AK139" i="24"/>
  <c r="BA139" i="24" s="1"/>
  <c r="AU139" i="24" s="1"/>
  <c r="AJ139" i="24"/>
  <c r="AX139" i="24"/>
  <c r="AE139" i="24"/>
  <c r="AX95" i="24"/>
  <c r="AE95" i="24"/>
  <c r="AD95" i="24" s="1"/>
  <c r="BR95" i="24" s="1"/>
  <c r="AK95" i="24"/>
  <c r="BA95" i="24" s="1"/>
  <c r="AU95" i="24" s="1"/>
  <c r="AJ95" i="24"/>
  <c r="AX44" i="24"/>
  <c r="AE44" i="24"/>
  <c r="AK44" i="24"/>
  <c r="BA44" i="24" s="1"/>
  <c r="AU44" i="24" s="1"/>
  <c r="AK49" i="24"/>
  <c r="BA49" i="24" s="1"/>
  <c r="AU49" i="24" s="1"/>
  <c r="AJ49" i="24"/>
  <c r="AX49" i="24"/>
  <c r="AE49" i="24"/>
  <c r="AD49" i="24" s="1"/>
  <c r="BR49" i="24" s="1"/>
  <c r="AE538" i="24"/>
  <c r="AK538" i="24"/>
  <c r="BA538" i="24" s="1"/>
  <c r="AU538" i="24" s="1"/>
  <c r="AJ538" i="24"/>
  <c r="AX538" i="24"/>
  <c r="AD538" i="24"/>
  <c r="BR538" i="24" s="1"/>
  <c r="AL504" i="24"/>
  <c r="AS504" i="24"/>
  <c r="AY504" i="24" s="1"/>
  <c r="AD504" i="24"/>
  <c r="BR504" i="24" s="1"/>
  <c r="AK540" i="24"/>
  <c r="AJ540" i="24"/>
  <c r="BA540" i="24"/>
  <c r="AU540" i="24" s="1"/>
  <c r="AX540" i="24"/>
  <c r="AE540" i="24"/>
  <c r="AD540" i="24"/>
  <c r="BR540" i="24" s="1"/>
  <c r="AS536" i="24"/>
  <c r="AY536" i="24" s="1"/>
  <c r="AL536" i="24"/>
  <c r="AK397" i="24"/>
  <c r="BA397" i="24" s="1"/>
  <c r="AU397" i="24" s="1"/>
  <c r="AJ397" i="24"/>
  <c r="AE397" i="24"/>
  <c r="AD397" i="24"/>
  <c r="BR397" i="24" s="1"/>
  <c r="AX397" i="24"/>
  <c r="AE224" i="24"/>
  <c r="AD224" i="24" s="1"/>
  <c r="BR224" i="24" s="1"/>
  <c r="AX224" i="24"/>
  <c r="AK224" i="24"/>
  <c r="AJ224" i="24"/>
  <c r="BA224" i="24"/>
  <c r="AU224" i="24" s="1"/>
  <c r="AL477" i="24"/>
  <c r="AS477" i="24"/>
  <c r="AY477" i="24" s="1"/>
  <c r="AS365" i="24"/>
  <c r="AY365" i="24" s="1"/>
  <c r="AL365" i="24"/>
  <c r="AJ110" i="24"/>
  <c r="AE110" i="24"/>
  <c r="AD110" i="24" s="1"/>
  <c r="BR110" i="24" s="1"/>
  <c r="AX110" i="24"/>
  <c r="BA110" i="24"/>
  <c r="AU110" i="24" s="1"/>
  <c r="AK110" i="24"/>
  <c r="AK173" i="24"/>
  <c r="BA173" i="24" s="1"/>
  <c r="AU173" i="24" s="1"/>
  <c r="AJ173" i="24"/>
  <c r="AE173" i="24"/>
  <c r="AD173" i="24" s="1"/>
  <c r="BR173" i="24" s="1"/>
  <c r="AX173" i="24"/>
  <c r="AK439" i="24"/>
  <c r="AJ439" i="24"/>
  <c r="BA439" i="24"/>
  <c r="AU439" i="24" s="1"/>
  <c r="AE439" i="24"/>
  <c r="AD439" i="24"/>
  <c r="BR439" i="24" s="1"/>
  <c r="AX439" i="24"/>
  <c r="AK373" i="24"/>
  <c r="AD373" i="24"/>
  <c r="BR373" i="24" s="1"/>
  <c r="BA373" i="24"/>
  <c r="AU373" i="24" s="1"/>
  <c r="AE373" i="24"/>
  <c r="AJ373" i="24"/>
  <c r="AX373" i="24"/>
  <c r="AS358" i="24"/>
  <c r="AY358" i="24" s="1"/>
  <c r="AL358" i="24"/>
  <c r="AK524" i="24"/>
  <c r="AE524" i="24"/>
  <c r="AJ524" i="24"/>
  <c r="BA524" i="24"/>
  <c r="AU524" i="24" s="1"/>
  <c r="AX524" i="24"/>
  <c r="AD524" i="24"/>
  <c r="BR524" i="24" s="1"/>
  <c r="AK136" i="24"/>
  <c r="BA136" i="24" s="1"/>
  <c r="AU136" i="24" s="1"/>
  <c r="AJ136" i="24"/>
  <c r="AE136" i="24"/>
  <c r="AD136" i="24" s="1"/>
  <c r="BR136" i="24" s="1"/>
  <c r="AX136" i="24"/>
  <c r="AL250" i="24"/>
  <c r="AL312" i="24"/>
  <c r="AS312" i="24"/>
  <c r="AY312" i="24" s="1"/>
  <c r="AQ123" i="24" a="1"/>
  <c r="AQ123" i="24" s="1"/>
  <c r="AP123" i="24"/>
  <c r="AT123" i="24"/>
  <c r="AH123" i="24"/>
  <c r="AO123" i="24" s="1"/>
  <c r="AI123" i="24"/>
  <c r="AV123" i="24"/>
  <c r="AG123" i="24"/>
  <c r="BB123" i="24" s="1"/>
  <c r="AX55" i="24"/>
  <c r="AE55" i="24"/>
  <c r="AD55" i="24" s="1"/>
  <c r="BR55" i="24" s="1"/>
  <c r="AK55" i="24"/>
  <c r="BA55" i="24" s="1"/>
  <c r="AU55" i="24" s="1"/>
  <c r="AJ55" i="24"/>
  <c r="AL334" i="24"/>
  <c r="AS334" i="24"/>
  <c r="AY334" i="24" s="1"/>
  <c r="AX277" i="24"/>
  <c r="AK277" i="24"/>
  <c r="BA277" i="24" s="1"/>
  <c r="AU277" i="24" s="1"/>
  <c r="AJ277" i="24"/>
  <c r="AE277" i="24"/>
  <c r="AD277" i="24"/>
  <c r="BR277" i="24" s="1"/>
  <c r="AD254" i="24"/>
  <c r="BR254" i="24" s="1"/>
  <c r="AK127" i="24"/>
  <c r="AX127" i="24"/>
  <c r="BA127" i="24"/>
  <c r="AU127" i="24" s="1"/>
  <c r="AJ127" i="24"/>
  <c r="AE127" i="24"/>
  <c r="AD127" i="24" s="1"/>
  <c r="BR127" i="24" s="1"/>
  <c r="AK64" i="24"/>
  <c r="BA64" i="24" s="1"/>
  <c r="AU64" i="24" s="1"/>
  <c r="AX64" i="24"/>
  <c r="AE64" i="24"/>
  <c r="AD64" i="24" s="1"/>
  <c r="BR64" i="24" s="1"/>
  <c r="AJ27" i="24"/>
  <c r="AS244" i="24"/>
  <c r="AY244" i="24" s="1"/>
  <c r="AL244" i="24"/>
  <c r="AS33" i="24"/>
  <c r="AY33" i="24" s="1"/>
  <c r="AJ542" i="24"/>
  <c r="AX542" i="24"/>
  <c r="AE542" i="24"/>
  <c r="AD542" i="24"/>
  <c r="BR542" i="24" s="1"/>
  <c r="AK542" i="24"/>
  <c r="BA542" i="24"/>
  <c r="AU542" i="24" s="1"/>
  <c r="AE416" i="24"/>
  <c r="AX416" i="24"/>
  <c r="AK416" i="24"/>
  <c r="BA416" i="24" s="1"/>
  <c r="AU416" i="24" s="1"/>
  <c r="AJ416" i="24"/>
  <c r="AK359" i="24"/>
  <c r="BA359" i="24"/>
  <c r="AU359" i="24" s="1"/>
  <c r="AJ359" i="24"/>
  <c r="AX359" i="24"/>
  <c r="AE359" i="24"/>
  <c r="AE396" i="24"/>
  <c r="AX396" i="24"/>
  <c r="AD396" i="24"/>
  <c r="BR396" i="24" s="1"/>
  <c r="AJ396" i="24"/>
  <c r="BA396" i="24"/>
  <c r="AU396" i="24" s="1"/>
  <c r="AK396" i="24"/>
  <c r="AK61" i="24"/>
  <c r="BA61" i="24" s="1"/>
  <c r="AU61" i="24" s="1"/>
  <c r="AJ61" i="24"/>
  <c r="AE61" i="24"/>
  <c r="AD61" i="24" s="1"/>
  <c r="BR61" i="24" s="1"/>
  <c r="AX61" i="24"/>
  <c r="AL534" i="24"/>
  <c r="AS534" i="24"/>
  <c r="AY534" i="24" s="1"/>
  <c r="AE216" i="24"/>
  <c r="AD216" i="24" s="1"/>
  <c r="BR216" i="24" s="1"/>
  <c r="AX216" i="24"/>
  <c r="AK216" i="24"/>
  <c r="BA216" i="24" s="1"/>
  <c r="AU216" i="24" s="1"/>
  <c r="AV216" i="24" s="1"/>
  <c r="AJ216" i="24"/>
  <c r="BB102" i="24"/>
  <c r="AK260" i="24"/>
  <c r="AJ260" i="24"/>
  <c r="AX260" i="24"/>
  <c r="AE260" i="24"/>
  <c r="BA260" i="24"/>
  <c r="AU260" i="24" s="1"/>
  <c r="AJ101" i="24"/>
  <c r="AE101" i="24"/>
  <c r="AD101" i="24" s="1"/>
  <c r="BR101" i="24" s="1"/>
  <c r="AX101" i="24"/>
  <c r="AK101" i="24"/>
  <c r="BA101" i="24" s="1"/>
  <c r="AU101" i="24" s="1"/>
  <c r="AE128" i="24"/>
  <c r="AD128" i="24" s="1"/>
  <c r="BR128" i="24" s="1"/>
  <c r="AX128" i="24"/>
  <c r="AJ128" i="24"/>
  <c r="AK128" i="24"/>
  <c r="BA128" i="24" s="1"/>
  <c r="AU128" i="24" s="1"/>
  <c r="AX475" i="24"/>
  <c r="AJ475" i="24"/>
  <c r="AK475" i="24"/>
  <c r="BA475" i="24" s="1"/>
  <c r="AU475" i="24" s="1"/>
  <c r="AE475" i="24"/>
  <c r="AD475" i="24" s="1"/>
  <c r="BR475" i="24" s="1"/>
  <c r="AK348" i="24"/>
  <c r="AJ348" i="24"/>
  <c r="BA348" i="24"/>
  <c r="AU348" i="24" s="1"/>
  <c r="AE348" i="24"/>
  <c r="AD348" i="24"/>
  <c r="BR348" i="24" s="1"/>
  <c r="AX348" i="24"/>
  <c r="AS58" i="24"/>
  <c r="AY58" i="24" s="1"/>
  <c r="AL400" i="24"/>
  <c r="AD400" i="24"/>
  <c r="BR400" i="24" s="1"/>
  <c r="AS400" i="24"/>
  <c r="AY400" i="24" s="1"/>
  <c r="AL528" i="24"/>
  <c r="AS528" i="24"/>
  <c r="AY528" i="24" s="1"/>
  <c r="AL203" i="24"/>
  <c r="AE52" i="24"/>
  <c r="AD52" i="24" s="1"/>
  <c r="BR52" i="24" s="1"/>
  <c r="AX52" i="24"/>
  <c r="AJ52" i="24"/>
  <c r="AK52" i="24"/>
  <c r="BA52" i="24" s="1"/>
  <c r="AU52" i="24" s="1"/>
  <c r="AD303" i="24"/>
  <c r="BR303" i="24" s="1"/>
  <c r="AK303" i="24"/>
  <c r="BA303" i="24" s="1"/>
  <c r="AU303" i="24" s="1"/>
  <c r="AX303" i="24"/>
  <c r="AJ303" i="24"/>
  <c r="AE303" i="24"/>
  <c r="AL98" i="24"/>
  <c r="AS98" i="24"/>
  <c r="AY98" i="24" s="1"/>
  <c r="AD98" i="24"/>
  <c r="BR98" i="24" s="1"/>
  <c r="AJ230" i="24"/>
  <c r="AE230" i="24"/>
  <c r="AK230" i="24"/>
  <c r="BA230" i="24" s="1"/>
  <c r="AU230" i="24" s="1"/>
  <c r="AX230" i="24"/>
  <c r="AE53" i="24"/>
  <c r="AD53" i="24" s="1"/>
  <c r="BR53" i="24" s="1"/>
  <c r="AK53" i="24"/>
  <c r="BA53" i="24"/>
  <c r="AU53" i="24" s="1"/>
  <c r="AJ53" i="24"/>
  <c r="AX53" i="24"/>
  <c r="AL235" i="24"/>
  <c r="AD235" i="24"/>
  <c r="BR235" i="24" s="1"/>
  <c r="AS235" i="24"/>
  <c r="AY235" i="24" s="1"/>
  <c r="AD341" i="24"/>
  <c r="BR341" i="24" s="1"/>
  <c r="AH43" i="24"/>
  <c r="AO43" i="24" s="1"/>
  <c r="AG43" i="24"/>
  <c r="BB43" i="24" s="1"/>
  <c r="AI43" i="24"/>
  <c r="AT43" i="24"/>
  <c r="AV43" i="24"/>
  <c r="AQ43" i="24" a="1"/>
  <c r="AQ43" i="24" s="1"/>
  <c r="AP43" i="24"/>
  <c r="AL431" i="24"/>
  <c r="AS431" i="24"/>
  <c r="AY431" i="24" s="1"/>
  <c r="AL214" i="24"/>
  <c r="AK63" i="24"/>
  <c r="BA63" i="24" s="1"/>
  <c r="AU63" i="24" s="1"/>
  <c r="AV63" i="24" s="1"/>
  <c r="AE63" i="24"/>
  <c r="AD63" i="24" s="1"/>
  <c r="BR63" i="24" s="1"/>
  <c r="AK195" i="24"/>
  <c r="BA195" i="24" s="1"/>
  <c r="AU195" i="24" s="1"/>
  <c r="AV195" i="24" s="1"/>
  <c r="AJ195" i="24"/>
  <c r="AE195" i="24"/>
  <c r="AS506" i="24"/>
  <c r="AY506" i="24" s="1"/>
  <c r="AD506" i="24"/>
  <c r="BR506" i="24" s="1"/>
  <c r="AL506" i="24"/>
  <c r="AS433" i="24"/>
  <c r="AY433" i="24" s="1"/>
  <c r="AL433" i="24"/>
  <c r="AD433" i="24"/>
  <c r="BR433" i="24" s="1"/>
  <c r="AL414" i="24"/>
  <c r="AD414" i="24"/>
  <c r="BR414" i="24" s="1"/>
  <c r="AS414" i="24"/>
  <c r="AY414" i="24" s="1"/>
  <c r="AS518" i="24"/>
  <c r="AY518" i="24" s="1"/>
  <c r="AL518" i="24"/>
  <c r="AL533" i="24"/>
  <c r="AS533" i="24"/>
  <c r="AY533" i="24" s="1"/>
  <c r="AK213" i="24"/>
  <c r="BA213" i="24" s="1"/>
  <c r="AU213" i="24" s="1"/>
  <c r="AJ213" i="24"/>
  <c r="AE213" i="24"/>
  <c r="AX213" i="24"/>
  <c r="AK219" i="24"/>
  <c r="BA219" i="24"/>
  <c r="AU219" i="24" s="1"/>
  <c r="AE219" i="24"/>
  <c r="AX219" i="24"/>
  <c r="AD219" i="24"/>
  <c r="BR219" i="24" s="1"/>
  <c r="AJ219" i="24"/>
  <c r="AD477" i="24"/>
  <c r="BR477" i="24" s="1"/>
  <c r="AD365" i="24"/>
  <c r="BR365" i="24" s="1"/>
  <c r="AX422" i="24"/>
  <c r="AE422" i="24"/>
  <c r="AJ422" i="24"/>
  <c r="AK422" i="24"/>
  <c r="BA422" i="24" s="1"/>
  <c r="AU422" i="24" s="1"/>
  <c r="AX315" i="24"/>
  <c r="AK315" i="24"/>
  <c r="AJ315" i="24"/>
  <c r="BA315" i="24"/>
  <c r="AU315" i="24" s="1"/>
  <c r="AE315" i="24"/>
  <c r="AD315" i="24"/>
  <c r="BR315" i="24" s="1"/>
  <c r="AJ314" i="24"/>
  <c r="AK314" i="24"/>
  <c r="BA314" i="24" s="1"/>
  <c r="AU314" i="24" s="1"/>
  <c r="AE314" i="24"/>
  <c r="AD314" i="24"/>
  <c r="BR314" i="24" s="1"/>
  <c r="AX314" i="24"/>
  <c r="AJ233" i="24"/>
  <c r="AE233" i="24"/>
  <c r="AD233" i="24" s="1"/>
  <c r="BR233" i="24" s="1"/>
  <c r="AK233" i="24"/>
  <c r="BA233" i="24" s="1"/>
  <c r="AU233" i="24" s="1"/>
  <c r="AX233" i="24"/>
  <c r="AK24" i="24"/>
  <c r="BB24" i="24" s="1"/>
  <c r="BA24" i="24"/>
  <c r="AU24" i="24" s="1"/>
  <c r="AV24" i="24" s="1"/>
  <c r="AE24" i="24"/>
  <c r="AD24" i="24" s="1"/>
  <c r="BR24" i="24" s="1"/>
  <c r="AS465" i="24"/>
  <c r="AY465" i="24" s="1"/>
  <c r="AL465" i="24"/>
  <c r="AL382" i="24"/>
  <c r="AS382" i="24"/>
  <c r="AY382" i="24" s="1"/>
  <c r="AD382" i="24"/>
  <c r="BR382" i="24" s="1"/>
  <c r="AK117" i="24"/>
  <c r="BA117" i="24" s="1"/>
  <c r="AU117" i="24" s="1"/>
  <c r="AJ117" i="24"/>
  <c r="AX117" i="24"/>
  <c r="AE117" i="24"/>
  <c r="AD117" i="24" s="1"/>
  <c r="BR117" i="24" s="1"/>
  <c r="AJ208" i="24"/>
  <c r="AK208" i="24"/>
  <c r="AX208" i="24"/>
  <c r="BA208" i="24"/>
  <c r="AU208" i="24" s="1"/>
  <c r="AE208" i="24"/>
  <c r="AD208" i="24"/>
  <c r="BR208" i="24" s="1"/>
  <c r="AD312" i="24"/>
  <c r="BR312" i="24" s="1"/>
  <c r="AD214" i="24"/>
  <c r="BR214" i="24" s="1"/>
  <c r="AK119" i="24"/>
  <c r="BA119" i="24" s="1"/>
  <c r="AU119" i="24" s="1"/>
  <c r="AJ119" i="24"/>
  <c r="AX119" i="24"/>
  <c r="AE119" i="24"/>
  <c r="AD119" i="24" s="1"/>
  <c r="BR119" i="24" s="1"/>
  <c r="AK171" i="24"/>
  <c r="BA171" i="24" s="1"/>
  <c r="AU171" i="24" s="1"/>
  <c r="AE171" i="24"/>
  <c r="AD171" i="24"/>
  <c r="BR171" i="24" s="1"/>
  <c r="AX171" i="24"/>
  <c r="AJ171" i="24"/>
  <c r="AK162" i="24"/>
  <c r="BA162" i="24" s="1"/>
  <c r="AU162" i="24" s="1"/>
  <c r="AJ162" i="24"/>
  <c r="AX162" i="24"/>
  <c r="AE162" i="24"/>
  <c r="AS91" i="24"/>
  <c r="AY91" i="24" s="1"/>
  <c r="AL91" i="24"/>
  <c r="AS176" i="24"/>
  <c r="AY176" i="24" s="1"/>
  <c r="AL176" i="24"/>
  <c r="AD244" i="24"/>
  <c r="BR244" i="24" s="1"/>
  <c r="AL541" i="24"/>
  <c r="AS541" i="24"/>
  <c r="AY541" i="24" s="1"/>
  <c r="AX308" i="24"/>
  <c r="AK308" i="24"/>
  <c r="BA308" i="24"/>
  <c r="AU308" i="24" s="1"/>
  <c r="AJ308" i="24"/>
  <c r="AE308" i="24"/>
  <c r="AD308" i="24"/>
  <c r="BR308" i="24" s="1"/>
  <c r="AI118" i="24"/>
  <c r="AG118" i="24"/>
  <c r="BB118" i="24" s="1"/>
  <c r="AV118" i="24"/>
  <c r="AH118" i="24"/>
  <c r="AO118" i="24" s="1"/>
  <c r="AQ118" i="24" a="1"/>
  <c r="AQ118" i="24" s="1"/>
  <c r="AP118" i="24"/>
  <c r="AT118" i="24"/>
  <c r="AK302" i="24"/>
  <c r="BA302" i="24" s="1"/>
  <c r="AU302" i="24" s="1"/>
  <c r="AJ302" i="24"/>
  <c r="AX302" i="24"/>
  <c r="AE302" i="24"/>
  <c r="AD302" i="24"/>
  <c r="BR302" i="24" s="1"/>
  <c r="AS178" i="24"/>
  <c r="AY178" i="24" s="1"/>
  <c r="AL178" i="24"/>
  <c r="AD78" i="24"/>
  <c r="BR78" i="24" s="1"/>
  <c r="AJ96" i="24"/>
  <c r="AK96" i="24"/>
  <c r="BA96" i="24" s="1"/>
  <c r="AU96" i="24" s="1"/>
  <c r="AE96" i="24"/>
  <c r="AD96" i="24" s="1"/>
  <c r="BR96" i="24" s="1"/>
  <c r="AX96" i="24"/>
  <c r="AL261" i="24"/>
  <c r="AS261" i="24"/>
  <c r="AY261" i="24" s="1"/>
  <c r="AK62" i="24"/>
  <c r="BA62" i="24" s="1"/>
  <c r="AU62" i="24" s="1"/>
  <c r="AE62" i="24"/>
  <c r="AD62" i="24" s="1"/>
  <c r="BR62" i="24" s="1"/>
  <c r="AL262" i="24"/>
  <c r="AS262" i="24"/>
  <c r="AY262" i="24" s="1"/>
  <c r="AD262" i="24"/>
  <c r="BR262" i="24" s="1"/>
  <c r="AK23" i="24"/>
  <c r="AE23" i="24"/>
  <c r="AD23" i="24" s="1"/>
  <c r="BR23" i="24" s="1"/>
  <c r="AK285" i="24"/>
  <c r="AX285" i="24"/>
  <c r="BA285" i="24"/>
  <c r="AU285" i="24" s="1"/>
  <c r="AE285" i="24"/>
  <c r="AD285" i="24" s="1"/>
  <c r="BR285" i="24" s="1"/>
  <c r="AJ285" i="24"/>
  <c r="AX76" i="24"/>
  <c r="AE76" i="24"/>
  <c r="AD76" i="24" s="1"/>
  <c r="BR76" i="24" s="1"/>
  <c r="AK76" i="24"/>
  <c r="BA76" i="24" s="1"/>
  <c r="AU76" i="24" s="1"/>
  <c r="AJ76" i="24"/>
  <c r="AX346" i="24"/>
  <c r="AK346" i="24"/>
  <c r="BA346" i="24" s="1"/>
  <c r="AU346" i="24" s="1"/>
  <c r="AJ346" i="24"/>
  <c r="AE346" i="24"/>
  <c r="AS106" i="24"/>
  <c r="AY106" i="24" s="1"/>
  <c r="AL106" i="24"/>
  <c r="AD135" i="24"/>
  <c r="BR135" i="24" s="1"/>
  <c r="AS135" i="24"/>
  <c r="AY135" i="24" s="1"/>
  <c r="AL135" i="24"/>
  <c r="AK29" i="24"/>
  <c r="BA29" i="24" s="1"/>
  <c r="AU29" i="24" s="1"/>
  <c r="AV29" i="24" s="1"/>
  <c r="AJ29" i="24"/>
  <c r="AE29" i="24"/>
  <c r="AD29" i="24" s="1"/>
  <c r="BR29" i="24" s="1"/>
  <c r="AK227" i="24"/>
  <c r="AX227" i="24"/>
  <c r="AJ227" i="24"/>
  <c r="BA227" i="24"/>
  <c r="AU227" i="24" s="1"/>
  <c r="AE227" i="24"/>
  <c r="BA112" i="24"/>
  <c r="AU112" i="24" s="1"/>
  <c r="AV112" i="24" s="1"/>
  <c r="AS310" i="24"/>
  <c r="AY310" i="24" s="1"/>
  <c r="AL310" i="24"/>
  <c r="AJ239" i="24"/>
  <c r="AX239" i="24"/>
  <c r="AE239" i="24"/>
  <c r="AD239" i="24" s="1"/>
  <c r="BR239" i="24" s="1"/>
  <c r="AK239" i="24"/>
  <c r="BA239" i="24" s="1"/>
  <c r="AU239" i="24" s="1"/>
  <c r="AS274" i="24"/>
  <c r="AY274" i="24" s="1"/>
  <c r="AL274" i="24"/>
  <c r="BB63" i="24"/>
  <c r="AO63" i="24" s="1"/>
  <c r="AX249" i="24"/>
  <c r="AK249" i="24"/>
  <c r="BA249" i="24"/>
  <c r="AU249" i="24" s="1"/>
  <c r="AE249" i="24"/>
  <c r="AJ249" i="24"/>
  <c r="AS486" i="24"/>
  <c r="AY486" i="24" s="1"/>
  <c r="AL486" i="24"/>
  <c r="AJ547" i="24"/>
  <c r="BA547" i="24"/>
  <c r="AU547" i="24" s="1"/>
  <c r="AE547" i="24"/>
  <c r="AD547" i="24"/>
  <c r="BR547" i="24" s="1"/>
  <c r="AX547" i="24"/>
  <c r="AK547" i="24"/>
  <c r="AL472" i="24"/>
  <c r="AS472" i="24"/>
  <c r="AY472" i="24" s="1"/>
  <c r="AL489" i="24"/>
  <c r="AS489" i="24"/>
  <c r="AY489" i="24" s="1"/>
  <c r="AJ150" i="24"/>
  <c r="AX150" i="24"/>
  <c r="AE150" i="24"/>
  <c r="AD150" i="24"/>
  <c r="BR150" i="24" s="1"/>
  <c r="AK150" i="24"/>
  <c r="BA150" i="24" s="1"/>
  <c r="AU150" i="24" s="1"/>
  <c r="AE26" i="24"/>
  <c r="AK26" i="24"/>
  <c r="BA26" i="24" s="1"/>
  <c r="AU26" i="24" s="1"/>
  <c r="AV26" i="24" s="1"/>
  <c r="AK406" i="24"/>
  <c r="AJ406" i="24"/>
  <c r="BA406" i="24"/>
  <c r="AU406" i="24" s="1"/>
  <c r="AX406" i="24"/>
  <c r="AE406" i="24"/>
  <c r="AD406" i="24"/>
  <c r="BR406" i="24" s="1"/>
  <c r="AK109" i="24"/>
  <c r="BA109" i="24" s="1"/>
  <c r="AU109" i="24" s="1"/>
  <c r="AJ109" i="24"/>
  <c r="AX109" i="24"/>
  <c r="AE109" i="24"/>
  <c r="AD109" i="24"/>
  <c r="BR109" i="24" s="1"/>
  <c r="AX480" i="24"/>
  <c r="AE480" i="24"/>
  <c r="AD480" i="24"/>
  <c r="BR480" i="24" s="1"/>
  <c r="AK480" i="24"/>
  <c r="BA480" i="24" s="1"/>
  <c r="AU480" i="24" s="1"/>
  <c r="AJ480" i="24"/>
  <c r="AX278" i="24"/>
  <c r="AJ278" i="24"/>
  <c r="AK278" i="24"/>
  <c r="BA278" i="24" s="1"/>
  <c r="AU278" i="24" s="1"/>
  <c r="AE278" i="24"/>
  <c r="AK438" i="24"/>
  <c r="AJ438" i="24"/>
  <c r="AX438" i="24"/>
  <c r="BA438" i="24"/>
  <c r="AU438" i="24" s="1"/>
  <c r="AE438" i="24"/>
  <c r="AD438" i="24"/>
  <c r="BR438" i="24" s="1"/>
  <c r="AE369" i="24"/>
  <c r="AD369" i="24" s="1"/>
  <c r="BR369" i="24" s="1"/>
  <c r="AX369" i="24"/>
  <c r="AK369" i="24"/>
  <c r="BA369" i="24" s="1"/>
  <c r="AU369" i="24" s="1"/>
  <c r="AJ369" i="24"/>
  <c r="AK158" i="24"/>
  <c r="BA158" i="24" s="1"/>
  <c r="AU158" i="24" s="1"/>
  <c r="AJ158" i="24"/>
  <c r="AX158" i="24"/>
  <c r="AE158" i="24"/>
  <c r="AL377" i="24"/>
  <c r="AS377" i="24"/>
  <c r="AY377" i="24" s="1"/>
  <c r="AS523" i="24"/>
  <c r="AY523" i="24" s="1"/>
  <c r="AL523" i="24"/>
  <c r="AS266" i="24"/>
  <c r="AY266" i="24" s="1"/>
  <c r="AL266" i="24"/>
  <c r="AJ113" i="24"/>
  <c r="AK113" i="24"/>
  <c r="BB113" i="24" s="1"/>
  <c r="AO113" i="24" s="1"/>
  <c r="BA113" i="24"/>
  <c r="AU113" i="24" s="1"/>
  <c r="AV113" i="24" s="1"/>
  <c r="AE113" i="24"/>
  <c r="AX169" i="24"/>
  <c r="AJ169" i="24"/>
  <c r="AE169" i="24"/>
  <c r="AK169" i="24"/>
  <c r="BA169" i="24" s="1"/>
  <c r="AU169" i="24" s="1"/>
  <c r="AS297" i="24"/>
  <c r="AY297" i="24" s="1"/>
  <c r="AL297" i="24"/>
  <c r="AS292" i="24"/>
  <c r="AY292" i="24" s="1"/>
  <c r="AL292" i="24"/>
  <c r="AS229" i="24"/>
  <c r="AY229" i="24" s="1"/>
  <c r="AL229" i="24"/>
  <c r="AK522" i="24"/>
  <c r="BA522" i="24"/>
  <c r="AU522" i="24" s="1"/>
  <c r="AE522" i="24"/>
  <c r="AX522" i="24"/>
  <c r="AJ522" i="24"/>
  <c r="AD522" i="24"/>
  <c r="BR522" i="24" s="1"/>
  <c r="AK430" i="24"/>
  <c r="AJ430" i="24"/>
  <c r="BA430" i="24"/>
  <c r="AU430" i="24" s="1"/>
  <c r="AX430" i="24"/>
  <c r="AE430" i="24"/>
  <c r="AD430" i="24"/>
  <c r="BR430" i="24" s="1"/>
  <c r="AS364" i="24"/>
  <c r="AY364" i="24" s="1"/>
  <c r="AL364" i="24"/>
  <c r="AH41" i="24"/>
  <c r="AO41" i="24" s="1"/>
  <c r="AG41" i="24"/>
  <c r="BB41" i="24" s="1"/>
  <c r="AP41" i="24"/>
  <c r="AI41" i="24"/>
  <c r="AQ41" i="24" a="1"/>
  <c r="AQ41" i="24" s="1"/>
  <c r="AV41" i="24"/>
  <c r="AT41" i="24"/>
  <c r="AE473" i="24"/>
  <c r="AD473" i="24"/>
  <c r="BR473" i="24" s="1"/>
  <c r="BA473" i="24"/>
  <c r="AU473" i="24" s="1"/>
  <c r="AJ473" i="24"/>
  <c r="AX473" i="24"/>
  <c r="AK473" i="24"/>
  <c r="AL337" i="24"/>
  <c r="AS337" i="24"/>
  <c r="AY337" i="24" s="1"/>
  <c r="AX140" i="24"/>
  <c r="AK140" i="24"/>
  <c r="BA140" i="24" s="1"/>
  <c r="AU140" i="24" s="1"/>
  <c r="AJ140" i="24"/>
  <c r="AE140" i="24"/>
  <c r="AL279" i="24"/>
  <c r="AS279" i="24"/>
  <c r="AY279" i="24" s="1"/>
  <c r="AX487" i="24"/>
  <c r="AK487" i="24"/>
  <c r="AJ487" i="24"/>
  <c r="BA487" i="24"/>
  <c r="AU487" i="24" s="1"/>
  <c r="AE487" i="24"/>
  <c r="AK59" i="24"/>
  <c r="AJ59" i="24"/>
  <c r="BA59" i="24"/>
  <c r="AU59" i="24" s="1"/>
  <c r="AX59" i="24"/>
  <c r="AE59" i="24"/>
  <c r="AD59" i="24" s="1"/>
  <c r="BR59" i="24" s="1"/>
  <c r="AK268" i="24"/>
  <c r="AJ268" i="24"/>
  <c r="BA268" i="24"/>
  <c r="AU268" i="24" s="1"/>
  <c r="AX268" i="24"/>
  <c r="AE268" i="24"/>
  <c r="AS343" i="24"/>
  <c r="AY343" i="24" s="1"/>
  <c r="AL343" i="24"/>
  <c r="AJ94" i="24"/>
  <c r="AK94" i="24"/>
  <c r="BA94" i="24" s="1"/>
  <c r="AU94" i="24" s="1"/>
  <c r="AE94" i="24"/>
  <c r="AD94" i="24" s="1"/>
  <c r="BR94" i="24" s="1"/>
  <c r="AX94" i="24"/>
  <c r="AD489" i="24"/>
  <c r="BR489" i="24" s="1"/>
  <c r="AS395" i="24"/>
  <c r="AY395" i="24" s="1"/>
  <c r="AL395" i="24"/>
  <c r="AD395" i="24"/>
  <c r="BR395" i="24" s="1"/>
  <c r="AD181" i="24"/>
  <c r="BR181" i="24" s="1"/>
  <c r="AL181" i="24"/>
  <c r="AS181" i="24"/>
  <c r="AY181" i="24" s="1"/>
  <c r="AJ141" i="24"/>
  <c r="AK141" i="24"/>
  <c r="BA141" i="24" s="1"/>
  <c r="AU141" i="24" s="1"/>
  <c r="AE141" i="24"/>
  <c r="AX141" i="24"/>
  <c r="AL183" i="24"/>
  <c r="AS183" i="24"/>
  <c r="AY183" i="24" s="1"/>
  <c r="AH102" i="24"/>
  <c r="AK232" i="24"/>
  <c r="BA232" i="24" s="1"/>
  <c r="AU232" i="24" s="1"/>
  <c r="AJ232" i="24"/>
  <c r="AE232" i="24"/>
  <c r="AD232" i="24"/>
  <c r="BR232" i="24" s="1"/>
  <c r="AX232" i="24"/>
  <c r="AL476" i="24"/>
  <c r="AS476" i="24"/>
  <c r="AY476" i="24" s="1"/>
  <c r="AX172" i="24"/>
  <c r="AK172" i="24"/>
  <c r="BA172" i="24" s="1"/>
  <c r="AU172" i="24" s="1"/>
  <c r="AJ172" i="24"/>
  <c r="AE172" i="24"/>
  <c r="AD172" i="24" s="1"/>
  <c r="BR172" i="24" s="1"/>
  <c r="AJ371" i="24"/>
  <c r="AE371" i="24"/>
  <c r="AX371" i="24"/>
  <c r="AD371" i="24"/>
  <c r="BR371" i="24" s="1"/>
  <c r="AK371" i="24"/>
  <c r="BA371" i="24" s="1"/>
  <c r="AU371" i="24" s="1"/>
  <c r="AX257" i="24"/>
  <c r="AK257" i="24"/>
  <c r="BA257" i="24" s="1"/>
  <c r="AU257" i="24" s="1"/>
  <c r="AJ257" i="24"/>
  <c r="AE257" i="24"/>
  <c r="AD257" i="24" s="1"/>
  <c r="BR257" i="24" s="1"/>
  <c r="AD333" i="24"/>
  <c r="BR333" i="24" s="1"/>
  <c r="AK333" i="24"/>
  <c r="AX333" i="24"/>
  <c r="BA333" i="24"/>
  <c r="AU333" i="24" s="1"/>
  <c r="AJ333" i="24"/>
  <c r="AE333" i="24"/>
  <c r="AL225" i="24"/>
  <c r="AS225" i="24"/>
  <c r="AY225" i="24" s="1"/>
  <c r="AE81" i="24"/>
  <c r="AD81" i="24" s="1"/>
  <c r="BR81" i="24" s="1"/>
  <c r="AK81" i="24"/>
  <c r="AJ81" i="24"/>
  <c r="BA81" i="24"/>
  <c r="AU81" i="24" s="1"/>
  <c r="AX81" i="24"/>
  <c r="AK469" i="24"/>
  <c r="BA469" i="24" s="1"/>
  <c r="AU469" i="24" s="1"/>
  <c r="AX469" i="24"/>
  <c r="AJ469" i="24"/>
  <c r="AE469" i="24"/>
  <c r="AD469" i="24"/>
  <c r="BR469" i="24" s="1"/>
  <c r="AK105" i="24"/>
  <c r="BA105" i="24" s="1"/>
  <c r="AU105" i="24" s="1"/>
  <c r="AX105" i="24"/>
  <c r="AE105" i="24"/>
  <c r="AL417" i="24"/>
  <c r="AS417" i="24"/>
  <c r="AY417" i="24" s="1"/>
  <c r="AD417" i="24"/>
  <c r="BR417" i="24" s="1"/>
  <c r="AK484" i="24"/>
  <c r="BA484" i="24" s="1"/>
  <c r="AU484" i="24" s="1"/>
  <c r="AE484" i="24"/>
  <c r="AJ484" i="24"/>
  <c r="AX484" i="24"/>
  <c r="AX457" i="24"/>
  <c r="AE457" i="24"/>
  <c r="AK457" i="24"/>
  <c r="BA457" i="24" s="1"/>
  <c r="AU457" i="24" s="1"/>
  <c r="AJ457" i="24"/>
  <c r="AS492" i="24"/>
  <c r="AY492" i="24" s="1"/>
  <c r="AL492" i="24"/>
  <c r="AD492" i="24"/>
  <c r="BR492" i="24" s="1"/>
  <c r="AL319" i="24"/>
  <c r="AS319" i="24"/>
  <c r="AY319" i="24" s="1"/>
  <c r="AX87" i="24"/>
  <c r="AE87" i="24"/>
  <c r="AJ87" i="24"/>
  <c r="AK87" i="24"/>
  <c r="BA87" i="24" s="1"/>
  <c r="AU87" i="24" s="1"/>
  <c r="AK25" i="24"/>
  <c r="BB25" i="24" s="1"/>
  <c r="AO25" i="24" s="1"/>
  <c r="AE25" i="24"/>
  <c r="AD25" i="24" s="1"/>
  <c r="BR25" i="24" s="1"/>
  <c r="AJ25" i="24"/>
  <c r="BA25" i="24"/>
  <c r="AU25" i="24" s="1"/>
  <c r="AV25" i="24" s="1"/>
  <c r="AE366" i="24"/>
  <c r="AD366" i="24"/>
  <c r="BR366" i="24" s="1"/>
  <c r="AK366" i="24"/>
  <c r="BA366" i="24" s="1"/>
  <c r="AU366" i="24" s="1"/>
  <c r="AJ366" i="24"/>
  <c r="AX366" i="24"/>
  <c r="AE137" i="24"/>
  <c r="AD137" i="24" s="1"/>
  <c r="BR137" i="24" s="1"/>
  <c r="AK137" i="24"/>
  <c r="BA137" i="24" s="1"/>
  <c r="AU137" i="24" s="1"/>
  <c r="AJ137" i="24"/>
  <c r="AX137" i="24"/>
  <c r="AS454" i="24"/>
  <c r="AY454" i="24" s="1"/>
  <c r="AL454" i="24"/>
  <c r="AD454" i="24"/>
  <c r="BR454" i="24" s="1"/>
  <c r="AJ464" i="24"/>
  <c r="AE464" i="24"/>
  <c r="AD464" i="24"/>
  <c r="BR464" i="24" s="1"/>
  <c r="AX464" i="24"/>
  <c r="AK464" i="24"/>
  <c r="BA464" i="24" s="1"/>
  <c r="AU464" i="24" s="1"/>
  <c r="AJ385" i="24"/>
  <c r="AK385" i="24"/>
  <c r="BA385" i="24" s="1"/>
  <c r="AU385" i="24" s="1"/>
  <c r="AE385" i="24"/>
  <c r="AD385" i="24" s="1"/>
  <c r="BR385" i="24" s="1"/>
  <c r="AX385" i="24"/>
  <c r="AL434" i="24"/>
  <c r="AS434" i="24"/>
  <c r="AY434" i="24" s="1"/>
  <c r="AX535" i="24"/>
  <c r="AK535" i="24"/>
  <c r="BA535" i="24" s="1"/>
  <c r="AU535" i="24" s="1"/>
  <c r="AJ535" i="24"/>
  <c r="AE535" i="24"/>
  <c r="AD535" i="24"/>
  <c r="BR535" i="24" s="1"/>
  <c r="AJ515" i="24"/>
  <c r="AX515" i="24"/>
  <c r="BA515" i="24"/>
  <c r="AU515" i="24" s="1"/>
  <c r="AE515" i="24"/>
  <c r="AD515" i="24"/>
  <c r="BR515" i="24" s="1"/>
  <c r="AK515" i="24"/>
  <c r="AI40" i="24"/>
  <c r="AG40" i="24"/>
  <c r="BB40" i="24" s="1"/>
  <c r="AV40" i="24"/>
  <c r="AT40" i="24"/>
  <c r="AH40" i="24"/>
  <c r="AO40" i="24" s="1"/>
  <c r="AQ40" i="24" a="1"/>
  <c r="AQ40" i="24" s="1"/>
  <c r="AP40" i="24"/>
  <c r="AD476" i="24"/>
  <c r="BR476" i="24" s="1"/>
  <c r="AJ122" i="24"/>
  <c r="AE122" i="24"/>
  <c r="AD122" i="24" s="1"/>
  <c r="BR122" i="24" s="1"/>
  <c r="AX122" i="24"/>
  <c r="AK122" i="24"/>
  <c r="BA122" i="24" s="1"/>
  <c r="AU122" i="24" s="1"/>
  <c r="AD32" i="24"/>
  <c r="BR32" i="24" s="1"/>
  <c r="AS32" i="24"/>
  <c r="AY32" i="24" s="1"/>
  <c r="AK322" i="24"/>
  <c r="BA322" i="24"/>
  <c r="AU322" i="24" s="1"/>
  <c r="AX322" i="24"/>
  <c r="AJ322" i="24"/>
  <c r="AE322" i="24"/>
  <c r="AJ398" i="24"/>
  <c r="AK398" i="24"/>
  <c r="AX398" i="24"/>
  <c r="BA398" i="24"/>
  <c r="AU398" i="24" s="1"/>
  <c r="AE398" i="24"/>
  <c r="AD398" i="24" s="1"/>
  <c r="BR398" i="24" s="1"/>
  <c r="AL402" i="24"/>
  <c r="AS402" i="24"/>
  <c r="AY402" i="24" s="1"/>
  <c r="AL501" i="24"/>
  <c r="AS501" i="24"/>
  <c r="AY501" i="24" s="1"/>
  <c r="AE374" i="24"/>
  <c r="AD374" i="24"/>
  <c r="BR374" i="24" s="1"/>
  <c r="AJ374" i="24"/>
  <c r="AX374" i="24"/>
  <c r="AK374" i="24"/>
  <c r="BA374" i="24" s="1"/>
  <c r="AU374" i="24" s="1"/>
  <c r="AD176" i="24"/>
  <c r="BR176" i="24" s="1"/>
  <c r="AJ102" i="24"/>
  <c r="AJ157" i="24"/>
  <c r="AK157" i="24"/>
  <c r="BA157" i="24" s="1"/>
  <c r="AU157" i="24" s="1"/>
  <c r="AX157" i="24"/>
  <c r="AE157" i="24"/>
  <c r="AS408" i="24"/>
  <c r="AY408" i="24" s="1"/>
  <c r="AL408" i="24"/>
  <c r="AK259" i="24"/>
  <c r="AJ259" i="24"/>
  <c r="AX259" i="24"/>
  <c r="BA259" i="24"/>
  <c r="AU259" i="24" s="1"/>
  <c r="AE259" i="24"/>
  <c r="AK74" i="24"/>
  <c r="BA74" i="24" s="1"/>
  <c r="AU74" i="24" s="1"/>
  <c r="AV74" i="24" s="1"/>
  <c r="AJ74" i="24"/>
  <c r="AE74" i="24"/>
  <c r="AE34" i="24"/>
  <c r="AD34" i="24" s="1"/>
  <c r="BR34" i="24" s="1"/>
  <c r="AJ34" i="24"/>
  <c r="AX34" i="24"/>
  <c r="AK34" i="24"/>
  <c r="BA34" i="24" s="1"/>
  <c r="AU34" i="24" s="1"/>
  <c r="AD36" i="24"/>
  <c r="BR36" i="24" s="1"/>
  <c r="AK310" i="11"/>
  <c r="AE67" i="11"/>
  <c r="AE208" i="11"/>
  <c r="AD208" i="11" s="1"/>
  <c r="BR208" i="11" s="1"/>
  <c r="AK208" i="11"/>
  <c r="AK308" i="11"/>
  <c r="BA308" i="11" s="1"/>
  <c r="AU308" i="11" s="1"/>
  <c r="AX313" i="11"/>
  <c r="AX197" i="11"/>
  <c r="AK390" i="11"/>
  <c r="BA390" i="11" s="1"/>
  <c r="AU390" i="11" s="1"/>
  <c r="AE193" i="11"/>
  <c r="AD193" i="11" s="1"/>
  <c r="BR193" i="11" s="1"/>
  <c r="AJ108" i="11"/>
  <c r="AE310" i="11"/>
  <c r="AD310" i="11" s="1"/>
  <c r="BR310" i="11" s="1"/>
  <c r="AJ148" i="11"/>
  <c r="BA544" i="11"/>
  <c r="AU544" i="11" s="1"/>
  <c r="AE439" i="11"/>
  <c r="AD439" i="11" s="1"/>
  <c r="BR439" i="11" s="1"/>
  <c r="AJ477" i="11"/>
  <c r="AK349" i="11"/>
  <c r="BA349" i="11" s="1"/>
  <c r="AU349" i="11" s="1"/>
  <c r="AD432" i="11"/>
  <c r="BR432" i="11" s="1"/>
  <c r="AX347" i="11"/>
  <c r="AK192" i="11"/>
  <c r="AL192" i="11" s="1"/>
  <c r="AE535" i="11"/>
  <c r="AK451" i="11"/>
  <c r="BA451" i="11" s="1"/>
  <c r="AU451" i="11" s="1"/>
  <c r="AE302" i="11"/>
  <c r="BA270" i="11"/>
  <c r="AU270" i="11" s="1"/>
  <c r="AE127" i="11"/>
  <c r="AD127" i="11" s="1"/>
  <c r="BR127" i="11" s="1"/>
  <c r="AL238" i="11"/>
  <c r="AJ160" i="11"/>
  <c r="AE387" i="11"/>
  <c r="AD387" i="11" s="1"/>
  <c r="BR387" i="11" s="1"/>
  <c r="BA310" i="11"/>
  <c r="AU310" i="11" s="1"/>
  <c r="AE267" i="11"/>
  <c r="AX53" i="11"/>
  <c r="AE84" i="11"/>
  <c r="AD84" i="11" s="1"/>
  <c r="BR84" i="11" s="1"/>
  <c r="AH43" i="11"/>
  <c r="AO43" i="11" s="1"/>
  <c r="AK133" i="11"/>
  <c r="BA133" i="11" s="1"/>
  <c r="AU133" i="11" s="1"/>
  <c r="AI75" i="11"/>
  <c r="AJ75" i="11" s="1"/>
  <c r="AP75" i="11"/>
  <c r="AJ133" i="11"/>
  <c r="X24" i="11"/>
  <c r="AX544" i="11"/>
  <c r="AL45" i="11"/>
  <c r="AE311" i="11"/>
  <c r="AD311" i="11" s="1"/>
  <c r="BR311" i="11" s="1"/>
  <c r="AJ311" i="11"/>
  <c r="AX435" i="11"/>
  <c r="AK283" i="11"/>
  <c r="AJ435" i="11"/>
  <c r="BA213" i="11"/>
  <c r="AU213" i="11" s="1"/>
  <c r="AJ128" i="11"/>
  <c r="AX161" i="11"/>
  <c r="AD213" i="11"/>
  <c r="BR213" i="11" s="1"/>
  <c r="AX136" i="11"/>
  <c r="AK216" i="11"/>
  <c r="BA216" i="11" s="1"/>
  <c r="AU216" i="11" s="1"/>
  <c r="AX308" i="11"/>
  <c r="AD535" i="11"/>
  <c r="BR535" i="11" s="1"/>
  <c r="AJ201" i="11"/>
  <c r="AJ95" i="11"/>
  <c r="AE546" i="11"/>
  <c r="AL546" i="11" s="1"/>
  <c r="AX535" i="11"/>
  <c r="BA160" i="11"/>
  <c r="AU160" i="11" s="1"/>
  <c r="AX84" i="11"/>
  <c r="AQ43" i="11" a="1"/>
  <c r="AQ43" i="11" s="1"/>
  <c r="AJ439" i="11"/>
  <c r="AK477" i="11"/>
  <c r="BA477" i="11" s="1"/>
  <c r="AU477" i="11" s="1"/>
  <c r="AD512" i="11"/>
  <c r="BR512" i="11" s="1"/>
  <c r="AD430" i="11"/>
  <c r="BR430" i="11" s="1"/>
  <c r="AJ347" i="11"/>
  <c r="AD347" i="11"/>
  <c r="BR347" i="11" s="1"/>
  <c r="AD286" i="11"/>
  <c r="BR286" i="11" s="1"/>
  <c r="AK535" i="11"/>
  <c r="BA535" i="11" s="1"/>
  <c r="AU535" i="11" s="1"/>
  <c r="AL362" i="11"/>
  <c r="BA302" i="11"/>
  <c r="AU302" i="11" s="1"/>
  <c r="AK270" i="11"/>
  <c r="AD215" i="11"/>
  <c r="BR215" i="11" s="1"/>
  <c r="AJ127" i="11"/>
  <c r="AJ387" i="11"/>
  <c r="AJ372" i="11"/>
  <c r="AX267" i="11"/>
  <c r="BA53" i="11"/>
  <c r="AU53" i="11" s="1"/>
  <c r="AJ198" i="11"/>
  <c r="AV39" i="11"/>
  <c r="Y22" i="11"/>
  <c r="AG43" i="11"/>
  <c r="BB43" i="11" s="1"/>
  <c r="AE148" i="11"/>
  <c r="AD148" i="11" s="1"/>
  <c r="BR148" i="11" s="1"/>
  <c r="AQ75" i="11" a="1"/>
  <c r="AQ75" i="11" s="1"/>
  <c r="AE56" i="11"/>
  <c r="AE133" i="11"/>
  <c r="AK95" i="11"/>
  <c r="BA95" i="11" s="1"/>
  <c r="AU95" i="11" s="1"/>
  <c r="AJ544" i="11"/>
  <c r="AJ286" i="11"/>
  <c r="AE206" i="11"/>
  <c r="AD206" i="11"/>
  <c r="BR206" i="11" s="1"/>
  <c r="AX355" i="11"/>
  <c r="AX257" i="11"/>
  <c r="AD161" i="11"/>
  <c r="BR161" i="11" s="1"/>
  <c r="AD201" i="11"/>
  <c r="BR201" i="11" s="1"/>
  <c r="AX213" i="11"/>
  <c r="AD108" i="11"/>
  <c r="BR108" i="11" s="1"/>
  <c r="BA546" i="11"/>
  <c r="AU546" i="11" s="1"/>
  <c r="Y26" i="11"/>
  <c r="AX95" i="11"/>
  <c r="AH39" i="11"/>
  <c r="AO39" i="11" s="1"/>
  <c r="AJ546" i="11"/>
  <c r="AE542" i="11"/>
  <c r="AX477" i="11"/>
  <c r="AJ444" i="11"/>
  <c r="BA512" i="11"/>
  <c r="AU512" i="11" s="1"/>
  <c r="AX430" i="11"/>
  <c r="AE347" i="11"/>
  <c r="AJ208" i="11"/>
  <c r="AK127" i="11"/>
  <c r="BA127" i="11" s="1"/>
  <c r="AU127" i="11" s="1"/>
  <c r="AK387" i="11"/>
  <c r="AE246" i="11"/>
  <c r="AD246" i="11" s="1"/>
  <c r="BR246" i="11" s="1"/>
  <c r="BA372" i="11"/>
  <c r="AU372" i="11" s="1"/>
  <c r="AJ267" i="11"/>
  <c r="AJ27" i="11"/>
  <c r="AK198" i="11"/>
  <c r="BA198" i="11" s="1"/>
  <c r="AU198" i="11" s="1"/>
  <c r="AT39" i="11"/>
  <c r="AI43" i="11"/>
  <c r="AX89" i="11"/>
  <c r="AX148" i="11"/>
  <c r="AX128" i="11"/>
  <c r="AE126" i="11"/>
  <c r="BA52" i="11"/>
  <c r="AU52" i="11" s="1"/>
  <c r="AK544" i="11"/>
  <c r="AL544" i="11" s="1"/>
  <c r="AK286" i="11"/>
  <c r="BA286" i="11" s="1"/>
  <c r="AU286" i="11" s="1"/>
  <c r="AK440" i="11"/>
  <c r="BA440" i="11" s="1"/>
  <c r="AU440" i="11" s="1"/>
  <c r="AE257" i="11"/>
  <c r="AL257" i="11" s="1"/>
  <c r="AE72" i="11"/>
  <c r="AD72" i="11" s="1"/>
  <c r="BR72" i="11" s="1"/>
  <c r="AD254" i="11"/>
  <c r="BR254" i="11" s="1"/>
  <c r="AK257" i="11"/>
  <c r="BA257" i="11" s="1"/>
  <c r="AU257" i="11" s="1"/>
  <c r="AJ197" i="11"/>
  <c r="AK197" i="11"/>
  <c r="BA197" i="11" s="1"/>
  <c r="AU197" i="11" s="1"/>
  <c r="AX323" i="11"/>
  <c r="BA232" i="11"/>
  <c r="AU232" i="11" s="1"/>
  <c r="AE254" i="11"/>
  <c r="AX258" i="11"/>
  <c r="AJ206" i="11"/>
  <c r="AX208" i="11"/>
  <c r="AD302" i="11"/>
  <c r="BR302" i="11" s="1"/>
  <c r="AX310" i="11"/>
  <c r="AK164" i="11"/>
  <c r="BA164" i="11" s="1"/>
  <c r="AU164" i="11" s="1"/>
  <c r="AK212" i="11"/>
  <c r="BA212" i="11" s="1"/>
  <c r="AU212" i="11" s="1"/>
  <c r="AD544" i="11"/>
  <c r="BR544" i="11" s="1"/>
  <c r="AK311" i="11"/>
  <c r="BA311" i="11" s="1"/>
  <c r="AU311" i="11" s="1"/>
  <c r="AX542" i="11"/>
  <c r="AK444" i="11"/>
  <c r="BA444" i="11" s="1"/>
  <c r="AU444" i="11" s="1"/>
  <c r="AD346" i="11"/>
  <c r="BR346" i="11" s="1"/>
  <c r="AX512" i="11"/>
  <c r="AJ430" i="11"/>
  <c r="AX533" i="11"/>
  <c r="AJ418" i="11"/>
  <c r="AE286" i="11"/>
  <c r="AL286" i="11" s="1"/>
  <c r="AJ261" i="11"/>
  <c r="AE372" i="11"/>
  <c r="AD372" i="11" s="1"/>
  <c r="BR372" i="11" s="1"/>
  <c r="AX167" i="11"/>
  <c r="AJ339" i="11"/>
  <c r="AQ39" i="11" a="1"/>
  <c r="AQ39" i="11" s="1"/>
  <c r="AK67" i="11"/>
  <c r="BA67" i="11" s="1"/>
  <c r="AU67" i="11" s="1"/>
  <c r="AK89" i="11"/>
  <c r="BA89" i="11" s="1"/>
  <c r="AU89" i="11" s="1"/>
  <c r="AJ302" i="11"/>
  <c r="BA283" i="11"/>
  <c r="AU283" i="11" s="1"/>
  <c r="AK167" i="11"/>
  <c r="BA167" i="11" s="1"/>
  <c r="AU167" i="11" s="1"/>
  <c r="AH79" i="11"/>
  <c r="AO79" i="11" s="1"/>
  <c r="AI79" i="11"/>
  <c r="AV79" i="11"/>
  <c r="AT79" i="11"/>
  <c r="BA161" i="11"/>
  <c r="AU161" i="11" s="1"/>
  <c r="AK193" i="11"/>
  <c r="BA193" i="11" s="1"/>
  <c r="AU193" i="11" s="1"/>
  <c r="AX206" i="11"/>
  <c r="AE349" i="11"/>
  <c r="BA432" i="11"/>
  <c r="AU432" i="11" s="1"/>
  <c r="AD89" i="11"/>
  <c r="BR89" i="11" s="1"/>
  <c r="AX349" i="11"/>
  <c r="AK432" i="11"/>
  <c r="AL432" i="11" s="1"/>
  <c r="AE323" i="11"/>
  <c r="AD323" i="11" s="1"/>
  <c r="BR323" i="11" s="1"/>
  <c r="AJ270" i="11"/>
  <c r="AE161" i="11"/>
  <c r="AX193" i="11"/>
  <c r="AK258" i="11"/>
  <c r="BA258" i="11" s="1"/>
  <c r="AU258" i="11" s="1"/>
  <c r="AL265" i="11"/>
  <c r="AX108" i="11"/>
  <c r="AK128" i="11"/>
  <c r="AL128" i="11" s="1"/>
  <c r="AX232" i="11"/>
  <c r="AL324" i="11"/>
  <c r="AX432" i="11"/>
  <c r="AX142" i="11"/>
  <c r="AX270" i="11"/>
  <c r="BA387" i="11"/>
  <c r="AU387" i="11" s="1"/>
  <c r="AE258" i="11"/>
  <c r="AD549" i="11"/>
  <c r="BR549" i="11" s="1"/>
  <c r="AK484" i="11"/>
  <c r="BA484" i="11" s="1"/>
  <c r="AU484" i="11" s="1"/>
  <c r="AK439" i="11"/>
  <c r="BA439" i="11" s="1"/>
  <c r="AU439" i="11" s="1"/>
  <c r="AJ432" i="11"/>
  <c r="BA208" i="11"/>
  <c r="AU208" i="11" s="1"/>
  <c r="AX302" i="11"/>
  <c r="AE53" i="11"/>
  <c r="AD53" i="11" s="1"/>
  <c r="BR53" i="11" s="1"/>
  <c r="AX440" i="11"/>
  <c r="AX283" i="11"/>
  <c r="AX372" i="11"/>
  <c r="AE167" i="11"/>
  <c r="AD167" i="11" s="1"/>
  <c r="BR167" i="11" s="1"/>
  <c r="AD523" i="11"/>
  <c r="BR523" i="11" s="1"/>
  <c r="AZ21" i="12"/>
  <c r="N70" i="12"/>
  <c r="O68" i="12"/>
  <c r="N68" i="12"/>
  <c r="O64" i="12"/>
  <c r="O60" i="12"/>
  <c r="O61" i="12"/>
  <c r="O67" i="12"/>
  <c r="N67" i="12"/>
  <c r="O70" i="12"/>
  <c r="O66" i="12"/>
  <c r="N59" i="12"/>
  <c r="N64" i="12"/>
  <c r="N63" i="12"/>
  <c r="O59" i="12"/>
  <c r="O69" i="12"/>
  <c r="O58" i="12"/>
  <c r="N58" i="12"/>
  <c r="H53" i="12"/>
  <c r="O71" i="12"/>
  <c r="O65" i="12"/>
  <c r="N61" i="12"/>
  <c r="N62" i="12"/>
  <c r="N69" i="12"/>
  <c r="N66" i="12"/>
  <c r="N71" i="12"/>
  <c r="N65" i="12"/>
  <c r="O62" i="12"/>
  <c r="O63" i="12"/>
  <c r="N60" i="12"/>
  <c r="AH22" i="12"/>
  <c r="AG19" i="12"/>
  <c r="AH18" i="12"/>
  <c r="AG18" i="12"/>
  <c r="AH19" i="12"/>
  <c r="AH21" i="12"/>
  <c r="AG20" i="12"/>
  <c r="AH20" i="12"/>
  <c r="AG22" i="12"/>
  <c r="AG21" i="12"/>
  <c r="AA13" i="12"/>
  <c r="AG135" i="12"/>
  <c r="AG131" i="12"/>
  <c r="AG127" i="12"/>
  <c r="AG123" i="12"/>
  <c r="AG119" i="12"/>
  <c r="AG115" i="12"/>
  <c r="AG111" i="12"/>
  <c r="AG133" i="12"/>
  <c r="AG124" i="12"/>
  <c r="AH114" i="12"/>
  <c r="AG107" i="12"/>
  <c r="AH132" i="12"/>
  <c r="AH123" i="12"/>
  <c r="AG114" i="12"/>
  <c r="AG132" i="12"/>
  <c r="AH122" i="12"/>
  <c r="AH113" i="12"/>
  <c r="AG122" i="12"/>
  <c r="AG113" i="12"/>
  <c r="AG136" i="12"/>
  <c r="AH128" i="12"/>
  <c r="AG117" i="12"/>
  <c r="AH109" i="12"/>
  <c r="AG108" i="12"/>
  <c r="AH131" i="12"/>
  <c r="AG128" i="12"/>
  <c r="AH130" i="12"/>
  <c r="AH120" i="12"/>
  <c r="AH118" i="12"/>
  <c r="AH111" i="12"/>
  <c r="AH108" i="12"/>
  <c r="AH135" i="12"/>
  <c r="AG130" i="12"/>
  <c r="AG120" i="12"/>
  <c r="AG118" i="12"/>
  <c r="AH126" i="12"/>
  <c r="AG126" i="12"/>
  <c r="AH115" i="12"/>
  <c r="AH121" i="12"/>
  <c r="AG110" i="12"/>
  <c r="AG129" i="12"/>
  <c r="AH124" i="12"/>
  <c r="AG121" i="12"/>
  <c r="AH112" i="12"/>
  <c r="AH134" i="12"/>
  <c r="AG112" i="12"/>
  <c r="AG134" i="12"/>
  <c r="AH116" i="12"/>
  <c r="AG109" i="12"/>
  <c r="AH127" i="12"/>
  <c r="AH125" i="12"/>
  <c r="AG116" i="12"/>
  <c r="AA102" i="12"/>
  <c r="AH119" i="12"/>
  <c r="AG125" i="12"/>
  <c r="AH129" i="12"/>
  <c r="AH107" i="12"/>
  <c r="AH133" i="12"/>
  <c r="AH136" i="12"/>
  <c r="AH117" i="12"/>
  <c r="AH110" i="12"/>
  <c r="N134" i="12"/>
  <c r="N130" i="12"/>
  <c r="N126" i="12"/>
  <c r="N122" i="12"/>
  <c r="N118" i="12"/>
  <c r="N114" i="12"/>
  <c r="N110" i="12"/>
  <c r="O130" i="12"/>
  <c r="N121" i="12"/>
  <c r="N112" i="12"/>
  <c r="H102" i="12"/>
  <c r="O129" i="12"/>
  <c r="O120" i="12"/>
  <c r="O111" i="12"/>
  <c r="N129" i="12"/>
  <c r="N120" i="12"/>
  <c r="N111" i="12"/>
  <c r="O126" i="12"/>
  <c r="N117" i="12"/>
  <c r="N107" i="12"/>
  <c r="O135" i="12"/>
  <c r="O108" i="12"/>
  <c r="N135" i="12"/>
  <c r="O127" i="12"/>
  <c r="O118" i="12"/>
  <c r="N128" i="12"/>
  <c r="O109" i="12"/>
  <c r="O119" i="12"/>
  <c r="O136" i="12"/>
  <c r="O133" i="12"/>
  <c r="N136" i="12"/>
  <c r="N124" i="12"/>
  <c r="N109" i="12"/>
  <c r="N119" i="12"/>
  <c r="O116" i="12"/>
  <c r="N116" i="12"/>
  <c r="O107" i="12"/>
  <c r="O113" i="12"/>
  <c r="O110" i="12"/>
  <c r="O117" i="12"/>
  <c r="N113" i="12"/>
  <c r="O121" i="12"/>
  <c r="N133" i="12"/>
  <c r="N132" i="12"/>
  <c r="O125" i="12"/>
  <c r="N127" i="12"/>
  <c r="N125" i="12"/>
  <c r="O124" i="12"/>
  <c r="O122" i="12"/>
  <c r="N123" i="12"/>
  <c r="O115" i="12"/>
  <c r="O128" i="12"/>
  <c r="N115" i="12"/>
  <c r="O132" i="12"/>
  <c r="O134" i="12"/>
  <c r="O112" i="12"/>
  <c r="N108" i="12"/>
  <c r="O114" i="12"/>
  <c r="O123" i="12"/>
  <c r="N131" i="12"/>
  <c r="O131" i="12"/>
  <c r="AL18" i="12"/>
  <c r="AL23" i="12"/>
  <c r="O21" i="12"/>
  <c r="H13" i="12"/>
  <c r="O20" i="12"/>
  <c r="N20" i="12"/>
  <c r="N18" i="12"/>
  <c r="O19" i="12"/>
  <c r="O18" i="12"/>
  <c r="N19" i="12"/>
  <c r="O22" i="12"/>
  <c r="N22" i="12"/>
  <c r="N21" i="12"/>
  <c r="AZ136" i="12"/>
  <c r="AZ132" i="12"/>
  <c r="AZ128" i="12"/>
  <c r="AZ124" i="12"/>
  <c r="AZ120" i="12"/>
  <c r="AZ116" i="12"/>
  <c r="AZ112" i="12"/>
  <c r="BA126" i="12"/>
  <c r="BA117" i="12"/>
  <c r="BA108" i="12"/>
  <c r="AZ126" i="12"/>
  <c r="AZ117" i="12"/>
  <c r="AZ108" i="12"/>
  <c r="BA136" i="12"/>
  <c r="BA135" i="12"/>
  <c r="BA125" i="12"/>
  <c r="BA116" i="12"/>
  <c r="BA119" i="12"/>
  <c r="BA110" i="12"/>
  <c r="BA128" i="12"/>
  <c r="AZ119" i="12"/>
  <c r="BA111" i="12"/>
  <c r="AZ110" i="12"/>
  <c r="AT102" i="12"/>
  <c r="BA130" i="12"/>
  <c r="BA129" i="12"/>
  <c r="BA120" i="12"/>
  <c r="AZ125" i="12"/>
  <c r="BA118" i="12"/>
  <c r="AZ114" i="12"/>
  <c r="AZ133" i="12"/>
  <c r="AZ123" i="12"/>
  <c r="AZ111" i="12"/>
  <c r="BA134" i="12"/>
  <c r="BA113" i="12"/>
  <c r="BA107" i="12"/>
  <c r="AZ134" i="12"/>
  <c r="AZ113" i="12"/>
  <c r="AZ107" i="12"/>
  <c r="AZ127" i="12"/>
  <c r="BA122" i="12"/>
  <c r="AZ122" i="12"/>
  <c r="BA114" i="12"/>
  <c r="BA131" i="12"/>
  <c r="AZ129" i="12"/>
  <c r="BA123" i="12"/>
  <c r="BA133" i="12"/>
  <c r="AZ131" i="12"/>
  <c r="BA112" i="12"/>
  <c r="BA121" i="12"/>
  <c r="BA115" i="12"/>
  <c r="AZ115" i="12"/>
  <c r="BA109" i="12"/>
  <c r="BA124" i="12"/>
  <c r="AZ109" i="12"/>
  <c r="AZ130" i="12"/>
  <c r="AZ121" i="12"/>
  <c r="AZ135" i="12"/>
  <c r="BA132" i="12"/>
  <c r="BA127" i="12"/>
  <c r="AZ118" i="12"/>
  <c r="S58" i="12"/>
  <c r="S72" i="12"/>
  <c r="AG71" i="12"/>
  <c r="AH69" i="12"/>
  <c r="AH65" i="12"/>
  <c r="AG69" i="12"/>
  <c r="AG65" i="12"/>
  <c r="AH61" i="12"/>
  <c r="AG63" i="12"/>
  <c r="AG61" i="12"/>
  <c r="AH64" i="12"/>
  <c r="AH63" i="12"/>
  <c r="AH62" i="12"/>
  <c r="AG60" i="12"/>
  <c r="AH59" i="12"/>
  <c r="AG64" i="12"/>
  <c r="AG62" i="12"/>
  <c r="AG59" i="12"/>
  <c r="AH58" i="12"/>
  <c r="AH71" i="12"/>
  <c r="AG58" i="12"/>
  <c r="AA53" i="12"/>
  <c r="AG70" i="12"/>
  <c r="AG68" i="12"/>
  <c r="AH70" i="12"/>
  <c r="AH66" i="12"/>
  <c r="AG67" i="12"/>
  <c r="AG66" i="12"/>
  <c r="AH68" i="12"/>
  <c r="AH67" i="12"/>
  <c r="AH60" i="12"/>
  <c r="BA66" i="12"/>
  <c r="BA71" i="12"/>
  <c r="AZ66" i="12"/>
  <c r="BA62" i="12"/>
  <c r="BA63" i="12"/>
  <c r="BA68" i="12"/>
  <c r="AT53" i="12"/>
  <c r="AZ68" i="12"/>
  <c r="BA70" i="12"/>
  <c r="AZ69" i="12"/>
  <c r="BA60" i="12"/>
  <c r="BA59" i="12"/>
  <c r="BA67" i="12"/>
  <c r="AZ67" i="12"/>
  <c r="BA61" i="12"/>
  <c r="BA69" i="12"/>
  <c r="AZ61" i="12"/>
  <c r="BA65" i="12"/>
  <c r="BA58" i="12"/>
  <c r="AZ60" i="12"/>
  <c r="AZ65" i="12"/>
  <c r="AZ62" i="12"/>
  <c r="AZ58" i="12"/>
  <c r="AZ63" i="12"/>
  <c r="AZ71" i="12"/>
  <c r="AZ59" i="12"/>
  <c r="BA64" i="12"/>
  <c r="AZ70" i="12"/>
  <c r="AZ64" i="12"/>
  <c r="BE137" i="12"/>
  <c r="BE108" i="12"/>
  <c r="AL137" i="12"/>
  <c r="AL107" i="12"/>
  <c r="F93" i="12"/>
  <c r="F82" i="12"/>
  <c r="F75" i="12"/>
  <c r="F94" i="12"/>
  <c r="F95" i="12"/>
  <c r="F91" i="12"/>
  <c r="F85" i="12"/>
  <c r="F78" i="12"/>
  <c r="F76" i="12"/>
  <c r="F62" i="12"/>
  <c r="F86" i="12"/>
  <c r="F80" i="12"/>
  <c r="F60" i="12"/>
  <c r="F49" i="12"/>
  <c r="F83" i="12"/>
  <c r="F87" i="12"/>
  <c r="F66" i="12"/>
  <c r="F88" i="12"/>
  <c r="F72" i="12"/>
  <c r="F56" i="12"/>
  <c r="F89" i="12"/>
  <c r="F67" i="12"/>
  <c r="F52" i="12"/>
  <c r="F74" i="12"/>
  <c r="F71" i="12"/>
  <c r="F59" i="12"/>
  <c r="F84" i="12"/>
  <c r="F81" i="12"/>
  <c r="F57" i="12"/>
  <c r="F70" i="12"/>
  <c r="F51" i="12"/>
  <c r="F63" i="12"/>
  <c r="F64" i="12"/>
  <c r="F53" i="12"/>
  <c r="F73" i="12"/>
  <c r="F65" i="12"/>
  <c r="F79" i="12"/>
  <c r="F50" i="12"/>
  <c r="F68" i="12"/>
  <c r="F61" i="12"/>
  <c r="F48" i="12"/>
  <c r="F92" i="12"/>
  <c r="F77" i="12"/>
  <c r="F58" i="12"/>
  <c r="F90" i="12"/>
  <c r="F55" i="12"/>
  <c r="F69" i="12"/>
  <c r="AK99" i="11"/>
  <c r="AL99" i="11" s="1"/>
  <c r="BA99" i="11"/>
  <c r="AU99" i="11" s="1"/>
  <c r="AV121" i="11"/>
  <c r="AT121" i="11"/>
  <c r="AI114" i="11"/>
  <c r="AH114" i="11"/>
  <c r="AO114" i="11" s="1"/>
  <c r="AJ234" i="11"/>
  <c r="AE159" i="11"/>
  <c r="AD159" i="11" s="1"/>
  <c r="BR159" i="11" s="1"/>
  <c r="AQ41" i="11" a="1"/>
  <c r="AQ41" i="11" s="1"/>
  <c r="AK309" i="11"/>
  <c r="BA309" i="11" s="1"/>
  <c r="AU309" i="11" s="1"/>
  <c r="AJ309" i="11"/>
  <c r="AK427" i="11"/>
  <c r="BA427" i="11" s="1"/>
  <c r="AU427" i="11" s="1"/>
  <c r="AX496" i="11"/>
  <c r="AJ278" i="11"/>
  <c r="AT41" i="11"/>
  <c r="AX363" i="11"/>
  <c r="AK363" i="11"/>
  <c r="BA363" i="11" s="1"/>
  <c r="AU363" i="11" s="1"/>
  <c r="AJ517" i="11"/>
  <c r="AE496" i="11"/>
  <c r="AD496" i="11" s="1"/>
  <c r="BR496" i="11" s="1"/>
  <c r="BA411" i="11"/>
  <c r="AU411" i="11" s="1"/>
  <c r="AD129" i="11"/>
  <c r="BR129" i="11" s="1"/>
  <c r="AI63" i="11"/>
  <c r="AE63" i="11" s="1"/>
  <c r="AE388" i="11"/>
  <c r="AD388" i="11"/>
  <c r="BR388" i="11" s="1"/>
  <c r="AJ388" i="11"/>
  <c r="AK388" i="11"/>
  <c r="AK356" i="11"/>
  <c r="BA356" i="11" s="1"/>
  <c r="AU356" i="11" s="1"/>
  <c r="AJ356" i="11"/>
  <c r="AJ488" i="11"/>
  <c r="AK496" i="11"/>
  <c r="BA496" i="11" s="1"/>
  <c r="AU496" i="11" s="1"/>
  <c r="AJ192" i="11"/>
  <c r="AP114" i="11"/>
  <c r="AE129" i="11"/>
  <c r="AJ420" i="11"/>
  <c r="AK420" i="11"/>
  <c r="BA420" i="11" s="1"/>
  <c r="AU420" i="11" s="1"/>
  <c r="AE211" i="11"/>
  <c r="AD211" i="11"/>
  <c r="BR211" i="11" s="1"/>
  <c r="AE340" i="11"/>
  <c r="AD340" i="11" s="1"/>
  <c r="BR340" i="11" s="1"/>
  <c r="AK340" i="11"/>
  <c r="BA340" i="11" s="1"/>
  <c r="AU340" i="11" s="1"/>
  <c r="AJ340" i="11"/>
  <c r="AX455" i="11"/>
  <c r="AK330" i="11"/>
  <c r="BA330" i="11" s="1"/>
  <c r="AU330" i="11" s="1"/>
  <c r="AK218" i="11"/>
  <c r="BA218" i="11" s="1"/>
  <c r="AU218" i="11" s="1"/>
  <c r="AL523" i="11"/>
  <c r="AJ455" i="11"/>
  <c r="BA278" i="11"/>
  <c r="AU278" i="11" s="1"/>
  <c r="AH121" i="11"/>
  <c r="AO121" i="11" s="1"/>
  <c r="AJ364" i="11"/>
  <c r="AE364" i="11"/>
  <c r="AX364" i="11"/>
  <c r="AK364" i="11"/>
  <c r="AL364" i="11" s="1"/>
  <c r="AK465" i="11"/>
  <c r="BA465" i="11" s="1"/>
  <c r="AU465" i="11" s="1"/>
  <c r="AK455" i="11"/>
  <c r="BA455" i="11" s="1"/>
  <c r="AU455" i="11" s="1"/>
  <c r="AJ46" i="11"/>
  <c r="AX152" i="11"/>
  <c r="AE152" i="11"/>
  <c r="AX201" i="11"/>
  <c r="AK201" i="11"/>
  <c r="BA201" i="11" s="1"/>
  <c r="AU201" i="11" s="1"/>
  <c r="AX293" i="11"/>
  <c r="AJ316" i="11"/>
  <c r="AJ152" i="11"/>
  <c r="AK91" i="11"/>
  <c r="AL91" i="11" s="1"/>
  <c r="AJ521" i="11"/>
  <c r="AX521" i="11"/>
  <c r="AK521" i="11"/>
  <c r="BA521" i="11" s="1"/>
  <c r="AU521" i="11" s="1"/>
  <c r="AE521" i="11"/>
  <c r="AE520" i="11"/>
  <c r="AD520" i="11" s="1"/>
  <c r="BR520" i="11" s="1"/>
  <c r="AJ449" i="11"/>
  <c r="AE363" i="11"/>
  <c r="AD363" i="11" s="1"/>
  <c r="BR363" i="11" s="1"/>
  <c r="AE444" i="11"/>
  <c r="AD444" i="11" s="1"/>
  <c r="BR444" i="11" s="1"/>
  <c r="AL397" i="11"/>
  <c r="AJ116" i="11"/>
  <c r="AI41" i="11"/>
  <c r="AK41" i="11" s="1"/>
  <c r="BA41" i="11" s="1"/>
  <c r="AU41" i="11" s="1"/>
  <c r="AL206" i="11"/>
  <c r="AE153" i="11"/>
  <c r="AD153" i="11" s="1"/>
  <c r="BR153" i="11" s="1"/>
  <c r="BA293" i="11"/>
  <c r="AU293" i="11" s="1"/>
  <c r="AX99" i="11"/>
  <c r="AK116" i="11"/>
  <c r="BA116" i="11" s="1"/>
  <c r="AU116" i="11" s="1"/>
  <c r="AD46" i="11"/>
  <c r="BR46" i="11" s="1"/>
  <c r="AJ32" i="11"/>
  <c r="AK134" i="11"/>
  <c r="BA134" i="11" s="1"/>
  <c r="AU134" i="11" s="1"/>
  <c r="AE134" i="11"/>
  <c r="AL134" i="11" s="1"/>
  <c r="AK142" i="11"/>
  <c r="BA142" i="11" s="1"/>
  <c r="AU142" i="11" s="1"/>
  <c r="AE142" i="11"/>
  <c r="AD142" i="11" s="1"/>
  <c r="BR142" i="11" s="1"/>
  <c r="AE295" i="11"/>
  <c r="AK295" i="11"/>
  <c r="BA295" i="11" s="1"/>
  <c r="AU295" i="11" s="1"/>
  <c r="AD295" i="11"/>
  <c r="BR295" i="11" s="1"/>
  <c r="AE308" i="11"/>
  <c r="AE241" i="11"/>
  <c r="AL241" i="11" s="1"/>
  <c r="AX335" i="11"/>
  <c r="AE420" i="11"/>
  <c r="AJ363" i="11"/>
  <c r="AX497" i="11"/>
  <c r="AJ295" i="11"/>
  <c r="AJ374" i="11"/>
  <c r="AJ293" i="11"/>
  <c r="BA323" i="11"/>
  <c r="AU323" i="11" s="1"/>
  <c r="AJ254" i="11"/>
  <c r="AX134" i="11"/>
  <c r="AE116" i="11"/>
  <c r="AD116" i="11" s="1"/>
  <c r="BR116" i="11" s="1"/>
  <c r="AX46" i="11"/>
  <c r="AX549" i="11"/>
  <c r="AJ164" i="11"/>
  <c r="BA153" i="11"/>
  <c r="AU153" i="11" s="1"/>
  <c r="AK215" i="11"/>
  <c r="BA215" i="11" s="1"/>
  <c r="AU215" i="11" s="1"/>
  <c r="AJ215" i="11"/>
  <c r="AX215" i="11"/>
  <c r="AE203" i="11"/>
  <c r="AD203" i="11" s="1"/>
  <c r="BR203" i="11" s="1"/>
  <c r="AX92" i="11"/>
  <c r="AE92" i="11"/>
  <c r="AX291" i="11"/>
  <c r="AK291" i="11"/>
  <c r="BA291" i="11" s="1"/>
  <c r="AU291" i="11" s="1"/>
  <c r="AJ291" i="11"/>
  <c r="AE291" i="11"/>
  <c r="AK159" i="11"/>
  <c r="BA159" i="11" s="1"/>
  <c r="AU159" i="11" s="1"/>
  <c r="AJ159" i="11"/>
  <c r="AE303" i="11"/>
  <c r="AD303" i="11" s="1"/>
  <c r="BR303" i="11" s="1"/>
  <c r="AX169" i="11"/>
  <c r="AE169" i="11"/>
  <c r="AK169" i="11"/>
  <c r="BA169" i="11" s="1"/>
  <c r="AU169" i="11" s="1"/>
  <c r="AE471" i="11"/>
  <c r="AD471" i="11" s="1"/>
  <c r="BR471" i="11" s="1"/>
  <c r="AE451" i="11"/>
  <c r="AD451" i="11" s="1"/>
  <c r="BR451" i="11" s="1"/>
  <c r="AK481" i="11"/>
  <c r="BA481" i="11" s="1"/>
  <c r="AU481" i="11" s="1"/>
  <c r="AJ481" i="11"/>
  <c r="AE488" i="11"/>
  <c r="AD488" i="11" s="1"/>
  <c r="BR488" i="11" s="1"/>
  <c r="AK480" i="11"/>
  <c r="BA480" i="11" s="1"/>
  <c r="AU480" i="11" s="1"/>
  <c r="AJ480" i="11"/>
  <c r="AE480" i="11"/>
  <c r="AE278" i="11"/>
  <c r="AD278" i="11" s="1"/>
  <c r="BR278" i="11" s="1"/>
  <c r="AQ121" i="11" a="1"/>
  <c r="AQ121" i="11" s="1"/>
  <c r="AX91" i="11"/>
  <c r="AJ411" i="11"/>
  <c r="AK278" i="11"/>
  <c r="AP41" i="11"/>
  <c r="AQ114" i="11" a="1"/>
  <c r="AQ114" i="11" s="1"/>
  <c r="AE52" i="11"/>
  <c r="AD52" i="11" s="1"/>
  <c r="BR52" i="11" s="1"/>
  <c r="AJ536" i="11"/>
  <c r="AK536" i="11"/>
  <c r="BA536" i="11" s="1"/>
  <c r="AU536" i="11" s="1"/>
  <c r="AJ465" i="11"/>
  <c r="AX211" i="11"/>
  <c r="AJ218" i="11"/>
  <c r="AX52" i="11"/>
  <c r="AE536" i="11"/>
  <c r="AD536" i="11" s="1"/>
  <c r="BR536" i="11" s="1"/>
  <c r="AJ99" i="11"/>
  <c r="AI121" i="11"/>
  <c r="AX121" i="11" s="1"/>
  <c r="AL140" i="11"/>
  <c r="AG114" i="11"/>
  <c r="BB114" i="11" s="1"/>
  <c r="AD218" i="11"/>
  <c r="BR218" i="11" s="1"/>
  <c r="AV114" i="11"/>
  <c r="AK520" i="11"/>
  <c r="BA520" i="11" s="1"/>
  <c r="AU520" i="11" s="1"/>
  <c r="AK479" i="11"/>
  <c r="BA479" i="11" s="1"/>
  <c r="AU479" i="11" s="1"/>
  <c r="AE313" i="11"/>
  <c r="AD313" i="11" s="1"/>
  <c r="BR313" i="11" s="1"/>
  <c r="AE455" i="11"/>
  <c r="AD455" i="11" s="1"/>
  <c r="BR455" i="11" s="1"/>
  <c r="AD99" i="11"/>
  <c r="BR99" i="11" s="1"/>
  <c r="AK401" i="11"/>
  <c r="BA401" i="11" s="1"/>
  <c r="AU401" i="11" s="1"/>
  <c r="AJ401" i="11"/>
  <c r="AX401" i="11"/>
  <c r="AK497" i="11"/>
  <c r="BA497" i="11" s="1"/>
  <c r="AU497" i="11" s="1"/>
  <c r="AD39" i="11"/>
  <c r="BR39" i="11" s="1"/>
  <c r="AK225" i="11"/>
  <c r="BA225" i="11" s="1"/>
  <c r="AU225" i="11" s="1"/>
  <c r="AJ225" i="11"/>
  <c r="AE225" i="11"/>
  <c r="AX225" i="11"/>
  <c r="AX253" i="11"/>
  <c r="AJ253" i="11"/>
  <c r="AK253" i="11"/>
  <c r="BA253" i="11" s="1"/>
  <c r="AU253" i="11" s="1"/>
  <c r="AX388" i="11"/>
  <c r="AD225" i="11"/>
  <c r="BR225" i="11" s="1"/>
  <c r="AD67" i="11"/>
  <c r="BR67" i="11" s="1"/>
  <c r="AL58" i="11"/>
  <c r="AX153" i="11"/>
  <c r="AK108" i="11"/>
  <c r="BA108" i="11" s="1"/>
  <c r="AU108" i="11" s="1"/>
  <c r="AE309" i="11"/>
  <c r="AD309" i="11" s="1"/>
  <c r="BR309" i="11" s="1"/>
  <c r="BA426" i="11"/>
  <c r="AU426" i="11" s="1"/>
  <c r="AJ323" i="11"/>
  <c r="AK254" i="11"/>
  <c r="BA254" i="11" s="1"/>
  <c r="AU254" i="11" s="1"/>
  <c r="BA46" i="11"/>
  <c r="AU46" i="11" s="1"/>
  <c r="AK152" i="11"/>
  <c r="BA152" i="11" s="1"/>
  <c r="AU152" i="11" s="1"/>
  <c r="BA549" i="11"/>
  <c r="AU549" i="11" s="1"/>
  <c r="AJ24" i="11"/>
  <c r="AJ153" i="11"/>
  <c r="AJ242" i="11"/>
  <c r="AE242" i="11"/>
  <c r="AD242" i="11" s="1"/>
  <c r="BR242" i="11" s="1"/>
  <c r="AX33" i="11"/>
  <c r="AE33" i="11"/>
  <c r="AK33" i="11"/>
  <c r="BA33" i="11" s="1"/>
  <c r="AU33" i="11" s="1"/>
  <c r="AJ33" i="11"/>
  <c r="AJ249" i="11"/>
  <c r="AX249" i="11"/>
  <c r="AJ476" i="11"/>
  <c r="AE476" i="11"/>
  <c r="AD476" i="11"/>
  <c r="BR476" i="11" s="1"/>
  <c r="AX476" i="11"/>
  <c r="AK476" i="11"/>
  <c r="BA476" i="11" s="1"/>
  <c r="AU476" i="11" s="1"/>
  <c r="AJ454" i="11"/>
  <c r="AX454" i="11"/>
  <c r="AK454" i="11"/>
  <c r="AE454" i="11"/>
  <c r="AX484" i="11"/>
  <c r="AD192" i="11"/>
  <c r="BR192" i="11" s="1"/>
  <c r="AE360" i="11"/>
  <c r="AD360" i="11" s="1"/>
  <c r="BR360" i="11" s="1"/>
  <c r="AK360" i="11"/>
  <c r="BA360" i="11"/>
  <c r="AU360" i="11" s="1"/>
  <c r="AX360" i="11"/>
  <c r="AE484" i="11"/>
  <c r="AE316" i="11"/>
  <c r="AE390" i="11"/>
  <c r="AK303" i="11"/>
  <c r="BA303" i="11" s="1"/>
  <c r="AU303" i="11" s="1"/>
  <c r="AK129" i="11"/>
  <c r="BA129" i="11" s="1"/>
  <c r="AU129" i="11" s="1"/>
  <c r="AE427" i="11"/>
  <c r="AD427" i="11" s="1"/>
  <c r="BR427" i="11" s="1"/>
  <c r="AX51" i="11"/>
  <c r="AK51" i="11"/>
  <c r="BA51" i="11" s="1"/>
  <c r="AU51" i="11" s="1"/>
  <c r="AE51" i="11"/>
  <c r="AJ51" i="11"/>
  <c r="AX451" i="11"/>
  <c r="AP121" i="11"/>
  <c r="AD91" i="11"/>
  <c r="BR91" i="11" s="1"/>
  <c r="AV41" i="11"/>
  <c r="AK155" i="11"/>
  <c r="AL155" i="11" s="1"/>
  <c r="AJ155" i="11"/>
  <c r="AK471" i="11"/>
  <c r="AE411" i="11"/>
  <c r="AD411" i="11" s="1"/>
  <c r="BR411" i="11" s="1"/>
  <c r="AE234" i="11"/>
  <c r="AD234" i="11" s="1"/>
  <c r="BR234" i="11" s="1"/>
  <c r="AH41" i="11"/>
  <c r="AO41" i="11" s="1"/>
  <c r="AX218" i="11"/>
  <c r="AJ240" i="11"/>
  <c r="AE240" i="11"/>
  <c r="AX443" i="11"/>
  <c r="AJ443" i="11"/>
  <c r="AE443" i="11"/>
  <c r="AK443" i="11"/>
  <c r="AD443" i="11"/>
  <c r="BR443" i="11" s="1"/>
  <c r="AK335" i="11"/>
  <c r="AL335" i="11" s="1"/>
  <c r="AJ335" i="11"/>
  <c r="AK488" i="11"/>
  <c r="BA488" i="11" s="1"/>
  <c r="AU488" i="11" s="1"/>
  <c r="AE465" i="11"/>
  <c r="AL465" i="11" s="1"/>
  <c r="AX234" i="11"/>
  <c r="AG121" i="11"/>
  <c r="BB121" i="11" s="1"/>
  <c r="AK39" i="11"/>
  <c r="AL391" i="11"/>
  <c r="AD391" i="11"/>
  <c r="BR391" i="11" s="1"/>
  <c r="AK411" i="11"/>
  <c r="AX155" i="11"/>
  <c r="AE462" i="11"/>
  <c r="AJ91" i="11"/>
  <c r="AT114" i="11"/>
  <c r="AJ405" i="11"/>
  <c r="AK405" i="11"/>
  <c r="BA405" i="11" s="1"/>
  <c r="AU405" i="11" s="1"/>
  <c r="AE405" i="11"/>
  <c r="AD405" i="11"/>
  <c r="BR405" i="11" s="1"/>
  <c r="AX405" i="11"/>
  <c r="AL332" i="11"/>
  <c r="AK542" i="11"/>
  <c r="BA542" i="11" s="1"/>
  <c r="AU542" i="11" s="1"/>
  <c r="AX479" i="11"/>
  <c r="AJ211" i="11"/>
  <c r="AE98" i="11"/>
  <c r="AJ502" i="11"/>
  <c r="AX465" i="11"/>
  <c r="AX326" i="11"/>
  <c r="AJ326" i="11"/>
  <c r="AJ520" i="11"/>
  <c r="AX480" i="11"/>
  <c r="BA388" i="11"/>
  <c r="AU388" i="11" s="1"/>
  <c r="AK502" i="11"/>
  <c r="BA502" i="11" s="1"/>
  <c r="AU502" i="11" s="1"/>
  <c r="AJ504" i="11"/>
  <c r="AE401" i="11"/>
  <c r="AD401" i="11" s="1"/>
  <c r="BR401" i="11" s="1"/>
  <c r="AE293" i="11"/>
  <c r="AD293" i="11" s="1"/>
  <c r="BR293" i="11" s="1"/>
  <c r="AX192" i="11"/>
  <c r="AE99" i="11"/>
  <c r="AE46" i="11"/>
  <c r="AL46" i="11" s="1"/>
  <c r="AX343" i="11"/>
  <c r="AK343" i="11"/>
  <c r="BA343" i="11" s="1"/>
  <c r="AU343" i="11" s="1"/>
  <c r="AJ343" i="11"/>
  <c r="AE479" i="11"/>
  <c r="AD479" i="11" s="1"/>
  <c r="BR479" i="11" s="1"/>
  <c r="AE164" i="11"/>
  <c r="AX420" i="11"/>
  <c r="AX295" i="11"/>
  <c r="AE374" i="11"/>
  <c r="AD374" i="11" s="1"/>
  <c r="BR374" i="11" s="1"/>
  <c r="AE481" i="11"/>
  <c r="AL481" i="11" s="1"/>
  <c r="BA443" i="11"/>
  <c r="AU443" i="11" s="1"/>
  <c r="AE517" i="11"/>
  <c r="AL517" i="11" s="1"/>
  <c r="AX374" i="11"/>
  <c r="AX481" i="11"/>
  <c r="AD356" i="11"/>
  <c r="BR356" i="11" s="1"/>
  <c r="AX309" i="11"/>
  <c r="AK211" i="11"/>
  <c r="AJ161" i="11"/>
  <c r="AK240" i="11"/>
  <c r="BA240" i="11" s="1"/>
  <c r="AU240" i="11" s="1"/>
  <c r="AJ134" i="11"/>
  <c r="AJ53" i="11"/>
  <c r="AK98" i="11"/>
  <c r="BA98" i="11" s="1"/>
  <c r="AU98" i="11" s="1"/>
  <c r="AX39" i="11"/>
  <c r="AD128" i="11"/>
  <c r="BR128" i="11" s="1"/>
  <c r="AK242" i="11"/>
  <c r="BA242" i="11" s="1"/>
  <c r="AU242" i="11" s="1"/>
  <c r="AJ460" i="11"/>
  <c r="AK460" i="11"/>
  <c r="BA460" i="11" s="1"/>
  <c r="AU460" i="11" s="1"/>
  <c r="AE460" i="11"/>
  <c r="AD460" i="11" s="1"/>
  <c r="BR460" i="11" s="1"/>
  <c r="AX460" i="11"/>
  <c r="AE160" i="11"/>
  <c r="AD160" i="11"/>
  <c r="BR160" i="11" s="1"/>
  <c r="AJ377" i="11"/>
  <c r="AX377" i="11"/>
  <c r="AK377" i="11"/>
  <c r="BA377" i="11" s="1"/>
  <c r="AU377" i="11" s="1"/>
  <c r="AE377" i="11"/>
  <c r="AJ138" i="11"/>
  <c r="AX138" i="11"/>
  <c r="AE102" i="11"/>
  <c r="AD102" i="11"/>
  <c r="BR102" i="11" s="1"/>
  <c r="AK102" i="11"/>
  <c r="BB102" i="11" s="1"/>
  <c r="AO102" i="11" s="1"/>
  <c r="AJ102" i="11"/>
  <c r="AJ384" i="11"/>
  <c r="AX384" i="11"/>
  <c r="AK384" i="11"/>
  <c r="AE384" i="11"/>
  <c r="AD384" i="11"/>
  <c r="BR384" i="11" s="1"/>
  <c r="BA384" i="11"/>
  <c r="AU384" i="11" s="1"/>
  <c r="AJ341" i="11"/>
  <c r="AX341" i="11"/>
  <c r="AE341" i="11"/>
  <c r="AD341" i="11" s="1"/>
  <c r="BR341" i="11" s="1"/>
  <c r="AK341" i="11"/>
  <c r="BA341" i="11" s="1"/>
  <c r="AU341" i="11" s="1"/>
  <c r="AE276" i="11"/>
  <c r="AD276" i="11" s="1"/>
  <c r="BR276" i="11" s="1"/>
  <c r="AJ276" i="11"/>
  <c r="AK276" i="11"/>
  <c r="BA276" i="11" s="1"/>
  <c r="AU276" i="11" s="1"/>
  <c r="AX276" i="11"/>
  <c r="AL418" i="11"/>
  <c r="AL249" i="11"/>
  <c r="AX319" i="11"/>
  <c r="AK319" i="11"/>
  <c r="BA319" i="11" s="1"/>
  <c r="AU319" i="11" s="1"/>
  <c r="AJ319" i="11"/>
  <c r="AE319" i="11"/>
  <c r="AD319" i="11" s="1"/>
  <c r="BR319" i="11" s="1"/>
  <c r="AX490" i="11"/>
  <c r="AE490" i="11"/>
  <c r="AD490" i="11" s="1"/>
  <c r="BR490" i="11" s="1"/>
  <c r="AK490" i="11"/>
  <c r="BA490" i="11" s="1"/>
  <c r="AU490" i="11" s="1"/>
  <c r="AJ490" i="11"/>
  <c r="AE419" i="11"/>
  <c r="AX419" i="11"/>
  <c r="AK419" i="11"/>
  <c r="BA419" i="11" s="1"/>
  <c r="AU419" i="11" s="1"/>
  <c r="AJ419" i="11"/>
  <c r="AL394" i="11"/>
  <c r="AX380" i="11"/>
  <c r="AE380" i="11"/>
  <c r="AD380" i="11" s="1"/>
  <c r="BR380" i="11" s="1"/>
  <c r="AK380" i="11"/>
  <c r="BA380" i="11" s="1"/>
  <c r="AU380" i="11" s="1"/>
  <c r="AJ380" i="11"/>
  <c r="AX352" i="11"/>
  <c r="AE352" i="11"/>
  <c r="AD352" i="11" s="1"/>
  <c r="BR352" i="11" s="1"/>
  <c r="AJ352" i="11"/>
  <c r="AK352" i="11"/>
  <c r="BA352" i="11" s="1"/>
  <c r="AU352" i="11" s="1"/>
  <c r="AJ252" i="11"/>
  <c r="AK252" i="11"/>
  <c r="BA252" i="11" s="1"/>
  <c r="AU252" i="11" s="1"/>
  <c r="AX252" i="11"/>
  <c r="AE252" i="11"/>
  <c r="AE429" i="11"/>
  <c r="AD429" i="11" s="1"/>
  <c r="BR429" i="11" s="1"/>
  <c r="AJ429" i="11"/>
  <c r="AK429" i="11"/>
  <c r="BA429" i="11" s="1"/>
  <c r="AU429" i="11" s="1"/>
  <c r="AX429" i="11"/>
  <c r="AK287" i="11"/>
  <c r="BA287" i="11" s="1"/>
  <c r="AU287" i="11" s="1"/>
  <c r="AJ287" i="11"/>
  <c r="AE287" i="11"/>
  <c r="AD287" i="11" s="1"/>
  <c r="BR287" i="11" s="1"/>
  <c r="AX287" i="11"/>
  <c r="AK255" i="11"/>
  <c r="AJ255" i="11"/>
  <c r="BA255" i="11"/>
  <c r="AU255" i="11" s="1"/>
  <c r="AE255" i="11"/>
  <c r="AD255" i="11"/>
  <c r="BR255" i="11" s="1"/>
  <c r="AX255" i="11"/>
  <c r="AJ317" i="11"/>
  <c r="AX317" i="11"/>
  <c r="AK317" i="11"/>
  <c r="BA317" i="11" s="1"/>
  <c r="AU317" i="11" s="1"/>
  <c r="AE317" i="11"/>
  <c r="AD317" i="11" s="1"/>
  <c r="BR317" i="11" s="1"/>
  <c r="AX120" i="11"/>
  <c r="AE120" i="11"/>
  <c r="AD120" i="11" s="1"/>
  <c r="BR120" i="11" s="1"/>
  <c r="AK120" i="11"/>
  <c r="BA120" i="11" s="1"/>
  <c r="AU120" i="11" s="1"/>
  <c r="AJ120" i="11"/>
  <c r="AE378" i="11"/>
  <c r="AD378" i="11"/>
  <c r="BR378" i="11" s="1"/>
  <c r="AX378" i="11"/>
  <c r="AJ378" i="11"/>
  <c r="AK378" i="11"/>
  <c r="BA378" i="11" s="1"/>
  <c r="AU378" i="11" s="1"/>
  <c r="AL138" i="11"/>
  <c r="AX325" i="11"/>
  <c r="AD325" i="11"/>
  <c r="BR325" i="11" s="1"/>
  <c r="AJ325" i="11"/>
  <c r="AE325" i="11"/>
  <c r="AK325" i="11"/>
  <c r="BA325" i="11" s="1"/>
  <c r="AU325" i="11" s="1"/>
  <c r="AJ209" i="11"/>
  <c r="AX209" i="11"/>
  <c r="AK209" i="11"/>
  <c r="BA209" i="11" s="1"/>
  <c r="AU209" i="11" s="1"/>
  <c r="AE209" i="11"/>
  <c r="AD209" i="11" s="1"/>
  <c r="BR209" i="11" s="1"/>
  <c r="AK453" i="11"/>
  <c r="AE453" i="11"/>
  <c r="AJ453" i="11"/>
  <c r="AX453" i="11"/>
  <c r="BA453" i="11"/>
  <c r="AU453" i="11" s="1"/>
  <c r="AD453" i="11"/>
  <c r="BR453" i="11" s="1"/>
  <c r="AL233" i="11"/>
  <c r="AJ29" i="11"/>
  <c r="AE29" i="11"/>
  <c r="AD29" i="11" s="1"/>
  <c r="BR29" i="11" s="1"/>
  <c r="AK29" i="11"/>
  <c r="BA29" i="11" s="1"/>
  <c r="AU29" i="11" s="1"/>
  <c r="AX29" i="11"/>
  <c r="AL71" i="11"/>
  <c r="AJ104" i="11"/>
  <c r="AE196" i="11"/>
  <c r="AD196" i="11"/>
  <c r="BR196" i="11" s="1"/>
  <c r="AX196" i="11"/>
  <c r="AK196" i="11"/>
  <c r="BA196" i="11" s="1"/>
  <c r="AU196" i="11" s="1"/>
  <c r="AJ196" i="11"/>
  <c r="AL47" i="11"/>
  <c r="AL175" i="11"/>
  <c r="AK214" i="11"/>
  <c r="BA214" i="11" s="1"/>
  <c r="AU214" i="11" s="1"/>
  <c r="AJ214" i="11"/>
  <c r="AX214" i="11"/>
  <c r="AE214" i="11"/>
  <c r="AT38" i="11"/>
  <c r="AQ38" i="11" a="1"/>
  <c r="AQ38" i="11" s="1"/>
  <c r="AI38" i="11"/>
  <c r="AH38" i="11"/>
  <c r="AO38" i="11" s="1"/>
  <c r="AG38" i="11"/>
  <c r="BB38" i="11" s="1"/>
  <c r="AV38" i="11"/>
  <c r="AP38" i="11"/>
  <c r="AL148" i="11"/>
  <c r="BA87" i="11"/>
  <c r="AU87" i="11" s="1"/>
  <c r="AX87" i="11"/>
  <c r="AE87" i="11"/>
  <c r="AD87" i="11" s="1"/>
  <c r="BR87" i="11" s="1"/>
  <c r="AK87" i="11"/>
  <c r="AJ87" i="11"/>
  <c r="AL232" i="11"/>
  <c r="AL542" i="11"/>
  <c r="AD542" i="11"/>
  <c r="BR542" i="11" s="1"/>
  <c r="AK514" i="11"/>
  <c r="AJ514" i="11"/>
  <c r="AE514" i="11"/>
  <c r="BA514" i="11"/>
  <c r="AU514" i="11" s="1"/>
  <c r="AD514" i="11"/>
  <c r="BR514" i="11" s="1"/>
  <c r="AX514" i="11"/>
  <c r="AJ406" i="11"/>
  <c r="AE406" i="11"/>
  <c r="AD406" i="11"/>
  <c r="BR406" i="11" s="1"/>
  <c r="AK406" i="11"/>
  <c r="BA406" i="11" s="1"/>
  <c r="AU406" i="11" s="1"/>
  <c r="AX406" i="11"/>
  <c r="AL505" i="11"/>
  <c r="AL529" i="11"/>
  <c r="AJ373" i="11"/>
  <c r="AK373" i="11"/>
  <c r="AE373" i="11"/>
  <c r="AD373" i="11"/>
  <c r="BR373" i="11" s="1"/>
  <c r="BA373" i="11"/>
  <c r="AU373" i="11" s="1"/>
  <c r="AX373" i="11"/>
  <c r="AX342" i="11"/>
  <c r="AE342" i="11"/>
  <c r="AD342" i="11" s="1"/>
  <c r="BR342" i="11" s="1"/>
  <c r="AJ342" i="11"/>
  <c r="AK342" i="11"/>
  <c r="BA342" i="11" s="1"/>
  <c r="AU342" i="11" s="1"/>
  <c r="AE271" i="11"/>
  <c r="AD271" i="11" s="1"/>
  <c r="BR271" i="11" s="1"/>
  <c r="AX271" i="11"/>
  <c r="AK271" i="11"/>
  <c r="BA271" i="11" s="1"/>
  <c r="AU271" i="11" s="1"/>
  <c r="AJ271" i="11"/>
  <c r="AJ312" i="11"/>
  <c r="AX312" i="11"/>
  <c r="AK312" i="11"/>
  <c r="BA312" i="11" s="1"/>
  <c r="AU312" i="11" s="1"/>
  <c r="AE312" i="11"/>
  <c r="AD312" i="11" s="1"/>
  <c r="BR312" i="11" s="1"/>
  <c r="AK288" i="11"/>
  <c r="BA288" i="11" s="1"/>
  <c r="AU288" i="11" s="1"/>
  <c r="AJ288" i="11"/>
  <c r="AE288" i="11"/>
  <c r="AD288" i="11"/>
  <c r="BR288" i="11" s="1"/>
  <c r="AX288" i="11"/>
  <c r="AL492" i="11"/>
  <c r="AE409" i="11"/>
  <c r="AD409" i="11"/>
  <c r="BR409" i="11" s="1"/>
  <c r="AK409" i="11"/>
  <c r="BA409" i="11" s="1"/>
  <c r="AU409" i="11" s="1"/>
  <c r="AJ409" i="11"/>
  <c r="AX409" i="11"/>
  <c r="AE219" i="11"/>
  <c r="AX219" i="11"/>
  <c r="AD219" i="11"/>
  <c r="BR219" i="11" s="1"/>
  <c r="AK219" i="11"/>
  <c r="BA219" i="11" s="1"/>
  <c r="AU219" i="11" s="1"/>
  <c r="AJ219" i="11"/>
  <c r="AL273" i="11"/>
  <c r="AX322" i="11"/>
  <c r="AK322" i="11"/>
  <c r="BA322" i="11" s="1"/>
  <c r="AU322" i="11" s="1"/>
  <c r="AJ322" i="11"/>
  <c r="AE322" i="11"/>
  <c r="AL437" i="11"/>
  <c r="AL161" i="11"/>
  <c r="AL235" i="11"/>
  <c r="AL281" i="11"/>
  <c r="AK94" i="11"/>
  <c r="AJ94" i="11"/>
  <c r="BA94" i="11"/>
  <c r="AU94" i="11" s="1"/>
  <c r="AX94" i="11"/>
  <c r="AE94" i="11"/>
  <c r="AD94" i="11"/>
  <c r="BR94" i="11" s="1"/>
  <c r="AK158" i="11"/>
  <c r="BA158" i="11" s="1"/>
  <c r="AU158" i="11" s="1"/>
  <c r="AJ158" i="11"/>
  <c r="AX158" i="11"/>
  <c r="AE158" i="11"/>
  <c r="AK337" i="11"/>
  <c r="BA337" i="11" s="1"/>
  <c r="AU337" i="11" s="1"/>
  <c r="AJ337" i="11"/>
  <c r="AX337" i="11"/>
  <c r="AE337" i="11"/>
  <c r="AE227" i="11"/>
  <c r="AD227" i="11" s="1"/>
  <c r="BR227" i="11" s="1"/>
  <c r="AK227" i="11"/>
  <c r="BA227" i="11" s="1"/>
  <c r="AU227" i="11" s="1"/>
  <c r="AJ227" i="11"/>
  <c r="AX227" i="11"/>
  <c r="AL48" i="11"/>
  <c r="BA58" i="11"/>
  <c r="AU58" i="11" s="1"/>
  <c r="AK351" i="11"/>
  <c r="BA351" i="11" s="1"/>
  <c r="AU351" i="11" s="1"/>
  <c r="AJ351" i="11"/>
  <c r="AX351" i="11"/>
  <c r="AE351" i="11"/>
  <c r="AD351" i="11"/>
  <c r="BR351" i="11" s="1"/>
  <c r="AJ328" i="11"/>
  <c r="AX328" i="11"/>
  <c r="AE328" i="11"/>
  <c r="AD328" i="11"/>
  <c r="BR328" i="11" s="1"/>
  <c r="AK328" i="11"/>
  <c r="BA328" i="11" s="1"/>
  <c r="AU328" i="11" s="1"/>
  <c r="AE88" i="11"/>
  <c r="AD88" i="11" s="1"/>
  <c r="BR88" i="11" s="1"/>
  <c r="AX88" i="11"/>
  <c r="AK88" i="11"/>
  <c r="BA88" i="11" s="1"/>
  <c r="AU88" i="11" s="1"/>
  <c r="AK230" i="11"/>
  <c r="AJ230" i="11"/>
  <c r="BA230" i="11"/>
  <c r="AU230" i="11" s="1"/>
  <c r="AX230" i="11"/>
  <c r="AE230" i="11"/>
  <c r="AD230" i="11" s="1"/>
  <c r="BR230" i="11" s="1"/>
  <c r="AL37" i="11"/>
  <c r="AL464" i="11"/>
  <c r="AL527" i="11"/>
  <c r="AX366" i="11"/>
  <c r="AE366" i="11"/>
  <c r="AJ366" i="11"/>
  <c r="AD366" i="11"/>
  <c r="BR366" i="11" s="1"/>
  <c r="AK366" i="11"/>
  <c r="BA366" i="11" s="1"/>
  <c r="AU366" i="11" s="1"/>
  <c r="AX522" i="11"/>
  <c r="AK522" i="11"/>
  <c r="BA522" i="11" s="1"/>
  <c r="AU522" i="11" s="1"/>
  <c r="AJ522" i="11"/>
  <c r="AE522" i="11"/>
  <c r="AD522" i="11" s="1"/>
  <c r="BR522" i="11" s="1"/>
  <c r="AL283" i="11"/>
  <c r="AX282" i="11"/>
  <c r="AE282" i="11"/>
  <c r="AD282" i="11" s="1"/>
  <c r="BR282" i="11" s="1"/>
  <c r="AK282" i="11"/>
  <c r="AJ282" i="11"/>
  <c r="BA282" i="11"/>
  <c r="AU282" i="11" s="1"/>
  <c r="AK207" i="11"/>
  <c r="BA207" i="11" s="1"/>
  <c r="AU207" i="11" s="1"/>
  <c r="AJ207" i="11"/>
  <c r="AX207" i="11"/>
  <c r="AE207" i="11"/>
  <c r="AK403" i="11"/>
  <c r="BA403" i="11" s="1"/>
  <c r="AU403" i="11" s="1"/>
  <c r="AJ403" i="11"/>
  <c r="AE403" i="11"/>
  <c r="AX403" i="11"/>
  <c r="AX370" i="11"/>
  <c r="AK370" i="11"/>
  <c r="BA370" i="11" s="1"/>
  <c r="AU370" i="11" s="1"/>
  <c r="AJ370" i="11"/>
  <c r="AE370" i="11"/>
  <c r="AL254" i="11"/>
  <c r="AL302" i="11"/>
  <c r="AE423" i="11"/>
  <c r="AX423" i="11"/>
  <c r="AJ423" i="11"/>
  <c r="AK423" i="11"/>
  <c r="BA423" i="11" s="1"/>
  <c r="AU423" i="11" s="1"/>
  <c r="AX256" i="11"/>
  <c r="AE256" i="11"/>
  <c r="AD256" i="11"/>
  <c r="BR256" i="11" s="1"/>
  <c r="AJ256" i="11"/>
  <c r="AK256" i="11"/>
  <c r="BA256" i="11" s="1"/>
  <c r="AU256" i="11" s="1"/>
  <c r="AD258" i="11"/>
  <c r="BR258" i="11" s="1"/>
  <c r="AK509" i="11"/>
  <c r="BA509" i="11" s="1"/>
  <c r="AU509" i="11" s="1"/>
  <c r="AJ509" i="11"/>
  <c r="AX509" i="11"/>
  <c r="AE509" i="11"/>
  <c r="AD509" i="11" s="1"/>
  <c r="BR509" i="11" s="1"/>
  <c r="AX119" i="11"/>
  <c r="AE119" i="11"/>
  <c r="AD119" i="11" s="1"/>
  <c r="BR119" i="11" s="1"/>
  <c r="AJ119" i="11"/>
  <c r="AK119" i="11"/>
  <c r="BA119" i="11" s="1"/>
  <c r="AU119" i="11" s="1"/>
  <c r="AX104" i="11"/>
  <c r="AK104" i="11"/>
  <c r="BA104" i="11" s="1"/>
  <c r="AU104" i="11" s="1"/>
  <c r="AE104" i="11"/>
  <c r="AE60" i="11"/>
  <c r="AD60" i="11" s="1"/>
  <c r="BR60" i="11" s="1"/>
  <c r="AK60" i="11"/>
  <c r="BA60" i="11" s="1"/>
  <c r="AU60" i="11" s="1"/>
  <c r="AJ60" i="11"/>
  <c r="AX60" i="11"/>
  <c r="AL31" i="11"/>
  <c r="X64" i="11"/>
  <c r="R57" i="11"/>
  <c r="X66" i="11"/>
  <c r="Y66" i="11"/>
  <c r="Y64" i="11"/>
  <c r="Y65" i="11"/>
  <c r="X62" i="11"/>
  <c r="X65" i="11"/>
  <c r="AJ67" i="11"/>
  <c r="Y62" i="11"/>
  <c r="Y63" i="11"/>
  <c r="X63" i="11"/>
  <c r="AL549" i="11"/>
  <c r="AL459" i="11"/>
  <c r="AD50" i="11"/>
  <c r="BR50" i="11" s="1"/>
  <c r="AJ50" i="11"/>
  <c r="AK50" i="11"/>
  <c r="BA50" i="11" s="1"/>
  <c r="AU50" i="11" s="1"/>
  <c r="AX50" i="11"/>
  <c r="AJ236" i="11"/>
  <c r="AX236" i="11"/>
  <c r="AE236" i="11"/>
  <c r="AD236" i="11"/>
  <c r="BR236" i="11" s="1"/>
  <c r="AK236" i="11"/>
  <c r="BA236" i="11" s="1"/>
  <c r="AU236" i="11" s="1"/>
  <c r="AE44" i="11"/>
  <c r="AX44" i="11"/>
  <c r="AD44" i="11"/>
  <c r="BR44" i="11" s="1"/>
  <c r="AK44" i="11"/>
  <c r="BA44" i="11" s="1"/>
  <c r="AU44" i="11" s="1"/>
  <c r="AL92" i="11"/>
  <c r="AK22" i="11"/>
  <c r="BB22" i="11" s="1"/>
  <c r="AO22" i="11" s="1"/>
  <c r="AE22" i="11"/>
  <c r="AD22" i="11" s="1"/>
  <c r="BR22" i="11" s="1"/>
  <c r="AD450" i="11"/>
  <c r="BR450" i="11" s="1"/>
  <c r="AL450" i="11"/>
  <c r="AL472" i="11"/>
  <c r="AX493" i="11"/>
  <c r="AK493" i="11"/>
  <c r="AJ493" i="11"/>
  <c r="AE493" i="11"/>
  <c r="BA493" i="11"/>
  <c r="AU493" i="11" s="1"/>
  <c r="AE300" i="11"/>
  <c r="AX300" i="11"/>
  <c r="AK300" i="11"/>
  <c r="BA300" i="11" s="1"/>
  <c r="AU300" i="11" s="1"/>
  <c r="AJ300" i="11"/>
  <c r="AX34" i="11"/>
  <c r="AE34" i="11"/>
  <c r="AD34" i="11" s="1"/>
  <c r="BR34" i="11" s="1"/>
  <c r="AK34" i="11"/>
  <c r="BA34" i="11" s="1"/>
  <c r="AU34" i="11" s="1"/>
  <c r="AJ34" i="11"/>
  <c r="AT105" i="11"/>
  <c r="AG105" i="11"/>
  <c r="BB105" i="11" s="1"/>
  <c r="AP105" i="11"/>
  <c r="AQ105" i="11" a="1"/>
  <c r="AQ105" i="11" s="1"/>
  <c r="AH105" i="11"/>
  <c r="AO105" i="11" s="1"/>
  <c r="AV105" i="11"/>
  <c r="AI105" i="11"/>
  <c r="AK59" i="11"/>
  <c r="BA59" i="11" s="1"/>
  <c r="AU59" i="11" s="1"/>
  <c r="AJ59" i="11"/>
  <c r="AX59" i="11"/>
  <c r="AE59" i="11"/>
  <c r="AD59" i="11"/>
  <c r="BR59" i="11" s="1"/>
  <c r="AL510" i="11"/>
  <c r="AL381" i="11"/>
  <c r="AD381" i="11"/>
  <c r="BR381" i="11" s="1"/>
  <c r="AX361" i="11"/>
  <c r="AK361" i="11"/>
  <c r="BA361" i="11" s="1"/>
  <c r="AU361" i="11" s="1"/>
  <c r="AJ361" i="11"/>
  <c r="AE361" i="11"/>
  <c r="AD361" i="11"/>
  <c r="BR361" i="11" s="1"/>
  <c r="AK274" i="11"/>
  <c r="BA274" i="11" s="1"/>
  <c r="AU274" i="11" s="1"/>
  <c r="AJ274" i="11"/>
  <c r="AE274" i="11"/>
  <c r="AD274" i="11" s="1"/>
  <c r="BR274" i="11" s="1"/>
  <c r="AX274" i="11"/>
  <c r="AK375" i="11"/>
  <c r="BA375" i="11" s="1"/>
  <c r="AU375" i="11" s="1"/>
  <c r="AX375" i="11"/>
  <c r="AJ375" i="11"/>
  <c r="AE375" i="11"/>
  <c r="AD375" i="11"/>
  <c r="BR375" i="11" s="1"/>
  <c r="AE292" i="11"/>
  <c r="AK292" i="11"/>
  <c r="AJ292" i="11"/>
  <c r="AD292" i="11"/>
  <c r="BR292" i="11" s="1"/>
  <c r="AX292" i="11"/>
  <c r="BA292" i="11"/>
  <c r="AU292" i="11" s="1"/>
  <c r="AJ376" i="11"/>
  <c r="AE376" i="11"/>
  <c r="AK376" i="11"/>
  <c r="BA376" i="11" s="1"/>
  <c r="AU376" i="11" s="1"/>
  <c r="AX376" i="11"/>
  <c r="AL127" i="11"/>
  <c r="AJ515" i="11"/>
  <c r="AK515" i="11"/>
  <c r="BA515" i="11" s="1"/>
  <c r="AU515" i="11" s="1"/>
  <c r="AE515" i="11"/>
  <c r="AX515" i="11"/>
  <c r="AD515" i="11"/>
  <c r="BR515" i="11" s="1"/>
  <c r="AL504" i="11"/>
  <c r="AL277" i="11"/>
  <c r="AK217" i="11"/>
  <c r="AJ217" i="11"/>
  <c r="BA217" i="11"/>
  <c r="AU217" i="11" s="1"/>
  <c r="AE217" i="11"/>
  <c r="AD217" i="11"/>
  <c r="BR217" i="11" s="1"/>
  <c r="AX217" i="11"/>
  <c r="AL49" i="11"/>
  <c r="AE482" i="11"/>
  <c r="AX482" i="11"/>
  <c r="AD482" i="11"/>
  <c r="BR482" i="11" s="1"/>
  <c r="AK482" i="11"/>
  <c r="BA482" i="11" s="1"/>
  <c r="AU482" i="11" s="1"/>
  <c r="AJ482" i="11"/>
  <c r="AX416" i="11"/>
  <c r="AK416" i="11"/>
  <c r="BA416" i="11" s="1"/>
  <c r="AU416" i="11" s="1"/>
  <c r="AJ416" i="11"/>
  <c r="AE416" i="11"/>
  <c r="AD416" i="11" s="1"/>
  <c r="BR416" i="11" s="1"/>
  <c r="AC67" i="11"/>
  <c r="AC62" i="11"/>
  <c r="AL80" i="11"/>
  <c r="AL139" i="11"/>
  <c r="AL434" i="11"/>
  <c r="AD434" i="11"/>
  <c r="BR434" i="11" s="1"/>
  <c r="AE413" i="11"/>
  <c r="AD413" i="11" s="1"/>
  <c r="BR413" i="11" s="1"/>
  <c r="AJ413" i="11"/>
  <c r="AK413" i="11"/>
  <c r="BA413" i="11" s="1"/>
  <c r="AU413" i="11" s="1"/>
  <c r="AX413" i="11"/>
  <c r="AK456" i="11"/>
  <c r="AX456" i="11"/>
  <c r="BA456" i="11"/>
  <c r="AU456" i="11" s="1"/>
  <c r="AJ456" i="11"/>
  <c r="AE456" i="11"/>
  <c r="AD456" i="11" s="1"/>
  <c r="BR456" i="11" s="1"/>
  <c r="AK272" i="11"/>
  <c r="BA272" i="11" s="1"/>
  <c r="AU272" i="11" s="1"/>
  <c r="AJ272" i="11"/>
  <c r="AE272" i="11"/>
  <c r="AD272" i="11" s="1"/>
  <c r="BR272" i="11" s="1"/>
  <c r="AX272" i="11"/>
  <c r="AJ187" i="11"/>
  <c r="AK187" i="11"/>
  <c r="BA187" i="11" s="1"/>
  <c r="AU187" i="11" s="1"/>
  <c r="AE187" i="11"/>
  <c r="AD187" i="11" s="1"/>
  <c r="BR187" i="11" s="1"/>
  <c r="AX187" i="11"/>
  <c r="AE457" i="11"/>
  <c r="AD457" i="11"/>
  <c r="BR457" i="11" s="1"/>
  <c r="AK457" i="11"/>
  <c r="AJ457" i="11"/>
  <c r="BA457" i="11"/>
  <c r="AU457" i="11" s="1"/>
  <c r="AX457" i="11"/>
  <c r="AL402" i="11"/>
  <c r="AJ410" i="11"/>
  <c r="AK410" i="11"/>
  <c r="BA410" i="11" s="1"/>
  <c r="AU410" i="11" s="1"/>
  <c r="AX410" i="11"/>
  <c r="AE410" i="11"/>
  <c r="AD410" i="11" s="1"/>
  <c r="BR410" i="11" s="1"/>
  <c r="AK226" i="11"/>
  <c r="BA226" i="11" s="1"/>
  <c r="AU226" i="11" s="1"/>
  <c r="AJ226" i="11"/>
  <c r="AX226" i="11"/>
  <c r="AE226" i="11"/>
  <c r="AD226" i="11" s="1"/>
  <c r="BR226" i="11" s="1"/>
  <c r="AE172" i="11"/>
  <c r="AX172" i="11"/>
  <c r="AD172" i="11"/>
  <c r="BR172" i="11" s="1"/>
  <c r="AJ172" i="11"/>
  <c r="AK172" i="11"/>
  <c r="BA172" i="11" s="1"/>
  <c r="AU172" i="11" s="1"/>
  <c r="AL245" i="11"/>
  <c r="AL70" i="11"/>
  <c r="AX250" i="11"/>
  <c r="AE250" i="11"/>
  <c r="AJ250" i="11"/>
  <c r="AK250" i="11"/>
  <c r="BA250" i="11" s="1"/>
  <c r="AU250" i="11" s="1"/>
  <c r="AJ531" i="11"/>
  <c r="AE531" i="11"/>
  <c r="AX531" i="11"/>
  <c r="AD531" i="11"/>
  <c r="BR531" i="11" s="1"/>
  <c r="AK531" i="11"/>
  <c r="BA531" i="11" s="1"/>
  <c r="AU531" i="11" s="1"/>
  <c r="AL489" i="11"/>
  <c r="AK445" i="11"/>
  <c r="BA445" i="11" s="1"/>
  <c r="AU445" i="11" s="1"/>
  <c r="AJ445" i="11"/>
  <c r="AX445" i="11"/>
  <c r="AE445" i="11"/>
  <c r="AD445" i="11" s="1"/>
  <c r="BR445" i="11" s="1"/>
  <c r="AK369" i="11"/>
  <c r="AX369" i="11"/>
  <c r="AJ369" i="11"/>
  <c r="AE369" i="11"/>
  <c r="AD369" i="11" s="1"/>
  <c r="BR369" i="11" s="1"/>
  <c r="BA369" i="11"/>
  <c r="AU369" i="11" s="1"/>
  <c r="AL201" i="11"/>
  <c r="AL193" i="11"/>
  <c r="AJ62" i="11"/>
  <c r="AL185" i="11"/>
  <c r="AJ487" i="11"/>
  <c r="AE487" i="11"/>
  <c r="AD487" i="11" s="1"/>
  <c r="BR487" i="11" s="1"/>
  <c r="AK487" i="11"/>
  <c r="BA487" i="11" s="1"/>
  <c r="AU487" i="11" s="1"/>
  <c r="AX487" i="11"/>
  <c r="AL444" i="11"/>
  <c r="AE294" i="11"/>
  <c r="AD294" i="11"/>
  <c r="BR294" i="11" s="1"/>
  <c r="AX294" i="11"/>
  <c r="AJ294" i="11"/>
  <c r="AK294" i="11"/>
  <c r="BA294" i="11" s="1"/>
  <c r="AU294" i="11" s="1"/>
  <c r="AL116" i="11"/>
  <c r="AL188" i="11"/>
  <c r="AK107" i="11"/>
  <c r="BA107" i="11" s="1"/>
  <c r="AU107" i="11" s="1"/>
  <c r="AX107" i="11"/>
  <c r="AE107" i="11"/>
  <c r="AD107" i="11" s="1"/>
  <c r="BR107" i="11" s="1"/>
  <c r="AL518" i="11"/>
  <c r="AK463" i="11"/>
  <c r="BA463" i="11" s="1"/>
  <c r="AU463" i="11" s="1"/>
  <c r="AJ463" i="11"/>
  <c r="AX463" i="11"/>
  <c r="AE463" i="11"/>
  <c r="AD463" i="11" s="1"/>
  <c r="BR463" i="11" s="1"/>
  <c r="AL355" i="11"/>
  <c r="AL436" i="11"/>
  <c r="AL267" i="11"/>
  <c r="AJ179" i="11"/>
  <c r="AK179" i="11"/>
  <c r="AE179" i="11"/>
  <c r="BA179" i="11"/>
  <c r="AU179" i="11" s="1"/>
  <c r="AX179" i="11"/>
  <c r="AK150" i="11"/>
  <c r="BA150" i="11" s="1"/>
  <c r="AU150" i="11" s="1"/>
  <c r="AX150" i="11"/>
  <c r="AE150" i="11"/>
  <c r="AD150" i="11" s="1"/>
  <c r="BR150" i="11" s="1"/>
  <c r="AJ150" i="11"/>
  <c r="AL152" i="11"/>
  <c r="AL168" i="11"/>
  <c r="AK113" i="11"/>
  <c r="BA113" i="11" s="1"/>
  <c r="AU113" i="11" s="1"/>
  <c r="AJ113" i="11"/>
  <c r="AX113" i="11"/>
  <c r="AE113" i="11"/>
  <c r="AL143" i="11"/>
  <c r="AL112" i="11"/>
  <c r="AJ541" i="11"/>
  <c r="AK541" i="11"/>
  <c r="AE541" i="11"/>
  <c r="AD541" i="11" s="1"/>
  <c r="BR541" i="11" s="1"/>
  <c r="BA541" i="11"/>
  <c r="AU541" i="11" s="1"/>
  <c r="AX541" i="11"/>
  <c r="AD517" i="11"/>
  <c r="BR517" i="11" s="1"/>
  <c r="AE441" i="11"/>
  <c r="AD441" i="11"/>
  <c r="BR441" i="11" s="1"/>
  <c r="AX441" i="11"/>
  <c r="AK441" i="11"/>
  <c r="AJ441" i="11"/>
  <c r="BA441" i="11"/>
  <c r="AU441" i="11" s="1"/>
  <c r="AE538" i="11"/>
  <c r="AD538" i="11" s="1"/>
  <c r="BR538" i="11" s="1"/>
  <c r="AJ538" i="11"/>
  <c r="AX538" i="11"/>
  <c r="AK538" i="11"/>
  <c r="BA538" i="11" s="1"/>
  <c r="AU538" i="11" s="1"/>
  <c r="AE389" i="11"/>
  <c r="AD389" i="11" s="1"/>
  <c r="BR389" i="11" s="1"/>
  <c r="AX389" i="11"/>
  <c r="AJ389" i="11"/>
  <c r="AK389" i="11"/>
  <c r="BA389" i="11" s="1"/>
  <c r="AU389" i="11" s="1"/>
  <c r="AJ368" i="11"/>
  <c r="AK368" i="11"/>
  <c r="BA368" i="11" s="1"/>
  <c r="AU368" i="11" s="1"/>
  <c r="AX368" i="11"/>
  <c r="AE368" i="11"/>
  <c r="AD368" i="11" s="1"/>
  <c r="BR368" i="11" s="1"/>
  <c r="AX359" i="11"/>
  <c r="AE359" i="11"/>
  <c r="AD359" i="11" s="1"/>
  <c r="BR359" i="11" s="1"/>
  <c r="AJ359" i="11"/>
  <c r="AK359" i="11"/>
  <c r="BA359" i="11" s="1"/>
  <c r="AU359" i="11" s="1"/>
  <c r="AL331" i="11"/>
  <c r="AD331" i="11"/>
  <c r="BR331" i="11" s="1"/>
  <c r="AJ438" i="11"/>
  <c r="AK438" i="11"/>
  <c r="BA438" i="11" s="1"/>
  <c r="AU438" i="11" s="1"/>
  <c r="AE438" i="11"/>
  <c r="AD438" i="11"/>
  <c r="BR438" i="11" s="1"/>
  <c r="AX438" i="11"/>
  <c r="AL479" i="11"/>
  <c r="AX398" i="11"/>
  <c r="AJ398" i="11"/>
  <c r="AE398" i="11"/>
  <c r="AD398" i="11" s="1"/>
  <c r="BR398" i="11" s="1"/>
  <c r="AK398" i="11"/>
  <c r="BA398" i="11" s="1"/>
  <c r="AU398" i="11" s="1"/>
  <c r="AL269" i="11"/>
  <c r="AK408" i="11"/>
  <c r="BA408" i="11" s="1"/>
  <c r="AU408" i="11" s="1"/>
  <c r="AX408" i="11"/>
  <c r="AJ408" i="11"/>
  <c r="AE408" i="11"/>
  <c r="AD408" i="11" s="1"/>
  <c r="BR408" i="11" s="1"/>
  <c r="AE421" i="11"/>
  <c r="AD421" i="11"/>
  <c r="BR421" i="11" s="1"/>
  <c r="AK421" i="11"/>
  <c r="BA421" i="11" s="1"/>
  <c r="AU421" i="11" s="1"/>
  <c r="AJ421" i="11"/>
  <c r="AX421" i="11"/>
  <c r="AK162" i="11"/>
  <c r="BA162" i="11" s="1"/>
  <c r="AU162" i="11" s="1"/>
  <c r="AJ162" i="11"/>
  <c r="AX162" i="11"/>
  <c r="AE162" i="11"/>
  <c r="AD162" i="11" s="1"/>
  <c r="BR162" i="11" s="1"/>
  <c r="AE268" i="11"/>
  <c r="AD268" i="11" s="1"/>
  <c r="BR268" i="11" s="1"/>
  <c r="AK268" i="11"/>
  <c r="BA268" i="11" s="1"/>
  <c r="AU268" i="11" s="1"/>
  <c r="AJ268" i="11"/>
  <c r="AX268" i="11"/>
  <c r="AK166" i="11"/>
  <c r="BA166" i="11" s="1"/>
  <c r="AU166" i="11" s="1"/>
  <c r="AX166" i="11"/>
  <c r="AE166" i="11"/>
  <c r="AD166" i="11" s="1"/>
  <c r="BR166" i="11" s="1"/>
  <c r="AJ166" i="11"/>
  <c r="AK415" i="11"/>
  <c r="BA415" i="11" s="1"/>
  <c r="AU415" i="11" s="1"/>
  <c r="AJ415" i="11"/>
  <c r="AE415" i="11"/>
  <c r="AD415" i="11"/>
  <c r="BR415" i="11" s="1"/>
  <c r="AX415" i="11"/>
  <c r="AD464" i="11"/>
  <c r="BR464" i="11" s="1"/>
  <c r="AL353" i="11"/>
  <c r="AX314" i="11"/>
  <c r="AJ314" i="11"/>
  <c r="AK314" i="11"/>
  <c r="BA314" i="11" s="1"/>
  <c r="AU314" i="11" s="1"/>
  <c r="AE314" i="11"/>
  <c r="AL96" i="11"/>
  <c r="AD96" i="11"/>
  <c r="BR96" i="11" s="1"/>
  <c r="P38" i="11"/>
  <c r="P22" i="11"/>
  <c r="P15" i="11"/>
  <c r="P14" i="11"/>
  <c r="P37" i="11"/>
  <c r="P24" i="11"/>
  <c r="P48" i="11"/>
  <c r="P50" i="11"/>
  <c r="P49" i="11"/>
  <c r="P36" i="11"/>
  <c r="P19" i="11"/>
  <c r="P44" i="11"/>
  <c r="P47" i="11"/>
  <c r="P31" i="11"/>
  <c r="P21" i="11"/>
  <c r="P16" i="11"/>
  <c r="P39" i="11"/>
  <c r="P45" i="11"/>
  <c r="P25" i="11"/>
  <c r="P34" i="11"/>
  <c r="P13" i="11"/>
  <c r="P40" i="11"/>
  <c r="P32" i="11"/>
  <c r="P26" i="11"/>
  <c r="P30" i="11"/>
  <c r="P46" i="11"/>
  <c r="P28" i="11"/>
  <c r="P43" i="11"/>
  <c r="P27" i="11"/>
  <c r="P42" i="11"/>
  <c r="P33" i="11"/>
  <c r="P41" i="11"/>
  <c r="P17" i="11"/>
  <c r="P35" i="11"/>
  <c r="P29" i="11"/>
  <c r="P12" i="11"/>
  <c r="P20" i="11"/>
  <c r="P23" i="11"/>
  <c r="AK540" i="11"/>
  <c r="BA540" i="11" s="1"/>
  <c r="AU540" i="11" s="1"/>
  <c r="AJ540" i="11"/>
  <c r="AE540" i="11"/>
  <c r="AD540" i="11" s="1"/>
  <c r="BR540" i="11" s="1"/>
  <c r="AX540" i="11"/>
  <c r="AK336" i="11"/>
  <c r="AJ336" i="11"/>
  <c r="BA336" i="11"/>
  <c r="AU336" i="11" s="1"/>
  <c r="AE336" i="11"/>
  <c r="AX336" i="11"/>
  <c r="AK145" i="11"/>
  <c r="BA145" i="11" s="1"/>
  <c r="AU145" i="11" s="1"/>
  <c r="AX145" i="11"/>
  <c r="AJ145" i="11"/>
  <c r="AE145" i="11"/>
  <c r="AD145" i="11"/>
  <c r="BR145" i="11" s="1"/>
  <c r="AL53" i="11"/>
  <c r="AL228" i="11"/>
  <c r="AL198" i="11"/>
  <c r="AD198" i="11"/>
  <c r="BR198" i="11" s="1"/>
  <c r="AD188" i="11"/>
  <c r="BR188" i="11" s="1"/>
  <c r="AK66" i="11"/>
  <c r="BA66" i="11" s="1"/>
  <c r="AU66" i="11" s="1"/>
  <c r="AX66" i="11"/>
  <c r="AE66" i="11"/>
  <c r="AD66" i="11"/>
  <c r="BR66" i="11" s="1"/>
  <c r="AK125" i="11"/>
  <c r="BA125" i="11" s="1"/>
  <c r="AU125" i="11" s="1"/>
  <c r="AJ125" i="11"/>
  <c r="AE125" i="11"/>
  <c r="AD125" i="11"/>
  <c r="BR125" i="11" s="1"/>
  <c r="AX125" i="11"/>
  <c r="AK151" i="11"/>
  <c r="AJ151" i="11"/>
  <c r="BA151" i="11"/>
  <c r="AU151" i="11" s="1"/>
  <c r="AX151" i="11"/>
  <c r="AE151" i="11"/>
  <c r="AX36" i="11"/>
  <c r="AE36" i="11"/>
  <c r="AJ36" i="11"/>
  <c r="AK36" i="11"/>
  <c r="BA36" i="11"/>
  <c r="AU36" i="11" s="1"/>
  <c r="AK147" i="11"/>
  <c r="AJ147" i="11"/>
  <c r="BA147" i="11"/>
  <c r="AU147" i="11" s="1"/>
  <c r="AX147" i="11"/>
  <c r="AE147" i="11"/>
  <c r="AD147" i="11" s="1"/>
  <c r="BR147" i="11" s="1"/>
  <c r="AK307" i="11"/>
  <c r="BA307" i="11" s="1"/>
  <c r="AU307" i="11" s="1"/>
  <c r="AJ307" i="11"/>
  <c r="AX307" i="11"/>
  <c r="AE307" i="11"/>
  <c r="AL86" i="11"/>
  <c r="AE383" i="11"/>
  <c r="AX383" i="11"/>
  <c r="AJ383" i="11"/>
  <c r="AK383" i="11"/>
  <c r="BA383" i="11" s="1"/>
  <c r="AU383" i="11" s="1"/>
  <c r="AX400" i="11"/>
  <c r="AJ400" i="11"/>
  <c r="AE400" i="11"/>
  <c r="AK400" i="11"/>
  <c r="BA400" i="11" s="1"/>
  <c r="AU400" i="11" s="1"/>
  <c r="AL439" i="11"/>
  <c r="AJ470" i="11"/>
  <c r="AK470" i="11"/>
  <c r="BA470" i="11" s="1"/>
  <c r="AU470" i="11" s="1"/>
  <c r="AX470" i="11"/>
  <c r="AE470" i="11"/>
  <c r="AD470" i="11"/>
  <c r="BR470" i="11" s="1"/>
  <c r="AK417" i="11"/>
  <c r="AE417" i="11"/>
  <c r="BA417" i="11"/>
  <c r="AU417" i="11" s="1"/>
  <c r="AJ417" i="11"/>
  <c r="AX417" i="11"/>
  <c r="AL458" i="11"/>
  <c r="AL131" i="11"/>
  <c r="AK63" i="11"/>
  <c r="BB63" i="11" s="1"/>
  <c r="BA63" i="11"/>
  <c r="AU63" i="11" s="1"/>
  <c r="AV63" i="11" s="1"/>
  <c r="AX63" i="11"/>
  <c r="AK365" i="11"/>
  <c r="BA365" i="11" s="1"/>
  <c r="AU365" i="11" s="1"/>
  <c r="AE365" i="11"/>
  <c r="AD365" i="11" s="1"/>
  <c r="BR365" i="11" s="1"/>
  <c r="AX365" i="11"/>
  <c r="AJ365" i="11"/>
  <c r="AE532" i="11"/>
  <c r="AD532" i="11"/>
  <c r="BR532" i="11" s="1"/>
  <c r="AX532" i="11"/>
  <c r="AK532" i="11"/>
  <c r="BA532" i="11" s="1"/>
  <c r="AU532" i="11" s="1"/>
  <c r="AJ532" i="11"/>
  <c r="AL303" i="11"/>
  <c r="AX130" i="11"/>
  <c r="AJ130" i="11"/>
  <c r="AD130" i="11"/>
  <c r="BR130" i="11" s="1"/>
  <c r="AK130" i="11"/>
  <c r="BA130" i="11" s="1"/>
  <c r="AU130" i="11" s="1"/>
  <c r="AK27" i="11"/>
  <c r="BA27" i="11" s="1"/>
  <c r="AU27" i="11" s="1"/>
  <c r="AE27" i="11"/>
  <c r="AD27" i="11" s="1"/>
  <c r="BR27" i="11" s="1"/>
  <c r="AX27" i="11"/>
  <c r="AL146" i="11"/>
  <c r="AK64" i="11"/>
  <c r="BA64" i="11"/>
  <c r="AU64" i="11" s="1"/>
  <c r="AX64" i="11"/>
  <c r="AE64" i="11"/>
  <c r="AD64" i="11"/>
  <c r="BR64" i="11" s="1"/>
  <c r="AK528" i="11"/>
  <c r="BA528" i="11" s="1"/>
  <c r="AU528" i="11" s="1"/>
  <c r="AX528" i="11"/>
  <c r="AJ528" i="11"/>
  <c r="AE528" i="11"/>
  <c r="AD528" i="11" s="1"/>
  <c r="BR528" i="11" s="1"/>
  <c r="AE333" i="11"/>
  <c r="AD333" i="11"/>
  <c r="BR333" i="11" s="1"/>
  <c r="AX333" i="11"/>
  <c r="AJ333" i="11"/>
  <c r="AK333" i="11"/>
  <c r="BA333" i="11" s="1"/>
  <c r="AU333" i="11" s="1"/>
  <c r="BA350" i="11"/>
  <c r="AU350" i="11" s="1"/>
  <c r="AD350" i="11"/>
  <c r="BR350" i="11" s="1"/>
  <c r="AJ350" i="11"/>
  <c r="AX350" i="11"/>
  <c r="AK350" i="11"/>
  <c r="AE350" i="11"/>
  <c r="AG25" i="11"/>
  <c r="BB25" i="11" s="1"/>
  <c r="AV25" i="11"/>
  <c r="AQ25" i="11" a="1"/>
  <c r="AQ25" i="11" s="1"/>
  <c r="AT25" i="11"/>
  <c r="AP25" i="11"/>
  <c r="AI25" i="11"/>
  <c r="AH25" i="11"/>
  <c r="AO25" i="11" s="1"/>
  <c r="AJ78" i="11"/>
  <c r="AK78" i="11"/>
  <c r="BA78" i="11"/>
  <c r="AU78" i="11" s="1"/>
  <c r="AE78" i="11"/>
  <c r="AD78" i="11"/>
  <c r="BR78" i="11" s="1"/>
  <c r="AX78" i="11"/>
  <c r="AE506" i="11"/>
  <c r="AD506" i="11" s="1"/>
  <c r="BR506" i="11" s="1"/>
  <c r="AX506" i="11"/>
  <c r="AK506" i="11"/>
  <c r="BA506" i="11" s="1"/>
  <c r="AU506" i="11" s="1"/>
  <c r="AJ506" i="11"/>
  <c r="AL486" i="11"/>
  <c r="AD502" i="11"/>
  <c r="BR502" i="11" s="1"/>
  <c r="AX469" i="11"/>
  <c r="AJ469" i="11"/>
  <c r="AK469" i="11"/>
  <c r="BA469" i="11" s="1"/>
  <c r="AU469" i="11" s="1"/>
  <c r="AE469" i="11"/>
  <c r="AD469" i="11" s="1"/>
  <c r="BR469" i="11" s="1"/>
  <c r="AJ399" i="11"/>
  <c r="AX399" i="11"/>
  <c r="AE399" i="11"/>
  <c r="AK399" i="11"/>
  <c r="BA399" i="11" s="1"/>
  <c r="AU399" i="11" s="1"/>
  <c r="AD399" i="11"/>
  <c r="BR399" i="11" s="1"/>
  <c r="AL435" i="11"/>
  <c r="AJ289" i="11"/>
  <c r="AE289" i="11"/>
  <c r="AK289" i="11"/>
  <c r="BA289" i="11" s="1"/>
  <c r="AU289" i="11" s="1"/>
  <c r="AX289" i="11"/>
  <c r="AL404" i="11"/>
  <c r="AD418" i="11"/>
  <c r="BR418" i="11" s="1"/>
  <c r="AL293" i="11"/>
  <c r="AL474" i="11"/>
  <c r="AX371" i="11"/>
  <c r="AJ371" i="11"/>
  <c r="AE371" i="11"/>
  <c r="AD371" i="11" s="1"/>
  <c r="BR371" i="11" s="1"/>
  <c r="AK371" i="11"/>
  <c r="BA371" i="11" s="1"/>
  <c r="AU371" i="11" s="1"/>
  <c r="AK243" i="11"/>
  <c r="BA243" i="11" s="1"/>
  <c r="AU243" i="11" s="1"/>
  <c r="AJ243" i="11"/>
  <c r="AE243" i="11"/>
  <c r="AD243" i="11" s="1"/>
  <c r="BR243" i="11" s="1"/>
  <c r="AX243" i="11"/>
  <c r="AK407" i="11"/>
  <c r="BA407" i="11" s="1"/>
  <c r="AU407" i="11" s="1"/>
  <c r="AJ407" i="11"/>
  <c r="AE407" i="11"/>
  <c r="AD407" i="11" s="1"/>
  <c r="BR407" i="11" s="1"/>
  <c r="AX407" i="11"/>
  <c r="AL165" i="11"/>
  <c r="AL181" i="11"/>
  <c r="AL157" i="11"/>
  <c r="AE149" i="11"/>
  <c r="AD149" i="11" s="1"/>
  <c r="BR149" i="11" s="1"/>
  <c r="AK149" i="11"/>
  <c r="BA149" i="11" s="1"/>
  <c r="AU149" i="11" s="1"/>
  <c r="AJ149" i="11"/>
  <c r="AX149" i="11"/>
  <c r="AL339" i="11"/>
  <c r="AI122" i="11"/>
  <c r="AH122" i="11"/>
  <c r="AO122" i="11" s="1"/>
  <c r="AG122" i="11"/>
  <c r="BB122" i="11" s="1"/>
  <c r="AT122" i="11"/>
  <c r="AQ122" i="11" a="1"/>
  <c r="AQ122" i="11" s="1"/>
  <c r="AP122" i="11"/>
  <c r="AV122" i="11"/>
  <c r="AI23" i="11"/>
  <c r="AG23" i="11"/>
  <c r="AH23" i="11" s="1"/>
  <c r="AX41" i="11"/>
  <c r="AK385" i="11"/>
  <c r="AE385" i="11"/>
  <c r="AX385" i="11"/>
  <c r="AD385" i="11"/>
  <c r="BR385" i="11" s="1"/>
  <c r="BA385" i="11"/>
  <c r="AU385" i="11" s="1"/>
  <c r="AJ385" i="11"/>
  <c r="AE306" i="11"/>
  <c r="AD306" i="11" s="1"/>
  <c r="BR306" i="11" s="1"/>
  <c r="AX306" i="11"/>
  <c r="AK306" i="11"/>
  <c r="BA306" i="11" s="1"/>
  <c r="AU306" i="11" s="1"/>
  <c r="AJ306" i="11"/>
  <c r="AK177" i="11"/>
  <c r="BA177" i="11"/>
  <c r="AU177" i="11" s="1"/>
  <c r="AX177" i="11"/>
  <c r="AJ177" i="11"/>
  <c r="AE177" i="11"/>
  <c r="AL170" i="11"/>
  <c r="AL76" i="11"/>
  <c r="AL446" i="11"/>
  <c r="AD90" i="11"/>
  <c r="BR90" i="11" s="1"/>
  <c r="AX90" i="11"/>
  <c r="AJ90" i="11"/>
  <c r="AK90" i="11"/>
  <c r="BA90" i="11"/>
  <c r="AU90" i="11" s="1"/>
  <c r="AJ109" i="11"/>
  <c r="AX109" i="11"/>
  <c r="AK109" i="11"/>
  <c r="AE109" i="11"/>
  <c r="BA109" i="11"/>
  <c r="AU109" i="11" s="1"/>
  <c r="AL73" i="11"/>
  <c r="AK24" i="11"/>
  <c r="BA24" i="11" s="1"/>
  <c r="AU24" i="11" s="1"/>
  <c r="AE24" i="11"/>
  <c r="AD24" i="11" s="1"/>
  <c r="BR24" i="11" s="1"/>
  <c r="AX24" i="11"/>
  <c r="AK97" i="11"/>
  <c r="AJ97" i="11"/>
  <c r="AX97" i="11"/>
  <c r="AE97" i="11"/>
  <c r="BA97" i="11"/>
  <c r="AU97" i="11" s="1"/>
  <c r="BA263" i="11"/>
  <c r="AU263" i="11" s="1"/>
  <c r="AL263" i="11"/>
  <c r="AK180" i="11"/>
  <c r="AJ180" i="11"/>
  <c r="AX180" i="11"/>
  <c r="AE180" i="11"/>
  <c r="AD180" i="11" s="1"/>
  <c r="BR180" i="11" s="1"/>
  <c r="BA180" i="11"/>
  <c r="AU180" i="11" s="1"/>
  <c r="AL310" i="11"/>
  <c r="AK299" i="11"/>
  <c r="BA299" i="11" s="1"/>
  <c r="AU299" i="11" s="1"/>
  <c r="AJ299" i="11"/>
  <c r="AE299" i="11"/>
  <c r="AD299" i="11" s="1"/>
  <c r="BR299" i="11" s="1"/>
  <c r="AX299" i="11"/>
  <c r="AL84" i="11"/>
  <c r="AL136" i="11"/>
  <c r="AK132" i="11"/>
  <c r="AJ132" i="11"/>
  <c r="AX132" i="11"/>
  <c r="BA132" i="11"/>
  <c r="AU132" i="11" s="1"/>
  <c r="AE132" i="11"/>
  <c r="AD132" i="11" s="1"/>
  <c r="BR132" i="11" s="1"/>
  <c r="AL212" i="11"/>
  <c r="AE221" i="11"/>
  <c r="AD221" i="11" s="1"/>
  <c r="BR221" i="11" s="1"/>
  <c r="AK221" i="11"/>
  <c r="BA221" i="11" s="1"/>
  <c r="AU221" i="11" s="1"/>
  <c r="AJ221" i="11"/>
  <c r="AX221" i="11"/>
  <c r="AL449" i="11"/>
  <c r="AK539" i="11"/>
  <c r="BA539" i="11" s="1"/>
  <c r="AU539" i="11" s="1"/>
  <c r="AE539" i="11"/>
  <c r="AD539" i="11"/>
  <c r="BR539" i="11" s="1"/>
  <c r="AX539" i="11"/>
  <c r="AJ539" i="11"/>
  <c r="AX264" i="11"/>
  <c r="AK264" i="11"/>
  <c r="BA264" i="11" s="1"/>
  <c r="AU264" i="11" s="1"/>
  <c r="AJ264" i="11"/>
  <c r="AE264" i="11"/>
  <c r="AX357" i="11"/>
  <c r="AJ357" i="11"/>
  <c r="AE357" i="11"/>
  <c r="AK357" i="11"/>
  <c r="BA357" i="11" s="1"/>
  <c r="AU357" i="11" s="1"/>
  <c r="AE178" i="11"/>
  <c r="AK178" i="11"/>
  <c r="BA178" i="11" s="1"/>
  <c r="AU178" i="11" s="1"/>
  <c r="AX178" i="11"/>
  <c r="AJ178" i="11"/>
  <c r="AX28" i="11"/>
  <c r="AK28" i="11"/>
  <c r="BA28" i="11" s="1"/>
  <c r="AU28" i="11" s="1"/>
  <c r="AJ28" i="11"/>
  <c r="AE28" i="11"/>
  <c r="AD28" i="11" s="1"/>
  <c r="BR28" i="11" s="1"/>
  <c r="AE379" i="11"/>
  <c r="AD379" i="11" s="1"/>
  <c r="BR379" i="11" s="1"/>
  <c r="AK379" i="11"/>
  <c r="BA379" i="11" s="1"/>
  <c r="AU379" i="11" s="1"/>
  <c r="AJ379" i="11"/>
  <c r="AX379" i="11"/>
  <c r="AL321" i="11"/>
  <c r="AD321" i="11"/>
  <c r="BR321" i="11" s="1"/>
  <c r="BA382" i="11"/>
  <c r="AU382" i="11" s="1"/>
  <c r="AH106" i="11"/>
  <c r="AO106" i="11" s="1"/>
  <c r="AG106" i="11"/>
  <c r="BB106" i="11" s="1"/>
  <c r="AT106" i="11"/>
  <c r="AQ106" i="11" a="1"/>
  <c r="AQ106" i="11" s="1"/>
  <c r="AP106" i="11"/>
  <c r="AV106" i="11"/>
  <c r="AI106" i="11"/>
  <c r="AX433" i="11"/>
  <c r="AE433" i="11"/>
  <c r="AD433" i="11" s="1"/>
  <c r="BR433" i="11" s="1"/>
  <c r="AK433" i="11"/>
  <c r="AJ433" i="11"/>
  <c r="BA433" i="11"/>
  <c r="AU433" i="11" s="1"/>
  <c r="AL176" i="11"/>
  <c r="AL213" i="11"/>
  <c r="AK204" i="11"/>
  <c r="AJ204" i="11"/>
  <c r="BA204" i="11"/>
  <c r="AU204" i="11" s="1"/>
  <c r="AX204" i="11"/>
  <c r="AE204" i="11"/>
  <c r="AD204" i="11" s="1"/>
  <c r="BR204" i="11" s="1"/>
  <c r="AL477" i="11"/>
  <c r="AD248" i="11"/>
  <c r="BR248" i="11" s="1"/>
  <c r="AL248" i="11"/>
  <c r="AL197" i="11"/>
  <c r="AL315" i="11"/>
  <c r="AX199" i="11"/>
  <c r="AK199" i="11"/>
  <c r="AE199" i="11"/>
  <c r="BA199" i="11"/>
  <c r="AU199" i="11" s="1"/>
  <c r="AD199" i="11"/>
  <c r="BR199" i="11" s="1"/>
  <c r="AJ199" i="11"/>
  <c r="AE57" i="11"/>
  <c r="AD57" i="11" s="1"/>
  <c r="BR57" i="11" s="1"/>
  <c r="AJ57" i="11"/>
  <c r="AK57" i="11"/>
  <c r="BA57" i="11" s="1"/>
  <c r="AU57" i="11" s="1"/>
  <c r="AX57" i="11"/>
  <c r="AK85" i="11"/>
  <c r="AJ85" i="11"/>
  <c r="BA85" i="11"/>
  <c r="AU85" i="11" s="1"/>
  <c r="AE85" i="11"/>
  <c r="AD85" i="11" s="1"/>
  <c r="BR85" i="11" s="1"/>
  <c r="AX85" i="11"/>
  <c r="AL500" i="11"/>
  <c r="AK442" i="11"/>
  <c r="BA442" i="11" s="1"/>
  <c r="AU442" i="11" s="1"/>
  <c r="AE442" i="11"/>
  <c r="AD442" i="11" s="1"/>
  <c r="BR442" i="11" s="1"/>
  <c r="AJ442" i="11"/>
  <c r="AX442" i="11"/>
  <c r="AJ412" i="11"/>
  <c r="AE412" i="11"/>
  <c r="AD412" i="11"/>
  <c r="BR412" i="11" s="1"/>
  <c r="AK412" i="11"/>
  <c r="BA412" i="11" s="1"/>
  <c r="AU412" i="11" s="1"/>
  <c r="AX412" i="11"/>
  <c r="AK475" i="11"/>
  <c r="BA475" i="11" s="1"/>
  <c r="AU475" i="11" s="1"/>
  <c r="AJ475" i="11"/>
  <c r="AX475" i="11"/>
  <c r="AE475" i="11"/>
  <c r="AD475" i="11" s="1"/>
  <c r="BR475" i="11" s="1"/>
  <c r="AX290" i="11"/>
  <c r="AE290" i="11"/>
  <c r="AK290" i="11"/>
  <c r="BA290" i="11" s="1"/>
  <c r="AU290" i="11" s="1"/>
  <c r="AJ290" i="11"/>
  <c r="BA192" i="11"/>
  <c r="AU192" i="11" s="1"/>
  <c r="AJ297" i="11"/>
  <c r="AE297" i="11"/>
  <c r="AD297" i="11"/>
  <c r="BR297" i="11" s="1"/>
  <c r="AX297" i="11"/>
  <c r="AK297" i="11"/>
  <c r="BA297" i="11" s="1"/>
  <c r="AU297" i="11" s="1"/>
  <c r="AK156" i="11"/>
  <c r="AJ156" i="11"/>
  <c r="BA156" i="11"/>
  <c r="AU156" i="11" s="1"/>
  <c r="AE156" i="11"/>
  <c r="AD156" i="11" s="1"/>
  <c r="BR156" i="11" s="1"/>
  <c r="AX156" i="11"/>
  <c r="AL173" i="11"/>
  <c r="AD173" i="11"/>
  <c r="BR173" i="11" s="1"/>
  <c r="BA452" i="11"/>
  <c r="AU452" i="11" s="1"/>
  <c r="AJ452" i="11"/>
  <c r="AX452" i="11"/>
  <c r="AK452" i="11"/>
  <c r="AE452" i="11"/>
  <c r="AD452" i="11"/>
  <c r="BR452" i="11" s="1"/>
  <c r="AD155" i="11"/>
  <c r="BR155" i="11" s="1"/>
  <c r="AL396" i="11"/>
  <c r="AD355" i="11"/>
  <c r="BR355" i="11" s="1"/>
  <c r="AL462" i="11"/>
  <c r="AK210" i="11"/>
  <c r="BA210" i="11" s="1"/>
  <c r="AU210" i="11" s="1"/>
  <c r="AE210" i="11"/>
  <c r="AX210" i="11"/>
  <c r="AJ210" i="11"/>
  <c r="AX117" i="11"/>
  <c r="AE117" i="11"/>
  <c r="AD117" i="11" s="1"/>
  <c r="BR117" i="11" s="1"/>
  <c r="AK117" i="11"/>
  <c r="BA117" i="11" s="1"/>
  <c r="AU117" i="11" s="1"/>
  <c r="AJ117" i="11"/>
  <c r="AK320" i="11"/>
  <c r="BA320" i="11" s="1"/>
  <c r="AU320" i="11" s="1"/>
  <c r="AJ320" i="11"/>
  <c r="AX320" i="11"/>
  <c r="AE320" i="11"/>
  <c r="AX118" i="11"/>
  <c r="AE118" i="11"/>
  <c r="AD118" i="11" s="1"/>
  <c r="BR118" i="11" s="1"/>
  <c r="AJ118" i="11"/>
  <c r="AK118" i="11"/>
  <c r="BA118" i="11" s="1"/>
  <c r="AU118" i="11" s="1"/>
  <c r="AK259" i="11"/>
  <c r="BA259" i="11"/>
  <c r="AU259" i="11" s="1"/>
  <c r="AX259" i="11"/>
  <c r="AJ259" i="11"/>
  <c r="AE259" i="11"/>
  <c r="AD259" i="11" s="1"/>
  <c r="BR259" i="11" s="1"/>
  <c r="AJ171" i="11"/>
  <c r="AK171" i="11"/>
  <c r="AX171" i="11"/>
  <c r="AE171" i="11"/>
  <c r="AD171" i="11" s="1"/>
  <c r="BR171" i="11" s="1"/>
  <c r="BA171" i="11"/>
  <c r="AU171" i="11" s="1"/>
  <c r="AV83" i="11"/>
  <c r="AT83" i="11"/>
  <c r="AQ83" i="11" a="1"/>
  <c r="AQ83" i="11" s="1"/>
  <c r="AI83" i="11"/>
  <c r="AH83" i="11"/>
  <c r="AO83" i="11" s="1"/>
  <c r="AG83" i="11"/>
  <c r="BB83" i="11" s="1"/>
  <c r="AP83" i="11"/>
  <c r="AK393" i="11"/>
  <c r="BA393" i="11" s="1"/>
  <c r="AU393" i="11" s="1"/>
  <c r="AJ393" i="11"/>
  <c r="AE393" i="11"/>
  <c r="AX393" i="11"/>
  <c r="AI103" i="11"/>
  <c r="AG103" i="11"/>
  <c r="AL347" i="11"/>
  <c r="AX338" i="11"/>
  <c r="AE338" i="11"/>
  <c r="AJ338" i="11"/>
  <c r="AK338" i="11"/>
  <c r="BA338" i="11"/>
  <c r="AU338" i="11" s="1"/>
  <c r="AX194" i="11"/>
  <c r="AJ194" i="11"/>
  <c r="AK194" i="11"/>
  <c r="BA194" i="11"/>
  <c r="AU194" i="11" s="1"/>
  <c r="AE194" i="11"/>
  <c r="AX55" i="11"/>
  <c r="AE55" i="11"/>
  <c r="AD55" i="11" s="1"/>
  <c r="BR55" i="11" s="1"/>
  <c r="AK55" i="11"/>
  <c r="BA55" i="11" s="1"/>
  <c r="AU55" i="11" s="1"/>
  <c r="AJ55" i="11"/>
  <c r="AJ448" i="11"/>
  <c r="AE448" i="11"/>
  <c r="AK448" i="11"/>
  <c r="BA448" i="11" s="1"/>
  <c r="AU448" i="11" s="1"/>
  <c r="AX448" i="11"/>
  <c r="AL424" i="11"/>
  <c r="BA211" i="11"/>
  <c r="AU211" i="11" s="1"/>
  <c r="AV115" i="11"/>
  <c r="AT115" i="11"/>
  <c r="AQ115" i="11" a="1"/>
  <c r="AQ115" i="11" s="1"/>
  <c r="AP115" i="11"/>
  <c r="AI115" i="11"/>
  <c r="AG115" i="11"/>
  <c r="BB115" i="11" s="1"/>
  <c r="AH115" i="11"/>
  <c r="AO115" i="11" s="1"/>
  <c r="AX61" i="11"/>
  <c r="AE61" i="11"/>
  <c r="AK61" i="11"/>
  <c r="BA61" i="11" s="1"/>
  <c r="AU61" i="11" s="1"/>
  <c r="AJ61" i="11"/>
  <c r="AI42" i="11"/>
  <c r="AH42" i="11"/>
  <c r="AO42" i="11" s="1"/>
  <c r="AG42" i="11"/>
  <c r="BB42" i="11" s="1"/>
  <c r="AQ42" i="11" a="1"/>
  <c r="AQ42" i="11" s="1"/>
  <c r="AP42" i="11"/>
  <c r="AV42" i="11"/>
  <c r="AT42" i="11"/>
  <c r="AK141" i="11"/>
  <c r="BA141" i="11" s="1"/>
  <c r="AU141" i="11" s="1"/>
  <c r="AJ141" i="11"/>
  <c r="AX141" i="11"/>
  <c r="AE141" i="11"/>
  <c r="AD141" i="11" s="1"/>
  <c r="BR141" i="11" s="1"/>
  <c r="AX69" i="11"/>
  <c r="AJ69" i="11"/>
  <c r="AE69" i="11"/>
  <c r="AD69" i="11" s="1"/>
  <c r="BR69" i="11" s="1"/>
  <c r="AK69" i="11"/>
  <c r="BA69" i="11" s="1"/>
  <c r="AU69" i="11" s="1"/>
  <c r="AL261" i="11"/>
  <c r="AK137" i="11"/>
  <c r="AJ137" i="11"/>
  <c r="BA137" i="11"/>
  <c r="AU137" i="11" s="1"/>
  <c r="AE137" i="11"/>
  <c r="AX137" i="11"/>
  <c r="AK485" i="11"/>
  <c r="AJ485" i="11"/>
  <c r="BA485" i="11"/>
  <c r="AU485" i="11" s="1"/>
  <c r="AX485" i="11"/>
  <c r="AE485" i="11"/>
  <c r="AD485" i="11" s="1"/>
  <c r="BR485" i="11" s="1"/>
  <c r="AL144" i="11"/>
  <c r="AD37" i="11"/>
  <c r="BR37" i="11" s="1"/>
  <c r="AJ163" i="11"/>
  <c r="AE163" i="11"/>
  <c r="AD163" i="11" s="1"/>
  <c r="BR163" i="11" s="1"/>
  <c r="AX163" i="11"/>
  <c r="AK163" i="11"/>
  <c r="BA163" i="11" s="1"/>
  <c r="AU163" i="11" s="1"/>
  <c r="AJ499" i="11"/>
  <c r="AK499" i="11"/>
  <c r="AX499" i="11"/>
  <c r="AE499" i="11"/>
  <c r="AD499" i="11" s="1"/>
  <c r="BR499" i="11" s="1"/>
  <c r="BA499" i="11"/>
  <c r="AU499" i="11" s="1"/>
  <c r="AL512" i="11"/>
  <c r="AJ296" i="11"/>
  <c r="AE296" i="11"/>
  <c r="AD296" i="11" s="1"/>
  <c r="BR296" i="11" s="1"/>
  <c r="AK296" i="11"/>
  <c r="BA296" i="11" s="1"/>
  <c r="AU296" i="11" s="1"/>
  <c r="AX296" i="11"/>
  <c r="AE501" i="11"/>
  <c r="AD501" i="11" s="1"/>
  <c r="BR501" i="11" s="1"/>
  <c r="AX501" i="11"/>
  <c r="AJ501" i="11"/>
  <c r="AK501" i="11"/>
  <c r="BA501" i="11" s="1"/>
  <c r="AU501" i="11" s="1"/>
  <c r="AL430" i="11"/>
  <c r="AK334" i="11"/>
  <c r="BA334" i="11" s="1"/>
  <c r="AU334" i="11" s="1"/>
  <c r="AJ334" i="11"/>
  <c r="AE334" i="11"/>
  <c r="AD334" i="11" s="1"/>
  <c r="BR334" i="11" s="1"/>
  <c r="AX334" i="11"/>
  <c r="AK431" i="11"/>
  <c r="BA431" i="11" s="1"/>
  <c r="AU431" i="11" s="1"/>
  <c r="AJ431" i="11"/>
  <c r="AE431" i="11"/>
  <c r="AD431" i="11"/>
  <c r="BR431" i="11" s="1"/>
  <c r="AX431" i="11"/>
  <c r="AX135" i="11"/>
  <c r="AK135" i="11"/>
  <c r="BA135" i="11" s="1"/>
  <c r="AU135" i="11" s="1"/>
  <c r="AE135" i="11"/>
  <c r="AJ135" i="11"/>
  <c r="AD135" i="11"/>
  <c r="BR135" i="11" s="1"/>
  <c r="AJ519" i="11"/>
  <c r="AE519" i="11"/>
  <c r="AX519" i="11"/>
  <c r="AK519" i="11"/>
  <c r="BA519" i="11" s="1"/>
  <c r="AU519" i="11" s="1"/>
  <c r="AE548" i="11"/>
  <c r="AD548" i="11" s="1"/>
  <c r="BR548" i="11" s="1"/>
  <c r="AX548" i="11"/>
  <c r="AJ548" i="11"/>
  <c r="AK548" i="11"/>
  <c r="BA548" i="11"/>
  <c r="AU548" i="11" s="1"/>
  <c r="AL511" i="11"/>
  <c r="AJ422" i="11"/>
  <c r="AX422" i="11"/>
  <c r="AE422" i="11"/>
  <c r="AK422" i="11"/>
  <c r="BA422" i="11"/>
  <c r="AU422" i="11" s="1"/>
  <c r="AX537" i="11"/>
  <c r="AE537" i="11"/>
  <c r="AD537" i="11" s="1"/>
  <c r="BR537" i="11" s="1"/>
  <c r="AK537" i="11"/>
  <c r="BA537" i="11" s="1"/>
  <c r="AU537" i="11" s="1"/>
  <c r="AJ537" i="11"/>
  <c r="AL344" i="11"/>
  <c r="AL329" i="11"/>
  <c r="AJ195" i="11"/>
  <c r="AK195" i="11"/>
  <c r="BA195" i="11" s="1"/>
  <c r="AU195" i="11" s="1"/>
  <c r="AE195" i="11"/>
  <c r="AX195" i="11"/>
  <c r="AD195" i="11"/>
  <c r="BR195" i="11" s="1"/>
  <c r="AL298" i="11"/>
  <c r="AJ123" i="11"/>
  <c r="AX123" i="11"/>
  <c r="AK123" i="11"/>
  <c r="BA123" i="11" s="1"/>
  <c r="AU123" i="11" s="1"/>
  <c r="AE123" i="11"/>
  <c r="AD123" i="11" s="1"/>
  <c r="BR123" i="11" s="1"/>
  <c r="AL190" i="11"/>
  <c r="AX124" i="11"/>
  <c r="AK124" i="11"/>
  <c r="BA124" i="11" s="1"/>
  <c r="AU124" i="11" s="1"/>
  <c r="AE124" i="11"/>
  <c r="AD124" i="11" s="1"/>
  <c r="BR124" i="11" s="1"/>
  <c r="AK468" i="11"/>
  <c r="BA468" i="11" s="1"/>
  <c r="AU468" i="11" s="1"/>
  <c r="AX468" i="11"/>
  <c r="AE468" i="11"/>
  <c r="AD468" i="11" s="1"/>
  <c r="BR468" i="11" s="1"/>
  <c r="AJ468" i="11"/>
  <c r="AK524" i="11"/>
  <c r="BA524" i="11" s="1"/>
  <c r="AU524" i="11" s="1"/>
  <c r="AJ524" i="11"/>
  <c r="AX524" i="11"/>
  <c r="AE524" i="11"/>
  <c r="AD524" i="11" s="1"/>
  <c r="BR524" i="11" s="1"/>
  <c r="AE461" i="11"/>
  <c r="AK461" i="11"/>
  <c r="BA461" i="11" s="1"/>
  <c r="AU461" i="11" s="1"/>
  <c r="AJ461" i="11"/>
  <c r="AD461" i="11"/>
  <c r="BR461" i="11" s="1"/>
  <c r="AX461" i="11"/>
  <c r="AX414" i="11"/>
  <c r="AE414" i="11"/>
  <c r="AK414" i="11"/>
  <c r="BA414" i="11"/>
  <c r="AU414" i="11" s="1"/>
  <c r="AJ414" i="11"/>
  <c r="AD394" i="11"/>
  <c r="BR394" i="11" s="1"/>
  <c r="AL473" i="11"/>
  <c r="AJ279" i="11"/>
  <c r="AE279" i="11"/>
  <c r="AD279" i="11" s="1"/>
  <c r="BR279" i="11" s="1"/>
  <c r="AX279" i="11"/>
  <c r="AK279" i="11"/>
  <c r="BA279" i="11" s="1"/>
  <c r="AU279" i="11" s="1"/>
  <c r="AL304" i="11"/>
  <c r="AL280" i="11"/>
  <c r="AK275" i="11"/>
  <c r="BA275" i="11" s="1"/>
  <c r="AU275" i="11" s="1"/>
  <c r="AJ275" i="11"/>
  <c r="AE275" i="11"/>
  <c r="AD275" i="11" s="1"/>
  <c r="BR275" i="11" s="1"/>
  <c r="AX275" i="11"/>
  <c r="AL535" i="11"/>
  <c r="AJ327" i="11"/>
  <c r="AK327" i="11"/>
  <c r="BA327" i="11" s="1"/>
  <c r="AU327" i="11" s="1"/>
  <c r="AX327" i="11"/>
  <c r="AE327" i="11"/>
  <c r="AD327" i="11" s="1"/>
  <c r="BR327" i="11" s="1"/>
  <c r="AL111" i="11"/>
  <c r="AD462" i="11"/>
  <c r="BR462" i="11" s="1"/>
  <c r="AI81" i="11"/>
  <c r="AQ81" i="11" a="1"/>
  <c r="AQ81" i="11" s="1"/>
  <c r="AP81" i="11"/>
  <c r="AV81" i="11"/>
  <c r="AG81" i="11"/>
  <c r="BB81" i="11" s="1"/>
  <c r="AT81" i="11"/>
  <c r="AH81" i="11"/>
  <c r="AO81" i="11" s="1"/>
  <c r="AJ82" i="11"/>
  <c r="AK82" i="11"/>
  <c r="AX82" i="11"/>
  <c r="BA82" i="11"/>
  <c r="AU82" i="11" s="1"/>
  <c r="AE82" i="11"/>
  <c r="AL30" i="11"/>
  <c r="AD335" i="11"/>
  <c r="BR335" i="11" s="1"/>
  <c r="AJ63" i="11"/>
  <c r="AX32" i="11"/>
  <c r="AK32" i="11"/>
  <c r="BA32" i="11" s="1"/>
  <c r="AU32" i="11" s="1"/>
  <c r="AD32" i="11"/>
  <c r="BR32" i="11" s="1"/>
  <c r="AL154" i="11"/>
  <c r="AL223" i="11"/>
  <c r="AE77" i="11"/>
  <c r="AX77" i="11"/>
  <c r="AD77" i="11"/>
  <c r="BR77" i="11" s="1"/>
  <c r="AJ77" i="11"/>
  <c r="AK77" i="11"/>
  <c r="BA77" i="11" s="1"/>
  <c r="AU77" i="11" s="1"/>
  <c r="AE75" i="11"/>
  <c r="AD75" i="11"/>
  <c r="BR75" i="11" s="1"/>
  <c r="AK72" i="11"/>
  <c r="BA72" i="11" s="1"/>
  <c r="AU72" i="11" s="1"/>
  <c r="AX72" i="11"/>
  <c r="AK182" i="11"/>
  <c r="BA182" i="11" s="1"/>
  <c r="AU182" i="11" s="1"/>
  <c r="AJ182" i="11"/>
  <c r="AE182" i="11"/>
  <c r="AD182" i="11"/>
  <c r="BR182" i="11" s="1"/>
  <c r="AX182" i="11"/>
  <c r="AL186" i="11"/>
  <c r="AX110" i="11"/>
  <c r="AK110" i="11"/>
  <c r="BA110" i="11" s="1"/>
  <c r="AU110" i="11" s="1"/>
  <c r="AJ110" i="11"/>
  <c r="AE110" i="11"/>
  <c r="AD110" i="11" s="1"/>
  <c r="BR110" i="11" s="1"/>
  <c r="AL543" i="11"/>
  <c r="AL545" i="11"/>
  <c r="AL224" i="11"/>
  <c r="AD224" i="11"/>
  <c r="BR224" i="11" s="1"/>
  <c r="AE229" i="11"/>
  <c r="AD229" i="11"/>
  <c r="BR229" i="11" s="1"/>
  <c r="AX229" i="11"/>
  <c r="AK229" i="11"/>
  <c r="BA229" i="11" s="1"/>
  <c r="AU229" i="11" s="1"/>
  <c r="AJ229" i="11"/>
  <c r="AJ68" i="11"/>
  <c r="AK68" i="11"/>
  <c r="BA68" i="11" s="1"/>
  <c r="AU68" i="11" s="1"/>
  <c r="AE68" i="11"/>
  <c r="AD68" i="11" s="1"/>
  <c r="BR68" i="11" s="1"/>
  <c r="AX68" i="11"/>
  <c r="AK231" i="11"/>
  <c r="BA231" i="11" s="1"/>
  <c r="AU231" i="11" s="1"/>
  <c r="AJ231" i="11"/>
  <c r="AX231" i="11"/>
  <c r="AE231" i="11"/>
  <c r="AX251" i="11"/>
  <c r="AK251" i="11"/>
  <c r="BA251" i="11" s="1"/>
  <c r="AU251" i="11" s="1"/>
  <c r="AE251" i="11"/>
  <c r="AD251" i="11" s="1"/>
  <c r="BR251" i="11" s="1"/>
  <c r="AJ251" i="11"/>
  <c r="AL65" i="11"/>
  <c r="AL54" i="11"/>
  <c r="AK220" i="11"/>
  <c r="BA220" i="11" s="1"/>
  <c r="AU220" i="11" s="1"/>
  <c r="AJ220" i="11"/>
  <c r="AE220" i="11"/>
  <c r="AD220" i="11"/>
  <c r="BR220" i="11" s="1"/>
  <c r="AX220" i="11"/>
  <c r="AJ483" i="11"/>
  <c r="AE483" i="11"/>
  <c r="AD483" i="11"/>
  <c r="BR483" i="11" s="1"/>
  <c r="AK483" i="11"/>
  <c r="BA483" i="11" s="1"/>
  <c r="AU483" i="11" s="1"/>
  <c r="AX483" i="11"/>
  <c r="AJ547" i="11"/>
  <c r="AK547" i="11"/>
  <c r="BA547" i="11" s="1"/>
  <c r="AU547" i="11" s="1"/>
  <c r="AE547" i="11"/>
  <c r="AX547" i="11"/>
  <c r="AD547" i="11"/>
  <c r="BR547" i="11" s="1"/>
  <c r="AE525" i="11"/>
  <c r="AX525" i="11"/>
  <c r="AJ525" i="11"/>
  <c r="AK525" i="11"/>
  <c r="BA525" i="11" s="1"/>
  <c r="AU525" i="11" s="1"/>
  <c r="AL323" i="11"/>
  <c r="AJ266" i="11"/>
  <c r="AE266" i="11"/>
  <c r="AD266" i="11"/>
  <c r="BR266" i="11" s="1"/>
  <c r="AK266" i="11"/>
  <c r="BA266" i="11" s="1"/>
  <c r="AU266" i="11" s="1"/>
  <c r="AX266" i="11"/>
  <c r="AK247" i="11"/>
  <c r="AX247" i="11"/>
  <c r="BA247" i="11"/>
  <c r="AU247" i="11" s="1"/>
  <c r="AE247" i="11"/>
  <c r="AJ247" i="11"/>
  <c r="AK498" i="11"/>
  <c r="BA498" i="11" s="1"/>
  <c r="AU498" i="11" s="1"/>
  <c r="AE498" i="11"/>
  <c r="AD498" i="11" s="1"/>
  <c r="BR498" i="11" s="1"/>
  <c r="AX498" i="11"/>
  <c r="AJ498" i="11"/>
  <c r="AX202" i="11"/>
  <c r="AK202" i="11"/>
  <c r="BA202" i="11" s="1"/>
  <c r="AU202" i="11" s="1"/>
  <c r="AJ202" i="11"/>
  <c r="AE202" i="11"/>
  <c r="AD202" i="11" s="1"/>
  <c r="BR202" i="11" s="1"/>
  <c r="AE494" i="11"/>
  <c r="AX494" i="11"/>
  <c r="AD494" i="11"/>
  <c r="BR494" i="11" s="1"/>
  <c r="AK494" i="11"/>
  <c r="BA494" i="11" s="1"/>
  <c r="AU494" i="11" s="1"/>
  <c r="AJ494" i="11"/>
  <c r="AL262" i="11"/>
  <c r="AE284" i="11"/>
  <c r="AX284" i="11"/>
  <c r="AJ284" i="11"/>
  <c r="AK284" i="11"/>
  <c r="BA284" i="11" s="1"/>
  <c r="AU284" i="11" s="1"/>
  <c r="AK285" i="11"/>
  <c r="BA285" i="11" s="1"/>
  <c r="AU285" i="11" s="1"/>
  <c r="AJ285" i="11"/>
  <c r="AE285" i="11"/>
  <c r="AD285" i="11" s="1"/>
  <c r="BR285" i="11" s="1"/>
  <c r="AX285" i="11"/>
  <c r="AK62" i="11"/>
  <c r="BB62" i="11" s="1"/>
  <c r="AO62" i="11" s="1"/>
  <c r="AE62" i="11"/>
  <c r="AD62" i="11"/>
  <c r="BR62" i="11" s="1"/>
  <c r="AD54" i="11"/>
  <c r="BR54" i="11" s="1"/>
  <c r="AK526" i="11"/>
  <c r="BA526" i="11" s="1"/>
  <c r="AU526" i="11" s="1"/>
  <c r="AJ526" i="11"/>
  <c r="AE526" i="11"/>
  <c r="AD526" i="11"/>
  <c r="BR526" i="11" s="1"/>
  <c r="AX526" i="11"/>
  <c r="AL534" i="11"/>
  <c r="AJ428" i="11"/>
  <c r="AK428" i="11"/>
  <c r="AX428" i="11"/>
  <c r="AE428" i="11"/>
  <c r="AD428" i="11" s="1"/>
  <c r="BR428" i="11" s="1"/>
  <c r="BA428" i="11"/>
  <c r="AU428" i="11" s="1"/>
  <c r="AX507" i="11"/>
  <c r="AK507" i="11"/>
  <c r="BA507" i="11" s="1"/>
  <c r="AU507" i="11" s="1"/>
  <c r="AJ507" i="11"/>
  <c r="AE507" i="11"/>
  <c r="AL301" i="11"/>
  <c r="AX358" i="11"/>
  <c r="AE358" i="11"/>
  <c r="AK358" i="11"/>
  <c r="BA358" i="11" s="1"/>
  <c r="AU358" i="11" s="1"/>
  <c r="AJ358" i="11"/>
  <c r="AL184" i="11"/>
  <c r="AK345" i="11"/>
  <c r="BA345" i="11" s="1"/>
  <c r="AU345" i="11" s="1"/>
  <c r="AE345" i="11"/>
  <c r="AD345" i="11" s="1"/>
  <c r="BR345" i="11" s="1"/>
  <c r="AJ345" i="11"/>
  <c r="AX345" i="11"/>
  <c r="AE367" i="11"/>
  <c r="AX367" i="11"/>
  <c r="AD367" i="11"/>
  <c r="BR367" i="11" s="1"/>
  <c r="AK367" i="11"/>
  <c r="BA367" i="11" s="1"/>
  <c r="AU367" i="11" s="1"/>
  <c r="AJ367" i="11"/>
  <c r="AL533" i="11"/>
  <c r="AL205" i="11"/>
  <c r="AL189" i="11"/>
  <c r="AL35" i="11"/>
  <c r="AK222" i="11"/>
  <c r="AJ222" i="11"/>
  <c r="AE222" i="11"/>
  <c r="AD222" i="11"/>
  <c r="BR222" i="11" s="1"/>
  <c r="BA222" i="11"/>
  <c r="AU222" i="11" s="1"/>
  <c r="AX222" i="11"/>
  <c r="AX26" i="11"/>
  <c r="AK26" i="11"/>
  <c r="BA26" i="11" s="1"/>
  <c r="AU26" i="11" s="1"/>
  <c r="AE26" i="11"/>
  <c r="AK516" i="11"/>
  <c r="BA516" i="11" s="1"/>
  <c r="AU516" i="11" s="1"/>
  <c r="AJ516" i="11"/>
  <c r="AE516" i="11"/>
  <c r="AX516" i="11"/>
  <c r="AJ101" i="11"/>
  <c r="AK101" i="11"/>
  <c r="BA101" i="11" s="1"/>
  <c r="AU101" i="11" s="1"/>
  <c r="AE101" i="11"/>
  <c r="AX101" i="11"/>
  <c r="AD101" i="11"/>
  <c r="BR101" i="11" s="1"/>
  <c r="AL200" i="11"/>
  <c r="AE40" i="11"/>
  <c r="AD40" i="11" s="1"/>
  <c r="BR40" i="11" s="1"/>
  <c r="AK40" i="11"/>
  <c r="BA40" i="11" s="1"/>
  <c r="AU40" i="11" s="1"/>
  <c r="AJ40" i="11"/>
  <c r="AX40" i="11"/>
  <c r="AD543" i="11"/>
  <c r="BR543" i="11" s="1"/>
  <c r="AX503" i="11"/>
  <c r="AE503" i="11"/>
  <c r="AD503" i="11" s="1"/>
  <c r="BR503" i="11" s="1"/>
  <c r="AK503" i="11"/>
  <c r="BA503" i="11" s="1"/>
  <c r="AU503" i="11" s="1"/>
  <c r="AJ503" i="11"/>
  <c r="AJ530" i="11"/>
  <c r="AE530" i="11"/>
  <c r="AD530" i="11"/>
  <c r="BR530" i="11" s="1"/>
  <c r="AK530" i="11"/>
  <c r="BA530" i="11"/>
  <c r="AU530" i="11" s="1"/>
  <c r="AX530" i="11"/>
  <c r="AE425" i="11"/>
  <c r="AD425" i="11" s="1"/>
  <c r="BR425" i="11" s="1"/>
  <c r="AJ425" i="11"/>
  <c r="AX425" i="11"/>
  <c r="AK425" i="11"/>
  <c r="BA425" i="11" s="1"/>
  <c r="AU425" i="11" s="1"/>
  <c r="AL513" i="11"/>
  <c r="AD513" i="11"/>
  <c r="BR513" i="11" s="1"/>
  <c r="AK508" i="11"/>
  <c r="AJ508" i="11"/>
  <c r="AX508" i="11"/>
  <c r="AE508" i="11"/>
  <c r="AD508" i="11" s="1"/>
  <c r="BR508" i="11" s="1"/>
  <c r="BA508" i="11"/>
  <c r="AU508" i="11" s="1"/>
  <c r="AL447" i="11"/>
  <c r="AD545" i="11"/>
  <c r="BR545" i="11" s="1"/>
  <c r="AL466" i="11"/>
  <c r="AD466" i="11"/>
  <c r="BR466" i="11" s="1"/>
  <c r="AL395" i="11"/>
  <c r="AD472" i="11"/>
  <c r="BR472" i="11" s="1"/>
  <c r="AJ491" i="11"/>
  <c r="AX491" i="11"/>
  <c r="AK491" i="11"/>
  <c r="BA491" i="11" s="1"/>
  <c r="AU491" i="11" s="1"/>
  <c r="AE491" i="11"/>
  <c r="AD491" i="11" s="1"/>
  <c r="BR491" i="11" s="1"/>
  <c r="AK348" i="11"/>
  <c r="AJ348" i="11"/>
  <c r="AX348" i="11"/>
  <c r="BA348" i="11"/>
  <c r="AU348" i="11" s="1"/>
  <c r="AE348" i="11"/>
  <c r="AD348" i="11" s="1"/>
  <c r="BR348" i="11" s="1"/>
  <c r="AE305" i="11"/>
  <c r="AJ305" i="11"/>
  <c r="AX305" i="11"/>
  <c r="AK305" i="11"/>
  <c r="BA305" i="11" s="1"/>
  <c r="AU305" i="11" s="1"/>
  <c r="AJ260" i="11"/>
  <c r="AK260" i="11"/>
  <c r="BA260" i="11" s="1"/>
  <c r="AU260" i="11" s="1"/>
  <c r="AX260" i="11"/>
  <c r="AE260" i="11"/>
  <c r="AJ392" i="11"/>
  <c r="AX392" i="11"/>
  <c r="AK392" i="11"/>
  <c r="BA392" i="11"/>
  <c r="AU392" i="11" s="1"/>
  <c r="AE392" i="11"/>
  <c r="AD392" i="11" s="1"/>
  <c r="BR392" i="11" s="1"/>
  <c r="AK239" i="11"/>
  <c r="BA239" i="11" s="1"/>
  <c r="AU239" i="11" s="1"/>
  <c r="AJ239" i="11"/>
  <c r="AE239" i="11"/>
  <c r="AD239" i="11" s="1"/>
  <c r="BR239" i="11" s="1"/>
  <c r="AX239" i="11"/>
  <c r="AJ386" i="11"/>
  <c r="AX386" i="11"/>
  <c r="AK386" i="11"/>
  <c r="BA386" i="11" s="1"/>
  <c r="AU386" i="11" s="1"/>
  <c r="AE386" i="11"/>
  <c r="AJ244" i="11"/>
  <c r="AE244" i="11"/>
  <c r="AX244" i="11"/>
  <c r="AD244" i="11"/>
  <c r="BR244" i="11" s="1"/>
  <c r="AK244" i="11"/>
  <c r="BA244" i="11" s="1"/>
  <c r="AU244" i="11" s="1"/>
  <c r="AL326" i="11"/>
  <c r="AK478" i="11"/>
  <c r="BA478" i="11" s="1"/>
  <c r="AU478" i="11" s="1"/>
  <c r="AX478" i="11"/>
  <c r="AE478" i="11"/>
  <c r="AD478" i="11"/>
  <c r="BR478" i="11" s="1"/>
  <c r="AJ478" i="11"/>
  <c r="AJ354" i="11"/>
  <c r="AX354" i="11"/>
  <c r="AK354" i="11"/>
  <c r="BA354" i="11" s="1"/>
  <c r="AU354" i="11" s="1"/>
  <c r="AE354" i="11"/>
  <c r="AD354" i="11" s="1"/>
  <c r="BR354" i="11" s="1"/>
  <c r="AL270" i="11"/>
  <c r="AD446" i="11"/>
  <c r="BR446" i="11" s="1"/>
  <c r="AL372" i="11"/>
  <c r="AD316" i="11"/>
  <c r="BR316" i="11" s="1"/>
  <c r="AD249" i="11"/>
  <c r="BR249" i="11" s="1"/>
  <c r="X106" i="11"/>
  <c r="Y103" i="11"/>
  <c r="R97" i="11"/>
  <c r="X103" i="11"/>
  <c r="AJ107" i="11"/>
  <c r="Y102" i="11"/>
  <c r="X102" i="11"/>
  <c r="Y105" i="11"/>
  <c r="X105" i="11"/>
  <c r="Y104" i="11"/>
  <c r="Y106" i="11"/>
  <c r="X104" i="11"/>
  <c r="AJ74" i="11"/>
  <c r="AX74" i="11"/>
  <c r="AK74" i="11"/>
  <c r="BA74" i="11" s="1"/>
  <c r="AU74" i="11" s="1"/>
  <c r="AE74" i="11"/>
  <c r="AD74" i="11"/>
  <c r="BR74" i="11" s="1"/>
  <c r="AK237" i="11"/>
  <c r="AJ237" i="11"/>
  <c r="BA237" i="11"/>
  <c r="AU237" i="11" s="1"/>
  <c r="AX237" i="11"/>
  <c r="AE237" i="11"/>
  <c r="AL191" i="11"/>
  <c r="AC22" i="11"/>
  <c r="AC27" i="11"/>
  <c r="AL330" i="11"/>
  <c r="AK43" i="11"/>
  <c r="AJ43" i="11"/>
  <c r="BA43" i="11"/>
  <c r="AU43" i="11" s="1"/>
  <c r="AX43" i="11"/>
  <c r="AE43" i="11"/>
  <c r="AL174" i="11"/>
  <c r="AD70" i="11"/>
  <c r="BR70" i="11" s="1"/>
  <c r="AH63" i="11"/>
  <c r="AJ124" i="11"/>
  <c r="AP214" i="24" l="1"/>
  <c r="AT214" i="24" s="1"/>
  <c r="AQ214" i="24" a="1"/>
  <c r="AQ214" i="24" s="1"/>
  <c r="AS214" i="24"/>
  <c r="AY214" i="24" s="1"/>
  <c r="AX215" i="24"/>
  <c r="BB216" i="24"/>
  <c r="AO216" i="24" s="1"/>
  <c r="BB215" i="24"/>
  <c r="AO215" i="24" s="1"/>
  <c r="AD151" i="24"/>
  <c r="BR151" i="24" s="1"/>
  <c r="AD166" i="24"/>
  <c r="BR166" i="24" s="1"/>
  <c r="AQ211" i="24" a="1"/>
  <c r="AQ211" i="24" s="1"/>
  <c r="AP211" i="24"/>
  <c r="AT211" i="24" s="1"/>
  <c r="AQ210" i="24" a="1"/>
  <c r="AQ210" i="24" s="1"/>
  <c r="AP210" i="24"/>
  <c r="AT210" i="24" s="1"/>
  <c r="BB209" i="24"/>
  <c r="AO209" i="24" s="1"/>
  <c r="AX209" i="24"/>
  <c r="AL124" i="24"/>
  <c r="AP204" i="24"/>
  <c r="AT204" i="24" s="1"/>
  <c r="AQ204" i="24" a="1"/>
  <c r="AQ204" i="24" s="1"/>
  <c r="AQ205" i="24" a="1"/>
  <c r="AQ205" i="24" s="1"/>
  <c r="AP205" i="24"/>
  <c r="AT205" i="24" s="1"/>
  <c r="BA202" i="24"/>
  <c r="AU202" i="24" s="1"/>
  <c r="BB202" i="24"/>
  <c r="AO202" i="24" s="1"/>
  <c r="AS205" i="24"/>
  <c r="AY205" i="24" s="1"/>
  <c r="BB203" i="24"/>
  <c r="AO203" i="24" s="1"/>
  <c r="AP198" i="24"/>
  <c r="AT198" i="24" s="1"/>
  <c r="AQ198" i="24" a="1"/>
  <c r="AQ198" i="24" s="1"/>
  <c r="AS199" i="24"/>
  <c r="AY199" i="24" s="1"/>
  <c r="AQ199" i="24" a="1"/>
  <c r="AQ199" i="24" s="1"/>
  <c r="AP199" i="24"/>
  <c r="AT199" i="24" s="1"/>
  <c r="AQ196" i="24" a="1"/>
  <c r="AQ196" i="24" s="1"/>
  <c r="AP196" i="24"/>
  <c r="AT196" i="24" s="1"/>
  <c r="BA198" i="24"/>
  <c r="AU198" i="24" s="1"/>
  <c r="BB193" i="24"/>
  <c r="AO193" i="24" s="1"/>
  <c r="AX195" i="24"/>
  <c r="BB195" i="24"/>
  <c r="AO195" i="24" s="1"/>
  <c r="BA194" i="24"/>
  <c r="AU194" i="24" s="1"/>
  <c r="BB194" i="24"/>
  <c r="AO194" i="24" s="1"/>
  <c r="AV199" i="24"/>
  <c r="AX199" i="24"/>
  <c r="AX196" i="24"/>
  <c r="AQ197" i="24" a="1"/>
  <c r="AQ197" i="24" s="1"/>
  <c r="AP197" i="24"/>
  <c r="AT197" i="24" s="1"/>
  <c r="AS191" i="24"/>
  <c r="AY191" i="24" s="1"/>
  <c r="AP192" i="24"/>
  <c r="AT192" i="24" s="1"/>
  <c r="AQ192" i="24" a="1"/>
  <c r="AQ192" i="24" s="1"/>
  <c r="AP191" i="24"/>
  <c r="AT191" i="24" s="1"/>
  <c r="AQ191" i="24" a="1"/>
  <c r="AQ191" i="24" s="1"/>
  <c r="BA243" i="24"/>
  <c r="AU243" i="24" s="1"/>
  <c r="AL209" i="24"/>
  <c r="AL202" i="24"/>
  <c r="AD191" i="24"/>
  <c r="BR191" i="24" s="1"/>
  <c r="AL191" i="24"/>
  <c r="AL242" i="24"/>
  <c r="AS242" i="24"/>
  <c r="AY242" i="24" s="1"/>
  <c r="AD218" i="24"/>
  <c r="BR218" i="24" s="1"/>
  <c r="AD242" i="24"/>
  <c r="BR242" i="24" s="1"/>
  <c r="AD187" i="24"/>
  <c r="BR187" i="24" s="1"/>
  <c r="BA191" i="24"/>
  <c r="AU191" i="24" s="1"/>
  <c r="AD238" i="24"/>
  <c r="BR238" i="24" s="1"/>
  <c r="AL218" i="24"/>
  <c r="AS209" i="24"/>
  <c r="AY209" i="24" s="1"/>
  <c r="AL238" i="24"/>
  <c r="AL187" i="24"/>
  <c r="AX153" i="24"/>
  <c r="BB152" i="24"/>
  <c r="AO151" i="24"/>
  <c r="AD146" i="24"/>
  <c r="BR146" i="24" s="1"/>
  <c r="AP153" i="24"/>
  <c r="AT153" i="24" s="1"/>
  <c r="AQ153" i="24" a="1"/>
  <c r="AQ153" i="24" s="1"/>
  <c r="AL145" i="24"/>
  <c r="AL146" i="24"/>
  <c r="AS145" i="24"/>
  <c r="AY145" i="24" s="1"/>
  <c r="AD155" i="24"/>
  <c r="BR155" i="24" s="1"/>
  <c r="AX152" i="24"/>
  <c r="AO152" i="24"/>
  <c r="AS153" i="24"/>
  <c r="AY153" i="24" s="1"/>
  <c r="AQ151" i="24" a="1"/>
  <c r="AQ151" i="24" s="1"/>
  <c r="AP151" i="24"/>
  <c r="AT151" i="24" s="1"/>
  <c r="AD179" i="24"/>
  <c r="BR179" i="24" s="1"/>
  <c r="AS155" i="24"/>
  <c r="AY155" i="24" s="1"/>
  <c r="AS151" i="24"/>
  <c r="AY151" i="24" s="1"/>
  <c r="AL179" i="24"/>
  <c r="AD72" i="24"/>
  <c r="BR72" i="24" s="1"/>
  <c r="AD85" i="24"/>
  <c r="BR85" i="24" s="1"/>
  <c r="AS72" i="24"/>
  <c r="AY72" i="24" s="1"/>
  <c r="AX113" i="24"/>
  <c r="AL112" i="24"/>
  <c r="AX112" i="24"/>
  <c r="AQ112" i="24" a="1"/>
  <c r="AQ112" i="24" s="1"/>
  <c r="AP112" i="24"/>
  <c r="AT112" i="24" s="1"/>
  <c r="AS112" i="24"/>
  <c r="AY112" i="24" s="1"/>
  <c r="AQ113" i="24" a="1"/>
  <c r="AQ113" i="24" s="1"/>
  <c r="AP113" i="24"/>
  <c r="AT113" i="24" s="1"/>
  <c r="AP114" i="24"/>
  <c r="AT114" i="24" s="1"/>
  <c r="AQ114" i="24" a="1"/>
  <c r="AQ114" i="24" s="1"/>
  <c r="AD125" i="24"/>
  <c r="BR125" i="24" s="1"/>
  <c r="AS125" i="24"/>
  <c r="AY125" i="24" s="1"/>
  <c r="AL125" i="24"/>
  <c r="AQ111" i="24" a="1"/>
  <c r="AQ111" i="24" s="1"/>
  <c r="AP111" i="24"/>
  <c r="AT111" i="24" s="1"/>
  <c r="AX114" i="24"/>
  <c r="AD138" i="24"/>
  <c r="BR138" i="24" s="1"/>
  <c r="BA73" i="24"/>
  <c r="AU73" i="24" s="1"/>
  <c r="AV73" i="24" s="1"/>
  <c r="AX74" i="24"/>
  <c r="BB74" i="24"/>
  <c r="AO74" i="24" s="1"/>
  <c r="AO73" i="24"/>
  <c r="AX72" i="24"/>
  <c r="AQ72" i="24" a="1"/>
  <c r="AQ72" i="24" s="1"/>
  <c r="AP72" i="24"/>
  <c r="AT72" i="24" s="1"/>
  <c r="AS71" i="24"/>
  <c r="AY71" i="24" s="1"/>
  <c r="AP71" i="24"/>
  <c r="AT71" i="24" s="1"/>
  <c r="AQ71" i="24" a="1"/>
  <c r="AQ71" i="24" s="1"/>
  <c r="AS97" i="24"/>
  <c r="AY97" i="24" s="1"/>
  <c r="AL70" i="24"/>
  <c r="AL97" i="24"/>
  <c r="AX71" i="24"/>
  <c r="AL85" i="24"/>
  <c r="AL36" i="24"/>
  <c r="AL58" i="24"/>
  <c r="AD47" i="24"/>
  <c r="BR47" i="24" s="1"/>
  <c r="AL57" i="24"/>
  <c r="AS57" i="24"/>
  <c r="AY57" i="24" s="1"/>
  <c r="AS51" i="24"/>
  <c r="AY51" i="24" s="1"/>
  <c r="AP25" i="24"/>
  <c r="AT25" i="24" s="1"/>
  <c r="AQ25" i="24" a="1"/>
  <c r="AQ25" i="24" s="1"/>
  <c r="BB26" i="24"/>
  <c r="AO26" i="24" s="1"/>
  <c r="AS26" i="24" s="1"/>
  <c r="AY26" i="24" s="1"/>
  <c r="AO24" i="24"/>
  <c r="AS24" i="24" s="1"/>
  <c r="AY24" i="24" s="1"/>
  <c r="BB29" i="24"/>
  <c r="AO29" i="24" s="1"/>
  <c r="AX24" i="24"/>
  <c r="BB27" i="24"/>
  <c r="AO27" i="24" s="1"/>
  <c r="AX25" i="24"/>
  <c r="AX26" i="24"/>
  <c r="BB28" i="24"/>
  <c r="AO28" i="24" s="1"/>
  <c r="AL32" i="24"/>
  <c r="BA22" i="24"/>
  <c r="AU22" i="24" s="1"/>
  <c r="AL33" i="24"/>
  <c r="AL47" i="24"/>
  <c r="AL51" i="24"/>
  <c r="AS144" i="24"/>
  <c r="AY144" i="24" s="1"/>
  <c r="AL156" i="24"/>
  <c r="AL144" i="24"/>
  <c r="AS156" i="24"/>
  <c r="AY156" i="24" s="1"/>
  <c r="AL111" i="24"/>
  <c r="AS111" i="24"/>
  <c r="AY111" i="24" s="1"/>
  <c r="AS143" i="24"/>
  <c r="AY143" i="24" s="1"/>
  <c r="AL138" i="24"/>
  <c r="BA138" i="24"/>
  <c r="AU138" i="24" s="1"/>
  <c r="AL154" i="24"/>
  <c r="AL143" i="24"/>
  <c r="AD174" i="24"/>
  <c r="BR174" i="24" s="1"/>
  <c r="AS192" i="24"/>
  <c r="AY192" i="24" s="1"/>
  <c r="AL192" i="24"/>
  <c r="AL130" i="24"/>
  <c r="AS130" i="24"/>
  <c r="AY130" i="24" s="1"/>
  <c r="AS174" i="24"/>
  <c r="AY174" i="24" s="1"/>
  <c r="AS487" i="24"/>
  <c r="AY487" i="24" s="1"/>
  <c r="AL487" i="24"/>
  <c r="AD487" i="24"/>
  <c r="BR487" i="24" s="1"/>
  <c r="AL169" i="24"/>
  <c r="AS169" i="24"/>
  <c r="AY169" i="24" s="1"/>
  <c r="AD169" i="24"/>
  <c r="BR169" i="24" s="1"/>
  <c r="AL195" i="24"/>
  <c r="AS195" i="24"/>
  <c r="AY195" i="24" s="1"/>
  <c r="AD195" i="24"/>
  <c r="BR195" i="24" s="1"/>
  <c r="AS107" i="24"/>
  <c r="AY107" i="24" s="1"/>
  <c r="AL107" i="24"/>
  <c r="AD107" i="24"/>
  <c r="BR107" i="24" s="1"/>
  <c r="AS177" i="24"/>
  <c r="AY177" i="24" s="1"/>
  <c r="AL177" i="24"/>
  <c r="AS363" i="24"/>
  <c r="AY363" i="24" s="1"/>
  <c r="AL363" i="24"/>
  <c r="AD363" i="24"/>
  <c r="BR363" i="24" s="1"/>
  <c r="AL42" i="24"/>
  <c r="AS42" i="24"/>
  <c r="AY42" i="24" s="1"/>
  <c r="AK118" i="24"/>
  <c r="BA118" i="24" s="1"/>
  <c r="AU118" i="24" s="1"/>
  <c r="AE118" i="24"/>
  <c r="AD118" i="24" s="1"/>
  <c r="BR118" i="24" s="1"/>
  <c r="AX118" i="24"/>
  <c r="AJ118" i="24"/>
  <c r="AS162" i="24"/>
  <c r="AY162" i="24" s="1"/>
  <c r="AL162" i="24"/>
  <c r="AS314" i="24"/>
  <c r="AY314" i="24" s="1"/>
  <c r="AL314" i="24"/>
  <c r="AS532" i="24"/>
  <c r="AY532" i="24" s="1"/>
  <c r="AL532" i="24"/>
  <c r="AD532" i="24"/>
  <c r="BR532" i="24" s="1"/>
  <c r="AX75" i="24"/>
  <c r="AK75" i="24"/>
  <c r="BA75" i="24" s="1"/>
  <c r="AU75" i="24" s="1"/>
  <c r="AJ75" i="24"/>
  <c r="AE75" i="24"/>
  <c r="AD162" i="24"/>
  <c r="BR162" i="24" s="1"/>
  <c r="AS305" i="24"/>
  <c r="AY305" i="24" s="1"/>
  <c r="AL305" i="24"/>
  <c r="BA23" i="24"/>
  <c r="AU23" i="24" s="1"/>
  <c r="BB23" i="24"/>
  <c r="AO23" i="24" s="1"/>
  <c r="AS23" i="24" s="1"/>
  <c r="AY23" i="24" s="1"/>
  <c r="AL128" i="24"/>
  <c r="AS128" i="24"/>
  <c r="AY128" i="24" s="1"/>
  <c r="AS217" i="24"/>
  <c r="AY217" i="24" s="1"/>
  <c r="AL217" i="24"/>
  <c r="AS354" i="24"/>
  <c r="AY354" i="24" s="1"/>
  <c r="AL354" i="24"/>
  <c r="AD354" i="24"/>
  <c r="BR354" i="24" s="1"/>
  <c r="AL295" i="24"/>
  <c r="AS295" i="24"/>
  <c r="AY295" i="24" s="1"/>
  <c r="AD295" i="24"/>
  <c r="BR295" i="24" s="1"/>
  <c r="AS462" i="24"/>
  <c r="AY462" i="24" s="1"/>
  <c r="AL462" i="24"/>
  <c r="AL246" i="24"/>
  <c r="AS246" i="24"/>
  <c r="AY246" i="24" s="1"/>
  <c r="AS74" i="24"/>
  <c r="AY74" i="24" s="1"/>
  <c r="AL74" i="24"/>
  <c r="AP63" i="24"/>
  <c r="AT63" i="24" s="1"/>
  <c r="AQ63" i="24" a="1"/>
  <c r="AQ63" i="24" s="1"/>
  <c r="AL136" i="24"/>
  <c r="AS136" i="24"/>
  <c r="AY136" i="24" s="1"/>
  <c r="AL160" i="24"/>
  <c r="AS160" i="24"/>
  <c r="AY160" i="24" s="1"/>
  <c r="AD160" i="24"/>
  <c r="BR160" i="24" s="1"/>
  <c r="AE66" i="24"/>
  <c r="AD66" i="24" s="1"/>
  <c r="BR66" i="24" s="1"/>
  <c r="AK66" i="24"/>
  <c r="BA66" i="24" s="1"/>
  <c r="AU66" i="24" s="1"/>
  <c r="AX66" i="24"/>
  <c r="AJ66" i="24"/>
  <c r="AL141" i="24"/>
  <c r="AS141" i="24"/>
  <c r="AY141" i="24" s="1"/>
  <c r="AD141" i="24"/>
  <c r="BR141" i="24" s="1"/>
  <c r="AS149" i="24"/>
  <c r="AY149" i="24" s="1"/>
  <c r="AL149" i="24"/>
  <c r="AL349" i="24"/>
  <c r="AS349" i="24"/>
  <c r="AY349" i="24" s="1"/>
  <c r="AD349" i="24"/>
  <c r="BR349" i="24" s="1"/>
  <c r="AS252" i="24"/>
  <c r="AY252" i="24" s="1"/>
  <c r="AL252" i="24"/>
  <c r="AD252" i="24"/>
  <c r="BR252" i="24" s="1"/>
  <c r="AS268" i="24"/>
  <c r="AY268" i="24" s="1"/>
  <c r="AL268" i="24"/>
  <c r="AD268" i="24"/>
  <c r="BR268" i="24" s="1"/>
  <c r="AS308" i="24"/>
  <c r="AY308" i="24" s="1"/>
  <c r="AL308" i="24"/>
  <c r="AL355" i="24"/>
  <c r="AS355" i="24"/>
  <c r="AY355" i="24" s="1"/>
  <c r="AS188" i="24"/>
  <c r="AY188" i="24" s="1"/>
  <c r="AL188" i="24"/>
  <c r="AD188" i="24"/>
  <c r="BR188" i="24" s="1"/>
  <c r="AS390" i="24"/>
  <c r="AY390" i="24" s="1"/>
  <c r="AL390" i="24"/>
  <c r="AS435" i="24"/>
  <c r="AY435" i="24" s="1"/>
  <c r="AL435" i="24"/>
  <c r="AD435" i="24"/>
  <c r="BR435" i="24" s="1"/>
  <c r="AS290" i="24"/>
  <c r="AY290" i="24" s="1"/>
  <c r="AL290" i="24"/>
  <c r="AL122" i="24"/>
  <c r="AS122" i="24"/>
  <c r="AY122" i="24" s="1"/>
  <c r="AS257" i="24"/>
  <c r="AY257" i="24" s="1"/>
  <c r="AL257" i="24"/>
  <c r="AL484" i="24"/>
  <c r="AS484" i="24"/>
  <c r="AY484" i="24" s="1"/>
  <c r="AD484" i="24"/>
  <c r="BR484" i="24" s="1"/>
  <c r="AL44" i="24"/>
  <c r="AS44" i="24"/>
  <c r="AY44" i="24" s="1"/>
  <c r="AD44" i="24"/>
  <c r="BR44" i="24" s="1"/>
  <c r="AL370" i="24"/>
  <c r="AS370" i="24"/>
  <c r="AY370" i="24" s="1"/>
  <c r="AD370" i="24"/>
  <c r="BR370" i="24" s="1"/>
  <c r="AD74" i="24"/>
  <c r="BR74" i="24" s="1"/>
  <c r="AS158" i="24"/>
  <c r="AY158" i="24" s="1"/>
  <c r="AL158" i="24"/>
  <c r="AD158" i="24"/>
  <c r="BR158" i="24" s="1"/>
  <c r="AL411" i="24"/>
  <c r="AS411" i="24"/>
  <c r="AY411" i="24" s="1"/>
  <c r="AS165" i="24"/>
  <c r="AY165" i="24" s="1"/>
  <c r="AL165" i="24"/>
  <c r="AD165" i="24"/>
  <c r="BR165" i="24" s="1"/>
  <c r="AL89" i="24"/>
  <c r="AS89" i="24"/>
  <c r="AY89" i="24" s="1"/>
  <c r="AD89" i="24"/>
  <c r="BR89" i="24" s="1"/>
  <c r="AL29" i="24"/>
  <c r="AL416" i="24"/>
  <c r="AS416" i="24"/>
  <c r="AY416" i="24" s="1"/>
  <c r="AD416" i="24"/>
  <c r="BR416" i="24" s="1"/>
  <c r="AS397" i="24"/>
  <c r="AY397" i="24" s="1"/>
  <c r="AL397" i="24"/>
  <c r="AL26" i="24"/>
  <c r="AD26" i="24"/>
  <c r="BR26" i="24" s="1"/>
  <c r="AD42" i="24"/>
  <c r="BR42" i="24" s="1"/>
  <c r="AS422" i="24"/>
  <c r="AY422" i="24" s="1"/>
  <c r="AL422" i="24"/>
  <c r="AD422" i="24"/>
  <c r="BR422" i="24" s="1"/>
  <c r="AL299" i="24"/>
  <c r="AS299" i="24"/>
  <c r="AY299" i="24" s="1"/>
  <c r="AD299" i="24"/>
  <c r="BR299" i="24" s="1"/>
  <c r="AL549" i="24"/>
  <c r="AS549" i="24"/>
  <c r="AY549" i="24" s="1"/>
  <c r="AL353" i="24"/>
  <c r="AS353" i="24"/>
  <c r="AY353" i="24" s="1"/>
  <c r="AD353" i="24"/>
  <c r="BR353" i="24" s="1"/>
  <c r="AS398" i="24"/>
  <c r="AY398" i="24" s="1"/>
  <c r="AL398" i="24"/>
  <c r="AL109" i="24"/>
  <c r="AS109" i="24"/>
  <c r="AY109" i="24" s="1"/>
  <c r="AL180" i="24"/>
  <c r="AS180" i="24"/>
  <c r="AY180" i="24" s="1"/>
  <c r="AL294" i="24"/>
  <c r="AS294" i="24"/>
  <c r="AY294" i="24" s="1"/>
  <c r="AD246" i="24"/>
  <c r="BR246" i="24" s="1"/>
  <c r="AS361" i="24"/>
  <c r="AY361" i="24" s="1"/>
  <c r="AL361" i="24"/>
  <c r="AL239" i="24"/>
  <c r="AS239" i="24"/>
  <c r="AY239" i="24" s="1"/>
  <c r="AS76" i="24"/>
  <c r="AY76" i="24" s="1"/>
  <c r="AL76" i="24"/>
  <c r="AV62" i="24"/>
  <c r="AX62" i="24"/>
  <c r="AL213" i="24"/>
  <c r="AS213" i="24"/>
  <c r="AY213" i="24" s="1"/>
  <c r="AD213" i="24"/>
  <c r="BR213" i="24" s="1"/>
  <c r="AL53" i="24"/>
  <c r="AS53" i="24"/>
  <c r="AY53" i="24" s="1"/>
  <c r="AV22" i="24"/>
  <c r="AL152" i="24"/>
  <c r="AS152" i="24"/>
  <c r="AY152" i="24" s="1"/>
  <c r="AD152" i="24"/>
  <c r="BR152" i="24" s="1"/>
  <c r="AL234" i="24"/>
  <c r="AS234" i="24"/>
  <c r="AY234" i="24" s="1"/>
  <c r="AS347" i="24"/>
  <c r="AY347" i="24" s="1"/>
  <c r="AL347" i="24"/>
  <c r="AL38" i="24"/>
  <c r="AS38" i="24"/>
  <c r="AY38" i="24" s="1"/>
  <c r="AL368" i="24"/>
  <c r="AS368" i="24"/>
  <c r="AY368" i="24" s="1"/>
  <c r="AS190" i="24"/>
  <c r="AY190" i="24" s="1"/>
  <c r="AL190" i="24"/>
  <c r="AL278" i="24"/>
  <c r="AS278" i="24"/>
  <c r="AY278" i="24" s="1"/>
  <c r="AS150" i="24"/>
  <c r="AY150" i="24" s="1"/>
  <c r="AL150" i="24"/>
  <c r="AL348" i="24"/>
  <c r="AS348" i="24"/>
  <c r="AY348" i="24" s="1"/>
  <c r="AL396" i="24"/>
  <c r="AS396" i="24"/>
  <c r="AY396" i="24" s="1"/>
  <c r="AS538" i="24"/>
  <c r="AY538" i="24" s="1"/>
  <c r="AL538" i="24"/>
  <c r="AL366" i="24"/>
  <c r="AS366" i="24"/>
  <c r="AY366" i="24" s="1"/>
  <c r="AL448" i="24"/>
  <c r="AS448" i="24"/>
  <c r="AY448" i="24" s="1"/>
  <c r="AS304" i="24"/>
  <c r="AY304" i="24" s="1"/>
  <c r="AL304" i="24"/>
  <c r="AS378" i="24"/>
  <c r="AY378" i="24" s="1"/>
  <c r="AL378" i="24"/>
  <c r="AL412" i="24"/>
  <c r="AS412" i="24"/>
  <c r="AY412" i="24" s="1"/>
  <c r="AL211" i="24"/>
  <c r="AS211" i="24"/>
  <c r="AY211" i="24" s="1"/>
  <c r="AL102" i="24"/>
  <c r="AS102" i="24"/>
  <c r="AY102" i="24" s="1"/>
  <c r="AD102" i="24"/>
  <c r="BR102" i="24" s="1"/>
  <c r="AS415" i="24"/>
  <c r="AY415" i="24" s="1"/>
  <c r="AL415" i="24"/>
  <c r="AS134" i="24"/>
  <c r="AY134" i="24" s="1"/>
  <c r="AL134" i="24"/>
  <c r="AL259" i="24"/>
  <c r="AS259" i="24"/>
  <c r="AY259" i="24" s="1"/>
  <c r="AL113" i="24"/>
  <c r="AS113" i="24"/>
  <c r="AY113" i="24" s="1"/>
  <c r="AS249" i="24"/>
  <c r="AY249" i="24" s="1"/>
  <c r="AL249" i="24"/>
  <c r="AS302" i="24"/>
  <c r="AY302" i="24" s="1"/>
  <c r="AL302" i="24"/>
  <c r="AD38" i="24"/>
  <c r="BR38" i="24" s="1"/>
  <c r="AL175" i="24"/>
  <c r="AS175" i="24"/>
  <c r="AY175" i="24" s="1"/>
  <c r="AL522" i="24"/>
  <c r="AS522" i="24"/>
  <c r="AY522" i="24" s="1"/>
  <c r="AL24" i="24"/>
  <c r="AS230" i="24"/>
  <c r="AY230" i="24" s="1"/>
  <c r="AL230" i="24"/>
  <c r="AS49" i="24"/>
  <c r="AY49" i="24" s="1"/>
  <c r="AL49" i="24"/>
  <c r="AL67" i="24"/>
  <c r="AS67" i="24"/>
  <c r="AY67" i="24" s="1"/>
  <c r="AL287" i="24"/>
  <c r="AS287" i="24"/>
  <c r="AY287" i="24" s="1"/>
  <c r="AS275" i="24"/>
  <c r="AY275" i="24" s="1"/>
  <c r="AL275" i="24"/>
  <c r="AS338" i="24"/>
  <c r="AY338" i="24" s="1"/>
  <c r="AL338" i="24"/>
  <c r="AL30" i="24"/>
  <c r="AS30" i="24"/>
  <c r="AY30" i="24" s="1"/>
  <c r="AL27" i="24"/>
  <c r="AS276" i="24"/>
  <c r="AY276" i="24" s="1"/>
  <c r="AL276" i="24"/>
  <c r="AS105" i="24"/>
  <c r="AY105" i="24" s="1"/>
  <c r="AL105" i="24"/>
  <c r="AS52" i="24"/>
  <c r="AY52" i="24" s="1"/>
  <c r="AL52" i="24"/>
  <c r="AL69" i="24"/>
  <c r="AS69" i="24"/>
  <c r="AY69" i="24" s="1"/>
  <c r="AS524" i="24"/>
  <c r="AY524" i="24" s="1"/>
  <c r="AL524" i="24"/>
  <c r="AS139" i="24"/>
  <c r="AY139" i="24" s="1"/>
  <c r="AL139" i="24"/>
  <c r="AS68" i="24"/>
  <c r="AY68" i="24" s="1"/>
  <c r="AL68" i="24"/>
  <c r="AL387" i="24"/>
  <c r="AS387" i="24"/>
  <c r="AY387" i="24" s="1"/>
  <c r="AD30" i="24"/>
  <c r="BR30" i="24" s="1"/>
  <c r="AS379" i="24"/>
  <c r="AY379" i="24" s="1"/>
  <c r="AL379" i="24"/>
  <c r="AS514" i="24"/>
  <c r="AY514" i="24" s="1"/>
  <c r="AL514" i="24"/>
  <c r="AL64" i="24"/>
  <c r="AS64" i="24"/>
  <c r="AY64" i="24" s="1"/>
  <c r="AD67" i="24"/>
  <c r="BR67" i="24" s="1"/>
  <c r="AL65" i="24"/>
  <c r="AS65" i="24"/>
  <c r="AY65" i="24" s="1"/>
  <c r="AL505" i="24"/>
  <c r="AS505" i="24"/>
  <c r="AY505" i="24" s="1"/>
  <c r="AS56" i="24"/>
  <c r="AY56" i="24" s="1"/>
  <c r="AL56" i="24"/>
  <c r="AS104" i="24"/>
  <c r="AY104" i="24" s="1"/>
  <c r="AL104" i="24"/>
  <c r="AS86" i="24"/>
  <c r="AY86" i="24" s="1"/>
  <c r="AL86" i="24"/>
  <c r="AD387" i="24"/>
  <c r="BR387" i="24" s="1"/>
  <c r="AL455" i="24"/>
  <c r="AS455" i="24"/>
  <c r="AY455" i="24" s="1"/>
  <c r="AS148" i="24"/>
  <c r="AY148" i="24" s="1"/>
  <c r="AL148" i="24"/>
  <c r="AS245" i="24"/>
  <c r="AY245" i="24" s="1"/>
  <c r="AL245" i="24"/>
  <c r="AJ116" i="24"/>
  <c r="AK116" i="24"/>
  <c r="BA116" i="24" s="1"/>
  <c r="AU116" i="24" s="1"/>
  <c r="AE116" i="24"/>
  <c r="AD116" i="24" s="1"/>
  <c r="BR116" i="24" s="1"/>
  <c r="AX116" i="24"/>
  <c r="AL490" i="24"/>
  <c r="AS490" i="24"/>
  <c r="AY490" i="24" s="1"/>
  <c r="AL374" i="24"/>
  <c r="AS374" i="24"/>
  <c r="AY374" i="24" s="1"/>
  <c r="AL333" i="24"/>
  <c r="AS333" i="24"/>
  <c r="AY333" i="24" s="1"/>
  <c r="AS371" i="24"/>
  <c r="AY371" i="24" s="1"/>
  <c r="AL371" i="24"/>
  <c r="AO102" i="24"/>
  <c r="AL171" i="24"/>
  <c r="AS171" i="24"/>
  <c r="AY171" i="24" s="1"/>
  <c r="AS219" i="24"/>
  <c r="AY219" i="24" s="1"/>
  <c r="AL219" i="24"/>
  <c r="AS260" i="24"/>
  <c r="AY260" i="24" s="1"/>
  <c r="AL260" i="24"/>
  <c r="AD139" i="24"/>
  <c r="BR139" i="24" s="1"/>
  <c r="AD505" i="24"/>
  <c r="BR505" i="24" s="1"/>
  <c r="AS301" i="24"/>
  <c r="AY301" i="24" s="1"/>
  <c r="AL301" i="24"/>
  <c r="AS46" i="24"/>
  <c r="AY46" i="24" s="1"/>
  <c r="AL46" i="24"/>
  <c r="AL345" i="24"/>
  <c r="AS345" i="24"/>
  <c r="AY345" i="24" s="1"/>
  <c r="AL316" i="24"/>
  <c r="AS316" i="24"/>
  <c r="AY316" i="24" s="1"/>
  <c r="AS496" i="24"/>
  <c r="AY496" i="24" s="1"/>
  <c r="AL496" i="24"/>
  <c r="AK35" i="24"/>
  <c r="BA35" i="24" s="1"/>
  <c r="AU35" i="24" s="1"/>
  <c r="AJ35" i="24"/>
  <c r="AE35" i="24"/>
  <c r="AX35" i="24"/>
  <c r="AS126" i="24"/>
  <c r="AY126" i="24" s="1"/>
  <c r="AL126" i="24"/>
  <c r="AL100" i="24"/>
  <c r="AS100" i="24"/>
  <c r="AY100" i="24" s="1"/>
  <c r="AL464" i="24"/>
  <c r="AS464" i="24"/>
  <c r="AY464" i="24" s="1"/>
  <c r="AS131" i="24"/>
  <c r="AY131" i="24" s="1"/>
  <c r="AL131" i="24"/>
  <c r="AS444" i="24"/>
  <c r="AY444" i="24" s="1"/>
  <c r="AL444" i="24"/>
  <c r="AS114" i="24"/>
  <c r="AY114" i="24" s="1"/>
  <c r="AL114" i="24"/>
  <c r="AL226" i="24"/>
  <c r="AS226" i="24"/>
  <c r="AY226" i="24" s="1"/>
  <c r="AL359" i="24"/>
  <c r="AS359" i="24"/>
  <c r="AY359" i="24" s="1"/>
  <c r="AL270" i="24"/>
  <c r="AS270" i="24"/>
  <c r="AY270" i="24" s="1"/>
  <c r="AS391" i="24"/>
  <c r="AY391" i="24" s="1"/>
  <c r="AL391" i="24"/>
  <c r="AL502" i="24"/>
  <c r="AS502" i="24"/>
  <c r="AY502" i="24" s="1"/>
  <c r="AS222" i="24"/>
  <c r="AY222" i="24" s="1"/>
  <c r="AL222" i="24"/>
  <c r="AS459" i="24"/>
  <c r="AY459" i="24" s="1"/>
  <c r="AL459" i="24"/>
  <c r="AL22" i="24"/>
  <c r="AL453" i="24"/>
  <c r="AS453" i="24"/>
  <c r="AY453" i="24" s="1"/>
  <c r="AS322" i="24"/>
  <c r="AY322" i="24" s="1"/>
  <c r="AL322" i="24"/>
  <c r="AL62" i="24"/>
  <c r="AS208" i="24"/>
  <c r="AY208" i="24" s="1"/>
  <c r="AL208" i="24"/>
  <c r="AL216" i="24"/>
  <c r="AS277" i="24"/>
  <c r="AY277" i="24" s="1"/>
  <c r="AL277" i="24"/>
  <c r="AS437" i="24"/>
  <c r="AY437" i="24" s="1"/>
  <c r="AL437" i="24"/>
  <c r="AS466" i="24"/>
  <c r="AY466" i="24" s="1"/>
  <c r="AL466" i="24"/>
  <c r="AL339" i="24"/>
  <c r="AS339" i="24"/>
  <c r="AY339" i="24" s="1"/>
  <c r="AD222" i="24"/>
  <c r="BR222" i="24" s="1"/>
  <c r="AL186" i="24"/>
  <c r="AS186" i="24"/>
  <c r="AY186" i="24" s="1"/>
  <c r="AL327" i="24"/>
  <c r="AS327" i="24"/>
  <c r="AY327" i="24" s="1"/>
  <c r="AO103" i="24"/>
  <c r="AS103" i="24" s="1"/>
  <c r="AY103" i="24" s="1"/>
  <c r="AD339" i="24"/>
  <c r="BR339" i="24" s="1"/>
  <c r="AS207" i="24"/>
  <c r="AY207" i="24" s="1"/>
  <c r="AL207" i="24"/>
  <c r="AS331" i="24"/>
  <c r="AY331" i="24" s="1"/>
  <c r="AL331" i="24"/>
  <c r="AD211" i="24"/>
  <c r="BR211" i="24" s="1"/>
  <c r="AD259" i="24"/>
  <c r="BR259" i="24" s="1"/>
  <c r="AK41" i="24"/>
  <c r="BA41" i="24" s="1"/>
  <c r="AU41" i="24" s="1"/>
  <c r="AJ41" i="24"/>
  <c r="AX41" i="24"/>
  <c r="AE41" i="24"/>
  <c r="AS315" i="24"/>
  <c r="AY315" i="24" s="1"/>
  <c r="AL315" i="24"/>
  <c r="AL63" i="24"/>
  <c r="AS63" i="24"/>
  <c r="AY63" i="24" s="1"/>
  <c r="AD230" i="24"/>
  <c r="BR230" i="24" s="1"/>
  <c r="AS101" i="24"/>
  <c r="AY101" i="24" s="1"/>
  <c r="AL101" i="24"/>
  <c r="AS540" i="24"/>
  <c r="AY540" i="24" s="1"/>
  <c r="AL540" i="24"/>
  <c r="AS142" i="24"/>
  <c r="AY142" i="24" s="1"/>
  <c r="AL142" i="24"/>
  <c r="AL427" i="24"/>
  <c r="AS427" i="24"/>
  <c r="AY427" i="24" s="1"/>
  <c r="AL494" i="24"/>
  <c r="AS494" i="24"/>
  <c r="AY494" i="24" s="1"/>
  <c r="AL332" i="24"/>
  <c r="AS332" i="24"/>
  <c r="AY332" i="24" s="1"/>
  <c r="AK77" i="24"/>
  <c r="BA77" i="24" s="1"/>
  <c r="AU77" i="24" s="1"/>
  <c r="AJ77" i="24"/>
  <c r="AE77" i="24"/>
  <c r="AX77" i="24"/>
  <c r="AS247" i="24"/>
  <c r="AY247" i="24" s="1"/>
  <c r="AL247" i="24"/>
  <c r="AL318" i="24"/>
  <c r="AS318" i="24"/>
  <c r="AY318" i="24" s="1"/>
  <c r="AL25" i="24"/>
  <c r="AS25" i="24"/>
  <c r="AY25" i="24" s="1"/>
  <c r="AS59" i="24"/>
  <c r="AY59" i="24" s="1"/>
  <c r="AL59" i="24"/>
  <c r="AD359" i="24"/>
  <c r="BR359" i="24" s="1"/>
  <c r="AL488" i="24"/>
  <c r="AS488" i="24"/>
  <c r="AY488" i="24" s="1"/>
  <c r="AD327" i="24"/>
  <c r="BR327" i="24" s="1"/>
  <c r="AS164" i="24"/>
  <c r="AY164" i="24" s="1"/>
  <c r="AL164" i="24"/>
  <c r="AL457" i="24"/>
  <c r="AS457" i="24"/>
  <c r="AY457" i="24" s="1"/>
  <c r="AD105" i="24"/>
  <c r="BR105" i="24" s="1"/>
  <c r="AD249" i="24"/>
  <c r="BR249" i="24" s="1"/>
  <c r="AL346" i="24"/>
  <c r="AS346" i="24"/>
  <c r="AY346" i="24" s="1"/>
  <c r="AX63" i="24"/>
  <c r="AL61" i="24"/>
  <c r="AS61" i="24"/>
  <c r="AY61" i="24" s="1"/>
  <c r="AL173" i="24"/>
  <c r="AS173" i="24"/>
  <c r="AY173" i="24" s="1"/>
  <c r="AL309" i="24"/>
  <c r="AS309" i="24"/>
  <c r="AY309" i="24" s="1"/>
  <c r="AD68" i="24"/>
  <c r="BR68" i="24" s="1"/>
  <c r="AL73" i="24"/>
  <c r="AS73" i="24"/>
  <c r="AY73" i="24" s="1"/>
  <c r="AD207" i="24"/>
  <c r="BR207" i="24" s="1"/>
  <c r="AL283" i="24"/>
  <c r="AS283" i="24"/>
  <c r="AY283" i="24" s="1"/>
  <c r="AS231" i="24"/>
  <c r="AY231" i="24" s="1"/>
  <c r="AL231" i="24"/>
  <c r="AO22" i="24"/>
  <c r="AS172" i="24"/>
  <c r="AY172" i="24" s="1"/>
  <c r="AL172" i="24"/>
  <c r="AL94" i="24"/>
  <c r="AS94" i="24"/>
  <c r="AY94" i="24" s="1"/>
  <c r="AD346" i="24"/>
  <c r="BR346" i="24" s="1"/>
  <c r="AL117" i="24"/>
  <c r="AS117" i="24"/>
  <c r="AY117" i="24" s="1"/>
  <c r="AS303" i="24"/>
  <c r="AY303" i="24" s="1"/>
  <c r="AL303" i="24"/>
  <c r="AL228" i="24"/>
  <c r="AS228" i="24"/>
  <c r="AY228" i="24" s="1"/>
  <c r="AS307" i="24"/>
  <c r="AY307" i="24" s="1"/>
  <c r="AL307" i="24"/>
  <c r="AL447" i="24"/>
  <c r="AS447" i="24"/>
  <c r="AY447" i="24" s="1"/>
  <c r="AL296" i="24"/>
  <c r="AS296" i="24"/>
  <c r="AY296" i="24" s="1"/>
  <c r="AL493" i="24"/>
  <c r="AS493" i="24"/>
  <c r="AY493" i="24" s="1"/>
  <c r="AS525" i="24"/>
  <c r="AY525" i="24" s="1"/>
  <c r="AL525" i="24"/>
  <c r="AS82" i="24"/>
  <c r="AY82" i="24" s="1"/>
  <c r="AL82" i="24"/>
  <c r="AL436" i="24"/>
  <c r="AS436" i="24"/>
  <c r="AY436" i="24" s="1"/>
  <c r="AS499" i="24"/>
  <c r="AY499" i="24" s="1"/>
  <c r="AL499" i="24"/>
  <c r="AL215" i="24"/>
  <c r="AS215" i="24"/>
  <c r="AY215" i="24" s="1"/>
  <c r="AL405" i="24"/>
  <c r="AS405" i="24"/>
  <c r="AY405" i="24" s="1"/>
  <c r="AS500" i="24"/>
  <c r="AY500" i="24" s="1"/>
  <c r="AL500" i="24"/>
  <c r="AS286" i="24"/>
  <c r="AY286" i="24" s="1"/>
  <c r="AL286" i="24"/>
  <c r="AS428" i="24"/>
  <c r="AY428" i="24" s="1"/>
  <c r="AL428" i="24"/>
  <c r="AS157" i="24"/>
  <c r="AY157" i="24" s="1"/>
  <c r="AL157" i="24"/>
  <c r="AL87" i="24"/>
  <c r="AS87" i="24"/>
  <c r="AY87" i="24" s="1"/>
  <c r="AL469" i="24"/>
  <c r="AS469" i="24"/>
  <c r="AY469" i="24" s="1"/>
  <c r="AL23" i="24"/>
  <c r="AL119" i="24"/>
  <c r="AS119" i="24"/>
  <c r="AY119" i="24" s="1"/>
  <c r="AS127" i="24"/>
  <c r="AY127" i="24" s="1"/>
  <c r="AL127" i="24"/>
  <c r="AL224" i="24"/>
  <c r="AS224" i="24"/>
  <c r="AY224" i="24" s="1"/>
  <c r="AL404" i="24"/>
  <c r="AS404" i="24"/>
  <c r="AY404" i="24" s="1"/>
  <c r="AS236" i="24"/>
  <c r="AY236" i="24" s="1"/>
  <c r="AL236" i="24"/>
  <c r="AD309" i="24"/>
  <c r="BR309" i="24" s="1"/>
  <c r="AD447" i="24"/>
  <c r="BR447" i="24" s="1"/>
  <c r="AS264" i="24"/>
  <c r="AY264" i="24" s="1"/>
  <c r="AL264" i="24"/>
  <c r="AD86" i="24"/>
  <c r="BR86" i="24" s="1"/>
  <c r="AL526" i="24"/>
  <c r="AS526" i="24"/>
  <c r="AY526" i="24" s="1"/>
  <c r="AS419" i="24"/>
  <c r="AY419" i="24" s="1"/>
  <c r="AL419" i="24"/>
  <c r="AL424" i="24"/>
  <c r="AS424" i="24"/>
  <c r="AY424" i="24" s="1"/>
  <c r="AS241" i="24"/>
  <c r="AY241" i="24" s="1"/>
  <c r="AL241" i="24"/>
  <c r="AS79" i="24"/>
  <c r="AY79" i="24" s="1"/>
  <c r="AL79" i="24"/>
  <c r="BB62" i="24"/>
  <c r="AO62" i="24" s="1"/>
  <c r="AS62" i="24" s="1"/>
  <c r="AY62" i="24" s="1"/>
  <c r="AL399" i="24"/>
  <c r="AS399" i="24"/>
  <c r="AY399" i="24" s="1"/>
  <c r="AL253" i="24"/>
  <c r="AS253" i="24"/>
  <c r="AY253" i="24" s="1"/>
  <c r="AS84" i="24"/>
  <c r="AY84" i="24" s="1"/>
  <c r="AL84" i="24"/>
  <c r="AS110" i="24"/>
  <c r="AY110" i="24" s="1"/>
  <c r="AL110" i="24"/>
  <c r="AL92" i="24"/>
  <c r="AS92" i="24"/>
  <c r="AY92" i="24" s="1"/>
  <c r="AS329" i="24"/>
  <c r="AY329" i="24" s="1"/>
  <c r="AL329" i="24"/>
  <c r="AL535" i="24"/>
  <c r="AS535" i="24"/>
  <c r="AY535" i="24" s="1"/>
  <c r="AL473" i="24"/>
  <c r="AS473" i="24"/>
  <c r="AY473" i="24" s="1"/>
  <c r="AE43" i="24"/>
  <c r="AD43" i="24" s="1"/>
  <c r="BR43" i="24" s="1"/>
  <c r="AX43" i="24"/>
  <c r="AJ43" i="24"/>
  <c r="AK43" i="24"/>
  <c r="BA43" i="24" s="1"/>
  <c r="AU43" i="24" s="1"/>
  <c r="AL542" i="24"/>
  <c r="AS542" i="24"/>
  <c r="AY542" i="24" s="1"/>
  <c r="AD92" i="24"/>
  <c r="BR92" i="24" s="1"/>
  <c r="AS99" i="24"/>
  <c r="AY99" i="24" s="1"/>
  <c r="AL99" i="24"/>
  <c r="AL439" i="24"/>
  <c r="AS439" i="24"/>
  <c r="AY439" i="24" s="1"/>
  <c r="AS170" i="24"/>
  <c r="AY170" i="24" s="1"/>
  <c r="AL170" i="24"/>
  <c r="AL167" i="24"/>
  <c r="AS167" i="24"/>
  <c r="AY167" i="24" s="1"/>
  <c r="AS544" i="24"/>
  <c r="AY544" i="24" s="1"/>
  <c r="AL544" i="24"/>
  <c r="AS37" i="24"/>
  <c r="AY37" i="24" s="1"/>
  <c r="AL37" i="24"/>
  <c r="AL95" i="24"/>
  <c r="AS95" i="24"/>
  <c r="AY95" i="24" s="1"/>
  <c r="AL389" i="24"/>
  <c r="AS389" i="24"/>
  <c r="AY389" i="24" s="1"/>
  <c r="AL28" i="24"/>
  <c r="AL362" i="24"/>
  <c r="AS362" i="24"/>
  <c r="AY362" i="24" s="1"/>
  <c r="AL323" i="24"/>
  <c r="AS323" i="24"/>
  <c r="AY323" i="24" s="1"/>
  <c r="AS356" i="24"/>
  <c r="AY356" i="24" s="1"/>
  <c r="AL356" i="24"/>
  <c r="AL196" i="24"/>
  <c r="AS196" i="24"/>
  <c r="AY196" i="24" s="1"/>
  <c r="AS512" i="24"/>
  <c r="AY512" i="24" s="1"/>
  <c r="AL512" i="24"/>
  <c r="AL478" i="24"/>
  <c r="AS478" i="24"/>
  <c r="AY478" i="24" s="1"/>
  <c r="AL232" i="24"/>
  <c r="AS232" i="24"/>
  <c r="AY232" i="24" s="1"/>
  <c r="AD113" i="24"/>
  <c r="BR113" i="24" s="1"/>
  <c r="AJ123" i="24"/>
  <c r="AK123" i="24"/>
  <c r="BA123" i="24" s="1"/>
  <c r="AU123" i="24" s="1"/>
  <c r="AX123" i="24"/>
  <c r="AE123" i="24"/>
  <c r="AD123" i="24" s="1"/>
  <c r="BR123" i="24" s="1"/>
  <c r="AD466" i="24"/>
  <c r="BR466" i="24" s="1"/>
  <c r="AD329" i="24"/>
  <c r="BR329" i="24" s="1"/>
  <c r="AD323" i="24"/>
  <c r="BR323" i="24" s="1"/>
  <c r="AD134" i="24"/>
  <c r="BR134" i="24" s="1"/>
  <c r="AL81" i="24"/>
  <c r="AS81" i="24"/>
  <c r="AY81" i="24" s="1"/>
  <c r="AS140" i="24"/>
  <c r="AY140" i="24" s="1"/>
  <c r="AL140" i="24"/>
  <c r="AD278" i="24"/>
  <c r="BR278" i="24" s="1"/>
  <c r="AS406" i="24"/>
  <c r="AY406" i="24" s="1"/>
  <c r="AL406" i="24"/>
  <c r="AL285" i="24"/>
  <c r="AS285" i="24"/>
  <c r="AY285" i="24" s="1"/>
  <c r="AS475" i="24"/>
  <c r="AY475" i="24" s="1"/>
  <c r="AL475" i="24"/>
  <c r="AS539" i="24"/>
  <c r="AY539" i="24" s="1"/>
  <c r="AL539" i="24"/>
  <c r="AL530" i="24"/>
  <c r="AS530" i="24"/>
  <c r="AY530" i="24" s="1"/>
  <c r="AL263" i="24"/>
  <c r="AS263" i="24"/>
  <c r="AY263" i="24" s="1"/>
  <c r="AS508" i="24"/>
  <c r="AY508" i="24" s="1"/>
  <c r="AL508" i="24"/>
  <c r="AL248" i="24"/>
  <c r="AS248" i="24"/>
  <c r="AY248" i="24" s="1"/>
  <c r="AD347" i="24"/>
  <c r="BR347" i="24" s="1"/>
  <c r="AL352" i="24"/>
  <c r="AS352" i="24"/>
  <c r="AY352" i="24" s="1"/>
  <c r="AL394" i="24"/>
  <c r="AS394" i="24"/>
  <c r="AY394" i="24" s="1"/>
  <c r="AS311" i="24"/>
  <c r="AY311" i="24" s="1"/>
  <c r="AL311" i="24"/>
  <c r="AD415" i="24"/>
  <c r="BR415" i="24" s="1"/>
  <c r="AL227" i="24"/>
  <c r="AS227" i="24"/>
  <c r="AY227" i="24" s="1"/>
  <c r="AL460" i="24"/>
  <c r="AS460" i="24"/>
  <c r="AY460" i="24" s="1"/>
  <c r="AL330" i="24"/>
  <c r="AS330" i="24"/>
  <c r="AY330" i="24" s="1"/>
  <c r="AS381" i="24"/>
  <c r="AY381" i="24" s="1"/>
  <c r="AL381" i="24"/>
  <c r="AS273" i="24"/>
  <c r="AY273" i="24" s="1"/>
  <c r="AL273" i="24"/>
  <c r="AD352" i="24"/>
  <c r="BR352" i="24" s="1"/>
  <c r="AD332" i="24"/>
  <c r="BR332" i="24" s="1"/>
  <c r="AS198" i="24"/>
  <c r="AY198" i="24" s="1"/>
  <c r="AL198" i="24"/>
  <c r="AD322" i="24"/>
  <c r="BR322" i="24" s="1"/>
  <c r="AX40" i="24"/>
  <c r="AE40" i="24"/>
  <c r="AD40" i="24" s="1"/>
  <c r="BR40" i="24" s="1"/>
  <c r="AK40" i="24"/>
  <c r="BA40" i="24" s="1"/>
  <c r="AU40" i="24" s="1"/>
  <c r="AJ40" i="24"/>
  <c r="AL385" i="24"/>
  <c r="AS385" i="24"/>
  <c r="AY385" i="24" s="1"/>
  <c r="AD457" i="24"/>
  <c r="BR457" i="24" s="1"/>
  <c r="AD140" i="24"/>
  <c r="BR140" i="24" s="1"/>
  <c r="AS369" i="24"/>
  <c r="AY369" i="24" s="1"/>
  <c r="AL369" i="24"/>
  <c r="AD539" i="24"/>
  <c r="BR539" i="24" s="1"/>
  <c r="AD488" i="24"/>
  <c r="BR488" i="24" s="1"/>
  <c r="AS289" i="24"/>
  <c r="AY289" i="24" s="1"/>
  <c r="AL289" i="24"/>
  <c r="AL103" i="24"/>
  <c r="AD103" i="24"/>
  <c r="BR103" i="24" s="1"/>
  <c r="AD148" i="24"/>
  <c r="BR148" i="24" s="1"/>
  <c r="AS189" i="24"/>
  <c r="AY189" i="24" s="1"/>
  <c r="AL189" i="24"/>
  <c r="AD198" i="24"/>
  <c r="BR198" i="24" s="1"/>
  <c r="AS34" i="24"/>
  <c r="AY34" i="24" s="1"/>
  <c r="AL34" i="24"/>
  <c r="AS480" i="24"/>
  <c r="AY480" i="24" s="1"/>
  <c r="AL480" i="24"/>
  <c r="AD227" i="24"/>
  <c r="BR227" i="24" s="1"/>
  <c r="AS233" i="24"/>
  <c r="AY233" i="24" s="1"/>
  <c r="AL233" i="24"/>
  <c r="AL193" i="24"/>
  <c r="AS193" i="24"/>
  <c r="AY193" i="24" s="1"/>
  <c r="AL384" i="24"/>
  <c r="AS384" i="24"/>
  <c r="AY384" i="24" s="1"/>
  <c r="AD73" i="24"/>
  <c r="BR73" i="24" s="1"/>
  <c r="AD231" i="24"/>
  <c r="BR231" i="24" s="1"/>
  <c r="AK115" i="24"/>
  <c r="BA115" i="24" s="1"/>
  <c r="AU115" i="24" s="1"/>
  <c r="AE115" i="24"/>
  <c r="AD115" i="24" s="1"/>
  <c r="BR115" i="24" s="1"/>
  <c r="AX115" i="24"/>
  <c r="AJ115" i="24"/>
  <c r="AS48" i="24"/>
  <c r="AY48" i="24" s="1"/>
  <c r="AL48" i="24"/>
  <c r="AD311" i="24"/>
  <c r="BR311" i="24" s="1"/>
  <c r="AD157" i="24"/>
  <c r="BR157" i="24" s="1"/>
  <c r="AS515" i="24"/>
  <c r="AY515" i="24" s="1"/>
  <c r="AL515" i="24"/>
  <c r="AS137" i="24"/>
  <c r="AY137" i="24" s="1"/>
  <c r="AL137" i="24"/>
  <c r="AD87" i="24"/>
  <c r="BR87" i="24" s="1"/>
  <c r="AS430" i="24"/>
  <c r="AY430" i="24" s="1"/>
  <c r="AL430" i="24"/>
  <c r="AS438" i="24"/>
  <c r="AY438" i="24" s="1"/>
  <c r="AL438" i="24"/>
  <c r="AS547" i="24"/>
  <c r="AY547" i="24" s="1"/>
  <c r="AL547" i="24"/>
  <c r="AS96" i="24"/>
  <c r="AY96" i="24" s="1"/>
  <c r="AL96" i="24"/>
  <c r="AD260" i="24"/>
  <c r="BR260" i="24" s="1"/>
  <c r="AS55" i="24"/>
  <c r="AY55" i="24" s="1"/>
  <c r="AL55" i="24"/>
  <c r="AL373" i="24"/>
  <c r="AS373" i="24"/>
  <c r="AY373" i="24" s="1"/>
  <c r="AS443" i="24"/>
  <c r="AY443" i="24" s="1"/>
  <c r="AL443" i="24"/>
  <c r="AL497" i="24"/>
  <c r="AS497" i="24"/>
  <c r="AY497" i="24" s="1"/>
  <c r="AS445" i="24"/>
  <c r="AY445" i="24" s="1"/>
  <c r="AL445" i="24"/>
  <c r="AL83" i="24"/>
  <c r="AS83" i="24"/>
  <c r="AY83" i="24" s="1"/>
  <c r="AS491" i="24"/>
  <c r="AY491" i="24" s="1"/>
  <c r="AL491" i="24"/>
  <c r="AS206" i="24"/>
  <c r="AY206" i="24" s="1"/>
  <c r="AL206" i="24"/>
  <c r="AL200" i="24"/>
  <c r="AS200" i="24"/>
  <c r="AY200" i="24" s="1"/>
  <c r="AS441" i="24"/>
  <c r="AY441" i="24" s="1"/>
  <c r="AL441" i="24"/>
  <c r="AS483" i="24"/>
  <c r="AY483" i="24" s="1"/>
  <c r="AL483" i="24"/>
  <c r="AS255" i="24"/>
  <c r="AY255" i="24" s="1"/>
  <c r="AL255" i="24"/>
  <c r="AL298" i="24"/>
  <c r="AS298" i="24"/>
  <c r="AY298" i="24" s="1"/>
  <c r="AS418" i="24"/>
  <c r="AY418" i="24" s="1"/>
  <c r="AL418" i="24"/>
  <c r="AD286" i="24"/>
  <c r="BR286" i="24" s="1"/>
  <c r="BA335" i="11"/>
  <c r="AU335" i="11" s="1"/>
  <c r="AL440" i="11"/>
  <c r="AL246" i="11"/>
  <c r="AX75" i="11"/>
  <c r="AL72" i="11"/>
  <c r="AL387" i="11"/>
  <c r="AL258" i="11"/>
  <c r="AD56" i="11"/>
  <c r="BR56" i="11" s="1"/>
  <c r="AL56" i="11"/>
  <c r="AK75" i="11"/>
  <c r="BA75" i="11" s="1"/>
  <c r="AU75" i="11" s="1"/>
  <c r="AE41" i="11"/>
  <c r="AL41" i="11" s="1"/>
  <c r="AD126" i="11"/>
  <c r="BR126" i="11" s="1"/>
  <c r="AL167" i="11"/>
  <c r="AD420" i="11"/>
  <c r="BR420" i="11" s="1"/>
  <c r="AD465" i="11"/>
  <c r="BR465" i="11" s="1"/>
  <c r="AJ41" i="11"/>
  <c r="AL126" i="11"/>
  <c r="BA128" i="11"/>
  <c r="AU128" i="11" s="1"/>
  <c r="AD349" i="11"/>
  <c r="BR349" i="11" s="1"/>
  <c r="AL278" i="11"/>
  <c r="AL95" i="11"/>
  <c r="AL67" i="11"/>
  <c r="AL129" i="11"/>
  <c r="AL32" i="11"/>
  <c r="AL52" i="11"/>
  <c r="AL169" i="11"/>
  <c r="BA364" i="11"/>
  <c r="AU364" i="11" s="1"/>
  <c r="AL208" i="11"/>
  <c r="AL311" i="11"/>
  <c r="AD152" i="11"/>
  <c r="BR152" i="11" s="1"/>
  <c r="AD267" i="11"/>
  <c r="BR267" i="11" s="1"/>
  <c r="AL356" i="11"/>
  <c r="AL133" i="11"/>
  <c r="AL349" i="11"/>
  <c r="AD133" i="11"/>
  <c r="BR133" i="11" s="1"/>
  <c r="AL343" i="11"/>
  <c r="BA79" i="11"/>
  <c r="AU79" i="11" s="1"/>
  <c r="AJ79" i="11"/>
  <c r="AX79" i="11"/>
  <c r="AE79" i="11"/>
  <c r="AK79" i="11"/>
  <c r="AL388" i="11"/>
  <c r="AD257" i="11"/>
  <c r="BR257" i="11" s="1"/>
  <c r="AL218" i="11"/>
  <c r="AL216" i="11"/>
  <c r="AL520" i="11"/>
  <c r="AL164" i="11"/>
  <c r="AL471" i="11"/>
  <c r="AD291" i="11"/>
  <c r="BR291" i="11" s="1"/>
  <c r="AL142" i="11"/>
  <c r="AD546" i="11"/>
  <c r="BR546" i="11" s="1"/>
  <c r="AL89" i="11"/>
  <c r="AL33" i="11"/>
  <c r="AL377" i="11"/>
  <c r="AL454" i="11"/>
  <c r="AL521" i="11"/>
  <c r="AL455" i="11"/>
  <c r="BA155" i="11"/>
  <c r="AU155" i="11" s="1"/>
  <c r="AL443" i="11"/>
  <c r="AL488" i="11"/>
  <c r="AD164" i="11"/>
  <c r="BR164" i="11" s="1"/>
  <c r="AD364" i="11"/>
  <c r="BR364" i="11" s="1"/>
  <c r="AL308" i="11"/>
  <c r="AL153" i="11"/>
  <c r="AL363" i="11"/>
  <c r="AL401" i="11"/>
  <c r="AL374" i="11"/>
  <c r="AL159" i="11"/>
  <c r="AL496" i="11"/>
  <c r="AL390" i="11"/>
  <c r="AL98" i="11"/>
  <c r="AD98" i="11"/>
  <c r="BR98" i="11" s="1"/>
  <c r="AL240" i="11"/>
  <c r="AL291" i="11"/>
  <c r="AL295" i="11"/>
  <c r="AL451" i="11"/>
  <c r="AL234" i="11"/>
  <c r="AD484" i="11"/>
  <c r="BR484" i="11" s="1"/>
  <c r="AL309" i="11"/>
  <c r="AL360" i="11"/>
  <c r="AL225" i="11"/>
  <c r="AD134" i="11"/>
  <c r="BR134" i="11" s="1"/>
  <c r="AL203" i="11"/>
  <c r="AD377" i="11"/>
  <c r="BR377" i="11" s="1"/>
  <c r="AL211" i="11"/>
  <c r="AJ121" i="11"/>
  <c r="AD390" i="11"/>
  <c r="BR390" i="11" s="1"/>
  <c r="AD241" i="11"/>
  <c r="BR241" i="11" s="1"/>
  <c r="AD521" i="11"/>
  <c r="BR521" i="11" s="1"/>
  <c r="AL160" i="11"/>
  <c r="AL427" i="11"/>
  <c r="AL502" i="11"/>
  <c r="AL484" i="11"/>
  <c r="AL313" i="11"/>
  <c r="AD240" i="11"/>
  <c r="BR240" i="11" s="1"/>
  <c r="BA91" i="11"/>
  <c r="AU91" i="11" s="1"/>
  <c r="AD92" i="11"/>
  <c r="BR92" i="11" s="1"/>
  <c r="AD481" i="11"/>
  <c r="BR481" i="11" s="1"/>
  <c r="AL420" i="11"/>
  <c r="AL316" i="11"/>
  <c r="AK121" i="11"/>
  <c r="BA121" i="11" s="1"/>
  <c r="AU121" i="11" s="1"/>
  <c r="AL340" i="11"/>
  <c r="AE121" i="11"/>
  <c r="AD121" i="11" s="1"/>
  <c r="BR121" i="11" s="1"/>
  <c r="AL405" i="11"/>
  <c r="AD454" i="11"/>
  <c r="BR454" i="11" s="1"/>
  <c r="AL108" i="11"/>
  <c r="AL215" i="11"/>
  <c r="AL411" i="11"/>
  <c r="AL480" i="11"/>
  <c r="BA471" i="11"/>
  <c r="AU471" i="11" s="1"/>
  <c r="AL536" i="11"/>
  <c r="AX114" i="11"/>
  <c r="AE114" i="11"/>
  <c r="AD114" i="11" s="1"/>
  <c r="BR114" i="11" s="1"/>
  <c r="AJ114" i="11"/>
  <c r="AK114" i="11"/>
  <c r="BA114" i="11" s="1"/>
  <c r="AU114" i="11" s="1"/>
  <c r="AL476" i="11"/>
  <c r="AD308" i="11"/>
  <c r="BR308" i="11" s="1"/>
  <c r="AL253" i="11"/>
  <c r="AL497" i="11"/>
  <c r="AL460" i="11"/>
  <c r="AD480" i="11"/>
  <c r="BR480" i="11" s="1"/>
  <c r="AL51" i="11"/>
  <c r="AD33" i="11"/>
  <c r="BR33" i="11" s="1"/>
  <c r="BA22" i="11"/>
  <c r="AU22" i="11" s="1"/>
  <c r="AV22" i="11" s="1"/>
  <c r="AL242" i="11"/>
  <c r="AL39" i="11"/>
  <c r="BA39" i="11"/>
  <c r="AU39" i="11" s="1"/>
  <c r="AD51" i="11"/>
  <c r="BR51" i="11" s="1"/>
  <c r="AD169" i="11"/>
  <c r="BR169" i="11" s="1"/>
  <c r="BA454" i="11"/>
  <c r="AU454" i="11" s="1"/>
  <c r="AQ62" i="11" a="1"/>
  <c r="AQ62" i="11" s="1"/>
  <c r="AP62" i="11"/>
  <c r="AT62" i="11" s="1"/>
  <c r="AP102" i="11"/>
  <c r="AT102" i="11" s="1"/>
  <c r="AQ102" i="11" a="1"/>
  <c r="AQ102" i="11" s="1"/>
  <c r="AL237" i="11"/>
  <c r="AK81" i="11"/>
  <c r="BA81" i="11" s="1"/>
  <c r="AU81" i="11" s="1"/>
  <c r="AJ81" i="11"/>
  <c r="AX81" i="11"/>
  <c r="AE81" i="11"/>
  <c r="AL137" i="11"/>
  <c r="AL338" i="11"/>
  <c r="AL178" i="11"/>
  <c r="AL336" i="11"/>
  <c r="AL250" i="11"/>
  <c r="AL376" i="11"/>
  <c r="AL229" i="11"/>
  <c r="AL457" i="11"/>
  <c r="AL503" i="11"/>
  <c r="AL222" i="11"/>
  <c r="AL428" i="11"/>
  <c r="AL82" i="11"/>
  <c r="AX115" i="11"/>
  <c r="AE115" i="11"/>
  <c r="AD115" i="11" s="1"/>
  <c r="BR115" i="11" s="1"/>
  <c r="AJ115" i="11"/>
  <c r="AK115" i="11"/>
  <c r="BA115" i="11" s="1"/>
  <c r="AU115" i="11" s="1"/>
  <c r="AL379" i="11"/>
  <c r="AJ122" i="11"/>
  <c r="AX122" i="11"/>
  <c r="AE122" i="11"/>
  <c r="AD122" i="11" s="1"/>
  <c r="BR122" i="11" s="1"/>
  <c r="AK122" i="11"/>
  <c r="BA122" i="11" s="1"/>
  <c r="AU122" i="11" s="1"/>
  <c r="AL63" i="11"/>
  <c r="AL314" i="11"/>
  <c r="AL288" i="11"/>
  <c r="AL386" i="11"/>
  <c r="AL182" i="11"/>
  <c r="AL470" i="11"/>
  <c r="AL104" i="11"/>
  <c r="AL522" i="11"/>
  <c r="AL158" i="11"/>
  <c r="AL196" i="11"/>
  <c r="AL516" i="11"/>
  <c r="BA62" i="11"/>
  <c r="AU62" i="11" s="1"/>
  <c r="AL483" i="11"/>
  <c r="AL194" i="11"/>
  <c r="AK83" i="11"/>
  <c r="BA83" i="11" s="1"/>
  <c r="AU83" i="11" s="1"/>
  <c r="AX83" i="11"/>
  <c r="AJ83" i="11"/>
  <c r="AE83" i="11"/>
  <c r="AD83" i="11" s="1"/>
  <c r="BR83" i="11" s="1"/>
  <c r="AL452" i="11"/>
  <c r="AL221" i="11"/>
  <c r="AL64" i="11"/>
  <c r="AL166" i="11"/>
  <c r="AL113" i="11"/>
  <c r="AD104" i="11"/>
  <c r="BR104" i="11" s="1"/>
  <c r="AL207" i="11"/>
  <c r="AD158" i="11"/>
  <c r="BR158" i="11" s="1"/>
  <c r="AL214" i="11"/>
  <c r="AL453" i="11"/>
  <c r="AL352" i="11"/>
  <c r="AL74" i="11"/>
  <c r="AL260" i="11"/>
  <c r="AD516" i="11"/>
  <c r="BR516" i="11" s="1"/>
  <c r="AL498" i="11"/>
  <c r="AL414" i="11"/>
  <c r="AL117" i="11"/>
  <c r="AL357" i="11"/>
  <c r="AL539" i="11"/>
  <c r="AL109" i="11"/>
  <c r="AL179" i="11"/>
  <c r="AL294" i="11"/>
  <c r="AL482" i="11"/>
  <c r="AE105" i="11"/>
  <c r="AD105" i="11" s="1"/>
  <c r="BR105" i="11" s="1"/>
  <c r="AK105" i="11"/>
  <c r="BA105" i="11" s="1"/>
  <c r="AU105" i="11" s="1"/>
  <c r="AX105" i="11"/>
  <c r="AJ105" i="11"/>
  <c r="AL22" i="11"/>
  <c r="AD207" i="11"/>
  <c r="BR207" i="11" s="1"/>
  <c r="AL328" i="11"/>
  <c r="AL219" i="11"/>
  <c r="AL312" i="11"/>
  <c r="AL342" i="11"/>
  <c r="AL478" i="11"/>
  <c r="AL425" i="11"/>
  <c r="AL345" i="11"/>
  <c r="AL251" i="11"/>
  <c r="AL327" i="11"/>
  <c r="AD414" i="11"/>
  <c r="BR414" i="11" s="1"/>
  <c r="AL468" i="11"/>
  <c r="AL537" i="11"/>
  <c r="AL69" i="11"/>
  <c r="AH103" i="11"/>
  <c r="AL199" i="11"/>
  <c r="AL28" i="11"/>
  <c r="AD109" i="11"/>
  <c r="BR109" i="11" s="1"/>
  <c r="AX25" i="11"/>
  <c r="AE25" i="11"/>
  <c r="AD25" i="11"/>
  <c r="BR25" i="11" s="1"/>
  <c r="AK25" i="11"/>
  <c r="BA25" i="11" s="1"/>
  <c r="AU25" i="11" s="1"/>
  <c r="AJ25" i="11"/>
  <c r="AD63" i="11"/>
  <c r="BR63" i="11" s="1"/>
  <c r="AL383" i="11"/>
  <c r="AL125" i="11"/>
  <c r="AL540" i="11"/>
  <c r="AL441" i="11"/>
  <c r="AD179" i="11"/>
  <c r="BR179" i="11" s="1"/>
  <c r="AL361" i="11"/>
  <c r="AL300" i="11"/>
  <c r="AX22" i="11"/>
  <c r="AL406" i="11"/>
  <c r="AL209" i="11"/>
  <c r="AL490" i="11"/>
  <c r="AD260" i="11"/>
  <c r="BR260" i="11" s="1"/>
  <c r="AL494" i="11"/>
  <c r="AL135" i="11"/>
  <c r="AK103" i="11"/>
  <c r="BB103" i="11" s="1"/>
  <c r="AE103" i="11"/>
  <c r="AD103" i="11" s="1"/>
  <c r="BR103" i="11" s="1"/>
  <c r="AJ103" i="11"/>
  <c r="AD357" i="11"/>
  <c r="BR357" i="11" s="1"/>
  <c r="BB23" i="11"/>
  <c r="AO23" i="11" s="1"/>
  <c r="AL333" i="11"/>
  <c r="AD383" i="11"/>
  <c r="BR383" i="11" s="1"/>
  <c r="AD314" i="11"/>
  <c r="BR314" i="11" s="1"/>
  <c r="AL398" i="11"/>
  <c r="AL369" i="11"/>
  <c r="AL531" i="11"/>
  <c r="AL187" i="11"/>
  <c r="AL515" i="11"/>
  <c r="AL292" i="11"/>
  <c r="AD300" i="11"/>
  <c r="BR300" i="11" s="1"/>
  <c r="AD214" i="11"/>
  <c r="BR214" i="11" s="1"/>
  <c r="AL290" i="11"/>
  <c r="AL289" i="11"/>
  <c r="AL271" i="11"/>
  <c r="AL275" i="11"/>
  <c r="AL524" i="11"/>
  <c r="AL519" i="11"/>
  <c r="AL417" i="11"/>
  <c r="AL438" i="11"/>
  <c r="AL317" i="11"/>
  <c r="AL43" i="11"/>
  <c r="AL244" i="11"/>
  <c r="AL266" i="11"/>
  <c r="AD290" i="11"/>
  <c r="BR290" i="11" s="1"/>
  <c r="AL456" i="11"/>
  <c r="AL274" i="11"/>
  <c r="AL236" i="11"/>
  <c r="AL348" i="11"/>
  <c r="AL62" i="11"/>
  <c r="AL296" i="11"/>
  <c r="AL156" i="11"/>
  <c r="AK106" i="11"/>
  <c r="BA106" i="11"/>
  <c r="AU106" i="11" s="1"/>
  <c r="AE106" i="11"/>
  <c r="AX106" i="11"/>
  <c r="AJ106" i="11"/>
  <c r="AL384" i="11"/>
  <c r="AL367" i="11"/>
  <c r="AL299" i="11"/>
  <c r="AL410" i="11"/>
  <c r="AD386" i="11"/>
  <c r="BR386" i="11" s="1"/>
  <c r="AL508" i="11"/>
  <c r="AL247" i="11"/>
  <c r="AL68" i="11"/>
  <c r="AL370" i="11"/>
  <c r="AL230" i="11"/>
  <c r="AL87" i="11"/>
  <c r="AL429" i="11"/>
  <c r="AL26" i="11"/>
  <c r="AL507" i="11"/>
  <c r="AD194" i="11"/>
  <c r="BR194" i="11" s="1"/>
  <c r="AL210" i="11"/>
  <c r="AL85" i="11"/>
  <c r="AL177" i="11"/>
  <c r="AL36" i="11"/>
  <c r="AL375" i="11"/>
  <c r="AL378" i="11"/>
  <c r="AL297" i="11"/>
  <c r="AL24" i="11"/>
  <c r="AL307" i="11"/>
  <c r="AL359" i="11"/>
  <c r="AL416" i="11"/>
  <c r="AL252" i="11"/>
  <c r="AL530" i="11"/>
  <c r="AL231" i="11"/>
  <c r="AL141" i="11"/>
  <c r="AL320" i="11"/>
  <c r="AL399" i="11"/>
  <c r="AL413" i="11"/>
  <c r="AL373" i="11"/>
  <c r="AL514" i="11"/>
  <c r="AD507" i="11"/>
  <c r="BR507" i="11" s="1"/>
  <c r="AL526" i="11"/>
  <c r="AL461" i="11"/>
  <c r="AL124" i="11"/>
  <c r="AL195" i="11"/>
  <c r="AL422" i="11"/>
  <c r="AL393" i="11"/>
  <c r="AD320" i="11"/>
  <c r="BR320" i="11" s="1"/>
  <c r="AD210" i="11"/>
  <c r="BR210" i="11" s="1"/>
  <c r="AL350" i="11"/>
  <c r="AL27" i="11"/>
  <c r="AL66" i="11"/>
  <c r="AL268" i="11"/>
  <c r="AL421" i="11"/>
  <c r="AL368" i="11"/>
  <c r="AL541" i="11"/>
  <c r="AL445" i="11"/>
  <c r="AD250" i="11"/>
  <c r="BR250" i="11" s="1"/>
  <c r="AL172" i="11"/>
  <c r="AL256" i="11"/>
  <c r="AL351" i="11"/>
  <c r="AL337" i="11"/>
  <c r="AL409" i="11"/>
  <c r="AD252" i="11"/>
  <c r="BR252" i="11" s="1"/>
  <c r="AL392" i="11"/>
  <c r="AL151" i="11"/>
  <c r="AL463" i="11"/>
  <c r="AL365" i="11"/>
  <c r="AL147" i="11"/>
  <c r="AL509" i="11"/>
  <c r="AD338" i="11"/>
  <c r="BR338" i="11" s="1"/>
  <c r="AL78" i="11"/>
  <c r="AL162" i="11"/>
  <c r="AL287" i="11"/>
  <c r="AD519" i="11"/>
  <c r="BR519" i="11" s="1"/>
  <c r="AL55" i="11"/>
  <c r="AL204" i="11"/>
  <c r="AL97" i="11"/>
  <c r="AL423" i="11"/>
  <c r="AD43" i="11"/>
  <c r="BR43" i="11" s="1"/>
  <c r="AL77" i="11"/>
  <c r="AL334" i="11"/>
  <c r="AL475" i="11"/>
  <c r="AL419" i="11"/>
  <c r="AL491" i="11"/>
  <c r="AL40" i="11"/>
  <c r="AL110" i="11"/>
  <c r="AK42" i="11"/>
  <c r="BA42" i="11" s="1"/>
  <c r="AU42" i="11" s="1"/>
  <c r="AJ42" i="11"/>
  <c r="AX42" i="11"/>
  <c r="AE42" i="11"/>
  <c r="AD42" i="11"/>
  <c r="BR42" i="11" s="1"/>
  <c r="AL132" i="11"/>
  <c r="AL306" i="11"/>
  <c r="AE23" i="11"/>
  <c r="AD23" i="11" s="1"/>
  <c r="BR23" i="11" s="1"/>
  <c r="AK23" i="11"/>
  <c r="BA23" i="11" s="1"/>
  <c r="AU23" i="11" s="1"/>
  <c r="AV23" i="11" s="1"/>
  <c r="AL525" i="11"/>
  <c r="AD113" i="11"/>
  <c r="BR113" i="11" s="1"/>
  <c r="AL493" i="11"/>
  <c r="AL322" i="11"/>
  <c r="AL264" i="11"/>
  <c r="AL227" i="11"/>
  <c r="AL380" i="11"/>
  <c r="AL61" i="11"/>
  <c r="AL448" i="11"/>
  <c r="AD264" i="11"/>
  <c r="BR264" i="11" s="1"/>
  <c r="AD307" i="11"/>
  <c r="BR307" i="11" s="1"/>
  <c r="AL119" i="11"/>
  <c r="AO63" i="11"/>
  <c r="AL354" i="11"/>
  <c r="AD26" i="11"/>
  <c r="BR26" i="11" s="1"/>
  <c r="AL547" i="11"/>
  <c r="AJ23" i="11"/>
  <c r="AD422" i="11"/>
  <c r="BR422" i="11" s="1"/>
  <c r="AL548" i="11"/>
  <c r="AL431" i="11"/>
  <c r="AD448" i="11"/>
  <c r="BR448" i="11" s="1"/>
  <c r="AL412" i="11"/>
  <c r="AD177" i="11"/>
  <c r="BR177" i="11" s="1"/>
  <c r="AL385" i="11"/>
  <c r="AL506" i="11"/>
  <c r="AL415" i="11"/>
  <c r="AL487" i="11"/>
  <c r="AD493" i="11"/>
  <c r="BR493" i="11" s="1"/>
  <c r="AL44" i="11"/>
  <c r="AD370" i="11"/>
  <c r="BR370" i="11" s="1"/>
  <c r="AL366" i="11"/>
  <c r="AL325" i="11"/>
  <c r="AL120" i="11"/>
  <c r="AL341" i="11"/>
  <c r="AL358" i="11"/>
  <c r="AL259" i="11"/>
  <c r="AL538" i="11"/>
  <c r="AL226" i="11"/>
  <c r="AL34" i="11"/>
  <c r="AL305" i="11"/>
  <c r="AL284" i="11"/>
  <c r="AL433" i="11"/>
  <c r="AD41" i="11"/>
  <c r="BR41" i="11" s="1"/>
  <c r="AL371" i="11"/>
  <c r="AL403" i="11"/>
  <c r="AL442" i="11"/>
  <c r="AD178" i="11"/>
  <c r="BR178" i="11" s="1"/>
  <c r="AL59" i="11"/>
  <c r="AL60" i="11"/>
  <c r="AD403" i="11"/>
  <c r="BR403" i="11" s="1"/>
  <c r="AL88" i="11"/>
  <c r="AK38" i="11"/>
  <c r="BA38" i="11" s="1"/>
  <c r="AU38" i="11" s="1"/>
  <c r="AJ38" i="11"/>
  <c r="AE38" i="11"/>
  <c r="AD38" i="11" s="1"/>
  <c r="BR38" i="11" s="1"/>
  <c r="AX38" i="11"/>
  <c r="AL123" i="11"/>
  <c r="AL163" i="11"/>
  <c r="AL57" i="11"/>
  <c r="AL407" i="11"/>
  <c r="AD82" i="11"/>
  <c r="BR82" i="11" s="1"/>
  <c r="AD97" i="11"/>
  <c r="BR97" i="11" s="1"/>
  <c r="AL285" i="11"/>
  <c r="AL485" i="11"/>
  <c r="AL118" i="11"/>
  <c r="AL499" i="11"/>
  <c r="AL171" i="11"/>
  <c r="AL243" i="11"/>
  <c r="AL145" i="11"/>
  <c r="AL107" i="11"/>
  <c r="AL276" i="11"/>
  <c r="AD247" i="11"/>
  <c r="BR247" i="11" s="1"/>
  <c r="AD525" i="11"/>
  <c r="BR525" i="11" s="1"/>
  <c r="AL220" i="11"/>
  <c r="AL180" i="11"/>
  <c r="AL149" i="11"/>
  <c r="AL528" i="11"/>
  <c r="AL532" i="11"/>
  <c r="AD36" i="11"/>
  <c r="BR36" i="11" s="1"/>
  <c r="AL389" i="11"/>
  <c r="AL217" i="11"/>
  <c r="AL94" i="11"/>
  <c r="AL29" i="11"/>
  <c r="AL255" i="11"/>
  <c r="AL319" i="11"/>
  <c r="AL239" i="11"/>
  <c r="AL202" i="11"/>
  <c r="AL279" i="11"/>
  <c r="AQ22" i="11" a="1"/>
  <c r="AQ22" i="11" s="1"/>
  <c r="AP22" i="11"/>
  <c r="AT22" i="11" s="1"/>
  <c r="AL400" i="11"/>
  <c r="BA102" i="11"/>
  <c r="AU102" i="11" s="1"/>
  <c r="AD237" i="11"/>
  <c r="BR237" i="11" s="1"/>
  <c r="AD305" i="11"/>
  <c r="BR305" i="11" s="1"/>
  <c r="AL101" i="11"/>
  <c r="AD358" i="11"/>
  <c r="BR358" i="11" s="1"/>
  <c r="AD284" i="11"/>
  <c r="BR284" i="11" s="1"/>
  <c r="AD231" i="11"/>
  <c r="BR231" i="11" s="1"/>
  <c r="AL501" i="11"/>
  <c r="AD137" i="11"/>
  <c r="BR137" i="11" s="1"/>
  <c r="AD61" i="11"/>
  <c r="BR61" i="11" s="1"/>
  <c r="AD393" i="11"/>
  <c r="BR393" i="11" s="1"/>
  <c r="AD289" i="11"/>
  <c r="BR289" i="11" s="1"/>
  <c r="AL469" i="11"/>
  <c r="AD417" i="11"/>
  <c r="BR417" i="11" s="1"/>
  <c r="AD400" i="11"/>
  <c r="BR400" i="11" s="1"/>
  <c r="AD151" i="11"/>
  <c r="BR151" i="11" s="1"/>
  <c r="AD336" i="11"/>
  <c r="BR336" i="11" s="1"/>
  <c r="AL408" i="11"/>
  <c r="AL150" i="11"/>
  <c r="AL272" i="11"/>
  <c r="AD376" i="11"/>
  <c r="BR376" i="11" s="1"/>
  <c r="AD423" i="11"/>
  <c r="BR423" i="11" s="1"/>
  <c r="AL282" i="11"/>
  <c r="AD337" i="11"/>
  <c r="BR337" i="11" s="1"/>
  <c r="AD322" i="11"/>
  <c r="BR322" i="11" s="1"/>
  <c r="AD419" i="11"/>
  <c r="BR419" i="11" s="1"/>
  <c r="AL102" i="11"/>
  <c r="AQ216" i="24" l="1" a="1"/>
  <c r="AQ216" i="24" s="1"/>
  <c r="AP216" i="24"/>
  <c r="AT216" i="24" s="1"/>
  <c r="AS216" i="24"/>
  <c r="AY216" i="24" s="1"/>
  <c r="AP215" i="24"/>
  <c r="AT215" i="24" s="1"/>
  <c r="AQ215" i="24" a="1"/>
  <c r="AQ215" i="24" s="1"/>
  <c r="AQ209" i="24" a="1"/>
  <c r="AQ209" i="24" s="1"/>
  <c r="AP209" i="24"/>
  <c r="AT209" i="24" s="1"/>
  <c r="AQ203" i="24" a="1"/>
  <c r="AQ203" i="24" s="1"/>
  <c r="AP203" i="24"/>
  <c r="AT203" i="24" s="1"/>
  <c r="AS203" i="24"/>
  <c r="AY203" i="24" s="1"/>
  <c r="AP202" i="24"/>
  <c r="AT202" i="24" s="1"/>
  <c r="AQ202" i="24" a="1"/>
  <c r="AQ202" i="24" s="1"/>
  <c r="AS202" i="24"/>
  <c r="AY202" i="24" s="1"/>
  <c r="AX202" i="24"/>
  <c r="AV202" i="24"/>
  <c r="AQ195" i="24" a="1"/>
  <c r="AQ195" i="24" s="1"/>
  <c r="AP195" i="24"/>
  <c r="AT195" i="24" s="1"/>
  <c r="AV198" i="24"/>
  <c r="AX198" i="24"/>
  <c r="AV194" i="24"/>
  <c r="AX194" i="24"/>
  <c r="AP193" i="24"/>
  <c r="AT193" i="24" s="1"/>
  <c r="AQ193" i="24" a="1"/>
  <c r="AQ193" i="24" s="1"/>
  <c r="AQ194" i="24" a="1"/>
  <c r="AQ194" i="24" s="1"/>
  <c r="AP194" i="24"/>
  <c r="AT194" i="24" s="1"/>
  <c r="AS194" i="24"/>
  <c r="AY194" i="24" s="1"/>
  <c r="AV191" i="24"/>
  <c r="AX191" i="24"/>
  <c r="AQ152" i="24" a="1"/>
  <c r="AQ152" i="24" s="1"/>
  <c r="AP152" i="24"/>
  <c r="AT152" i="24" s="1"/>
  <c r="AQ74" i="24" a="1"/>
  <c r="AQ74" i="24" s="1"/>
  <c r="AP74" i="24"/>
  <c r="AT74" i="24" s="1"/>
  <c r="AP73" i="24"/>
  <c r="AT73" i="24" s="1"/>
  <c r="AQ73" i="24" a="1"/>
  <c r="AQ73" i="24" s="1"/>
  <c r="AX73" i="24"/>
  <c r="AX22" i="24"/>
  <c r="AQ29" i="24" a="1"/>
  <c r="AQ29" i="24" s="1"/>
  <c r="AP29" i="24"/>
  <c r="AT29" i="24" s="1"/>
  <c r="AX29" i="24"/>
  <c r="AS29" i="24"/>
  <c r="AY29" i="24" s="1"/>
  <c r="AP27" i="24"/>
  <c r="AT27" i="24" s="1"/>
  <c r="AQ27" i="24" a="1"/>
  <c r="AQ27" i="24" s="1"/>
  <c r="AX27" i="24"/>
  <c r="AS27" i="24"/>
  <c r="AY27" i="24" s="1"/>
  <c r="AP28" i="24"/>
  <c r="AT28" i="24" s="1"/>
  <c r="AQ28" i="24" a="1"/>
  <c r="AQ28" i="24" s="1"/>
  <c r="AX28" i="24"/>
  <c r="AP26" i="24"/>
  <c r="AT26" i="24" s="1"/>
  <c r="AQ26" i="24" a="1"/>
  <c r="AQ26" i="24" s="1"/>
  <c r="AS28" i="24"/>
  <c r="AY28" i="24" s="1"/>
  <c r="AQ24" i="24" a="1"/>
  <c r="AQ24" i="24" s="1"/>
  <c r="AP24" i="24"/>
  <c r="AT24" i="24" s="1"/>
  <c r="AS77" i="24"/>
  <c r="AY77" i="24" s="1"/>
  <c r="AL77" i="24"/>
  <c r="AD77" i="24"/>
  <c r="BR77" i="24" s="1"/>
  <c r="AQ102" i="24" a="1"/>
  <c r="AQ102" i="24" s="1"/>
  <c r="AP102" i="24"/>
  <c r="AT102" i="24" s="1"/>
  <c r="AL123" i="24"/>
  <c r="AS123" i="24"/>
  <c r="AY123" i="24" s="1"/>
  <c r="AL41" i="24"/>
  <c r="AS41" i="24"/>
  <c r="AY41" i="24" s="1"/>
  <c r="AL40" i="24"/>
  <c r="AS40" i="24"/>
  <c r="AY40" i="24" s="1"/>
  <c r="AL43" i="24"/>
  <c r="AS43" i="24"/>
  <c r="AY43" i="24" s="1"/>
  <c r="AQ103" i="24" a="1"/>
  <c r="AQ103" i="24" s="1"/>
  <c r="AP103" i="24"/>
  <c r="AT103" i="24" s="1"/>
  <c r="AD41" i="24"/>
  <c r="BR41" i="24" s="1"/>
  <c r="AL118" i="24"/>
  <c r="AS118" i="24"/>
  <c r="AY118" i="24" s="1"/>
  <c r="AL75" i="24"/>
  <c r="AS75" i="24"/>
  <c r="AY75" i="24" s="1"/>
  <c r="AV23" i="24"/>
  <c r="AX23" i="24"/>
  <c r="AQ22" i="24" a="1"/>
  <c r="AQ22" i="24" s="1"/>
  <c r="AP22" i="24"/>
  <c r="AS22" i="24"/>
  <c r="AY22" i="24" s="1"/>
  <c r="AL35" i="24"/>
  <c r="AS35" i="24"/>
  <c r="AY35" i="24" s="1"/>
  <c r="AL66" i="24"/>
  <c r="AS66" i="24"/>
  <c r="AY66" i="24" s="1"/>
  <c r="AL115" i="24"/>
  <c r="AS115" i="24"/>
  <c r="AY115" i="24" s="1"/>
  <c r="AL116" i="24"/>
  <c r="AS116" i="24"/>
  <c r="AY116" i="24" s="1"/>
  <c r="AD75" i="24"/>
  <c r="BR75" i="24" s="1"/>
  <c r="AQ62" i="24" a="1"/>
  <c r="AQ62" i="24" s="1"/>
  <c r="AP62" i="24"/>
  <c r="AT62" i="24" s="1"/>
  <c r="AQ23" i="24" a="1"/>
  <c r="AQ23" i="24" s="1"/>
  <c r="AP23" i="24"/>
  <c r="AT23" i="24" s="1"/>
  <c r="AD35" i="24"/>
  <c r="BR35" i="24" s="1"/>
  <c r="AL75" i="11"/>
  <c r="AL79" i="11"/>
  <c r="BA103" i="11"/>
  <c r="AU103" i="11" s="1"/>
  <c r="AV103" i="11" s="1"/>
  <c r="AD79" i="11"/>
  <c r="BR79" i="11" s="1"/>
  <c r="AL121" i="11"/>
  <c r="AL114" i="11"/>
  <c r="AQ23" i="11" a="1"/>
  <c r="AQ23" i="11" s="1"/>
  <c r="AP23" i="11"/>
  <c r="AT23" i="11" s="1"/>
  <c r="AX23" i="11"/>
  <c r="AL42" i="11"/>
  <c r="AL106" i="11"/>
  <c r="AL81" i="11"/>
  <c r="AD81" i="11"/>
  <c r="BR81" i="11" s="1"/>
  <c r="AL103" i="11"/>
  <c r="AL25" i="11"/>
  <c r="AV62" i="11"/>
  <c r="AX62" i="11"/>
  <c r="AL38" i="11"/>
  <c r="AX103" i="11"/>
  <c r="AV102" i="11"/>
  <c r="AX102" i="11"/>
  <c r="AD106" i="11"/>
  <c r="BR106" i="11" s="1"/>
  <c r="AL115" i="11"/>
  <c r="AL23" i="11"/>
  <c r="AQ63" i="11" a="1"/>
  <c r="AQ63" i="11" s="1"/>
  <c r="AP63" i="11"/>
  <c r="AT63" i="11" s="1"/>
  <c r="AO103" i="11"/>
  <c r="AL83" i="11"/>
  <c r="AL105" i="11"/>
  <c r="AL122" i="11"/>
  <c r="AT22" i="24" l="1"/>
  <c r="CX5" i="24"/>
  <c r="CX4" i="24"/>
  <c r="CX3" i="24"/>
  <c r="AP103" i="11"/>
  <c r="AT103" i="11" s="1"/>
  <c r="AQ103" i="11" a="1"/>
  <c r="AQ103" i="11" s="1"/>
  <c r="CX4" i="11" l="1"/>
  <c r="CX3" i="11"/>
  <c r="CX5" i="11"/>
  <c r="BE217" i="12"/>
  <c r="BB217" i="12"/>
  <c r="BA178" i="12" l="1"/>
  <c r="AZ178" i="12"/>
  <c r="BA177" i="12"/>
  <c r="AZ177" i="12"/>
  <c r="AZ202" i="12"/>
  <c r="AZ179" i="12"/>
  <c r="AZ180" i="12"/>
  <c r="BA209" i="12"/>
  <c r="BA197" i="12"/>
  <c r="AZ207" i="12"/>
  <c r="BA195" i="12"/>
  <c r="AZ198" i="12"/>
  <c r="BA187" i="12"/>
  <c r="AZ189" i="12"/>
  <c r="BA192" i="12"/>
  <c r="AZ206" i="12"/>
  <c r="AZ196" i="12"/>
  <c r="AZ216" i="12"/>
  <c r="AZ186" i="12"/>
  <c r="BA204" i="12"/>
  <c r="BA180" i="12"/>
  <c r="AZ212" i="12"/>
  <c r="BA213" i="12"/>
  <c r="BA200" i="12"/>
  <c r="BA215" i="12"/>
  <c r="BA184" i="12"/>
  <c r="BA199" i="12"/>
  <c r="BA182" i="12"/>
  <c r="BA188" i="12"/>
  <c r="AZ215" i="12"/>
  <c r="AZ195" i="12"/>
  <c r="BA186" i="12"/>
  <c r="BA201" i="12"/>
  <c r="AZ190" i="12"/>
  <c r="AZ185" i="12"/>
  <c r="AZ187" i="12"/>
  <c r="AZ197" i="12"/>
  <c r="AZ214" i="12"/>
  <c r="BA181" i="12"/>
  <c r="BA214" i="12"/>
  <c r="AZ211" i="12"/>
  <c r="BA208" i="12"/>
  <c r="BA211" i="12"/>
  <c r="AZ194" i="12"/>
  <c r="BA194" i="12"/>
  <c r="BA198" i="12"/>
  <c r="AZ181" i="12"/>
  <c r="BA202" i="12"/>
  <c r="BA216" i="12"/>
  <c r="BA193" i="12"/>
  <c r="AZ203" i="12"/>
  <c r="BA210" i="12"/>
  <c r="AZ205" i="12"/>
  <c r="BA205" i="12"/>
  <c r="AZ188" i="12"/>
  <c r="BA190" i="12"/>
  <c r="AZ182" i="12"/>
  <c r="AZ200" i="12"/>
  <c r="AZ209" i="12"/>
  <c r="BA206" i="12"/>
  <c r="BA183" i="12"/>
  <c r="BA212" i="12"/>
  <c r="AZ199" i="12"/>
  <c r="AZ210" i="12"/>
  <c r="BA179" i="12"/>
  <c r="AZ204" i="12"/>
  <c r="AZ191" i="12"/>
  <c r="BA185" i="12"/>
  <c r="BA203" i="12"/>
  <c r="BA196" i="12"/>
  <c r="AZ192" i="12"/>
  <c r="AZ183" i="12"/>
  <c r="BA207" i="12"/>
  <c r="AZ201" i="12"/>
  <c r="AZ184" i="12"/>
  <c r="AZ208" i="12"/>
  <c r="AZ193" i="12"/>
  <c r="BA189" i="12"/>
  <c r="BA191" i="12"/>
  <c r="AZ213"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<sst xmlns="http://schemas.openxmlformats.org/spreadsheetml/2006/main" count="14940" uniqueCount="3445">
  <si>
    <t>L</t>
  </si>
  <si>
    <t>M</t>
  </si>
  <si>
    <t>P</t>
  </si>
  <si>
    <t>Ce document est composé de : This document is composed of: Este documento se compone de:</t>
  </si>
  <si>
    <t>Fin du document cellule</t>
  </si>
  <si>
    <t>Col.1</t>
  </si>
  <si>
    <t>Col.2</t>
  </si>
  <si>
    <t>Col.3</t>
  </si>
  <si>
    <t>Col.4</t>
  </si>
  <si>
    <t>Col.5</t>
  </si>
  <si>
    <t>avec valeurs ou texte-with values or text-con valores o texto</t>
  </si>
  <si>
    <t>A</t>
  </si>
  <si>
    <t>Paramètres régionaux Excel : pour les décimales soit un . soit une ,</t>
  </si>
  <si>
    <t>cellules vides - empty cells - celdas vacías</t>
  </si>
  <si>
    <t xml:space="preserve">cartouche = Emplacement réservé au titre et aux cellules de commandes, situé en tête du document </t>
  </si>
  <si>
    <t>lignes - rows - filas</t>
  </si>
  <si>
    <t>►</t>
  </si>
  <si>
    <t>❷</t>
  </si>
  <si>
    <t>colonnes - columns - columnas</t>
  </si>
  <si>
    <t xml:space="preserve">C CHIBOUST PAMPLEMOUSSE | pâtisserie--ENTREMET| Auteur &gt; M. Guy KRENZER, Eric GODDYN, Jean François DEPORT </t>
  </si>
  <si>
    <t>assiettes</t>
  </si>
  <si>
    <t>Recette mère ► MILLE-FEUILLE meringue et chiboust pamplemousse aux fraises des bois</t>
  </si>
  <si>
    <t>.</t>
  </si>
  <si>
    <t>Circuit</t>
  </si>
  <si>
    <t>CHIBOUST PAMPLEMOUSSE</t>
  </si>
  <si>
    <t>pâtisserie--ENTREMET</t>
  </si>
  <si>
    <t>📝 Mode d'emploi du Postit adaptation selon modèle</t>
  </si>
  <si>
    <t>📝 Instructions for the Postit — adapt according to template</t>
  </si>
  <si>
    <t>📝 Modo de empleo del Postit — adaptación según modelo</t>
  </si>
  <si>
    <t>Hauteur des lignes 21</t>
  </si>
  <si>
    <t>Cir .1.2.5</t>
  </si>
  <si>
    <t>◄ Masquez ces 4 colonnes</t>
  </si>
  <si>
    <t>Auteur &gt;</t>
  </si>
  <si>
    <t>❾ référence Auteur</t>
  </si>
  <si>
    <t>Constituant de &gt;</t>
  </si>
  <si>
    <t>Recette mère ► MILLE-FEUILLE meringue et chiboust pamplemousse aux fraises des bois ► Famille = pâtisserie--ENTREMET ► CHIBOUST PAMPLEMOUSSE  ⓫  Dupliquée pour 20 couverts</t>
  </si>
  <si>
    <t>⓫  Dupliquée pour</t>
  </si>
  <si>
    <t>couverts</t>
  </si>
  <si>
    <t>j’ai saisi "Postit" volontairement l'autre version est une marque déposée</t>
  </si>
  <si>
    <t>I intentionally wrote “Postit”; the other version is a registered trademark.</t>
  </si>
  <si>
    <t>He escrito “Postit” deliberadamente; la otra versión es una marca registrada.</t>
  </si>
  <si>
    <t>▼ Quantité ?</t>
  </si>
  <si>
    <t>▼ Quoi ?</t>
  </si>
  <si>
    <t>Circuit .1.2.5</t>
  </si>
  <si>
    <t>① le NOM DE LA RECETTE.FAMILLE</t>
  </si>
  <si>
    <t xml:space="preserve"> la Famille</t>
  </si>
  <si>
    <t>circuit.1.2.5</t>
  </si>
  <si>
    <t>① the NAME OF THE RECIPE</t>
  </si>
  <si>
    <t xml:space="preserve"> the Family</t>
  </si>
  <si>
    <t>① el NOMBRE DE LA RECETA</t>
  </si>
  <si>
    <t xml:space="preserve"> la Familia</t>
  </si>
  <si>
    <t>Poids</t>
  </si>
  <si>
    <t>❿ votre référence</t>
  </si>
  <si>
    <t>pastry--ENTREMET</t>
  </si>
  <si>
    <t>pastelería--ENTREMET</t>
  </si>
  <si>
    <t>Recette mère ?</t>
  </si>
  <si>
    <t>ARCHIVAGE ET CLASSEMENT</t>
  </si>
  <si>
    <t>MILLE-FEUILLE meringue et chiboust pamplemousse aux fraises des bois</t>
  </si>
  <si>
    <t>② l' AUTEUR : &gt;</t>
  </si>
  <si>
    <t>VOUS</t>
  </si>
  <si>
    <t>les - ou doubles -- sont importants pour de l'extraction de texte ( voir la fiche identification)</t>
  </si>
  <si>
    <t>② the AUTHOR : &gt;</t>
  </si>
  <si>
    <t>YOU</t>
  </si>
  <si>
    <t>the - or double -- are important for text extraction (see the identification sheet)</t>
  </si>
  <si>
    <t>② el AUTOR : &gt;</t>
  </si>
  <si>
    <t>USTED</t>
  </si>
  <si>
    <t>los - o dobles -- son importantes para la extracción de texto (ver la ficha de identificación)</t>
  </si>
  <si>
    <t>Col.6</t>
  </si>
  <si>
    <t>Col.7</t>
  </si>
  <si>
    <t>Col.8</t>
  </si>
  <si>
    <t>Col.9</t>
  </si>
  <si>
    <t>Col.10</t>
  </si>
  <si>
    <t>Col.11</t>
  </si>
  <si>
    <t>Col.12</t>
  </si>
  <si>
    <t>Col.13</t>
  </si>
  <si>
    <t>Col.14</t>
  </si>
  <si>
    <t>Col.15</t>
  </si>
  <si>
    <t>Col.16</t>
  </si>
  <si>
    <t>Col.17</t>
  </si>
  <si>
    <t>Col.18</t>
  </si>
  <si>
    <t>④</t>
  </si>
  <si>
    <t>⑤</t>
  </si>
  <si>
    <t>⑥ Poids ou Volume</t>
  </si>
  <si>
    <t>⑦g.kg.L.dl.cl.ml</t>
  </si>
  <si>
    <t>⑧ Coefficient</t>
  </si>
  <si>
    <t>③</t>
  </si>
  <si>
    <t>Unités</t>
  </si>
  <si>
    <t>Poids Auteur sans coef.</t>
  </si>
  <si>
    <t xml:space="preserve"> Vos poids avec coef.</t>
  </si>
  <si>
    <t>Équivalences arrondies</t>
  </si>
  <si>
    <t>Component of &gt;</t>
  </si>
  <si>
    <t>Master recipe ► MILLE-FEUILLE with meringue and grapefruit chiboust with wild strawberries ► Family = pastry--ENTREMET ► GRAPEFRUIT CHIBOUST  ⓫  Duplicated for 20 servings</t>
  </si>
  <si>
    <t>Constituyente de &gt;</t>
  </si>
  <si>
    <t>Receta madre ► MILHOJAS con merengue y chiboust de pomelo con fresas del bosque ► Familia = pastelería--ENTREMET ► CHIBOUST DE POMELO  ⓫  Duplicada para 20 cubiertos</t>
  </si>
  <si>
    <t>Quantité</t>
  </si>
  <si>
    <t>Quoi</t>
  </si>
  <si>
    <t>de</t>
  </si>
  <si>
    <t xml:space="preserve"> Denrées</t>
  </si>
  <si>
    <t xml:space="preserve">pour </t>
  </si>
  <si>
    <t>dl</t>
  </si>
  <si>
    <t>crème</t>
  </si>
  <si>
    <t>40 cl</t>
  </si>
  <si>
    <t>g</t>
  </si>
  <si>
    <t>zestes de pamplemousse</t>
  </si>
  <si>
    <t>40 g</t>
  </si>
  <si>
    <t>L18&amp;" "&amp;M18&amp;" ► Famille = "&amp;Q12&amp;" ► "&amp;J12&amp;" "&amp;P15&amp;" "&amp;Q15&amp;" "&amp;R15&amp;" "&amp;S16</t>
  </si>
  <si>
    <t>demi/L</t>
  </si>
  <si>
    <t>Verre(s)</t>
  </si>
  <si>
    <t>Recette mère ► Recette prévu pour quelle préparation</t>
  </si>
  <si>
    <t>Master recipe ► Recipe intended for which preparation</t>
  </si>
  <si>
    <t>Receta madre ► Receta prevista para qué preparación</t>
  </si>
  <si>
    <t>demi(s)Kg</t>
  </si>
  <si>
    <t xml:space="preserve">Master recipe ► </t>
  </si>
  <si>
    <t>MILLE-FEUILLE with meringue and grapefruit chiboust with wild strawberries</t>
  </si>
  <si>
    <t>Receta madre ►</t>
  </si>
  <si>
    <t xml:space="preserve"> MILHOJAS con merengue y chiboust de pomelo con fresas del bosque</t>
  </si>
  <si>
    <t>Cup(s).sucre</t>
  </si>
  <si>
    <t>Champ d’application ou circuit  1- 2-3-5-6</t>
  </si>
  <si>
    <t>Scope or circuit  1- 2-3-5-6</t>
  </si>
  <si>
    <t>Campo de aplicación o circuito  1- 2-3-5-6</t>
  </si>
  <si>
    <t/>
  </si>
  <si>
    <t>Bol(s)</t>
  </si>
  <si>
    <t>Champ d’application ou circuit des documents</t>
  </si>
  <si>
    <t>1 Archivage</t>
  </si>
  <si>
    <t>Scope or document circuit</t>
  </si>
  <si>
    <t>1 Archiving</t>
  </si>
  <si>
    <t>Campo de aplicación o circuito de los documentos</t>
  </si>
  <si>
    <t>1 Archivo</t>
  </si>
  <si>
    <t>2 Chef</t>
  </si>
  <si>
    <t>3 Responsable qualité</t>
  </si>
  <si>
    <t>3 Quality manager</t>
  </si>
  <si>
    <t>3 Responsable de calidad</t>
  </si>
  <si>
    <t>4 Directeur</t>
  </si>
  <si>
    <t>4 Director</t>
  </si>
  <si>
    <t>5 Cuisiniers</t>
  </si>
  <si>
    <t>5 Cooks</t>
  </si>
  <si>
    <t>5 Cocineros</t>
  </si>
  <si>
    <t>6 Magasinier</t>
  </si>
  <si>
    <t>6 Storekeeper</t>
  </si>
  <si>
    <t>6 Almacenero</t>
  </si>
  <si>
    <t>Décimale : selon paramètres régionaux »  point . ou ,</t>
  </si>
  <si>
    <t>❾ Author reference</t>
  </si>
  <si>
    <t>⓫ Duplicated for</t>
  </si>
  <si>
    <t>plates</t>
  </si>
  <si>
    <t>❾ Referencia Autor</t>
  </si>
  <si>
    <t>⓫ Duplicada para</t>
  </si>
  <si>
    <t>platos</t>
  </si>
  <si>
    <t>kg</t>
  </si>
  <si>
    <t>vide</t>
  </si>
  <si>
    <t>quart(s)Kg</t>
  </si>
  <si>
    <t>Tiers(s)Kg</t>
  </si>
  <si>
    <t>cl</t>
  </si>
  <si>
    <t>ml</t>
  </si>
  <si>
    <t>tiers/L</t>
  </si>
  <si>
    <t>5ème/L</t>
  </si>
  <si>
    <t>▼ Quantity?</t>
  </si>
  <si>
    <t>▼ What?</t>
  </si>
  <si>
    <t>▼ Cantidad?</t>
  </si>
  <si>
    <t>▼ Qué?</t>
  </si>
  <si>
    <t>Weight</t>
  </si>
  <si>
    <t>❿ your reference</t>
  </si>
  <si>
    <t>❿ su referencia</t>
  </si>
  <si>
    <t>ounce (oz)</t>
  </si>
  <si>
    <t>Cup(s).farine</t>
  </si>
  <si>
    <t>Cup(s).beurre</t>
  </si>
  <si>
    <t>Cup.liquide</t>
  </si>
  <si>
    <t>cuil(s).Café</t>
  </si>
  <si>
    <t>cuil(s).Thé</t>
  </si>
  <si>
    <t>cuil.Soupe</t>
  </si>
  <si>
    <t>10ème/L</t>
  </si>
  <si>
    <t>Trait(s)</t>
  </si>
  <si>
    <t>▲ Table de recherche les Col.6 à Col.11 sont réservées aux poids Kg</t>
  </si>
  <si>
    <t>Coût : 1* économique - 4**** luxe</t>
  </si>
  <si>
    <t>*</t>
  </si>
  <si>
    <t>ICI</t>
  </si>
  <si>
    <t xml:space="preserve">⓬  ▼ PHASES DE PROGRESSION </t>
  </si>
  <si>
    <t>Difficulté : 1*Facile - 4**** Difficile</t>
  </si>
  <si>
    <t>④ Quantité ou Nombre d'unités selon fiche</t>
  </si>
  <si>
    <t>④ Quantity or Number of units per sheet</t>
  </si>
  <si>
    <t>④ Cantidad o Número de unidades según ficha</t>
  </si>
  <si>
    <t>Temps de préparation</t>
  </si>
  <si>
    <t>faire bouillir la crème avec les zestes</t>
  </si>
  <si>
    <t>Temps de cuisson</t>
  </si>
  <si>
    <t xml:space="preserve">⑤ Quoi </t>
  </si>
  <si>
    <t>œufs - cuisses -tartes - parts  ou - CB = cuillère de bar -BS =Barspoon - CC = cuillère à café - CT = cuillère à thé -CP = cuillère à potage - QS = quantité suffisante - PM = pour mémoire - plaques gastro 1/1 - louches...etc</t>
  </si>
  <si>
    <t>⑤ What</t>
  </si>
  <si>
    <t>eggs - thighs - tarts - portions or - CB = bar spoon - BS = Barspoon - CC = teaspoon - CT = tea spoon - CP = soup spoon - QS = sufficient quantity - PM = for the record - GN trays 1/1 - ladles...etc</t>
  </si>
  <si>
    <t>⑤ Qué</t>
  </si>
  <si>
    <t>huevos - muslos - tartas - raciones o - CB = cuchara de bar - BS = Barspoon - CC = cucharilla - CT = cucharita de té - CP = cuchara sopera - QS = cantidad suficiente - PM = para memoria - bandejas GN 1/1 - cucharones...etc.</t>
  </si>
  <si>
    <t>cuire comme une crème patissière avec le sucre ,les jaunes, et la maîzena</t>
  </si>
  <si>
    <t>Temps de refroidissement</t>
  </si>
  <si>
    <t>Total</t>
  </si>
  <si>
    <t>lorsque vous saisissez un nombre d'unités ⑤</t>
  </si>
  <si>
    <t>when you enter a number of units ⑤</t>
  </si>
  <si>
    <t>cuando introduce un número de unidades ⑤</t>
  </si>
  <si>
    <t>CONDITIONNEMENT</t>
  </si>
  <si>
    <t>et un Poids ou Volume ⑥ "de" s'affiche automatiquement pour indiquer que vous saisissez un poids à l'unité</t>
  </si>
  <si>
    <t>and a Weight or Volume ⑥ “de/of” appears automatically to indicate that you are entering a per-unit weight</t>
  </si>
  <si>
    <t>y un Peso o Volumen ⑥ aparece “de” automáticamente para indicar que está introduciendo un peso por unidad</t>
  </si>
  <si>
    <t>Effectifs ▼</t>
  </si>
  <si>
    <t>Quoi ▼</t>
  </si>
  <si>
    <t xml:space="preserve"> couverts</t>
  </si>
  <si>
    <t>⑥ Poids ou Volume ajustez les décimales (+ ou - de 0 )</t>
  </si>
  <si>
    <t>⑥ Weight or Volume adjust the decimals (+ or − from 0)</t>
  </si>
  <si>
    <t>⑥ Peso o Volumen ajuste los decimales (+ o − desde 0)</t>
  </si>
  <si>
    <t>L'utilisation professionnelle des recettes vous engage à connaître la réglementation en matière d'hygiène et HACCP.</t>
  </si>
  <si>
    <t xml:space="preserve"> Quoi ? Saisissez Morceaux - tranches- portions - pièces - cerises etc</t>
  </si>
  <si>
    <t>&lt; poids par portion</t>
  </si>
  <si>
    <t>le contenant saisissez  gastro(s) 1/1 - grille(s) - plat(s) - louche(s) etc..</t>
  </si>
  <si>
    <t>Lien Auteur @</t>
  </si>
  <si>
    <t xml:space="preserve">tout ce qui n'est pas saisi dans la colonne ⑥ Poids ou Volume </t>
  </si>
  <si>
    <t>anything not entered in column ⑥ Weight or Volume</t>
  </si>
  <si>
    <t>todo lo que no se introduzca en la columna ⑥ Peso o Volumen</t>
  </si>
  <si>
    <t>◄ Masquez les 4 colonnes</t>
  </si>
  <si>
    <t>ne sera pas comptabilisé dans les poids</t>
  </si>
  <si>
    <t>will not be counted in the weights</t>
  </si>
  <si>
    <t>no se contabilizará en los pesos</t>
  </si>
  <si>
    <t>Adresse PC</t>
  </si>
  <si>
    <t>Produits à la pièce &gt;  nombre 27 jaunes d'œufs  et poids d' 1  jaune</t>
  </si>
  <si>
    <t>Products sold by the piece &gt; quantity 27 egg yolks and weight of 1 yolk</t>
  </si>
  <si>
    <t>Productos por pieza &gt;  número 27 yemas de huevo y peso de 1 yema</t>
  </si>
  <si>
    <t>les ¼ de botte de fines herbes en 0,25 ou en quart(s)</t>
  </si>
  <si>
    <t>¼ bunch of herbs as 0.25 or as quarter(s)</t>
  </si>
  <si>
    <t>¼ de manojo de finas hierbas como 0,25 o en cuarto(s)</t>
  </si>
  <si>
    <t>Cellule ICI</t>
  </si>
  <si>
    <t>en remplacement Collez les compléments si vous en avez besoin</t>
  </si>
  <si>
    <t>Lait 0.75 ou 3 quart/L  - ½ citron 0.5 ou 1 demi(s)</t>
  </si>
  <si>
    <t>Milk 0.75 or 3 quarter/L  - ½ lemon 0.5 or 1 half/halves</t>
  </si>
  <si>
    <t>Leche 0,75 o 3 cuartos/L  - ½ limón 0,5 o 1 medio(s)</t>
  </si>
  <si>
    <t>ORGANISATION RAISONNÉE DU TRAVAIL</t>
  </si>
  <si>
    <t>👍</t>
  </si>
  <si>
    <t>controler les marchandises - qualité - quantité - températures</t>
  </si>
  <si>
    <t>Selon modèle en fonction du nombre de colonnes vous pouvez obtenir ce genre de résultat</t>
  </si>
  <si>
    <t>Depending on the template and the number of columns you can obtain this kind of result</t>
  </si>
  <si>
    <t>Según el modelo y el número de columnas puede obtener este tipo de resultado</t>
  </si>
  <si>
    <t>vérifier les DLC - relever les N° de lot ou conserver les étiquettes</t>
  </si>
  <si>
    <t>désinfecter les sachets - poches - barquettes - boites avant ouverture</t>
  </si>
  <si>
    <t>⑥ Weight or Volume</t>
  </si>
  <si>
    <t>⑥ Peso o Volumen</t>
  </si>
  <si>
    <t>laver légumes et fruits avant utilisation</t>
  </si>
  <si>
    <t>Quantity</t>
  </si>
  <si>
    <t>What</t>
  </si>
  <si>
    <t xml:space="preserve"> Foodstuffs</t>
  </si>
  <si>
    <t>Cantidad</t>
  </si>
  <si>
    <t>Qué</t>
  </si>
  <si>
    <t>égoutter en bacs perforées si besoin</t>
  </si>
  <si>
    <t>cream</t>
  </si>
  <si>
    <t>nata/crema</t>
  </si>
  <si>
    <t>décongeler en bacs perforés + étiquette date de décongélation</t>
  </si>
  <si>
    <t>grapefruit zest</t>
  </si>
  <si>
    <t>ralladura de pomelo</t>
  </si>
  <si>
    <t>cuire et refroidir en cellule avant assemblage</t>
  </si>
  <si>
    <t>trancher - découper - hacher en respectant les protocoles</t>
  </si>
  <si>
    <t>Units</t>
  </si>
  <si>
    <t>Author’s weight without coef.</t>
  </si>
  <si>
    <t xml:space="preserve"> Your weights with coef.</t>
  </si>
  <si>
    <t>Rounded equivalents</t>
  </si>
  <si>
    <t>Peso</t>
  </si>
  <si>
    <t>Unidades</t>
  </si>
  <si>
    <t>Peso del Autor sin coef.</t>
  </si>
  <si>
    <t xml:space="preserve"> Sus pesos con coef.</t>
  </si>
  <si>
    <t>Equivalencias redondeadas</t>
  </si>
  <si>
    <t>préparer l'assaisonnement ou la sauce assembler</t>
  </si>
  <si>
    <t xml:space="preserve">gouter et vérifier l'assaisonnement - dresser - décorer  </t>
  </si>
  <si>
    <t>conditionner et étiqueter DLC</t>
  </si>
  <si>
    <t>garder un plat témoins</t>
  </si>
  <si>
    <t>▲ dans cette colonne la présence de la fonction RECHERCHEX est indispensable pour le fonctionnement des documents répertoire</t>
  </si>
  <si>
    <t>▲ in this column the presence of the XLOOKUP function is essential for the directory sheets to work</t>
  </si>
  <si>
    <t>▲ en esta columna la presencia de la función BUSCARX es imprescindible para el funcionamiento de las hojas de directorio</t>
  </si>
  <si>
    <t>stocker en chambre froide</t>
  </si>
  <si>
    <t>SIERREUR(LET(v;SIERREUR(RECHERCHEX(K22;G37:S37;G38:S38);RECHERCHEX(K22;G39:S39;G40:S40));v*J22*SI(ESTVIDE(G22);1;G22));0)</t>
  </si>
  <si>
    <t>LET(unite;SUBSTITUE(SUPPRESPACE(K22);" (s)";"");val;R22;estVol;NB.SI(M37:S37;unite)+NB.SI(M39:S39;unite)&gt;0;estPoids;NB.SI(G37:L37;unite)+NB.SI(G39:L39;unite)&gt;0;SI(estVol;SI(ARRONDI(val;3)&gt;=1;ARRONDI(val;3)&amp;" L";MAX(1;ARRONDI(val*100;0))&amp;" cl");SI(estPoids;SI(ARRONDI(val;3)&gt;=1;ARRONDI(val;3)&amp;" Kg";MAX(1;ARRONDI(val*1000;0))&amp;" g");"")))</t>
  </si>
  <si>
    <t>◄ Masquez les 3 colonnes</t>
  </si>
  <si>
    <t>lorsque vous saisissez une valeur dans ④ Quantité ET dans ⑥ Poids ou Volume</t>
  </si>
  <si>
    <t>DÉMARCHE QUALITÉ  -  DÉVELOPPEMENT ET AMÉLIORATION DES RECETTES</t>
  </si>
  <si>
    <t>"de" s'affiche automatiquement pour éviter toute confusion " 27 " " jaunes d'œufs"  "de"  " 20 g"</t>
  </si>
  <si>
    <t>“de/of” appears automatically to avoid any confusion “27” “egg yolks” “de/of” “20 g”</t>
  </si>
  <si>
    <t>aparece “de” automáticamente para evitar confusión “27” “yemas de huevo” “de” “20 g”</t>
  </si>
  <si>
    <t>Descriptif de la recette d'origine</t>
  </si>
  <si>
    <t>Premières impressions sur cette recette produits-technique-prix : que faut-il modifier-pouvons nous la servir à tous nos clients- etc..</t>
  </si>
  <si>
    <t>OU cette présentation</t>
  </si>
  <si>
    <t>OR this layout</t>
  </si>
  <si>
    <t>O esta presentación</t>
  </si>
  <si>
    <t xml:space="preserve"> Vos poids et volumesBruts avec coef.</t>
  </si>
  <si>
    <t xml:space="preserve"> % Perte</t>
  </si>
  <si>
    <t xml:space="preserve"> Vos poids et volumes Nets avec coef.</t>
  </si>
  <si>
    <t xml:space="preserve"> Your gross weights and volumes with coef.</t>
  </si>
  <si>
    <t xml:space="preserve"> % Loss</t>
  </si>
  <si>
    <t xml:space="preserve"> Your net weights and volumes with coef.</t>
  </si>
  <si>
    <t xml:space="preserve"> Sus pesos y volúmenes brutos con coef.</t>
  </si>
  <si>
    <t xml:space="preserve"> % Merma</t>
  </si>
  <si>
    <t xml:space="preserve"> Sus pesos y volúmenes netos con coef.</t>
  </si>
  <si>
    <t>Recette testée par : MAURICE</t>
  </si>
  <si>
    <t xml:space="preserve"> Géneros</t>
  </si>
  <si>
    <t>Modifications  adaptation conseils et suggestions :</t>
  </si>
  <si>
    <t>Crème liquide</t>
  </si>
  <si>
    <t>1.11 Kg</t>
  </si>
  <si>
    <t>1 110 g</t>
  </si>
  <si>
    <t>888 g</t>
  </si>
  <si>
    <t>Heavy cream</t>
  </si>
  <si>
    <t>Nata/crema líquida</t>
  </si>
  <si>
    <t>Débarrasez la viande de tout excès de graisse, séchez-la et frottez-la avec l'assaisonnement ou les herbes aromatiques de votre choix. Faites-la cuire sur une grille ou une mirepoix de légumes crus grossièrement coupée qui laisse l'air circuler autour de la viande. Une fois cuite, la mirepoix ajoute une saveur délicieuse à la sauce prépaparée à partir de ce fond de cuisson</t>
  </si>
  <si>
    <t>grand Marnier</t>
  </si>
  <si>
    <t>13 cl</t>
  </si>
  <si>
    <t>133 ml</t>
  </si>
  <si>
    <t>119.88 ml</t>
  </si>
  <si>
    <t>Grand Marnier</t>
  </si>
  <si>
    <t>pommes</t>
  </si>
  <si>
    <t>8.325 Kg</t>
  </si>
  <si>
    <t>33 quart(s)</t>
  </si>
  <si>
    <t>23.31 quart(s)</t>
  </si>
  <si>
    <t>apples</t>
  </si>
  <si>
    <t>manzanas</t>
  </si>
  <si>
    <t>Quantité ou nombre d'unités au choix</t>
  </si>
  <si>
    <t>Quantity or number of units, your choice</t>
  </si>
  <si>
    <t>Cantidad o número de unidades a elección</t>
  </si>
  <si>
    <t>Productos por pieza &gt; número 27 yemas de huevo y peso de 1 yema</t>
  </si>
  <si>
    <t>bottes</t>
  </si>
  <si>
    <t>¼ de botte de fines herbes</t>
  </si>
  <si>
    <t>bunches</t>
  </si>
  <si>
    <t>¼ bunch of herbs</t>
  </si>
  <si>
    <t>manojos</t>
  </si>
  <si>
    <t>¼ de manojo de finas hierbas</t>
  </si>
  <si>
    <t>citrons</t>
  </si>
  <si>
    <t>½ citron</t>
  </si>
  <si>
    <t>lemons</t>
  </si>
  <si>
    <t>½ lemon</t>
  </si>
  <si>
    <t>limones</t>
  </si>
  <si>
    <t>½ limón</t>
  </si>
  <si>
    <t xml:space="preserve">note Maxi par critère = 3   DÉVELOPPEMENT ET AMÉLIORATION DES RECETTES  </t>
  </si>
  <si>
    <t>litres</t>
  </si>
  <si>
    <t>¾ de litre</t>
  </si>
  <si>
    <t>liters</t>
  </si>
  <si>
    <t>¾ liter</t>
  </si>
  <si>
    <t>litros</t>
  </si>
  <si>
    <t>¾ de litro</t>
  </si>
  <si>
    <t>VISUEL / PRÉSENTATION</t>
  </si>
  <si>
    <t>Les produits ou la recette sont/est :</t>
  </si>
  <si>
    <t>CUISSON</t>
  </si>
  <si>
    <t>Bon</t>
  </si>
  <si>
    <t xml:space="preserve">TEXTURE </t>
  </si>
  <si>
    <t>non acceptable pour nos clients</t>
  </si>
  <si>
    <t xml:space="preserve"> GUSTATIF / SAVEUR</t>
  </si>
  <si>
    <t xml:space="preserve"> GUSTATIF</t>
  </si>
  <si>
    <t>TEMPÉRATURE</t>
  </si>
  <si>
    <t>tout ce qui n'est pas saisi dans la colonne ⑥ Poids ou Volume ne sera pas comptabilisé dans les poids</t>
  </si>
  <si>
    <t>anything not entered in column ⑥ Weight or Volume will not be counted in the weights</t>
  </si>
  <si>
    <t>todo lo que no se introduzca en la columna ⑥ Peso o Volumen no se contabilizará en los pesos</t>
  </si>
  <si>
    <t xml:space="preserve">QUALITÉ </t>
  </si>
  <si>
    <t>à améliorer</t>
  </si>
  <si>
    <t>Un point manquant ou un espace en plus et Excel ne reconnait pas. Donc faites du Copier / Coller</t>
  </si>
  <si>
    <t>One missing dot or one extra space and Excel won’t recognize it. So use Copy / Paste</t>
  </si>
  <si>
    <t>Un punto que falte o un espacio de más y Excel no lo reconoce. Así que use Copiar / Pegar</t>
  </si>
  <si>
    <t>VARIÉTÉ</t>
  </si>
  <si>
    <t>❌</t>
  </si>
  <si>
    <t>⑥Poids ou Volume ajustez les décimales (+ ou - de 0 )</t>
  </si>
  <si>
    <t>ORIGINALITÉ</t>
  </si>
  <si>
    <t>VISUEL</t>
  </si>
  <si>
    <t>lorsque vous collez 1 Quart ; 1 demi ; 1 Tiers col .⑤ Quoi il n'y a pas de poids le résultat s'affiche en quantité colonnes 18 - 19 Unités et Quoi ?</t>
  </si>
  <si>
    <t>when you paste 1 Quarter; 1 Half; 1 Third in col. ⑤ What there is no weight; the result appears as a quantity in columns 18 - 19 Units and What?</t>
  </si>
  <si>
    <t>cuando pega 1 Cuarto; 1 Medio; 1 Tercio en la col. ⑤ Qué no hay peso; el resultado aparece como cantidad en las columnas 18 - 19 Unidades y Qué?</t>
  </si>
  <si>
    <t>pour les critères saisis</t>
  </si>
  <si>
    <t>✅</t>
  </si>
  <si>
    <t>BIEN</t>
  </si>
  <si>
    <t>TOTAL obtenu</t>
  </si>
  <si>
    <t>Quelle différence</t>
  </si>
  <si>
    <t>Poids et volumes arrondis</t>
  </si>
  <si>
    <t>What’s the difference</t>
  </si>
  <si>
    <t>Rounded weights and volumes</t>
  </si>
  <si>
    <t>Qué diferencia</t>
  </si>
  <si>
    <t>Pesos y volúmenes redondeados</t>
  </si>
  <si>
    <t xml:space="preserve">TOTAL maxi à atteindre </t>
  </si>
  <si>
    <t>CONCLUSION</t>
  </si>
  <si>
    <t>quart/L</t>
  </si>
  <si>
    <t>440 L</t>
  </si>
  <si>
    <t>880 demi/L</t>
  </si>
  <si>
    <t>pouvons nous la servir à tous nos clients</t>
  </si>
  <si>
    <t>Acceptation</t>
  </si>
  <si>
    <t xml:space="preserve"> volumes  si &gt; à 1 ; = L  sinon  cl</t>
  </si>
  <si>
    <t>Refus partiel ou total</t>
  </si>
  <si>
    <t>quart(s)</t>
  </si>
  <si>
    <t>demi(s)</t>
  </si>
  <si>
    <t>440 Kg</t>
  </si>
  <si>
    <t>880 demi(s)</t>
  </si>
  <si>
    <t xml:space="preserve"> Poids si &gt; à 1 ; = Kg  sinon  g</t>
  </si>
  <si>
    <t>1 quart de melon</t>
  </si>
  <si>
    <t xml:space="preserve">1 demi part - </t>
  </si>
  <si>
    <t>1 quarter of melon</t>
  </si>
  <si>
    <t>1 half portion -</t>
  </si>
  <si>
    <t>1 cuarto de melón</t>
  </si>
  <si>
    <t>1 media ración -</t>
  </si>
  <si>
    <t>les Valeurs de recherche sont en Kg - exemple 1 verre = 0.225</t>
  </si>
  <si>
    <t>Lookup values are in kg - example 1 glass = 0.225</t>
  </si>
  <si>
    <t>Los valores de búsqueda están en kg - ejemplo 1 vaso = 0,225</t>
  </si>
  <si>
    <t>Appréciation : Bien (3), Moyen (2), Non satisfaisant (1) sur  points.</t>
  </si>
  <si>
    <t>⑦g.kg.L.dl.cl.ml  Collez une unité au choix</t>
  </si>
  <si>
    <t>⑦ g.kg.L.dl.cl.ml  Paste one unit of your choice</t>
  </si>
  <si>
    <t>⑦ g.kg.L.dl.cl.ml  Pegue una unidad a elección</t>
  </si>
  <si>
    <t>Hors d'Œuvre</t>
  </si>
  <si>
    <t>Plat</t>
  </si>
  <si>
    <t>Légume</t>
  </si>
  <si>
    <t>Dessert</t>
  </si>
  <si>
    <t>⑧  Coefficient</t>
  </si>
  <si>
    <t>le Coefficient vous permet d'augmenter</t>
  </si>
  <si>
    <t>the Coefficient lets you increase,</t>
  </si>
  <si>
    <t>⑧  Coeficiente</t>
  </si>
  <si>
    <t>el Coeficiente le permite aumentar,</t>
  </si>
  <si>
    <t>de diminuer ou d'éviter un ingrédient</t>
  </si>
  <si>
    <t>decrease, or omit an ingredient</t>
  </si>
  <si>
    <t>disminuir o evitar un ingrediente</t>
  </si>
  <si>
    <t xml:space="preserve">Vous pouvez détourner l'utilisation de la colonne Coefficient en augmentant ou  diminuant </t>
  </si>
  <si>
    <t>You can repurpose the Coefficient column by increasing or decreasing the value.</t>
  </si>
  <si>
    <t>Puede reutilizar la columna Coeficiente aumentando o disminuyendo el valor</t>
  </si>
  <si>
    <t>pour faire varier le poids d'un aliment  sans recommencer une nouvelle fiche</t>
  </si>
  <si>
    <t>to vary an item’s weight without starting a new sheet</t>
  </si>
  <si>
    <t>para variar el peso de un alimento sin empezar una nueva ficha</t>
  </si>
  <si>
    <t xml:space="preserve">Vous pouvez également saisir la valeur 0 zéro pour un aliment allergène selon convives </t>
  </si>
  <si>
    <t>You can also enter the value 0 zero for an allergenic food depending on guests</t>
  </si>
  <si>
    <t>También puede introducir el valor 0 cero para un alimento alergénico según comensales</t>
  </si>
  <si>
    <t>Saveur :salée-sucrée-amère-acide-métallique-forte-aigre-acre-fade-naturelle</t>
  </si>
  <si>
    <t xml:space="preserve">ou supprimer un ingrédient piment ou autres par exemple </t>
  </si>
  <si>
    <t>or remove an ingredient—chili or others for example</t>
  </si>
  <si>
    <t>o suprimir un ingrediente—picante u otros por ejemplo</t>
  </si>
  <si>
    <t>Texture : tendre-fondante-moelleuse-naturelle-granuleuse-fibreuse-cordée-farineuse-gélatineuse-croustillante</t>
  </si>
  <si>
    <t>si vous saisissez une valeur différente de 1 la cellule change de couleur  pour attirer votre attention</t>
  </si>
  <si>
    <t>if you enter a value different from 1 the cell changes color to draw your attention</t>
  </si>
  <si>
    <t>si introduce un valor distinto de 1 la celda cambia de color para llamar su atención</t>
  </si>
  <si>
    <t>Cuisson : trop juste--bien-trop cuit-à revoir-Grammages-% Pertes avant et après cuisson-Mode de cuisson etc..</t>
  </si>
  <si>
    <t xml:space="preserve"> (Mise en Forme Conditionnelle)</t>
  </si>
  <si>
    <t>(Conditional Formatting)</t>
  </si>
  <si>
    <t>(Formato condicional)</t>
  </si>
  <si>
    <t>Contenant</t>
  </si>
  <si>
    <t>Temps</t>
  </si>
  <si>
    <t xml:space="preserve">Température </t>
  </si>
  <si>
    <t xml:space="preserve"> % Humidité </t>
  </si>
  <si>
    <t>Mode</t>
  </si>
  <si>
    <t xml:space="preserve">Mode de Fonctionnement </t>
  </si>
  <si>
    <t>Air pulsé</t>
  </si>
  <si>
    <t xml:space="preserve"> Préchauffage</t>
  </si>
  <si>
    <t>Gastro 1/1</t>
  </si>
  <si>
    <t>mixte</t>
  </si>
  <si>
    <t>cuisson 1</t>
  </si>
  <si>
    <t>grilles 2/1</t>
  </si>
  <si>
    <t>cuisson 2</t>
  </si>
  <si>
    <t>Régénération banquet</t>
  </si>
  <si>
    <t>gomme</t>
  </si>
  <si>
    <t xml:space="preserve">◄  Si la colonne 11 est rouge, collez la "gomme" </t>
  </si>
  <si>
    <t>◄  If column 11 is red, paste the “eraser”</t>
  </si>
  <si>
    <t>goma</t>
  </si>
  <si>
    <t>◄  Si la columna 11 está en rojo, pegue la “goma”</t>
  </si>
  <si>
    <t xml:space="preserve"> ensuite supprimez le mot "gomme." et saisissez un chiffre</t>
  </si>
  <si>
    <t xml:space="preserve"> then delete the word “eraser.” and enter a number</t>
  </si>
  <si>
    <t xml:space="preserve"> luego borre la palabra “goma.” e introduzca un número</t>
  </si>
  <si>
    <t>for</t>
  </si>
  <si>
    <t>para</t>
  </si>
  <si>
    <t>vous pouvez saisir un autre poids selon vos besoins</t>
  </si>
  <si>
    <t>you can enter another weight according to your needs</t>
  </si>
  <si>
    <t>puede introducir otro peso según sus necesidades</t>
  </si>
  <si>
    <t xml:space="preserve">cette colonne vous permet de comparer les recettes . </t>
  </si>
  <si>
    <t>this column lets you compare recipes.</t>
  </si>
  <si>
    <t>esta columna le permite comparar recetas.</t>
  </si>
  <si>
    <t>les Auteurs prévoient leur recettes pour des quantités ou un nombre de portions différentes</t>
  </si>
  <si>
    <t>Authors plan their recipes for different quantities or number of portions</t>
  </si>
  <si>
    <t>Los Autores prevén sus recetas para cantidades o números de raciones diferentes</t>
  </si>
  <si>
    <t>Il est donc difficile de comparer. Avec cette colonne cela devient facile</t>
  </si>
  <si>
    <t>So it’s hard to compare. With this column it becomes easy</t>
  </si>
  <si>
    <t>Por lo tanto es difícil comparar. Con esta columna se vuelve fácil</t>
  </si>
  <si>
    <t>Température de cuisson</t>
  </si>
  <si>
    <t>Cuisson à Cœur</t>
  </si>
  <si>
    <t>Refroidissement</t>
  </si>
  <si>
    <t>❾</t>
  </si>
  <si>
    <t>l'Auteur à prévu sa recette pour combien de couverts ou pour quel poids</t>
  </si>
  <si>
    <t>The Author planned the recipe for how many covers or for what weight</t>
  </si>
  <si>
    <t>El Autor previó su receta para cuántos cubiertos o para qué peso</t>
  </si>
  <si>
    <t>tarte</t>
  </si>
  <si>
    <t>tart</t>
  </si>
  <si>
    <t>tarta</t>
  </si>
  <si>
    <t>feuilles de génoise</t>
  </si>
  <si>
    <t>sponge sheets</t>
  </si>
  <si>
    <t>planchas de bizcocho</t>
  </si>
  <si>
    <t xml:space="preserve">en fonction de vos convives vous estimez cette recette pour combien </t>
  </si>
  <si>
    <t>based on your guests you estimate this recipe for how many</t>
  </si>
  <si>
    <t>en función de sus comensales usted estima esta receta para cuántos</t>
  </si>
  <si>
    <t>Vous pouvez valider en re-saisissant les mêmes valeurs que l'Auteur</t>
  </si>
  <si>
    <t>You can validate by re-entering the same values as the Author</t>
  </si>
  <si>
    <t>Puede validar reintroduciendo los mismos valores que el Autor</t>
  </si>
  <si>
    <t>cadre(s)</t>
  </si>
  <si>
    <t>frame(s)</t>
  </si>
  <si>
    <t>aro(s)/marco(s)</t>
  </si>
  <si>
    <t>tartes de 18 cm</t>
  </si>
  <si>
    <t>18-cm tarts</t>
  </si>
  <si>
    <t>tartas de 18 cm</t>
  </si>
  <si>
    <t>covers/servings</t>
  </si>
  <si>
    <t>cubiertos/raciones</t>
  </si>
  <si>
    <t>OU faire un autre choix</t>
  </si>
  <si>
    <t>OR make another choice</t>
  </si>
  <si>
    <t>O hacer otra elección</t>
  </si>
  <si>
    <t>soit vous faites le choix de dupliquer la recette à partir d'un effectif ou du poids d'une denrée Exemple farine pour le pain</t>
  </si>
  <si>
    <t>either you choose to duplicate the recipe starting from a headcount or from the weight of one item—for example flour for bread</t>
  </si>
  <si>
    <t>o bien decide duplicar la receta a partir de un efectivo o del peso de un género—por ejemplo harina para pan</t>
  </si>
  <si>
    <t>CALCULEZ VOS POIDS NETS</t>
  </si>
  <si>
    <t>poulets</t>
  </si>
  <si>
    <t>chickens</t>
  </si>
  <si>
    <t>pollos</t>
  </si>
  <si>
    <t>⑫ % Perte</t>
  </si>
  <si>
    <t>Poids Net</t>
  </si>
  <si>
    <t>Kg de bœuf</t>
  </si>
  <si>
    <t>kg of beef</t>
  </si>
  <si>
    <t>kg de ternera</t>
  </si>
  <si>
    <t>Kg de farine</t>
  </si>
  <si>
    <t>kg of flour</t>
  </si>
  <si>
    <t>kg de harina</t>
  </si>
  <si>
    <t>Maigre de canard sauvage</t>
  </si>
  <si>
    <t>œufs</t>
  </si>
  <si>
    <t>eggs</t>
  </si>
  <si>
    <t>huevos</t>
  </si>
  <si>
    <t>Maigre de porc</t>
  </si>
  <si>
    <t>▲  C'est cette première valeur qu'Excel va utiliser</t>
  </si>
  <si>
    <t>▲  This first value is the one Excel will use</t>
  </si>
  <si>
    <t>▲  Este primer valor es el que usará Excel</t>
  </si>
  <si>
    <t xml:space="preserve"> Facultatif Produit de référence</t>
  </si>
  <si>
    <t>bœuf</t>
  </si>
  <si>
    <t xml:space="preserve"> Optional Reference product</t>
  </si>
  <si>
    <t>beef</t>
  </si>
  <si>
    <t xml:space="preserve"> Opcional Producto de referencia</t>
  </si>
  <si>
    <t>ternera</t>
  </si>
  <si>
    <t>Jus de cuisson</t>
  </si>
  <si>
    <t>Si vous estimez que les grammages sont trop ou pas assez copieux pour vos convives : modifiez vos portions ❿  Trop copieux :  augmentez - Pas assez copieux diminuez</t>
  </si>
  <si>
    <t>If you think the gram amounts are too generous or not generous enough for your guests: adjust your portions ❿  Too generous: increase — Not enough: decrease</t>
  </si>
  <si>
    <t>Si estima que los gramajes son demasiado o poco generosos para sus comensales: modifique sus porciones ❿  Demasiado generosos: aumente — Insuficientes: disminuya</t>
  </si>
  <si>
    <t>Collez une unité dans la colonne ⑦</t>
  </si>
  <si>
    <t>⑥  ajustez les décimales</t>
  </si>
  <si>
    <t>⓫</t>
  </si>
  <si>
    <t xml:space="preserve"> A dupliquer pour</t>
  </si>
  <si>
    <t xml:space="preserve"> To duplicate for</t>
  </si>
  <si>
    <t xml:space="preserve"> A duplicar para</t>
  </si>
  <si>
    <t xml:space="preserve">à vous de saisir la quantité </t>
  </si>
  <si>
    <t>you enter the quantity</t>
  </si>
  <si>
    <t>le toca introducir la cantidad</t>
  </si>
  <si>
    <t>▲  C'est la valeur saisie dans cette cellule  qu'Excel va utiliser pour  dupliquer la recette</t>
  </si>
  <si>
    <t>▲  It’s the value entered in this cell that Excel will use to duplicate the recipe</t>
  </si>
  <si>
    <t>▲  Es el valor introducido en esta celda el que Excel usará para duplicar la receta</t>
  </si>
  <si>
    <t>Matériels</t>
  </si>
  <si>
    <t>Temp°</t>
  </si>
  <si>
    <t>Action</t>
  </si>
  <si>
    <t>Conseils</t>
  </si>
  <si>
    <t>selon modèles vous pouvez avoir :</t>
  </si>
  <si>
    <t>depending on templates you may have:</t>
  </si>
  <si>
    <t>según modelos puede tener:</t>
  </si>
  <si>
    <t>Sauteuse</t>
  </si>
  <si>
    <t>rissolage viande</t>
  </si>
  <si>
    <t>Mode fonction &gt;</t>
  </si>
  <si>
    <t>chaleur sèche</t>
  </si>
  <si>
    <t xml:space="preserve"> Prix</t>
  </si>
  <si>
    <t>ne confondez pas prix au Kg et prix à la pièce</t>
  </si>
  <si>
    <t xml:space="preserve"> Price</t>
  </si>
  <si>
    <t>don’t confuse price per kg and price per piece</t>
  </si>
  <si>
    <t xml:space="preserve"> Precio</t>
  </si>
  <si>
    <t>no confunda precio por kg y precio por pieza</t>
  </si>
  <si>
    <t>Four</t>
  </si>
  <si>
    <t>préchauffage</t>
  </si>
  <si>
    <t>unitaire &gt;</t>
  </si>
  <si>
    <t>unitario &gt;</t>
  </si>
  <si>
    <t>Somme</t>
  </si>
  <si>
    <t>Sum</t>
  </si>
  <si>
    <t>Suma</t>
  </si>
  <si>
    <t>saisir la viande</t>
  </si>
  <si>
    <t>cuire la viande à coeur de + 95 / 97 °C</t>
  </si>
  <si>
    <t xml:space="preserve">  % Perte</t>
  </si>
  <si>
    <t xml:space="preserve">  % Loss</t>
  </si>
  <si>
    <t xml:space="preserve">  % Merma</t>
  </si>
  <si>
    <t>Vapeur</t>
  </si>
  <si>
    <t>1 Kg de produit pert combien à l'épluchage ou au parage - au conditionnement etc..</t>
  </si>
  <si>
    <t>How much does 1 kg of product lose during peeling or trimming — in packaging, etc.</t>
  </si>
  <si>
    <t>Cuánto pierde 1 kg de producto en pelado o despiece — en acondicionamiento, etc.?</t>
  </si>
  <si>
    <t>Brut Équivalences arrondies</t>
  </si>
  <si>
    <t>Gross Rounded equivalents</t>
  </si>
  <si>
    <t>Bruto Equivalencias redondeadas</t>
  </si>
  <si>
    <t>Mixte</t>
  </si>
  <si>
    <t>Poids Bruts</t>
  </si>
  <si>
    <t>Gross weights</t>
  </si>
  <si>
    <t>Pesos brutos</t>
  </si>
  <si>
    <t>750 g</t>
  </si>
  <si>
    <t>Équivalences arrondies les poids supérieurs à 1 Kg sont exprimés en Kg</t>
  </si>
  <si>
    <t>Rounded equivalents weights above 1 kg are expressed in kg</t>
  </si>
  <si>
    <t>Equivalencias redondeadas los pesos superiores a 1 kg se expresan en kg</t>
  </si>
  <si>
    <t>les poids inférieurs à 1 Kg sont exprimés en g</t>
  </si>
  <si>
    <t>weights below 1 kg are expressed in g</t>
  </si>
  <si>
    <t>los pesos inferiores a 1 kg se expresan en g</t>
  </si>
  <si>
    <t>TABLEAU DE RECHERCHE  - LOOKUP_TABLE - TABLA_DE_BÚSQUEDA</t>
  </si>
  <si>
    <t>les Col.de 6 à 11 sont réservées aux poids</t>
  </si>
  <si>
    <t>Cols 6 to 11 are reserved for weights</t>
  </si>
  <si>
    <t>Las Cols. de 6 a 11 están reservadas a los pesos</t>
  </si>
  <si>
    <t>Mise en place</t>
  </si>
  <si>
    <t>déconditionnement</t>
  </si>
  <si>
    <t>légumerie</t>
  </si>
  <si>
    <t>plaquage</t>
  </si>
  <si>
    <t xml:space="preserve">parce que la Col.18 s'en sert pour conversion en g </t>
  </si>
  <si>
    <t>because Col 18 uses them for conversion to g</t>
  </si>
  <si>
    <t>porque la Col. 18 las usa para conversión a g</t>
  </si>
  <si>
    <t>rissolage</t>
  </si>
  <si>
    <t>Si c’est un poids :</t>
  </si>
  <si>
    <t>If it’s a weight:</t>
  </si>
  <si>
    <t>Si es un peso:</t>
  </si>
  <si>
    <t>val ≥ 1 ⇒ affichage en kilogrammes (Kg) avec 3 décimales max.</t>
  </si>
  <si>
    <t>val ≥ 1 ⇒ display in kilograms (kg) with up to 3 decimals.</t>
  </si>
  <si>
    <t>val ≥ 1 ⇒ visualización en kilogramos (kg) con máx. 3 decimales.</t>
  </si>
  <si>
    <t>cuisson</t>
  </si>
  <si>
    <t>val &lt; 1 ⇒ conversion en grammes (g) et arrondi à l’entier, minimum 1 g.</t>
  </si>
  <si>
    <t>val &lt; 1 ⇒ convert to grams (g) and round to a whole number, minimum 1 g.</t>
  </si>
  <si>
    <t>val &lt; 1 ⇒ conversión a gramos (g) y redondeo al entero, mínimo 1 g.</t>
  </si>
  <si>
    <t>sauce réduction</t>
  </si>
  <si>
    <t>conditionnement</t>
  </si>
  <si>
    <t xml:space="preserve">+ 9 °C </t>
  </si>
  <si>
    <t>refroidissement température cible</t>
  </si>
  <si>
    <t>A Cœur</t>
  </si>
  <si>
    <t>Liaison Chaude</t>
  </si>
  <si>
    <t xml:space="preserve">les Col.de 12 à 18 sont réservées aux volumes </t>
  </si>
  <si>
    <t>Cols 12 to 18 are reserved for volumes</t>
  </si>
  <si>
    <t>Las Cols. de 12 a 18 están reservadas a los volúmenes</t>
  </si>
  <si>
    <t>Liaison froide</t>
  </si>
  <si>
    <t>parce que la Col.18 s'en sert pour conversion en cl</t>
  </si>
  <si>
    <t>because Col 18 uses them for conversion to cl</t>
  </si>
  <si>
    <t>porque la Col. 18 las usa para conversión a cl</t>
  </si>
  <si>
    <t>Si c’est un volume :</t>
  </si>
  <si>
    <t>If it’s a volume:</t>
  </si>
  <si>
    <t>Si es un volumen:</t>
  </si>
  <si>
    <t>val ≥ 1 ⇒ affichage en litres (L) avec 3 décimales max.</t>
  </si>
  <si>
    <t>val ≥ 1 ⇒ display in liters (L) with up to 3 decimals.</t>
  </si>
  <si>
    <t>val ≥ 1 ⇒ visualización en litros (L) con máx. 3 decimales.</t>
  </si>
  <si>
    <t xml:space="preserve">LISTE ET MISE EN PLACE DES MATÉRIELS </t>
  </si>
  <si>
    <t>val &lt; 1 ⇒ conversion en centilitres (cl) et arrondi à l’entier, minimum 1 cl.</t>
  </si>
  <si>
    <t>val &lt; 1 ⇒ convert to centiliters (cl) and round to a whole number, minimum 1 cl.</t>
  </si>
  <si>
    <t>val &lt; 1 ⇒ conversión a centilitros (cl) y redondeo al entero, mínimo 1 cl.</t>
  </si>
  <si>
    <t>dans 1 contenant ▼</t>
  </si>
  <si>
    <t>Contenances gastro  GN 1/1 H 65 inox plein</t>
  </si>
  <si>
    <t xml:space="preserve">portions </t>
  </si>
  <si>
    <t xml:space="preserve">&lt;  L 'Auteur prévu du matériel pour </t>
  </si>
  <si>
    <t>Poulet 4/4 .12 Cuisses CRUES</t>
  </si>
  <si>
    <t>IMPORTANT</t>
  </si>
  <si>
    <t>IMPORTANTE</t>
  </si>
  <si>
    <t>Vos quantités &gt;</t>
  </si>
  <si>
    <t>Poulet 4/4.24 Cuisses petites CUITES</t>
  </si>
  <si>
    <t>les colonnes 2 à 5</t>
  </si>
  <si>
    <t>MAJUSCULE(GAUCHE(J12;1))&amp;" "&amp;J12&amp;" | "&amp;Q12&amp;"| "&amp;J14&amp;" "&amp;K14</t>
  </si>
  <si>
    <t>columns 2 to 5</t>
  </si>
  <si>
    <t>las columnas 2 a 5</t>
  </si>
  <si>
    <t>Gastro</t>
  </si>
  <si>
    <t>Matériel</t>
  </si>
  <si>
    <t>25 escalopes de volailles cuites 120g</t>
  </si>
  <si>
    <t>contiennent les informations utiles pour l'archivage et le fonctionnement des répertoires</t>
  </si>
  <si>
    <t>contain useful information for archiving and folder operation</t>
  </si>
  <si>
    <t>contienen la información útil para el archivo y el funcionamiento de los directorios</t>
  </si>
  <si>
    <t>GN 2/1 en polycarbonate</t>
  </si>
  <si>
    <t>Viande tranchée 60 tr.</t>
  </si>
  <si>
    <t xml:space="preserve"> bac GN 2/1 H 100 inox plein</t>
  </si>
  <si>
    <t xml:space="preserve">25 Paupiettes de dindes 120g </t>
  </si>
  <si>
    <t xml:space="preserve"> bac GN 2/1 H 65 inox plein</t>
  </si>
  <si>
    <t>20 Tomates farcies</t>
  </si>
  <si>
    <t>GN 1/1 H 100 inox plein</t>
  </si>
  <si>
    <t xml:space="preserve">7.2 Kg Tartiflette </t>
  </si>
  <si>
    <t>GN 1/1 H 65 inox plein</t>
  </si>
  <si>
    <t xml:space="preserve"> 4 Kg Brandade de morue</t>
  </si>
  <si>
    <t>?</t>
  </si>
  <si>
    <t xml:space="preserve"> 3 Kg Sauté en morceaux</t>
  </si>
  <si>
    <t>⓬  ▼ PROGRESSION PHASES</t>
  </si>
  <si>
    <t>⓬  ▼ FASES DE PROGRESIÓN</t>
  </si>
  <si>
    <t>bring the cream to a boil with the zests</t>
  </si>
  <si>
    <t>hervir la nata con las ralladuras</t>
  </si>
  <si>
    <t>cook like a pastry cream with the sugar, the yolks, and the cornstarch (maïzena)</t>
  </si>
  <si>
    <t>cocer como una crema pastelera con el azúcar, las yemas y la maicena</t>
  </si>
  <si>
    <t xml:space="preserve">NOMBRE DE PORTIONS  ET GRAMMAGES PORTIONS </t>
  </si>
  <si>
    <t>Professional use of recipes requires you to know hygiene and HACCP regulations.</t>
  </si>
  <si>
    <t>El uso profesional de las recetas le obliga a conocer la normativa de higiene y APPCC (HACCP).</t>
  </si>
  <si>
    <t>Ado</t>
  </si>
  <si>
    <t>A +</t>
  </si>
  <si>
    <t>Familles</t>
  </si>
  <si>
    <t>toujours citer la source ou ajouter un lien</t>
  </si>
  <si>
    <t>Author link @</t>
  </si>
  <si>
    <t>always cite the source or add a link</t>
  </si>
  <si>
    <t>Enlace Autor @</t>
  </si>
  <si>
    <t>citar siempre la fuente o añadir un enlace</t>
  </si>
  <si>
    <t xml:space="preserve">◄ Grammages portions </t>
  </si>
  <si>
    <t>Nombre de portions résultats arrondis</t>
  </si>
  <si>
    <t>◄ Nb.de couverts</t>
  </si>
  <si>
    <t>**</t>
  </si>
  <si>
    <t>Cost: 1* economical - 4**** luxury</t>
  </si>
  <si>
    <t>Costo: 1* económico - 4**** lujo</t>
  </si>
  <si>
    <t xml:space="preserve">Grammages portions </t>
  </si>
  <si>
    <t>Difficulty: 1* Easy - 4**** Difficult</t>
  </si>
  <si>
    <t>Dificultad: 1* Fácil - 4**** Difícil</t>
  </si>
  <si>
    <t>Primaires - P</t>
  </si>
  <si>
    <t>Adultes - A</t>
  </si>
  <si>
    <t>Prep time</t>
  </si>
  <si>
    <t>Tiempo de preparación</t>
  </si>
  <si>
    <t>Maternelles - M</t>
  </si>
  <si>
    <t>Adolescents - Ado</t>
  </si>
  <si>
    <t>Adultes + - A+</t>
  </si>
  <si>
    <t>saisissez vos valeurs cellules fond jaune</t>
  </si>
  <si>
    <t>Cooking time</t>
  </si>
  <si>
    <t>Tiempo de cocción</t>
  </si>
  <si>
    <t>Cooling time</t>
  </si>
  <si>
    <t>Tiempo de enfriado</t>
  </si>
  <si>
    <t>PACKAGING</t>
  </si>
  <si>
    <t>CONDICIONAMIENTO / ENVASADO</t>
  </si>
  <si>
    <t>Headcount ▼</t>
  </si>
  <si>
    <t>What ▼</t>
  </si>
  <si>
    <t>Efectivos ▼</t>
  </si>
  <si>
    <t>Qué ▼</t>
  </si>
  <si>
    <t>gastro 1/1</t>
  </si>
  <si>
    <t>GN 1/1</t>
  </si>
  <si>
    <t>&lt; Container</t>
  </si>
  <si>
    <t>&lt; Contenedor</t>
  </si>
  <si>
    <t>&lt; Quantité p.p.</t>
  </si>
  <si>
    <t>&lt; Qty per person</t>
  </si>
  <si>
    <t>&lt; Cantidad p.p.</t>
  </si>
  <si>
    <t xml:space="preserve"> CONDITIONNEMENT</t>
  </si>
  <si>
    <t>Saisissez l'effectif -la Quantité p.p. - Quoi - Quantité par contenant et le type de contenant</t>
  </si>
  <si>
    <t>&lt; weight per portion</t>
  </si>
  <si>
    <t>&lt; peso por ración</t>
  </si>
  <si>
    <t xml:space="preserve">Quantité </t>
  </si>
  <si>
    <t>Effectifs</t>
  </si>
  <si>
    <t>Quantité p.p.</t>
  </si>
  <si>
    <t>par Assiette(s)</t>
  </si>
  <si>
    <t>madeleine(s)</t>
  </si>
  <si>
    <t>Assiette(s)</t>
  </si>
  <si>
    <t>par portion</t>
  </si>
  <si>
    <t>le contenant peut-être un gastro - 1 plat - 1 louche - 1 barquette etc.</t>
  </si>
  <si>
    <t>ou quel grammage par portion</t>
  </si>
  <si>
    <t>or what weight per portion</t>
  </si>
  <si>
    <t>o qué gramaje por ración</t>
  </si>
  <si>
    <t>Saisissez vos effectifs</t>
  </si>
  <si>
    <t>Enter your headcounts</t>
  </si>
  <si>
    <t xml:space="preserve"> What? Enter Pieces - slices - portions - pieces - cherries etc.</t>
  </si>
  <si>
    <t>Introduzca sus efectivos</t>
  </si>
  <si>
    <t xml:space="preserve"> ¿Qué? Introduzca Trozos - rebanadas - raciones - piezas - cerezas etc.</t>
  </si>
  <si>
    <t xml:space="preserve">Quantité p.p. au choix ou les deux </t>
  </si>
  <si>
    <t>Qty per person of your choice or both</t>
  </si>
  <si>
    <t>the container enter GN pan(s) 1/1 - rack(s) - dish(es) - ladle(s) etc.</t>
  </si>
  <si>
    <t>Cantidad p.p. a elección o ambas</t>
  </si>
  <si>
    <t>el contenedor introduzca GN 1/1 - rejilla(s) - fuente(s) - cucharón(es) etc.</t>
  </si>
  <si>
    <t>combien de pièces par personne (tranches - louches- etc..)</t>
  </si>
  <si>
    <t>combien de tranches ou autre par contenant</t>
  </si>
  <si>
    <t>how many pieces per person (slices - ladles - etc.)</t>
  </si>
  <si>
    <t>how many slices or other per container</t>
  </si>
  <si>
    <t>cuántas piezas por persona (rebanadas - cucharones - etc.)</t>
  </si>
  <si>
    <t>cuántas rebanadas u otro por contenedor</t>
  </si>
  <si>
    <t>ou quel poids par contenant</t>
  </si>
  <si>
    <t>or what weight per container</t>
  </si>
  <si>
    <t>o qué peso por contenedor</t>
  </si>
  <si>
    <t>▲ ce texte " Adresse PC "   est important pour séparer les recettes dans la fiche répertoire</t>
  </si>
  <si>
    <t>▲ this text “PC Address” is important to separate recipes in the directory sheet</t>
  </si>
  <si>
    <t>▲ este texto “Dirección PC” es importante para separar las recetas en la hoja de directorio</t>
  </si>
  <si>
    <t>SI(SUPPRESPACE(Q255)="Adresse PC";"▼ recette suivante";SI(AH255&gt;0;M255;""))</t>
  </si>
  <si>
    <t>IF(TRIM(Q255)="PC Address","▼ next recipe",IF(AH255&gt;0,M255,""))</t>
  </si>
  <si>
    <t>SI(ESPACIOS(Q255)="Dirección PC","▼ receta siguiente",SI(AH255&gt;0,M255,""))</t>
  </si>
  <si>
    <t>Ligne 62 Cellule ICI</t>
  </si>
  <si>
    <t>vous avez plusieurs modèles à coller</t>
  </si>
  <si>
    <t>Line 62 Cell HERE</t>
  </si>
  <si>
    <t>you have several templates to paste</t>
  </si>
  <si>
    <t>Línea 62 Celda AQUÍ</t>
  </si>
  <si>
    <t>tiene varios modelos para pegar</t>
  </si>
  <si>
    <t>UTILITAIRES</t>
  </si>
  <si>
    <t>as a replacement Paste the add-ons if you need them</t>
  </si>
  <si>
    <t>en sustitución Pegue los complementos si los necesita</t>
  </si>
  <si>
    <t>POIDS BRUT</t>
  </si>
  <si>
    <t>PRIX D'ACHAT</t>
  </si>
  <si>
    <t>POIDS NET</t>
  </si>
  <si>
    <t>PRIX VENTE</t>
  </si>
  <si>
    <t>HERE</t>
  </si>
  <si>
    <t>REASONED WORK ORGANIZATION</t>
  </si>
  <si>
    <t>AQUÍ</t>
  </si>
  <si>
    <t>ORGANIZACIÓN RAZONADA DEL TRABAJO</t>
  </si>
  <si>
    <t xml:space="preserve"> Poids de perte</t>
  </si>
  <si>
    <t>Augmentation</t>
  </si>
  <si>
    <t>check goods — quality — quantity — temperatures</t>
  </si>
  <si>
    <t>controlar las mercancías — calidad — cantidad — temperaturas</t>
  </si>
  <si>
    <t>%  de perte</t>
  </si>
  <si>
    <t>%  d'augmentation</t>
  </si>
  <si>
    <t>check use-by dates — note lot numbers or keep the labels</t>
  </si>
  <si>
    <t>verificar las fechas de caducidad — anotar los nº de lote o conservar las etiquetas</t>
  </si>
  <si>
    <t>%  de PERTE</t>
  </si>
  <si>
    <t>sanitize bags — piping bags — trays — boxes before opening</t>
  </si>
  <si>
    <t>desinfectar bolsas — mangas pasteleras — bandejas — cajas antes de abrir</t>
  </si>
  <si>
    <t>Poids net</t>
  </si>
  <si>
    <t>QUALITY APPROACH — RECIPE DEVELOPMENT AND IMPROVEMENT</t>
  </si>
  <si>
    <t>ENFOQUE DE CALIDAD — DESARROLLO Y MEJORA DE LAS RECETAS</t>
  </si>
  <si>
    <t>Description of the original recipe</t>
  </si>
  <si>
    <t>Descripción de la receta original</t>
  </si>
  <si>
    <t>First impressions about this recipe products-technique-price: what should we modify — can we serve it to all our customers — etc.</t>
  </si>
  <si>
    <t>Primeras impresiones sobre esta receta productos-técnica-precio: qué hay que modificar — ¿podemos servirla a todos nuestros clientes? — etc.</t>
  </si>
  <si>
    <t>Recipe tested by: MAURICE</t>
  </si>
  <si>
    <t>Receta probada por: MAURICE</t>
  </si>
  <si>
    <t>Modifications — adaptation — advice and suggestions:</t>
  </si>
  <si>
    <t>Modificaciones — adaptación — consejos y sugerencias:</t>
  </si>
  <si>
    <t>Trim any excess fat from the meat, pat it dry and rub it with seasoning or aromatic herbs of your choice. Cook it on a rack or on a mirepoix of roughly cut raw vegetables that lets air circulate around the meat. Once cooked, the mirepoix adds a delicious flavor to the sauce prepared from these roasting juices.</t>
  </si>
  <si>
    <t>Limpie la carne de todo exceso de grasa, séquela y frótela con el sazonado o las hierbas aromáticas de su elección. Cuézala sobre una rejilla o sobre una mirepoix de verduras crudas cortadas groseramente que permita circular el aire alrededor de la carne. Una vez cocida, la mirepoix aporta un sabor delicioso a la salsa preparada a partir de ese fondo de cocción.</t>
  </si>
  <si>
    <t>Max score per criterion = 3   RECIPE DEVELOPMENT AND IMPROVEMENT</t>
  </si>
  <si>
    <t>Nota máxima por criterio = 3   DESARROLLO Y MEJORA DE LAS RECETAS</t>
  </si>
  <si>
    <t>VISUAL / PRESENTATION</t>
  </si>
  <si>
    <t>The products or the recipe is/are:</t>
  </si>
  <si>
    <t>VISUAL / PRESENTACIÓN</t>
  </si>
  <si>
    <t>COOKING</t>
  </si>
  <si>
    <t>Good</t>
  </si>
  <si>
    <t>COCCIÓN</t>
  </si>
  <si>
    <t>Bueno</t>
  </si>
  <si>
    <t>TEXTURE</t>
  </si>
  <si>
    <t>not acceptable for our customers</t>
  </si>
  <si>
    <t>TEXTURA</t>
  </si>
  <si>
    <t>no aceptable para nuestros clientes</t>
  </si>
  <si>
    <t>for the entered criteria</t>
  </si>
  <si>
    <t>WELL</t>
  </si>
  <si>
    <t>para los criterios introducidos</t>
  </si>
  <si>
    <t>TOTAL obtained</t>
  </si>
  <si>
    <t>TOTAL obtenido</t>
  </si>
  <si>
    <t>MAX total to reach</t>
  </si>
  <si>
    <t>TOTAL máx. a alcanzar</t>
  </si>
  <si>
    <t>CONCLUSIÓN</t>
  </si>
  <si>
    <t>can we serve it to all our customers</t>
  </si>
  <si>
    <t>Acceptance</t>
  </si>
  <si>
    <t>podemos servirla a todos nuestros clientes?</t>
  </si>
  <si>
    <t>Aceptación</t>
  </si>
  <si>
    <t>Partial or total refusal</t>
  </si>
  <si>
    <t>Rechazo parcial o total</t>
  </si>
  <si>
    <t>Rating: Good (3), Medium (2), Unsatisfactory (1) on  points.</t>
  </si>
  <si>
    <t>Valoración: Bien (3), Medio (2), No satisfactorio (1) sobre  puntos.</t>
  </si>
  <si>
    <t>Starter</t>
  </si>
  <si>
    <t>Main course</t>
  </si>
  <si>
    <t>Vegetable</t>
  </si>
  <si>
    <t>Entrada</t>
  </si>
  <si>
    <t>Plato</t>
  </si>
  <si>
    <t>Verdura</t>
  </si>
  <si>
    <t>Postre</t>
  </si>
  <si>
    <t>Flavor: salty-sweet-bitter-acid-metallic-strong-sour-pungent-bland-natural</t>
  </si>
  <si>
    <t>Sabor: salado-dulce-amargo-ácido-metálico-fuerte-agrio-acre-soso-natural</t>
  </si>
  <si>
    <t>Texture: tender-melt-in-the-mouth-soft-natural-grainy-fibrous-stringy-mealy-gelatinous-crispy</t>
  </si>
  <si>
    <t>Textura: tierna-fundente-esponjosa-natural-granulosa-fibrosa-acorazonada-harinosa-gelatinosa-crujiente</t>
  </si>
  <si>
    <t>Cooking: undercooked--good-done-overcooked-to be reviewed—Weights—% Loss before and after cooking—Cooking method etc.</t>
  </si>
  <si>
    <t>Cocción: poco hecho--bien-en su punto-pasado-a revisar—Gramajes—% Mermas antes y después de cocción—Modo de cocción etc.</t>
  </si>
  <si>
    <t>ETC…......</t>
  </si>
  <si>
    <t>FIN</t>
  </si>
  <si>
    <t>FR</t>
  </si>
  <si>
    <t>EN</t>
  </si>
  <si>
    <t>ES</t>
  </si>
  <si>
    <t>Circuito .1.2.5</t>
  </si>
  <si>
    <t>① le NOM DE LA RECETTE</t>
  </si>
  <si>
    <t>Recette mère ►MILLE-FEUILLE meringue et chiboust pamplemousse aux fraises des bois</t>
  </si>
  <si>
    <t>Master recipe ► MILLE-FEUILLE with meringue and grapefruit chiboust with wild strawberries</t>
  </si>
  <si>
    <t>Receta madre ► MILHOJAS con merengue y chiboust de pomelo con fresas del bosque</t>
  </si>
  <si>
    <t>⑦ g.kg.L.dl.cl.ml</t>
  </si>
  <si>
    <t>⑧ Coeficiente</t>
  </si>
  <si>
    <t>⑤ Quoi</t>
  </si>
  <si>
    <t>tout ce qui n'est pas saisi dans la colonne ⑥ Poids ou Volume</t>
  </si>
  <si>
    <t>parce que la Col.18 s'en sert pour conversion en g</t>
  </si>
  <si>
    <t>les Col.de 12 à 18 sont réservées aux volumes</t>
  </si>
  <si>
    <t>when you enter a value in ④ Quantity AND in ⑥ Weight or Volume</t>
  </si>
  <si>
    <t>cuando introduce un valor en ④ Cantidad Y en ⑥ Peso o Volumen</t>
  </si>
  <si>
    <t>de s'affiche automatiquement pour éviter toute confusion " 27 " " jaunes d'œufs"  "de"  " 20 g"</t>
  </si>
  <si>
    <t>1 demi part -</t>
  </si>
  <si>
    <t>▼ ¿Cantidad?</t>
  </si>
  <si>
    <t>▼ ¿Qué?</t>
  </si>
  <si>
    <t>③ Denrées</t>
  </si>
  <si>
    <t>③  Foodstuffs</t>
  </si>
  <si>
    <t>③  Géneros</t>
  </si>
  <si>
    <t>Vous pouvez également saisir la valeur 0 zéro pour un aliment allergène selon convives</t>
  </si>
  <si>
    <t>ou supprimer un ingrédient piment ou autres par exemple</t>
  </si>
  <si>
    <t>eraser</t>
  </si>
  <si>
    <t>◄  Si la colonne 11 est rouge, collez la "gomme"</t>
  </si>
  <si>
    <t>pour</t>
  </si>
  <si>
    <t>cette colonne vous permet de comparer les recettes .</t>
  </si>
  <si>
    <t>en fonction de vos convives vous estimez cette recette pour combien</t>
  </si>
  <si>
    <t>à vous de saisir la quantité</t>
  </si>
  <si>
    <t>unit &gt;</t>
  </si>
  <si>
    <t>¿Cuánto pierde 1 kg de producto en pelado o despiece — en acondicionamiento, etc.?</t>
  </si>
  <si>
    <t>⓬  ▼ PHASES DE PROGRESSION</t>
  </si>
  <si>
    <t>&lt; Contenant</t>
  </si>
  <si>
    <t>Quantité p.p. au choix ou les deux</t>
  </si>
  <si>
    <t>note Maxi par critère = 3   DÉVELOPPEMENT ET AMÉLIORATION DES RECETTES</t>
  </si>
  <si>
    <t>TOTAL maxi à atteindre</t>
  </si>
  <si>
    <t>¿podemos servirla a todos nuestros clientes?</t>
  </si>
  <si>
    <t>Los productos o la receta son/es:</t>
  </si>
  <si>
    <t>ETC……..</t>
  </si>
  <si>
    <t>▼</t>
  </si>
  <si>
    <t>PATISSERIE</t>
  </si>
  <si>
    <t>Cir.1.2.5</t>
  </si>
  <si>
    <t>Ingredients</t>
  </si>
  <si>
    <t>demi</t>
  </si>
  <si>
    <t>Ingredientes</t>
  </si>
  <si>
    <t>Quart</t>
  </si>
  <si>
    <t>Tiers</t>
  </si>
  <si>
    <t>Kg</t>
  </si>
  <si>
    <t>⓪①②③④⑤⑥⑦⑧⑨⑩⑪⑫⑬⑭⑮⑯⑰⑱⑲⑳</t>
  </si>
  <si>
    <t>⓿❶❷❸❹❺❻❼❽❾❿⓫⓬⓭⓮⓯⓰⓱⓲⓳⓴</t>
  </si>
  <si>
    <t>Filtres intelligents dans Excel</t>
  </si>
  <si>
    <t>https://excel-exercice.com/filtres-intelligents-dans-excel/</t>
  </si>
  <si>
    <t xml:space="preserve">Masquer une ligne ou une colonne sur Excel </t>
  </si>
  <si>
    <t>https://www.youtube.com/watch?v=q-52-9FshWw</t>
  </si>
  <si>
    <t>Astuces Excel</t>
  </si>
  <si>
    <t>https://www.youtube.com/@Astuces_Excel/videos</t>
  </si>
  <si>
    <t>Ce document est composé de :</t>
  </si>
  <si>
    <t>avec valeurs ou texte</t>
  </si>
  <si>
    <t xml:space="preserve">cellules vides </t>
  </si>
  <si>
    <t>lignes</t>
  </si>
  <si>
    <t>colonnes</t>
  </si>
  <si>
    <t>NAME OF YOUR RECIPE</t>
  </si>
  <si>
    <t>Retrieve the formulas and adapt them to your documents.</t>
  </si>
  <si>
    <t>ARCHIVING AND FILING</t>
  </si>
  <si>
    <t>◄ Hide the 4 columns</t>
  </si>
  <si>
    <t xml:space="preserve"> Author &gt;</t>
  </si>
  <si>
    <t>▼  What?</t>
  </si>
  <si>
    <t>Master recipe ?</t>
  </si>
  <si>
    <t>Guinea fowl ballotine</t>
  </si>
  <si>
    <t>Excel regional settings: for decimals, use either . or ,</t>
  </si>
  <si>
    <t>Author’s weight (no coeff.)</t>
  </si>
  <si>
    <t>Your weights with coeff.</t>
  </si>
  <si>
    <t>of</t>
  </si>
  <si>
    <t>Lean guinea fowl</t>
  </si>
  <si>
    <t>Lean pork</t>
  </si>
  <si>
    <t>Decimal: per regional settings — dot (.) or comma (,)</t>
  </si>
  <si>
    <t>Cost: 1* budget – 4**** luxury</t>
  </si>
  <si>
    <t>⓬  ▼ PHASES OF PROGRESSION</t>
  </si>
  <si>
    <t>Difficulty: 1* easy – 4**** hard</t>
  </si>
  <si>
    <t>servings</t>
  </si>
  <si>
    <t>slices</t>
  </si>
  <si>
    <t>pack(s)</t>
  </si>
  <si>
    <t>The professional use of recipes requires you to know hygiene and HACCP regulations.</t>
  </si>
  <si>
    <t>What? Enter pieces – slices – portions – items – cherries, etc.</t>
  </si>
  <si>
    <t>&lt; weight per serving</t>
  </si>
  <si>
    <t>For the container, enter GN 1/1 pan(s) – rack(s) – dish(es) – ladle(s), etc.</t>
  </si>
  <si>
    <t>Copie las fórmulas y ajústelas a sus archivos.</t>
  </si>
  <si>
    <t>Circuito</t>
  </si>
  <si>
    <t>NOMBRE DE SU RECETA</t>
  </si>
  <si>
    <t>Altura de las filas: 21</t>
  </si>
  <si>
    <t>◄ Oculte las 4 columnas</t>
  </si>
  <si>
    <t>Autor &gt;</t>
  </si>
  <si>
    <t>❾ Referencia del autor</t>
  </si>
  <si>
    <t>Componente de &gt;</t>
  </si>
  <si>
    <t>Receta madre ?</t>
  </si>
  <si>
    <t>ARCHIVADO Y CLASIFICACIÓN</t>
  </si>
  <si>
    <t>Ballotina de pintada</t>
  </si>
  <si>
    <t>Peso del autor (sin coef.)</t>
  </si>
  <si>
    <t>Sus pesos con coef.</t>
  </si>
  <si>
    <t>Carne magra de pintada</t>
  </si>
  <si>
    <t>Carne magra de cerdo</t>
  </si>
  <si>
    <t>Costo: 1* económico – 4**** lujo</t>
  </si>
  <si>
    <t>⓬ ▼ FASES DE PROGRESIÓN</t>
  </si>
  <si>
    <t>Dificultad: 1* fácil – 4**** difícil</t>
  </si>
  <si>
    <t>⑧</t>
  </si>
  <si>
    <t>Tiempo de enfriamiento</t>
  </si>
  <si>
    <t>Qué? ▼</t>
  </si>
  <si>
    <t xml:space="preserve"> El uso profesional de las recetas implica conocer la normativa de higiene y HACCP.</t>
  </si>
  <si>
    <t>Qué? Escriba trozos – rebanadas – porciones – piezas – cerezas, etc.</t>
  </si>
  <si>
    <t>&lt; peso por porción</t>
  </si>
  <si>
    <t>Para el contenedor, indique gastro(s) 1/1 – rejilla(s) – fuente(s) – cucharón(es), etc.</t>
  </si>
  <si>
    <t>Enlace del autor @</t>
  </si>
  <si>
    <t>0.000" Kg"</t>
  </si>
  <si>
    <t>0" %"</t>
  </si>
  <si>
    <t>Formule pour une séquence alphabétique horizontale allant au-delà de Z</t>
  </si>
  <si>
    <t>tranches</t>
  </si>
  <si>
    <t>FRANÇAIS</t>
  </si>
  <si>
    <t>ENGLISH</t>
  </si>
  <si>
    <t>ESPAÑOL</t>
  </si>
  <si>
    <t>🌍 Traduction du document – Pour les utilisateurs non francophones</t>
  </si>
  <si>
    <t>🌍 Document Translation – For Non►French Users</t>
  </si>
  <si>
    <t>🌍 Traducción del documento – Para usuarios no francófonos</t>
  </si>
  <si>
    <t>💡 Ce document est rédigé en français.</t>
  </si>
  <si>
    <t>💡 This document is written in French.</t>
  </si>
  <si>
    <t>💡 Este documento está redactado en francés.</t>
  </si>
  <si>
    <t>Si vous souhaitez le traduire dans votre langue, voici quelques méthodes simples :</t>
  </si>
  <si>
    <t>If you wish to translate it into your language, here are some simple methods:</t>
  </si>
  <si>
    <t>Si desea traducirlo a su idioma, aquí hay algunos métodos simples:</t>
  </si>
  <si>
    <t>✅ Méthode 1 : Utiliser Google Translate</t>
  </si>
  <si>
    <t>✅ Method 1: Use Google Translate</t>
  </si>
  <si>
    <t>✅ Método 1: Utilice Google Translate</t>
  </si>
  <si>
    <t>1. Sélectionnez le texte dans la feuille Excel (copiez 10–20 lignes à la fois maximum)</t>
  </si>
  <si>
    <t>1. Select the text in the Excel sheet (copy 10–20 rows at a time max)</t>
  </si>
  <si>
    <t>1. Seleccione el texto en la hoja de Excel (copie 10–20 filas como máximo)</t>
  </si>
  <si>
    <t>2. Allez sur https://translate.google.com</t>
  </si>
  <si>
    <t>2. Go to https://translate.google.com</t>
  </si>
  <si>
    <t>2. Vaya a https://translate.google.com</t>
  </si>
  <si>
    <t>https://translate.google.com</t>
  </si>
  <si>
    <t>3. Collez le texte et choisissez votre langue (anglais, espagnol, etc.)</t>
  </si>
  <si>
    <t>3. Paste the text and choose your language (English, Spanish, etc.)</t>
  </si>
  <si>
    <t>3. Pegue el texto y elija su idioma (inglés, español, etc.)</t>
  </si>
  <si>
    <t>✅ Méthode 2 : Utiliser Microsoft Excel (si vous avez Microsoft 365)</t>
  </si>
  <si>
    <t>✅ Method 2: Use Microsoft Excel (if you have Microsoft 365)</t>
  </si>
  <si>
    <t>✅ Método 2: Use Microsoft Excel (si tiene Microsoft 365)</t>
  </si>
  <si>
    <t>1. Sélectionnez les cellules à traduire</t>
  </si>
  <si>
    <t>1. Select the cells you want to translate</t>
  </si>
  <si>
    <t>1. Seleccione las celdas que desea traducir</t>
  </si>
  <si>
    <t>2. Menu Révision → Traduire</t>
  </si>
  <si>
    <t>2. Review tab → Translate</t>
  </si>
  <si>
    <t>2. Menú Revisar → Traducir</t>
  </si>
  <si>
    <t>3. Choisissez la langue souhaitée</t>
  </si>
  <si>
    <t>3. Choose your preferred language</t>
  </si>
  <si>
    <t>3. Elija el idioma deseado</t>
  </si>
  <si>
    <t>✅ Méthode 3 : Utiliser Deepl (plus précis que Google Translate)</t>
  </si>
  <si>
    <t>✅ Method 3: Use Deepl (more accurate than Google Translate)</t>
  </si>
  <si>
    <t>✅ Método 3: Use Deepl (más preciso que Google Translate)</t>
  </si>
  <si>
    <t>► Allez sur : https://www.deepl.com/translator</t>
  </si>
  <si>
    <t>► Go to: https://www.deepl.com/translator</t>
  </si>
  <si>
    <t>► Vaya a: https://www.deepl.com/translator</t>
  </si>
  <si>
    <t>https://www.deepl.com/translator</t>
  </si>
  <si>
    <t>► Collez le texte pour une traduction instantanée</t>
  </si>
  <si>
    <t>► Paste the text for instant translation</t>
  </si>
  <si>
    <t>► Pegue el texto para una traducción instantánea</t>
  </si>
  <si>
    <t>✳️ Astuce :</t>
  </si>
  <si>
    <t>✳️ Tip:</t>
  </si>
  <si>
    <t>✳️ Consejo:</t>
  </si>
  <si>
    <t>Vous pouvez aussi copier la fiche dans Word, puis utiliser :</t>
  </si>
  <si>
    <t>You can also copy the sheet into Word, then use:</t>
  </si>
  <si>
    <t>También puede copiar la hoja en Word y luego usar:</t>
  </si>
  <si>
    <t>Outils → Traduire → Traduire le document entier</t>
  </si>
  <si>
    <t>Tools → Translate → Translate entire document</t>
  </si>
  <si>
    <t>Herramientas → Traducir → Traducir todo el documento</t>
  </si>
  <si>
    <t xml:space="preserve">choisissez : vous avez soit la première lettre du nom de la recette ▼                  </t>
  </si>
  <si>
    <t xml:space="preserve">soit une concaténation de la famille avec des formules d'extraction▼                  </t>
  </si>
  <si>
    <t>TEST collez une identification ▼</t>
  </si>
  <si>
    <t xml:space="preserve">Cellules IDENTITE à coller </t>
  </si>
  <si>
    <t>Voici une petite liste je vous laisse le plaisir de modifier les couleurs à votre convenance</t>
  </si>
  <si>
    <t>j'ai saisi "Postit" parce que Post-it® est une marque déposée</t>
  </si>
  <si>
    <t>▼ abrévation de l'identification (formules d'extraction)</t>
  </si>
  <si>
    <t>cuisine-crudité-CÉLÉRI BRANCHE</t>
  </si>
  <si>
    <t>Code couleur Rouge Vert Bleu RVB</t>
  </si>
  <si>
    <t>Couleur diététique</t>
  </si>
  <si>
    <t>CUISINE</t>
  </si>
  <si>
    <t>TRAITEUR</t>
  </si>
  <si>
    <t>CHARCUTERIE</t>
  </si>
  <si>
    <t>MODES DE CUISSON</t>
  </si>
  <si>
    <t>cuisine-plat-PROTÉINES</t>
  </si>
  <si>
    <t>cuisine-légumes-CUIDITES</t>
  </si>
  <si>
    <t>cuisine-légumes-CRUDITES</t>
  </si>
  <si>
    <t>cuisine-légumes-FÉCULENTS</t>
  </si>
  <si>
    <t>POISSONNERIE</t>
  </si>
  <si>
    <t>Batenders-BAR-BOISSONS</t>
  </si>
  <si>
    <t>R51-V153 B102</t>
  </si>
  <si>
    <t>Pour renvoyer un texte</t>
  </si>
  <si>
    <t>cuisine-ACCOMPAGNEMENTS</t>
  </si>
  <si>
    <t>pâtisserie--BAVAROIS</t>
  </si>
  <si>
    <t>traiteur-ROTIS-froids</t>
  </si>
  <si>
    <t xml:space="preserve"> charcuterie--GELEES</t>
  </si>
  <si>
    <t>cuisson--BRAISÉ</t>
  </si>
  <si>
    <t>cuisine-protéines-ABATS</t>
  </si>
  <si>
    <t>AGRUMES-comme -POMME PAMPLE.</t>
  </si>
  <si>
    <t>crudité-AGRUMES-POMME PAMPLE.</t>
  </si>
  <si>
    <t>cuisine-féculent-BLÉ</t>
  </si>
  <si>
    <t>Poissonnerie--COQUILLAGES</t>
  </si>
  <si>
    <t>BAR-Cocktails-avec alcool</t>
  </si>
  <si>
    <t>R153-V204 B0</t>
  </si>
  <si>
    <t>R0-V128 B0</t>
  </si>
  <si>
    <t xml:space="preserve"> a la ligne dans une cellule</t>
  </si>
  <si>
    <t>vous pouvez fusionner les cellules et renvoyer à la ligne automatiquement</t>
  </si>
  <si>
    <t>cuisine-COMPOSES-VERTS</t>
  </si>
  <si>
    <t>pâtisserie--BISCUITS</t>
  </si>
  <si>
    <t>traiteur-AMUSE-BOUCHE</t>
  </si>
  <si>
    <t>charcuterie-BOUDIN-BLANC</t>
  </si>
  <si>
    <t>cuisson--CONFIT</t>
  </si>
  <si>
    <t>cuisine-protéines-ABATTIS</t>
  </si>
  <si>
    <t>cuisine-cuidité-ARTICHAUT</t>
  </si>
  <si>
    <t>cuisine-crudité-AVOCAT</t>
  </si>
  <si>
    <t>cuisine-féculent-BOULGHOUR</t>
  </si>
  <si>
    <t>Poissonnerie--CRUSTACÉS</t>
  </si>
  <si>
    <t>BAR-Cocktails-sans alcool</t>
  </si>
  <si>
    <t>R128-V0-B0</t>
  </si>
  <si>
    <t>R0-V255 B0</t>
  </si>
  <si>
    <t>MAIS VOUS POUVEZ AUSSI</t>
  </si>
  <si>
    <t>BOEUF
VB = Viandede bœuf</t>
  </si>
  <si>
    <t>cuisine--CRUDITES</t>
  </si>
  <si>
    <t>pâtisserie--CHARLOTES</t>
  </si>
  <si>
    <t>traiteur--ASPICS</t>
  </si>
  <si>
    <t xml:space="preserve"> charcuterie-BOUDIN-NOIR</t>
  </si>
  <si>
    <t>cuisson--FRIT</t>
  </si>
  <si>
    <t>cuisine-protéines-AGNEAU</t>
  </si>
  <si>
    <t>cuisine-cuidité-ASPERGES</t>
  </si>
  <si>
    <t>cuisine-crudité-BETTERAVES</t>
  </si>
  <si>
    <t>cuisine-féculent-FÉVES</t>
  </si>
  <si>
    <t>Poissonnerie--POISSON ENTIER</t>
  </si>
  <si>
    <t>BAR-Boissons-boissons chaudes</t>
  </si>
  <si>
    <t>R255-V0 B255</t>
  </si>
  <si>
    <t>R255-V153 B204</t>
  </si>
  <si>
    <t xml:space="preserve">Insérer un saut de ligne </t>
  </si>
  <si>
    <t>cuisine--CUIDITES</t>
  </si>
  <si>
    <t>pâtisserie--CHOCOLATS</t>
  </si>
  <si>
    <t>traiteur--CANAPÉS</t>
  </si>
  <si>
    <t xml:space="preserve"> charcuterie--GIBIER</t>
  </si>
  <si>
    <t>cuisson--FUMÉ</t>
  </si>
  <si>
    <t>cuisine-protéines-BŒUF</t>
  </si>
  <si>
    <t>cuisine-cuidité-BETTERAVES</t>
  </si>
  <si>
    <t>cuisine-crudité-CAROTTES</t>
  </si>
  <si>
    <t>cuisine-féculent-FÉVETTES</t>
  </si>
  <si>
    <t>Poissonnerie--Filets / Portions</t>
  </si>
  <si>
    <t>BAR-Boissons-boissons froides</t>
  </si>
  <si>
    <t>R255-V102 B0</t>
  </si>
  <si>
    <t>R50-V204 B255</t>
  </si>
  <si>
    <t>dans la cellule</t>
  </si>
  <si>
    <t>1. Double-cliquez sur la</t>
  </si>
  <si>
    <t xml:space="preserve"> cellule dans laquelle </t>
  </si>
  <si>
    <t>cuisine-DESSERT-ASSIETTE</t>
  </si>
  <si>
    <t>pâtisserie--CONFISERIES</t>
  </si>
  <si>
    <t>traiteur-CHAUD-FROID</t>
  </si>
  <si>
    <t xml:space="preserve"> charcuterie--LAPIN</t>
  </si>
  <si>
    <t>cuisson--GRILLÉ</t>
  </si>
  <si>
    <t>cuisine-protéines-CAILLES</t>
  </si>
  <si>
    <t>cuisine-cuidité-CAROTTES</t>
  </si>
  <si>
    <t>cuisine-féculent-H. COCOS</t>
  </si>
  <si>
    <t>Poissonnerie--Charcuterie de la Mer</t>
  </si>
  <si>
    <t>BAR-CAFES-cafés</t>
  </si>
  <si>
    <t>R255-V0 B0</t>
  </si>
  <si>
    <t>R255-V204 B0</t>
  </si>
  <si>
    <t xml:space="preserve">vous voulez insérer une </t>
  </si>
  <si>
    <t>coupure de ligne</t>
  </si>
  <si>
    <t xml:space="preserve">2. Cliquez à l’emplacement </t>
  </si>
  <si>
    <t>cuisine--DESSERTS</t>
  </si>
  <si>
    <t>traiteur-ENTRÉE-FROIDE</t>
  </si>
  <si>
    <t xml:space="preserve"> charcuterie-PURE-VOLAILLE </t>
  </si>
  <si>
    <t>cuisson--NATURE</t>
  </si>
  <si>
    <t>cuisine-protéines-CANARD</t>
  </si>
  <si>
    <t>cuisine-cuidité-CÉLÉRI BRANCHE</t>
  </si>
  <si>
    <t>cuisine-crudité-CÉLÉRI RAVE</t>
  </si>
  <si>
    <t>cuisine-féculent-H. FLAGEOLETS</t>
  </si>
  <si>
    <t>Poissonnerie--FUMAISONS</t>
  </si>
  <si>
    <t>BAR-THE-thés</t>
  </si>
  <si>
    <t>R0-V0 B255</t>
  </si>
  <si>
    <t xml:space="preserve">où vous souhaitez couper </t>
  </si>
  <si>
    <t>la ligne.</t>
  </si>
  <si>
    <t xml:space="preserve">3. Appuyez sur Alt+Entrée </t>
  </si>
  <si>
    <t>cuisine--ENTRÉES</t>
  </si>
  <si>
    <t>pâtisserie-ENTREMET-GÉNOISE</t>
  </si>
  <si>
    <t>traiteur-ENTRÉE-CHAUDE</t>
  </si>
  <si>
    <t xml:space="preserve"> charcuterie--GALANTINE</t>
  </si>
  <si>
    <t>cuisson--PAPILLOTES</t>
  </si>
  <si>
    <t>cuisine-protéines-CHARCUTERIES</t>
  </si>
  <si>
    <t>cuisine-cuidité-CÉLÉRI RAVE</t>
  </si>
  <si>
    <t>cuisine-crudité-CHAMPIGNONS</t>
  </si>
  <si>
    <t>cuisine-féculent-H. NOIRS</t>
  </si>
  <si>
    <t>Poissonnerie--MARINADES &amp; SALAISONS</t>
  </si>
  <si>
    <t>BAR--JUS-Jus &amp; pressés</t>
  </si>
  <si>
    <t>R255-V204 B153</t>
  </si>
  <si>
    <t>R153-V204 B255</t>
  </si>
  <si>
    <t xml:space="preserve">pour insérer le break </t>
  </si>
  <si>
    <t>de ligne.</t>
  </si>
  <si>
    <t>cuisine--ENTREMET</t>
  </si>
  <si>
    <t>pâtisserie--GANACHE</t>
  </si>
  <si>
    <t>traiteur-FOIE-GRAS</t>
  </si>
  <si>
    <t xml:space="preserve"> charcuterie--MORTADELLE</t>
  </si>
  <si>
    <t>cuisson--POCHÉ</t>
  </si>
  <si>
    <t>cuisine-protéines-COQUILLAGES</t>
  </si>
  <si>
    <t>cuisine-cuidité-CHAMPIGNONS</t>
  </si>
  <si>
    <t>cuisine-crudité-CHOU BLANC</t>
  </si>
  <si>
    <t>cuisine-féculent-H. ROUGES</t>
  </si>
  <si>
    <t>Poissonnerie--Tatrtares &amp; Ceviches</t>
  </si>
  <si>
    <t>BAR--Smoothies</t>
  </si>
  <si>
    <t>R204-V153 B255</t>
  </si>
  <si>
    <t>R0-V102 B204</t>
  </si>
  <si>
    <t>cuisine--FECULENTS</t>
  </si>
  <si>
    <t>pâtisserie--GATEAU</t>
  </si>
  <si>
    <t>traiteur-HORS-D'ŒUVRE</t>
  </si>
  <si>
    <t xml:space="preserve"> charcuterie-PATE-CAMPAGNE</t>
  </si>
  <si>
    <t>cuisson--POELLÉ</t>
  </si>
  <si>
    <t>cuisine-protéines-CRUSTACÉS</t>
  </si>
  <si>
    <t>cuisine-cuidité-CHOU BLANC</t>
  </si>
  <si>
    <t>cuisine-crudité-CHOU ROUGE</t>
  </si>
  <si>
    <t>cuisine-féculent-H. SOISSON</t>
  </si>
  <si>
    <t>Poissonnerie--Soupes &amp; Bisques</t>
  </si>
  <si>
    <t>BAR--Sodas &amp; limonades</t>
  </si>
  <si>
    <t>cuisine--GOUTER</t>
  </si>
  <si>
    <t>pâtisserie--MERINGUE</t>
  </si>
  <si>
    <t>traiteur-PATISSERIE-TRAITEUR</t>
  </si>
  <si>
    <t xml:space="preserve"> charcuterie-PATÉ DE-FOIE </t>
  </si>
  <si>
    <t>cuisson--RÂGOUTS</t>
  </si>
  <si>
    <t>cuisine-protéines-DINDE</t>
  </si>
  <si>
    <t>cuisine-cuidité-CHOU ROUGE</t>
  </si>
  <si>
    <t>cuisine-crudité-CHOUX BROCOLIS</t>
  </si>
  <si>
    <t>cuisine-féculent-H.BLANCS</t>
  </si>
  <si>
    <t>Poissonnerie--Préparations de base</t>
  </si>
  <si>
    <t>BAR--Sirops &amp; shrubs</t>
  </si>
  <si>
    <t>cuisine-LAITAGES-+FECULENTS</t>
  </si>
  <si>
    <t>pâtisserie--MOUSSES</t>
  </si>
  <si>
    <t>traiteur-SALADE-COMPOSÉE</t>
  </si>
  <si>
    <t xml:space="preserve"> charcuterie--QUENELLES</t>
  </si>
  <si>
    <t>cuisson--RÔTI</t>
  </si>
  <si>
    <t>cuisine-protéines-FARCES</t>
  </si>
  <si>
    <t>cuisine-cuidité-CHOUX BROCOLIS</t>
  </si>
  <si>
    <t>cuisine-crudité-CHOUX CHINOIS</t>
  </si>
  <si>
    <t>cuisine-féculent-LENTILLES</t>
  </si>
  <si>
    <t>Poissonnerie--Sauces &amp; Beurres</t>
  </si>
  <si>
    <t xml:space="preserve">BAR--Punchs </t>
  </si>
  <si>
    <t>cuisine-LAITAGES-FROMAGES</t>
  </si>
  <si>
    <t>pâtisserie-PATE A-BRIOCHE</t>
  </si>
  <si>
    <t>traiteur-SALADE-SIMPLE</t>
  </si>
  <si>
    <t xml:space="preserve"> charcuterie--RILLETTES</t>
  </si>
  <si>
    <t>cuisson--SAUMURÉ</t>
  </si>
  <si>
    <t>cuisine-protéines-GIBIER À PLUMES</t>
  </si>
  <si>
    <t>cuisine-cuidité-CHOUX BRUXELLES</t>
  </si>
  <si>
    <t>cuisine-crudité-CHOUX FLEUR</t>
  </si>
  <si>
    <t>cuisine-féculent-MAÏS</t>
  </si>
  <si>
    <t>Poissonnerie--CABILLAUD</t>
  </si>
  <si>
    <t>BAR-Fermentées-(kefir, kombucha)</t>
  </si>
  <si>
    <t>cuisine--PATISSERIES</t>
  </si>
  <si>
    <t>pâtisserie-PATE A-CROISSANTS</t>
  </si>
  <si>
    <t>traiteur-SAUCE-CHAUDE</t>
  </si>
  <si>
    <t xml:space="preserve"> charcuterie--RILLONS</t>
  </si>
  <si>
    <t>cuisson-SAUTÉ-AVEC SAUCE</t>
  </si>
  <si>
    <t>cuisine-protéines-GIBIER À POIL</t>
  </si>
  <si>
    <t>cuisine-cuidité-CHOUX CHINOIS</t>
  </si>
  <si>
    <t>cuisine-crudité-CHOUX ROMANESCO</t>
  </si>
  <si>
    <t>cuisine-féculent-P.TERRE</t>
  </si>
  <si>
    <t>Poissonnerie--SAUMON</t>
  </si>
  <si>
    <t>BAR--Detox</t>
  </si>
  <si>
    <t>cuisine-PLAT-PRINCIPAL</t>
  </si>
  <si>
    <t>pâtisserie-PATE -FEUILLETÉE</t>
  </si>
  <si>
    <t>traiteur-SAUCE-EMULSIONNÉE CHAUDE</t>
  </si>
  <si>
    <t xml:space="preserve"> charcuterie--ROULADE</t>
  </si>
  <si>
    <t>cuisson-SAUTÉ-SANS SAUCE</t>
  </si>
  <si>
    <t>cuisine-protéines-JUS / BOUILLON</t>
  </si>
  <si>
    <t>cuisine-cuidité-CHOUX DE MILAN</t>
  </si>
  <si>
    <t>cuisine-crudité-CONCOMBRES</t>
  </si>
  <si>
    <t>cuisine-féculent-PÂTES</t>
  </si>
  <si>
    <t>Poissonnerie--THON</t>
  </si>
  <si>
    <t>BAR--Fruité</t>
  </si>
  <si>
    <t>cuisine-PLATS-COMPLETS</t>
  </si>
  <si>
    <t>pâtisserie-PATE A-PAIN</t>
  </si>
  <si>
    <t>traiteur-SAUCE FROIDE</t>
  </si>
  <si>
    <t xml:space="preserve"> charcuterie--SAUCISSE </t>
  </si>
  <si>
    <t>cuisson--VAPEUR</t>
  </si>
  <si>
    <t>cuisine-protéines-LAPIN</t>
  </si>
  <si>
    <t>cuisine-cuidité-CHOUX FLEUR</t>
  </si>
  <si>
    <t>cuisine-crudité-COURGETTES</t>
  </si>
  <si>
    <t>cuisine-féculent-POIS CHICHES</t>
  </si>
  <si>
    <t>Poissonnerie--DORADE</t>
  </si>
  <si>
    <t>BAR--Crémeux</t>
  </si>
  <si>
    <t>cuisine-POISSONS</t>
  </si>
  <si>
    <t>pâtisserie-PATE-PAIN DE MIE</t>
  </si>
  <si>
    <t>traiteur-TERRINE DE-LÉGUMES</t>
  </si>
  <si>
    <t xml:space="preserve"> charcuterie-SAUCISSON DE-FOIE</t>
  </si>
  <si>
    <t>cuisine-protéines-MOUTON</t>
  </si>
  <si>
    <t>cuisine-cuidité-CHOUX ROMANESCO</t>
  </si>
  <si>
    <t>cuisine-crudité-ENDIVES</t>
  </si>
  <si>
    <t>cuisine-féculent-POLENTA</t>
  </si>
  <si>
    <t>Poissonnerie--MERLU</t>
  </si>
  <si>
    <t>BAR--Classiques</t>
  </si>
  <si>
    <t>cuisine-PREPARATIONS-CHAUDES</t>
  </si>
  <si>
    <t>pâtisserie-PATE A-SAVARIN</t>
  </si>
  <si>
    <t>traiteur-TERRINE DE-POISSON</t>
  </si>
  <si>
    <t xml:space="preserve"> charcuterie--ABATS</t>
  </si>
  <si>
    <t>cuisine-protéines-ŒUFS</t>
  </si>
  <si>
    <t>cuisine-cuidité-CŒUR DE PALMIER</t>
  </si>
  <si>
    <t>cuisine-crudité-EPINARDS</t>
  </si>
  <si>
    <t>cuisine-féculent-RIZ</t>
  </si>
  <si>
    <t>Poissonnerie--LIEU</t>
  </si>
  <si>
    <t>BAR--Signatures</t>
  </si>
  <si>
    <t>cuisine--VIANDES</t>
  </si>
  <si>
    <t>pâtisserie-PATE-LEVÉE</t>
  </si>
  <si>
    <t>traiteur-TERRINE DE-VIANDE</t>
  </si>
  <si>
    <t xml:space="preserve"> charcuterie--CONFIT</t>
  </si>
  <si>
    <t>cuisine-protéines-POISSON</t>
  </si>
  <si>
    <t>cuisine-cuidité-CONCOMBRES</t>
  </si>
  <si>
    <t>cuisine-crudité-FENOUIL</t>
  </si>
  <si>
    <t>cuisine-féculent-RUTABAGA</t>
  </si>
  <si>
    <t>Poissonnerie--FRAIS (JOUR)</t>
  </si>
  <si>
    <t>BAR--Short</t>
  </si>
  <si>
    <t>cuisine--VOLAILLES</t>
  </si>
  <si>
    <t>pâtisserie-PATE-SÈCHE</t>
  </si>
  <si>
    <t>traiteur-TERRINE DE-VOLAILLE</t>
  </si>
  <si>
    <t xml:space="preserve"> charcuterie--Pâtés</t>
  </si>
  <si>
    <t>cuisine-protéines-PORC</t>
  </si>
  <si>
    <t>cuisine-cuidité-COURGE</t>
  </si>
  <si>
    <t>cuisine-crudité-NAVETS</t>
  </si>
  <si>
    <t>cuisine-féculent-SEMOULE</t>
  </si>
  <si>
    <t>Poissonnerie--SURGELÉ</t>
  </si>
  <si>
    <t>BAR--Long</t>
  </si>
  <si>
    <t>cuisine--POTAGE</t>
  </si>
  <si>
    <t>pâtisserie-PATE-SUCRÉE</t>
  </si>
  <si>
    <t>traiteur-Bouchées-apéritif</t>
  </si>
  <si>
    <t xml:space="preserve"> charcuterie--TERRINES</t>
  </si>
  <si>
    <t>cuisine-protéines-POULE</t>
  </si>
  <si>
    <t>cuisine-cuidité-COURGETTES</t>
  </si>
  <si>
    <t>cuisine-crudité-OIGNONS</t>
  </si>
  <si>
    <t>cuisine-féculent-TOPINAMBOUR</t>
  </si>
  <si>
    <t>Poissonnerie--FARCI</t>
  </si>
  <si>
    <t>BAR--Punchs</t>
  </si>
  <si>
    <t>cuisine--ŒUFS</t>
  </si>
  <si>
    <t>pâtisserie-PATES-A….</t>
  </si>
  <si>
    <t>traiteur-Buffet-froid</t>
  </si>
  <si>
    <t>cuisine-protéines-POULET</t>
  </si>
  <si>
    <t>cuisine-cuidité-CROSNE</t>
  </si>
  <si>
    <t>cuisine-crudité-POIVRONS JAUNES</t>
  </si>
  <si>
    <t>cuisine--CRUSTACÉS</t>
  </si>
  <si>
    <t>pâtisserie-PATES-DE-FRUITS</t>
  </si>
  <si>
    <t>traiteur-Buffet-chaud</t>
  </si>
  <si>
    <t xml:space="preserve"> charcuterie--SAUCISSES (boyau)</t>
  </si>
  <si>
    <t>cuisine-protéines-VEAU</t>
  </si>
  <si>
    <t>cuisine-cuidité-ENDIVES</t>
  </si>
  <si>
    <t>cuisine-crudité-POIVRONS ROUGES</t>
  </si>
  <si>
    <t>cuisine--SAUTÉ</t>
  </si>
  <si>
    <t>pâtisserie-PETITS-FOURS</t>
  </si>
  <si>
    <t>traiteur-Salades-composées</t>
  </si>
  <si>
    <t xml:space="preserve"> charcuterie--Jambons &amp; salaisons</t>
  </si>
  <si>
    <t>cuisine-cuidité-EPINARDS</t>
  </si>
  <si>
    <t>cuisine-crudité-POIVRONS VERTS</t>
  </si>
  <si>
    <t>cuisine--RAGOUT</t>
  </si>
  <si>
    <t>pâtisserie--PUDDING</t>
  </si>
  <si>
    <t>traiteur--VERRINES</t>
  </si>
  <si>
    <t xml:space="preserve"> charcuterie--BALLOTINES</t>
  </si>
  <si>
    <t>cuisine-cuidité-FENOUIL</t>
  </si>
  <si>
    <t>cuisine-crudité-RADIS NOIRS</t>
  </si>
  <si>
    <t>cuisine--GRATIN</t>
  </si>
  <si>
    <t>pâtisserie--Viennoiseries</t>
  </si>
  <si>
    <t>traiteur--FEUILLETES</t>
  </si>
  <si>
    <t xml:space="preserve"> charcuterie--ASPICS</t>
  </si>
  <si>
    <t>cuisine-cuidité-NAVETS</t>
  </si>
  <si>
    <t>cuisine-crudité-RADIS ROSES</t>
  </si>
  <si>
    <t>cuisine--PORC</t>
  </si>
  <si>
    <t>pâtisserie--Tartes</t>
  </si>
  <si>
    <t>traiteur--QUICHES</t>
  </si>
  <si>
    <t xml:space="preserve"> charcuterie--Fromage de tête</t>
  </si>
  <si>
    <t>cuisine-cuidité-OIGNONS</t>
  </si>
  <si>
    <t>cuisine-crudité-SAL.BATAVIA</t>
  </si>
  <si>
    <t>cuisine--VEAU</t>
  </si>
  <si>
    <t>pâtisserie--Macarons</t>
  </si>
  <si>
    <t>traiteur--PLATS</t>
  </si>
  <si>
    <t xml:space="preserve"> charcuterie--CONFITS</t>
  </si>
  <si>
    <t>cuisine-cuidité-PATISSON</t>
  </si>
  <si>
    <t>cuisine-crudité-SAL.CHICORÉE</t>
  </si>
  <si>
    <t>cuisine--AGNEAU</t>
  </si>
  <si>
    <t>pâtisserie--Chocolaterie</t>
  </si>
  <si>
    <t>traiteur--GARNITURES</t>
  </si>
  <si>
    <t xml:space="preserve"> charcuterie--FUMAISONS</t>
  </si>
  <si>
    <t>cuisine-cuidité-POIVRONS JAUNES</t>
  </si>
  <si>
    <t>cuisine-crudité-SAL.CRESSON</t>
  </si>
  <si>
    <t>pâtisserie--Crèmes &amp; mousses</t>
  </si>
  <si>
    <t xml:space="preserve"> charcuterie--GRATTONS</t>
  </si>
  <si>
    <t>cuisine-cuidité-POIVRONS ROUGES</t>
  </si>
  <si>
    <t>cuisine-crudité-SAL.ENDIVE</t>
  </si>
  <si>
    <t>pâtisserie--Pâtes de base</t>
  </si>
  <si>
    <t>cuisine-cuidité-POIVRONS VERTS</t>
  </si>
  <si>
    <t>cuisine-crudité-SAL.FEUILLE DE CHÊNE</t>
  </si>
  <si>
    <t>pâtisserie--Bûches</t>
  </si>
  <si>
    <t>cuisine-cuidité-POTIRON</t>
  </si>
  <si>
    <t>cuisine-crudité-SAL.FRISÉE</t>
  </si>
  <si>
    <t>pâtisserie--Petits fours</t>
  </si>
  <si>
    <t>cuisine-cuidité-POUSSES DE BAMBOU</t>
  </si>
  <si>
    <t>cuisine-crudité-SAL.ICEBERG</t>
  </si>
  <si>
    <t>pâtisserie--Glacerie</t>
  </si>
  <si>
    <t>cuisine-cuidité-RADIS NOIRS</t>
  </si>
  <si>
    <t>cuisine-crudité-SAL.KRISETTE</t>
  </si>
  <si>
    <t>pâtisserie--Décors</t>
  </si>
  <si>
    <t>cuisine-cuidité-RADIS ROSES</t>
  </si>
  <si>
    <t>cuisine-crudité-SAL.LAITUE</t>
  </si>
  <si>
    <t>cuisine-cuidité-SALADE</t>
  </si>
  <si>
    <t>cuisine-crudité-SAL.LOLA ROSA</t>
  </si>
  <si>
    <t>cuisine-cuidité-SALSIFIS</t>
  </si>
  <si>
    <t>cuisine-crudité-SAL.MÂCHE</t>
  </si>
  <si>
    <t>cuisine-cuidité-SOJA</t>
  </si>
  <si>
    <t>cuisine-crudité-SAL.MESCLUN</t>
  </si>
  <si>
    <t>cuisine-cuidité-TOMATES CERISES</t>
  </si>
  <si>
    <t>cuisine-crudité-SAL.PISSENLIT</t>
  </si>
  <si>
    <t>cuisine-cuidité-TOMATES MARMANDE</t>
  </si>
  <si>
    <t>cuisine-crudité-SAL.ROMAINE</t>
  </si>
  <si>
    <t>cuisine-cuidité-TOMATES OLIVETTE</t>
  </si>
  <si>
    <t>cuisine-crudité-SAL.SCAROLE</t>
  </si>
  <si>
    <t>cuisine-cuidité-TOMATES ROMAINE</t>
  </si>
  <si>
    <t>cuisine-crudité-SAL.TRÉVISE</t>
  </si>
  <si>
    <t>cuisine-crudité-SALADE</t>
  </si>
  <si>
    <t>SALADES COMPOSÉES</t>
  </si>
  <si>
    <t>cuisine-crudité-SALSIFIS</t>
  </si>
  <si>
    <t>cuisine-crudité-SOJA</t>
  </si>
  <si>
    <t>cuisine-crudité-TOMATES</t>
  </si>
  <si>
    <t>cuisine-crudité-TOMATES CERISES</t>
  </si>
  <si>
    <t>cuisine-crudité-TOMATES MARMANDE</t>
  </si>
  <si>
    <t>cuisine-crudité-TOMATES OLIVETTE</t>
  </si>
  <si>
    <t>cuisine-crudité-TOMATES ROMAINE</t>
  </si>
  <si>
    <t>IDENTIFICATION  DES CADRES ET DES "POSTITS" RECETTES  le tiret  - ou le double  --  du 6 sert,servent de séparateur(s) pour la formule d'extraction</t>
  </si>
  <si>
    <t>Dernière mise à jour : 6 Octobre 2025</t>
  </si>
  <si>
    <t>Autre méthode , utilisez ChatGPT</t>
  </si>
  <si>
    <t>Another method: use ChatGPT.</t>
  </si>
  <si>
    <t>Otro método: use ChatGPT.</t>
  </si>
  <si>
    <t>Row height 21 21</t>
  </si>
  <si>
    <t>Do not translate =</t>
  </si>
  <si>
    <t>▲ Tabla de búsqueda: de la Col.6 a la Col.11 están reservadas para los pesos (Kg)</t>
  </si>
  <si>
    <t>cuarto(s) kg</t>
  </si>
  <si>
    <t>tercio(s) kg</t>
  </si>
  <si>
    <t>medio(s) kg</t>
  </si>
  <si>
    <t>medio/L</t>
  </si>
  <si>
    <t>tercio/L</t>
  </si>
  <si>
    <t>quinto/L</t>
  </si>
  <si>
    <t>onza (oz)</t>
  </si>
  <si>
    <t>Taza(s).harina</t>
  </si>
  <si>
    <t>vacío</t>
  </si>
  <si>
    <t>Taza(s).azúcar</t>
  </si>
  <si>
    <t>Taza(s).mantequilla</t>
  </si>
  <si>
    <t>Taza.líquido</t>
  </si>
  <si>
    <t>Bol(es)</t>
  </si>
  <si>
    <t>cucharadita(s)</t>
  </si>
  <si>
    <t>cucharilla(s) de té</t>
  </si>
  <si>
    <t>cucharada(s) (sopera)</t>
  </si>
  <si>
    <t>décimo/L</t>
  </si>
  <si>
    <t>Vaso(s)</t>
  </si>
  <si>
    <t>Gota(s)</t>
  </si>
  <si>
    <t>quarter(s) kg</t>
  </si>
  <si>
    <t>third(s) kg</t>
  </si>
  <si>
    <t>half/halves kg</t>
  </si>
  <si>
    <t>half/L</t>
  </si>
  <si>
    <t>third/L</t>
  </si>
  <si>
    <t>fifth/L</t>
  </si>
  <si>
    <t>Cup(s).flour</t>
  </si>
  <si>
    <t>empty</t>
  </si>
  <si>
    <t>Cup(s).sugar</t>
  </si>
  <si>
    <t>Cup(s).butter</t>
  </si>
  <si>
    <t>Bowl(s)</t>
  </si>
  <si>
    <t>teaspoon(s)</t>
  </si>
  <si>
    <t>tea spoon(s)</t>
  </si>
  <si>
    <t>tablespoon(s)</t>
  </si>
  <si>
    <t>tenth/L</t>
  </si>
  <si>
    <t>Glass(es)</t>
  </si>
  <si>
    <t>Dash(es</t>
  </si>
  <si>
    <t>▲ Lookup table: Col.6 to Col.11 are reserved for weights (Kg)</t>
  </si>
  <si>
    <t>persona</t>
  </si>
  <si>
    <t>tajadas</t>
  </si>
  <si>
    <t>maigre de pintade</t>
  </si>
  <si>
    <t>maigre de porc</t>
  </si>
  <si>
    <t>Ballotine de pintade</t>
  </si>
  <si>
    <t>NOM DE VOTRE RECETTE</t>
  </si>
  <si>
    <t>kg of guinea</t>
  </si>
  <si>
    <t>kg magra de pintada</t>
  </si>
  <si>
    <t>FAMILLE--Identité</t>
  </si>
  <si>
    <t>quarter/L</t>
  </si>
  <si>
    <t>cuarto/L</t>
  </si>
  <si>
    <t>(fluid cup)</t>
  </si>
  <si>
    <t xml:space="preserve"> &lt; largeurs conseillées</t>
  </si>
  <si>
    <t>IMPORTANT :</t>
  </si>
  <si>
    <t>IMPORTANTE:</t>
  </si>
  <si>
    <t xml:space="preserve"> Col.15 conserver le texte de la fonction " RECHERCHEX" utilisé pour le fonctionnement des répertoires et le texte " Adresse PC " en bas de fiche</t>
  </si>
  <si>
    <t>Excel regional settings: for decimals, use either a period (.) or a comma (,).</t>
  </si>
  <si>
    <t>Col. 15 — keep the RECHERCHEX function (and its text) used for the directories/lookup lists to work, and keep the literal text "Adresse PC" at the bottom of the sheet.</t>
  </si>
  <si>
    <t>Configuración regional de Excel: para los decimales, use un punto (.) o una coma (,).</t>
  </si>
  <si>
    <t>Col. 15 — conservar la función "RECHERCHEX" y el texto «Adresse PC», utilizados para el funcionamiento de los directorios.</t>
  </si>
  <si>
    <t>Title block: placeholder for the title and control cells, located at the top of the document.</t>
  </si>
  <si>
    <t>Bloque de título: espacio reservado para el título y las celdas de control, situado en la parte superior del documento.</t>
  </si>
  <si>
    <t>collez la--FAMILLE</t>
  </si>
  <si>
    <t>paste it — FAMILY</t>
  </si>
  <si>
    <t>pegue esto — FAMILIA</t>
  </si>
  <si>
    <t>and "RECHERCHEX" col.15 this text; it is used in a search formula for the directory.</t>
  </si>
  <si>
    <t>No traduzca estos textos =</t>
  </si>
  <si>
    <t>y «RECHERCHEX» col.15 se utiliza en una fórmula de búsqueda para el directorio.</t>
  </si>
  <si>
    <t>et le texte "RECHERCHEX" col15 sont utilisés pour le fonctionnement des fiches répertoire</t>
  </si>
  <si>
    <t>Cell AQUÍ</t>
  </si>
  <si>
    <t>sustituir; pegue complementos si los necesita</t>
  </si>
  <si>
    <t>check goods – quality – quantity – temperatures</t>
  </si>
  <si>
    <t>controlar las mercancías – calidad – cantidad – temperaturas</t>
  </si>
  <si>
    <t>check use-by dates (DLC) – record lot/batch numbers or keep labels</t>
  </si>
  <si>
    <t>verificar las fechas de caducidad – anotar nº de lote o conservar las etiquetas</t>
  </si>
  <si>
    <t>disinfect pouches/trays/boxes before opening</t>
  </si>
  <si>
    <t>desinfectar bolsas – bolsas al vacío – barquetas – cajas antes de abrir</t>
  </si>
  <si>
    <t>wash vegetables and fruits before use</t>
  </si>
  <si>
    <t>lavar verduras y frutas antes de usar</t>
  </si>
  <si>
    <t>drain in perforated trays if needed</t>
  </si>
  <si>
    <t>escurrir en bandejas perforadas si es necesario</t>
  </si>
  <si>
    <t>defrost in perforated trays + label with defrost date</t>
  </si>
  <si>
    <t>descongelar en bandejas perforadas + etiquetar con la fecha de descongelación</t>
  </si>
  <si>
    <t>cook and blast-chill before assembly</t>
  </si>
  <si>
    <t>cocinar y abatir en célula antes del montaje</t>
  </si>
  <si>
    <t>slice – cut – mince according to protocols</t>
  </si>
  <si>
    <t>lonchear – cortar – picar respetando los protocolos</t>
  </si>
  <si>
    <t>prepare seasoning or sauce; assemble</t>
  </si>
  <si>
    <t>preparar el aliño o la salsa; montar</t>
  </si>
  <si>
    <t>taste and check seasoning – plate – garnish</t>
  </si>
  <si>
    <t>probar y verificar el sazonado – emplatar – decorar</t>
  </si>
  <si>
    <t>pack and label with use-by date</t>
  </si>
  <si>
    <t>envasar y etiquetar con fecha de caducidad</t>
  </si>
  <si>
    <t>keep a retention/sample dish</t>
  </si>
  <si>
    <t>conservar un plato testigo</t>
  </si>
  <si>
    <t>store in cold room</t>
  </si>
  <si>
    <t>almacenar en cámara frigorífica</t>
  </si>
  <si>
    <t>Professional use of these recipes requires knowledge of hygiene regulations and HACCP.</t>
  </si>
  <si>
    <t>El uso profesional de estas recetas implica conocer la normativa de higiene y APPCC.</t>
  </si>
  <si>
    <t>QUALITY APPROACH – RECIPE DEVELOPMENT &amp; IMPROVEMENT</t>
  </si>
  <si>
    <t>ENFOQUE DE CALIDAD – DESARROLLO Y MEJORA DE RECETAS</t>
  </si>
  <si>
    <t>Original recipe description</t>
  </si>
  <si>
    <t>First impressions (products–technique–cost): what should be adjusted—can we serve it to all customers—etc.</t>
  </si>
  <si>
    <t>Primeras impresiones (productos–técnica–precio): qué hay que modificar—¿podemos servirla a todos los clientes?—etc.</t>
  </si>
  <si>
    <t>Modifications – adaptations – tips and suggestions:</t>
  </si>
  <si>
    <t>Modificaciones – adaptaciones – consejos y sugerencias:</t>
  </si>
  <si>
    <t>Trim excess fat from the meat, pat it dry, and rub with seasoning or herbs of your choice. Roast on a rack or on a coarse-cut raw vegetable mirepoix that lets air circulate around the meat. Once cooked, the mirepoix adds great flavor to any sauce made from the roasting juices.</t>
  </si>
  <si>
    <t>Retire el exceso de grasa de la carne, séquela y frótela con el sazonado o las hierbas que prefiera. Ásela sobre una rejilla o sobre una mirepoix de verduras crudas cortadas en trozos grandes que permita la circulación del aire alrededor de la carne. Una vez cocida, la mirepoix aporta un sabor excelente a cualquier salsa elaborada con los jugos de asado.</t>
  </si>
  <si>
    <t>Qué? Introduzca trozos – lonchas – raciones – piezas – cerezas, etc.</t>
  </si>
  <si>
    <t>Container: enter GN pan(s) 1/1 – rack(s) – dish(es) – ladle(s), etc.</t>
  </si>
  <si>
    <t>Contenedor: introduzca bandeja GN 1/1 – rejilla(s) – fuente(s) – cazo(s), etc.</t>
  </si>
  <si>
    <t>max score per criterion = 3 – RECIPE DEVELOPMENT &amp; IMPROVEMENT</t>
  </si>
  <si>
    <t>puntuación máxima por criterio = 3 – DESARROLLO Y MEJORA DE RECETAS</t>
  </si>
  <si>
    <t>The products or the recipe are/is:</t>
  </si>
  <si>
    <t>TASTE / FLAVOR</t>
  </si>
  <si>
    <t>TASTE</t>
  </si>
  <si>
    <t>GUSTATIVO / SABOR</t>
  </si>
  <si>
    <t>GUSTATIVO</t>
  </si>
  <si>
    <t>TEMPERATURE</t>
  </si>
  <si>
    <t>TEMPERATURA</t>
  </si>
  <si>
    <t>QUALITY</t>
  </si>
  <si>
    <t>needs improvement</t>
  </si>
  <si>
    <t>CALIDAD</t>
  </si>
  <si>
    <t>a mejorar</t>
  </si>
  <si>
    <t>VARIETY</t>
  </si>
  <si>
    <t>VARIEDAD</t>
  </si>
  <si>
    <t>ORIGINALITY</t>
  </si>
  <si>
    <t>VISUAL</t>
  </si>
  <si>
    <t>ORIGINALIDAD</t>
  </si>
  <si>
    <t>GOOD</t>
  </si>
  <si>
    <t>TOTAL achieved</t>
  </si>
  <si>
    <t>MAX total possible</t>
  </si>
  <si>
    <t>TOTAL máximo posible</t>
  </si>
  <si>
    <t>Accepted</t>
  </si>
  <si>
    <t>Aceptado</t>
  </si>
  <si>
    <t>Partial or total rejection</t>
  </si>
  <si>
    <t>Rating: Good (3), Average (2), Unsatisfactory (1) out of  points.</t>
  </si>
  <si>
    <t>Valoración: Bueno (3), Medio (2), No satisfactorio (1) sobre  puntos.</t>
  </si>
  <si>
    <t>Entrante</t>
  </si>
  <si>
    <t>Plato principal</t>
  </si>
  <si>
    <t>Flavor: salty – sweet – bitter – sour – metallic – strong – tart – acrid – bland – natural</t>
  </si>
  <si>
    <t>Sabor: salado – dulce – amargo – ácido – metálico – intenso – agrio – acre – soso – natural</t>
  </si>
  <si>
    <t>Texture: tender – melting – soft – natural – grainy – fibrous – stringy – floury – gelatinous – crispy</t>
  </si>
  <si>
    <t>Textura: tierno – fundente – suave – natural – granuloso – fibroso – correoso – harinoso – gelatinoso – crujiente</t>
  </si>
  <si>
    <t>Cooking: underdone – good – overcooked – to review – Weights – % losses before/after cooking – Cooking method, etc.</t>
  </si>
  <si>
    <t>Cocción: poco hecho – bien – pasado – a revisar – Gramajes – % pérdidas antes/después de la cocción – Método de cocción, etc.</t>
  </si>
  <si>
    <t>STRUCTURED WORK ORGANIZATION</t>
  </si>
  <si>
    <t>Container</t>
  </si>
  <si>
    <t>Time</t>
  </si>
  <si>
    <t>Temperature</t>
  </si>
  <si>
    <t>% Humidity</t>
  </si>
  <si>
    <t>Operating mode</t>
  </si>
  <si>
    <t>Contenedor</t>
  </si>
  <si>
    <t>Tiempo</t>
  </si>
  <si>
    <t>Temperatura</t>
  </si>
  <si>
    <t>% Humedad</t>
  </si>
  <si>
    <t>Modo</t>
  </si>
  <si>
    <t>Modo de funcionamiento</t>
  </si>
  <si>
    <t>Convection (fan-forced)</t>
  </si>
  <si>
    <t>Preheating</t>
  </si>
  <si>
    <t>Convección (aire forzado)</t>
  </si>
  <si>
    <t>Precalentamiento</t>
  </si>
  <si>
    <t>GN 1/1 pan</t>
  </si>
  <si>
    <t>Combi (mixed)</t>
  </si>
  <si>
    <t>Cooking 1</t>
  </si>
  <si>
    <t>Bandeja GN 1/1</t>
  </si>
  <si>
    <t>Combi (mixto)</t>
  </si>
  <si>
    <t>Cocción 1</t>
  </si>
  <si>
    <t>GN 2/1 racks</t>
  </si>
  <si>
    <t>Cooking 2</t>
  </si>
  <si>
    <t>Rejillas GN 2/1</t>
  </si>
  <si>
    <t>Cocción 2</t>
  </si>
  <si>
    <t>Banquet regeneration (reheating)</t>
  </si>
  <si>
    <t>Regeneración para banquete (retermalización)</t>
  </si>
  <si>
    <t>⓬ ▼ PROGRESSION PHASES</t>
  </si>
  <si>
    <t>Cooking temperature</t>
  </si>
  <si>
    <t>Temperatura de cocción</t>
  </si>
  <si>
    <t>Cook time</t>
  </si>
  <si>
    <t>Core temperature</t>
  </si>
  <si>
    <t>Temperatura en el corazón (núcleo)</t>
  </si>
  <si>
    <t>Cooling</t>
  </si>
  <si>
    <t>Cost: 1* budget – 4**** premium</t>
  </si>
  <si>
    <t>Enfriamiento</t>
  </si>
  <si>
    <t>Coste: 1* económico – 4**** premium</t>
  </si>
  <si>
    <t>CALCULATE YOUR NET WEIGHTS</t>
  </si>
  <si>
    <t>CALCULE SUS PESOS NETOS</t>
  </si>
  <si>
    <t>Base weight (no coefficient)</t>
  </si>
  <si>
    <t>⑦ g – kg – L – dl – cl – ml</t>
  </si>
  <si>
    <t>⑫ % Loss</t>
  </si>
  <si>
    <t>Net weight</t>
  </si>
  <si>
    <t>Peso base (sin coeficiente)</t>
  </si>
  <si>
    <t>⑫ % Merma</t>
  </si>
  <si>
    <t>Peso neto</t>
  </si>
  <si>
    <t>Lean wild duck</t>
  </si>
  <si>
    <t>Magro de pato salvaje</t>
  </si>
  <si>
    <t>Magro de cerdo</t>
  </si>
  <si>
    <t>cooking juices</t>
  </si>
  <si>
    <t>jugos de cocción</t>
  </si>
  <si>
    <t>Paste a unit in column ⑦</t>
  </si>
  <si>
    <t>⑥ adjust the decimals</t>
  </si>
  <si>
    <t>Pegue una unidad en la columna ⑦</t>
  </si>
  <si>
    <t>⑥ ajuste los decimales</t>
  </si>
  <si>
    <t>Equipment</t>
  </si>
  <si>
    <t>Tips</t>
  </si>
  <si>
    <t>Equipos</t>
  </si>
  <si>
    <t>Acción</t>
  </si>
  <si>
    <t>sauté pan</t>
  </si>
  <si>
    <t>browning meat</t>
  </si>
  <si>
    <t>sauté (sartén alta)</t>
  </si>
  <si>
    <t>dorado de carne</t>
  </si>
  <si>
    <t>Operating mode &gt;</t>
  </si>
  <si>
    <t>dry heat</t>
  </si>
  <si>
    <t>Modo de funcionamiento &gt;</t>
  </si>
  <si>
    <t>calor seco</t>
  </si>
  <si>
    <t>oven</t>
  </si>
  <si>
    <t>preheating</t>
  </si>
  <si>
    <t>horno</t>
  </si>
  <si>
    <t>precalentamiento</t>
  </si>
  <si>
    <t>sear the meat</t>
  </si>
  <si>
    <t>sellar la carne</t>
  </si>
  <si>
    <t>cook meat to a core temperature of 95–97 °C</t>
  </si>
  <si>
    <t>cocinar la carne a una temperatura en el corazón de 95–97 °C</t>
  </si>
  <si>
    <t>steam</t>
  </si>
  <si>
    <t>vapor</t>
  </si>
  <si>
    <t>combi (mixed)</t>
  </si>
  <si>
    <t>combi (mixto)</t>
  </si>
  <si>
    <t>mise en place (prep)</t>
  </si>
  <si>
    <t>mise en place (preparación)</t>
  </si>
  <si>
    <t>unpacking</t>
  </si>
  <si>
    <t>desembalaje</t>
  </si>
  <si>
    <t>vegetable prep</t>
  </si>
  <si>
    <t>zona de verduras (preparación)</t>
  </si>
  <si>
    <t>tray-up</t>
  </si>
  <si>
    <t>bandejado</t>
  </si>
  <si>
    <t>browning</t>
  </si>
  <si>
    <t>dorado</t>
  </si>
  <si>
    <t>cooking</t>
  </si>
  <si>
    <t>cocción</t>
  </si>
  <si>
    <t>sauce reduction</t>
  </si>
  <si>
    <t>reducción de salsa</t>
  </si>
  <si>
    <t>packing</t>
  </si>
  <si>
    <t>envasado</t>
  </si>
  <si>
    <t>cooling to target temperature</t>
  </si>
  <si>
    <t>enfriamiento a temperatura objetivo</t>
  </si>
  <si>
    <t>Core (temp)</t>
  </si>
  <si>
    <t>Hot service (hot holding)</t>
  </si>
  <si>
    <t>Servicio en caliente (mantenimiento)</t>
  </si>
  <si>
    <t>Cold chain (chilled holding)</t>
  </si>
  <si>
    <t>Cadena de frío (mantenimiento)</t>
  </si>
  <si>
    <t>EQUIPMENT LIST AND SETUP</t>
  </si>
  <si>
    <t>LISTA Y PUESTA A PUNTO DEL EQUIPO</t>
  </si>
  <si>
    <t>in 1 container ▼</t>
  </si>
  <si>
    <t>GN capacities – GN 1/1 H65 stainless, solid</t>
  </si>
  <si>
    <t>en 1 contenedor ▼</t>
  </si>
  <si>
    <t>Capacidades GN – GN 1/1 H65 inox lisa</t>
  </si>
  <si>
    <t>portions</t>
  </si>
  <si>
    <t>&lt; Author planned equipment for</t>
  </si>
  <si>
    <t>Chicken 4/4: 12 RAW thighs</t>
  </si>
  <si>
    <t>raciones</t>
  </si>
  <si>
    <t>&lt; El autor previó material para</t>
  </si>
  <si>
    <t>Pollo 4/4: 12 muslos CRUDOS</t>
  </si>
  <si>
    <t>Your quantities &gt;</t>
  </si>
  <si>
    <t>Chicken 4/4: 24 small COOKED thighs</t>
  </si>
  <si>
    <t>Sus cantidades &gt;</t>
  </si>
  <si>
    <t>Pollo 4/4: 24 muslos pequeños COCIDOS</t>
  </si>
  <si>
    <t>GN pan</t>
  </si>
  <si>
    <t>25 cooked poultry escallops, 120 g</t>
  </si>
  <si>
    <t>Bandeja GN</t>
  </si>
  <si>
    <t>Material</t>
  </si>
  <si>
    <t>25 escalopes de ave cocidos, 120 g</t>
  </si>
  <si>
    <t>GN 2/1 in polycarbonate</t>
  </si>
  <si>
    <t>Sliced meat, 60 slices</t>
  </si>
  <si>
    <t>GN 2/1 en policarbonato</t>
  </si>
  <si>
    <t>Carne en lonchas, 60 lonchas</t>
  </si>
  <si>
    <t>GN 2/1 pan H100 stainless, solid</t>
  </si>
  <si>
    <t>25 turkey paupiettes, 120 g</t>
  </si>
  <si>
    <t>bandeja GN 2/1 H100 inox lisa</t>
  </si>
  <si>
    <t>25 rollitos de pavo, 120 g</t>
  </si>
  <si>
    <t>GN 2/1 pan H65 stainless, solid</t>
  </si>
  <si>
    <t>20 stuffed tomatoes</t>
  </si>
  <si>
    <t>bandeja GN 2/1 H65 inox lisa</t>
  </si>
  <si>
    <t>20 tomates rellenos</t>
  </si>
  <si>
    <t>GN 1/1 pan H100 stainless, solid</t>
  </si>
  <si>
    <t>7.2 kg tartiflette</t>
  </si>
  <si>
    <t>bandeja GN 1/1 H100 inox lisa</t>
  </si>
  <si>
    <t>7,2 kg tartiflette</t>
  </si>
  <si>
    <t>GN 1/1 pan H65 stainless, solid</t>
  </si>
  <si>
    <t>4 kg salt-cod brandade</t>
  </si>
  <si>
    <t>bandeja GN 1/1 H65 inox lisa</t>
  </si>
  <si>
    <t>4 kg brandada de bacalao</t>
  </si>
  <si>
    <t>3 kg diced stew meat</t>
  </si>
  <si>
    <t>3 kg estofado en trozos</t>
  </si>
  <si>
    <t>NUMBER OF PORTIONS &amp; PORTION WEIGHTS</t>
  </si>
  <si>
    <t>NÚMERO DE RACIONES Y GRAMAJES POR RACIÓN</t>
  </si>
  <si>
    <t>Families</t>
  </si>
  <si>
    <t>Familias</t>
  </si>
  <si>
    <t>◄ Portion weights</t>
  </si>
  <si>
    <t>◄ Gramajes por ración</t>
  </si>
  <si>
    <t>Número de raciones (resultados redondeados)</t>
  </si>
  <si>
    <t>◄ Number of covers</t>
  </si>
  <si>
    <t>◄ Nº de cubiertos</t>
  </si>
  <si>
    <t>Portion weights</t>
  </si>
  <si>
    <t>Gramajes por ración</t>
  </si>
  <si>
    <t>Primary – P</t>
  </si>
  <si>
    <t>Adults – A</t>
  </si>
  <si>
    <t>Primaria – P</t>
  </si>
  <si>
    <t>Adultos – A</t>
  </si>
  <si>
    <t>Preschool – M</t>
  </si>
  <si>
    <t>Teenagers – Ado</t>
  </si>
  <si>
    <t>Older adults – A+</t>
  </si>
  <si>
    <t>enter your values in yellow cells</t>
  </si>
  <si>
    <t>Infantil (Maternales) – M</t>
  </si>
  <si>
    <t>Adolescentes – Ado</t>
  </si>
  <si>
    <t>Adultos + – A+</t>
  </si>
  <si>
    <t>introduzca sus valores en las celdas amarillas</t>
  </si>
  <si>
    <t>PACKAGING / PORTIONING</t>
  </si>
  <si>
    <t>ENVASADO / RACIONADO</t>
  </si>
  <si>
    <t>Enter headcount – quantity per person – item – quantity per container and container type</t>
  </si>
  <si>
    <t>Introduzca efectivos – cantidad p.p. – ítem – cantidad por contenedor y tipo de contenedor</t>
  </si>
  <si>
    <t>Headcount</t>
  </si>
  <si>
    <t>Quantity p.p.</t>
  </si>
  <si>
    <t>Item</t>
  </si>
  <si>
    <t>Efectivos</t>
  </si>
  <si>
    <t>Cantidad p.p.</t>
  </si>
  <si>
    <t>Ítem</t>
  </si>
  <si>
    <t>por ración</t>
  </si>
  <si>
    <t>Plate(s)</t>
  </si>
  <si>
    <t>magdalena(s)</t>
  </si>
  <si>
    <t>Plato(s)</t>
  </si>
  <si>
    <t>per portion</t>
  </si>
  <si>
    <t>container may be a GN pan – a dish – a ladle – a tray, etc.</t>
  </si>
  <si>
    <t>por plato(s)</t>
  </si>
  <si>
    <t>el contenedor puede ser una bandeja GN – una fuente – un cazo – una barqueta, etc.</t>
  </si>
  <si>
    <t>UTILITIES</t>
  </si>
  <si>
    <t>UTILIDADES</t>
  </si>
  <si>
    <t>GROSS WEIGHT</t>
  </si>
  <si>
    <t>PURCHASE PRICE</t>
  </si>
  <si>
    <t>PESO BRUTO</t>
  </si>
  <si>
    <t>PRECIO DE COMPRA</t>
  </si>
  <si>
    <t>NET WEIGHT</t>
  </si>
  <si>
    <t>SELLING PRICE</t>
  </si>
  <si>
    <t>PESO NETO</t>
  </si>
  <si>
    <t>PRECIO DE VENTA</t>
  </si>
  <si>
    <t>Weight loss</t>
  </si>
  <si>
    <t>Increase</t>
  </si>
  <si>
    <t>Peso de merma</t>
  </si>
  <si>
    <t>Incremento</t>
  </si>
  <si>
    <t>% loss</t>
  </si>
  <si>
    <t>% increase</t>
  </si>
  <si>
    <t>% de merma</t>
  </si>
  <si>
    <t>% de incremento</t>
  </si>
  <si>
    <t>% LOSS</t>
  </si>
  <si>
    <t>% DE MERMA</t>
  </si>
  <si>
    <t>B</t>
  </si>
  <si>
    <t>C</t>
  </si>
  <si>
    <t>D</t>
  </si>
  <si>
    <t>X</t>
  </si>
  <si>
    <t>Z</t>
  </si>
  <si>
    <t>Paste the photo of the dish or paste a screenshot. To enlarge the image, click it and drag the white squares or circles at the corners.</t>
  </si>
  <si>
    <t xml:space="preserve"> Vous pouvez Masquez ces 16 colonnes  </t>
  </si>
  <si>
    <t xml:space="preserve">▼ Vous pouvez Masquez ces 6 colonnes  </t>
  </si>
  <si>
    <t>Press the F9 key to force the recalculation of all functions. _ Pulsa la tecla F9 para forzar el recálculo de todas las funciones.</t>
  </si>
  <si>
    <t>Recette suivante = Next recipe  = Siguiente receta</t>
  </si>
  <si>
    <t>Fin du document cellule &gt;</t>
  </si>
  <si>
    <t>Pega la foto del plato o pega una captura de pantalla. Para agrandar la imagen, haz clic sobre ella y arrastra los cuadros o círculos blancos en las esquinas.</t>
  </si>
  <si>
    <t>You can hide these 16 columns. _ Puedes ocultar estas 16 columnas.</t>
  </si>
  <si>
    <t>You can hide these 6 columns._▼ Puedes ocultar estas 6 columnas.</t>
  </si>
  <si>
    <t>Enfoncer la touche F9 du clavier pour forcer le recalcul de toutes les fonctions</t>
  </si>
  <si>
    <t>Hidden rows  -   Filas ocultas</t>
  </si>
  <si>
    <t>End of document — cell - Fin del documento — celda &gt;</t>
  </si>
  <si>
    <t>Filtrer</t>
  </si>
  <si>
    <t>⑬ le/la &gt;</t>
  </si>
  <si>
    <t>Saisissez le nom de la recette    Enter the recipe name   Introduzca el nombre de la receta</t>
  </si>
  <si>
    <t>📝 Mode d'emploi du répertoire</t>
  </si>
  <si>
    <t>📝 User Guide for the Recipe Directory</t>
  </si>
  <si>
    <t>📝 Modo de empleo del directorio de recetas</t>
  </si>
  <si>
    <t>FILTER _ FILTRAR</t>
  </si>
  <si>
    <t>COMMENT AFFICHER LES LIGNES UTILES -  HOW TO DISPLAY THE RELEVANT ROWS - CÓMO MOSTRAR LAS FILAS ÚTILES</t>
  </si>
  <si>
    <t>Excel regional settings: for decimals, use either a . (dot) or a , (comma).Cartouche: placeholder for the title and control cells, located at the top of the document.</t>
  </si>
  <si>
    <t>⑬ &gt;</t>
  </si>
  <si>
    <t>Nom de l'Auteur   Author Name    Nombre del autor</t>
  </si>
  <si>
    <t>* identité police calibri taille 14</t>
  </si>
  <si>
    <t xml:space="preserve">Fiche N° &gt; </t>
  </si>
  <si>
    <t>Pour agrandir l'image cliquez dessus et tirez sur les carrés ou les cercles blancs dans les angles</t>
  </si>
  <si>
    <t>Configuración regional de Excel: para los decimales, usa . (punto) o , (coma).Cartouche (encabezado): espacio reservado para el título y las celdas de control, situado en la parte superior del documento.</t>
  </si>
  <si>
    <t xml:space="preserve">1 - Positionnez vous sur la cellule A rouge - Go to the red A cell  - Sitúate en la celda A </t>
  </si>
  <si>
    <t>Les colonnes à afficher pour le répertoire s’étendent de AD à AY</t>
  </si>
  <si>
    <t>The columns to display for the directory span from AD to AY, while columns L to AC show the various pasted recipes (postits).</t>
  </si>
  <si>
    <t>⓯ Recette dupliquée pour :</t>
  </si>
  <si>
    <t>Col.31-35 = L ou kg = réponse en Litre(s) et équivalence en Kg si vous pesez vos liquides</t>
  </si>
  <si>
    <t>et sur Filtrer - and enable Filter - roja y activa Filtro</t>
  </si>
  <si>
    <t>⑬ NOM DE LA RECETTE - Famille et N° de la recette</t>
  </si>
  <si>
    <t>⑬ RECIPE NAME – Family and Recipe No.</t>
  </si>
  <si>
    <t>⑬ NOMBRE DE LA RECETA – Familia y Nº de la receta</t>
  </si>
  <si>
    <t xml:space="preserve">tandis que celles de L à AC présentent les différentes recettes collées (postits) </t>
  </si>
  <si>
    <t>Las columnas que se deben mostrar para el directorio abarcan de AD a AY, mientras que las de L a AC muestran las distintas recetas pegadas (postits).</t>
  </si>
  <si>
    <t>Col.31-35 = L or kg = answer in liter(s) and the equivalent in kg if you weigh your liquids</t>
  </si>
  <si>
    <t>je saisis volontairement "Postit" parce que l'autre version est une marque _I intentionally use “Postit” because the other version is a trademark._Escribo intencionadamente “Postit” porque la otra versión es una marca registrada.</t>
  </si>
  <si>
    <t>⓯ Recipe duplicated for:  Receta duplicada para:</t>
  </si>
  <si>
    <t xml:space="preserve">▲  ⓯ Quoi ? </t>
  </si>
  <si>
    <t>Col.31-35 = L o kg = respuesta en litro(s) y equivalencia en kg si pesas tus líquidos</t>
  </si>
  <si>
    <t>B_Factor</t>
  </si>
  <si>
    <t>C_Larger_Unit</t>
  </si>
  <si>
    <t>D_Threshold</t>
  </si>
  <si>
    <t>Milliliters_Or_Grams</t>
  </si>
  <si>
    <t>2 - Données &gt; Filtre - Data &gt; Filter - Datos &gt; Filtro</t>
  </si>
  <si>
    <t>⑬ &gt; Auteur</t>
  </si>
  <si>
    <t>⑬ &gt; Author</t>
  </si>
  <si>
    <t>⑬ &gt; Autor</t>
  </si>
  <si>
    <t>caractères + espaces</t>
  </si>
  <si>
    <t>▲ ⓯ What?   Qué?</t>
  </si>
  <si>
    <t>hidden columns</t>
  </si>
  <si>
    <t>A_Unidad</t>
  </si>
  <si>
    <t>C_Unidad_Superior</t>
  </si>
  <si>
    <t>D_Umbral</t>
  </si>
  <si>
    <t>Mililitros_o_Gramos</t>
  </si>
  <si>
    <t xml:space="preserve">evitez ( le ou la ) crème anglaise par exemple ..  inutile pour la récupérarion </t>
  </si>
  <si>
    <t xml:space="preserve">Avoid adding articles like “le/la” before names (e.g., “la crème anglaise”). </t>
  </si>
  <si>
    <t>Evita poner artículos como “el/la” antes de los nombres (p. ej., “la crema inglesa”).</t>
  </si>
  <si>
    <t xml:space="preserve"> hidden rows</t>
  </si>
  <si>
    <t>F -A (Unité)</t>
  </si>
  <si>
    <t>EN - A (Unité)</t>
  </si>
  <si>
    <t>ES - A (Unité)</t>
  </si>
  <si>
    <t>B (Facteur)</t>
  </si>
  <si>
    <t>C (Unité sup)</t>
  </si>
  <si>
    <t>D (Seuil)</t>
  </si>
  <si>
    <t>Millilitres/grammes</t>
  </si>
  <si>
    <t>3 - Cliquez sur la flèche Filtre  - Click the Filter arrow - Haz clic en la flecha de Filtro</t>
  </si>
  <si>
    <t>du code avec cette formule  GAUCHE(Q6;1)</t>
  </si>
  <si>
    <t>It’s unnecessary and breaks code retrieval with this formula: LEFT(Q6,1).</t>
  </si>
  <si>
    <t>Es innecesario y estropea la recuperación del código con esta fórmula: IZQUIERDA(Q6;1).</t>
  </si>
  <si>
    <t>❾ Author_Ref</t>
  </si>
  <si>
    <t>Duplicated_For</t>
  </si>
  <si>
    <t>⓰  Your Quantities</t>
  </si>
  <si>
    <t>Gross_x_Coefficient</t>
  </si>
  <si>
    <t>Rounded_Weight_and_Volume_x_Coefficient</t>
  </si>
  <si>
    <t>⑰ % Loss_Percent</t>
  </si>
  <si>
    <t>NET</t>
  </si>
  <si>
    <t>Item ?</t>
  </si>
  <si>
    <t>⑱ Price</t>
  </si>
  <si>
    <t>Cost</t>
  </si>
  <si>
    <t>columna oculta</t>
  </si>
  <si>
    <t>filas ocultas</t>
  </si>
  <si>
    <t>half</t>
  </si>
  <si>
    <t>medio</t>
  </si>
  <si>
    <t>entier</t>
  </si>
  <si>
    <t>de la cellule A rouge - on the red A cell - de la celda A roja</t>
  </si>
  <si>
    <t>Que faut-il faire</t>
  </si>
  <si>
    <t>What to do</t>
  </si>
  <si>
    <t>Qué hay que hacer</t>
  </si>
  <si>
    <t>❾ Referencia_Autor</t>
  </si>
  <si>
    <t xml:space="preserve"> Duplicado_Para</t>
  </si>
  <si>
    <t>⓰ Cantidad</t>
  </si>
  <si>
    <t>Bruto_x_Coeficiente</t>
  </si>
  <si>
    <t>Peso_y_Volumen_Redondeados_x_Coeficiente</t>
  </si>
  <si>
    <t>⑰ % Porcentaje_de_Pérdida</t>
  </si>
  <si>
    <t>NETO</t>
  </si>
  <si>
    <t>Ítem (o Concepto) ?</t>
  </si>
  <si>
    <t>⑱ Precio</t>
  </si>
  <si>
    <t>Costo</t>
  </si>
  <si>
    <t>quarter</t>
  </si>
  <si>
    <t>cuarto</t>
  </si>
  <si>
    <t>third</t>
  </si>
  <si>
    <t>tercio</t>
  </si>
  <si>
    <t>Choisissez des valeurs spécifiques :   Choose specific values:  Elegir valores específicos:</t>
  </si>
  <si>
    <t>⑬ - Nommez le répertoire , Nom de la recette le N° de fiche et collez la famille</t>
  </si>
  <si>
    <t>⑬ – Name the directory with the Recipe Name, the Sheet No., and paste the Family.</t>
  </si>
  <si>
    <t>⑬ – Nombra el directorio con el Nombre de la receta, el Nº de la ficha y pega la Familia.</t>
  </si>
  <si>
    <t>poids</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</si>
  <si>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</si>
  <si>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</si>
  <si>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</si>
  <si>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</si>
  <si>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</si>
  <si>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</si>
  <si>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</si>
  <si>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</si>
  <si>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</si>
  <si>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</si>
  <si>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</si>
  <si>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</si>
  <si>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</si>
  <si>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</si>
  <si>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</si>
  <si>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</si>
  <si>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</si>
  <si>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</si>
  <si>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</si>
  <si>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</si>
  <si>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</si>
  <si>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Coeff.AE . AG . AI</t>
  </si>
  <si>
    <t>Décochez (Sélectionner tout)  Uncheck (Select All)   Desmarca (Seleccionar todo)</t>
  </si>
  <si>
    <t xml:space="preserve">⑭ - collez vos postits colonne L à partir de la lignes 12 </t>
  </si>
  <si>
    <t>⑭ – Paste your sticky notes in column L starting from row 12.</t>
  </si>
  <si>
    <t>⑭ – Pega tus notas adhesivas en la columna L a partir de la fila 12.</t>
  </si>
  <si>
    <t>◄  test Nb de caractères + espaces</t>
  </si>
  <si>
    <t>Recettes</t>
  </si>
  <si>
    <t>Dupliquée  pour</t>
  </si>
  <si>
    <t xml:space="preserve">▼  ⓰ Vos Quantité </t>
  </si>
  <si>
    <t>Brut avec coef.</t>
  </si>
  <si>
    <t>Poids et vol.arrondis avec coef.</t>
  </si>
  <si>
    <t>⑰ % Perte</t>
  </si>
  <si>
    <t>Quoi ?</t>
  </si>
  <si>
    <t>⑱ Prix</t>
  </si>
  <si>
    <t xml:space="preserve">Coût </t>
  </si>
  <si>
    <t>pour décocher toutes les cases,   to clear all boxes  para desmarcar todas las casillas</t>
  </si>
  <si>
    <t>⓯ Recipe duplicated for:</t>
  </si>
  <si>
    <t>⓯ Receta duplicada para:</t>
  </si>
  <si>
    <t>▲  ⓯ Quoi ? Portions - tarte - couverts ou contenant</t>
  </si>
  <si>
    <t>▲ ⓯ What? Servings – tart – place settings or container</t>
  </si>
  <si>
    <t>▲ ⓯ Qué? Porciones – tarta – cubiertos o recipiente</t>
  </si>
  <si>
    <t>L ou kg</t>
  </si>
  <si>
    <t>volume</t>
  </si>
  <si>
    <t>mais en général le même intitulé que le Quoi de  l'Auteur</t>
  </si>
  <si>
    <t>…but generally keep the same title as the Author’s What.</t>
  </si>
  <si>
    <t>…pero en general usa el mismo título que el Qué del Autor.</t>
  </si>
  <si>
    <t>👉 La cellule AL9 pilote l’ensemble des recettes de la fiche</t>
  </si>
  <si>
    <t>👉 Cell AL9 controls all recipes on the sheet.</t>
  </si>
  <si>
    <t>👉 La celda AL9 controla todas las recetas de la ficha.</t>
  </si>
  <si>
    <t>👉 ⓰ Optionnel  Vos Quantités: Vous avez la possibilité d’ajuster les quantités Col.23 des recettes si vous estimez qu’ils sont trop élevés ou trop faibles pour vos convives (ou clients).</t>
  </si>
  <si>
    <t>👉 ⓰ Optional – Your Quantities: You can adjust the quantities in Col. 23 of the recipes if you think they’re too high or too low for your guests (or customers).</t>
  </si>
  <si>
    <t>👉 ⓰ Opcional – Tus Cantidades: Puedes ajustar las cantidades de la Col. 23 de las recetas si te parecen demasiado altas o demasiado bajas para tus comensales (o clientes).</t>
  </si>
  <si>
    <t>Puis cochez A (afficher)  Do the opposite: check (Select All),  Desmarca (Seleccionar todo)</t>
  </si>
  <si>
    <t>Vos quantités — Lorsque les quantités de la Col. 23 sont inadaptées</t>
  </si>
  <si>
    <t>Your quantities — When the quantities in Col. 23 are unsuitable</t>
  </si>
  <si>
    <t>Tus cantidades — Cuando las cantidades de la Col. 23 no son adecuadas</t>
  </si>
  <si>
    <t xml:space="preserve"> pour selectionner les lignes à afficher   to select the rows to display  para seleccionar las filas a mostrar</t>
  </si>
  <si>
    <t xml:space="preserve"> (trop fortes ou trop faibles pour vos convives),</t>
  </si>
  <si>
    <t>(too high or too low for your guests),</t>
  </si>
  <si>
    <t>(demasiado altas o demasiado bajas para tus comensales),</t>
  </si>
  <si>
    <t xml:space="preserve"> renseignez vos propres quantités sur chaque ligne.</t>
  </si>
  <si>
    <t>enter your own quantities on each line.</t>
  </si>
  <si>
    <t>introduce tus propias cantidades en cada línea.</t>
  </si>
  <si>
    <t>Pour l'affichage de toutes les lignes  To show all rows again:  Para volver a mostrar todas las filas:</t>
  </si>
  <si>
    <t>Facultatif</t>
  </si>
  <si>
    <t>⑰ % Loss</t>
  </si>
  <si>
    <t>Optional</t>
  </si>
  <si>
    <t>⑰ % Pérdida</t>
  </si>
  <si>
    <t>Opcional</t>
  </si>
  <si>
    <t>1/2 tasse</t>
  </si>
  <si>
    <t>1/2 cup</t>
  </si>
  <si>
    <t>1/2 taza</t>
  </si>
  <si>
    <t>Tasse(s)</t>
  </si>
  <si>
    <t>Cup(s)</t>
  </si>
  <si>
    <t>Taza(s)</t>
  </si>
  <si>
    <t>ne confondez pas le prix au Kg et le prix à la pièce</t>
  </si>
  <si>
    <t>Do not confuse price per kg with price per piece.</t>
  </si>
  <si>
    <t>No confundas el precio por kg con el precio por pieza.</t>
  </si>
  <si>
    <t>tasse(s).Thé</t>
  </si>
  <si>
    <t>Teacup(s)</t>
  </si>
  <si>
    <t>Taza(s) de té</t>
  </si>
  <si>
    <t xml:space="preserve"> faites l'inverse cochez (Sélectionner tout)  Do the opposite: check (Select All),  Haz lo contrario: marca (Seleccionar todo),</t>
  </si>
  <si>
    <t>Pour l'affichage ou l'impression papier de ce document</t>
  </si>
  <si>
    <t>For on-screen display or printing of this document</t>
  </si>
  <si>
    <t>Para la visualización en pantalla o la impresión de este documento</t>
  </si>
  <si>
    <t>CONDITIONNEMENT   (exemple)</t>
  </si>
  <si>
    <t xml:space="preserve"> masquer les colonnes   &lt; vous avez 16 + 5 colonnes masquables</t>
  </si>
  <si>
    <t>Hide columns &lt; you have 16 + 5 hideable columns.</t>
  </si>
  <si>
    <t>Oculta columnas &lt; tienes 16 + 5 columnas ocultables.</t>
  </si>
  <si>
    <t xml:space="preserve">◄ votre Contenant </t>
  </si>
  <si>
    <t>./2.once.liquide</t>
  </si>
  <si>
    <t>./2 fluid ounce</t>
  </si>
  <si>
    <t>./2 onza líquida</t>
  </si>
  <si>
    <t>lorsque vous avez masqué des colonnes cliquez sur enregistrer pour qu'excel en tienne compte puis</t>
  </si>
  <si>
    <t>After hiding columns, click Save so Excel takes it into account, then</t>
  </si>
  <si>
    <t>Cuando hayas ocultado columnas, haz clic en Guardar para que Excel lo tenga en cuenta y luego</t>
  </si>
  <si>
    <t>press F9 to force recalculation of all functions.</t>
  </si>
  <si>
    <t>pulsa F9 para forzar el recálculo de todas las funciones.</t>
  </si>
  <si>
    <t>./2 Cup(s)</t>
  </si>
  <si>
    <t>./2 Taza(s)</t>
  </si>
  <si>
    <t>./4 Cup(s)</t>
  </si>
  <si>
    <t>./4 Taza(s)</t>
  </si>
  <si>
    <t>Masquer des colonnes - Résumé express  :</t>
  </si>
  <si>
    <t>Hide Columns – Quick Summary:</t>
  </si>
  <si>
    <t>Ocultar Columnas – Resumen exprés:</t>
  </si>
  <si>
    <t>ou cliquez de nouveau sur "l'entonnoir"  or click the funnel icon (Sort &amp; Filter)  o vuelve a hacer clic en el icono de embudo</t>
  </si>
  <si>
    <t>1. Sélectionnez la ou les colonnes que vous voulez masquer (clic gauche sur les lettres de colonnes).</t>
  </si>
  <si>
    <t>1. Select the column(s) you want to hide (left-click the column letters).</t>
  </si>
  <si>
    <t>1. Selecciona las columnas que quieres ocultar (clic izquierdo en las letras de columna).</t>
  </si>
  <si>
    <t>2. Clic droit sur une des colonnes sélectionnées.</t>
  </si>
  <si>
    <t>2. Right-click one of the selected columns.</t>
  </si>
  <si>
    <t>2. Clic derecho sobre una de las columnas seleccionadas.</t>
  </si>
  <si>
    <t>3. Choisissez "Masquer" dans le menu contextuel.</t>
  </si>
  <si>
    <t>3. Choose Hide from the context menu.</t>
  </si>
  <si>
    <t>3. Elige Ocultar en el menú contextual.</t>
  </si>
  <si>
    <t>trier en haut de l'écran pour désactiver  on the ribbon again to turn Filter off.  o vuelve a hacer clic en el icono de embudo (Ordenar y filtrar)</t>
  </si>
  <si>
    <t>4. Pour les réafficher, sélectionnez les colonnes adjacentes, clic droit → "Afficher".</t>
  </si>
  <si>
    <t>4. To show them again, select the adjacent columns, right-click → Unhide.</t>
  </si>
  <si>
    <t>4. Para mostrarlas de nuevo, selecciona las columnas adyacentes, clic derecho → Mostrar/Revelar.</t>
  </si>
  <si>
    <t>Dash(s)</t>
  </si>
  <si>
    <t>plotée(s)</t>
  </si>
  <si>
    <t>scoop(s)</t>
  </si>
  <si>
    <t>cucharón</t>
  </si>
  <si>
    <t>Masquer les Colonnes dans Excel 🟢[2 SOLUTIONS PRO] 🟢</t>
  </si>
  <si>
    <t>Hide Columns in Excel 🟢[2 PRO SOLUTIONS] 🟢</t>
  </si>
  <si>
    <t>Ocultar Columnas en Excel 🟢[2 SOLUCIONES PRO] 🟢</t>
  </si>
  <si>
    <t>Splash(s)</t>
  </si>
  <si>
    <t>Splash(es</t>
  </si>
  <si>
    <t>Chorrito(s)</t>
  </si>
  <si>
    <t xml:space="preserve"> la fonction Tri  Filter off  en la cinta para desactivar Filtro.</t>
  </si>
  <si>
    <t>Lien &gt;</t>
  </si>
  <si>
    <t>https://www.youtube.com/watch?v=WbtKbVzE2mE&amp;t=2s</t>
  </si>
  <si>
    <t>Link @ &gt;</t>
  </si>
  <si>
    <t>Enlace @ &gt;</t>
  </si>
  <si>
    <t>shot(s)</t>
  </si>
  <si>
    <t>chupito(s)</t>
  </si>
  <si>
    <t>jigger(s)</t>
  </si>
  <si>
    <t>Comment mettre un accent à une majuscule (À, É, È, Ç) ?</t>
  </si>
  <si>
    <t>How to add an accent to a capital letter (À, É, È, Ç)?</t>
  </si>
  <si>
    <t>Cómo poner acento a una mayúscula (À, É, È, Ç)?</t>
  </si>
  <si>
    <t>Pony(s)</t>
  </si>
  <si>
    <t>È (e majuscule accent grave) = Alt + 0200</t>
  </si>
  <si>
    <t>É (e majuscule accent aigu) =Alt + 0201</t>
  </si>
  <si>
    <t>È (capital E with grave) = Alt + 0200</t>
  </si>
  <si>
    <t>É (capital E with acute) = Alt + 0201</t>
  </si>
  <si>
    <t>È (E mayúscula con acento grave) = Alt + 0200</t>
  </si>
  <si>
    <t>É (E mayúscula con acento agudo) = Alt + 0201</t>
  </si>
  <si>
    <t>Mug(s)</t>
  </si>
  <si>
    <t>Taza(s) grande</t>
  </si>
  <si>
    <t>À (a majuscule accent) = Alt + 0192</t>
  </si>
  <si>
    <t>Ç (c cédille majuscule) = Alt + 0199</t>
  </si>
  <si>
    <t>À (capital A with grave) = Alt + 0192</t>
  </si>
  <si>
    <t>Ç (capital C with cedilla) = Alt + 0199</t>
  </si>
  <si>
    <t>À (A mayúscula con acento grave) = Alt + 0192</t>
  </si>
  <si>
    <t>Ç (C mayúscula con cedilla) = Alt + 0199</t>
  </si>
  <si>
    <t>./2 pinte(s)</t>
  </si>
  <si>
    <t>./2 pint(s)</t>
  </si>
  <si>
    <t>./2 pinta(s)</t>
  </si>
  <si>
    <t>Ù (u majuscule accent grave) = Alt + 0217</t>
  </si>
  <si>
    <t>Ù (capital U with grave) = Alt + 0217</t>
  </si>
  <si>
    <t>Excel formula note (English): GAUCHE(Q6;1) in French Excel = LEFT(Q6,1) in English Excel.</t>
  </si>
  <si>
    <t>Ù (U mayúscula con acento grave) = Alt + 0217</t>
  </si>
  <si>
    <t>pint (pt)</t>
  </si>
  <si>
    <t>pinta (pt)</t>
  </si>
  <si>
    <t>Si tu Excel est\u00e1 en otro idioma/locale, pense à ajuster la formule (GAUCHE/LEFT/IZQUIERDA) et le séparateur (, vs ;).</t>
  </si>
  <si>
    <t>Pint (US)(s)</t>
  </si>
  <si>
    <t>Pint (US)</t>
  </si>
  <si>
    <t>Pinta (EE. UU.)</t>
  </si>
  <si>
    <t>« Les libellés ""Adresse PC";"▼ recette suivante" en AE, AR , AX . servent de déclencheur pour les calculs des colonnes  »</t>
  </si>
  <si>
    <t>Pint (UK)(s)</t>
  </si>
  <si>
    <t>Pint (UK)</t>
  </si>
  <si>
    <t>Pinta (Reino Unido)</t>
  </si>
  <si>
    <t>cliquez sur la colonne de chiffres et sélectionnez dans la barre de formule le numéro ou la lettre qui vous intéresse choisissez la police de caractères et la couleur qui vous conviennent</t>
  </si>
  <si>
    <t>Click the number column, then in the formula bar select the number or letter you want; choose the font and color that suit you.</t>
  </si>
  <si>
    <t>Haz clic en la columna de números y, en la barra de fórmulas, selecciona el número o la letra que te interese; elige la tipografía y el color que prefieras.</t>
  </si>
  <si>
    <t>quart (qt)</t>
  </si>
  <si>
    <t>cuarto (qt)</t>
  </si>
  <si>
    <t>gallon (gal)</t>
  </si>
  <si>
    <t>galón (gal)</t>
  </si>
  <si>
    <t>Pour que ce document puisse fonctionner il faut qu'il y ait une formule avec la fonction RECHERCHEX colonne &gt; Col.15</t>
  </si>
  <si>
    <t>Ounce (fl oz)us</t>
  </si>
  <si>
    <t>Onza (fl oz EE. UU.)</t>
  </si>
  <si>
    <t>%</t>
  </si>
  <si>
    <t>&amp;</t>
  </si>
  <si>
    <t>@</t>
  </si>
  <si>
    <t>‰</t>
  </si>
  <si>
    <t>≈</t>
  </si>
  <si>
    <t>±</t>
  </si>
  <si>
    <t>Φ</t>
  </si>
  <si>
    <t>sur le postit dans la table de recherche ne mélangez pas poids et volumes ,les col.6 à col.11 sont réservées aux poids Kg  -  les col.suivantes pour les volumes.</t>
  </si>
  <si>
    <t>¼</t>
  </si>
  <si>
    <t>½</t>
  </si>
  <si>
    <t>¾</t>
  </si>
  <si>
    <t>◄</t>
  </si>
  <si>
    <t>▲</t>
  </si>
  <si>
    <t>For this document to work, there must be a formula using the XLOOKUP function (RECHERCHEX in French) in &gt; Col.15</t>
  </si>
  <si>
    <t>Nota sobre la fórmula de Excel (ES): GAUCHE(Q6;1) en Excel francés = IZQUIERDA(Q6;1) en Excel en español (los separadores pueden ser “;” o “,” según la configuración regional).</t>
  </si>
  <si>
    <t>unités utilisées pour cocktails encre violette et verte</t>
  </si>
  <si>
    <t>On the postit in the lookup table, do not mix weights and volumes; columns 6 to 11 are reserved for weights (kg), and the following columns are for volumes.</t>
  </si>
  <si>
    <t>Para que este documento funcione, debe haber una fórmula que use la función BUSCARX (en francés, RECHERCHEX) en la columna 15 o posteriores.</t>
  </si>
  <si>
    <t>En el postit de la tabla de búsqueda, no mezcles pesos y volúmenes; las columnas 6 a 11 están reservadas para los pesos (kg) y las columnas siguientes son para los volúmenes.</t>
  </si>
  <si>
    <t>Label (short): Units used for cocktails — purple and green ink</t>
  </si>
  <si>
    <t>Etiqueta (corta): Unidades utilizadas para cócteles — tinta violeta y verde</t>
  </si>
  <si>
    <t>FR .  Pour que les formules renvoient le bon résultat, le texte doit être strictement identique entre le tableau de recherche et les « Post-it ». Un espace en trop, un accent ou une parenthèse manquants suffisent à faire échouer la correspondance. Utilisez le copier/coller depuis la source pour éviter toute erreur.</t>
  </si>
  <si>
    <t>PACKAGING   (example)</t>
  </si>
  <si>
    <t>◄ yor Container</t>
  </si>
  <si>
    <t>EN .  For formulas to return the correct result, the text must match exactly between the lookup table and the “Post-its.” A single extra space, a missing accent, or a missing parenthesis is enough to break the match. Use copy/paste from the source to avoid errors.</t>
  </si>
  <si>
    <t xml:space="preserve">Although this sheet was not originally designed for this purpose, </t>
  </si>
  <si>
    <t>it can be effectively adapted for managing cocktail recipes.</t>
  </si>
  <si>
    <t>The Bar model typically involves only 5 to 6 products or ingredients.</t>
  </si>
  <si>
    <t>You can use DeepL Translator to translate the cells that contain text.</t>
  </si>
  <si>
    <t>https://www.deepl.com/fr/translator</t>
  </si>
  <si>
    <t>ES .  Para que las fórmulas devuelvan el resultado correcto, el texto debe ser estrictamente idéntico entre la tabla de búsqueda y los “post-it”. Un solo espacio de más, un acento o un paréntesis que falte bastan para que falle la coincidencia. Use copiar/pegar desde la fuente para evitar errores.</t>
  </si>
  <si>
    <t>Español</t>
  </si>
  <si>
    <t xml:space="preserve">Aunque esta hoja no fue diseñada específicamente para este fin, </t>
  </si>
  <si>
    <t>puede adaptarse eficazmente para la gestión de recetas de cócteles.</t>
  </si>
  <si>
    <t>El modelo Bar suele utilizar entre 5 y 6 productos o ingredientes.</t>
  </si>
  <si>
    <t>Puede utilizar DeepL Translator para traducir las celdas que contienen texto.</t>
  </si>
  <si>
    <t>Les traductions (approximatives) ont été réalisées avec l’aide de ChatGPT. En revanche, les formules sont conçues pour Excel en français, version 2021 ou ultérieure.</t>
  </si>
  <si>
    <t>Si vous remplacez la formule de la colonne 15 par une version sans "RECHERCHEX ", vous devrez adapter les formules des colonnes 20, 27 et 34 en conséquence dans la fiche Répertoire .</t>
  </si>
  <si>
    <t>The (approximate) translations were done with ChatGPT’s help. However, the formulas are designed for Excel in French, version 2021 or later.</t>
  </si>
  <si>
    <t>If you replace the formula in column 15 with a version without RECHERCHEX, you’ll need to adjust the formulas in columns 20, 27, and 34 accordingly in the Directory sheet.</t>
  </si>
  <si>
    <t>Las traducciones (aproximadas) se realizaron con la ayuda de ChatGPT. Sin embargo, las fórmulas están diseñadas para Excel en francés, versión 2021 o posterior.</t>
  </si>
  <si>
    <t>Si sustituye la fórmula de la columna 15 por una versión sin RECHERCHEX, deberá adaptar en consecuencia las fórmulas de las columnas 20, 27 y 34 en la hoja Directorio (o “Répertoire” si mantiene el nombre en francés).</t>
  </si>
  <si>
    <t>ENVASADO   (ejemplo)</t>
  </si>
  <si>
    <t xml:space="preserve"> &lt; largeurs effectives</t>
  </si>
  <si>
    <t>coupe</t>
  </si>
  <si>
    <t>coupes</t>
  </si>
  <si>
    <t>les valeurs sont en Kg. Exemple = 1L =  1 Kg d'eau - 1 g = 0.001 Kg</t>
  </si>
  <si>
    <t>Cell HERE</t>
  </si>
  <si>
    <t>Si vous remplacez la formule de la colonne 15 par une version sans RECHERCHEX, vous devrez adapter les formules des colonnes 20, 27 et 34 en conséquence dans la fiche Répertoire .</t>
  </si>
  <si>
    <t>Col.20 =SI(SUPPRESPACE(Q22)="Adresse PC";"▼ recette suivante";SI(AI22&gt;0;M22;""))</t>
  </si>
  <si>
    <t>Col.27 =SI(SUPPRESPACE(AE22)="▼ recette suivante";AE22;SI(AK22&gt;0;AN$9;0))</t>
  </si>
  <si>
    <t>Col.34 =SI(SUPPRESPACE(AE22)="▼ recette suivante";AE22;SI(AO22="";"";SI(ESTVIDE(AR22);AO22;ARRONDI(AO22*(1-MIN(1;MAX(0;SI(AR22&gt;1;AR22/100;AR22))));3))))</t>
  </si>
  <si>
    <t>IDENTIFICATION OF FRAMES AND RECIPE “POSTITS”: the hyphen “-” or the double “--” from column 6 serve as separator(s) for the extraction formula</t>
  </si>
  <si>
    <t>IDENTIFICACIÓN DE LOS MARCOS Y DE LOS “POSTITS” DE RECETAS: el guion “-” o el doble “--” de la columna 6 sirven como separadores para la fórmula de extracción.</t>
  </si>
  <si>
    <t>V18&amp;" "&amp;W18&amp;" ► Famille = "&amp;AA12&amp;" ► "&amp;T12&amp;" "&amp;Z15&amp;" "&amp;AA15&amp;" "&amp;AB15&amp;" "&amp;AC15</t>
  </si>
  <si>
    <t>MAJUSCULE(GAUCHE(T12;1))&amp;" "&amp;T12&amp;" | "&amp;AA12&amp;"| "&amp;T14&amp;" "&amp;U14</t>
  </si>
  <si>
    <t>Pour vos futurs documents = autre identification possible</t>
  </si>
  <si>
    <t>cuisine-SIDES</t>
  </si>
  <si>
    <t>PASTRY</t>
  </si>
  <si>
    <t>CATERING</t>
  </si>
  <si>
    <t>FAMILY--Identity</t>
  </si>
  <si>
    <t>BARTENDERS - BAR - DRINKS</t>
  </si>
  <si>
    <t>RGB color codes (Red–Green–Blue)</t>
  </si>
  <si>
    <t>cuisine-ACOMPAÑAMIENTOS</t>
  </si>
  <si>
    <t>PASTELERÍA</t>
  </si>
  <si>
    <t>CÁTERING</t>
  </si>
  <si>
    <t>FAMILIA--Identidad</t>
  </si>
  <si>
    <t>PESCADERÍA</t>
  </si>
  <si>
    <t>BARTENDERS - BAR - BEBIDAS</t>
  </si>
  <si>
    <t>R      G       B           HEX</t>
  </si>
  <si>
    <t>51 153 102  #339966</t>
  </si>
  <si>
    <t>cuisine-COMPOSED GREEN SALADS</t>
  </si>
  <si>
    <t>pastry--BAVARIANS (BAVAROIS)</t>
  </si>
  <si>
    <t>traiteur-COLD ROASTS</t>
  </si>
  <si>
    <t>COOKING METHODS</t>
  </si>
  <si>
    <t>Dietary color</t>
  </si>
  <si>
    <t>Poissonnerie--SHELLFISH (MOLLUSCS)</t>
  </si>
  <si>
    <t>BAR-Cocktails-with alcohol</t>
  </si>
  <si>
    <t>153 204 0   #99CC00</t>
  </si>
  <si>
    <t>cuisine-ENSALADAS VERDES COMPUESTAS</t>
  </si>
  <si>
    <t>pastelería--BÁVAROS (BAVAROIS)</t>
  </si>
  <si>
    <t>traiteur-ASADOS FRÍOS</t>
  </si>
  <si>
    <t>CHARCUTERÍA</t>
  </si>
  <si>
    <t>MODOS DE COCCIÓN</t>
  </si>
  <si>
    <t>Color dietético</t>
  </si>
  <si>
    <t>Poissonnerie--MOLUSCOS</t>
  </si>
  <si>
    <t>BAR-Cócteles-con alcohol</t>
  </si>
  <si>
    <t>128 0   0   #800000</t>
  </si>
  <si>
    <t>255 0   255 #FF00FF</t>
  </si>
  <si>
    <t>pastry--BISCUITS</t>
  </si>
  <si>
    <t>traiteur-AMUSE-BOUCHES</t>
  </si>
  <si>
    <t>charcuterie--JELLIES</t>
  </si>
  <si>
    <t>cooking--BRAISED</t>
  </si>
  <si>
    <t>cuisine-dish-PROTEINS</t>
  </si>
  <si>
    <t>cuisine-vegetables-COOKED VEGETABLES</t>
  </si>
  <si>
    <t>cuisine-vegetables-RAW VEGETABLES</t>
  </si>
  <si>
    <t>cuisine-vegetables-STARCHES</t>
  </si>
  <si>
    <t>Poissonnerie--CRUSTACEANS</t>
  </si>
  <si>
    <t>BAR-Cocktails-non-alcoholic</t>
  </si>
  <si>
    <t>255 102 0   #FF6600</t>
  </si>
  <si>
    <t>cuisine--CRUDITÉS</t>
  </si>
  <si>
    <t>pastelería--BIZCOCHOS</t>
  </si>
  <si>
    <t>traiteur-APERITIVOS</t>
  </si>
  <si>
    <t>charcutería--GELATINAS</t>
  </si>
  <si>
    <t>cocción--BRASADO</t>
  </si>
  <si>
    <t>cuisine-plato-PROTEÍNAS</t>
  </si>
  <si>
    <t>cuisine-verduras-COCIDAS</t>
  </si>
  <si>
    <t>cuisine-verduras-CRUDITÉS</t>
  </si>
  <si>
    <t>cuisine-verduras-FÉCULAS</t>
  </si>
  <si>
    <t>Poissonnerie--CRUSTÁCEOS</t>
  </si>
  <si>
    <t>BAR-Cócteles-sin alcohol</t>
  </si>
  <si>
    <t>255 0   0   #FF0000</t>
  </si>
  <si>
    <t>0   0   255 #0000FF</t>
  </si>
  <si>
    <t>cuisine--COOKED VEGETABLES</t>
  </si>
  <si>
    <t>pastry--CHARLOTTES</t>
  </si>
  <si>
    <t>charcuterie-BOUDIN BLANC</t>
  </si>
  <si>
    <t>cooking--CONFIT</t>
  </si>
  <si>
    <t>cuisine-proteins-OFFAL</t>
  </si>
  <si>
    <t>CITRUS (e.g., grapefruit)</t>
  </si>
  <si>
    <t>crudité-CITRUS—POMELO/GRAPEFRUIT</t>
  </si>
  <si>
    <t>cuisine-starch-WHEAT</t>
  </si>
  <si>
    <t>Poissonnerie--WHOLE FISH</t>
  </si>
  <si>
    <t>BAR-Drinks-hot beverages</t>
  </si>
  <si>
    <t>255 204 153 #FFCC99</t>
  </si>
  <si>
    <t>cuisine--VERDURAS COCIDAS</t>
  </si>
  <si>
    <t>pastelería--CHARLOTTES</t>
  </si>
  <si>
    <t>charcutería-BOUDIN BLANC (morcilla blanca)</t>
  </si>
  <si>
    <t>cocción--CONFITADO</t>
  </si>
  <si>
    <t>cuisine-proteínas-CASQUERÍA</t>
  </si>
  <si>
    <t>CÍTRICOS (p. ej., pomelo)</t>
  </si>
  <si>
    <t>crudité-CÍTRICOS—POMELO/TORONJA</t>
  </si>
  <si>
    <t>cuisine-féculent-TRIGO</t>
  </si>
  <si>
    <t>Poissonnerie--PESCADO ENTERO</t>
  </si>
  <si>
    <t>BAR-Bebidas-calientes</t>
  </si>
  <si>
    <t>204 153 255 #CC99FF</t>
  </si>
  <si>
    <t>cuisine-PLATED DESSERT</t>
  </si>
  <si>
    <t>pastry--CHOCOLATES</t>
  </si>
  <si>
    <t>traiteur--CANAPES</t>
  </si>
  <si>
    <t>charcuterie-BOUDIN NOIR</t>
  </si>
  <si>
    <t>cooking--FRIED</t>
  </si>
  <si>
    <t>cuisine-proteins-GIBLETS</t>
  </si>
  <si>
    <t>cuisine-cooked-ARTICHOKE</t>
  </si>
  <si>
    <t>cuisine-raw-AVOCADO</t>
  </si>
  <si>
    <t>cuisine-starch-BULGUR</t>
  </si>
  <si>
    <t>Poissonnerie--FILLETs / PORTIONS</t>
  </si>
  <si>
    <t>BAR-Drinks-cold beverages</t>
  </si>
  <si>
    <t>cuisine-POSTRE EMPLATADO</t>
  </si>
  <si>
    <t>pastelería--CHOCOLATES</t>
  </si>
  <si>
    <t>charcutería-BOUDIN NOIR (morcilla)</t>
  </si>
  <si>
    <t>cocción--FRITO</t>
  </si>
  <si>
    <t>cuisine-proteínas-MENUDOS (abattis)</t>
  </si>
  <si>
    <t>cuisine-cocido-ALCACHOFA</t>
  </si>
  <si>
    <t>cuisine-crudité-AGUACATE</t>
  </si>
  <si>
    <t>cuisine-féculent-BULGUR</t>
  </si>
  <si>
    <t>Poissonnerie--FILETES / PORCIONES</t>
  </si>
  <si>
    <t>BAR-Bebidas-frías</t>
  </si>
  <si>
    <t>Códigos de color RGB (Rojo–Verde–Azul)</t>
  </si>
  <si>
    <t>pastry--CONFECTIONERY</t>
  </si>
  <si>
    <t>charcuterie--GAME</t>
  </si>
  <si>
    <t>cooking--SMOKED</t>
  </si>
  <si>
    <t>cuisine-proteins-LAMB</t>
  </si>
  <si>
    <t>cuisine-cooked-ASPARAGUS</t>
  </si>
  <si>
    <t>cuisine-raw-BEETS</t>
  </si>
  <si>
    <t>cuisine-starch-BROAD BEANS (FAVA)</t>
  </si>
  <si>
    <t>Poissonnerie--SEAFOOD CHARCUTERIE</t>
  </si>
  <si>
    <t>BAR-COFFEES</t>
  </si>
  <si>
    <t>51  153 102  #339966</t>
  </si>
  <si>
    <t>cuisine--POSTRES</t>
  </si>
  <si>
    <t>pastelería--CONFITERÍA</t>
  </si>
  <si>
    <t>traiteur-CALIENTE-FRÍO</t>
  </si>
  <si>
    <t>charcutería--CAZA</t>
  </si>
  <si>
    <t>cocción--AHUMADO</t>
  </si>
  <si>
    <t>cuisine-proteínas-CORDERO</t>
  </si>
  <si>
    <t>cuisine-cocido-ESPÁRRAGOS</t>
  </si>
  <si>
    <t>cuisine-crudité-REMOLACHAS</t>
  </si>
  <si>
    <t>cuisine-féculent-HABAS (FAVA)</t>
  </si>
  <si>
    <t>Poissonnerie--CHARCUTERÍA DEL MAR</t>
  </si>
  <si>
    <t>BAR-CAFÉS</t>
  </si>
  <si>
    <t>153 204 0    #99CC00</t>
  </si>
  <si>
    <t>128 0   0    #800000</t>
  </si>
  <si>
    <t>cuisine--STARTERS</t>
  </si>
  <si>
    <t>pastry--ENTREMETS</t>
  </si>
  <si>
    <t>traiteur-COLD STARTER</t>
  </si>
  <si>
    <t>charcuterie--RABBIT</t>
  </si>
  <si>
    <t>cooking--GRILLED</t>
  </si>
  <si>
    <t>cuisine-proteins-BEEF</t>
  </si>
  <si>
    <t>cuisine-cooked-BEETS</t>
  </si>
  <si>
    <t>cuisine-raw-CARROTS</t>
  </si>
  <si>
    <t>cuisine-starch-BABY FAVA BEANS</t>
  </si>
  <si>
    <t>Poissonnerie--SMOKED FISH</t>
  </si>
  <si>
    <t>BAR-TEAS</t>
  </si>
  <si>
    <t>255 0   255  #FF00FF</t>
  </si>
  <si>
    <t>cuisine--ENTRANTES</t>
  </si>
  <si>
    <t>pastelería--ENTREMETS</t>
  </si>
  <si>
    <t>traiteur-ENTRANTE FRÍO</t>
  </si>
  <si>
    <t>charcutería--CONEJO</t>
  </si>
  <si>
    <t>cocción--A LA PARRILLA</t>
  </si>
  <si>
    <t>cuisine-proteínas-TERnera</t>
  </si>
  <si>
    <t>cuisine-cocido-REMOLACHAS</t>
  </si>
  <si>
    <t>cuisine-crudité-ZANAHORIAS</t>
  </si>
  <si>
    <t>cuisine-féculent-HABITAS (HABAS BABY)</t>
  </si>
  <si>
    <t>Poissonnerie--AHUMADOS</t>
  </si>
  <si>
    <t>BAR-TÉS</t>
  </si>
  <si>
    <t>255 102 0    #FF6600</t>
  </si>
  <si>
    <t>255 0   0    #FF0000</t>
  </si>
  <si>
    <t>cuisine--ENTREMETS</t>
  </si>
  <si>
    <t>pastry-ENTREMET-GENOISE</t>
  </si>
  <si>
    <t>traiteur-HOT STARTER</t>
  </si>
  <si>
    <t>charcuterie-PURE POULTRY</t>
  </si>
  <si>
    <t>cooking--PLAIN</t>
  </si>
  <si>
    <t>cuisine-proteins-QUAIL</t>
  </si>
  <si>
    <t>cuisine-cooked-CARROTS</t>
  </si>
  <si>
    <t>cuisine-raw-CELERY STALKS</t>
  </si>
  <si>
    <t>cuisine-starch-COCO BEANS</t>
  </si>
  <si>
    <t>Poissonnerie--MARINADES &amp; CURES</t>
  </si>
  <si>
    <t>BAR--JUICES-Juices &amp; fresh-pressed</t>
  </si>
  <si>
    <t>0   0   255  #0000FF</t>
  </si>
  <si>
    <t>pastelería-ENTREMET-GENOVESA</t>
  </si>
  <si>
    <t>traiteur-ENTRANTE CALIENTE</t>
  </si>
  <si>
    <t>charcutería-PURA AVE</t>
  </si>
  <si>
    <t>cocción--NATURAL</t>
  </si>
  <si>
    <t>cuisine-proteínas-CODORNICES</t>
  </si>
  <si>
    <t>cuisine-cocido-ZANAHORIAS</t>
  </si>
  <si>
    <t>cuisine-crudité-APIO EN RAMA</t>
  </si>
  <si>
    <t>cuisine-féculent-ALUBIAS COCO</t>
  </si>
  <si>
    <t>Poissonnerie--MARINADOS Y SALAZONES</t>
  </si>
  <si>
    <t>BAR--ZUMOS-Zumos y prensados</t>
  </si>
  <si>
    <t>255 204 153  #FFCC99</t>
  </si>
  <si>
    <t>204 153 255  #CC99FF</t>
  </si>
  <si>
    <t>cuisine--STARCHES</t>
  </si>
  <si>
    <t>pastry--GANACHE</t>
  </si>
  <si>
    <t>traiteur-FOIE GRAS</t>
  </si>
  <si>
    <t>charcuterie--GALANTINE</t>
  </si>
  <si>
    <t>cooking--EN PAPILLOTE</t>
  </si>
  <si>
    <t>cuisine-proteins-DUCK</t>
  </si>
  <si>
    <t>cuisine-cooked-CELERY STALKS</t>
  </si>
  <si>
    <t>cuisine-raw-CELERIAC (CELERY ROOT)</t>
  </si>
  <si>
    <t>cuisine-starch-FLAGEOLET BEANS</t>
  </si>
  <si>
    <t>Poissonnerie--TARTARES &amp; CEVICHES</t>
  </si>
  <si>
    <t>cuisine--FÉCULAS</t>
  </si>
  <si>
    <t>pastelería--GANACHE</t>
  </si>
  <si>
    <t>charcutería--GALANTINA</t>
  </si>
  <si>
    <t>cocción--EN PAPILLOTE</t>
  </si>
  <si>
    <t>cuisine-proteínas-PATO</t>
  </si>
  <si>
    <t>cuisine-cocido-APIO EN RAMA</t>
  </si>
  <si>
    <t>cuisine-crudité-APIONABO</t>
  </si>
  <si>
    <t>cuisine-féculent-FLAGEOLETS</t>
  </si>
  <si>
    <t>Poissonnerie--TÁRTAROS Y CEVICHES</t>
  </si>
  <si>
    <t>cuisine--AFTERNOON SNACK</t>
  </si>
  <si>
    <t>pastry--CAKE</t>
  </si>
  <si>
    <t>traiteur-HORS D'OEUVRES</t>
  </si>
  <si>
    <t>charcuterie--MORTADELLA</t>
  </si>
  <si>
    <t>cooking--POACHED</t>
  </si>
  <si>
    <t>cuisine-proteins-CHARCUTERIE</t>
  </si>
  <si>
    <t>cuisine-cooked-CELERIAC (CELERY ROOT)</t>
  </si>
  <si>
    <t>cuisine-raw-MUSHROOMS</t>
  </si>
  <si>
    <t>cuisine-starch-BLACK BEANS</t>
  </si>
  <si>
    <t>Poissonnerie--SOUPS &amp; BISQUES</t>
  </si>
  <si>
    <t>BAR--Sodas &amp; lemonades</t>
  </si>
  <si>
    <t>cuisine--MERIENDA</t>
  </si>
  <si>
    <t>pastelería--PASTEL</t>
  </si>
  <si>
    <t>traiteur-ENTREM ESES</t>
  </si>
  <si>
    <t>charcutería--MORTADELA</t>
  </si>
  <si>
    <t>cocción--POCHADO</t>
  </si>
  <si>
    <t>cuisine-proteínas-CHARCUTERÍA</t>
  </si>
  <si>
    <t>cuisine-cocido-APIONABO</t>
  </si>
  <si>
    <t>cuisine-crudité-CHAMPIÑONES</t>
  </si>
  <si>
    <t>cuisine-féculent-FRIJOLES/ALUBIAS NEGRAS</t>
  </si>
  <si>
    <t>Poissonnerie--SOPAS Y BISQUES</t>
  </si>
  <si>
    <t>BAR--Refrescos y limonadas</t>
  </si>
  <si>
    <t>cuisine-DAIRY + STARCHES</t>
  </si>
  <si>
    <t>pastry--MERINGUE</t>
  </si>
  <si>
    <t>traiteur-CATERING PASTRY</t>
  </si>
  <si>
    <t>charcuterie-COUNTRY PÂTÉ</t>
  </si>
  <si>
    <t>cooking--PAN-ROASTED</t>
  </si>
  <si>
    <t>cuisine-proteins-SHELLFISH (MOLLUSCS)</t>
  </si>
  <si>
    <t>cuisine-cooked-MUSHROOMS</t>
  </si>
  <si>
    <t>cuisine-raw-WHITE CABBAGE</t>
  </si>
  <si>
    <t>cuisine-starch-RED BEANS</t>
  </si>
  <si>
    <t>Poissonnerie--BASIC PREPARATIONS</t>
  </si>
  <si>
    <t>BAR--Syrups &amp; shrubs</t>
  </si>
  <si>
    <t>cuisine-LÁCTEOS + FÉCULAS</t>
  </si>
  <si>
    <t>pastelería--MERENGUE</t>
  </si>
  <si>
    <t>traiteur-PASTELERÍA DE CÁTERING</t>
  </si>
  <si>
    <t>charcutería-PATÉ DE CAMPAÑA</t>
  </si>
  <si>
    <t>cocción--A LA SARTÉN</t>
  </si>
  <si>
    <t>cuisine-proteínas-MOLUSCOS</t>
  </si>
  <si>
    <t>cuisine-cocido-CHAMPIÑONES</t>
  </si>
  <si>
    <t>cuisine-crudité-COL BLANCA</t>
  </si>
  <si>
    <t>cuisine-féculent-FRIJOLES/ALUBIAS ROJAS</t>
  </si>
  <si>
    <t>Poissonnerie--PREPARACIONES BÁSICAS</t>
  </si>
  <si>
    <t>BAR--Jarabes y shrubs</t>
  </si>
  <si>
    <t>cuisine-DAIRY-CHEESES</t>
  </si>
  <si>
    <t>pastry--MOUSSES</t>
  </si>
  <si>
    <t>traiteur-COMPOSED SALAD</t>
  </si>
  <si>
    <t>charcuterie-LIVER PÂTÉ</t>
  </si>
  <si>
    <t>cooking--STEWED</t>
  </si>
  <si>
    <t>cuisine-proteins-CRUSTACEANS</t>
  </si>
  <si>
    <t>cuisine-cooked-WHITE CABBAGE</t>
  </si>
  <si>
    <t>cuisine-raw-RED CABBAGE</t>
  </si>
  <si>
    <t>cuisine-starch-SOISSON BEANS</t>
  </si>
  <si>
    <t>Poissonnerie--SAUCES &amp; BUTTERS</t>
  </si>
  <si>
    <t>BAR--Punches</t>
  </si>
  <si>
    <t>cuisine-LÁCTEOS-QUESOS</t>
  </si>
  <si>
    <t>pastelería--MOUSSES</t>
  </si>
  <si>
    <t>traiteur-ENSALADA COMPUESTA</t>
  </si>
  <si>
    <t>charcutería-PATÉ DE HÍGADO</t>
  </si>
  <si>
    <t>cocción--ESTOFADO</t>
  </si>
  <si>
    <t>cuisine-proteínas-CRUSTÁCEOS</t>
  </si>
  <si>
    <t>cuisine-cocido-COL BLANCA</t>
  </si>
  <si>
    <t>cuisine-crudité-COL ROJA (LOMBARDA)</t>
  </si>
  <si>
    <t>cuisine-féculent-ALUBIAS SOISSON</t>
  </si>
  <si>
    <t>Poissonnerie--SALSAS Y MANTEQUILLAS</t>
  </si>
  <si>
    <t>BAR--Ponches</t>
  </si>
  <si>
    <t>cuisine--PASTRIES</t>
  </si>
  <si>
    <t>pastry-DOUGH-BRIOCHE</t>
  </si>
  <si>
    <t>traiteur-SIMPLE SALAD</t>
  </si>
  <si>
    <t>charcuterie--QUENELLES</t>
  </si>
  <si>
    <t>cooking--ROASTED</t>
  </si>
  <si>
    <t>cuisine-proteins-TURKEY</t>
  </si>
  <si>
    <t>cuisine-cooked-RED CABBAGE</t>
  </si>
  <si>
    <t>cuisine-raw-BROCCOLI</t>
  </si>
  <si>
    <t>cuisine-starch-WHITE BEANS</t>
  </si>
  <si>
    <t>Poissonnerie--COD</t>
  </si>
  <si>
    <t>BAR-Fermented-(kefir, kombucha)</t>
  </si>
  <si>
    <t>cuisine--PASTELERÍA</t>
  </si>
  <si>
    <t>pastelería-MASA-BRIOCHE</t>
  </si>
  <si>
    <t>traiteur-ENSALADA SIMPLE</t>
  </si>
  <si>
    <t>charcutería--QUENELLES</t>
  </si>
  <si>
    <t>cocción--ASADO</t>
  </si>
  <si>
    <t>cuisine-proteínas-PAVO</t>
  </si>
  <si>
    <t>cuisine-cocido-COL ROJA (LOMBARDA)</t>
  </si>
  <si>
    <t>cuisine-crudité-BRÓCOLI</t>
  </si>
  <si>
    <t>cuisine-féculent-ALUBIAS BLANCAS</t>
  </si>
  <si>
    <t>Poissonnerie--BACALAO</t>
  </si>
  <si>
    <t>BAR-Fermentadas-(kéfir, kombucha)</t>
  </si>
  <si>
    <t>cuisine-MAIN COURSE</t>
  </si>
  <si>
    <t>pastry-DOUGH-CROISSANTS</t>
  </si>
  <si>
    <t>traiteur-HOT SAUCE</t>
  </si>
  <si>
    <t>charcuterie--RILLETTES</t>
  </si>
  <si>
    <t>cooking--BRINED</t>
  </si>
  <si>
    <t>cuisine-proteins-STUFFINGS</t>
  </si>
  <si>
    <t>cuisine-cooked-BROCCOLI</t>
  </si>
  <si>
    <t>cuisine-raw-CHINESE CABBAGE</t>
  </si>
  <si>
    <t>cuisine-starch-LENTILS</t>
  </si>
  <si>
    <t>Poissonnerie--SALMON</t>
  </si>
  <si>
    <t>cuisine-PLATO PRINCIPAL</t>
  </si>
  <si>
    <t>pastelería-MASA-CROISSANT</t>
  </si>
  <si>
    <t>traiteur-SALSA CALIENTE</t>
  </si>
  <si>
    <t>charcutería--RILLETTES</t>
  </si>
  <si>
    <t>cocción--SALMUERADO</t>
  </si>
  <si>
    <t>cuisine-proteínas-RELLENOS</t>
  </si>
  <si>
    <t>cuisine-cocido-BRÓCOLI</t>
  </si>
  <si>
    <t>cuisine-crudité-COL CHINA</t>
  </si>
  <si>
    <t>cuisine-féculent-LENTEJAS</t>
  </si>
  <si>
    <t>Poissonnerie--SALMÓN</t>
  </si>
  <si>
    <t>cuisine-COMPLETE DISHES</t>
  </si>
  <si>
    <t>pastry-DOUGH-PUFF PASTRY</t>
  </si>
  <si>
    <t>traiteur-HOT EMULSIFIED SAUCE</t>
  </si>
  <si>
    <t>charcuterie--RILLONS</t>
  </si>
  <si>
    <t>cooking-SAUTEED-WITH SAUCE</t>
  </si>
  <si>
    <t>cuisine-proteins-GAME BIRDS</t>
  </si>
  <si>
    <t>cuisine-cooked-BRUSSELS SPROUTS</t>
  </si>
  <si>
    <t>cuisine-raw-CAULIFLOWER</t>
  </si>
  <si>
    <t>cuisine-starch-CORN (MAIZE)</t>
  </si>
  <si>
    <t>Poissonnerie--TUNA</t>
  </si>
  <si>
    <t>BAR--Fruity</t>
  </si>
  <si>
    <t>cuisine-PLATOS COMPLETOS</t>
  </si>
  <si>
    <t>pastelería-MASA-HOJALDRADA</t>
  </si>
  <si>
    <t>traiteur-SALSA EMULSIONADA CALIENTE</t>
  </si>
  <si>
    <t>charcutería--RILLONS (de cerdo)</t>
  </si>
  <si>
    <t>cocción-SALTEADO-CON SALSA</t>
  </si>
  <si>
    <t>cuisine-proteínas-CAZA DE PLUMA</t>
  </si>
  <si>
    <t>cuisine-cocido-COLES DE BRUSELAS</t>
  </si>
  <si>
    <t>cuisine-crudité-COLIFLOR</t>
  </si>
  <si>
    <t>cuisine-féculent-MAÍZ</t>
  </si>
  <si>
    <t>Poissonnerie--ATÚN</t>
  </si>
  <si>
    <t>BAR--Afrutado</t>
  </si>
  <si>
    <t>cuisine-FISH</t>
  </si>
  <si>
    <t>pastry-DOUGH-BREAD</t>
  </si>
  <si>
    <t>traiteur-COLD SAUCE</t>
  </si>
  <si>
    <t>charcuterie--ROULADE</t>
  </si>
  <si>
    <t>cooking-SAUTEED-WITHOUT SAUCE</t>
  </si>
  <si>
    <t>cuisine-proteins-GAME (MAMMALS)</t>
  </si>
  <si>
    <t>cuisine-cooked-CHINESE CABBAGE</t>
  </si>
  <si>
    <t>cuisine-raw-ROMANESCO</t>
  </si>
  <si>
    <t>cuisine-starch-POTATOES</t>
  </si>
  <si>
    <t>Poissonnerie--SEA BREAM</t>
  </si>
  <si>
    <t>BAR--Creamy</t>
  </si>
  <si>
    <t>cuisine-PESCADOS</t>
  </si>
  <si>
    <t>pastelería-MASA-PAN</t>
  </si>
  <si>
    <t>traiteur-SALSA FRÍA</t>
  </si>
  <si>
    <t>charcutería--ROULADE</t>
  </si>
  <si>
    <t>cocción-SALTEADO-SIN SALSA</t>
  </si>
  <si>
    <t>cuisine-proteínas-CAZA DE PELO</t>
  </si>
  <si>
    <t>cuisine-cocido-COL CHINA</t>
  </si>
  <si>
    <t>cuisine-crudité-ROMANESCO</t>
  </si>
  <si>
    <t>cuisine-féculent-PATATAS</t>
  </si>
  <si>
    <t>Poissonnerie--DORADA</t>
  </si>
  <si>
    <t>BAR--Cremoso</t>
  </si>
  <si>
    <t>cuisine-HOT PREPARATIONS</t>
  </si>
  <si>
    <t>pastry-DOUGH-SANDWICH BREAD</t>
  </si>
  <si>
    <t>traiteur-VEGETABLE TERRINE</t>
  </si>
  <si>
    <t>charcuterie--SAUSAGE</t>
  </si>
  <si>
    <t>cooking--STEAMED</t>
  </si>
  <si>
    <t>cuisine-proteins-JUS / STOCK</t>
  </si>
  <si>
    <t>cuisine-cooked-SAVOY CABBAGE</t>
  </si>
  <si>
    <t>cuisine-raw-CUCUMBERS</t>
  </si>
  <si>
    <t>cuisine-starch-PASTA</t>
  </si>
  <si>
    <t>Poissonnerie--HAKE</t>
  </si>
  <si>
    <t>BAR--Classics</t>
  </si>
  <si>
    <t>cuisine-PREPARACIONES CALIENTES</t>
  </si>
  <si>
    <t>pastelería-MASA-PAN DE MOLDE</t>
  </si>
  <si>
    <t>traiteur-TERRINA DE VERDURAS</t>
  </si>
  <si>
    <t>charcutería--SALCHICHA</t>
  </si>
  <si>
    <t>cocción--AL VAPOR</t>
  </si>
  <si>
    <t>cuisine-proteínas-JUS / CALDO</t>
  </si>
  <si>
    <t>cuisine-cocido-COL DE SABOYA</t>
  </si>
  <si>
    <t>cuisine-crudité-PEPINOS</t>
  </si>
  <si>
    <t>cuisine-féculent-PASTA</t>
  </si>
  <si>
    <t>Poissonnerie--MERLUZA</t>
  </si>
  <si>
    <t>BAR--Clásicos</t>
  </si>
  <si>
    <t>cuisine--MEATS</t>
  </si>
  <si>
    <t>pastry-DOUGH-SAVARIN</t>
  </si>
  <si>
    <t>traiteur-FISH TERRINE</t>
  </si>
  <si>
    <t>charcuterie-LIVER SAUSAGE</t>
  </si>
  <si>
    <t>cuisine-proteins-RABBIT</t>
  </si>
  <si>
    <t>cuisine-cooked-CAULIFLOWER</t>
  </si>
  <si>
    <t>cuisine-raw-ZUCCHINI</t>
  </si>
  <si>
    <t>cuisine-starch-CHICKPEAS</t>
  </si>
  <si>
    <t>Poissonnerie--POLLOCK</t>
  </si>
  <si>
    <t>cuisine--CARNES</t>
  </si>
  <si>
    <t>pastelería-MASA-SAVARIN</t>
  </si>
  <si>
    <t>traiteur-TERRINA DE PESCADO</t>
  </si>
  <si>
    <t>charcutería-SALCHICHA DE HÍGADO</t>
  </si>
  <si>
    <t>cuisine-proteínas-CONEJO</t>
  </si>
  <si>
    <t>cuisine-cocido-COLIFLOR</t>
  </si>
  <si>
    <t>cuisine-crudité-CALABACINES</t>
  </si>
  <si>
    <t>cuisine-féculent-GARBANZOS</t>
  </si>
  <si>
    <t>Poissonnerie--ABADEJO</t>
  </si>
  <si>
    <t>BAR--De autor</t>
  </si>
  <si>
    <t>cuisine--POULTRY</t>
  </si>
  <si>
    <t>pastry-DOUGH-YEASTED</t>
  </si>
  <si>
    <t>traiteur-MEAT TERRINE</t>
  </si>
  <si>
    <t>charcuterie--OFFAL</t>
  </si>
  <si>
    <t>cuisine-proteins-MUTTON</t>
  </si>
  <si>
    <t>cuisine-cooked-ROMANESCO</t>
  </si>
  <si>
    <t>cuisine-raw-ENDIVES</t>
  </si>
  <si>
    <t>cuisine-starch-POLENTA</t>
  </si>
  <si>
    <t>Poissonnerie--FRESH (DAY)</t>
  </si>
  <si>
    <t>cuisine--AVES</t>
  </si>
  <si>
    <t>pastelería-MASA-LEVADA</t>
  </si>
  <si>
    <t>traiteur-TERRINA DE CARNE</t>
  </si>
  <si>
    <t>charcutería--CASCQUERÍA</t>
  </si>
  <si>
    <t>cuisine-proteínas-CARNE DE OVEJA (MUTTON)</t>
  </si>
  <si>
    <t>cuisine-cocido-ROMANESCO</t>
  </si>
  <si>
    <t>cuisine-crudité-ENDIVIAS</t>
  </si>
  <si>
    <t>Poissonnerie--FRESCO (DEL DÍA)</t>
  </si>
  <si>
    <t>BAR--Corto</t>
  </si>
  <si>
    <t>cuisine--SOUP</t>
  </si>
  <si>
    <t>pastry-DOUGH-SHORT/DRY</t>
  </si>
  <si>
    <t>traiteur-POULTRY TERRINE</t>
  </si>
  <si>
    <t>charcuterie--CONFIT</t>
  </si>
  <si>
    <t>cuisine-proteins-EGGS</t>
  </si>
  <si>
    <t>cuisine-cooked-HEARTS OF PALM</t>
  </si>
  <si>
    <t>cuisine-raw-SPINACH</t>
  </si>
  <si>
    <t>cuisine-starch-RICE</t>
  </si>
  <si>
    <t>Poissonnerie--FROZEN</t>
  </si>
  <si>
    <t>cuisine--SOPA</t>
  </si>
  <si>
    <t>pastelería-MASA-SECA</t>
  </si>
  <si>
    <t>traiteur-TERRINA DE AVE</t>
  </si>
  <si>
    <t>charcutería--CONFITADO</t>
  </si>
  <si>
    <t>cuisine-proteínas-HUEVOS</t>
  </si>
  <si>
    <t>cuisine-cocido-PALMITOS</t>
  </si>
  <si>
    <t>cuisine-crudité-ESPINACAS</t>
  </si>
  <si>
    <t>cuisine-féculent-ARROZ</t>
  </si>
  <si>
    <t>Poissonnerie--CONGELADO</t>
  </si>
  <si>
    <t>BAR--Largo</t>
  </si>
  <si>
    <t>cuisine--EGGS</t>
  </si>
  <si>
    <t>pastry-DOUGH-SWEET (PÂTE SUCRÉE)</t>
  </si>
  <si>
    <t>traiteur-COCKTAIL BITES</t>
  </si>
  <si>
    <t>charcuterie--PÂTÉS</t>
  </si>
  <si>
    <t>cuisine-proteins-FISH</t>
  </si>
  <si>
    <t>cuisine-cooked-CUCUMBERS</t>
  </si>
  <si>
    <t>cuisine-raw-FENNEL</t>
  </si>
  <si>
    <t>cuisine-starch-RUTABAGA</t>
  </si>
  <si>
    <t>Poissonnerie--STUFFED</t>
  </si>
  <si>
    <t>cuisine--HUEVOS</t>
  </si>
  <si>
    <t>pastelería-MASA-DULCE (PÂTE SUCRÉE)</t>
  </si>
  <si>
    <t>traiteur-BOCADITOS DE APERITIVO</t>
  </si>
  <si>
    <t>charcutería--PATÉS</t>
  </si>
  <si>
    <t>cuisine-proteínas-PESCADO</t>
  </si>
  <si>
    <t>cuisine-cocido-PEPINOS</t>
  </si>
  <si>
    <t>cuisine-crudité-HINOJO</t>
  </si>
  <si>
    <t>cuisine-féculent-NABO SUECO (RUTABAGA)</t>
  </si>
  <si>
    <t>Poissonnerie--RELLENO</t>
  </si>
  <si>
    <t>cuisine--SHELLFISH</t>
  </si>
  <si>
    <t>pastry-DOUGHS-FOR-…</t>
  </si>
  <si>
    <t>traiteur-COLD BUFFET</t>
  </si>
  <si>
    <t>charcuterie--TERRINES</t>
  </si>
  <si>
    <t>cuisine-proteins-PORK</t>
  </si>
  <si>
    <t>cuisine-cooked-SQUASH</t>
  </si>
  <si>
    <t>cuisine-raw-TURNIPS</t>
  </si>
  <si>
    <t>cuisine-starch-SEMOLINA (COUSCOUS)</t>
  </si>
  <si>
    <t>cuisine--CRUSTÁCEOS</t>
  </si>
  <si>
    <t>pastelería-MASAS-PARA-…</t>
  </si>
  <si>
    <t>traiteur-BUFÉ FRÍO</t>
  </si>
  <si>
    <t>charcutería--TERRINAS</t>
  </si>
  <si>
    <t>cuisine-proteínas-CERDO</t>
  </si>
  <si>
    <t>cuisine-cocido-CALABAZA</t>
  </si>
  <si>
    <t>cuisine-crudité-NABOS</t>
  </si>
  <si>
    <t>cuisine-féculent-SÉMOLA (COUSCOUS)</t>
  </si>
  <si>
    <t>cuisine--SAUTE</t>
  </si>
  <si>
    <t>pastry-FRUIT PASTES (PÂTES DE FRUITS)</t>
  </si>
  <si>
    <t>traiteur-HOT BUFFET</t>
  </si>
  <si>
    <t>cuisine-proteins-HEN</t>
  </si>
  <si>
    <t>cuisine-cooked-ZUCCHINI</t>
  </si>
  <si>
    <t>cuisine-raw-ONIONS</t>
  </si>
  <si>
    <t>cuisine-starch-JERUSALEM ARTICHOKE</t>
  </si>
  <si>
    <t>cuisine--SALTEADO</t>
  </si>
  <si>
    <t>pastelería-PÂTES-DE-FRUITS (DULCES DE FRUTA)</t>
  </si>
  <si>
    <t>traiteur-BUFÉ CALIENTE</t>
  </si>
  <si>
    <t>cuisine-proteínas-GALLINA</t>
  </si>
  <si>
    <t>cuisine-cocido-CALABACINES</t>
  </si>
  <si>
    <t>cuisine-crudité-CEBOLLAS</t>
  </si>
  <si>
    <t>cuisine-féculent-ALCACHOFA DE JERUSALÉN</t>
  </si>
  <si>
    <t>cuisine--STEW</t>
  </si>
  <si>
    <t>pastry--PETITS FOURS</t>
  </si>
  <si>
    <t>traiteur-COMPOSED SALADS</t>
  </si>
  <si>
    <t>charcuterie--SAUSAGES (casings)</t>
  </si>
  <si>
    <t>cuisine-proteins-CHICKEN</t>
  </si>
  <si>
    <t>cuisine-cooked-CROSNE (CHINESE ARTICHOKE)</t>
  </si>
  <si>
    <t>cuisine-raw-YELLOW BELL PEPPERS</t>
  </si>
  <si>
    <t>cuisine--ESTOFADO</t>
  </si>
  <si>
    <t>pastelería--PETITS FOURS</t>
  </si>
  <si>
    <t>traiteur-ENSALADAS COMPUESTAS</t>
  </si>
  <si>
    <t>charcutería--SALCHICHAS (en tripa)</t>
  </si>
  <si>
    <t>cuisine-proteínas-POLLO</t>
  </si>
  <si>
    <t>cuisine-cocido-CROSNE (ALCACHOFA CHINA)</t>
  </si>
  <si>
    <t>cuisine-crudité-PIMIENTOS AMARILLOS</t>
  </si>
  <si>
    <t>pastry--PUDDING</t>
  </si>
  <si>
    <t>charcuterie--HAMS &amp; CURED MEATS</t>
  </si>
  <si>
    <t>cuisine-proteins-VEAL</t>
  </si>
  <si>
    <t>cuisine-cooked-ENDIVES</t>
  </si>
  <si>
    <t>cuisine-raw-RED BELL PEPPERS</t>
  </si>
  <si>
    <t>cuisine--GRATÉN</t>
  </si>
  <si>
    <t>pastelería--PUDIN</t>
  </si>
  <si>
    <t>charcutería--JAMONES Y SALAZONES</t>
  </si>
  <si>
    <t>cuisine-proteínas-TERNERA</t>
  </si>
  <si>
    <t>cuisine-cocido-ENDIVIAS</t>
  </si>
  <si>
    <t>cuisine-crudité-PIMIENTOS ROJOS</t>
  </si>
  <si>
    <t>cuisine--PORK</t>
  </si>
  <si>
    <t>pastry--VIENNOISERIES</t>
  </si>
  <si>
    <t>traiteur--PUFF-PASTRY BITES</t>
  </si>
  <si>
    <t>charcuterie--BALLOTINES</t>
  </si>
  <si>
    <t>cuisine-cooked-SPINACH</t>
  </si>
  <si>
    <t>cuisine-raw-GREEN BELL PEPPERS</t>
  </si>
  <si>
    <t>cuisine--CERDO</t>
  </si>
  <si>
    <t>pastelería--VIENNOISERIES</t>
  </si>
  <si>
    <t>traiteur--HOJALDRES</t>
  </si>
  <si>
    <t>charcutería--BALOTINAS</t>
  </si>
  <si>
    <t>cuisine-cocido-ESPINACAS</t>
  </si>
  <si>
    <t>cuisine-crudité-PIMIENTOS VERDES</t>
  </si>
  <si>
    <t>cuisine--VEAL</t>
  </si>
  <si>
    <t>pastry--TARTS</t>
  </si>
  <si>
    <t>charcuterie--ASPICS</t>
  </si>
  <si>
    <t>cuisine-cooked-FENNEL</t>
  </si>
  <si>
    <t>cuisine-raw-BLACK RADISHES</t>
  </si>
  <si>
    <t>cuisine--TERNERA</t>
  </si>
  <si>
    <t>pastelería--TARTAS</t>
  </si>
  <si>
    <t>charcutería--ASPICS</t>
  </si>
  <si>
    <t>cuisine-cocido-HINOJO</t>
  </si>
  <si>
    <t>cuisine-crudité-RÁBANOS NEGROS</t>
  </si>
  <si>
    <t>cuisine--LAMB</t>
  </si>
  <si>
    <t>pastry--MACARONS</t>
  </si>
  <si>
    <t>traiteur--DISHES</t>
  </si>
  <si>
    <t>charcuterie--HEAD CHEESE</t>
  </si>
  <si>
    <t>cuisine-cooked-TURNIPS</t>
  </si>
  <si>
    <t>cuisine-raw-RED RADISHES</t>
  </si>
  <si>
    <t>cuisine--CORDERO</t>
  </si>
  <si>
    <t>pastelería--MACARONS</t>
  </si>
  <si>
    <t>traiteur--PLATOS</t>
  </si>
  <si>
    <t>charcutería--QUESO DE CABEZA</t>
  </si>
  <si>
    <t>cuisine-cocido-NABOS</t>
  </si>
  <si>
    <t>cuisine-crudité-RÁBANOS ROSAS</t>
  </si>
  <si>
    <t>pastry--CHOCOLATE WORK</t>
  </si>
  <si>
    <t>traiteur--GARNISHES</t>
  </si>
  <si>
    <t>charcuterie--CONFITS</t>
  </si>
  <si>
    <t>cuisine-cooked-ONIONS</t>
  </si>
  <si>
    <t>cuisine-raw-SALAD BATAVIA</t>
  </si>
  <si>
    <t>pastelería--CHOCOLATERÍA</t>
  </si>
  <si>
    <t>traiteur--GUARNICIONES</t>
  </si>
  <si>
    <t>charcutería--CONFITS</t>
  </si>
  <si>
    <t>cuisine-cocido-CEBOLLAS</t>
  </si>
  <si>
    <t>cuisine-crudité-ENSALADA BATAVIA</t>
  </si>
  <si>
    <t>pastry--CREAMS &amp; MOUSSES</t>
  </si>
  <si>
    <t>charcuterie--SMOKED PRODUCTS</t>
  </si>
  <si>
    <t>cuisine-cooked-PATTYPAN SQUASH</t>
  </si>
  <si>
    <t>cuisine-raw-SALAD CHICORY</t>
  </si>
  <si>
    <t>pastelería--CREMAS Y MOUSSES</t>
  </si>
  <si>
    <t>charcutería--AHUMADOS</t>
  </si>
  <si>
    <t>cuisine-cocido-PATISSON (CALABAZA BONETERA)</t>
  </si>
  <si>
    <t>cuisine-crudité-ENSALADA ACHICORIA</t>
  </si>
  <si>
    <t>pastry--BASIC DOUGHS</t>
  </si>
  <si>
    <t>charcuterie--CRACKLINGS</t>
  </si>
  <si>
    <t>cuisine-cooked-YELLOW BELL PEPPERS</t>
  </si>
  <si>
    <t>cuisine-raw-SALAD CRESS</t>
  </si>
  <si>
    <t>pastelería--MASAS BÁSICAS</t>
  </si>
  <si>
    <t>charcutería--CHICHARRONES</t>
  </si>
  <si>
    <t>cuisine-cocido-PIMIENTOS AMARILLOS</t>
  </si>
  <si>
    <t>cuisine-crudité-ENSALADA BERRO</t>
  </si>
  <si>
    <t>pastry--YULE LOGS (BÛCHES)</t>
  </si>
  <si>
    <t>cuisine-cooked-RED BELL PEPPERS</t>
  </si>
  <si>
    <t>cuisine-raw-SALAD ENDIVE</t>
  </si>
  <si>
    <t>pastelería--TRONCOS (BÛCHES)</t>
  </si>
  <si>
    <t>cuisine-cocido-PIMIENTOS ROJOS</t>
  </si>
  <si>
    <t>cuisine-crudité-ENSALADA ENDIVIA</t>
  </si>
  <si>
    <t>cuisine-cooked-GREEN BELL PEPPERS</t>
  </si>
  <si>
    <t>cuisine-raw-SALAD OAK LEAF</t>
  </si>
  <si>
    <t>cuisine-cocido-PIMIENTOS VERDES</t>
  </si>
  <si>
    <t>cuisine-crudité-ENSALADA HOJA DE ROBLE</t>
  </si>
  <si>
    <t>pastry--ICE CREAM &amp; FROZEN DESSERTS</t>
  </si>
  <si>
    <t>cuisine-cooked-PUMPKIN</t>
  </si>
  <si>
    <t>cuisine-raw-SALAD FRISÉE</t>
  </si>
  <si>
    <t>pastelería--HELADERÍA</t>
  </si>
  <si>
    <t>cuisine-cocido-CALABAZA (POTIRON)</t>
  </si>
  <si>
    <t>cuisine-crudité-ENSALADA FRISÉE</t>
  </si>
  <si>
    <t>pastry--DECORATIONS</t>
  </si>
  <si>
    <t>cuisine-cooked-BAMBOO SHOOTS</t>
  </si>
  <si>
    <t>cuisine-raw-SALAD ICEBERG</t>
  </si>
  <si>
    <t>pastelería--DECORACIONES</t>
  </si>
  <si>
    <t>cuisine-cocido-BROTES DE BAMBÚ</t>
  </si>
  <si>
    <t>cuisine-crudité-ENSALADA ICEBERG</t>
  </si>
  <si>
    <t>cuisine-cooked-BLACK RADISHES</t>
  </si>
  <si>
    <t>cuisine-raw-SALAD KRISETTE</t>
  </si>
  <si>
    <t>cuisine-cocido-RÁBANOS NEGROS</t>
  </si>
  <si>
    <t>cuisine-crudité-ENSALADA KRISETTE</t>
  </si>
  <si>
    <t>cuisine-cooked-RED RADISHES</t>
  </si>
  <si>
    <t>cuisine-raw-SALAD LETTUCE</t>
  </si>
  <si>
    <t>cuisine-cocido-RÁBANOS ROSAS</t>
  </si>
  <si>
    <t>cuisine-crudité-ENSALADA LECHUGA</t>
  </si>
  <si>
    <t>cuisine-cooked-LETTUCE</t>
  </si>
  <si>
    <t>cuisine-raw-SALAD LOLLO ROSA</t>
  </si>
  <si>
    <t>cuisine-cocido-LECHUGA</t>
  </si>
  <si>
    <t>cuisine-crudité-ENSALADA LOLLO ROSA</t>
  </si>
  <si>
    <t>cuisine-cooked-SALSIFY</t>
  </si>
  <si>
    <t>cuisine-raw-SALAD LAMB’S LETTUCE (MÂCHE)</t>
  </si>
  <si>
    <t>cuisine-cocido-SALSIFÍ</t>
  </si>
  <si>
    <t>cuisine-crudité-ENSALADA CANÓNIGOS (MÂCHE)</t>
  </si>
  <si>
    <t>cuisine-cooked-SOY</t>
  </si>
  <si>
    <t>cuisine-raw-SALAD MESCLUN</t>
  </si>
  <si>
    <t>cuisine-cocido-SOJA</t>
  </si>
  <si>
    <t>cuisine-crudité-ENSALADA MESCLUN</t>
  </si>
  <si>
    <t>cuisine-cooked-CHERRY TOMATOES</t>
  </si>
  <si>
    <t>cuisine-raw-SALAD DANDELION</t>
  </si>
  <si>
    <t>cuisine-cocido-TOMATES CHERRY</t>
  </si>
  <si>
    <t>cuisine-crudité-ENSALADA DIENTE DE LEÓN</t>
  </si>
  <si>
    <t>cuisine-cooked-MARMANDE TOMATOES</t>
  </si>
  <si>
    <t>cuisine-raw-SALAD ROMAINE</t>
  </si>
  <si>
    <t>cuisine-cocido-TOMATES MARMANDE</t>
  </si>
  <si>
    <t>cuisine-crudité-ENSALADA ROMANA</t>
  </si>
  <si>
    <t>cuisine-cooked-OLIVETTE (PLUM) TOMATOES</t>
  </si>
  <si>
    <t>cuisine-raw-SALAD ESCAROLE</t>
  </si>
  <si>
    <t>cuisine-cocido-TOMATES OLIVETTE (PERA)</t>
  </si>
  <si>
    <t>cuisine-crudité-ENSALADA ESCAROLA</t>
  </si>
  <si>
    <t>cuisine-cooked-ROMA TOMATOES</t>
  </si>
  <si>
    <t>cuisine-raw-SALAD TREVISO</t>
  </si>
  <si>
    <t>cuisine-cocido-TOMATES ROMA</t>
  </si>
  <si>
    <t>cuisine-crudité-ENSALADA TREVISO</t>
  </si>
  <si>
    <t>cuisine-raw-SALAD (GENERAL)</t>
  </si>
  <si>
    <t>cuisine-crudité-ENSALADA (GENERAL)</t>
  </si>
  <si>
    <t>COMPOSED SALADS</t>
  </si>
  <si>
    <t>ENSALADAS COMPUESTAS</t>
  </si>
  <si>
    <t>cuisine-raw-SALSIFY</t>
  </si>
  <si>
    <t>cuisine-crudité-SALSIFÍ</t>
  </si>
  <si>
    <t>cuisine-raw-SOY</t>
  </si>
  <si>
    <t>cuisine-raw-TOMATOES</t>
  </si>
  <si>
    <t>cuisine-raw-CHERRY TOMATOES</t>
  </si>
  <si>
    <t>cuisine-crudité-TOMATES CHERRY</t>
  </si>
  <si>
    <t>cuisine-raw-MARMANDE TOMATOES</t>
  </si>
  <si>
    <t>cuisine-raw-OLIVETTE (PLUM) TOMATOES</t>
  </si>
  <si>
    <t>cuisine-crudité-TOMATES OLIVETTE (PERA)</t>
  </si>
  <si>
    <t>cuisine-raw-ROMA TOMATOES</t>
  </si>
  <si>
    <t>cuisine-crudité-TOMATES ROMA</t>
  </si>
  <si>
    <t>Collez cette ligne de séparation avec un "A" entre 2 Postits  -  Paste this separation line with an “A” between 2 Postits  -  Pegue esta línea de separación con una “A” entre 2 Postits.</t>
  </si>
  <si>
    <t>Collez la photo du plat - (alt.) Insert the photo of the dish - (alt.) Inserte la foto del plato.</t>
  </si>
  <si>
    <t>ou collez un imprim' écran - or paste a screenshot - o pegue una captura de pantalla (alt.: “un pantallazo”)</t>
  </si>
  <si>
    <t xml:space="preserve">  ▼ BROUILLON - DRAFT - BORRADOR</t>
  </si>
  <si>
    <t>◄ test No. of characters + spaces (alt.: test character count + spaces)</t>
  </si>
  <si>
    <t>◄ prueba Nº de caracteres + espacios (alt.: recuento de caracteres + espacios)</t>
  </si>
  <si>
    <t>Joel Leboucher - Rochefort sur Mer 11 Octobre 2025</t>
  </si>
  <si>
    <t>The translations were made with the help of ChatGPT.</t>
  </si>
  <si>
    <t>Les traductions ont été faites avec l'aide de ChatGPT</t>
  </si>
  <si>
    <t>Las traducciones se hicieron con la ayuda de ChatGPT.</t>
  </si>
  <si>
    <t>CET AIDE MÉMOIRE  REGROUPE    X ? EXTRAITS de RECETTES DE ?                                    THIS MEMO GROUPS TOGETHER X ? EXCERPTS OF RECIPES FROM ?                                    ESTE RECORDATORIO REÚNE X ? EXTRACTOS DE RECETAS DE ?</t>
  </si>
  <si>
    <t>RÉPERTOIRE    collez vos "postits"  ci-dessous et récupérez les pour crèer de nouvelles recettes</t>
  </si>
  <si>
    <t>DIRECTORY — paste your “postits” below and retrieve them to create new recipes</t>
  </si>
  <si>
    <t>REPERTORIO — pegue sus “postits” abajo y recupérelos para crear nuevas recetas</t>
  </si>
  <si>
    <t>A chacun de choisir son mode de classement : Exemple PÂTE A CIGARETTES à répertorier dans  P ou dans C ?</t>
  </si>
  <si>
    <t>Each person can choose their own filing method: Example—PÂTE A CIGARETTES: file under P or under C?</t>
  </si>
  <si>
    <t>Cada quien puede elegir su modo de clasificación: Ejemplo—PÂTE A CIGARETTES: clasificar en P o en C?</t>
  </si>
  <si>
    <t xml:space="preserve">Date de mise à jour : 10 OCTOBRE 2025 </t>
  </si>
  <si>
    <t xml:space="preserve">Ces documents sont le fruit de mon expérience en restauration collective </t>
  </si>
  <si>
    <t>NOUVELLE VERSION V enrichie</t>
  </si>
  <si>
    <t>ainsi que du travail de passionnés qui ont partagé leurs formules et fonctions Excel en ligne.</t>
  </si>
  <si>
    <t>Annule - remplace ou complète les versions précédentes</t>
  </si>
  <si>
    <t>Dernière mise à jour : 21 Septembre 2025</t>
  </si>
  <si>
    <t>ff. pour fiche de fabrication</t>
  </si>
  <si>
    <t xml:space="preserve">Le Mondial de la Pifométrie &gt; </t>
  </si>
  <si>
    <t>https://www.google.com/search?client=firefox-b-d&amp;q=Mondial+de+la+Pifom%C3%A9trie</t>
  </si>
  <si>
    <t>https://www.appvizer.fr/magazine/collaboration/km/gestion-des-connaissances</t>
  </si>
  <si>
    <t xml:space="preserve">Je vous recommande de garder ce fichier comme modèle. </t>
  </si>
  <si>
    <t>Sélectionnez les feuilles qui vous intéressent, copiez-les dans votre classeur, puis supprimez les colonnes inutiles pour vous.</t>
  </si>
  <si>
    <t>Ensuite, personnalisez et adaptez les documents selon vos besoins.</t>
  </si>
  <si>
    <t>Copier une fiche Excel dans un nouveau classeur</t>
  </si>
  <si>
    <t>1️⃣ Faites un clic droit sur l’onglet de la fiche.</t>
  </si>
  <si>
    <t>2️⃣ Sélectionnez "Déplacer ou copier...".</t>
  </si>
  <si>
    <t>3️⃣ Choisissez "(nouveau classeur)", cochez "Créer une copie", puis cliquez sur OK.</t>
  </si>
  <si>
    <t>3️⃣ Choose “(new workbook)”, check “Create a copy”, then click OK.</t>
  </si>
  <si>
    <t>4️⃣ Dans le nouveau classeur, allez dans "Fichier" &gt; "Enregistrer sous", nommez et enregistrez le fichier.</t>
  </si>
  <si>
    <t>Votre fiche est prête à être envoyée ! ✅</t>
  </si>
  <si>
    <t>📌 Instructions de copie des postits</t>
  </si>
  <si>
    <t>🇫🇷 Sélectionnez un postit  🟦, copiez-le (Ctrl + C 📋), puis collez-le (Ctrl + V 📥) à l'endroit souhaité dans une autre feuille, puis ajustez la largeur des colonnes si nécessaire.</t>
  </si>
  <si>
    <t>Récupérez les formules pour vos documents</t>
  </si>
  <si>
    <t>Constituez vous des répertoires par lettres Alphabétiques</t>
  </si>
  <si>
    <t xml:space="preserve">Pour l'identification de vos fiches vous avez le choix </t>
  </si>
  <si>
    <t>Lien&gt;</t>
  </si>
  <si>
    <t xml:space="preserve"> la Piffométrie</t>
  </si>
  <si>
    <t>entre la numérotation et l'identification Alpha</t>
  </si>
  <si>
    <t>N°2</t>
  </si>
  <si>
    <t>https://savour.eu/portfolio/pifometrie/</t>
  </si>
  <si>
    <t xml:space="preserve">Alpha vous permet de vous constituer des répertoires </t>
  </si>
  <si>
    <t>et</t>
  </si>
  <si>
    <t xml:space="preserve">et de regrouper des préparations pour vous permettre </t>
  </si>
  <si>
    <t>the Wet Finger Institute</t>
  </si>
  <si>
    <t>de faire des assemblages</t>
  </si>
  <si>
    <t>à la louche</t>
  </si>
  <si>
    <t>au pif</t>
  </si>
  <si>
    <t>à vue de nez</t>
  </si>
  <si>
    <t>au doigt muoillé</t>
  </si>
  <si>
    <t>Cliquez aussi sur les liens du net</t>
  </si>
  <si>
    <t>Recettes !  Le français des sciences</t>
  </si>
  <si>
    <t>Recipes!  French for science</t>
  </si>
  <si>
    <t>https://dupala.be/upload/files/141_Pages-de-D-un-e-prof-a-l-autre-Numero-71-Octobre-2014-page15-16.pdf</t>
  </si>
  <si>
    <t>Je remercie chaleureusement les internautes passionnés qui élaborent et proposent des formules et fonctions imbriquées</t>
  </si>
  <si>
    <t>un lien rompu ou devenu obsolète…..pas de panique…Google saura vous retrouver un document équivalent</t>
  </si>
  <si>
    <t>Barquette(s)</t>
  </si>
  <si>
    <t xml:space="preserve"> Quoi ? Saisissez Morceux - tranches- portions - pièces - cerises etc….....le contenant saisissez  gastro(s) 1/1 -  grille(s) - plat(s) - louche(s) etc..</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</si>
  <si>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</si>
  <si>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</si>
  <si>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</si>
  <si>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</si>
  <si>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</si>
  <si>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</si>
  <si>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SI(LIGNE(A1)&lt;=26;CAR(LIGNE(A1)+64);CAR(ENT((LIGNE(A1)-26-1)/26)+65)&amp;CAR(MOD(LIGNE(A1)-1;26)+65))</t>
  </si>
  <si>
    <t>si vous copiez cette formule avec le signe = vous aurez une erreur #REF!</t>
  </si>
  <si>
    <t>Suites automatiques des lettres de l'alphabet avec Excel jusqu’à Z puis AA;AB etc</t>
  </si>
  <si>
    <t>https://www.youtube.com/watch?app=desktop&amp;v=Yuy1jisXErY</t>
  </si>
  <si>
    <t>Listes automatiques et séries de nombres dans Excel</t>
  </si>
  <si>
    <t>https://www.youtube.com/watch?v=FZwdUZUwnuI</t>
  </si>
  <si>
    <t>https://cellulexcel.blogspot.com/p/blog-page_16.html</t>
  </si>
  <si>
    <t>Vidéo tutorielle pour faire une liste alphabétique</t>
  </si>
  <si>
    <t>https://excel-exercice.com/comment-faire-une-liste-alphabetique-automatique/</t>
  </si>
  <si>
    <t>Comment augmenter automatiquement la lettre d'une unité pour obtenir la lettre suivante dans Excel?</t>
  </si>
  <si>
    <t>https://fr.extendoffice.com/documents/excel/4027-excel-increase-letter-by-one.html</t>
  </si>
  <si>
    <t>Demandez à ChatGPT de vous traduire la formule en Excel français</t>
  </si>
  <si>
    <t>excel Suite automatique de lettres au-delà de Z</t>
  </si>
  <si>
    <t xml:space="preserve"> tirez sur la poignée vers le bas</t>
  </si>
  <si>
    <t xml:space="preserve"> lettre A = A65 </t>
  </si>
  <si>
    <t>Coller la formule ci-dessous dans une cellule puis</t>
  </si>
  <si>
    <t>dans la formule figer toutes les lettres de colonnes par un     exemple COLONNE(X75)</t>
  </si>
  <si>
    <t>E etc…</t>
  </si>
  <si>
    <r>
      <t>Tirez la poignée de recopie vers la droite</t>
    </r>
    <r>
      <rPr>
        <sz val="20"/>
        <color theme="0"/>
        <rFont val="Calibri"/>
        <family val="2"/>
        <scheme val="minor"/>
      </rPr>
      <t xml:space="preserve"> pour étendre la formule aux cellules suivantes </t>
    </r>
  </si>
  <si>
    <t>Quelques polices de caractères utilisées</t>
  </si>
  <si>
    <t>Quelques formats utilisés</t>
  </si>
  <si>
    <t>Arial</t>
  </si>
  <si>
    <t>Calibri</t>
  </si>
  <si>
    <t>Rockwell</t>
  </si>
  <si>
    <t>Verdana</t>
  </si>
  <si>
    <t>15.5 &gt;</t>
  </si>
  <si>
    <t>ARIAL</t>
  </si>
  <si>
    <t>CALIBRI</t>
  </si>
  <si>
    <t>ROCKWELL</t>
  </si>
  <si>
    <t>VERDANA</t>
  </si>
  <si>
    <t>personnalisés &gt;</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</si>
  <si>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</si>
  <si>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</si>
  <si>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</si>
  <si>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</si>
  <si>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</si>
  <si>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</si>
  <si>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</si>
  <si>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</si>
  <si>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</si>
  <si>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</si>
  <si>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Où trouver la police Helvetica ?</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</si>
  <si>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</si>
  <si>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</si>
  <si>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</si>
  <si>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</si>
  <si>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</si>
  <si>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</si>
  <si>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</si>
  <si>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</si>
  <si>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</si>
  <si>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</si>
  <si>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</si>
  <si>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</si>
  <si>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</si>
  <si>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</si>
  <si>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</si>
  <si>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</si>
  <si>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</si>
  <si>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</si>
  <si>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</si>
  <si>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</si>
  <si>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</si>
  <si>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</si>
  <si>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</si>
  <si>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r>
      <t xml:space="preserve">La </t>
    </r>
    <r>
      <rPr>
        <b/>
        <sz val="16"/>
        <color theme="1"/>
        <rFont val="Cambria"/>
        <family val="1"/>
      </rPr>
      <t>police</t>
    </r>
    <r>
      <rPr>
        <sz val="16"/>
        <color theme="1"/>
        <rFont val="Cambria"/>
        <family val="1"/>
      </rPr>
      <t xml:space="preserve"> Cambria a été conçue spécifiquement </t>
    </r>
    <r>
      <rPr>
        <b/>
        <sz val="16"/>
        <color theme="1"/>
        <rFont val="Cambria"/>
        <family val="1"/>
      </rPr>
      <t>pour</t>
    </r>
    <r>
      <rPr>
        <sz val="16"/>
        <color theme="1"/>
        <rFont val="Cambria"/>
        <family val="1"/>
      </rPr>
      <t xml:space="preserve"> être lue à l'écran. ...</t>
    </r>
  </si>
  <si>
    <t>Quelle police avec Cambria ?</t>
  </si>
  <si>
    <r>
      <t xml:space="preserve">Caladea (créée comme une </t>
    </r>
    <r>
      <rPr>
        <b/>
        <sz val="16"/>
        <color theme="1"/>
        <rFont val="Cambria"/>
        <family val="1"/>
      </rPr>
      <t>police</t>
    </r>
    <r>
      <rPr>
        <sz val="16"/>
        <color theme="1"/>
        <rFont val="Cambria"/>
        <family val="1"/>
      </rPr>
      <t xml:space="preserve"> supplémentaire de Chrome OS) a les mêmes métriques </t>
    </r>
  </si>
  <si>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</si>
  <si>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</si>
  <si>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</si>
  <si>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</si>
  <si>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</si>
  <si>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</si>
  <si>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</si>
  <si>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couleur de police blanc sur fond gris à modifier pour vos documents</t>
  </si>
  <si>
    <t>cliquez sur la colonne  C et sélectionnez dans la barre de formule le numéro ou la lettre qui vous intéresse choisissez la police de caractères et la couleur qui vous conviennent</t>
  </si>
  <si>
    <t>Ⓐ Ⓑ Ⓒ Ⓓ Ⓔ Ⓕ Ⓖ Ⓗ Ⓘ Ⓙ Ⓚ Ⓛ Ⓜ Ⓝ Ⓞ Ⓟ Ⓠ Ⓡ Ⓢ Ⓣ Ⓤ Ⓥ Ⓦ Ⓧ Ⓧ Ⓩ MAJUSCULES</t>
  </si>
  <si>
    <t>Illustrations avec les émojis</t>
  </si>
  <si>
    <t>ⓐ ⓑ ⓒ ⓓ ⓔ ⓕ ⓕ ⓗ ⓗ ⓘ ⓙ ⓚ ⓛ ⓜ ⓝ ⓞ ⓟ ⓠ ⓡ ⓡ ⓣ ⓤ ⓥ ⓦ ⓧ ⓨ ⓩ minuscules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</si>
  <si>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</si>
  <si>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</si>
  <si>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</si>
  <si>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</si>
  <si>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</si>
  <si>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</si>
  <si>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</si>
  <si>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</si>
  <si>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</si>
  <si>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</si>
  <si>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</si>
  <si>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</si>
  <si>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</si>
  <si>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</si>
  <si>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</si>
  <si>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</si>
  <si>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</si>
  <si>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</si>
  <si>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</si>
  <si>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</si>
  <si>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</si>
  <si>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</si>
  <si>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</si>
  <si>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</si>
  <si>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</si>
  <si>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</si>
  <si>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</si>
  <si>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</si>
  <si>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</si>
  <si>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</si>
  <si>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</si>
  <si>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</si>
  <si>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</si>
  <si>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</si>
  <si>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</si>
  <si>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</si>
  <si>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</si>
  <si>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</si>
  <si>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</si>
  <si>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</si>
  <si>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</si>
  <si>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</si>
  <si>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</si>
  <si>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</si>
  <si>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</si>
  <si>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</si>
  <si>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</si>
  <si>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</si>
  <si>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</si>
  <si>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</si>
  <si>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</si>
  <si>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</si>
  <si>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</si>
  <si>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</si>
  <si>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</si>
  <si>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</si>
  <si>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</si>
  <si>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</si>
  <si>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</si>
  <si>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</si>
  <si>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</si>
  <si>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</si>
  <si>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</si>
  <si>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</si>
  <si>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</si>
  <si>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</si>
  <si>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</si>
  <si>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</si>
  <si>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</si>
  <si>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</si>
  <si>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</si>
  <si>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</si>
  <si>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</si>
  <si>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</si>
  <si>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</si>
  <si>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</si>
  <si>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</si>
  <si>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</si>
  <si>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</si>
  <si>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</si>
  <si>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t>
  </si>
  <si>
    <t>Ⓑ</t>
  </si>
  <si>
    <t>Ⓒ</t>
  </si>
  <si>
    <t xml:space="preserve"> Ⓓ</t>
  </si>
  <si>
    <t>Ⓔ</t>
  </si>
  <si>
    <t>Ⓕ</t>
  </si>
  <si>
    <t>Ⓖ</t>
  </si>
  <si>
    <t>Ⓗ</t>
  </si>
  <si>
    <t>Ⓘ</t>
  </si>
  <si>
    <t>Ⓙ</t>
  </si>
  <si>
    <t>Ⓚ</t>
  </si>
  <si>
    <t>Ⓛ</t>
  </si>
  <si>
    <t>Ⓜ</t>
  </si>
  <si>
    <t>⓿</t>
  </si>
  <si>
    <t>❶</t>
  </si>
  <si>
    <t>❸</t>
  </si>
  <si>
    <t>❹</t>
  </si>
  <si>
    <t>❺</t>
  </si>
  <si>
    <t>❻</t>
  </si>
  <si>
    <t>❼</t>
  </si>
  <si>
    <t>❽</t>
  </si>
  <si>
    <t>❿</t>
  </si>
  <si>
    <t>Ⓝ</t>
  </si>
  <si>
    <t>Ⓞ</t>
  </si>
  <si>
    <t>Ⓟ</t>
  </si>
  <si>
    <t>Ⓠ</t>
  </si>
  <si>
    <t>Ⓡ</t>
  </si>
  <si>
    <t>Ⓢ</t>
  </si>
  <si>
    <t>Ⓣ</t>
  </si>
  <si>
    <t>Ⓤ</t>
  </si>
  <si>
    <t>Ⓥ</t>
  </si>
  <si>
    <t>Ⓦ</t>
  </si>
  <si>
    <t>Ⓧ</t>
  </si>
  <si>
    <t>Ⓩ</t>
  </si>
  <si>
    <t>⓬</t>
  </si>
  <si>
    <t>⓭</t>
  </si>
  <si>
    <t>⓮</t>
  </si>
  <si>
    <t>⓯</t>
  </si>
  <si>
    <t>⓰</t>
  </si>
  <si>
    <t>⓱</t>
  </si>
  <si>
    <t>⓲</t>
  </si>
  <si>
    <t>⓳</t>
  </si>
  <si>
    <t>⓴</t>
  </si>
  <si>
    <t>⓪</t>
  </si>
  <si>
    <t>①</t>
  </si>
  <si>
    <t>②</t>
  </si>
  <si>
    <t>⑥</t>
  </si>
  <si>
    <t>⑦</t>
  </si>
  <si>
    <t>⑨</t>
  </si>
  <si>
    <t>⑩</t>
  </si>
  <si>
    <t>⑪</t>
  </si>
  <si>
    <t>⑫</t>
  </si>
  <si>
    <t>⑬</t>
  </si>
  <si>
    <t>⑭</t>
  </si>
  <si>
    <t>⑮</t>
  </si>
  <si>
    <t>⑯</t>
  </si>
  <si>
    <t>⑰</t>
  </si>
  <si>
    <t>⑱</t>
  </si>
  <si>
    <t>⑲</t>
  </si>
  <si>
    <t>⑳</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</si>
  <si>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</si>
  <si>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</si>
  <si>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</si>
  <si>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</si>
  <si>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</si>
  <si>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</si>
  <si>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</si>
  <si>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</si>
  <si>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</si>
  <si>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</si>
  <si>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</si>
  <si>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</si>
  <si>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</si>
  <si>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</si>
  <si>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</si>
  <si>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</si>
  <si>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</si>
  <si>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</si>
  <si>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</si>
  <si>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</si>
  <si>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</si>
  <si>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</si>
  <si>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</si>
  <si>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</si>
  <si>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r>
      <t xml:space="preserve">Le chiffre </t>
    </r>
    <r>
      <rPr>
        <sz val="22"/>
        <color theme="0"/>
        <rFont val="Calibri"/>
        <family val="2"/>
        <scheme val="minor"/>
      </rPr>
      <t>10 utilise 🔟, et à partir de 11, j’ai combiné les chiffres disponibles pour garder une cohérence visuelle. 😊 ChatGPT</t>
    </r>
  </si>
  <si>
    <t>des caractères spéciaux</t>
  </si>
  <si>
    <t>Que signifient les symboles (&amp;,,{, etc.) dans les formules ? – Excel</t>
  </si>
  <si>
    <t>https://www.automateexcel.com/fr/how-to/que-signifient-les-symboles-etc-dans-les-formules-excel-et-google-sheets/</t>
  </si>
  <si>
    <t>!</t>
  </si>
  <si>
    <t>"</t>
  </si>
  <si>
    <t>#</t>
  </si>
  <si>
    <t>»</t>
  </si>
  <si>
    <t>ø</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</si>
  <si>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</si>
  <si>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</si>
  <si>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</si>
  <si>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</si>
  <si>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</si>
  <si>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</si>
  <si>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</si>
  <si>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Une numérotation avec couleur de police modifiable</t>
  </si>
  <si>
    <t>2</t>
  </si>
  <si>
    <t>3</t>
  </si>
  <si>
    <t>4</t>
  </si>
  <si>
    <t>5</t>
  </si>
  <si>
    <t>6</t>
  </si>
  <si>
    <t>7</t>
  </si>
  <si>
    <t>8</t>
  </si>
  <si>
    <t>9</t>
  </si>
  <si>
    <t>10</t>
  </si>
  <si>
    <t>11</t>
  </si>
  <si>
    <t>12</t>
  </si>
  <si>
    <t>13</t>
  </si>
  <si>
    <t>14</t>
  </si>
  <si>
    <t>15</t>
  </si>
  <si>
    <t>16</t>
  </si>
  <si>
    <t>17</t>
  </si>
  <si>
    <t>18</t>
  </si>
  <si>
    <t>19</t>
  </si>
  <si>
    <t>20</t>
  </si>
  <si>
    <t>Monétaire</t>
  </si>
  <si>
    <t>0.00\ " cm³"</t>
  </si>
  <si>
    <t>Format | cellule | personnalisé | 0" cm³"</t>
  </si>
  <si>
    <t>ou copier-coller</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</si>
  <si>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</si>
  <si>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</si>
  <si>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</si>
  <si>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</si>
  <si>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</si>
  <si>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</si>
  <si>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</si>
  <si>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</si>
  <si>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</si>
  <si>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</si>
  <si>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</si>
  <si>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</si>
  <si>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</si>
  <si>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q</t>
  </si>
  <si>
    <t>p</t>
  </si>
  <si>
    <t>Classeur évolutif</t>
  </si>
  <si>
    <t>Modèles de fiches “nouvelle génération” prêts à adapter (liens, formats, formules, tableaux) + exemples pour démarrer vite.</t>
  </si>
  <si>
    <t>Mise en route rapide</t>
  </si>
  <si>
    <t>Langues prises en charge (depuis 2022)</t>
  </si>
  <si>
    <t>Conversions automatiques</t>
  </si>
  <si>
    <t>Public visé</t>
  </si>
  <si>
    <t>Gains attendus</t>
  </si>
  <si>
    <t>Moins d’erreurs (formats/uniformisation).</t>
  </si>
  <si>
    <t>Temps gagné sur les conversions et la mise en page.</t>
  </si>
  <si>
    <t>Capitalisation du savoir (réutilisation de modèles et de formules).</t>
  </si>
  <si>
    <t>Culture &amp; bonnes pratiques</t>
  </si>
  <si>
    <t>Repère express pour Excel</t>
  </si>
  <si>
    <t>Dupliquez un modèle, copiez/collez les formats.</t>
  </si>
  <si>
    <t>Ajoutez/ajustez les formules.</t>
  </si>
  <si>
    <t>Gardez des libellés strictement identiques (orthographe/espaces) pour éviter les erreurs de recherche.</t>
  </si>
  <si>
    <t>FR / EN / ES pour la saisie et l’utilisation des unités.</t>
  </si>
  <si>
    <t>Calcul poids ↔ volume selon le modèle, sans manipulation manuelle.</t>
  </si>
  <si>
    <t>Centres de formation &amp; professionnels qui veulent structurer, standardiser et optimiser leur production documentaire.</t>
  </si>
  <si>
    <t>Pensez “bataille navale” : Excel calcule à partir des positions relatives des cellules (ligne, colonne, diagonale).</t>
  </si>
  <si>
    <t>Unités couvertes (exemples):</t>
  </si>
  <si>
    <t>Partagez votre expérience : l’essentiel, c’est votre savoir-faire et la manière dont vous l’appliquez.</t>
  </si>
  <si>
    <t>Ne pas tout savoir n’a rien de dévalorisant : on valorise surtout vos compétences et leur mise en pratique.</t>
  </si>
  <si>
    <t>Formules en Français Excel 2021</t>
  </si>
  <si>
    <t>Françaises : g, kg, L, dL, cL, mL, ¼ kg, c. s. etc..</t>
  </si>
  <si>
    <t>Anglaises : oz, fl oz, cup etc..</t>
  </si>
  <si>
    <t>Espagnoles : tercio/L, taza líquida, cucharadita etc..</t>
  </si>
  <si>
    <t>Cocktails : shot, pony, jigger etc.. (fonctionnalités étendues sur ces fiches).</t>
  </si>
  <si>
    <t xml:space="preserve">Si vous travaillez plutôt “au feeling” (pifométrie / estimation au doigt mouillé), ces modèles — pensés pour la précision — risquent de moins vous convenir. </t>
  </si>
  <si>
    <t>Dans ce cas, continuez d’éblouir le monde avec vos approximations divines… ailleurs 😉</t>
  </si>
  <si>
    <t>Evolving workbook</t>
  </si>
  <si>
    <t>“Next-generation” sheet templates ready to adapt (links, formats, formulas, tables) + examples to get started fast.</t>
  </si>
  <si>
    <t>Quick start</t>
  </si>
  <si>
    <t>Duplicate a template, copy/paste the formats.</t>
  </si>
  <si>
    <t>Add/adjust the formulas.</t>
  </si>
  <si>
    <t>Keep labels strictly identical (spelling/spaces) to avoid lookup errors.</t>
  </si>
  <si>
    <t>Supported languages (since 2022)</t>
  </si>
  <si>
    <t>FR / EN / ES for data entry and unit usage.</t>
  </si>
  <si>
    <t>Formulas in French (Excel 2021).</t>
  </si>
  <si>
    <t>Automatic conversions</t>
  </si>
  <si>
    <t>Weight ↔ volume calculation depending on the template, no manual handling.</t>
  </si>
  <si>
    <t>Units covered (examples):</t>
  </si>
  <si>
    <t>English: oz, fl oz, cup, etc.</t>
  </si>
  <si>
    <t>Cocktails: shot, pony, jigger, etc. (extended features on these sheets).</t>
  </si>
  <si>
    <t>Target audience</t>
  </si>
  <si>
    <t>Training centers &amp; professionals who want to structure, standardize, and optimize their document production.</t>
  </si>
  <si>
    <t>Expected gains</t>
  </si>
  <si>
    <t>Fewer errors (formats/standardization).</t>
  </si>
  <si>
    <t>Time saved on conversions and layout.</t>
  </si>
  <si>
    <t>Knowledge capitalization (reusing templates and formulas).</t>
  </si>
  <si>
    <t>Culture &amp; good practices</t>
  </si>
  <si>
    <t>Share your experience: what matters is your know-how and how you apply it.</t>
  </si>
  <si>
    <t>There’s nothing demeaning about not knowing everything: we value your skills and how you put them into practice.</t>
  </si>
  <si>
    <t>If you work more “by feel” (guesstimation / wet-finger estimates), these precision-oriented templates may suit you less.</t>
  </si>
  <si>
    <t>In that case, keep dazzling the world with your divine approximations… elsewhere 😉</t>
  </si>
  <si>
    <t>Quick Excel cue</t>
  </si>
  <si>
    <t>Think “Battleship”: Excel calculates from the relative positions of cells (row, column, diagonal).</t>
  </si>
  <si>
    <t>Libro de trabajo evolutivo</t>
  </si>
  <si>
    <t>Plantillas de “nueva generación” listas para adaptar (enlaces, formatos, fórmulas, tablas) + ejemplos para empezar rápido.</t>
  </si>
  <si>
    <t>Puesta en marcha rápida</t>
  </si>
  <si>
    <t>Duplique una plantilla, copie/pegue los formatos.</t>
  </si>
  <si>
    <t>Añada/ajuste las fórmulas.</t>
  </si>
  <si>
    <t>Mantenga las etiquetas estrictamente idénticas (ortografía/espacios) para evitar errores de búsqueda.</t>
  </si>
  <si>
    <t>Idiomas admitidos (desde 2022)</t>
  </si>
  <si>
    <t>FR / EN / ES para la entrada y el uso de unidades.</t>
  </si>
  <si>
    <t>Fórmulas en francés (Excel 2021).</t>
  </si>
  <si>
    <t>Conversiones automáticas</t>
  </si>
  <si>
    <t>Cálculo peso ↔ volumen según el modelo, sin manipulación manual.</t>
  </si>
  <si>
    <t>Unidades cubiertas (ejemplos):</t>
  </si>
  <si>
    <t>Inglesas: oz, fl oz, cup, etc.</t>
  </si>
  <si>
    <t>Españolas: tercio/L, taza líquida, cucharadita, etc.</t>
  </si>
  <si>
    <t>Cócteles: shot, pony, jigger, etc. (funcionalidades ampliadas en esas fichas).</t>
  </si>
  <si>
    <t>Público objetivo</t>
  </si>
  <si>
    <t>Centros de formación y profesionales que desean estructurar, estandarizar y optimizar su producción documental.</t>
  </si>
  <si>
    <t>Beneficios esperados</t>
  </si>
  <si>
    <t>Menos errores (formatos/normalización).</t>
  </si>
  <si>
    <t>Ahorro de tiempo en conversiones y maquetación.</t>
  </si>
  <si>
    <t>Capitalización del conocimiento (reutilización de plantillas y fórmulas).</t>
  </si>
  <si>
    <t>Cultura y buenas prácticas</t>
  </si>
  <si>
    <t>Comparta su experiencia: lo esencial es su saber hacer y cómo lo aplica.</t>
  </si>
  <si>
    <t>No saberlo todo no es desvalorizante: valoramos sus competencias y su puesta en práctica.</t>
  </si>
  <si>
    <t>Si trabaja más “a ojo” (pifometría / estimación al dedo), estas plantillas orientadas a la precisión quizá le convengan menos.</t>
  </si>
  <si>
    <t>En ese caso, siga deslumbrando al mundo con sus aproximaciones divinas… en otro lugar 😉</t>
  </si>
  <si>
    <t>Pista rápida para Excel</t>
  </si>
  <si>
    <t>Piense en “Batalla naval”: Excel calcula a partir de las posiciones relativas de las celdas (fila, columna, diagonal).</t>
  </si>
  <si>
    <t xml:space="preserve">These documents are the result of my experience in institutional/collective catering, </t>
  </si>
  <si>
    <t>as well as the work of enthusiasts who have shared their Excel formulas and functions online.</t>
  </si>
  <si>
    <t>Estos documentos son el fruto de mi experiencia en restauración colectiva, así como del trabajo de personas</t>
  </si>
  <si>
    <t>apasionadas que han compartido en línea sus fórmulas y funciones de Excel.</t>
  </si>
  <si>
    <t>Pourquoi formaliser le savoir ?</t>
  </si>
  <si>
    <t xml:space="preserve">Un·e collaborateur·trice passe en moyenne 7 h 30 par semaine à chercher une information sans la trouver (Association Information et Management). </t>
  </si>
  <si>
    <t>Mettre en place un processus de gestion des connaissances (knowledge management) permet de maîtriser et valoriser votre capital informationnel.</t>
  </si>
  <si>
    <t>Why formalize knowledge?</t>
  </si>
  <si>
    <t>An employee spends on average 7 h 30 min per week searching for information without finding it (Association Information et Management).</t>
  </si>
  <si>
    <t>Implementing a knowledge-management process helps you control and leverage your information assets.</t>
  </si>
  <si>
    <t>Por qué formalizar el conocimiento?</t>
  </si>
  <si>
    <t>Un(a) colaborador(a) dedica en promedio 7 h 30 min por semana a buscar información sin encontrarla (Association Information et Management).</t>
  </si>
  <si>
    <t>Implantar un proceso de gestión del conocimiento (knowledge management) permite controlar y valorizar su capital informacional.</t>
  </si>
  <si>
    <t>This text was rephrased with the help of ChatGPT.</t>
  </si>
  <si>
    <t>(alt.) This text has been reworded with assistance from ChatGPT.)</t>
  </si>
  <si>
    <t>Este texto fue reformulado con la ayuda de ChatGPT.</t>
  </si>
  <si>
    <t>(alt.) Este texto ha sido reescrito con la asistencia de ChatGPT.)</t>
  </si>
  <si>
    <t>Ce texte a été reformulé avec l'aide de ChatGPT</t>
  </si>
  <si>
    <t>NUEVA VERSIÓN V (ampliada)</t>
  </si>
  <si>
    <t>Anula — sustituye o completa las versiones anteriores</t>
  </si>
  <si>
    <t>Última actualización: 10 de octubre de 2025</t>
  </si>
  <si>
    <t>ff. = para ficha de fabricación</t>
  </si>
  <si>
    <t>NEW VERSION V (enhanced)</t>
  </si>
  <si>
    <t>Cancels — replaces or supplements previous versions</t>
  </si>
  <si>
    <t>Last updated: 10 October 2025</t>
  </si>
  <si>
    <t>ff. = for production sheet</t>
  </si>
  <si>
    <t>Spanish: tercio/L, taza líquida, cucharadita etc..</t>
  </si>
  <si>
    <t>French: g, kg, L, dL, cL, mL, ¼ kg, c. s. etc..</t>
  </si>
  <si>
    <t>Francesas: g, kg, L, dL, cL, mL, ¼ kg, c. s. etc..</t>
  </si>
  <si>
    <t>I recommend keeping this file as a template.</t>
  </si>
  <si>
    <t>Select the sheets you’re interested in, copy them into your workbook, then delete the columns you don’t need.</t>
  </si>
  <si>
    <t>Next, customize and adapt the documents to your needs.</t>
  </si>
  <si>
    <t>Le recomiendo conservar este archivo como plantilla.</t>
  </si>
  <si>
    <t>Seleccione las hojas que le interesen, cópielas en su libro y luego elimine las columnas que no necesite.</t>
  </si>
  <si>
    <t>Después, personalice y adapte los documentos según sus necesidades.</t>
  </si>
  <si>
    <t>Copy an Excel sheet to a new workbook</t>
  </si>
  <si>
    <t>1️⃣ Right-click the sheet tab.</t>
  </si>
  <si>
    <t>2️⃣ Select “Move or Copy…”.</t>
  </si>
  <si>
    <t>4️⃣ In the new workbook, go to “File” &gt; “Save As”, name and save the file.</t>
  </si>
  <si>
    <t>Your sheet is ready to send! ✅</t>
  </si>
  <si>
    <t>Copiar una hoja de Excel a un libro nuevo</t>
  </si>
  <si>
    <t>1️⃣ Haga clic derecho en la pestaña de la hoja.</t>
  </si>
  <si>
    <t>2️⃣ Seleccione “Mover o copiar…”.</t>
  </si>
  <si>
    <t>3️⃣ Elija “(libro nuevo)”, marque “Crear una copia” y haga clic en Aceptar.</t>
  </si>
  <si>
    <t>4️⃣ En el nuevo libro, vaya a “Archivo” &gt; “Guardar como”, asigne un nombre y guarde el archivo.</t>
  </si>
  <si>
    <t>¡Su hoja está lista para enviarse! ✅</t>
  </si>
  <si>
    <t>si les fiches  vous "barbent" vous avez  la Piffométrie</t>
  </si>
  <si>
    <t xml:space="preserve">la Pifométrie c'est quoi &gt; </t>
  </si>
  <si>
    <t>à la louche → à vue de nez → au pif → au doigt mouillé</t>
  </si>
  <si>
    <t>pifometría  → a ojo / a grandes rasgos  →  a ojo / a simple vista (AL: a ojo de buen cubero) → a ojo / al tanteo → a dedo al viento / al dedo mojado</t>
  </si>
  <si>
    <t xml:space="preserve">guesstimation (pifometry) →  roughly / by eye → roughly / at a guess → off the top of one’s head / by feel →  wet-finger estimate / see which way the wind blows </t>
  </si>
  <si>
    <t>Why choose the Calibri font?</t>
  </si>
  <si>
    <t>Among these six fonts, Calibri is the closest to Lucida Grande or Lucida Sans.</t>
  </si>
  <si>
    <t xml:space="preserve">Calibri was indeed considered a readable font for fairly short documents, </t>
  </si>
  <si>
    <t xml:space="preserve">with a balanced look that could work just as well on a large computer screen </t>
  </si>
  <si>
    <t>as on a sheet of paper or the smaller screen of a smartphone. May 2, 2021.</t>
  </si>
  <si>
    <t>Por qué elegir la fuente Calibri?</t>
  </si>
  <si>
    <t>Calibri se consideraba efectivamente una fuente legible para documentos bastante cortos, con un aspecto</t>
  </si>
  <si>
    <t>equilibrado que podía funcionar igual de bien en una pantalla grande de ordenador como en una hoja de</t>
  </si>
  <si>
    <t>papel o en la pantalla, más reducida, de un smartphone. 2 de mayo de 2021.</t>
  </si>
  <si>
    <t>Qué fuente se parece más a Calibri?</t>
  </si>
  <si>
    <t>Entre estas seis fuentes, Calibri es la más cercana a Lucida Grande o Lucida Sans.</t>
  </si>
  <si>
    <t>Qué fuente se parece más a Helvetica?</t>
  </si>
  <si>
    <t>Aktiv Grotesk (16 estilos): creada en 2010, Aktiv Grotesk es la respuesta de Bruno Maag al éxito persistente</t>
  </si>
  <si>
    <t>de las tipografías grotescas sans serif como Helvetica y Arial. 1 de marzo de 2022.</t>
  </si>
  <si>
    <t>Which font looks most like Helvetica?</t>
  </si>
  <si>
    <t>Aktiv Grotesk (16 styles): created in 2010, Aktiv Grotesk is Bruno Maag’s answer to the enduring success of</t>
  </si>
  <si>
    <t>grotesque sans-serif typefaces such as Helvetica and Arial. March 1, 2022.</t>
  </si>
  <si>
    <r>
      <t>Aktiv Grotesk</t>
    </r>
    <r>
      <rPr>
        <sz val="16"/>
        <color theme="1"/>
        <rFont val="Arial"/>
        <family val="2"/>
      </rPr>
      <t xml:space="preserve"> (16 styles) : créée en 2010, Aktiv Grotesk est la solution apportée par Bruno Maag</t>
    </r>
  </si>
  <si>
    <t>Where can you find the Helvetica font?</t>
  </si>
  <si>
    <t>This typeface is also found in official documents and signage all over the world. As an aside, the typeface</t>
  </si>
  <si>
    <t>used for the Microsoft logotype is also Helvetica, even though the company commissioned Arial as a cost-</t>
  </si>
  <si>
    <t>saving replacement for Helvetica.</t>
  </si>
  <si>
    <t>Dónde encontrar la fuente Helvetica?</t>
  </si>
  <si>
    <t>Esta tipografía también aparece en documentos oficiales y en la señalética, en todo el mundo. Como</t>
  </si>
  <si>
    <t>anécdota, la tipografía que compone el logotipo de Microsoft también es Helvetica, aunque la empresa</t>
  </si>
  <si>
    <t>encargó la creación de Arial como sustituto de Helvetica para reducir costes.</t>
  </si>
  <si>
    <t>Cuál es la tipografía más elegante?</t>
  </si>
  <si>
    <t>Garamond. Es una fuente fácil de leer, cercana a la escritura manuscrita, que encaja perfectamente con</t>
  </si>
  <si>
    <t>directivos experimentados o perfiles literarios. Garamond tiene la particularidad de llevar siempre el ojo</t>
  </si>
  <si>
    <t>adonde debe ir. 20 de julio de 2015.</t>
  </si>
  <si>
    <t>What’s the classiest typeface?</t>
  </si>
  <si>
    <t>Garamond. It’s an easy-to-read font, close to handwriting, that suits seasoned executives or literary profiles.</t>
  </si>
  <si>
    <t>Garamond has the distinctive ability to guide the eye exactly where it should go. July 20, 2015</t>
  </si>
  <si>
    <t>Cambria was designed specifically for on-screen reading.</t>
  </si>
  <si>
    <t>Which font to use with Cambria?</t>
  </si>
  <si>
    <t xml:space="preserve">Caladea (created as an additional Chrome OS font) has the same metrics as Cambria MS </t>
  </si>
  <si>
    <t>and can be used as a replacement.</t>
  </si>
  <si>
    <t>Cambria fue diseñada específicamente para la lectura en pantalla. …</t>
  </si>
  <si>
    <t>Qué fuente usar con Cambria?</t>
  </si>
  <si>
    <t>Caladea (creada como una fuente adicional de Chrome OS) tiene las mismas métricas que Cambria MS</t>
  </si>
  <si>
    <t xml:space="preserve"> y puede usarse como sustituta.</t>
  </si>
  <si>
    <t>PARA AUDITAR LAS FÓRMULAS (alt.: Para auditar fórmulas)</t>
  </si>
  <si>
    <t>TO AUDIT FORMULAS  (alt.: For auditing formulas)</t>
  </si>
  <si>
    <t>uncheck Show a zero in cells that have zero value.</t>
  </si>
  <si>
    <t xml:space="preserve">To hide zeros on the sheet, click: FILE &gt; Options &gt; Advanced &gt; </t>
  </si>
  <si>
    <t>Para ocultar los ceros en la hoja, haga clic en: ARCHIVO &gt; Opciones &gt; Avanzadas &gt;</t>
  </si>
  <si>
    <t xml:space="preserve"> desactive Mostrar un cero en las celdas que tienen un valor cero.</t>
  </si>
  <si>
    <t>Adresse PC : indique le chemin d’accès pour retrouver l’emplacement où le document est archivé sur votre ordinateur.</t>
  </si>
  <si>
    <t>PC address: indicates the access path (file path) to find where the document is archived on your computer.</t>
  </si>
  <si>
    <t>Dirección PC: indica la ruta de acceso (ruta de archivo) para localizar dónde está archivado el documento en su ordenador.</t>
  </si>
  <si>
    <t>color de fuente blanco sobre fondo gris — modifíquelo para sus documentos</t>
  </si>
  <si>
    <t>haga clic en la columna C y, en la barra de fórmulas, seleccione el número o la letra que le interese; elija la tipografía y el color que prefiera</t>
  </si>
  <si>
    <t>white font color on gray background — change it for your documents</t>
  </si>
  <si>
    <t>click column C and, in the formula bar, select the number or letter you’re interested in; choose the font and the color you prefer</t>
  </si>
  <si>
    <t>Illustrations with emojis</t>
  </si>
  <si>
    <t>Ⓐ Ⓑ Ⓒ Ⓓ Ⓔ Ⓕ Ⓖ Ⓗ Ⓘ Ⓙ Ⓚ Ⓛ Ⓜ Ⓝ Ⓞ Ⓟ Ⓠ Ⓡ Ⓢ Ⓣ Ⓤ Ⓥ Ⓦ Ⓧ Ⓧ Ⓩ UPPERCASE</t>
  </si>
  <si>
    <t>ⓐ ⓑ ⓒ ⓓ ⓔ ⓕ ⓕ ⓗ ⓗ ⓘ ⓙ ⓚ ⓛ ⓜ ⓝ ⓞ ⓟ ⓠ ⓡ ⓡ ⓣ ⓤ ⓥ ⓦ ⓧ ⓨ ⓩ lowercase</t>
  </si>
  <si>
    <t>Ilustraciones con emojis</t>
  </si>
  <si>
    <t>Ⓐ Ⓑ Ⓒ Ⓓ Ⓔ Ⓕ Ⓖ Ⓗ Ⓘ Ⓙ Ⓚ Ⓛ Ⓜ Ⓝ Ⓞ Ⓟ Ⓠ Ⓡ Ⓢ Ⓣ Ⓤ Ⓥ Ⓦ Ⓧ Ⓧ Ⓩ MAYÚSCULAS</t>
  </si>
  <si>
    <t>ⓐ ⓑ ⓒ ⓓ ⓔ ⓕ ⓕ ⓗ ⓗ ⓘ ⓙ ⓚ ⓛ ⓜ ⓝ ⓞ ⓟ ⓠ ⓡ ⓡ ⓣ ⓤ ⓥ ⓦ ⓧ ⓨ ⓩ minúsculas</t>
  </si>
  <si>
    <t>Los números en formato cuadrado (🔢) solo van de 0️⃣ a 9️⃣. No existen versiones oficiales de un solo carácter para 10 a 20.</t>
  </si>
  <si>
    <t>Pero aquí tiene una alternativa combinando los símbolos disponibles:</t>
  </si>
  <si>
    <t>El número 10 usa 🔟 y, a partir del 11, combiné las cifras disponibles para mantener la coherencia visual. 😊 ChatGPT</t>
  </si>
  <si>
    <t>caracteres especiales</t>
  </si>
  <si>
    <t xml:space="preserve">Qué significan los símbolos (&amp;, , {, etc.) en las fórmulas? – Excel &gt; </t>
  </si>
  <si>
    <t>haga clic en la columna D y copie en la barra de fórmulas el emoji que le interese; elija la tipografía y el color que prefiera</t>
  </si>
  <si>
    <t>The squared digits (🔢) only go from 0️⃣ to 9️⃣. There are no official single-character versions for 10 to 20.</t>
  </si>
  <si>
    <t>But here’s an alternative using the available symbols:</t>
  </si>
  <si>
    <t>The number 10 uses 🔟, and from 11 onward I combined the available digits to keep visual consistency. 😊 ChatGPT</t>
  </si>
  <si>
    <t>special characters</t>
  </si>
  <si>
    <t xml:space="preserve">What do the symbols (&amp;, , {, etc.) mean in formulas? – Excel &gt; </t>
  </si>
  <si>
    <t>click column D and copy in the formula bar the emoji you’re interested in; choose the font and the color you prefer</t>
  </si>
  <si>
    <t>Font &gt; Segoe UI Emoji</t>
  </si>
  <si>
    <t>Numbering with editable font color</t>
  </si>
  <si>
    <t>Currency</t>
  </si>
  <si>
    <t>Fuente &gt; Segoe UI Emoji</t>
  </si>
  <si>
    <t>Numeración con color de fuente modificable</t>
  </si>
  <si>
    <t>Moneda</t>
  </si>
  <si>
    <t>Formato | celda | personalizado | 0" cm³"</t>
  </si>
  <si>
    <t>o copiar–pegar</t>
  </si>
  <si>
    <t>² se escribe con Alt+0178</t>
  </si>
  <si>
    <t>³ se escribe con Alt+0179</t>
  </si>
  <si>
    <t>Fuente Wingdings 3</t>
  </si>
  <si>
    <t>Format | cell | custom | 0" cm³"</t>
  </si>
  <si>
    <t>or copy–paste</t>
  </si>
  <si>
    <t>² is typed with Alt+0178</t>
  </si>
  <si>
    <t>³ is typed with Alt+0179</t>
  </si>
  <si>
    <t>Font Wingdings 3</t>
  </si>
  <si>
    <t>Agradezco calurosamente a las personas apasionadas en internet que elaboran y comparten fórmulas y funciones anidadas.</t>
  </si>
  <si>
    <t>un enlace roto u obsoleto… no se asuste… Google sabrá encontrarle un documento equivalente</t>
  </si>
  <si>
    <t>secuencia automática de A a AZ y más allá</t>
  </si>
  <si>
    <t>pegue esta fórmula donde quiera en su documento</t>
  </si>
  <si>
    <t>SIN el signo =, luego añada el signo = al principio</t>
  </si>
  <si>
    <t>sitúese al final de la fórmula y pulse Intro</t>
  </si>
  <si>
    <t>y arrastre el controlador de relleno hacia abajo</t>
  </si>
  <si>
    <t>si copia esta fórmula con el signo =, obtendrá un error #REF!</t>
  </si>
  <si>
    <t>Secuencias automáticas de letras del alfabeto en Excel hasta Z y luego AA, AB, etc.</t>
  </si>
  <si>
    <t>Listas automáticas y series de números en Excel</t>
  </si>
  <si>
    <t>Vídeo tutorial para hacer una lista alfabética</t>
  </si>
  <si>
    <t>Pídale a ChatGPT que le traduzca la fórmula al Excel en francés</t>
  </si>
  <si>
    <t>secuencia automática de letras en Excel más allá de Z</t>
  </si>
  <si>
    <t>letra A = A65</t>
  </si>
  <si>
    <t>Fórmula para una secuencia alfabética horizontal que vaya más allá de Z</t>
  </si>
  <si>
    <t>Pegue la fórmula de abajo en una celda y luego</t>
  </si>
  <si>
    <t>en la fórmula, bloquee todas las letras de columna con p. ej., COLUMNA(X75)</t>
  </si>
  <si>
    <t>Arrastre el controlador de relleno hacia la derecha para extender la fórmula a las celdas siguientes</t>
  </si>
  <si>
    <t>Algunas tipografías utilizadas</t>
  </si>
  <si>
    <t>Algunos formatos utilizados</t>
  </si>
  <si>
    <t>personalizados &gt;</t>
  </si>
  <si>
    <t>Otras fuentes/tipografías por descubrir</t>
  </si>
  <si>
    <t>Cómo aumentar automáticamente una letra en una unidad para obtener la siguiente en Excel?</t>
  </si>
  <si>
    <t>Cant. por persona (p. p.)</t>
  </si>
  <si>
    <t>Barqueta(s)</t>
  </si>
  <si>
    <t>rebanadas</t>
  </si>
  <si>
    <t>Qué? Introduzca Trozos – rebanadas – raciones – piezas – cerezas, etc… ….. para el contenedor introduzca GN 1/1 – rejilla(s) – fuente(s) – cucharón(es), etc.</t>
  </si>
  <si>
    <t>What? Enter Pieces – slices – portions – items – cherries, etc… ….. for the container enter GN 1/1 pan(s) – rack(s) – dish(es) – ladle(s), etc.</t>
  </si>
  <si>
    <t>Tray(s)</t>
  </si>
  <si>
    <t xml:space="preserve">Qty </t>
  </si>
  <si>
    <t xml:space="preserve"> &lt; Container</t>
  </si>
  <si>
    <t xml:space="preserve"> &lt; What</t>
  </si>
  <si>
    <t>&lt; poids d'1 portion</t>
  </si>
  <si>
    <t xml:space="preserve"> &lt; Quoi ?</t>
  </si>
  <si>
    <t xml:space="preserve"> &lt; Contenant</t>
  </si>
  <si>
    <t xml:space="preserve"> &lt; Qué</t>
  </si>
  <si>
    <t>&lt; peso de 1 ración</t>
  </si>
  <si>
    <t>Recupere las fórmulas para sus documentos</t>
  </si>
  <si>
    <t>Constituya directorios por letras alfabéticas</t>
  </si>
  <si>
    <t>Para identificar sus fichas, puede elegir</t>
  </si>
  <si>
    <t>entre numeración e identificación Alfa</t>
  </si>
  <si>
    <t>Alfa le permite crear directorios</t>
  </si>
  <si>
    <t>y agrupar preparaciones para</t>
  </si>
  <si>
    <t>hacer ensamblajes</t>
  </si>
  <si>
    <t>Retrieve the formulas for your documents</t>
  </si>
  <si>
    <t>Build alphabetical letter directories</t>
  </si>
  <si>
    <t>For identifying your sheets, you can choose</t>
  </si>
  <si>
    <t>between numbering and Alpha identification</t>
  </si>
  <si>
    <t>Alpha lets you build directories</t>
  </si>
  <si>
    <t>and group preparations so you can</t>
  </si>
  <si>
    <t>make assemblies</t>
  </si>
  <si>
    <t>📌 Instrucciones para copiar "postits"</t>
  </si>
  <si>
    <t>Seleccione un post-it 🟦, cópielo (Ctrl + C 📋) y luego péguelo (Ctrl + V 📥) en el lugar deseado en otra hoja; después, ajuste el ancho de las columnas si es necesario.</t>
  </si>
  <si>
    <t>📌 Instructions for copying "postits"</t>
  </si>
  <si>
    <t>Select a 🟦 post-it, copy it (Ctrl + C 📋), then paste it (Ctrl + V 📥) where you want on another sheet, and adjust the column widths if needed.</t>
  </si>
  <si>
    <t>Para localizar la celda correspondiente, haga clic en la pestaña FÓRMULAS → Auditoría de fórmulas.</t>
  </si>
  <si>
    <t>Después, haga clic en Rastrear precedentes.</t>
  </si>
  <si>
    <t>Haga doble clic en la punta de la flecha; le llevará directamente a la celda de entrada.</t>
  </si>
  <si>
    <t>To locate the corresponding cell, click the FORMULAS tab → Formula Auditing (alt.: To audit formulas).</t>
  </si>
  <si>
    <t>Then click Trace Precedents.</t>
  </si>
  <si>
    <t>Double-click the tip of the arrow; it will take you directly to the input cell.</t>
  </si>
  <si>
    <t>PAGE LAYOUT  FORMULAS  DATA</t>
  </si>
  <si>
    <t>Trace Precedents</t>
  </si>
  <si>
    <t>Trace Dependents</t>
  </si>
  <si>
    <t>Remove Arrows</t>
  </si>
  <si>
    <t>DISEÑO DE PÁGINA  FÓRMULAS  DATOS</t>
  </si>
  <si>
    <t>Rastrear precedentes</t>
  </si>
  <si>
    <t>Rastrear dependientes</t>
  </si>
  <si>
    <t>Quitar flechas</t>
  </si>
  <si>
    <t>Este documento se compone de:</t>
  </si>
  <si>
    <t>con valores o texto</t>
  </si>
  <si>
    <t>celdas vacías</t>
  </si>
  <si>
    <t>filas</t>
  </si>
  <si>
    <t>columnas</t>
  </si>
  <si>
    <t>This document is composed of:</t>
  </si>
  <si>
    <t>with values or text</t>
  </si>
  <si>
    <t>empty cells</t>
  </si>
  <si>
    <t>rows</t>
  </si>
  <si>
    <t>columns</t>
  </si>
  <si>
    <t>https://www.youtube.com/watch?v=8Lz6KCW3Nqo</t>
  </si>
  <si>
    <t>recette Béghin Say de Jean-Jacques Borne MOF 1994</t>
  </si>
  <si>
    <t>jaunes d'œufs</t>
  </si>
  <si>
    <t>cassonade antillaise</t>
  </si>
  <si>
    <t>maïzena</t>
  </si>
  <si>
    <t>gélatine</t>
  </si>
  <si>
    <t>blancs</t>
  </si>
  <si>
    <t>desserts</t>
  </si>
  <si>
    <t>ajouter la gélatine ramolie dans l'eau froide et pressée</t>
  </si>
  <si>
    <t>mélanger délicatement avec les blancs serrés avec le sucre</t>
  </si>
  <si>
    <t>couler en moules silicones et surgeler</t>
  </si>
  <si>
    <t>FEUILLES DE MERINGUE</t>
  </si>
  <si>
    <t>blancs d'œufs</t>
  </si>
  <si>
    <t>sucre cristalisé</t>
  </si>
  <si>
    <t>sucre glace silice</t>
  </si>
  <si>
    <t>noix de coco rapée</t>
  </si>
  <si>
    <t>pistaches hachées (Pour Mémoire)</t>
  </si>
  <si>
    <t>faire monter les blancs avec le sucre cristal</t>
  </si>
  <si>
    <t>incorporer ensuite le sucre glace et la noix de coco</t>
  </si>
  <si>
    <t>étaler très finement sur plaque et parsemer de pistaches hachées</t>
  </si>
  <si>
    <t>cuire 1h30 à 80°C.</t>
  </si>
  <si>
    <t>1 plaque 1/2 60X40 pour 18 assiettes soit 12 assiettes par plaque</t>
  </si>
  <si>
    <t>* *</t>
  </si>
  <si>
    <t>COULIS DE MANGUE</t>
  </si>
  <si>
    <t>pulpe</t>
  </si>
  <si>
    <t>sucre semoule pâtissière</t>
  </si>
  <si>
    <t>jus de citron</t>
  </si>
  <si>
    <t>JUS DE FRAISES DES BOIS</t>
  </si>
  <si>
    <t>fraises</t>
  </si>
  <si>
    <t>framboises</t>
  </si>
  <si>
    <t xml:space="preserve">mettre au bain marie pendant 1heure. </t>
  </si>
  <si>
    <t>filmer hermétiquement</t>
  </si>
  <si>
    <t>filtrer le jus et le mélange avec des fraises des bois entières</t>
  </si>
  <si>
    <t>MILLE-FEUILLE  aux fraises des bois</t>
  </si>
  <si>
    <t xml:space="preserve">40 lignes </t>
  </si>
  <si>
    <t>30 lignes</t>
  </si>
  <si>
    <t>14 lignes</t>
  </si>
  <si>
    <t>30 rows</t>
  </si>
  <si>
    <t>30 filas</t>
  </si>
  <si>
    <t>14 filas</t>
  </si>
  <si>
    <t>40 filas</t>
  </si>
  <si>
    <t>14 rows</t>
  </si>
  <si>
    <t>40 rows</t>
  </si>
  <si>
    <t>Matthieu Dugal répond à vos questions sur l'intelligence artificielle!</t>
  </si>
  <si>
    <t>F</t>
  </si>
  <si>
    <t>J</t>
  </si>
  <si>
    <t>Objectif : uniformiser les supports et développer la maîtrise du tableur chez vos élèves.</t>
  </si>
  <si>
    <t xml:space="preserve"> « Vos fiches Excel prêtes rapidement— multilingue, conversions auto, zéro prise de tête. »</t>
  </si>
  <si>
    <t>Gain de temps  &gt; Copiez/Collez = FR : g, kg, L, dL, cL, mL, ¼ kg, c. s., etc. / EN : oz, fl oz, cup, etc. / ES : tercio/L, taza líquida, cucharadita, etc.</t>
  </si>
  <si>
    <t>Facile à adapter aux recettes, process et barèmes maison.</t>
  </si>
  <si>
    <t xml:space="preserve">Classeur Excel 2021 de modèles de fiches conçu pour les TP en métiers de bouche (CFA/lycée hôtelier/centre pro). </t>
  </si>
  <si>
    <t>Excel 2021 workbook of sheet templates designed for hands-on training in food trades (CFA/hotel school/vocational center).</t>
  </si>
  <si>
    <t>Goal: standardize materials and build spreadsheet mastery among your students.</t>
  </si>
  <si>
    <t>“Your Excel sheets ready fast—multilingual, auto conversions, zero hassle.”</t>
  </si>
  <si>
    <t>Time saver &gt; Copy/Paste = FR: g, kg, L, dL, cL, mL, ¼ kg, tbsp (c. s.), etc. / EN: oz, fl oz, cup, etc. / ES: third/L, liquid cup, teaspoon, etc.</t>
  </si>
  <si>
    <t>Easy to adapt to your recipes, processes, and in-house grading scales.</t>
  </si>
  <si>
    <t>Libro de Excel 2021 con plantillas de fichas diseñado para TP en oficios de cocina (CFA/escuela de hostelería/centro profesional).</t>
  </si>
  <si>
    <t>Objetivo: uniformizar los soportes y desarrollar el dominio de la hoja de cálculo en su alumnado.</t>
  </si>
  <si>
    <t>«Sus fichas de Excel listas rápido—multilingüe, conversiones automáticas, cero complicaciones.»</t>
  </si>
  <si>
    <t>Ahorro de tiempo &gt; Copiar/Pegar = FR: g, kg, L, dL, cL, mL, ¼ kg, cda. (c. s.), etc. / EN: oz, fl oz, cup, etc. / ES: tercio/L, taza líquida, cucharadita, etc.</t>
  </si>
  <si>
    <t>Fácil de adaptar a sus recetas, procesos y baremos internos.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</si>
</sst>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dddd\ dd\ mmmm\ yyyy\ hh:mm"/>
    <numFmt numFmtId="165" formatCode="#,##0.00&quot; kg&quot;"/>
    <numFmt numFmtId="166" formatCode="#,##0.0&quot; grs&quot;"/>
    <numFmt numFmtId="167" formatCode="0&quot; Kg&quot;"/>
    <numFmt numFmtId="168" formatCode="0.0"/>
    <numFmt numFmtId="169" formatCode="0&quot; g&quot;"/>
    <numFmt numFmtId="170" formatCode="0.000&quot; Kg&quot;"/>
    <numFmt numFmtId="171" formatCode="#,##0.0"/>
    <numFmt numFmtId="172" formatCode="0.000&quot;Kg&quot;"/>
    <numFmt numFmtId="173" formatCode="0.000&quot; L&quot;"/>
    <numFmt numFmtId="174" formatCode="[h]&quot;H&quot;mm"/>
    <numFmt numFmtId="175" formatCode="0.00&quot; Kg&quot;"/>
    <numFmt numFmtId="176" formatCode="0&quot;%&quot;"/>
    <numFmt numFmtId="177" formatCode="&quot;/ &quot;0"/>
    <numFmt numFmtId="178" formatCode="h&quot;h&quot;mm"/>
    <numFmt numFmtId="179" formatCode="0&quot;°C&quot;"/>
    <numFmt numFmtId="180" formatCode="0.000"/>
    <numFmt numFmtId="181" formatCode="0&quot; %&quot;"/>
    <numFmt numFmtId="182" formatCode="_-* #,##0.00\ [$€-40C]_-;\-* #,##0.00\ [$€-40C]_-;_-* &quot;-&quot;??\ [$€-40C]_-;_-@_-"/>
    <numFmt numFmtId="183" formatCode="#,##0.00\ &quot;€&quot;"/>
    <numFmt numFmtId="184" formatCode="0&quot; Kg pour&quot;"/>
    <numFmt numFmtId="185" formatCode="0.0&quot; Kg&quot;"/>
    <numFmt numFmtId="186" formatCode="0.00&quot;Kg&quot;"/>
    <numFmt numFmtId="187" formatCode="0.0%"/>
    <numFmt numFmtId="188" formatCode="0.0&quot; %&quot;"/>
    <numFmt numFmtId="189" formatCode="0&quot; ml&quot;"/>
    <numFmt numFmtId="190" formatCode="0.00\ &quot; cm³&quot;"/>
    <numFmt numFmtId="191" formatCode="0&quot; Kg for&quot;"/>
    <numFmt numFmtId="192" formatCode="0&quot; car.&quot;"/>
    <numFmt numFmtId="193" formatCode="0.00&quot; ml&quot;"/>
    <numFmt numFmtId="194" formatCode="0.00&quot; g&quot;"/>
    <numFmt numFmtId="195" formatCode="0.0&quot; ml&quot;"/>
    <numFmt numFmtId="197" formatCode="[$-40C]d\-mmm\-yy;@"/>
  </numFmts>
  <fonts count="349">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8"/>
      <color theme="0"/>
      <name val="Calibri"/>
      <family val="2"/>
      <scheme val="minor"/>
    </font>
    <font>
      <sz val="8"/>
      <color theme="0"/>
      <name val="Calibri"/>
      <family val="2"/>
      <scheme val="minor"/>
    </font>
    <font>
      <b/>
      <sz val="11"/>
      <color indexed="9"/>
      <name val="Calibri"/>
      <family val="2"/>
      <scheme val="minor"/>
    </font>
    <font>
      <b/>
      <sz val="10"/>
      <name val="Calibri"/>
      <family val="2"/>
      <scheme val="minor"/>
    </font>
    <font>
      <b/>
      <sz val="11"/>
      <color rgb="FFFFC000"/>
      <name val="Calibri"/>
      <family val="2"/>
      <scheme val="minor"/>
    </font>
    <font>
      <b/>
      <sz val="11"/>
      <color rgb="FFFFFF00"/>
      <name val="Calibri"/>
      <family val="2"/>
      <scheme val="minor"/>
    </font>
    <font>
      <b/>
      <sz val="12"/>
      <name val="Calibri"/>
      <family val="2"/>
      <scheme val="minor"/>
    </font>
    <font>
      <b/>
      <sz val="12"/>
      <color rgb="FFFFFF00"/>
      <name val="Calibri"/>
      <family val="2"/>
      <scheme val="minor"/>
    </font>
    <font>
      <b/>
      <sz val="12"/>
      <color rgb="FFFFC000"/>
      <name val="Calibri"/>
      <family val="2"/>
      <scheme val="minor"/>
    </font>
    <font>
      <b/>
      <sz val="10"/>
      <color theme="9" tint="-0.499984740745262"/>
      <name val="Calibri"/>
      <family val="2"/>
      <scheme val="minor"/>
    </font>
    <font>
      <sz val="10"/>
      <name val="MS Sans Serif"/>
      <family val="2"/>
    </font>
    <font>
      <i/>
      <sz val="11"/>
      <name val="Calibri"/>
      <family val="2"/>
      <scheme val="minor"/>
    </font>
    <font>
      <b/>
      <sz val="18"/>
      <color theme="0"/>
      <name val="Calibri"/>
      <family val="2"/>
      <scheme val="minor"/>
    </font>
    <font>
      <b/>
      <sz val="12"/>
      <color rgb="FFFFFFFF"/>
      <name val="Calibri"/>
      <family val="2"/>
      <scheme val="minor"/>
    </font>
    <font>
      <sz val="11"/>
      <name val="Calibri"/>
      <family val="2"/>
      <scheme val="minor"/>
    </font>
    <font>
      <b/>
      <sz val="12"/>
      <color theme="0"/>
      <name val="Calibri"/>
      <family val="2"/>
      <scheme val="minor"/>
    </font>
    <font>
      <sz val="8"/>
      <color theme="9" tint="0.39997558519241921"/>
      <name val="Calibri"/>
      <family val="2"/>
      <scheme val="minor"/>
    </font>
    <font>
      <sz val="8"/>
      <color theme="9" tint="0.79998168889431442"/>
      <name val="Calibri"/>
      <family val="2"/>
      <scheme val="minor"/>
    </font>
    <font>
      <sz val="10"/>
      <name val="Calibri"/>
      <family val="2"/>
      <scheme val="minor"/>
    </font>
    <font>
      <b/>
      <sz val="20"/>
      <color theme="0"/>
      <name val="Calibri"/>
      <family val="2"/>
      <scheme val="minor"/>
    </font>
    <font>
      <b/>
      <sz val="14"/>
      <name val="Calibri"/>
      <family val="2"/>
      <scheme val="minor"/>
    </font>
    <font>
      <b/>
      <sz val="26"/>
      <color rgb="FFFFFFFF"/>
      <name val="Calibri"/>
      <family val="2"/>
      <scheme val="minor"/>
    </font>
    <font>
      <b/>
      <sz val="20"/>
      <name val="Calibri"/>
      <family val="2"/>
      <scheme val="minor"/>
    </font>
    <font>
      <sz val="12"/>
      <color theme="0"/>
      <name val="Calibri"/>
      <family val="2"/>
      <scheme val="minor"/>
    </font>
    <font>
      <sz val="8"/>
      <color theme="1" tint="0.249977111117893"/>
      <name val="Calibri"/>
      <family val="2"/>
      <scheme val="minor"/>
    </font>
    <font>
      <sz val="9"/>
      <name val="Calibri"/>
      <family val="2"/>
      <scheme val="minor"/>
    </font>
    <font>
      <b/>
      <sz val="14"/>
      <color theme="0"/>
      <name val="Calibri"/>
      <family val="2"/>
      <scheme val="minor"/>
    </font>
    <font>
      <b/>
      <sz val="12"/>
      <color theme="5" tint="-0.499984740745262"/>
      <name val="Calibri"/>
      <family val="2"/>
      <scheme val="minor"/>
    </font>
    <font>
      <sz val="11"/>
      <color theme="1"/>
      <name val="Calibri"/>
      <family val="2"/>
    </font>
    <font>
      <sz val="12"/>
      <color theme="9" tint="-0.249977111117893"/>
      <name val="Calibri"/>
      <family val="2"/>
      <scheme val="minor"/>
    </font>
    <font>
      <b/>
      <sz val="12"/>
      <color rgb="FF0000FF"/>
      <name val="Calibri"/>
      <family val="2"/>
      <scheme val="minor"/>
    </font>
    <font>
      <sz val="10"/>
      <color theme="1"/>
      <name val="Calibri"/>
      <family val="2"/>
      <scheme val="minor"/>
    </font>
    <font>
      <sz val="14"/>
      <color rgb="FFC00000"/>
      <name val="Calibri"/>
      <family val="2"/>
      <scheme val="minor"/>
    </font>
    <font>
      <b/>
      <sz val="16"/>
      <color rgb="FFC00000"/>
      <name val="Calibri"/>
      <family val="2"/>
      <scheme val="minor"/>
    </font>
    <font>
      <b/>
      <sz val="14"/>
      <color theme="9" tint="-0.249977111117893"/>
      <name val="Calibri"/>
      <family val="2"/>
      <scheme val="minor"/>
    </font>
    <font>
      <sz val="14"/>
      <color theme="9" tint="-0.249977111117893"/>
      <name val="Calibri"/>
      <family val="2"/>
      <scheme val="minor"/>
    </font>
    <font>
      <b/>
      <sz val="16"/>
      <color theme="0"/>
      <name val="Calibri"/>
      <family val="2"/>
      <scheme val="minor"/>
    </font>
    <font>
      <sz val="11"/>
      <color theme="1" tint="0.249977111117893"/>
      <name val="Calibri"/>
      <family val="2"/>
      <scheme val="minor"/>
    </font>
    <font>
      <sz val="14"/>
      <color rgb="FF0000FF"/>
      <name val="Calibri"/>
      <family val="2"/>
      <scheme val="minor"/>
    </font>
    <font>
      <b/>
      <sz val="16"/>
      <color rgb="FF0000FF"/>
      <name val="Calibri"/>
      <family val="2"/>
      <scheme val="minor"/>
    </font>
    <font>
      <b/>
      <sz val="11"/>
      <color rgb="FF0000FF"/>
      <name val="Calibri"/>
      <family val="2"/>
      <scheme val="minor"/>
    </font>
    <font>
      <sz val="8"/>
      <color theme="0" tint="-0.249977111117893"/>
      <name val="Calibri"/>
      <family val="2"/>
      <scheme val="minor"/>
    </font>
    <font>
      <sz val="8"/>
      <color theme="3"/>
      <name val="Calibri"/>
      <family val="2"/>
      <scheme val="minor"/>
    </font>
    <font>
      <b/>
      <sz val="11"/>
      <name val="Calibri"/>
      <family val="2"/>
      <scheme val="minor"/>
    </font>
    <font>
      <b/>
      <sz val="9"/>
      <name val="Calibri"/>
      <family val="2"/>
      <scheme val="minor"/>
    </font>
    <font>
      <sz val="10"/>
      <color rgb="FF0000FF"/>
      <name val="Calibri"/>
      <family val="2"/>
      <scheme val="minor"/>
    </font>
    <font>
      <sz val="9"/>
      <color theme="1"/>
      <name val="Calibri"/>
      <family val="2"/>
      <scheme val="minor"/>
    </font>
    <font>
      <sz val="8"/>
      <color rgb="FF00B050"/>
      <name val="Calibri"/>
      <family val="2"/>
      <scheme val="minor"/>
    </font>
    <font>
      <b/>
      <sz val="11"/>
      <color rgb="FFC00000"/>
      <name val="Calibri"/>
      <family val="2"/>
      <scheme val="minor"/>
    </font>
    <font>
      <b/>
      <sz val="8"/>
      <name val="Calibri"/>
      <family val="2"/>
      <scheme val="minor"/>
    </font>
    <font>
      <sz val="9"/>
      <color theme="7" tint="-0.499984740745262"/>
      <name val="Calibri"/>
      <family val="2"/>
      <scheme val="minor"/>
    </font>
    <font>
      <sz val="10"/>
      <color theme="3"/>
      <name val="Calibri"/>
      <family val="2"/>
      <scheme val="minor"/>
    </font>
    <font>
      <sz val="12"/>
      <name val="Calibri"/>
      <family val="2"/>
      <scheme val="minor"/>
    </font>
    <font>
      <b/>
      <sz val="12"/>
      <color rgb="FFFF0000"/>
      <name val="Calibri"/>
      <family val="2"/>
      <scheme val="minor"/>
    </font>
    <font>
      <sz val="11"/>
      <color theme="9" tint="-0.499984740745262"/>
      <name val="Calibri"/>
      <family val="2"/>
      <scheme val="minor"/>
    </font>
    <font>
      <b/>
      <sz val="11"/>
      <color theme="9" tint="-0.499984740745262"/>
      <name val="Calibri"/>
      <family val="2"/>
      <scheme val="minor"/>
    </font>
    <font>
      <sz val="12"/>
      <color theme="9" tint="-0.499984740745262"/>
      <name val="Calibri"/>
      <family val="2"/>
      <scheme val="minor"/>
    </font>
    <font>
      <b/>
      <sz val="11"/>
      <color theme="9" tint="-0.249977111117893"/>
      <name val="Calibri"/>
      <family val="2"/>
      <scheme val="minor"/>
    </font>
    <font>
      <sz val="9"/>
      <color theme="0" tint="-0.499984740745262"/>
      <name val="Calibri"/>
      <family val="2"/>
      <scheme val="minor"/>
    </font>
    <font>
      <b/>
      <sz val="12"/>
      <color theme="9" tint="-0.499984740745262"/>
      <name val="Calibri"/>
      <family val="2"/>
      <scheme val="minor"/>
    </font>
    <font>
      <sz val="12"/>
      <color rgb="FFFF0000"/>
      <name val="Calibri"/>
      <family val="2"/>
      <scheme val="minor"/>
    </font>
    <font>
      <sz val="16"/>
      <name val="Calibri"/>
      <family val="2"/>
      <scheme val="minor"/>
    </font>
    <font>
      <sz val="8"/>
      <color rgb="FFBFBFBF"/>
      <name val="Calibri"/>
      <family val="2"/>
      <scheme val="minor"/>
    </font>
    <font>
      <sz val="11"/>
      <color rgb="FF0000FF"/>
      <name val="Calibri"/>
      <family val="2"/>
      <scheme val="minor"/>
    </font>
    <font>
      <sz val="14"/>
      <name val="Calibri"/>
      <family val="2"/>
      <scheme val="minor"/>
    </font>
    <font>
      <b/>
      <sz val="11"/>
      <color theme="7" tint="-0.499984740745262"/>
      <name val="Calibri"/>
      <family val="2"/>
      <scheme val="minor"/>
    </font>
    <font>
      <sz val="12"/>
      <color theme="1"/>
      <name val="Calibri"/>
      <family val="2"/>
      <scheme val="minor"/>
    </font>
    <font>
      <b/>
      <sz val="12"/>
      <color theme="1"/>
      <name val="Calibri"/>
      <family val="2"/>
      <scheme val="minor"/>
    </font>
    <font>
      <sz val="12"/>
      <color rgb="FFC00000"/>
      <name val="Calibri"/>
      <family val="2"/>
      <scheme val="minor"/>
    </font>
    <font>
      <b/>
      <sz val="14"/>
      <color rgb="FFC00000"/>
      <name val="Calibri"/>
      <family val="2"/>
      <scheme val="minor"/>
    </font>
    <font>
      <sz val="8"/>
      <color theme="9" tint="-0.499984740745262"/>
      <name val="Calibri"/>
      <family val="2"/>
      <scheme val="minor"/>
    </font>
    <font>
      <b/>
      <sz val="12"/>
      <color theme="9" tint="-0.249977111117893"/>
      <name val="Calibri"/>
      <family val="2"/>
      <scheme val="minor"/>
    </font>
    <font>
      <sz val="12"/>
      <color rgb="FF0000FF"/>
      <name val="Calibri"/>
      <family val="2"/>
      <scheme val="minor"/>
    </font>
    <font>
      <b/>
      <sz val="14"/>
      <color rgb="FF0000FF"/>
      <name val="Calibri"/>
      <family val="2"/>
      <scheme val="minor"/>
    </font>
    <font>
      <sz val="11"/>
      <color rgb="FF7030A0"/>
      <name val="Calibri"/>
      <family val="2"/>
      <scheme val="minor"/>
    </font>
    <font>
      <b/>
      <sz val="18"/>
      <name val="Calibri"/>
      <family val="2"/>
      <scheme val="minor"/>
    </font>
    <font>
      <i/>
      <sz val="11"/>
      <color theme="9" tint="-0.249977111117893"/>
      <name val="Calibri"/>
      <family val="2"/>
      <scheme val="minor"/>
    </font>
    <font>
      <b/>
      <sz val="14"/>
      <color theme="4"/>
      <name val="Calibri"/>
      <family val="2"/>
      <scheme val="minor"/>
    </font>
    <font>
      <sz val="12"/>
      <color rgb="FF0033CC"/>
      <name val="Calibri"/>
      <family val="2"/>
      <scheme val="minor"/>
    </font>
    <font>
      <b/>
      <sz val="12"/>
      <color indexed="12"/>
      <name val="Calibri"/>
      <family val="2"/>
      <scheme val="minor"/>
    </font>
    <font>
      <b/>
      <sz val="14"/>
      <color rgb="FF4472C4"/>
      <name val="Calibri"/>
      <family val="2"/>
      <scheme val="minor"/>
    </font>
    <font>
      <sz val="8"/>
      <name val="Arial"/>
      <family val="2"/>
    </font>
    <font>
      <u/>
      <sz val="11"/>
      <color theme="10"/>
      <name val="Calibri"/>
      <family val="2"/>
      <scheme val="minor"/>
    </font>
    <font>
      <b/>
      <sz val="14"/>
      <color theme="1"/>
      <name val="Calibri"/>
      <family val="2"/>
      <scheme val="minor"/>
    </font>
    <font>
      <b/>
      <sz val="14"/>
      <color theme="9" tint="-0.499984740745262"/>
      <name val="Calibri"/>
      <family val="2"/>
      <scheme val="minor"/>
    </font>
    <font>
      <sz val="9"/>
      <color theme="1" tint="0.34998626667073579"/>
      <name val="Calibri"/>
      <family val="2"/>
      <scheme val="minor"/>
    </font>
    <font>
      <sz val="9"/>
      <color theme="0"/>
      <name val="Calibri"/>
      <family val="2"/>
      <scheme val="minor"/>
    </font>
    <font>
      <b/>
      <sz val="10"/>
      <color rgb="FF0066FF"/>
      <name val="Calibri"/>
      <family val="2"/>
      <scheme val="minor"/>
    </font>
    <font>
      <sz val="12"/>
      <color rgb="FF0066FF"/>
      <name val="Calibri"/>
      <family val="2"/>
      <scheme val="minor"/>
    </font>
    <font>
      <sz val="10"/>
      <color rgb="FF000000"/>
      <name val="Calibri"/>
      <family val="2"/>
      <scheme val="minor"/>
    </font>
    <font>
      <sz val="11"/>
      <color theme="1" tint="0.34998626667073579"/>
      <name val="Calibri"/>
      <family val="2"/>
      <scheme val="minor"/>
    </font>
    <font>
      <b/>
      <sz val="10"/>
      <color rgb="FFC00000"/>
      <name val="Calibri"/>
      <family val="2"/>
      <scheme val="minor"/>
    </font>
    <font>
      <sz val="10"/>
      <color theme="1" tint="0.34998626667073579"/>
      <name val="Calibri"/>
      <family val="2"/>
      <scheme val="minor"/>
    </font>
    <font>
      <sz val="11"/>
      <color indexed="12"/>
      <name val="Calibri"/>
      <family val="2"/>
      <scheme val="minor"/>
    </font>
    <font>
      <b/>
      <sz val="10"/>
      <color rgb="FFFF0000"/>
      <name val="Calibri"/>
      <family val="2"/>
      <scheme val="minor"/>
    </font>
    <font>
      <b/>
      <sz val="11"/>
      <color indexed="12"/>
      <name val="Calibri"/>
      <family val="2"/>
      <scheme val="minor"/>
    </font>
    <font>
      <b/>
      <sz val="14"/>
      <color indexed="14"/>
      <name val="Calibri"/>
      <family val="2"/>
      <scheme val="minor"/>
    </font>
    <font>
      <sz val="12"/>
      <color rgb="FF00BC55"/>
      <name val="Calibri"/>
      <family val="2"/>
      <scheme val="minor"/>
    </font>
    <font>
      <i/>
      <sz val="11"/>
      <color rgb="FF0000FF"/>
      <name val="Calibri"/>
      <family val="2"/>
      <scheme val="minor"/>
    </font>
    <font>
      <sz val="11"/>
      <color rgb="FF0033CC"/>
      <name val="Calibri"/>
      <family val="2"/>
      <scheme val="minor"/>
    </font>
    <font>
      <sz val="10"/>
      <color theme="5" tint="-0.499984740745262"/>
      <name val="Calibri"/>
      <family val="2"/>
      <scheme val="minor"/>
    </font>
    <font>
      <b/>
      <sz val="11"/>
      <color rgb="FFFF0000"/>
      <name val="Calibri"/>
      <family val="2"/>
      <scheme val="minor"/>
    </font>
    <font>
      <b/>
      <sz val="11"/>
      <color theme="5" tint="-0.499984740745262"/>
      <name val="Calibri"/>
      <family val="2"/>
      <scheme val="minor"/>
    </font>
    <font>
      <i/>
      <sz val="14"/>
      <color rgb="FF0033CC"/>
      <name val="Calibri"/>
      <family val="2"/>
      <scheme val="minor"/>
    </font>
    <font>
      <i/>
      <sz val="12"/>
      <color theme="1"/>
      <name val="Calibri"/>
      <family val="2"/>
      <scheme val="minor"/>
    </font>
    <font>
      <sz val="14"/>
      <color theme="1"/>
      <name val="Calibri"/>
      <family val="2"/>
      <scheme val="minor"/>
    </font>
    <font>
      <sz val="10"/>
      <color rgb="FF0033CC"/>
      <name val="Calibri"/>
      <family val="2"/>
      <scheme val="minor"/>
    </font>
    <font>
      <b/>
      <sz val="12"/>
      <color rgb="FF0033CC"/>
      <name val="Calibri"/>
      <family val="2"/>
      <scheme val="minor"/>
    </font>
    <font>
      <b/>
      <sz val="12"/>
      <color rgb="FFC00000"/>
      <name val="Calibri"/>
      <family val="2"/>
      <scheme val="minor"/>
    </font>
    <font>
      <sz val="12"/>
      <color indexed="12"/>
      <name val="Calibri"/>
      <family val="2"/>
      <scheme val="minor"/>
    </font>
    <font>
      <b/>
      <sz val="11"/>
      <color rgb="FF548235"/>
      <name val="Calibri"/>
      <family val="2"/>
      <scheme val="minor"/>
    </font>
    <font>
      <sz val="11"/>
      <color theme="7" tint="-0.499984740745262"/>
      <name val="Calibri"/>
      <family val="2"/>
      <scheme val="minor"/>
    </font>
    <font>
      <b/>
      <sz val="12"/>
      <color rgb="FF548235"/>
      <name val="Calibri"/>
      <family val="2"/>
      <scheme val="minor"/>
    </font>
    <font>
      <b/>
      <sz val="14"/>
      <color rgb="FF375623"/>
      <name val="Calibri"/>
      <family val="2"/>
      <scheme val="minor"/>
    </font>
    <font>
      <i/>
      <sz val="12"/>
      <name val="Calibri"/>
      <family val="2"/>
      <scheme val="minor"/>
    </font>
    <font>
      <sz val="12"/>
      <color rgb="FF0070C0"/>
      <name val="Calibri"/>
      <family val="2"/>
      <scheme val="minor"/>
    </font>
    <font>
      <sz val="8"/>
      <color theme="0" tint="-0.34998626667073579"/>
      <name val="Calibri"/>
      <family val="2"/>
      <scheme val="minor"/>
    </font>
    <font>
      <i/>
      <sz val="10"/>
      <name val="Calibri"/>
      <family val="2"/>
      <scheme val="minor"/>
    </font>
    <font>
      <b/>
      <sz val="18"/>
      <color theme="1"/>
      <name val="Calibri"/>
      <family val="2"/>
      <scheme val="minor"/>
    </font>
    <font>
      <sz val="10"/>
      <color theme="1"/>
      <name val="Arial Unicode MS"/>
    </font>
    <font>
      <b/>
      <sz val="12"/>
      <color indexed="10"/>
      <name val="Calibri"/>
      <family val="2"/>
      <scheme val="minor"/>
    </font>
    <font>
      <sz val="10"/>
      <color rgb="FFC00000"/>
      <name val="Calibri"/>
      <family val="2"/>
      <scheme val="minor"/>
    </font>
    <font>
      <sz val="9"/>
      <color theme="3"/>
      <name val="Calibri"/>
      <family val="2"/>
      <scheme val="minor"/>
    </font>
    <font>
      <b/>
      <sz val="10"/>
      <color theme="1" tint="0.34998626667073579"/>
      <name val="Calibri"/>
      <family val="2"/>
      <scheme val="minor"/>
    </font>
    <font>
      <b/>
      <sz val="10"/>
      <color theme="1" tint="0.499984740745262"/>
      <name val="Calibri"/>
      <family val="2"/>
      <scheme val="minor"/>
    </font>
    <font>
      <sz val="8"/>
      <color theme="1" tint="0.499984740745262"/>
      <name val="Calibri"/>
      <family val="2"/>
      <scheme val="minor"/>
    </font>
    <font>
      <b/>
      <i/>
      <sz val="11"/>
      <color theme="5" tint="-0.249977111117893"/>
      <name val="Calibri"/>
      <family val="2"/>
      <scheme val="minor"/>
    </font>
    <font>
      <sz val="16"/>
      <color rgb="FFC00000"/>
      <name val="Calibri"/>
      <family val="2"/>
      <scheme val="minor"/>
    </font>
    <font>
      <b/>
      <sz val="12"/>
      <color theme="1" tint="0.34998626667073579"/>
      <name val="Calibri"/>
      <family val="2"/>
      <scheme val="minor"/>
    </font>
    <font>
      <b/>
      <sz val="12"/>
      <color theme="1" tint="0.499984740745262"/>
      <name val="Calibri"/>
      <family val="2"/>
      <scheme val="minor"/>
    </font>
    <font>
      <sz val="8"/>
      <color theme="1"/>
      <name val="Calibri"/>
      <family val="2"/>
      <scheme val="minor"/>
    </font>
    <font>
      <sz val="9"/>
      <color rgb="FF0000FF"/>
      <name val="Calibri"/>
      <family val="2"/>
      <scheme val="minor"/>
    </font>
    <font>
      <b/>
      <sz val="16"/>
      <color rgb="FF0033CC"/>
      <name val="Calibri"/>
      <family val="2"/>
      <scheme val="minor"/>
    </font>
    <font>
      <b/>
      <sz val="10"/>
      <color indexed="10"/>
      <name val="Calibri"/>
      <family val="2"/>
      <scheme val="minor"/>
    </font>
    <font>
      <b/>
      <sz val="11"/>
      <color indexed="10"/>
      <name val="Calibri"/>
      <family val="2"/>
      <scheme val="minor"/>
    </font>
    <font>
      <b/>
      <sz val="10"/>
      <color indexed="12"/>
      <name val="Calibri"/>
      <family val="2"/>
      <scheme val="minor"/>
    </font>
    <font>
      <b/>
      <sz val="14"/>
      <color theme="5" tint="-0.499984740745262"/>
      <name val="Calibri"/>
      <family val="2"/>
      <scheme val="minor"/>
    </font>
    <font>
      <sz val="11"/>
      <color rgb="FF806000"/>
      <name val="Calibri"/>
      <family val="2"/>
      <scheme val="minor"/>
    </font>
    <font>
      <b/>
      <sz val="11"/>
      <color rgb="FF4472C4"/>
      <name val="Calibri"/>
      <family val="2"/>
      <scheme val="minor"/>
    </font>
    <font>
      <b/>
      <sz val="12"/>
      <color rgb="FF000000"/>
      <name val="Calibri"/>
      <family val="2"/>
      <scheme val="minor"/>
    </font>
    <font>
      <i/>
      <sz val="12"/>
      <color rgb="FF0033CC"/>
      <name val="Calibri"/>
      <family val="2"/>
      <scheme val="minor"/>
    </font>
    <font>
      <b/>
      <sz val="11"/>
      <color rgb="FF375623"/>
      <name val="Calibri"/>
      <family val="2"/>
      <scheme val="minor"/>
    </font>
    <font>
      <b/>
      <sz val="11"/>
      <color rgb="FF0033CC"/>
      <name val="Calibri"/>
      <family val="2"/>
      <scheme val="minor"/>
    </font>
    <font>
      <sz val="11"/>
      <color rgb="FF0563C1"/>
      <name val="Calibri"/>
      <family val="2"/>
      <scheme val="minor"/>
    </font>
    <font>
      <sz val="11"/>
      <color rgb="FF0066FF"/>
      <name val="Calibri"/>
      <family val="2"/>
      <scheme val="minor"/>
    </font>
    <font>
      <sz val="11"/>
      <color rgb="FFC00000"/>
      <name val="Calibri"/>
      <family val="2"/>
      <scheme val="minor"/>
    </font>
    <font>
      <sz val="11"/>
      <color theme="5" tint="-0.499984740745262"/>
      <name val="Calibri"/>
      <family val="2"/>
      <scheme val="minor"/>
    </font>
    <font>
      <sz val="14"/>
      <color theme="0" tint="-0.14999847407452621"/>
      <name val="Calibri"/>
      <family val="2"/>
      <scheme val="minor"/>
    </font>
    <font>
      <sz val="14"/>
      <color theme="0" tint="-0.249977111117893"/>
      <name val="Calibri"/>
      <family val="2"/>
      <scheme val="minor"/>
    </font>
    <font>
      <b/>
      <sz val="16"/>
      <name val="Calibri"/>
      <family val="2"/>
      <scheme val="minor"/>
    </font>
    <font>
      <b/>
      <sz val="16"/>
      <color theme="1"/>
      <name val="Calibri"/>
      <family val="2"/>
      <scheme val="minor"/>
    </font>
    <font>
      <b/>
      <sz val="10"/>
      <color theme="1"/>
      <name val="Calibri"/>
      <family val="2"/>
      <scheme val="minor"/>
    </font>
    <font>
      <i/>
      <sz val="14"/>
      <name val="Calibri"/>
      <family val="2"/>
      <scheme val="minor"/>
    </font>
    <font>
      <b/>
      <sz val="16"/>
      <color rgb="FFFF0000"/>
      <name val="Calibri"/>
      <family val="2"/>
      <scheme val="minor"/>
    </font>
    <font>
      <b/>
      <i/>
      <sz val="14"/>
      <name val="Calibri"/>
      <family val="2"/>
      <scheme val="minor"/>
    </font>
    <font>
      <sz val="12"/>
      <color theme="0" tint="-0.249977111117893"/>
      <name val="Calibri"/>
      <family val="2"/>
      <scheme val="minor"/>
    </font>
    <font>
      <b/>
      <sz val="12"/>
      <color rgb="FF7030A0"/>
      <name val="Calibri"/>
      <family val="2"/>
      <scheme val="minor"/>
    </font>
    <font>
      <u/>
      <sz val="14"/>
      <color theme="10"/>
      <name val="Calibri"/>
      <family val="2"/>
      <scheme val="minor"/>
    </font>
    <font>
      <sz val="14"/>
      <color theme="7" tint="-0.499984740745262"/>
      <name val="Calibri"/>
      <family val="2"/>
      <scheme val="minor"/>
    </font>
    <font>
      <sz val="9"/>
      <color theme="9" tint="-0.249977111117893"/>
      <name val="Calibri"/>
      <family val="2"/>
      <scheme val="minor"/>
    </font>
    <font>
      <sz val="16"/>
      <color theme="1"/>
      <name val="Calibri"/>
      <family val="2"/>
      <scheme val="minor"/>
    </font>
    <font>
      <b/>
      <sz val="10"/>
      <color rgb="FF0000FF"/>
      <name val="Calibri"/>
      <family val="2"/>
      <scheme val="minor"/>
    </font>
    <font>
      <b/>
      <sz val="12"/>
      <color rgb="FF0070C0"/>
      <name val="Calibri"/>
      <family val="2"/>
      <scheme val="minor"/>
    </font>
    <font>
      <sz val="12"/>
      <name val="Calibri"/>
      <family val="2"/>
    </font>
    <font>
      <sz val="11"/>
      <name val="Calibri"/>
      <family val="2"/>
    </font>
    <font>
      <b/>
      <sz val="11"/>
      <color rgb="FF000000"/>
      <name val="Calibri"/>
      <family val="2"/>
      <scheme val="minor"/>
    </font>
    <font>
      <b/>
      <sz val="18"/>
      <color rgb="FF0000FF"/>
      <name val="Calibri"/>
      <family val="2"/>
      <scheme val="minor"/>
    </font>
    <font>
      <b/>
      <sz val="14"/>
      <color indexed="12"/>
      <name val="Calibri"/>
      <family val="2"/>
      <scheme val="minor"/>
    </font>
    <font>
      <b/>
      <sz val="9"/>
      <color rgb="FFC00000"/>
      <name val="Calibri"/>
      <family val="2"/>
      <scheme val="minor"/>
    </font>
    <font>
      <b/>
      <sz val="10"/>
      <color theme="9" tint="-0.249977111117893"/>
      <name val="Calibri"/>
      <family val="2"/>
      <scheme val="minor"/>
    </font>
    <font>
      <sz val="16"/>
      <color theme="0"/>
      <name val="Calibri"/>
      <family val="2"/>
      <scheme val="minor"/>
    </font>
    <font>
      <sz val="14"/>
      <color theme="0"/>
      <name val="Calibri"/>
      <family val="2"/>
      <scheme val="minor"/>
    </font>
    <font>
      <b/>
      <sz val="14"/>
      <color rgb="FFFFFF00"/>
      <name val="Calibri"/>
      <family val="2"/>
      <scheme val="minor"/>
    </font>
    <font>
      <b/>
      <sz val="22"/>
      <color theme="1"/>
      <name val="Calibri"/>
      <family val="2"/>
      <scheme val="minor"/>
    </font>
    <font>
      <b/>
      <sz val="18"/>
      <color rgb="FFC00000"/>
      <name val="Calibri"/>
      <family val="2"/>
      <scheme val="minor"/>
    </font>
    <font>
      <sz val="12"/>
      <color theme="0" tint="-4.9989318521683403E-2"/>
      <name val="Calibri"/>
      <family val="2"/>
      <scheme val="minor"/>
    </font>
    <font>
      <b/>
      <sz val="14"/>
      <color theme="0" tint="-4.9989318521683403E-2"/>
      <name val="Calibri"/>
      <family val="2"/>
      <scheme val="minor"/>
    </font>
    <font>
      <b/>
      <sz val="22"/>
      <color theme="0"/>
      <name val="Calibri"/>
      <family val="2"/>
      <scheme val="minor"/>
    </font>
    <font>
      <b/>
      <sz val="48"/>
      <color rgb="FFC00000"/>
      <name val="Calibri"/>
      <family val="2"/>
      <scheme val="minor"/>
    </font>
    <font>
      <b/>
      <sz val="18"/>
      <color theme="0" tint="-4.9989318521683403E-2"/>
      <name val="Calibri"/>
      <family val="2"/>
      <scheme val="minor"/>
    </font>
    <font>
      <b/>
      <sz val="16"/>
      <color theme="0" tint="-4.9989318521683403E-2"/>
      <name val="Calibri"/>
      <family val="2"/>
      <scheme val="minor"/>
    </font>
    <font>
      <b/>
      <sz val="12"/>
      <name val="Calibri"/>
      <family val="2"/>
    </font>
    <font>
      <b/>
      <sz val="20"/>
      <color rgb="FFFF0000"/>
      <name val="Calibri"/>
      <family val="2"/>
      <scheme val="minor"/>
    </font>
    <font>
      <b/>
      <sz val="16"/>
      <color theme="9" tint="-0.499984740745262"/>
      <name val="Calibri"/>
      <family val="2"/>
      <scheme val="minor"/>
    </font>
    <font>
      <sz val="8"/>
      <name val="Calibri"/>
      <family val="2"/>
      <scheme val="minor"/>
    </font>
    <font>
      <b/>
      <sz val="10"/>
      <color rgb="FFA20000"/>
      <name val="Calibri"/>
      <family val="2"/>
      <scheme val="minor"/>
    </font>
    <font>
      <b/>
      <sz val="12"/>
      <color rgb="FFA20000"/>
      <name val="Calibri"/>
      <family val="2"/>
      <scheme val="minor"/>
    </font>
    <font>
      <i/>
      <sz val="16"/>
      <name val="Calibri"/>
      <family val="2"/>
      <scheme val="minor"/>
    </font>
    <font>
      <b/>
      <i/>
      <sz val="16"/>
      <name val="Calibri"/>
      <family val="2"/>
      <scheme val="minor"/>
    </font>
    <font>
      <i/>
      <sz val="16"/>
      <color rgb="FF0000FF"/>
      <name val="Calibri"/>
      <family val="2"/>
      <scheme val="minor"/>
    </font>
    <font>
      <b/>
      <sz val="20"/>
      <color rgb="FFC00000"/>
      <name val="Calibri"/>
      <family val="2"/>
      <scheme val="minor"/>
    </font>
    <font>
      <sz val="14"/>
      <color theme="7" tint="0.39997558519241921"/>
      <name val="Calibri"/>
      <family val="2"/>
      <scheme val="minor"/>
    </font>
    <font>
      <sz val="10"/>
      <color theme="9" tint="-0.499984740745262"/>
      <name val="Calibri"/>
      <family val="2"/>
      <scheme val="minor"/>
    </font>
    <font>
      <sz val="10"/>
      <color rgb="FF7030A0"/>
      <name val="Calibri"/>
      <family val="2"/>
      <scheme val="minor"/>
    </font>
    <font>
      <u/>
      <sz val="12"/>
      <color theme="10"/>
      <name val="Calibri"/>
      <family val="2"/>
      <scheme val="minor"/>
    </font>
    <font>
      <b/>
      <sz val="14"/>
      <color rgb="FFFF0000"/>
      <name val="Calibri"/>
      <family val="2"/>
      <scheme val="minor"/>
    </font>
    <font>
      <b/>
      <u/>
      <sz val="11"/>
      <color rgb="FFC00000"/>
      <name val="Calibri"/>
      <family val="2"/>
      <scheme val="minor"/>
    </font>
    <font>
      <b/>
      <sz val="16"/>
      <color theme="5" tint="-0.249977111117893"/>
      <name val="Calibri"/>
      <family val="2"/>
      <scheme val="minor"/>
    </font>
    <font>
      <b/>
      <sz val="13.5"/>
      <color theme="1"/>
      <name val="Calibri"/>
      <family val="2"/>
      <scheme val="minor"/>
    </font>
    <font>
      <u/>
      <sz val="14"/>
      <color rgb="FF0000FF"/>
      <name val="Calibri"/>
      <family val="2"/>
      <scheme val="minor"/>
    </font>
    <font>
      <b/>
      <sz val="11"/>
      <color rgb="FF0070C0"/>
      <name val="Calibri"/>
      <family val="2"/>
      <scheme val="minor"/>
    </font>
    <font>
      <b/>
      <sz val="10"/>
      <color theme="0"/>
      <name val="Calibri"/>
      <family val="2"/>
      <scheme val="minor"/>
    </font>
    <font>
      <sz val="12"/>
      <color theme="9" tint="0.39997558519241921"/>
      <name val="Calibri"/>
      <family val="2"/>
      <scheme val="minor"/>
    </font>
    <font>
      <sz val="12"/>
      <color theme="0" tint="-0.499984740745262"/>
      <name val="Calibri"/>
      <family val="2"/>
      <scheme val="minor"/>
    </font>
    <font>
      <b/>
      <sz val="20"/>
      <color theme="9" tint="-0.249977111117893"/>
      <name val="Calibri"/>
      <family val="2"/>
      <scheme val="minor"/>
    </font>
    <font>
      <b/>
      <sz val="48"/>
      <name val="Calibri"/>
      <family val="2"/>
      <scheme val="minor"/>
    </font>
    <font>
      <i/>
      <sz val="9"/>
      <name val="Calibri"/>
      <family val="2"/>
    </font>
    <font>
      <i/>
      <sz val="11"/>
      <name val="Calibri"/>
      <family val="2"/>
    </font>
    <font>
      <sz val="9"/>
      <name val="Calibri"/>
      <family val="2"/>
    </font>
    <font>
      <sz val="10"/>
      <color theme="0"/>
      <name val="Arial"/>
      <family val="2"/>
    </font>
    <font>
      <sz val="22"/>
      <color rgb="FF92D050"/>
      <name val="Verdana"/>
      <family val="2"/>
    </font>
    <font>
      <b/>
      <sz val="28"/>
      <color rgb="FFFFFF00"/>
      <name val="Calibri"/>
      <family val="2"/>
      <scheme val="minor"/>
    </font>
    <font>
      <b/>
      <sz val="18"/>
      <color rgb="FFFFFF00"/>
      <name val="Calibri"/>
      <family val="2"/>
      <scheme val="minor"/>
    </font>
    <font>
      <sz val="22"/>
      <color theme="0"/>
      <name val="Verdana"/>
      <family val="2"/>
    </font>
    <font>
      <sz val="18"/>
      <color rgb="FF7030A0"/>
      <name val="Arial"/>
      <family val="2"/>
    </font>
    <font>
      <sz val="18"/>
      <color theme="0"/>
      <name val="Arial"/>
      <family val="2"/>
    </font>
    <font>
      <b/>
      <sz val="20"/>
      <color rgb="FFFFFF00"/>
      <name val="Arial"/>
      <family val="2"/>
    </font>
    <font>
      <b/>
      <sz val="22"/>
      <color rgb="FFFFFF00"/>
      <name val="Arial"/>
      <family val="2"/>
    </font>
    <font>
      <b/>
      <i/>
      <sz val="20"/>
      <color theme="0"/>
      <name val="Arial"/>
      <family val="2"/>
    </font>
    <font>
      <i/>
      <sz val="22"/>
      <color theme="0"/>
      <name val="Verdana"/>
      <family val="2"/>
    </font>
    <font>
      <i/>
      <sz val="18"/>
      <color theme="0"/>
      <name val="Verdana"/>
      <family val="2"/>
    </font>
    <font>
      <sz val="22"/>
      <color rgb="FF7030A0"/>
      <name val="Arial"/>
      <family val="2"/>
    </font>
    <font>
      <sz val="22"/>
      <name val="Arial"/>
      <family val="2"/>
    </font>
    <font>
      <u/>
      <sz val="22"/>
      <color theme="10"/>
      <name val="Calibri"/>
      <family val="2"/>
      <scheme val="minor"/>
    </font>
    <font>
      <sz val="22"/>
      <color theme="1"/>
      <name val="Calibri"/>
      <family val="2"/>
      <scheme val="minor"/>
    </font>
    <font>
      <sz val="24"/>
      <name val="Arial"/>
      <family val="2"/>
    </font>
    <font>
      <sz val="24"/>
      <color theme="1"/>
      <name val="Calibri"/>
      <family val="2"/>
      <scheme val="minor"/>
    </font>
    <font>
      <sz val="22"/>
      <color rgb="FFFFFF00"/>
      <name val="Verdana"/>
      <family val="2"/>
    </font>
    <font>
      <sz val="16"/>
      <color theme="0"/>
      <name val="Verdana"/>
      <family val="2"/>
    </font>
    <font>
      <sz val="20"/>
      <color theme="0"/>
      <name val="Verdana"/>
      <family val="2"/>
    </font>
    <font>
      <b/>
      <sz val="20"/>
      <color rgb="FF92D050"/>
      <name val="Verdana"/>
      <family val="2"/>
    </font>
    <font>
      <sz val="20"/>
      <color rgb="FF7030A0"/>
      <name val="Arial"/>
      <family val="2"/>
    </font>
    <font>
      <sz val="20"/>
      <name val="Arial"/>
      <family val="2"/>
    </font>
    <font>
      <sz val="22"/>
      <color theme="0"/>
      <name val="Arial"/>
      <family val="2"/>
    </font>
    <font>
      <sz val="22"/>
      <color theme="0"/>
      <name val="Calibri"/>
      <family val="2"/>
    </font>
    <font>
      <sz val="18"/>
      <color rgb="FFFFFF00"/>
      <name val="Verdana"/>
      <family val="2"/>
    </font>
    <font>
      <sz val="14"/>
      <color rgb="FF92D050"/>
      <name val="Calibri"/>
      <family val="2"/>
    </font>
    <font>
      <i/>
      <sz val="22"/>
      <color rgb="FF92D050"/>
      <name val="Verdana"/>
      <family val="2"/>
    </font>
    <font>
      <b/>
      <sz val="16"/>
      <name val="Calibri"/>
      <family val="2"/>
    </font>
    <font>
      <b/>
      <sz val="20"/>
      <color rgb="FF92D050"/>
      <name val="Arial"/>
      <family val="2"/>
    </font>
    <font>
      <sz val="18"/>
      <color theme="0"/>
      <name val="Verdana"/>
      <family val="2"/>
    </font>
    <font>
      <sz val="16"/>
      <name val="Arial"/>
      <family val="2"/>
    </font>
    <font>
      <sz val="22"/>
      <color rgb="FFFFFF00"/>
      <name val="Arial"/>
      <family val="2"/>
    </font>
    <font>
      <sz val="14"/>
      <color theme="0"/>
      <name val="Arial"/>
      <family val="2"/>
    </font>
    <font>
      <i/>
      <sz val="14"/>
      <name val="Verdana"/>
      <family val="2"/>
    </font>
    <font>
      <sz val="22"/>
      <name val="Verdana"/>
      <family val="2"/>
    </font>
    <font>
      <b/>
      <sz val="18"/>
      <color rgb="FFC00000"/>
      <name val="Verdana"/>
      <family val="2"/>
    </font>
    <font>
      <b/>
      <u/>
      <sz val="18"/>
      <color theme="10"/>
      <name val="Calibri"/>
      <family val="2"/>
      <scheme val="minor"/>
    </font>
    <font>
      <sz val="20"/>
      <name val="Verdana"/>
      <family val="2"/>
    </font>
    <font>
      <u/>
      <sz val="10"/>
      <color indexed="12"/>
      <name val="Arial"/>
      <family val="2"/>
    </font>
    <font>
      <u/>
      <sz val="22"/>
      <color theme="0"/>
      <name val="Arial"/>
      <family val="2"/>
    </font>
    <font>
      <sz val="20"/>
      <color theme="0"/>
      <name val="Arial"/>
      <family val="2"/>
    </font>
    <font>
      <b/>
      <sz val="16"/>
      <color theme="9" tint="-0.249977111117893"/>
      <name val="Calibri"/>
      <family val="2"/>
      <scheme val="minor"/>
    </font>
    <font>
      <sz val="16"/>
      <color rgb="FF0000FF"/>
      <name val="Calibri"/>
      <family val="2"/>
      <scheme val="minor"/>
    </font>
    <font>
      <sz val="16"/>
      <color rgb="FFBFBFBF"/>
      <name val="Calibri"/>
      <family val="2"/>
      <scheme val="minor"/>
    </font>
    <font>
      <sz val="16"/>
      <color theme="9" tint="-0.249977111117893"/>
      <name val="Calibri"/>
      <family val="2"/>
      <scheme val="minor"/>
    </font>
    <font>
      <sz val="22"/>
      <color theme="1"/>
      <name val="Verdana"/>
      <family val="2"/>
    </font>
    <font>
      <u/>
      <sz val="18"/>
      <color theme="10"/>
      <name val="Calibri"/>
      <family val="2"/>
      <scheme val="minor"/>
    </font>
    <font>
      <sz val="20"/>
      <color theme="0"/>
      <name val="Calibri"/>
      <family val="2"/>
      <scheme val="minor"/>
    </font>
    <font>
      <sz val="20"/>
      <color theme="1" tint="0.249977111117893"/>
      <name val="Arial"/>
      <family val="2"/>
    </font>
    <font>
      <sz val="8"/>
      <color theme="1" tint="0.249977111117893"/>
      <name val="Arial"/>
      <family val="2"/>
    </font>
    <font>
      <u/>
      <sz val="20"/>
      <color theme="10"/>
      <name val="Calibri"/>
      <family val="2"/>
      <scheme val="minor"/>
    </font>
    <font>
      <sz val="20"/>
      <color theme="0" tint="-0.14999847407452621"/>
      <name val="Calibri"/>
      <family val="2"/>
      <scheme val="minor"/>
    </font>
    <font>
      <sz val="20"/>
      <color theme="1"/>
      <name val="Calibri"/>
      <family val="2"/>
      <scheme val="minor"/>
    </font>
    <font>
      <sz val="20"/>
      <name val="Calibri"/>
      <family val="2"/>
      <scheme val="minor"/>
    </font>
    <font>
      <b/>
      <sz val="20"/>
      <color theme="0"/>
      <name val="Calibri"/>
      <family val="2"/>
    </font>
    <font>
      <sz val="8"/>
      <color indexed="53"/>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4"/>
      <color theme="1"/>
      <name val="Arial"/>
      <family val="2"/>
    </font>
    <font>
      <b/>
      <sz val="14"/>
      <color theme="1"/>
      <name val="Arial"/>
      <family val="2"/>
    </font>
    <font>
      <u/>
      <sz val="14"/>
      <color theme="10"/>
      <name val="Arial"/>
      <family val="2"/>
    </font>
    <font>
      <b/>
      <sz val="16"/>
      <color theme="1"/>
      <name val="Arial"/>
      <family val="2"/>
    </font>
    <font>
      <sz val="8"/>
      <color theme="0"/>
      <name val="Arial"/>
      <family val="2"/>
    </font>
    <font>
      <u/>
      <sz val="16"/>
      <color theme="10"/>
      <name val="Calibri"/>
      <family val="2"/>
      <scheme val="minor"/>
    </font>
    <font>
      <b/>
      <sz val="16"/>
      <color theme="1"/>
      <name val="Garamond"/>
      <family val="1"/>
    </font>
    <font>
      <sz val="16"/>
      <color theme="1"/>
      <name val="Garamond"/>
      <family val="1"/>
    </font>
    <font>
      <u/>
      <sz val="16"/>
      <color theme="10"/>
      <name val="Garamond"/>
      <family val="1"/>
    </font>
    <font>
      <sz val="16"/>
      <color theme="1"/>
      <name val="Cambria"/>
      <family val="1"/>
    </font>
    <font>
      <b/>
      <sz val="16"/>
      <color theme="1"/>
      <name val="Cambria"/>
      <family val="1"/>
    </font>
    <font>
      <i/>
      <sz val="14"/>
      <name val="Calibri"/>
      <family val="2"/>
    </font>
    <font>
      <i/>
      <sz val="16"/>
      <name val="Calibri"/>
      <family val="2"/>
    </font>
    <font>
      <sz val="12"/>
      <name val="Arial"/>
      <family val="2"/>
    </font>
    <font>
      <sz val="24"/>
      <color theme="0"/>
      <name val="Calibri"/>
      <family val="2"/>
      <scheme val="minor"/>
    </font>
    <font>
      <sz val="22"/>
      <color rgb="FF0000FF"/>
      <name val="Calibri"/>
      <family val="2"/>
      <scheme val="minor"/>
    </font>
    <font>
      <sz val="24"/>
      <color rgb="FF0000FF"/>
      <name val="Calibri"/>
      <family val="2"/>
      <scheme val="minor"/>
    </font>
    <font>
      <sz val="20"/>
      <color rgb="FF0000FF"/>
      <name val="Calibri"/>
      <family val="2"/>
      <scheme val="minor"/>
    </font>
    <font>
      <sz val="20"/>
      <color theme="0"/>
      <name val="Calibri"/>
      <family val="2"/>
    </font>
    <font>
      <u/>
      <sz val="24"/>
      <color theme="10"/>
      <name val="Calibri"/>
      <family val="2"/>
      <scheme val="minor"/>
    </font>
    <font>
      <b/>
      <sz val="26"/>
      <color theme="0"/>
      <name val="Arial"/>
      <family val="2"/>
    </font>
    <font>
      <b/>
      <sz val="14"/>
      <color theme="0"/>
      <name val="Segoe UI Emoji"/>
      <family val="2"/>
    </font>
    <font>
      <sz val="22"/>
      <color theme="0"/>
      <name val="Segoe UI Emoji"/>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10"/>
      <name val="MS Sans Serif"/>
    </font>
    <font>
      <sz val="22"/>
      <color indexed="12"/>
      <name val="Arial"/>
      <family val="2"/>
    </font>
    <font>
      <b/>
      <sz val="22"/>
      <color theme="0"/>
      <name val="Calibri"/>
      <family val="2"/>
    </font>
    <font>
      <b/>
      <sz val="22"/>
      <name val="Calibri"/>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sz val="16"/>
      <color theme="1"/>
      <name val="Arial"/>
      <family val="2"/>
    </font>
    <font>
      <b/>
      <u/>
      <sz val="11"/>
      <color theme="10"/>
      <name val="Calibri"/>
      <family val="2"/>
      <scheme val="minor"/>
    </font>
    <font>
      <sz val="11"/>
      <color theme="10"/>
      <name val="Calibri"/>
      <family val="2"/>
      <scheme val="minor"/>
    </font>
    <font>
      <sz val="18"/>
      <color theme="0" tint="-0.14999847407452621"/>
      <name val="Calibri"/>
      <family val="2"/>
      <scheme val="minor"/>
    </font>
    <font>
      <sz val="18"/>
      <color theme="0" tint="-0.249977111117893"/>
      <name val="Calibri"/>
      <family val="2"/>
      <scheme val="minor"/>
    </font>
    <font>
      <sz val="18"/>
      <name val="Calibri"/>
      <family val="2"/>
      <scheme val="minor"/>
    </font>
    <font>
      <sz val="18"/>
      <color theme="1"/>
      <name val="Calibri"/>
      <family val="2"/>
      <scheme val="minor"/>
    </font>
    <font>
      <i/>
      <sz val="18"/>
      <name val="Calibri"/>
      <family val="2"/>
      <scheme val="minor"/>
    </font>
    <font>
      <b/>
      <i/>
      <sz val="18"/>
      <name val="Calibri"/>
      <family val="2"/>
      <scheme val="minor"/>
    </font>
    <font>
      <sz val="18"/>
      <color theme="7" tint="0.39997558519241921"/>
      <name val="Calibri"/>
      <family val="2"/>
      <scheme val="minor"/>
    </font>
  </fonts>
  <fills count="114">
    <fill>
      <patternFill patternType="none"/>
    </fill>
    <fill>
      <patternFill patternType="gray125"/>
    </fill>
    <fill>
      <patternFill patternType="solid">
        <fgColor rgb="FFCC00FF"/>
        <bgColor indexed="64"/>
      </patternFill>
    </fill>
    <fill>
      <patternFill patternType="solid">
        <fgColor rgb="FFED7D31"/>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theme="0" tint="-0.14999847407452621"/>
        <bgColor indexed="64"/>
      </patternFill>
    </fill>
    <fill>
      <patternFill patternType="solid">
        <fgColor theme="0"/>
        <bgColor indexed="64"/>
      </patternFill>
    </fill>
    <fill>
      <patternFill patternType="solid">
        <fgColor rgb="FF99CC00"/>
        <bgColor theme="9"/>
      </patternFill>
    </fill>
    <fill>
      <patternFill patternType="solid">
        <fgColor rgb="FFED7D31"/>
        <bgColor indexed="50"/>
      </patternFill>
    </fill>
    <fill>
      <patternFill patternType="solid">
        <fgColor theme="0"/>
        <bgColor indexed="50"/>
      </patternFill>
    </fill>
    <fill>
      <patternFill patternType="solid">
        <fgColor rgb="FF0000FF"/>
        <bgColor indexed="50"/>
      </patternFill>
    </fill>
    <fill>
      <patternFill patternType="solid">
        <fgColor theme="7" tint="0.79998168889431442"/>
        <bgColor indexed="64"/>
      </patternFill>
    </fill>
    <fill>
      <patternFill patternType="solid">
        <fgColor rgb="FFFF0000"/>
        <bgColor indexed="64"/>
      </patternFill>
    </fill>
    <fill>
      <patternFill patternType="solid">
        <fgColor rgb="FF99CC00"/>
        <bgColor indexed="64"/>
      </patternFill>
    </fill>
    <fill>
      <patternFill patternType="solid">
        <fgColor rgb="FFFFF2CC"/>
        <bgColor indexed="64"/>
      </patternFill>
    </fill>
    <fill>
      <patternFill patternType="solid">
        <fgColor rgb="FFFFC000"/>
        <bgColor indexed="64"/>
      </patternFill>
    </fill>
    <fill>
      <patternFill patternType="solid">
        <fgColor rgb="FFDEFFBD"/>
        <bgColor indexed="64"/>
      </patternFill>
    </fill>
    <fill>
      <patternFill patternType="solid">
        <fgColor rgb="FF548235"/>
        <bgColor indexed="64"/>
      </patternFill>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theme="9" tint="0.59999389629810485"/>
        <bgColor theme="9"/>
      </patternFill>
    </fill>
    <fill>
      <patternFill patternType="solid">
        <fgColor theme="0"/>
        <bgColor theme="9"/>
      </patternFill>
    </fill>
    <fill>
      <patternFill patternType="solid">
        <fgColor rgb="FFDCF5BD"/>
        <bgColor theme="9" tint="0.79995117038483843"/>
      </patternFill>
    </fill>
    <fill>
      <patternFill patternType="solid">
        <fgColor theme="9" tint="0.79998168889431442"/>
        <bgColor indexed="64"/>
      </patternFill>
    </fill>
    <fill>
      <patternFill patternType="solid">
        <fgColor rgb="FFFFFFD5"/>
        <bgColor indexed="64"/>
      </patternFill>
    </fill>
    <fill>
      <patternFill patternType="solid">
        <fgColor theme="4" tint="0.79998168889431442"/>
        <bgColor indexed="64"/>
      </patternFill>
    </fill>
    <fill>
      <patternFill patternType="solid">
        <fgColor rgb="FFECECEC"/>
        <bgColor theme="9" tint="0.79995117038483843"/>
      </patternFill>
    </fill>
    <fill>
      <patternFill patternType="solid">
        <fgColor rgb="FFECECEC"/>
        <bgColor indexed="64"/>
      </patternFill>
    </fill>
    <fill>
      <patternFill patternType="solid">
        <fgColor rgb="FFF4F9F1"/>
        <bgColor theme="9" tint="0.79998168889431442"/>
      </patternFill>
    </fill>
    <fill>
      <patternFill patternType="solid">
        <fgColor rgb="FFF4F9F1"/>
        <bgColor theme="9" tint="0.79995117038483843"/>
      </patternFill>
    </fill>
    <fill>
      <patternFill patternType="solid">
        <fgColor rgb="FFFFFF9F"/>
        <bgColor indexed="64"/>
      </patternFill>
    </fill>
    <fill>
      <patternFill patternType="solid">
        <fgColor theme="0"/>
        <bgColor theme="9" tint="0.79995117038483843"/>
      </patternFill>
    </fill>
    <fill>
      <patternFill patternType="solid">
        <fgColor rgb="FFFFFFD9"/>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A9D08E"/>
        <bgColor indexed="64"/>
      </patternFill>
    </fill>
    <fill>
      <patternFill patternType="solid">
        <fgColor rgb="FFEFE5F7"/>
        <bgColor indexed="64"/>
      </patternFill>
    </fill>
    <fill>
      <patternFill patternType="solid">
        <fgColor rgb="FFCCCCFF"/>
        <bgColor indexed="64"/>
      </patternFill>
    </fill>
    <fill>
      <patternFill patternType="solid">
        <fgColor rgb="FFDDDDFF"/>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0"/>
        <bgColor indexed="9"/>
      </patternFill>
    </fill>
    <fill>
      <patternFill patternType="solid">
        <fgColor rgb="FFFFFFCC"/>
        <bgColor indexed="9"/>
      </patternFill>
    </fill>
    <fill>
      <patternFill patternType="solid">
        <fgColor rgb="FFFFFFD9"/>
        <bgColor indexed="9"/>
      </patternFill>
    </fill>
    <fill>
      <patternFill patternType="gray0625">
        <fgColor theme="9" tint="0.79998168889431442"/>
        <bgColor theme="0"/>
      </patternFill>
    </fill>
    <fill>
      <patternFill patternType="solid">
        <fgColor theme="5" tint="0.59999389629810485"/>
        <bgColor indexed="64"/>
      </patternFill>
    </fill>
    <fill>
      <patternFill patternType="solid">
        <fgColor rgb="FFF2A068"/>
        <bgColor indexed="64"/>
      </patternFill>
    </fill>
    <fill>
      <patternFill patternType="solid">
        <fgColor rgb="FFDDDDFF"/>
        <bgColor theme="9"/>
      </patternFill>
    </fill>
    <fill>
      <patternFill patternType="solid">
        <fgColor rgb="FFFFF2CC"/>
        <bgColor theme="9" tint="0.79995117038483843"/>
      </patternFill>
    </fill>
    <fill>
      <patternFill patternType="solid">
        <fgColor theme="0" tint="-0.14999847407452621"/>
        <bgColor theme="9" tint="0.79995117038483843"/>
      </patternFill>
    </fill>
    <fill>
      <patternFill patternType="solid">
        <fgColor rgb="FFF4F9F1"/>
        <bgColor indexed="64"/>
      </patternFill>
    </fill>
    <fill>
      <patternFill patternType="solid">
        <fgColor indexed="9"/>
        <bgColor indexed="9"/>
      </patternFill>
    </fill>
    <fill>
      <patternFill patternType="solid">
        <fgColor rgb="FFEAF4E4"/>
        <bgColor indexed="64"/>
      </patternFill>
    </fill>
    <fill>
      <patternFill patternType="solid">
        <fgColor rgb="FFEAF4E4"/>
        <bgColor theme="9" tint="0.79995117038483843"/>
      </patternFill>
    </fill>
    <fill>
      <patternFill patternType="gray0625">
        <fgColor theme="7" tint="-0.24994659260841701"/>
        <bgColor rgb="FFFFFFCC"/>
      </patternFill>
    </fill>
    <fill>
      <patternFill patternType="solid">
        <fgColor rgb="FFB8D9A3"/>
        <bgColor indexed="64"/>
      </patternFill>
    </fill>
    <fill>
      <patternFill patternType="solid">
        <fgColor rgb="FFD9E1F2"/>
        <bgColor indexed="64"/>
      </patternFill>
    </fill>
    <fill>
      <patternFill patternType="solid">
        <fgColor theme="0" tint="-4.9989318521683403E-2"/>
        <bgColor indexed="9"/>
      </patternFill>
    </fill>
    <fill>
      <patternFill patternType="solid">
        <fgColor theme="9" tint="0.59999389629810485"/>
        <bgColor indexed="64"/>
      </patternFill>
    </fill>
    <fill>
      <patternFill patternType="solid">
        <fgColor theme="9" tint="-0.249977111117893"/>
        <bgColor indexed="64"/>
      </patternFill>
    </fill>
    <fill>
      <patternFill patternType="gray0625">
        <fgColor theme="9" tint="0.79998168889431442"/>
        <bgColor rgb="FFFFFFCC"/>
      </patternFill>
    </fill>
    <fill>
      <patternFill patternType="solid">
        <fgColor theme="9" tint="0.79998168889431442"/>
        <bgColor theme="9"/>
      </patternFill>
    </fill>
    <fill>
      <patternFill patternType="solid">
        <fgColor rgb="FFCCCCFF"/>
        <bgColor theme="9"/>
      </patternFill>
    </fill>
    <fill>
      <patternFill patternType="solid">
        <fgColor indexed="9"/>
        <bgColor indexed="64"/>
      </patternFill>
    </fill>
    <fill>
      <patternFill patternType="solid">
        <fgColor indexed="26"/>
        <bgColor indexed="64"/>
      </patternFill>
    </fill>
    <fill>
      <patternFill patternType="solid">
        <fgColor rgb="FFF2F2F2"/>
        <bgColor indexed="64"/>
      </patternFill>
    </fill>
    <fill>
      <patternFill patternType="solid">
        <fgColor rgb="FF0000FF"/>
        <bgColor indexed="64"/>
      </patternFill>
    </fill>
    <fill>
      <patternFill patternType="solid">
        <fgColor rgb="FFFF00FF"/>
        <bgColor indexed="64"/>
      </patternFill>
    </fill>
    <fill>
      <patternFill patternType="solid">
        <fgColor theme="4" tint="0.59999389629810485"/>
        <bgColor indexed="64"/>
      </patternFill>
    </fill>
    <fill>
      <patternFill patternType="solid">
        <fgColor rgb="FF00B050"/>
        <bgColor indexed="64"/>
      </patternFill>
    </fill>
    <fill>
      <patternFill patternType="solid">
        <fgColor rgb="FFD9D9D9"/>
        <bgColor indexed="64"/>
      </patternFill>
    </fill>
    <fill>
      <patternFill patternType="solid">
        <fgColor rgb="FF008000"/>
        <bgColor indexed="64"/>
      </patternFill>
    </fill>
    <fill>
      <patternFill patternType="solid">
        <fgColor rgb="FFFFCCFF"/>
        <bgColor indexed="64"/>
      </patternFill>
    </fill>
    <fill>
      <patternFill patternType="solid">
        <fgColor rgb="FF800000"/>
        <bgColor indexed="64"/>
      </patternFill>
    </fill>
    <fill>
      <patternFill patternType="solid">
        <fgColor theme="4" tint="-0.249977111117893"/>
        <bgColor indexed="64"/>
      </patternFill>
    </fill>
    <fill>
      <patternFill patternType="solid">
        <fgColor rgb="FFD5D5FF"/>
        <bgColor indexed="64"/>
      </patternFill>
    </fill>
    <fill>
      <patternFill patternType="solid">
        <fgColor rgb="FF339966"/>
        <bgColor indexed="64"/>
      </patternFill>
    </fill>
    <fill>
      <patternFill patternType="solid">
        <fgColor rgb="FF00FF00"/>
        <bgColor indexed="64"/>
      </patternFill>
    </fill>
    <fill>
      <patternFill patternType="solid">
        <fgColor rgb="FFFF99CC"/>
        <bgColor indexed="64"/>
      </patternFill>
    </fill>
    <fill>
      <patternFill patternType="solid">
        <fgColor rgb="FFFF6600"/>
        <bgColor indexed="64"/>
      </patternFill>
    </fill>
    <fill>
      <patternFill patternType="solid">
        <fgColor rgb="FF00CCFF"/>
        <bgColor indexed="64"/>
      </patternFill>
    </fill>
    <fill>
      <patternFill patternType="solid">
        <fgColor rgb="FFFFCC00"/>
        <bgColor indexed="64"/>
      </patternFill>
    </fill>
    <fill>
      <patternFill patternType="solid">
        <fgColor rgb="FF0066CC"/>
        <bgColor indexed="64"/>
      </patternFill>
    </fill>
    <fill>
      <patternFill patternType="solid">
        <fgColor rgb="FFFFCC99"/>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theme="1" tint="0.34998626667073579"/>
        <bgColor indexed="64"/>
      </patternFill>
    </fill>
    <fill>
      <patternFill patternType="solid">
        <fgColor rgb="FFF1995D"/>
        <bgColor indexed="64"/>
      </patternFill>
    </fill>
    <fill>
      <patternFill patternType="gray0625">
        <bgColor theme="0" tint="-0.14999847407452621"/>
      </patternFill>
    </fill>
    <fill>
      <patternFill patternType="solid">
        <fgColor theme="2"/>
        <bgColor indexed="64"/>
      </patternFill>
    </fill>
    <fill>
      <patternFill patternType="solid">
        <fgColor theme="0" tint="-4.9989318521683403E-2"/>
        <bgColor theme="0"/>
      </patternFill>
    </fill>
    <fill>
      <patternFill patternType="solid">
        <fgColor theme="0" tint="-0.14999847407452621"/>
        <bgColor theme="9"/>
      </patternFill>
    </fill>
    <fill>
      <patternFill patternType="solid">
        <fgColor rgb="FFFFFFA7"/>
        <bgColor indexed="64"/>
      </patternFill>
    </fill>
    <fill>
      <patternFill patternType="solid">
        <fgColor theme="5" tint="0.59999389629810485"/>
        <bgColor indexed="9"/>
      </patternFill>
    </fill>
    <fill>
      <patternFill patternType="solid">
        <fgColor theme="5" tint="0.59999389629810485"/>
        <bgColor theme="9" tint="0.79998168889431442"/>
      </patternFill>
    </fill>
    <fill>
      <patternFill patternType="solid">
        <fgColor rgb="FFFFFFA7"/>
        <bgColor indexed="9"/>
      </patternFill>
    </fill>
    <fill>
      <patternFill patternType="solid">
        <fgColor theme="7" tint="0.79998168889431442"/>
        <bgColor indexed="9"/>
      </patternFill>
    </fill>
    <fill>
      <patternFill patternType="solid">
        <fgColor theme="0" tint="-4.9989318521683403E-2"/>
        <bgColor theme="9" tint="0.79995117038483843"/>
      </patternFill>
    </fill>
    <fill>
      <patternFill patternType="solid">
        <fgColor theme="0" tint="-4.9989318521683403E-2"/>
        <bgColor theme="9" tint="0.79998168889431442"/>
      </patternFill>
    </fill>
    <fill>
      <patternFill patternType="solid">
        <fgColor theme="4" tint="0.79995117038483843"/>
        <bgColor indexed="64"/>
      </patternFill>
    </fill>
    <fill>
      <patternFill patternType="solid">
        <fgColor theme="0"/>
        <bgColor rgb="FFF2F2F2"/>
      </patternFill>
    </fill>
    <fill>
      <patternFill patternType="solid">
        <fgColor rgb="FFEF8943"/>
        <bgColor indexed="64"/>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s>
  <borders count="236">
    <border>
      <left/>
      <right/>
      <top/>
      <bottom/>
      <diagonal/>
    </border>
    <border>
      <left/>
      <right/>
      <top style="double">
        <color theme="9" tint="0.39994506668294322"/>
      </top>
      <bottom/>
      <diagonal/>
    </border>
    <border>
      <left/>
      <right/>
      <top style="medium">
        <color auto="1"/>
      </top>
      <bottom/>
      <diagonal/>
    </border>
    <border>
      <left/>
      <right/>
      <top/>
      <bottom style="medium">
        <color auto="1"/>
      </bottom>
      <diagonal/>
    </border>
    <border>
      <left/>
      <right/>
      <top style="thin">
        <color indexed="64"/>
      </top>
      <bottom style="hair">
        <color indexed="64"/>
      </bottom>
      <diagonal/>
    </border>
    <border>
      <left/>
      <right/>
      <top style="thin">
        <color auto="1"/>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auto="1"/>
      </top>
      <bottom/>
      <diagonal/>
    </border>
    <border>
      <left/>
      <right style="medium">
        <color indexed="64"/>
      </right>
      <top/>
      <bottom/>
      <diagonal/>
    </border>
    <border>
      <left style="medium">
        <color indexed="64"/>
      </left>
      <right/>
      <top style="hair">
        <color auto="1"/>
      </top>
      <bottom style="thin">
        <color auto="1"/>
      </bottom>
      <diagonal/>
    </border>
    <border>
      <left/>
      <right/>
      <top style="hair">
        <color auto="1"/>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bottom style="hair">
        <color auto="1"/>
      </bottom>
      <diagonal/>
    </border>
    <border>
      <left/>
      <right style="hair">
        <color auto="1"/>
      </right>
      <top/>
      <bottom style="hair">
        <color auto="1"/>
      </bottom>
      <diagonal/>
    </border>
    <border>
      <left style="hair">
        <color auto="1"/>
      </left>
      <right style="medium">
        <color auto="1"/>
      </right>
      <top style="thin">
        <color auto="1"/>
      </top>
      <bottom style="hair">
        <color auto="1"/>
      </bottom>
      <diagonal/>
    </border>
    <border>
      <left style="hair">
        <color auto="1"/>
      </left>
      <right/>
      <top/>
      <bottom/>
      <diagonal/>
    </border>
    <border>
      <left/>
      <right style="hair">
        <color auto="1"/>
      </right>
      <top/>
      <bottom/>
      <diagonal/>
    </border>
    <border>
      <left style="hair">
        <color indexed="64"/>
      </left>
      <right style="hair">
        <color indexed="64"/>
      </right>
      <top/>
      <bottom/>
      <diagonal/>
    </border>
    <border>
      <left style="hair">
        <color auto="1"/>
      </left>
      <right/>
      <top/>
      <bottom style="hair">
        <color auto="1"/>
      </bottom>
      <diagonal/>
    </border>
    <border>
      <left style="hair">
        <color auto="1"/>
      </left>
      <right style="hair">
        <color indexed="64"/>
      </right>
      <top/>
      <bottom style="hair">
        <color auto="1"/>
      </bottom>
      <diagonal/>
    </border>
    <border>
      <left/>
      <right style="medium">
        <color indexed="64"/>
      </right>
      <top/>
      <bottom style="hair">
        <color auto="1"/>
      </bottom>
      <diagonal/>
    </border>
    <border>
      <left style="hair">
        <color auto="1"/>
      </left>
      <right/>
      <top/>
      <bottom style="thin">
        <color theme="9" tint="0.39997558519241921"/>
      </bottom>
      <diagonal/>
    </border>
    <border>
      <left/>
      <right/>
      <top/>
      <bottom style="thin">
        <color theme="9" tint="0.39997558519241921"/>
      </bottom>
      <diagonal/>
    </border>
    <border>
      <left style="hair">
        <color auto="1"/>
      </left>
      <right style="hair">
        <color auto="1"/>
      </right>
      <top style="hair">
        <color auto="1"/>
      </top>
      <bottom style="hair">
        <color auto="1"/>
      </bottom>
      <diagonal/>
    </border>
    <border>
      <left/>
      <right style="hair">
        <color indexed="64"/>
      </right>
      <top/>
      <bottom style="thin">
        <color theme="9" tint="0.39997558519241921"/>
      </bottom>
      <diagonal/>
    </border>
    <border>
      <left/>
      <right style="hair">
        <color indexed="64"/>
      </right>
      <top style="hair">
        <color indexed="64"/>
      </top>
      <bottom/>
      <diagonal/>
    </border>
    <border>
      <left style="hair">
        <color theme="9" tint="0.39988402966399123"/>
      </left>
      <right/>
      <top style="hair">
        <color auto="1"/>
      </top>
      <bottom style="hair">
        <color theme="9" tint="0.39988402966399123"/>
      </bottom>
      <diagonal/>
    </border>
    <border>
      <left/>
      <right style="medium">
        <color indexed="64"/>
      </right>
      <top/>
      <bottom style="hair">
        <color theme="9" tint="0.59996337778862885"/>
      </bottom>
      <diagonal/>
    </border>
    <border>
      <left style="hair">
        <color theme="9" tint="0.39988402966399123"/>
      </left>
      <right/>
      <top style="hair">
        <color theme="9" tint="0.39988402966399123"/>
      </top>
      <bottom style="hair">
        <color theme="9" tint="0.39988402966399123"/>
      </bottom>
      <diagonal/>
    </border>
    <border>
      <left/>
      <right/>
      <top style="thin">
        <color theme="9" tint="0.39997558519241921"/>
      </top>
      <bottom style="thin">
        <color theme="9" tint="0.39997558519241921"/>
      </bottom>
      <diagonal/>
    </border>
    <border>
      <left/>
      <right style="medium">
        <color auto="1"/>
      </right>
      <top style="hair">
        <color theme="9" tint="0.59996337778862885"/>
      </top>
      <bottom style="hair">
        <color theme="9" tint="0.59996337778862885"/>
      </bottom>
      <diagonal/>
    </border>
    <border>
      <left/>
      <right style="medium">
        <color auto="1"/>
      </right>
      <top style="hair">
        <color theme="9" tint="0.39991454817346722"/>
      </top>
      <bottom style="hair">
        <color theme="9" tint="0.39991454817346722"/>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top/>
      <bottom/>
      <diagonal/>
    </border>
    <border>
      <left/>
      <right style="thin">
        <color indexed="64"/>
      </right>
      <top/>
      <bottom/>
      <diagonal/>
    </border>
    <border>
      <left/>
      <right style="medium">
        <color indexed="64"/>
      </right>
      <top style="hair">
        <color theme="9" tint="0.39994506668294322"/>
      </top>
      <bottom style="hair">
        <color theme="9" tint="0.39994506668294322"/>
      </bottom>
      <diagonal/>
    </border>
    <border>
      <left style="thin">
        <color auto="1"/>
      </left>
      <right/>
      <top/>
      <bottom style="thin">
        <color auto="1"/>
      </bottom>
      <diagonal/>
    </border>
    <border>
      <left style="hair">
        <color indexed="64"/>
      </left>
      <right/>
      <top/>
      <bottom style="thin">
        <color indexed="64"/>
      </bottom>
      <diagonal/>
    </border>
    <border>
      <left/>
      <right style="thin">
        <color indexed="64"/>
      </right>
      <top/>
      <bottom style="thin">
        <color indexed="64"/>
      </bottom>
      <diagonal/>
    </border>
    <border>
      <left/>
      <right/>
      <top style="thin">
        <color theme="9" tint="0.39997558519241921"/>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style="hair">
        <color auto="1"/>
      </left>
      <right style="medium">
        <color auto="1"/>
      </right>
      <top style="hair">
        <color auto="1"/>
      </top>
      <bottom style="hair">
        <color auto="1"/>
      </bottom>
      <diagonal/>
    </border>
    <border>
      <left style="hair">
        <color indexed="64"/>
      </left>
      <right/>
      <top style="hair">
        <color indexed="64"/>
      </top>
      <bottom/>
      <diagonal/>
    </border>
    <border>
      <left/>
      <right/>
      <top style="hair">
        <color auto="1"/>
      </top>
      <bottom/>
      <diagonal/>
    </border>
    <border>
      <left/>
      <right/>
      <top style="hair">
        <color auto="1"/>
      </top>
      <bottom style="dashed">
        <color indexed="64"/>
      </bottom>
      <diagonal/>
    </border>
    <border>
      <left/>
      <right style="medium">
        <color auto="1"/>
      </right>
      <top style="hair">
        <color auto="1"/>
      </top>
      <bottom/>
      <diagonal/>
    </border>
    <border>
      <left style="hair">
        <color indexed="64"/>
      </left>
      <right/>
      <top style="thin">
        <color indexed="64"/>
      </top>
      <bottom/>
      <diagonal/>
    </border>
    <border>
      <left/>
      <right/>
      <top style="dashed">
        <color indexed="64"/>
      </top>
      <bottom/>
      <diagonal/>
    </border>
    <border>
      <left/>
      <right style="mediumDashed">
        <color auto="1"/>
      </right>
      <top style="dashed">
        <color auto="1"/>
      </top>
      <bottom/>
      <diagonal/>
    </border>
    <border>
      <left style="mediumDashed">
        <color indexed="64"/>
      </left>
      <right/>
      <top/>
      <bottom style="hair">
        <color indexed="64"/>
      </bottom>
      <diagonal/>
    </border>
    <border>
      <left/>
      <right style="mediumDashed">
        <color indexed="64"/>
      </right>
      <top/>
      <bottom/>
      <diagonal/>
    </border>
    <border>
      <left style="thin">
        <color auto="1"/>
      </left>
      <right/>
      <top style="thin">
        <color indexed="64"/>
      </top>
      <bottom/>
      <diagonal/>
    </border>
    <border>
      <left/>
      <right style="medium">
        <color auto="1"/>
      </right>
      <top style="thin">
        <color auto="1"/>
      </top>
      <bottom/>
      <diagonal/>
    </border>
    <border>
      <left style="thin">
        <color indexed="64"/>
      </left>
      <right/>
      <top style="hair">
        <color indexed="64"/>
      </top>
      <bottom/>
      <diagonal/>
    </border>
    <border>
      <left style="thin">
        <color auto="1"/>
      </left>
      <right/>
      <top/>
      <bottom style="hair">
        <color indexed="64"/>
      </bottom>
      <diagonal/>
    </border>
    <border>
      <left/>
      <right style="mediumDashed">
        <color auto="1"/>
      </right>
      <top/>
      <bottom style="hair">
        <color auto="1"/>
      </bottom>
      <diagonal/>
    </border>
    <border>
      <left/>
      <right style="mediumDashed">
        <color auto="1"/>
      </right>
      <top style="hair">
        <color auto="1"/>
      </top>
      <bottom/>
      <diagonal/>
    </border>
    <border>
      <left/>
      <right/>
      <top/>
      <bottom style="thin">
        <color indexed="64"/>
      </bottom>
      <diagonal/>
    </border>
    <border>
      <left/>
      <right style="medium">
        <color auto="1"/>
      </right>
      <top/>
      <bottom style="thin">
        <color indexed="64"/>
      </bottom>
      <diagonal/>
    </border>
    <border>
      <left style="medium">
        <color auto="1"/>
      </left>
      <right/>
      <top/>
      <bottom style="medium">
        <color auto="1"/>
      </bottom>
      <diagonal/>
    </border>
    <border>
      <left/>
      <right style="medium">
        <color auto="1"/>
      </right>
      <top/>
      <bottom style="medium">
        <color auto="1"/>
      </bottom>
      <diagonal/>
    </border>
    <border>
      <left style="hair">
        <color indexed="64"/>
      </left>
      <right/>
      <top style="thin">
        <color indexed="64"/>
      </top>
      <bottom style="dashed">
        <color auto="1"/>
      </bottom>
      <diagonal/>
    </border>
    <border>
      <left/>
      <right style="mediumDashed">
        <color auto="1"/>
      </right>
      <top style="thin">
        <color indexed="64"/>
      </top>
      <bottom style="hair">
        <color indexed="64"/>
      </bottom>
      <diagonal/>
    </border>
    <border>
      <left style="dashed">
        <color auto="1"/>
      </left>
      <right style="dashed">
        <color auto="1"/>
      </right>
      <top style="dashed">
        <color auto="1"/>
      </top>
      <bottom style="dashed">
        <color auto="1"/>
      </bottom>
      <diagonal/>
    </border>
    <border>
      <left style="medium">
        <color auto="1"/>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top/>
      <bottom style="hair">
        <color indexed="64"/>
      </bottom>
      <diagonal/>
    </border>
    <border>
      <left style="medium">
        <color indexed="64"/>
      </left>
      <right/>
      <top/>
      <bottom style="thin">
        <color theme="9" tint="0.39997558519241921"/>
      </bottom>
      <diagonal/>
    </border>
    <border>
      <left style="hair">
        <color theme="1" tint="0.499984740745262"/>
      </left>
      <right/>
      <top/>
      <bottom/>
      <diagonal/>
    </border>
    <border>
      <left/>
      <right style="hair">
        <color indexed="64"/>
      </right>
      <top/>
      <bottom style="hair">
        <color theme="9" tint="0.59996337778862885"/>
      </bottom>
      <diagonal/>
    </border>
    <border>
      <left/>
      <right/>
      <top/>
      <bottom style="mediumDashed">
        <color indexed="64"/>
      </bottom>
      <diagonal/>
    </border>
    <border>
      <left/>
      <right style="mediumDashed">
        <color indexed="64"/>
      </right>
      <top/>
      <bottom style="mediumDashed">
        <color indexed="64"/>
      </bottom>
      <diagonal/>
    </border>
    <border>
      <left/>
      <right style="hair">
        <color theme="9" tint="0.39994506668294322"/>
      </right>
      <top/>
      <bottom style="hair">
        <color theme="9" tint="0.39991454817346722"/>
      </bottom>
      <diagonal/>
    </border>
    <border>
      <left style="medium">
        <color indexed="64"/>
      </left>
      <right style="hair">
        <color indexed="64"/>
      </right>
      <top style="double">
        <color theme="9" tint="0.39994506668294322"/>
      </top>
      <bottom/>
      <diagonal/>
    </border>
    <border>
      <left style="hair">
        <color indexed="64"/>
      </left>
      <right/>
      <top style="double">
        <color theme="9" tint="0.39994506668294322"/>
      </top>
      <bottom/>
      <diagonal/>
    </border>
    <border>
      <left/>
      <right/>
      <top style="double">
        <color theme="9" tint="0.39994506668294322"/>
      </top>
      <bottom style="hair">
        <color auto="1"/>
      </bottom>
      <diagonal/>
    </border>
    <border>
      <left/>
      <right style="medium">
        <color indexed="64"/>
      </right>
      <top style="double">
        <color theme="9" tint="0.39994506668294322"/>
      </top>
      <bottom/>
      <diagonal/>
    </border>
    <border>
      <left style="medium">
        <color indexed="64"/>
      </left>
      <right style="hair">
        <color auto="1"/>
      </right>
      <top/>
      <bottom style="hair">
        <color auto="1"/>
      </bottom>
      <diagonal/>
    </border>
    <border>
      <left style="medium">
        <color indexed="64"/>
      </left>
      <right style="hair">
        <color indexed="64"/>
      </right>
      <top style="hair">
        <color theme="9" tint="0.39991454817346722"/>
      </top>
      <bottom style="hair">
        <color theme="9" tint="0.39991454817346722"/>
      </bottom>
      <diagonal/>
    </border>
    <border>
      <left style="hair">
        <color indexed="64"/>
      </left>
      <right/>
      <top style="hair">
        <color theme="9" tint="0.39994506668294322"/>
      </top>
      <bottom style="hair">
        <color theme="9" tint="0.39994506668294322"/>
      </bottom>
      <diagonal/>
    </border>
    <border>
      <left/>
      <right/>
      <top style="hair">
        <color theme="9" tint="0.39994506668294322"/>
      </top>
      <bottom style="hair">
        <color theme="9" tint="0.39994506668294322"/>
      </bottom>
      <diagonal/>
    </border>
    <border>
      <left/>
      <right/>
      <top style="hair">
        <color theme="9" tint="0.39991454817346722"/>
      </top>
      <bottom style="hair">
        <color theme="9" tint="0.39991454817346722"/>
      </bottom>
      <diagonal/>
    </border>
    <border>
      <left/>
      <right/>
      <top style="hair">
        <color theme="9" tint="0.39994506668294322"/>
      </top>
      <bottom/>
      <diagonal/>
    </border>
    <border>
      <left/>
      <right style="medium">
        <color indexed="64"/>
      </right>
      <top style="hair">
        <color theme="9" tint="0.39994506668294322"/>
      </top>
      <bottom/>
      <diagonal/>
    </border>
    <border>
      <left style="hair">
        <color indexed="64"/>
      </left>
      <right/>
      <top/>
      <bottom style="dashed">
        <color indexed="64"/>
      </bottom>
      <diagonal/>
    </border>
    <border>
      <left/>
      <right/>
      <top/>
      <bottom style="dashed">
        <color indexed="64"/>
      </bottom>
      <diagonal/>
    </border>
    <border>
      <left/>
      <right style="mediumDashed">
        <color auto="1"/>
      </right>
      <top/>
      <bottom style="dashed">
        <color indexed="64"/>
      </bottom>
      <diagonal/>
    </border>
    <border>
      <left style="medium">
        <color auto="1"/>
      </left>
      <right/>
      <top style="double">
        <color theme="9" tint="0.39994506668294322"/>
      </top>
      <bottom/>
      <diagonal/>
    </border>
    <border>
      <left style="hair">
        <color indexed="64"/>
      </left>
      <right style="hair">
        <color indexed="64"/>
      </right>
      <top style="double">
        <color theme="9" tint="0.39994506668294322"/>
      </top>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hair">
        <color indexed="64"/>
      </left>
      <right style="hair">
        <color indexed="64"/>
      </right>
      <top style="hair">
        <color auto="1"/>
      </top>
      <bottom/>
      <diagonal/>
    </border>
    <border>
      <left style="medium">
        <color auto="1"/>
      </left>
      <right/>
      <top style="thin">
        <color theme="9" tint="0.39997558519241921"/>
      </top>
      <bottom style="thin">
        <color theme="9" tint="0.39997558519241921"/>
      </bottom>
      <diagonal/>
    </border>
    <border>
      <left style="double">
        <color indexed="64"/>
      </left>
      <right style="double">
        <color indexed="64"/>
      </right>
      <top style="double">
        <color indexed="64"/>
      </top>
      <bottom/>
      <diagonal/>
    </border>
    <border>
      <left style="double">
        <color indexed="64"/>
      </left>
      <right style="double">
        <color indexed="64"/>
      </right>
      <top/>
      <bottom style="hair">
        <color auto="1"/>
      </bottom>
      <diagonal/>
    </border>
    <border>
      <left style="double">
        <color indexed="64"/>
      </left>
      <right style="double">
        <color indexed="64"/>
      </right>
      <top/>
      <bottom style="double">
        <color indexed="64"/>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style="thin">
        <color theme="0" tint="-0.34998626667073579"/>
      </left>
      <right/>
      <top/>
      <bottom/>
      <diagonal/>
    </border>
    <border>
      <left/>
      <right/>
      <top/>
      <bottom style="hair">
        <color theme="9" tint="0.59996337778862885"/>
      </bottom>
      <diagonal/>
    </border>
    <border>
      <left/>
      <right/>
      <top style="hair">
        <color indexed="64"/>
      </top>
      <bottom style="hair">
        <color theme="9" tint="0.39985351115451523"/>
      </bottom>
      <diagonal/>
    </border>
    <border>
      <left/>
      <right style="mediumDashed">
        <color auto="1"/>
      </right>
      <top style="thin">
        <color auto="1"/>
      </top>
      <bottom/>
      <diagonal/>
    </border>
    <border>
      <left style="hair">
        <color theme="9" tint="0.39991454817346722"/>
      </left>
      <right style="hair">
        <color theme="9" tint="0.39991454817346722"/>
      </right>
      <top/>
      <bottom style="thin">
        <color theme="9" tint="0.39997558519241921"/>
      </bottom>
      <diagonal/>
    </border>
    <border>
      <left/>
      <right style="thin">
        <color indexed="64"/>
      </right>
      <top style="thin">
        <color indexed="64"/>
      </top>
      <bottom/>
      <diagonal/>
    </border>
    <border>
      <left/>
      <right style="thin">
        <color indexed="64"/>
      </right>
      <top/>
      <bottom style="hair">
        <color indexed="64"/>
      </bottom>
      <diagonal/>
    </border>
    <border>
      <left style="hair">
        <color auto="1"/>
      </left>
      <right/>
      <top style="dashed">
        <color auto="1"/>
      </top>
      <bottom style="hair">
        <color auto="1"/>
      </bottom>
      <diagonal/>
    </border>
    <border>
      <left/>
      <right style="mediumDashed">
        <color auto="1"/>
      </right>
      <top style="hair">
        <color auto="1"/>
      </top>
      <bottom style="hair">
        <color auto="1"/>
      </bottom>
      <diagonal/>
    </border>
    <border>
      <left style="hair">
        <color auto="1"/>
      </left>
      <right/>
      <top style="dashed">
        <color indexed="64"/>
      </top>
      <bottom/>
      <diagonal/>
    </border>
    <border>
      <left style="hair">
        <color theme="9" tint="0.39985351115451523"/>
      </left>
      <right style="hair">
        <color theme="9" tint="0.39985351115451523"/>
      </right>
      <top style="hair">
        <color theme="9" tint="0.39985351115451523"/>
      </top>
      <bottom style="hair">
        <color theme="9" tint="0.39985351115451523"/>
      </bottom>
      <diagonal/>
    </border>
    <border>
      <left/>
      <right style="hair">
        <color indexed="64"/>
      </right>
      <top style="double">
        <color theme="9" tint="0.39994506668294322"/>
      </top>
      <bottom/>
      <diagonal/>
    </border>
    <border>
      <left style="hair">
        <color auto="1"/>
      </left>
      <right/>
      <top/>
      <bottom style="mediumDashed">
        <color indexed="64"/>
      </bottom>
      <diagonal/>
    </border>
    <border>
      <left style="hair">
        <color indexed="64"/>
      </left>
      <right style="hair">
        <color indexed="64"/>
      </right>
      <top style="dashed">
        <color indexed="64"/>
      </top>
      <bottom/>
      <diagonal/>
    </border>
    <border>
      <left style="hair">
        <color theme="9" tint="0.39994506668294322"/>
      </left>
      <right style="hair">
        <color theme="9" tint="0.39994506668294322"/>
      </right>
      <top/>
      <bottom style="hair">
        <color theme="9" tint="0.59996337778862885"/>
      </bottom>
      <diagonal/>
    </border>
    <border>
      <left/>
      <right/>
      <top/>
      <bottom style="hair">
        <color theme="9" tint="0.39991454817346722"/>
      </bottom>
      <diagonal/>
    </border>
    <border>
      <left/>
      <right style="mediumDashed">
        <color auto="1"/>
      </right>
      <top/>
      <bottom style="hair">
        <color theme="9" tint="0.39991454817346722"/>
      </bottom>
      <diagonal/>
    </border>
    <border>
      <left style="hair">
        <color auto="1"/>
      </left>
      <right/>
      <top style="thin">
        <color theme="9" tint="0.39997558519241921"/>
      </top>
      <bottom style="thin">
        <color theme="9" tint="0.39997558519241921"/>
      </bottom>
      <diagonal/>
    </border>
    <border>
      <left style="hair">
        <color theme="9" tint="0.39994506668294322"/>
      </left>
      <right style="hair">
        <color theme="9" tint="0.39994506668294322"/>
      </right>
      <top style="hair">
        <color theme="9" tint="0.59996337778862885"/>
      </top>
      <bottom style="hair">
        <color theme="9" tint="0.59996337778862885"/>
      </bottom>
      <diagonal/>
    </border>
    <border>
      <left/>
      <right style="mediumDashed">
        <color auto="1"/>
      </right>
      <top style="hair">
        <color theme="9" tint="0.39991454817346722"/>
      </top>
      <bottom style="hair">
        <color theme="9" tint="0.39991454817346722"/>
      </bottom>
      <diagonal/>
    </border>
    <border>
      <left style="hair">
        <color auto="1"/>
      </left>
      <right/>
      <top style="thin">
        <color theme="9" tint="0.39997558519241921"/>
      </top>
      <bottom style="hair">
        <color auto="1"/>
      </bottom>
      <diagonal/>
    </border>
    <border>
      <left/>
      <right style="hair">
        <color theme="9" tint="0.39985351115451523"/>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style="thin">
        <color theme="9" tint="0.39991454817346722"/>
      </left>
      <right/>
      <top style="double">
        <color theme="9" tint="0.39994506668294322"/>
      </top>
      <bottom/>
      <diagonal/>
    </border>
    <border>
      <left/>
      <right style="thin">
        <color auto="1"/>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right style="thin">
        <color auto="1"/>
      </right>
      <top style="hair">
        <color theme="9" tint="0.59996337778862885"/>
      </top>
      <bottom style="hair">
        <color theme="9" tint="0.59996337778862885"/>
      </bottom>
      <diagonal/>
    </border>
    <border>
      <left style="medium">
        <color indexed="64"/>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auto="1"/>
      </right>
      <top style="thin">
        <color indexed="64"/>
      </top>
      <bottom style="dashed">
        <color auto="1"/>
      </bottom>
      <diagonal/>
    </border>
    <border>
      <left/>
      <right style="medium">
        <color indexed="64"/>
      </right>
      <top style="dashed">
        <color indexed="64"/>
      </top>
      <bottom/>
      <diagonal/>
    </border>
    <border>
      <left style="medium">
        <color indexed="64"/>
      </left>
      <right/>
      <top style="hair">
        <color auto="1"/>
      </top>
      <bottom/>
      <diagonal/>
    </border>
    <border>
      <left/>
      <right style="thin">
        <color auto="1"/>
      </right>
      <top style="hair">
        <color auto="1"/>
      </top>
      <bottom/>
      <diagonal/>
    </border>
    <border>
      <left style="medium">
        <color auto="1"/>
      </left>
      <right/>
      <top style="thin">
        <color indexed="64"/>
      </top>
      <bottom style="dashed">
        <color auto="1"/>
      </bottom>
      <diagonal/>
    </border>
    <border>
      <left style="medium">
        <color auto="1"/>
      </left>
      <right style="dashed">
        <color auto="1"/>
      </right>
      <top style="dashed">
        <color auto="1"/>
      </top>
      <bottom style="dashed">
        <color auto="1"/>
      </bottom>
      <diagonal/>
    </border>
    <border>
      <left style="medium">
        <color indexed="64"/>
      </left>
      <right/>
      <top/>
      <bottom style="mediumDashed">
        <color indexed="64"/>
      </bottom>
      <diagonal/>
    </border>
    <border>
      <left/>
      <right style="medium">
        <color auto="1"/>
      </right>
      <top/>
      <bottom style="mediumDashed">
        <color indexed="64"/>
      </bottom>
      <diagonal/>
    </border>
    <border>
      <left style="medium">
        <color auto="1"/>
      </left>
      <right/>
      <top/>
      <bottom style="dashed">
        <color indexed="64"/>
      </bottom>
      <diagonal/>
    </border>
    <border>
      <left/>
      <right style="medium">
        <color indexed="64"/>
      </right>
      <top/>
      <bottom style="dashed">
        <color indexed="64"/>
      </bottom>
      <diagonal/>
    </border>
    <border>
      <left style="medium">
        <color auto="1"/>
      </left>
      <right style="double">
        <color indexed="64"/>
      </right>
      <top style="double">
        <color indexed="64"/>
      </top>
      <bottom/>
      <diagonal/>
    </border>
    <border>
      <left style="medium">
        <color auto="1"/>
      </left>
      <right style="double">
        <color indexed="64"/>
      </right>
      <top/>
      <bottom style="hair">
        <color auto="1"/>
      </bottom>
      <diagonal/>
    </border>
    <border>
      <left style="medium">
        <color auto="1"/>
      </left>
      <right style="double">
        <color indexed="64"/>
      </right>
      <top/>
      <bottom style="double">
        <color indexed="64"/>
      </bottom>
      <diagonal/>
    </border>
    <border>
      <left style="medium">
        <color indexed="64"/>
      </left>
      <right/>
      <top/>
      <bottom style="thin">
        <color indexed="64"/>
      </bottom>
      <diagonal/>
    </border>
    <border>
      <left style="dashed">
        <color auto="1"/>
      </left>
      <right style="dashed">
        <color auto="1"/>
      </right>
      <top style="dashed">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auto="1"/>
      </right>
      <top style="medium">
        <color indexed="64"/>
      </top>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theme="9" tint="0.39994506668294322"/>
      </top>
      <bottom style="hair">
        <color theme="9" tint="0.39994506668294322"/>
      </bottom>
      <diagonal/>
    </border>
    <border>
      <left style="thin">
        <color auto="1"/>
      </left>
      <right style="thin">
        <color auto="1"/>
      </right>
      <top/>
      <bottom style="thin">
        <color theme="9" tint="0.39997558519241921"/>
      </bottom>
      <diagonal/>
    </border>
    <border>
      <left style="thin">
        <color auto="1"/>
      </left>
      <right style="thin">
        <color auto="1"/>
      </right>
      <top style="thin">
        <color theme="9" tint="0.39997558519241921"/>
      </top>
      <bottom style="thin">
        <color theme="9" tint="0.39997558519241921"/>
      </bottom>
      <diagonal/>
    </border>
    <border>
      <left style="thin">
        <color auto="1"/>
      </left>
      <right style="thin">
        <color auto="1"/>
      </right>
      <top style="thin">
        <color theme="9" tint="0.39997558519241921"/>
      </top>
      <bottom/>
      <diagonal/>
    </border>
    <border>
      <left style="thin">
        <color auto="1"/>
      </left>
      <right style="thin">
        <color auto="1"/>
      </right>
      <top style="hair">
        <color theme="9" tint="0.39991454817346722"/>
      </top>
      <bottom style="hair">
        <color theme="9" tint="0.39991454817346722"/>
      </bottom>
      <diagonal/>
    </border>
    <border>
      <left style="thin">
        <color auto="1"/>
      </left>
      <right style="thin">
        <color auto="1"/>
      </right>
      <top style="hair">
        <color theme="9" tint="0.39985351115451523"/>
      </top>
      <bottom style="hair">
        <color theme="9" tint="0.39985351115451523"/>
      </bottom>
      <diagonal/>
    </border>
    <border>
      <left style="thin">
        <color auto="1"/>
      </left>
      <right style="thin">
        <color auto="1"/>
      </right>
      <top style="double">
        <color theme="9" tint="0.39994506668294322"/>
      </top>
      <bottom/>
      <diagonal/>
    </border>
    <border>
      <left style="thin">
        <color auto="1"/>
      </left>
      <right style="thin">
        <color auto="1"/>
      </right>
      <top/>
      <bottom style="thin">
        <color indexed="64"/>
      </bottom>
      <diagonal/>
    </border>
    <border>
      <left style="thin">
        <color auto="1"/>
      </left>
      <right style="thin">
        <color auto="1"/>
      </right>
      <top/>
      <bottom style="mediumDashed">
        <color indexed="64"/>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right/>
      <top style="mediumDashed">
        <color indexed="64"/>
      </top>
      <bottom/>
      <diagonal/>
    </border>
    <border>
      <left style="mediumDashed">
        <color auto="1"/>
      </left>
      <right/>
      <top/>
      <bottom/>
      <diagonal/>
    </border>
    <border>
      <left/>
      <right/>
      <top style="double">
        <color auto="1"/>
      </top>
      <bottom/>
      <diagonal/>
    </border>
    <border>
      <left/>
      <right/>
      <top/>
      <bottom style="double">
        <color theme="9" tint="0.39994506668294322"/>
      </bottom>
      <diagonal/>
    </border>
    <border>
      <left/>
      <right/>
      <top style="medium">
        <color auto="1"/>
      </top>
      <bottom style="medium">
        <color auto="1"/>
      </bottom>
      <diagonal/>
    </border>
    <border>
      <left/>
      <right style="hair">
        <color indexed="64"/>
      </right>
      <top style="thin">
        <color indexed="64"/>
      </top>
      <bottom style="hair">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hair">
        <color indexed="64"/>
      </right>
      <top/>
      <bottom/>
      <diagonal/>
    </border>
    <border>
      <left style="mediumDashed">
        <color indexed="64"/>
      </left>
      <right/>
      <top/>
      <bottom style="thin">
        <color auto="1"/>
      </bottom>
      <diagonal/>
    </border>
    <border>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hair">
        <color auto="1"/>
      </left>
      <right style="hair">
        <color auto="1"/>
      </right>
      <top style="thin">
        <color auto="1"/>
      </top>
      <bottom style="hair">
        <color auto="1"/>
      </bottom>
      <diagonal/>
    </border>
    <border>
      <left style="mediumDashed">
        <color indexed="64"/>
      </left>
      <right style="thin">
        <color indexed="64"/>
      </right>
      <top/>
      <bottom/>
      <diagonal/>
    </border>
    <border>
      <left style="thin">
        <color auto="1"/>
      </left>
      <right/>
      <top style="medium">
        <color auto="1"/>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auto="1"/>
      </left>
      <right/>
      <top style="double">
        <color auto="1"/>
      </top>
      <bottom/>
      <diagonal/>
    </border>
    <border>
      <left/>
      <right style="medium">
        <color auto="1"/>
      </right>
      <top style="double">
        <color auto="1"/>
      </top>
      <bottom/>
      <diagonal/>
    </border>
    <border>
      <left style="medium">
        <color auto="1"/>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bottom style="medium">
        <color indexed="64"/>
      </bottom>
      <diagonal/>
    </border>
    <border>
      <left style="thin">
        <color indexed="64"/>
      </left>
      <right style="hair">
        <color auto="1"/>
      </right>
      <top style="dashed">
        <color indexed="64"/>
      </top>
      <bottom/>
      <diagonal/>
    </border>
    <border>
      <left style="thin">
        <color indexed="64"/>
      </left>
      <right style="hair">
        <color auto="1"/>
      </right>
      <top/>
      <bottom/>
      <diagonal/>
    </border>
    <border>
      <left style="double">
        <color theme="9" tint="0.39991454817346722"/>
      </left>
      <right/>
      <top style="double">
        <color theme="9" tint="0.39994506668294322"/>
      </top>
      <bottom/>
      <diagonal/>
    </border>
    <border>
      <left/>
      <right style="double">
        <color theme="9" tint="0.39991454817346722"/>
      </right>
      <top style="double">
        <color theme="9" tint="0.39994506668294322"/>
      </top>
      <bottom/>
      <diagonal/>
    </border>
    <border>
      <left style="hair">
        <color theme="9" tint="0.39991454817346722"/>
      </left>
      <right style="hair">
        <color theme="9" tint="0.39988402966399123"/>
      </right>
      <top style="double">
        <color theme="9" tint="0.39994506668294322"/>
      </top>
      <bottom/>
      <diagonal/>
    </border>
    <border>
      <left style="hair">
        <color theme="9" tint="0.39988402966399123"/>
      </left>
      <right/>
      <top style="double">
        <color theme="9" tint="0.39994506668294322"/>
      </top>
      <bottom/>
      <diagonal/>
    </border>
    <border>
      <left style="double">
        <color theme="9" tint="0.39991454817346722"/>
      </left>
      <right/>
      <top/>
      <bottom style="double">
        <color theme="9" tint="0.39994506668294322"/>
      </bottom>
      <diagonal/>
    </border>
    <border>
      <left/>
      <right style="double">
        <color theme="9" tint="0.39991454817346722"/>
      </right>
      <top/>
      <bottom style="double">
        <color theme="9" tint="0.39994506668294322"/>
      </bottom>
      <diagonal/>
    </border>
    <border>
      <left style="hair">
        <color theme="9" tint="0.39991454817346722"/>
      </left>
      <right style="hair">
        <color theme="9" tint="0.39988402966399123"/>
      </right>
      <top/>
      <bottom style="double">
        <color theme="9" tint="0.39994506668294322"/>
      </bottom>
      <diagonal/>
    </border>
    <border>
      <left style="hair">
        <color theme="9" tint="0.39988402966399123"/>
      </left>
      <right/>
      <top/>
      <bottom style="double">
        <color theme="9" tint="0.39994506668294322"/>
      </bottom>
      <diagonal/>
    </border>
    <border>
      <left style="hair">
        <color auto="1"/>
      </left>
      <right/>
      <top/>
      <bottom style="double">
        <color theme="9" tint="0.39994506668294322"/>
      </bottom>
      <diagonal/>
    </border>
    <border>
      <left/>
      <right style="medium">
        <color indexed="64"/>
      </right>
      <top/>
      <bottom style="double">
        <color theme="9" tint="0.39994506668294322"/>
      </bottom>
      <diagonal/>
    </border>
    <border>
      <left style="hair">
        <color auto="1"/>
      </left>
      <right/>
      <top style="medium">
        <color indexed="64"/>
      </top>
      <bottom/>
      <diagonal/>
    </border>
    <border>
      <left style="double">
        <color theme="9" tint="0.39991454817346722"/>
      </left>
      <right/>
      <top/>
      <bottom style="double">
        <color theme="9" tint="0.39991454817346722"/>
      </bottom>
      <diagonal/>
    </border>
    <border>
      <left/>
      <right style="double">
        <color theme="9" tint="0.39991454817346722"/>
      </right>
      <top/>
      <bottom/>
      <diagonal/>
    </border>
    <border>
      <left style="double">
        <color theme="9" tint="0.39991454817346722"/>
      </left>
      <right/>
      <top style="double">
        <color theme="9" tint="0.39991454817346722"/>
      </top>
      <bottom style="double">
        <color theme="9" tint="0.39994506668294322"/>
      </bottom>
      <diagonal/>
    </border>
    <border>
      <left/>
      <right style="double">
        <color theme="9" tint="0.39991454817346722"/>
      </right>
      <top style="double">
        <color theme="9" tint="0.39991454817346722"/>
      </top>
      <bottom style="double">
        <color theme="9" tint="0.39994506668294322"/>
      </bottom>
      <diagonal/>
    </border>
    <border>
      <left style="double">
        <color theme="9" tint="0.39991454817346722"/>
      </left>
      <right style="double">
        <color theme="9" tint="0.39991454817346722"/>
      </right>
      <top style="double">
        <color theme="9" tint="0.39991454817346722"/>
      </top>
      <bottom style="double">
        <color theme="9" tint="0.39994506668294322"/>
      </bottom>
      <diagonal/>
    </border>
    <border>
      <left style="double">
        <color theme="9" tint="0.39991454817346722"/>
      </left>
      <right style="medium">
        <color auto="1"/>
      </right>
      <top style="double">
        <color theme="9" tint="0.39991454817346722"/>
      </top>
      <bottom style="double">
        <color theme="9" tint="0.39994506668294322"/>
      </bottom>
      <diagonal/>
    </border>
    <border>
      <left/>
      <right style="thin">
        <color theme="9" tint="0.39985351115451523"/>
      </right>
      <top style="double">
        <color theme="9" tint="0.39994506668294322"/>
      </top>
      <bottom/>
      <diagonal/>
    </border>
    <border>
      <left style="thin">
        <color theme="9" tint="0.39985351115451523"/>
      </left>
      <right/>
      <top style="double">
        <color theme="9" tint="0.39994506668294322"/>
      </top>
      <bottom/>
      <diagonal/>
    </border>
    <border>
      <left style="double">
        <color theme="9" tint="0.39991454817346722"/>
      </left>
      <right/>
      <top/>
      <bottom style="double">
        <color theme="9" tint="0.39988402966399123"/>
      </bottom>
      <diagonal/>
    </border>
    <border>
      <left/>
      <right style="double">
        <color theme="9" tint="0.39991454817346722"/>
      </right>
      <top/>
      <bottom style="double">
        <color theme="9" tint="0.39988402966399123"/>
      </bottom>
      <diagonal/>
    </border>
    <border>
      <left/>
      <right style="thin">
        <color theme="9" tint="0.39985351115451523"/>
      </right>
      <top/>
      <bottom style="double">
        <color theme="9" tint="0.39994506668294322"/>
      </bottom>
      <diagonal/>
    </border>
    <border>
      <left style="thin">
        <color theme="9" tint="0.39985351115451523"/>
      </left>
      <right/>
      <top/>
      <bottom style="double">
        <color theme="9" tint="0.39994506668294322"/>
      </bottom>
      <diagonal/>
    </border>
    <border>
      <left style="mediumDashed">
        <color auto="1"/>
      </left>
      <right/>
      <top/>
      <bottom style="dashDot">
        <color auto="1"/>
      </bottom>
      <diagonal/>
    </border>
    <border>
      <left/>
      <right/>
      <top/>
      <bottom style="dashDot">
        <color auto="1"/>
      </bottom>
      <diagonal/>
    </border>
    <border>
      <left/>
      <right style="medium">
        <color indexed="64"/>
      </right>
      <top/>
      <bottom style="dashDot">
        <color indexed="64"/>
      </bottom>
      <diagonal/>
    </border>
    <border>
      <left style="hair">
        <color indexed="64"/>
      </left>
      <right/>
      <top/>
      <bottom style="medium">
        <color indexed="64"/>
      </bottom>
      <diagonal/>
    </border>
    <border>
      <left/>
      <right style="medium">
        <color auto="1"/>
      </right>
      <top style="hair">
        <color auto="1"/>
      </top>
      <bottom style="dashed">
        <color auto="1"/>
      </bottom>
      <diagonal/>
    </border>
    <border>
      <left style="hair">
        <color theme="9" tint="0.39988402966399123"/>
      </left>
      <right/>
      <top/>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top style="thin">
        <color theme="9" tint="0.39997558519241921"/>
      </top>
      <bottom style="hair">
        <color auto="1"/>
      </bottom>
      <diagonal/>
    </border>
    <border>
      <left style="hair">
        <color theme="9" tint="0.39988402966399123"/>
      </left>
      <right/>
      <top style="hair">
        <color theme="9" tint="0.39988402966399123"/>
      </top>
      <bottom style="hair">
        <color auto="1"/>
      </bottom>
      <diagonal/>
    </border>
  </borders>
  <cellStyleXfs count="34">
    <xf numFmtId="0" fontId="0" fillId="0" borderId="0"/>
    <xf numFmtId="0" fontId="6" fillId="0" borderId="0"/>
    <xf numFmtId="0" fontId="1" fillId="0" borderId="0"/>
    <xf numFmtId="0" fontId="1" fillId="0" borderId="0"/>
    <xf numFmtId="0" fontId="1" fillId="0" borderId="0"/>
    <xf numFmtId="0" fontId="17" fillId="0" borderId="0"/>
    <xf numFmtId="0" fontId="6" fillId="0" borderId="0"/>
    <xf numFmtId="0" fontId="1" fillId="0" borderId="0"/>
    <xf numFmtId="0" fontId="6" fillId="0" borderId="0"/>
    <xf numFmtId="0" fontId="35" fillId="0" borderId="0"/>
    <xf numFmtId="0" fontId="1" fillId="0" borderId="0"/>
    <xf numFmtId="0" fontId="1" fillId="0" borderId="0"/>
    <xf numFmtId="0" fontId="1" fillId="0" borderId="0"/>
    <xf numFmtId="0" fontId="1" fillId="0" borderId="0"/>
    <xf numFmtId="0" fontId="6" fillId="0" borderId="0"/>
    <xf numFmtId="0" fontId="6" fillId="0" borderId="0"/>
    <xf numFmtId="0" fontId="88" fillId="0" borderId="0"/>
    <xf numFmtId="0" fontId="89" fillId="0" borderId="0" applyNumberFormat="0" applyFill="0" applyBorder="0" applyAlignment="0" applyProtection="0"/>
    <xf numFmtId="0" fontId="73" fillId="0" borderId="0"/>
    <xf numFmtId="0" fontId="88" fillId="0" borderId="0"/>
    <xf numFmtId="0" fontId="6" fillId="0" borderId="0"/>
    <xf numFmtId="0" fontId="6" fillId="0" borderId="0"/>
    <xf numFmtId="0" fontId="35" fillId="0" borderId="0"/>
    <xf numFmtId="0" fontId="1" fillId="0" borderId="0"/>
    <xf numFmtId="0" fontId="1" fillId="0" borderId="0"/>
    <xf numFmtId="0" fontId="1" fillId="0" borderId="0"/>
    <xf numFmtId="0" fontId="1" fillId="0" borderId="0"/>
    <xf numFmtId="0" fontId="73" fillId="0" borderId="0"/>
    <xf numFmtId="0" fontId="6" fillId="0" borderId="0"/>
    <xf numFmtId="0" fontId="6" fillId="0" borderId="0"/>
    <xf numFmtId="0" fontId="73" fillId="0" borderId="0"/>
    <xf numFmtId="0" fontId="256" fillId="0" borderId="0" applyNumberFormat="0" applyFill="0" applyBorder="0" applyAlignment="0" applyProtection="0">
      <alignment vertical="top"/>
      <protection locked="0"/>
    </xf>
    <xf numFmtId="0" fontId="273" fillId="0" borderId="0"/>
    <xf numFmtId="0" fontId="329" fillId="0" borderId="0"/>
  </cellStyleXfs>
  <cellXfs count="2152">
    <xf numFmtId="0" fontId="0" fillId="0" borderId="0" xfId="0"/>
    <xf numFmtId="0" fontId="2" fillId="2" borderId="0" xfId="1" applyFont="1" applyFill="1" applyAlignment="1">
      <alignment horizontal="center" vertical="center"/>
    </xf>
    <xf numFmtId="0" fontId="7" fillId="3" borderId="1" xfId="2" applyFont="1" applyFill="1" applyBorder="1" applyAlignment="1">
      <alignment horizontal="center" vertical="center"/>
    </xf>
    <xf numFmtId="0" fontId="8" fillId="4" borderId="0" xfId="3" applyFont="1" applyFill="1" applyAlignment="1">
      <alignment horizontal="center" vertical="center"/>
    </xf>
    <xf numFmtId="0" fontId="9" fillId="5" borderId="2" xfId="2" applyFont="1" applyFill="1" applyBorder="1" applyAlignment="1">
      <alignment horizontal="center" vertical="center"/>
    </xf>
    <xf numFmtId="0" fontId="9" fillId="6" borderId="2" xfId="2" applyFont="1" applyFill="1" applyBorder="1" applyAlignment="1">
      <alignment horizontal="center" vertical="center"/>
    </xf>
    <xf numFmtId="0" fontId="10" fillId="7" borderId="3" xfId="1" quotePrefix="1" applyFont="1" applyFill="1" applyBorder="1" applyAlignment="1">
      <alignment horizontal="center" vertical="center"/>
    </xf>
    <xf numFmtId="0" fontId="11" fillId="6" borderId="0" xfId="1" applyFont="1" applyFill="1" applyAlignment="1">
      <alignment horizontal="left" vertical="center"/>
    </xf>
    <xf numFmtId="0" fontId="12" fillId="6" borderId="0" xfId="1" applyFont="1" applyFill="1" applyAlignment="1">
      <alignment horizontal="left" vertical="center"/>
    </xf>
    <xf numFmtId="0" fontId="0" fillId="8" borderId="0" xfId="0" applyFill="1"/>
    <xf numFmtId="164" fontId="13" fillId="8" borderId="2" xfId="1" applyNumberFormat="1" applyFont="1" applyFill="1" applyBorder="1" applyAlignment="1" applyProtection="1">
      <alignment horizontal="right" vertical="center"/>
      <protection hidden="1"/>
    </xf>
    <xf numFmtId="0" fontId="14" fillId="6" borderId="0" xfId="1" applyFont="1" applyFill="1" applyAlignment="1">
      <alignment horizontal="right" vertical="center"/>
    </xf>
    <xf numFmtId="0" fontId="15" fillId="6" borderId="0" xfId="1" applyFont="1" applyFill="1" applyAlignment="1">
      <alignment horizontal="left" vertical="center"/>
    </xf>
    <xf numFmtId="0" fontId="16" fillId="9" borderId="4" xfId="3" applyFont="1" applyFill="1" applyBorder="1" applyAlignment="1">
      <alignment horizontal="center" vertical="center"/>
    </xf>
    <xf numFmtId="0" fontId="16" fillId="9" borderId="5" xfId="3" applyFont="1" applyFill="1" applyBorder="1" applyAlignment="1">
      <alignment horizontal="center" vertical="center"/>
    </xf>
    <xf numFmtId="0" fontId="1" fillId="8" borderId="0" xfId="4" applyFill="1"/>
    <xf numFmtId="0" fontId="2" fillId="10" borderId="6" xfId="5" applyFont="1" applyFill="1" applyBorder="1" applyAlignment="1">
      <alignment horizontal="center" vertical="center"/>
    </xf>
    <xf numFmtId="0" fontId="18" fillId="11" borderId="0" xfId="5" applyFont="1" applyFill="1" applyAlignment="1">
      <alignment horizontal="left" vertical="center"/>
    </xf>
    <xf numFmtId="0" fontId="2" fillId="11" borderId="0" xfId="5" applyFont="1" applyFill="1" applyAlignment="1">
      <alignment horizontal="center" vertical="center"/>
    </xf>
    <xf numFmtId="0" fontId="19" fillId="8" borderId="0" xfId="1" applyFont="1" applyFill="1" applyAlignment="1">
      <alignment horizontal="center" vertical="center" wrapText="1"/>
    </xf>
    <xf numFmtId="0" fontId="20" fillId="12" borderId="0" xfId="5" applyFont="1" applyFill="1" applyAlignment="1">
      <alignment horizontal="center" vertical="center"/>
    </xf>
    <xf numFmtId="0" fontId="21" fillId="13" borderId="0" xfId="4" applyFont="1" applyFill="1" applyAlignment="1">
      <alignment horizontal="center" vertical="center"/>
    </xf>
    <xf numFmtId="0" fontId="22" fillId="14" borderId="7" xfId="1" applyFont="1" applyFill="1" applyBorder="1" applyAlignment="1" applyProtection="1">
      <alignment horizontal="center" vertical="center" textRotation="90"/>
      <protection locked="0"/>
    </xf>
    <xf numFmtId="0" fontId="23" fillId="15" borderId="2" xfId="6" applyFont="1" applyFill="1" applyBorder="1" applyAlignment="1">
      <alignment horizontal="left" vertical="center"/>
    </xf>
    <xf numFmtId="0" fontId="23" fillId="15" borderId="2" xfId="6" applyFont="1" applyFill="1" applyBorder="1" applyAlignment="1">
      <alignment horizontal="center" vertical="center"/>
    </xf>
    <xf numFmtId="1" fontId="23" fillId="15" borderId="2" xfId="6" applyNumberFormat="1" applyFont="1" applyFill="1" applyBorder="1" applyAlignment="1">
      <alignment horizontal="center" vertical="center"/>
    </xf>
    <xf numFmtId="0" fontId="24" fillId="15" borderId="2" xfId="1" applyFont="1" applyFill="1" applyBorder="1" applyAlignment="1">
      <alignment horizontal="left" vertical="center" wrapText="1"/>
    </xf>
    <xf numFmtId="0" fontId="25" fillId="15" borderId="2" xfId="1" applyFont="1" applyFill="1" applyBorder="1" applyAlignment="1">
      <alignment horizontal="center" vertical="center" wrapText="1"/>
    </xf>
    <xf numFmtId="0" fontId="30" fillId="15" borderId="6" xfId="7" applyFont="1" applyFill="1" applyBorder="1" applyAlignment="1">
      <alignment horizontal="center" vertical="center"/>
    </xf>
    <xf numFmtId="0" fontId="23" fillId="15" borderId="0" xfId="6" applyFont="1" applyFill="1" applyAlignment="1">
      <alignment horizontal="right" vertical="center"/>
    </xf>
    <xf numFmtId="0" fontId="23" fillId="15" borderId="0" xfId="6" applyFont="1" applyFill="1" applyAlignment="1">
      <alignment horizontal="center" vertical="center"/>
    </xf>
    <xf numFmtId="1" fontId="23" fillId="15" borderId="0" xfId="6" applyNumberFormat="1" applyFont="1" applyFill="1" applyAlignment="1">
      <alignment horizontal="center" vertical="center"/>
    </xf>
    <xf numFmtId="0" fontId="31" fillId="15" borderId="0" xfId="0" applyFont="1" applyFill="1" applyAlignment="1">
      <alignment horizontal="center" vertical="center" wrapText="1"/>
    </xf>
    <xf numFmtId="0" fontId="32" fillId="15" borderId="0" xfId="1" applyFont="1" applyFill="1" applyAlignment="1">
      <alignment horizontal="center" vertical="center" wrapText="1"/>
    </xf>
    <xf numFmtId="0" fontId="23" fillId="18" borderId="0" xfId="7" applyFont="1" applyFill="1" applyAlignment="1">
      <alignment horizontal="left" vertical="center"/>
    </xf>
    <xf numFmtId="0" fontId="23" fillId="18" borderId="0" xfId="7" applyFont="1" applyFill="1" applyAlignment="1">
      <alignment horizontal="right" vertical="center"/>
    </xf>
    <xf numFmtId="1" fontId="23" fillId="18" borderId="0" xfId="7" applyNumberFormat="1" applyFont="1" applyFill="1" applyAlignment="1">
      <alignment horizontal="right" vertical="center"/>
    </xf>
    <xf numFmtId="0" fontId="22" fillId="19" borderId="0" xfId="1" applyFont="1" applyFill="1" applyAlignment="1">
      <alignment horizontal="left" vertical="center"/>
    </xf>
    <xf numFmtId="0" fontId="2" fillId="19" borderId="0" xfId="1" applyFont="1" applyFill="1" applyAlignment="1">
      <alignment horizontal="right" vertical="center"/>
    </xf>
    <xf numFmtId="0" fontId="33" fillId="8" borderId="0" xfId="1" applyFont="1" applyFill="1" applyAlignment="1">
      <alignment vertical="center"/>
    </xf>
    <xf numFmtId="0" fontId="21" fillId="8" borderId="0" xfId="5" applyFont="1" applyFill="1" applyAlignment="1">
      <alignment horizontal="right" vertical="center"/>
    </xf>
    <xf numFmtId="0" fontId="34" fillId="8" borderId="0" xfId="5" applyFont="1" applyFill="1" applyAlignment="1">
      <alignment vertical="center"/>
    </xf>
    <xf numFmtId="0" fontId="32" fillId="8" borderId="0" xfId="8" applyFont="1" applyFill="1" applyAlignment="1">
      <alignment horizontal="left" vertical="center"/>
    </xf>
    <xf numFmtId="0" fontId="0" fillId="8" borderId="9" xfId="0" applyFill="1" applyBorder="1"/>
    <xf numFmtId="0" fontId="36" fillId="8" borderId="0" xfId="9" applyFont="1" applyFill="1" applyAlignment="1">
      <alignment horizontal="left" vertical="center"/>
    </xf>
    <xf numFmtId="0" fontId="37" fillId="8" borderId="0" xfId="5" applyFont="1" applyFill="1" applyAlignment="1">
      <alignment vertical="center"/>
    </xf>
    <xf numFmtId="0" fontId="32" fillId="8" borderId="0" xfId="4" applyFont="1" applyFill="1" applyAlignment="1">
      <alignment horizontal="right" vertical="top"/>
    </xf>
    <xf numFmtId="0" fontId="38" fillId="8" borderId="0" xfId="4" applyFont="1" applyFill="1" applyAlignment="1">
      <alignment horizontal="left" vertical="top" wrapText="1"/>
    </xf>
    <xf numFmtId="0" fontId="39" fillId="8" borderId="0" xfId="9" applyFont="1" applyFill="1" applyAlignment="1">
      <alignment horizontal="right" vertical="center"/>
    </xf>
    <xf numFmtId="1" fontId="40" fillId="20" borderId="0" xfId="1" applyNumberFormat="1" applyFont="1" applyFill="1" applyAlignment="1" applyProtection="1">
      <alignment horizontal="center" vertical="center"/>
      <protection hidden="1"/>
    </xf>
    <xf numFmtId="0" fontId="21" fillId="8" borderId="9" xfId="9" applyFont="1" applyFill="1" applyBorder="1" applyAlignment="1">
      <alignment vertical="center" wrapText="1"/>
    </xf>
    <xf numFmtId="0" fontId="0" fillId="16" borderId="6" xfId="0" applyFill="1" applyBorder="1"/>
    <xf numFmtId="0" fontId="0" fillId="16" borderId="0" xfId="0" applyFill="1"/>
    <xf numFmtId="0" fontId="0" fillId="16" borderId="9" xfId="0" applyFill="1" applyBorder="1"/>
    <xf numFmtId="0" fontId="41" fillId="21" borderId="0" xfId="1" applyFont="1" applyFill="1" applyAlignment="1">
      <alignment horizontal="center" vertical="center"/>
    </xf>
    <xf numFmtId="0" fontId="42" fillId="21" borderId="0" xfId="1" applyFont="1" applyFill="1" applyAlignment="1">
      <alignment horizontal="left" vertical="center"/>
    </xf>
    <xf numFmtId="0" fontId="21" fillId="8" borderId="0" xfId="9" applyFont="1" applyFill="1" applyAlignment="1">
      <alignment horizontal="right" vertical="center"/>
    </xf>
    <xf numFmtId="0" fontId="38" fillId="8" borderId="0" xfId="0" applyFont="1" applyFill="1" applyAlignment="1">
      <alignment horizontal="center"/>
    </xf>
    <xf numFmtId="0" fontId="38" fillId="8" borderId="9" xfId="0" applyFont="1" applyFill="1" applyBorder="1" applyAlignment="1">
      <alignment horizontal="center"/>
    </xf>
    <xf numFmtId="0" fontId="25" fillId="15" borderId="7" xfId="1" applyFont="1" applyFill="1" applyBorder="1" applyAlignment="1">
      <alignment horizontal="center" vertical="center" wrapText="1"/>
    </xf>
    <xf numFmtId="0" fontId="43" fillId="15" borderId="2" xfId="1" applyFont="1" applyFill="1" applyBorder="1" applyAlignment="1">
      <alignment vertical="center"/>
    </xf>
    <xf numFmtId="0" fontId="26" fillId="15" borderId="2" xfId="1" applyFont="1" applyFill="1" applyBorder="1" applyAlignment="1">
      <alignment vertical="center"/>
    </xf>
    <xf numFmtId="1" fontId="27" fillId="16" borderId="8" xfId="1" applyNumberFormat="1" applyFont="1" applyFill="1" applyBorder="1" applyAlignment="1" applyProtection="1">
      <alignment vertical="center"/>
      <protection hidden="1"/>
    </xf>
    <xf numFmtId="165" fontId="44" fillId="8" borderId="0" xfId="0" applyNumberFormat="1" applyFont="1" applyFill="1" applyAlignment="1">
      <alignment horizontal="right" vertical="center"/>
    </xf>
    <xf numFmtId="165" fontId="0" fillId="8" borderId="0" xfId="0" applyNumberFormat="1" applyFill="1" applyAlignment="1">
      <alignment horizontal="left" vertical="center"/>
    </xf>
    <xf numFmtId="0" fontId="0" fillId="8" borderId="0" xfId="0" applyFill="1" applyAlignment="1">
      <alignment horizontal="left" vertical="center"/>
    </xf>
    <xf numFmtId="0" fontId="1" fillId="8" borderId="0" xfId="4" applyFill="1" applyAlignment="1">
      <alignment vertical="top" wrapText="1"/>
    </xf>
    <xf numFmtId="0" fontId="45" fillId="8" borderId="0" xfId="1" applyFont="1" applyFill="1" applyAlignment="1">
      <alignment horizontal="right" vertical="center"/>
    </xf>
    <xf numFmtId="0" fontId="47" fillId="20" borderId="9" xfId="1" applyFont="1" applyFill="1" applyBorder="1" applyAlignment="1">
      <alignment horizontal="left" vertical="center"/>
    </xf>
    <xf numFmtId="0" fontId="25" fillId="16" borderId="6" xfId="1" applyFont="1" applyFill="1" applyBorder="1" applyAlignment="1">
      <alignment horizontal="center" vertical="center" wrapText="1"/>
    </xf>
    <xf numFmtId="0" fontId="43" fillId="16" borderId="0" xfId="1" applyFont="1" applyFill="1" applyAlignment="1">
      <alignment vertical="center"/>
    </xf>
    <xf numFmtId="0" fontId="26" fillId="16" borderId="0" xfId="1" applyFont="1" applyFill="1" applyAlignment="1">
      <alignment vertical="center"/>
    </xf>
    <xf numFmtId="1" fontId="27" fillId="16" borderId="9" xfId="1" applyNumberFormat="1" applyFont="1" applyFill="1" applyBorder="1" applyAlignment="1" applyProtection="1">
      <alignment vertical="center"/>
      <protection hidden="1"/>
    </xf>
    <xf numFmtId="0" fontId="30" fillId="15" borderId="10" xfId="7" applyFont="1" applyFill="1" applyBorder="1" applyAlignment="1">
      <alignment horizontal="center" vertical="center"/>
    </xf>
    <xf numFmtId="0" fontId="48" fillId="22" borderId="11" xfId="7" applyFont="1" applyFill="1" applyBorder="1" applyAlignment="1">
      <alignment horizontal="left" vertical="center"/>
    </xf>
    <xf numFmtId="0" fontId="48" fillId="22" borderId="11" xfId="7" applyFont="1" applyFill="1" applyBorder="1" applyAlignment="1">
      <alignment horizontal="right" vertical="center"/>
    </xf>
    <xf numFmtId="1" fontId="48" fillId="22" borderId="11" xfId="7" applyNumberFormat="1" applyFont="1" applyFill="1" applyBorder="1" applyAlignment="1">
      <alignment horizontal="right" vertical="center"/>
    </xf>
    <xf numFmtId="0" fontId="49" fillId="7" borderId="11" xfId="0" applyFont="1" applyFill="1" applyBorder="1" applyAlignment="1">
      <alignment horizontal="left" vertical="center"/>
    </xf>
    <xf numFmtId="0" fontId="49" fillId="7" borderId="11" xfId="3" applyFont="1" applyFill="1" applyBorder="1" applyAlignment="1">
      <alignment horizontal="right" vertical="center"/>
    </xf>
    <xf numFmtId="0" fontId="51" fillId="7" borderId="11" xfId="0" applyFont="1" applyFill="1" applyBorder="1" applyAlignment="1">
      <alignment horizontal="right" vertical="center"/>
    </xf>
    <xf numFmtId="0" fontId="52" fillId="21" borderId="11" xfId="0" applyFont="1" applyFill="1" applyBorder="1" applyAlignment="1">
      <alignment horizontal="left" vertical="center"/>
    </xf>
    <xf numFmtId="0" fontId="0" fillId="8" borderId="11" xfId="0" applyFill="1" applyBorder="1"/>
    <xf numFmtId="0" fontId="53" fillId="8" borderId="12" xfId="0" applyFont="1" applyFill="1" applyBorder="1" applyAlignment="1">
      <alignment horizontal="right"/>
    </xf>
    <xf numFmtId="0" fontId="21" fillId="16" borderId="6" xfId="5" applyFont="1" applyFill="1" applyBorder="1" applyAlignment="1">
      <alignment horizontal="right" vertical="center"/>
    </xf>
    <xf numFmtId="0" fontId="30" fillId="15" borderId="13" xfId="7" applyFont="1" applyFill="1" applyBorder="1" applyAlignment="1">
      <alignment horizontal="center" vertical="center"/>
    </xf>
    <xf numFmtId="0" fontId="54" fillId="15" borderId="4" xfId="7" applyFont="1" applyFill="1" applyBorder="1" applyAlignment="1">
      <alignment horizontal="left" vertical="center"/>
    </xf>
    <xf numFmtId="1" fontId="54" fillId="15" borderId="4" xfId="7" applyNumberFormat="1" applyFont="1" applyFill="1" applyBorder="1" applyAlignment="1">
      <alignment horizontal="left" vertical="center"/>
    </xf>
    <xf numFmtId="0" fontId="50" fillId="23" borderId="4" xfId="3" applyFont="1" applyFill="1" applyBorder="1" applyAlignment="1">
      <alignment horizontal="center" vertical="center"/>
    </xf>
    <xf numFmtId="0" fontId="55" fillId="24" borderId="14" xfId="3" applyFont="1" applyFill="1" applyBorder="1" applyAlignment="1">
      <alignment horizontal="center" vertical="center"/>
    </xf>
    <xf numFmtId="0" fontId="16" fillId="9" borderId="15" xfId="3" applyFont="1" applyFill="1" applyBorder="1" applyAlignment="1">
      <alignment horizontal="center" vertical="center"/>
    </xf>
    <xf numFmtId="0" fontId="16" fillId="9" borderId="16" xfId="3" applyFont="1" applyFill="1" applyBorder="1" applyAlignment="1">
      <alignment horizontal="center" vertical="center"/>
    </xf>
    <xf numFmtId="0" fontId="34" fillId="16" borderId="0" xfId="5" applyFont="1" applyFill="1" applyAlignment="1">
      <alignment vertical="center"/>
    </xf>
    <xf numFmtId="0" fontId="25" fillId="18" borderId="17" xfId="1" applyFont="1" applyFill="1" applyBorder="1" applyAlignment="1" applyProtection="1">
      <alignment horizontal="center"/>
      <protection locked="0"/>
    </xf>
    <xf numFmtId="0" fontId="52" fillId="18" borderId="0" xfId="1" applyFont="1" applyFill="1" applyAlignment="1" applyProtection="1">
      <alignment horizontal="center"/>
      <protection locked="0"/>
    </xf>
    <xf numFmtId="0" fontId="56" fillId="7" borderId="0" xfId="1" applyFont="1" applyFill="1" applyAlignment="1" applyProtection="1">
      <alignment horizontal="center" vertical="center"/>
      <protection hidden="1"/>
    </xf>
    <xf numFmtId="0" fontId="50" fillId="8" borderId="18" xfId="1" applyFont="1" applyFill="1" applyBorder="1" applyAlignment="1">
      <alignment horizontal="center"/>
    </xf>
    <xf numFmtId="166" fontId="25" fillId="25" borderId="0" xfId="1" applyNumberFormat="1" applyFont="1" applyFill="1" applyAlignment="1">
      <alignment horizontal="center" vertical="center"/>
    </xf>
    <xf numFmtId="166" fontId="25" fillId="25" borderId="18" xfId="1" applyNumberFormat="1" applyFont="1" applyFill="1" applyBorder="1" applyAlignment="1">
      <alignment horizontal="center" vertical="center"/>
    </xf>
    <xf numFmtId="0" fontId="32" fillId="16" borderId="6" xfId="4" applyFont="1" applyFill="1" applyBorder="1" applyAlignment="1">
      <alignment horizontal="right" vertical="top"/>
    </xf>
    <xf numFmtId="0" fontId="25" fillId="18" borderId="20" xfId="1" applyFont="1" applyFill="1" applyBorder="1" applyAlignment="1" applyProtection="1">
      <alignment horizontal="center" vertical="center"/>
      <protection hidden="1"/>
    </xf>
    <xf numFmtId="0" fontId="25" fillId="18" borderId="14" xfId="8" applyFont="1" applyFill="1" applyBorder="1" applyAlignment="1">
      <alignment horizontal="center" vertical="center"/>
    </xf>
    <xf numFmtId="0" fontId="32" fillId="7" borderId="14" xfId="10" applyFont="1" applyFill="1" applyBorder="1" applyAlignment="1">
      <alignment horizontal="center" vertical="center"/>
    </xf>
    <xf numFmtId="0" fontId="50" fillId="8" borderId="15" xfId="9" applyFont="1" applyFill="1" applyBorder="1" applyAlignment="1">
      <alignment horizontal="center" vertical="center"/>
    </xf>
    <xf numFmtId="0" fontId="59" fillId="8" borderId="14" xfId="11" applyFont="1" applyFill="1" applyBorder="1" applyAlignment="1">
      <alignment horizontal="right" vertical="center"/>
    </xf>
    <xf numFmtId="167" fontId="60" fillId="8" borderId="15" xfId="1" applyNumberFormat="1" applyFont="1" applyFill="1" applyBorder="1" applyAlignment="1">
      <alignment horizontal="left" vertical="center"/>
    </xf>
    <xf numFmtId="168" fontId="61" fillId="27" borderId="23" xfId="1" applyNumberFormat="1" applyFont="1" applyFill="1" applyBorder="1" applyAlignment="1">
      <alignment horizontal="center" vertical="center"/>
    </xf>
    <xf numFmtId="1" fontId="61" fillId="21" borderId="24" xfId="1" applyNumberFormat="1" applyFont="1" applyFill="1" applyBorder="1" applyAlignment="1">
      <alignment horizontal="center" vertical="center"/>
    </xf>
    <xf numFmtId="0" fontId="32" fillId="7" borderId="0" xfId="10" applyFont="1" applyFill="1" applyAlignment="1">
      <alignment horizontal="center" vertical="center"/>
    </xf>
    <xf numFmtId="1" fontId="62" fillId="21" borderId="24" xfId="1" applyNumberFormat="1" applyFont="1" applyFill="1" applyBorder="1" applyAlignment="1">
      <alignment horizontal="center" vertical="center"/>
    </xf>
    <xf numFmtId="0" fontId="63" fillId="28" borderId="25" xfId="1" applyFont="1" applyFill="1" applyBorder="1" applyAlignment="1" applyProtection="1">
      <alignment horizontal="center" vertical="center"/>
      <protection hidden="1"/>
    </xf>
    <xf numFmtId="168" fontId="64" fillId="21" borderId="26" xfId="1" applyNumberFormat="1" applyFont="1" applyFill="1" applyBorder="1" applyAlignment="1">
      <alignment horizontal="center" vertical="center"/>
    </xf>
    <xf numFmtId="0" fontId="41" fillId="0" borderId="18" xfId="1" applyFont="1" applyBorder="1" applyAlignment="1">
      <alignment horizontal="left" vertical="center"/>
    </xf>
    <xf numFmtId="169" fontId="21" fillId="29" borderId="0" xfId="1" applyNumberFormat="1" applyFont="1" applyFill="1" applyAlignment="1">
      <alignment horizontal="center" vertical="center"/>
    </xf>
    <xf numFmtId="2" fontId="1" fillId="30" borderId="27" xfId="12" applyNumberFormat="1" applyFill="1" applyBorder="1" applyAlignment="1" applyProtection="1">
      <alignment horizontal="center" vertical="center"/>
      <protection locked="0"/>
    </xf>
    <xf numFmtId="170" fontId="65" fillId="7" borderId="0" xfId="1" applyNumberFormat="1" applyFont="1" applyFill="1" applyAlignment="1">
      <alignment horizontal="center" vertical="center"/>
    </xf>
    <xf numFmtId="171" fontId="21" fillId="31" borderId="28" xfId="1" applyNumberFormat="1" applyFont="1" applyFill="1" applyBorder="1" applyAlignment="1">
      <alignment horizontal="center" vertical="center"/>
    </xf>
    <xf numFmtId="170" fontId="21" fillId="26" borderId="0" xfId="1" applyNumberFormat="1" applyFont="1" applyFill="1" applyAlignment="1">
      <alignment horizontal="center" vertical="center"/>
    </xf>
    <xf numFmtId="1" fontId="59" fillId="32" borderId="29" xfId="1" applyNumberFormat="1" applyFont="1" applyFill="1" applyBorder="1" applyAlignment="1">
      <alignment horizontal="center" vertical="center"/>
    </xf>
    <xf numFmtId="0" fontId="38" fillId="16" borderId="0" xfId="4" applyFont="1" applyFill="1" applyAlignment="1">
      <alignment horizontal="left" vertical="top"/>
    </xf>
    <xf numFmtId="0" fontId="38" fillId="16" borderId="0" xfId="4" applyFont="1" applyFill="1" applyAlignment="1">
      <alignment horizontal="center" vertical="top" wrapText="1"/>
    </xf>
    <xf numFmtId="0" fontId="66" fillId="33" borderId="6" xfId="13" applyFont="1" applyFill="1" applyBorder="1" applyAlignment="1">
      <alignment horizontal="center" vertical="center"/>
    </xf>
    <xf numFmtId="0" fontId="63" fillId="26" borderId="25" xfId="1" applyFont="1" applyFill="1" applyBorder="1" applyAlignment="1" applyProtection="1">
      <alignment horizontal="center" vertical="center"/>
      <protection hidden="1"/>
    </xf>
    <xf numFmtId="2" fontId="1" fillId="30" borderId="18" xfId="12" applyNumberFormat="1" applyFill="1" applyBorder="1" applyAlignment="1" applyProtection="1">
      <alignment horizontal="center" vertical="center"/>
      <protection locked="0"/>
    </xf>
    <xf numFmtId="171" fontId="21" fillId="8" borderId="30" xfId="1" applyNumberFormat="1" applyFont="1" applyFill="1" applyBorder="1" applyAlignment="1">
      <alignment horizontal="center" vertical="center"/>
    </xf>
    <xf numFmtId="1" fontId="59" fillId="34" borderId="9" xfId="1" applyNumberFormat="1" applyFont="1" applyFill="1" applyBorder="1" applyAlignment="1">
      <alignment horizontal="center" vertical="center"/>
    </xf>
    <xf numFmtId="1" fontId="61" fillId="21" borderId="31" xfId="1" applyNumberFormat="1" applyFont="1" applyFill="1" applyBorder="1" applyAlignment="1">
      <alignment horizontal="center" vertical="center"/>
    </xf>
    <xf numFmtId="0" fontId="67" fillId="35" borderId="25" xfId="1" applyFont="1" applyFill="1" applyBorder="1" applyAlignment="1" applyProtection="1">
      <alignment horizontal="center" vertical="center"/>
      <protection hidden="1"/>
    </xf>
    <xf numFmtId="171" fontId="21" fillId="31" borderId="30" xfId="1" applyNumberFormat="1" applyFont="1" applyFill="1" applyBorder="1" applyAlignment="1">
      <alignment horizontal="center" vertical="center"/>
    </xf>
    <xf numFmtId="1" fontId="59" fillId="32" borderId="32" xfId="1" applyNumberFormat="1" applyFont="1" applyFill="1" applyBorder="1" applyAlignment="1">
      <alignment horizontal="center" vertical="center"/>
    </xf>
    <xf numFmtId="0" fontId="51" fillId="16" borderId="6" xfId="0" applyFont="1" applyFill="1" applyBorder="1" applyAlignment="1">
      <alignment horizontal="right" vertical="center"/>
    </xf>
    <xf numFmtId="0" fontId="52" fillId="16" borderId="0" xfId="0" applyFont="1" applyFill="1" applyAlignment="1">
      <alignment horizontal="left" vertical="center"/>
    </xf>
    <xf numFmtId="0" fontId="34" fillId="16" borderId="6" xfId="1" applyFont="1" applyFill="1" applyBorder="1" applyAlignment="1">
      <alignment horizontal="left" vertical="center"/>
    </xf>
    <xf numFmtId="0" fontId="68" fillId="16" borderId="0" xfId="1" applyFont="1" applyFill="1" applyAlignment="1">
      <alignment horizontal="left" vertical="center"/>
    </xf>
    <xf numFmtId="0" fontId="69" fillId="16" borderId="0" xfId="1" applyFont="1" applyFill="1" applyAlignment="1">
      <alignment horizontal="center" vertical="center"/>
    </xf>
    <xf numFmtId="0" fontId="21" fillId="16" borderId="0" xfId="1" applyFont="1" applyFill="1" applyAlignment="1">
      <alignment horizontal="center" vertical="center"/>
    </xf>
    <xf numFmtId="0" fontId="59" fillId="36" borderId="25" xfId="1" applyFont="1" applyFill="1" applyBorder="1" applyAlignment="1" applyProtection="1">
      <alignment horizontal="center" vertical="center"/>
      <protection hidden="1"/>
    </xf>
    <xf numFmtId="0" fontId="51" fillId="7" borderId="0" xfId="0" applyFont="1" applyFill="1" applyAlignment="1">
      <alignment horizontal="right" vertical="center"/>
    </xf>
    <xf numFmtId="0" fontId="52" fillId="21" borderId="0" xfId="0" applyFont="1" applyFill="1" applyAlignment="1">
      <alignment horizontal="left" vertical="center"/>
    </xf>
    <xf numFmtId="0" fontId="61" fillId="21" borderId="25" xfId="1" applyFont="1" applyFill="1" applyBorder="1" applyAlignment="1">
      <alignment horizontal="left" vertical="center"/>
    </xf>
    <xf numFmtId="1" fontId="59" fillId="32" borderId="33" xfId="1" applyNumberFormat="1" applyFont="1" applyFill="1" applyBorder="1" applyAlignment="1">
      <alignment horizontal="center" vertical="center"/>
    </xf>
    <xf numFmtId="0" fontId="59" fillId="15" borderId="34" xfId="14" applyFont="1" applyFill="1" applyBorder="1" applyAlignment="1">
      <alignment horizontal="left" vertical="center"/>
    </xf>
    <xf numFmtId="0" fontId="59" fillId="15" borderId="4" xfId="14" applyFont="1" applyFill="1" applyBorder="1" applyAlignment="1">
      <alignment horizontal="left" vertical="center"/>
    </xf>
    <xf numFmtId="0" fontId="59" fillId="15" borderId="35" xfId="14" applyFont="1" applyFill="1" applyBorder="1" applyAlignment="1">
      <alignment horizontal="left" vertical="center"/>
    </xf>
    <xf numFmtId="1" fontId="70" fillId="37" borderId="25" xfId="1" applyNumberFormat="1" applyFont="1" applyFill="1" applyBorder="1" applyAlignment="1" applyProtection="1">
      <alignment horizontal="center" vertical="center"/>
      <protection hidden="1"/>
    </xf>
    <xf numFmtId="0" fontId="59" fillId="8" borderId="17" xfId="14" applyFont="1" applyFill="1" applyBorder="1" applyAlignment="1">
      <alignment vertical="center"/>
    </xf>
    <xf numFmtId="0" fontId="71" fillId="8" borderId="37" xfId="14" applyFont="1" applyFill="1" applyBorder="1" applyAlignment="1">
      <alignment vertical="center"/>
    </xf>
    <xf numFmtId="0" fontId="63" fillId="8" borderId="25" xfId="1" applyFont="1" applyFill="1" applyBorder="1" applyAlignment="1" applyProtection="1">
      <alignment horizontal="center" vertical="center"/>
      <protection hidden="1"/>
    </xf>
    <xf numFmtId="1" fontId="59" fillId="32" borderId="38" xfId="1" applyNumberFormat="1" applyFont="1" applyFill="1" applyBorder="1" applyAlignment="1">
      <alignment horizontal="center" vertical="center"/>
    </xf>
    <xf numFmtId="168" fontId="72" fillId="21" borderId="26" xfId="1" applyNumberFormat="1" applyFont="1" applyFill="1" applyBorder="1" applyAlignment="1">
      <alignment horizontal="center" vertical="center"/>
    </xf>
    <xf numFmtId="0" fontId="59" fillId="8" borderId="40" xfId="14" applyFont="1" applyFill="1" applyBorder="1" applyAlignment="1">
      <alignment vertical="center"/>
    </xf>
    <xf numFmtId="0" fontId="71" fillId="8" borderId="41" xfId="14" applyFont="1" applyFill="1" applyBorder="1" applyAlignment="1">
      <alignment vertical="center"/>
    </xf>
    <xf numFmtId="0" fontId="59" fillId="16" borderId="6" xfId="14" applyFont="1" applyFill="1" applyBorder="1" applyAlignment="1">
      <alignment horizontal="center" vertical="center" wrapText="1"/>
    </xf>
    <xf numFmtId="0" fontId="59" fillId="16" borderId="0" xfId="14" applyFont="1" applyFill="1" applyAlignment="1">
      <alignment vertical="center"/>
    </xf>
    <xf numFmtId="0" fontId="71" fillId="16" borderId="0" xfId="14" applyFont="1" applyFill="1" applyAlignment="1">
      <alignment vertical="center"/>
    </xf>
    <xf numFmtId="0" fontId="38" fillId="38" borderId="0" xfId="0" applyFont="1" applyFill="1" applyAlignment="1">
      <alignment vertical="center"/>
    </xf>
    <xf numFmtId="0" fontId="0" fillId="38" borderId="0" xfId="0" applyFill="1"/>
    <xf numFmtId="0" fontId="74" fillId="38" borderId="0" xfId="0" applyFont="1" applyFill="1" applyAlignment="1">
      <alignment horizontal="center" vertical="center"/>
    </xf>
    <xf numFmtId="165" fontId="50" fillId="38" borderId="42" xfId="1" applyNumberFormat="1" applyFont="1" applyFill="1" applyBorder="1" applyAlignment="1">
      <alignment horizontal="center" vertical="center"/>
    </xf>
    <xf numFmtId="0" fontId="50" fillId="38" borderId="0" xfId="9" applyFont="1" applyFill="1" applyAlignment="1">
      <alignment horizontal="right" vertical="center"/>
    </xf>
    <xf numFmtId="0" fontId="36" fillId="16" borderId="6" xfId="9" applyFont="1" applyFill="1" applyBorder="1" applyAlignment="1">
      <alignment horizontal="left" vertical="center"/>
    </xf>
    <xf numFmtId="0" fontId="32" fillId="16" borderId="0" xfId="4" applyFont="1" applyFill="1" applyAlignment="1">
      <alignment horizontal="right" vertical="top"/>
    </xf>
    <xf numFmtId="0" fontId="38" fillId="16" borderId="0" xfId="4" applyFont="1" applyFill="1" applyAlignment="1">
      <alignment vertical="top"/>
    </xf>
    <xf numFmtId="0" fontId="75" fillId="16" borderId="0" xfId="9" applyFont="1" applyFill="1" applyAlignment="1">
      <alignment horizontal="right" vertical="center"/>
    </xf>
    <xf numFmtId="1" fontId="76" fillId="20" borderId="0" xfId="1" applyNumberFormat="1" applyFont="1" applyFill="1" applyAlignment="1" applyProtection="1">
      <alignment horizontal="center" vertical="center"/>
      <protection hidden="1"/>
    </xf>
    <xf numFmtId="0" fontId="21" fillId="16" borderId="9" xfId="9" applyFont="1" applyFill="1" applyBorder="1" applyAlignment="1">
      <alignment vertical="center" wrapText="1"/>
    </xf>
    <xf numFmtId="0" fontId="63" fillId="36" borderId="25" xfId="1" applyFont="1" applyFill="1" applyBorder="1" applyAlignment="1" applyProtection="1">
      <alignment horizontal="center" vertical="center"/>
      <protection hidden="1"/>
    </xf>
    <xf numFmtId="0" fontId="77" fillId="7" borderId="25" xfId="1" applyFont="1" applyFill="1" applyBorder="1" applyAlignment="1" applyProtection="1">
      <alignment horizontal="center" vertical="center"/>
      <protection hidden="1"/>
    </xf>
    <xf numFmtId="0" fontId="59" fillId="39" borderId="25" xfId="1" applyFont="1" applyFill="1" applyBorder="1" applyAlignment="1" applyProtection="1">
      <alignment horizontal="center" vertical="center"/>
      <protection hidden="1"/>
    </xf>
    <xf numFmtId="0" fontId="67" fillId="35" borderId="43" xfId="1" applyFont="1" applyFill="1" applyBorder="1" applyAlignment="1" applyProtection="1">
      <alignment horizontal="center" vertical="center"/>
      <protection hidden="1"/>
    </xf>
    <xf numFmtId="0" fontId="78" fillId="21" borderId="6" xfId="1" applyFont="1" applyFill="1" applyBorder="1" applyAlignment="1">
      <alignment horizontal="center" vertical="center"/>
    </xf>
    <xf numFmtId="0" fontId="36" fillId="16" borderId="0" xfId="1" applyFont="1" applyFill="1" applyAlignment="1">
      <alignment horizontal="left" vertical="center"/>
    </xf>
    <xf numFmtId="0" fontId="73" fillId="16" borderId="0" xfId="0" applyFont="1" applyFill="1"/>
    <xf numFmtId="0" fontId="38" fillId="16" borderId="0" xfId="0" applyFont="1" applyFill="1" applyAlignment="1">
      <alignment horizontal="center"/>
    </xf>
    <xf numFmtId="0" fontId="38" fillId="16" borderId="9" xfId="0" applyFont="1" applyFill="1" applyBorder="1" applyAlignment="1">
      <alignment horizontal="left"/>
    </xf>
    <xf numFmtId="165" fontId="44" fillId="16" borderId="6" xfId="0" applyNumberFormat="1" applyFont="1" applyFill="1" applyBorder="1" applyAlignment="1">
      <alignment horizontal="right" vertical="center"/>
    </xf>
    <xf numFmtId="165" fontId="0" fillId="16" borderId="0" xfId="0" applyNumberFormat="1" applyFill="1" applyAlignment="1">
      <alignment horizontal="left" vertical="center"/>
    </xf>
    <xf numFmtId="0" fontId="79" fillId="16" borderId="0" xfId="1" applyFont="1" applyFill="1" applyAlignment="1">
      <alignment horizontal="right" vertical="center"/>
    </xf>
    <xf numFmtId="1" fontId="80" fillId="20" borderId="0" xfId="1" applyNumberFormat="1" applyFont="1" applyFill="1" applyAlignment="1">
      <alignment horizontal="center" vertical="center"/>
    </xf>
    <xf numFmtId="1" fontId="70" fillId="37" borderId="25" xfId="1" applyNumberFormat="1" applyFont="1" applyFill="1" applyBorder="1" applyAlignment="1" applyProtection="1">
      <alignment horizontal="left" vertical="center"/>
      <protection hidden="1"/>
    </xf>
    <xf numFmtId="1" fontId="81" fillId="40" borderId="47" xfId="1" applyNumberFormat="1" applyFont="1" applyFill="1" applyBorder="1" applyAlignment="1" applyProtection="1">
      <alignment horizontal="left" vertical="center"/>
      <protection hidden="1"/>
    </xf>
    <xf numFmtId="0" fontId="13" fillId="17" borderId="6" xfId="6" applyFont="1" applyFill="1" applyBorder="1" applyAlignment="1">
      <alignment vertical="center"/>
    </xf>
    <xf numFmtId="0" fontId="13" fillId="17" borderId="0" xfId="6" applyFont="1" applyFill="1" applyAlignment="1">
      <alignment vertical="center"/>
    </xf>
    <xf numFmtId="0" fontId="13" fillId="17" borderId="0" xfId="6" applyFont="1" applyFill="1" applyAlignment="1">
      <alignment horizontal="center" vertical="center"/>
    </xf>
    <xf numFmtId="0" fontId="13" fillId="17" borderId="9" xfId="6" applyFont="1" applyFill="1" applyBorder="1" applyAlignment="1">
      <alignment vertical="center"/>
    </xf>
    <xf numFmtId="0" fontId="21" fillId="41" borderId="13" xfId="7" applyFont="1" applyFill="1" applyBorder="1" applyAlignment="1">
      <alignment horizontal="center" vertical="center"/>
    </xf>
    <xf numFmtId="0" fontId="48" fillId="26" borderId="4" xfId="7" applyFont="1" applyFill="1" applyBorder="1" applyAlignment="1">
      <alignment horizontal="right" vertical="center"/>
    </xf>
    <xf numFmtId="0" fontId="48" fillId="26" borderId="4" xfId="7" applyFont="1" applyFill="1" applyBorder="1" applyAlignment="1">
      <alignment horizontal="left" vertical="center"/>
    </xf>
    <xf numFmtId="1" fontId="48" fillId="26" borderId="4" xfId="7" applyNumberFormat="1" applyFont="1" applyFill="1" applyBorder="1" applyAlignment="1">
      <alignment horizontal="right" vertical="center"/>
    </xf>
    <xf numFmtId="0" fontId="16" fillId="9" borderId="45" xfId="3" applyFont="1" applyFill="1" applyBorder="1" applyAlignment="1">
      <alignment horizontal="center" vertical="center"/>
    </xf>
    <xf numFmtId="0" fontId="10" fillId="24" borderId="50" xfId="3" applyFont="1" applyFill="1" applyBorder="1" applyAlignment="1">
      <alignment horizontal="left" vertical="center"/>
    </xf>
    <xf numFmtId="0" fontId="10" fillId="24" borderId="45" xfId="3" applyFont="1" applyFill="1" applyBorder="1" applyAlignment="1">
      <alignment horizontal="center" vertical="center"/>
    </xf>
    <xf numFmtId="0" fontId="0" fillId="8" borderId="49" xfId="0" applyFill="1" applyBorder="1"/>
    <xf numFmtId="0" fontId="59" fillId="8" borderId="49" xfId="6" applyFont="1" applyFill="1" applyBorder="1" applyAlignment="1">
      <alignment horizontal="right" vertical="center"/>
    </xf>
    <xf numFmtId="0" fontId="82" fillId="21" borderId="51" xfId="15" applyFont="1" applyFill="1" applyBorder="1" applyAlignment="1">
      <alignment horizontal="center" vertical="center"/>
    </xf>
    <xf numFmtId="0" fontId="21" fillId="41" borderId="6" xfId="7" applyFont="1" applyFill="1" applyBorder="1" applyAlignment="1">
      <alignment horizontal="center" vertical="center"/>
    </xf>
    <xf numFmtId="0" fontId="48" fillId="42" borderId="0" xfId="7" applyFont="1" applyFill="1" applyAlignment="1">
      <alignment horizontal="right" vertical="center"/>
    </xf>
    <xf numFmtId="0" fontId="48" fillId="42" borderId="0" xfId="7" applyFont="1" applyFill="1" applyAlignment="1">
      <alignment horizontal="left" vertical="center"/>
    </xf>
    <xf numFmtId="1" fontId="48" fillId="42" borderId="0" xfId="7" applyNumberFormat="1" applyFont="1" applyFill="1" applyAlignment="1">
      <alignment horizontal="right" vertical="center"/>
    </xf>
    <xf numFmtId="0" fontId="2" fillId="43" borderId="52" xfId="9" applyFont="1" applyFill="1" applyBorder="1" applyAlignment="1">
      <alignment horizontal="center" vertical="center"/>
    </xf>
    <xf numFmtId="0" fontId="13" fillId="8" borderId="17" xfId="1" applyFont="1" applyFill="1" applyBorder="1" applyAlignment="1" applyProtection="1">
      <alignment vertical="center"/>
      <protection hidden="1"/>
    </xf>
    <xf numFmtId="0" fontId="83" fillId="8" borderId="53" xfId="5" applyFont="1" applyFill="1" applyBorder="1" applyAlignment="1">
      <alignment horizontal="left" vertical="center"/>
    </xf>
    <xf numFmtId="0" fontId="83" fillId="8" borderId="54" xfId="5" applyFont="1" applyFill="1" applyBorder="1" applyAlignment="1">
      <alignment horizontal="left" vertical="center"/>
    </xf>
    <xf numFmtId="0" fontId="0" fillId="8" borderId="55" xfId="0" applyFill="1" applyBorder="1"/>
    <xf numFmtId="0" fontId="0" fillId="8" borderId="14" xfId="0" applyFill="1" applyBorder="1"/>
    <xf numFmtId="0" fontId="21" fillId="8" borderId="14" xfId="6" applyFont="1" applyFill="1" applyBorder="1" applyAlignment="1">
      <alignment horizontal="right" vertical="center"/>
    </xf>
    <xf numFmtId="0" fontId="82" fillId="21" borderId="22" xfId="15" applyFont="1" applyFill="1" applyBorder="1" applyAlignment="1">
      <alignment horizontal="center" vertical="center"/>
    </xf>
    <xf numFmtId="0" fontId="84" fillId="16" borderId="6" xfId="1" applyFont="1" applyFill="1" applyBorder="1" applyAlignment="1">
      <alignment horizontal="left" vertical="center"/>
    </xf>
    <xf numFmtId="0" fontId="85" fillId="8" borderId="17" xfId="1" applyFont="1" applyFill="1" applyBorder="1" applyAlignment="1" applyProtection="1">
      <alignment horizontal="left" vertical="center"/>
      <protection locked="0"/>
    </xf>
    <xf numFmtId="0" fontId="83" fillId="8" borderId="0" xfId="5" applyFont="1" applyFill="1" applyAlignment="1">
      <alignment horizontal="left" vertical="center"/>
    </xf>
    <xf numFmtId="0" fontId="83" fillId="8" borderId="56" xfId="5" applyFont="1" applyFill="1" applyBorder="1" applyAlignment="1">
      <alignment horizontal="right" vertical="center"/>
    </xf>
    <xf numFmtId="0" fontId="59" fillId="8" borderId="0" xfId="5" applyFont="1" applyFill="1" applyAlignment="1">
      <alignment horizontal="right" vertical="center"/>
    </xf>
    <xf numFmtId="174" fontId="86" fillId="22" borderId="9" xfId="1" applyNumberFormat="1" applyFont="1" applyFill="1" applyBorder="1" applyAlignment="1">
      <alignment horizontal="center" vertical="center"/>
    </xf>
    <xf numFmtId="0" fontId="85" fillId="8" borderId="0" xfId="1" applyFont="1" applyFill="1" applyAlignment="1" applyProtection="1">
      <alignment horizontal="left" vertical="center"/>
      <protection locked="0"/>
    </xf>
    <xf numFmtId="0" fontId="85" fillId="8" borderId="56" xfId="1" applyFont="1" applyFill="1" applyBorder="1" applyAlignment="1" applyProtection="1">
      <alignment horizontal="left" vertical="center"/>
      <protection locked="0"/>
    </xf>
    <xf numFmtId="174" fontId="60" fillId="22" borderId="9" xfId="1" applyNumberFormat="1" applyFont="1" applyFill="1" applyBorder="1" applyAlignment="1">
      <alignment horizontal="center" vertical="center"/>
    </xf>
    <xf numFmtId="174" fontId="37" fillId="37" borderId="9" xfId="1" applyNumberFormat="1" applyFont="1" applyFill="1" applyBorder="1" applyAlignment="1">
      <alignment horizontal="center" vertical="center"/>
    </xf>
    <xf numFmtId="0" fontId="13" fillId="8" borderId="0" xfId="5" applyFont="1" applyFill="1" applyAlignment="1">
      <alignment horizontal="right" vertical="center"/>
    </xf>
    <xf numFmtId="174" fontId="13" fillId="44" borderId="9" xfId="1" applyNumberFormat="1" applyFont="1" applyFill="1" applyBorder="1" applyAlignment="1">
      <alignment horizontal="center" vertical="center"/>
    </xf>
    <xf numFmtId="0" fontId="73" fillId="16" borderId="0" xfId="3" applyFont="1" applyFill="1" applyAlignment="1">
      <alignment horizontal="left" vertical="center"/>
    </xf>
    <xf numFmtId="0" fontId="0" fillId="16" borderId="0" xfId="0" applyFill="1" applyAlignment="1">
      <alignment horizontal="left"/>
    </xf>
    <xf numFmtId="0" fontId="0" fillId="16" borderId="9" xfId="0" applyFill="1" applyBorder="1" applyAlignment="1">
      <alignment horizontal="left" vertical="center"/>
    </xf>
    <xf numFmtId="0" fontId="73" fillId="16" borderId="0" xfId="3" applyFont="1" applyFill="1" applyAlignment="1">
      <alignment horizontal="left"/>
    </xf>
    <xf numFmtId="0" fontId="75" fillId="45" borderId="36" xfId="16" applyFont="1" applyFill="1" applyBorder="1" applyAlignment="1" applyProtection="1">
      <alignment horizontal="center" vertical="center"/>
      <protection locked="0"/>
    </xf>
    <xf numFmtId="0" fontId="0" fillId="8" borderId="0" xfId="0" applyFill="1" applyAlignment="1">
      <alignment vertical="center"/>
    </xf>
    <xf numFmtId="1" fontId="76" fillId="21" borderId="36" xfId="5" applyNumberFormat="1" applyFont="1" applyFill="1" applyBorder="1" applyAlignment="1">
      <alignment horizontal="center" vertical="center"/>
    </xf>
    <xf numFmtId="0" fontId="74" fillId="8" borderId="0" xfId="0" applyFont="1" applyFill="1" applyAlignment="1">
      <alignment vertical="center"/>
    </xf>
    <xf numFmtId="0" fontId="37" fillId="46" borderId="0" xfId="16" applyFont="1" applyFill="1" applyAlignment="1" applyProtection="1">
      <alignment horizontal="center" vertical="center"/>
      <protection locked="0"/>
    </xf>
    <xf numFmtId="0" fontId="41" fillId="16" borderId="6" xfId="1" applyFont="1" applyFill="1" applyBorder="1" applyAlignment="1">
      <alignment horizontal="left" vertical="center"/>
    </xf>
    <xf numFmtId="0" fontId="27" fillId="8" borderId="0" xfId="16" applyFont="1" applyFill="1" applyAlignment="1">
      <alignment horizontal="left" vertical="center"/>
    </xf>
    <xf numFmtId="0" fontId="0" fillId="8" borderId="9" xfId="0" applyFill="1" applyBorder="1" applyAlignment="1">
      <alignment vertical="center"/>
    </xf>
    <xf numFmtId="0" fontId="37" fillId="47" borderId="36" xfId="1" applyFont="1" applyFill="1" applyBorder="1" applyAlignment="1">
      <alignment horizontal="center" vertical="center"/>
    </xf>
    <xf numFmtId="0" fontId="59" fillId="8" borderId="0" xfId="1" applyFont="1" applyFill="1" applyAlignment="1">
      <alignment horizontal="left" vertical="center"/>
    </xf>
    <xf numFmtId="0" fontId="21" fillId="8" borderId="0" xfId="16" applyFont="1" applyFill="1" applyAlignment="1">
      <alignment horizontal="left" vertical="center"/>
    </xf>
    <xf numFmtId="0" fontId="38" fillId="8" borderId="9" xfId="0" applyFont="1" applyFill="1" applyBorder="1" applyAlignment="1">
      <alignment horizontal="center" vertical="center"/>
    </xf>
    <xf numFmtId="168" fontId="86" fillId="46" borderId="36" xfId="16" applyNumberFormat="1" applyFont="1" applyFill="1" applyBorder="1" applyAlignment="1" applyProtection="1">
      <alignment horizontal="center" vertical="center"/>
      <protection locked="0"/>
    </xf>
    <xf numFmtId="0" fontId="21" fillId="8" borderId="0" xfId="1" applyFont="1" applyFill="1" applyAlignment="1">
      <alignment horizontal="left" vertical="center"/>
    </xf>
    <xf numFmtId="0" fontId="59" fillId="41" borderId="6" xfId="7" applyFont="1" applyFill="1" applyBorder="1" applyAlignment="1">
      <alignment horizontal="center" vertical="center"/>
    </xf>
    <xf numFmtId="0" fontId="21" fillId="8" borderId="17" xfId="1" applyFont="1" applyFill="1" applyBorder="1" applyAlignment="1" applyProtection="1">
      <alignment horizontal="left" vertical="center"/>
      <protection locked="0"/>
    </xf>
    <xf numFmtId="0" fontId="21" fillId="8" borderId="56" xfId="1" applyFont="1" applyFill="1" applyBorder="1" applyAlignment="1" applyProtection="1">
      <alignment horizontal="right" vertical="center"/>
      <protection locked="0"/>
    </xf>
    <xf numFmtId="0" fontId="13" fillId="8" borderId="17" xfId="1" applyFont="1" applyFill="1" applyBorder="1" applyAlignment="1" applyProtection="1">
      <alignment horizontal="left" vertical="center"/>
      <protection locked="0"/>
    </xf>
    <xf numFmtId="0" fontId="59" fillId="8" borderId="0" xfId="1" applyFont="1" applyFill="1" applyAlignment="1" applyProtection="1">
      <alignment horizontal="left" vertical="center"/>
      <protection locked="0"/>
    </xf>
    <xf numFmtId="0" fontId="59" fillId="8" borderId="56" xfId="1" applyFont="1" applyFill="1" applyBorder="1" applyAlignment="1" applyProtection="1">
      <alignment horizontal="left" vertical="center"/>
      <protection locked="0"/>
    </xf>
    <xf numFmtId="169" fontId="37" fillId="46" borderId="36" xfId="1" applyNumberFormat="1" applyFont="1" applyFill="1" applyBorder="1" applyAlignment="1">
      <alignment horizontal="center" vertical="center"/>
    </xf>
    <xf numFmtId="0" fontId="59" fillId="8" borderId="0" xfId="0" applyFont="1" applyFill="1" applyAlignment="1">
      <alignment vertical="center"/>
    </xf>
    <xf numFmtId="175" fontId="25" fillId="48" borderId="9" xfId="1" applyNumberFormat="1" applyFont="1" applyFill="1" applyBorder="1" applyAlignment="1">
      <alignment horizontal="center" vertical="center"/>
    </xf>
    <xf numFmtId="0" fontId="13" fillId="8" borderId="20" xfId="1" applyFont="1" applyFill="1" applyBorder="1" applyAlignment="1" applyProtection="1">
      <alignment horizontal="left" vertical="center"/>
      <protection locked="0"/>
    </xf>
    <xf numFmtId="0" fontId="85" fillId="8" borderId="14" xfId="1" applyFont="1" applyFill="1" applyBorder="1" applyAlignment="1" applyProtection="1">
      <alignment horizontal="left" vertical="center"/>
      <protection locked="0"/>
    </xf>
    <xf numFmtId="0" fontId="21" fillId="8" borderId="61" xfId="1" applyFont="1" applyFill="1" applyBorder="1" applyAlignment="1" applyProtection="1">
      <alignment horizontal="right" vertical="center"/>
      <protection locked="0"/>
    </xf>
    <xf numFmtId="175" fontId="86" fillId="46" borderId="36" xfId="16" applyNumberFormat="1" applyFont="1" applyFill="1" applyBorder="1" applyAlignment="1" applyProtection="1">
      <alignment horizontal="center" vertical="center"/>
      <protection locked="0"/>
    </xf>
    <xf numFmtId="0" fontId="73" fillId="8" borderId="0" xfId="0" applyFont="1" applyFill="1" applyAlignment="1">
      <alignment horizontal="left" vertical="center"/>
    </xf>
    <xf numFmtId="0" fontId="59" fillId="26" borderId="49" xfId="8" applyFont="1" applyFill="1" applyBorder="1" applyAlignment="1">
      <alignment horizontal="right" vertical="center"/>
    </xf>
    <xf numFmtId="0" fontId="89" fillId="8" borderId="49" xfId="17" applyFill="1" applyBorder="1" applyAlignment="1">
      <alignment vertical="center"/>
    </xf>
    <xf numFmtId="0" fontId="1" fillId="8" borderId="49" xfId="3" applyFill="1" applyBorder="1"/>
    <xf numFmtId="0" fontId="1" fillId="8" borderId="62" xfId="3" applyFill="1" applyBorder="1"/>
    <xf numFmtId="0" fontId="91" fillId="16" borderId="6" xfId="1" applyFont="1" applyFill="1" applyBorder="1" applyAlignment="1" applyProtection="1">
      <alignment horizontal="left" vertical="center"/>
      <protection locked="0"/>
    </xf>
    <xf numFmtId="0" fontId="91" fillId="16" borderId="0" xfId="1" applyFont="1" applyFill="1" applyAlignment="1" applyProtection="1">
      <alignment horizontal="left" vertical="center"/>
      <protection locked="0"/>
    </xf>
    <xf numFmtId="0" fontId="8" fillId="41" borderId="0" xfId="7" applyFont="1" applyFill="1" applyAlignment="1">
      <alignment horizontal="right" vertical="center"/>
    </xf>
    <xf numFmtId="0" fontId="8" fillId="41" borderId="0" xfId="7" applyFont="1" applyFill="1" applyAlignment="1">
      <alignment horizontal="left" vertical="center"/>
    </xf>
    <xf numFmtId="1" fontId="8" fillId="41" borderId="0" xfId="7" applyNumberFormat="1" applyFont="1" applyFill="1" applyAlignment="1">
      <alignment horizontal="right" vertical="center"/>
    </xf>
    <xf numFmtId="0" fontId="92" fillId="41" borderId="0" xfId="1" applyFont="1" applyFill="1" applyAlignment="1" applyProtection="1">
      <alignment vertical="center"/>
      <protection hidden="1"/>
    </xf>
    <xf numFmtId="0" fontId="22" fillId="41" borderId="0" xfId="1" applyFont="1" applyFill="1" applyAlignment="1" applyProtection="1">
      <alignment vertical="center"/>
      <protection hidden="1"/>
    </xf>
    <xf numFmtId="0" fontId="13" fillId="41" borderId="0" xfId="1" applyFont="1" applyFill="1" applyAlignment="1" applyProtection="1">
      <alignment vertical="center"/>
      <protection hidden="1"/>
    </xf>
    <xf numFmtId="0" fontId="59" fillId="41" borderId="0" xfId="1" applyFont="1" applyFill="1" applyAlignment="1" applyProtection="1">
      <alignment vertical="center"/>
      <protection hidden="1"/>
    </xf>
    <xf numFmtId="0" fontId="13" fillId="41" borderId="56" xfId="1" applyFont="1" applyFill="1" applyBorder="1" applyAlignment="1" applyProtection="1">
      <alignment vertical="center"/>
      <protection hidden="1"/>
    </xf>
    <xf numFmtId="0" fontId="30" fillId="50" borderId="65" xfId="7" applyFont="1" applyFill="1" applyBorder="1" applyAlignment="1">
      <alignment horizontal="center" vertical="center"/>
    </xf>
    <xf numFmtId="0" fontId="8" fillId="50" borderId="3" xfId="7" applyFont="1" applyFill="1" applyBorder="1" applyAlignment="1">
      <alignment vertical="center"/>
    </xf>
    <xf numFmtId="1" fontId="8" fillId="50" borderId="3" xfId="7" applyNumberFormat="1" applyFont="1" applyFill="1" applyBorder="1" applyAlignment="1">
      <alignment horizontal="left" vertical="center"/>
    </xf>
    <xf numFmtId="0" fontId="93" fillId="50" borderId="3" xfId="1" applyFont="1" applyFill="1" applyBorder="1" applyAlignment="1" applyProtection="1">
      <alignment vertical="center"/>
      <protection hidden="1"/>
    </xf>
    <xf numFmtId="0" fontId="22" fillId="50" borderId="3" xfId="1" applyFont="1" applyFill="1" applyBorder="1" applyAlignment="1" applyProtection="1">
      <alignment vertical="center"/>
      <protection hidden="1"/>
    </xf>
    <xf numFmtId="0" fontId="13" fillId="50" borderId="3" xfId="1" applyFont="1" applyFill="1" applyBorder="1" applyAlignment="1" applyProtection="1">
      <alignment vertical="center"/>
      <protection hidden="1"/>
    </xf>
    <xf numFmtId="0" fontId="13" fillId="50" borderId="66" xfId="1" applyFont="1" applyFill="1" applyBorder="1" applyAlignment="1" applyProtection="1">
      <alignment vertical="center"/>
      <protection hidden="1"/>
    </xf>
    <xf numFmtId="0" fontId="73" fillId="16" borderId="6" xfId="0" applyFont="1" applyFill="1" applyBorder="1" applyAlignment="1">
      <alignment vertical="center"/>
    </xf>
    <xf numFmtId="0" fontId="73" fillId="16" borderId="0" xfId="0" applyFont="1" applyFill="1" applyAlignment="1">
      <alignment vertical="center"/>
    </xf>
    <xf numFmtId="0" fontId="59" fillId="38" borderId="0" xfId="4" applyFont="1" applyFill="1" applyAlignment="1">
      <alignment horizontal="center" vertical="center"/>
    </xf>
    <xf numFmtId="0" fontId="1" fillId="38" borderId="0" xfId="4" applyFill="1"/>
    <xf numFmtId="0" fontId="73" fillId="16" borderId="6" xfId="3" applyFont="1" applyFill="1" applyBorder="1" applyAlignment="1">
      <alignment horizontal="left" vertical="center"/>
    </xf>
    <xf numFmtId="0" fontId="1" fillId="0" borderId="0" xfId="4"/>
    <xf numFmtId="0" fontId="2" fillId="43" borderId="0" xfId="9" applyFont="1" applyFill="1" applyAlignment="1">
      <alignment horizontal="centerContinuous" vertical="center"/>
    </xf>
    <xf numFmtId="0" fontId="2" fillId="43" borderId="0" xfId="9" applyFont="1" applyFill="1" applyAlignment="1">
      <alignment horizontal="right" vertical="center"/>
    </xf>
    <xf numFmtId="0" fontId="74" fillId="0" borderId="0" xfId="9" applyFont="1" applyAlignment="1">
      <alignment vertical="center"/>
    </xf>
    <xf numFmtId="0" fontId="1" fillId="8" borderId="0" xfId="3" applyFill="1" applyAlignment="1">
      <alignment vertical="center"/>
    </xf>
    <xf numFmtId="0" fontId="2" fillId="43" borderId="67" xfId="9" applyFont="1" applyFill="1" applyBorder="1" applyAlignment="1">
      <alignment horizontal="center" vertical="center"/>
    </xf>
    <xf numFmtId="0" fontId="13" fillId="51" borderId="4" xfId="3" applyFont="1" applyFill="1" applyBorder="1" applyAlignment="1">
      <alignment horizontal="left" vertical="center"/>
    </xf>
    <xf numFmtId="0" fontId="13" fillId="51" borderId="4" xfId="3" applyFont="1" applyFill="1" applyBorder="1" applyAlignment="1">
      <alignment horizontal="right" vertical="center"/>
    </xf>
    <xf numFmtId="0" fontId="13" fillId="42" borderId="4" xfId="1" applyFont="1" applyFill="1" applyBorder="1" applyAlignment="1" applyProtection="1">
      <alignment horizontal="right" vertical="center"/>
      <protection hidden="1"/>
    </xf>
    <xf numFmtId="0" fontId="13" fillId="42" borderId="68" xfId="1" applyFont="1" applyFill="1" applyBorder="1" applyAlignment="1" applyProtection="1">
      <alignment horizontal="right" vertical="center"/>
      <protection hidden="1"/>
    </xf>
    <xf numFmtId="0" fontId="94" fillId="8" borderId="69" xfId="0" applyFont="1" applyFill="1" applyBorder="1" applyAlignment="1">
      <alignment horizontal="center" vertical="center"/>
    </xf>
    <xf numFmtId="0" fontId="95" fillId="8" borderId="17" xfId="18" applyFont="1" applyFill="1" applyBorder="1" applyAlignment="1">
      <alignment horizontal="left" vertical="center"/>
    </xf>
    <xf numFmtId="0" fontId="0" fillId="8" borderId="56" xfId="0" applyFill="1" applyBorder="1" applyAlignment="1">
      <alignment vertical="center"/>
    </xf>
    <xf numFmtId="0" fontId="37" fillId="16" borderId="6" xfId="0" applyFont="1" applyFill="1" applyBorder="1"/>
    <xf numFmtId="0" fontId="37" fillId="16" borderId="0" xfId="0" applyFont="1" applyFill="1"/>
    <xf numFmtId="0" fontId="37" fillId="16" borderId="0" xfId="0" applyFont="1" applyFill="1" applyAlignment="1">
      <alignment vertical="center"/>
    </xf>
    <xf numFmtId="0" fontId="21" fillId="8" borderId="0" xfId="0" applyFont="1" applyFill="1" applyAlignment="1">
      <alignment vertical="center"/>
    </xf>
    <xf numFmtId="0" fontId="25" fillId="18" borderId="70" xfId="1" applyFont="1" applyFill="1" applyBorder="1" applyAlignment="1" applyProtection="1">
      <alignment horizontal="center"/>
      <protection locked="0"/>
    </xf>
    <xf numFmtId="0" fontId="52" fillId="18" borderId="5" xfId="1" applyFont="1" applyFill="1" applyBorder="1" applyAlignment="1" applyProtection="1">
      <alignment horizontal="center"/>
      <protection locked="0"/>
    </xf>
    <xf numFmtId="0" fontId="56" fillId="7" borderId="5" xfId="1" applyFont="1" applyFill="1" applyBorder="1" applyAlignment="1" applyProtection="1">
      <alignment horizontal="center" vertical="center"/>
      <protection hidden="1"/>
    </xf>
    <xf numFmtId="0" fontId="50" fillId="16" borderId="58" xfId="1" applyFont="1" applyFill="1" applyBorder="1" applyAlignment="1">
      <alignment horizontal="center"/>
    </xf>
    <xf numFmtId="0" fontId="25" fillId="18" borderId="73" xfId="1" applyFont="1" applyFill="1" applyBorder="1" applyAlignment="1" applyProtection="1">
      <alignment horizontal="center" vertical="center"/>
      <protection hidden="1"/>
    </xf>
    <xf numFmtId="0" fontId="50" fillId="16" borderId="22" xfId="9" applyFont="1" applyFill="1" applyBorder="1" applyAlignment="1">
      <alignment horizontal="center" vertical="center"/>
    </xf>
    <xf numFmtId="0" fontId="96" fillId="18" borderId="6" xfId="1" applyFont="1" applyFill="1" applyBorder="1" applyAlignment="1" applyProtection="1">
      <alignment horizontal="center" vertical="center"/>
      <protection hidden="1"/>
    </xf>
    <xf numFmtId="0" fontId="25" fillId="18" borderId="0" xfId="8" applyFont="1" applyFill="1" applyAlignment="1">
      <alignment horizontal="center" vertical="center"/>
    </xf>
    <xf numFmtId="168" fontId="61" fillId="27" borderId="74" xfId="1" applyNumberFormat="1" applyFont="1" applyFill="1" applyBorder="1" applyAlignment="1">
      <alignment horizontal="center" vertical="center"/>
    </xf>
    <xf numFmtId="0" fontId="41" fillId="0" borderId="9" xfId="1" applyFont="1" applyBorder="1" applyAlignment="1">
      <alignment horizontal="left" vertical="center"/>
    </xf>
    <xf numFmtId="0" fontId="95" fillId="8" borderId="75" xfId="18" applyFont="1" applyFill="1" applyBorder="1" applyAlignment="1">
      <alignment horizontal="left" vertical="center"/>
    </xf>
    <xf numFmtId="166" fontId="25" fillId="25" borderId="6" xfId="1" applyNumberFormat="1" applyFont="1" applyFill="1" applyBorder="1" applyAlignment="1">
      <alignment horizontal="center" vertical="center"/>
    </xf>
    <xf numFmtId="1" fontId="50" fillId="52" borderId="9" xfId="1" applyNumberFormat="1" applyFont="1" applyFill="1" applyBorder="1" applyAlignment="1">
      <alignment horizontal="right" vertical="center"/>
    </xf>
    <xf numFmtId="0" fontId="59" fillId="8" borderId="73" xfId="11" applyFont="1" applyFill="1" applyBorder="1" applyAlignment="1">
      <alignment horizontal="right" vertical="center"/>
    </xf>
    <xf numFmtId="169" fontId="21" fillId="29" borderId="6" xfId="1" applyNumberFormat="1" applyFont="1" applyFill="1" applyBorder="1" applyAlignment="1">
      <alignment horizontal="center" vertical="center"/>
    </xf>
    <xf numFmtId="1" fontId="59" fillId="31" borderId="76" xfId="1" applyNumberFormat="1" applyFont="1" applyFill="1" applyBorder="1" applyAlignment="1">
      <alignment horizontal="center" vertical="center" wrapText="1"/>
    </xf>
    <xf numFmtId="1" fontId="59" fillId="34" borderId="18" xfId="1" applyNumberFormat="1" applyFont="1" applyFill="1" applyBorder="1" applyAlignment="1">
      <alignment horizontal="center" vertical="center"/>
    </xf>
    <xf numFmtId="0" fontId="45" fillId="16" borderId="6" xfId="9" applyFont="1" applyFill="1" applyBorder="1" applyAlignment="1">
      <alignment horizontal="left" vertical="center"/>
    </xf>
    <xf numFmtId="170" fontId="97" fillId="16" borderId="0" xfId="1" applyNumberFormat="1" applyFont="1" applyFill="1" applyAlignment="1">
      <alignment horizontal="center" vertical="center"/>
    </xf>
    <xf numFmtId="1" fontId="50" fillId="53" borderId="0" xfId="1" applyNumberFormat="1" applyFont="1" applyFill="1" applyAlignment="1">
      <alignment horizontal="left" vertical="center"/>
    </xf>
    <xf numFmtId="1" fontId="21" fillId="52" borderId="0" xfId="1" applyNumberFormat="1" applyFont="1" applyFill="1" applyAlignment="1">
      <alignment horizontal="right" vertical="center"/>
    </xf>
    <xf numFmtId="176" fontId="98" fillId="16" borderId="0" xfId="1" applyNumberFormat="1" applyFont="1" applyFill="1" applyAlignment="1">
      <alignment horizontal="center" vertical="center"/>
    </xf>
    <xf numFmtId="170" fontId="32" fillId="7" borderId="0" xfId="1" applyNumberFormat="1" applyFont="1" applyFill="1" applyAlignment="1">
      <alignment horizontal="left" vertical="center"/>
    </xf>
    <xf numFmtId="0" fontId="59" fillId="8" borderId="17" xfId="1" applyFont="1" applyFill="1" applyBorder="1" applyAlignment="1" applyProtection="1">
      <alignment horizontal="left" vertical="center"/>
      <protection locked="0"/>
    </xf>
    <xf numFmtId="0" fontId="21" fillId="8" borderId="0" xfId="1" applyFont="1" applyFill="1" applyAlignment="1" applyProtection="1">
      <alignment horizontal="right" vertical="center"/>
      <protection locked="0"/>
    </xf>
    <xf numFmtId="1" fontId="50" fillId="52" borderId="0" xfId="1" applyNumberFormat="1" applyFont="1" applyFill="1" applyAlignment="1">
      <alignment horizontal="center" vertical="center"/>
    </xf>
    <xf numFmtId="170" fontId="21" fillId="54" borderId="0" xfId="1" applyNumberFormat="1" applyFont="1" applyFill="1" applyAlignment="1">
      <alignment horizontal="center" vertical="center"/>
    </xf>
    <xf numFmtId="0" fontId="92" fillId="41" borderId="77" xfId="1" applyFont="1" applyFill="1" applyBorder="1" applyAlignment="1" applyProtection="1">
      <alignment vertical="center"/>
      <protection hidden="1"/>
    </xf>
    <xf numFmtId="0" fontId="22" fillId="41" borderId="77" xfId="1" applyFont="1" applyFill="1" applyBorder="1" applyAlignment="1" applyProtection="1">
      <alignment vertical="center"/>
      <protection hidden="1"/>
    </xf>
    <xf numFmtId="0" fontId="13" fillId="41" borderId="77" xfId="1" applyFont="1" applyFill="1" applyBorder="1" applyAlignment="1" applyProtection="1">
      <alignment vertical="center"/>
      <protection hidden="1"/>
    </xf>
    <xf numFmtId="0" fontId="59" fillId="41" borderId="77" xfId="1" applyFont="1" applyFill="1" applyBorder="1" applyAlignment="1" applyProtection="1">
      <alignment vertical="center"/>
      <protection hidden="1"/>
    </xf>
    <xf numFmtId="0" fontId="13" fillId="41" borderId="78" xfId="1" applyFont="1" applyFill="1" applyBorder="1" applyAlignment="1" applyProtection="1">
      <alignment vertical="center"/>
      <protection hidden="1"/>
    </xf>
    <xf numFmtId="0" fontId="13" fillId="16" borderId="6" xfId="6" applyFont="1" applyFill="1" applyBorder="1" applyAlignment="1">
      <alignment vertical="center"/>
    </xf>
    <xf numFmtId="0" fontId="32" fillId="7" borderId="79" xfId="10" applyFont="1" applyFill="1" applyBorder="1" applyAlignment="1">
      <alignment horizontal="center" vertical="center"/>
    </xf>
    <xf numFmtId="0" fontId="73" fillId="16" borderId="0" xfId="0" applyFont="1" applyFill="1" applyAlignment="1">
      <alignment vertical="top"/>
    </xf>
    <xf numFmtId="0" fontId="0" fillId="16" borderId="0" xfId="0" applyFill="1" applyAlignment="1">
      <alignment vertical="top"/>
    </xf>
    <xf numFmtId="0" fontId="0" fillId="16" borderId="0" xfId="0" applyFill="1" applyAlignment="1">
      <alignment vertical="center"/>
    </xf>
    <xf numFmtId="0" fontId="13" fillId="8" borderId="17" xfId="5" applyFont="1" applyFill="1" applyBorder="1" applyAlignment="1" applyProtection="1">
      <alignment vertical="center"/>
      <protection locked="0"/>
    </xf>
    <xf numFmtId="0" fontId="50" fillId="8" borderId="0" xfId="5" applyFont="1" applyFill="1" applyAlignment="1">
      <alignment vertical="center"/>
    </xf>
    <xf numFmtId="170" fontId="92" fillId="16" borderId="0" xfId="1" applyNumberFormat="1" applyFont="1" applyFill="1" applyAlignment="1">
      <alignment horizontal="center" vertical="top" wrapText="1"/>
    </xf>
    <xf numFmtId="170" fontId="92" fillId="16" borderId="9" xfId="1" applyNumberFormat="1" applyFont="1" applyFill="1" applyBorder="1" applyAlignment="1">
      <alignment horizontal="center" vertical="top" wrapText="1"/>
    </xf>
    <xf numFmtId="170" fontId="99" fillId="16" borderId="0" xfId="1" applyNumberFormat="1" applyFont="1" applyFill="1" applyAlignment="1">
      <alignment horizontal="center" vertical="top" wrapText="1"/>
    </xf>
    <xf numFmtId="170" fontId="99" fillId="16" borderId="9" xfId="1" applyNumberFormat="1" applyFont="1" applyFill="1" applyBorder="1" applyAlignment="1">
      <alignment horizontal="center" vertical="top" wrapText="1"/>
    </xf>
    <xf numFmtId="0" fontId="50" fillId="8" borderId="80" xfId="1" applyFont="1" applyFill="1" applyBorder="1" applyAlignment="1">
      <alignment horizontal="center"/>
    </xf>
    <xf numFmtId="0" fontId="78" fillId="8" borderId="17" xfId="5" applyFont="1" applyFill="1" applyBorder="1" applyAlignment="1" applyProtection="1">
      <alignment vertical="center"/>
      <protection locked="0"/>
    </xf>
    <xf numFmtId="0" fontId="50" fillId="8" borderId="84" xfId="9" applyFont="1" applyFill="1" applyBorder="1" applyAlignment="1">
      <alignment horizontal="center" vertical="center"/>
    </xf>
    <xf numFmtId="0" fontId="83" fillId="8" borderId="56" xfId="5" applyFont="1" applyFill="1" applyBorder="1" applyAlignment="1">
      <alignment horizontal="left" vertical="center"/>
    </xf>
    <xf numFmtId="0" fontId="45" fillId="8" borderId="85" xfId="9" applyFont="1" applyFill="1" applyBorder="1" applyAlignment="1">
      <alignment horizontal="left" vertical="center"/>
    </xf>
    <xf numFmtId="170" fontId="97" fillId="8" borderId="86" xfId="1" applyNumberFormat="1" applyFont="1" applyFill="1" applyBorder="1" applyAlignment="1">
      <alignment horizontal="center" vertical="center"/>
    </xf>
    <xf numFmtId="1" fontId="50" fillId="57" borderId="87" xfId="1" applyNumberFormat="1" applyFont="1" applyFill="1" applyBorder="1" applyAlignment="1">
      <alignment horizontal="center" vertical="center"/>
    </xf>
    <xf numFmtId="1" fontId="21" fillId="29" borderId="0" xfId="1" applyNumberFormat="1" applyFont="1" applyFill="1" applyAlignment="1">
      <alignment horizontal="right" vertical="center"/>
    </xf>
    <xf numFmtId="176" fontId="98" fillId="21" borderId="88" xfId="1" applyNumberFormat="1" applyFont="1" applyFill="1" applyBorder="1" applyAlignment="1">
      <alignment horizontal="center" vertical="center"/>
    </xf>
    <xf numFmtId="170" fontId="97" fillId="8" borderId="89" xfId="1" applyNumberFormat="1" applyFont="1" applyFill="1" applyBorder="1" applyAlignment="1">
      <alignment horizontal="center" vertical="center"/>
    </xf>
    <xf numFmtId="1" fontId="50" fillId="34" borderId="90" xfId="1" applyNumberFormat="1" applyFont="1" applyFill="1" applyBorder="1" applyAlignment="1">
      <alignment horizontal="center" vertical="center"/>
    </xf>
    <xf numFmtId="170" fontId="97" fillId="56" borderId="86" xfId="1" applyNumberFormat="1" applyFont="1" applyFill="1" applyBorder="1" applyAlignment="1">
      <alignment horizontal="center" vertical="center"/>
    </xf>
    <xf numFmtId="170" fontId="97" fillId="54" borderId="87" xfId="1" applyNumberFormat="1" applyFont="1" applyFill="1" applyBorder="1" applyAlignment="1">
      <alignment horizontal="center" vertical="center"/>
    </xf>
    <xf numFmtId="1" fontId="50" fillId="32" borderId="38" xfId="1" applyNumberFormat="1" applyFont="1" applyFill="1" applyBorder="1" applyAlignment="1">
      <alignment horizontal="center" vertical="center"/>
    </xf>
    <xf numFmtId="0" fontId="45" fillId="8" borderId="6" xfId="9" applyFont="1" applyFill="1" applyBorder="1" applyAlignment="1">
      <alignment horizontal="left" vertical="center"/>
    </xf>
    <xf numFmtId="170" fontId="97" fillId="56" borderId="0" xfId="1" applyNumberFormat="1" applyFont="1" applyFill="1" applyAlignment="1">
      <alignment horizontal="center" vertical="center"/>
    </xf>
    <xf numFmtId="1" fontId="50" fillId="57" borderId="0" xfId="1" applyNumberFormat="1" applyFont="1" applyFill="1" applyAlignment="1">
      <alignment horizontal="center" vertical="center"/>
    </xf>
    <xf numFmtId="176" fontId="98" fillId="21" borderId="0" xfId="1" applyNumberFormat="1" applyFont="1" applyFill="1" applyAlignment="1">
      <alignment horizontal="center" vertical="center"/>
    </xf>
    <xf numFmtId="170" fontId="97" fillId="54" borderId="0" xfId="1" applyNumberFormat="1" applyFont="1" applyFill="1" applyAlignment="1">
      <alignment horizontal="center" vertical="center"/>
    </xf>
    <xf numFmtId="1" fontId="50" fillId="32" borderId="9" xfId="1" applyNumberFormat="1" applyFont="1" applyFill="1" applyBorder="1" applyAlignment="1">
      <alignment horizontal="right" vertical="center"/>
    </xf>
    <xf numFmtId="0" fontId="13" fillId="16" borderId="0" xfId="6" applyFont="1" applyFill="1" applyAlignment="1">
      <alignment vertical="center"/>
    </xf>
    <xf numFmtId="0" fontId="13" fillId="16" borderId="0" xfId="6" applyFont="1" applyFill="1" applyAlignment="1">
      <alignment horizontal="center" vertical="center"/>
    </xf>
    <xf numFmtId="0" fontId="13" fillId="16" borderId="9" xfId="6" applyFont="1" applyFill="1" applyBorder="1" applyAlignment="1">
      <alignment vertical="center"/>
    </xf>
    <xf numFmtId="0" fontId="27" fillId="17" borderId="0" xfId="6" applyFont="1" applyFill="1" applyAlignment="1">
      <alignment vertical="center"/>
    </xf>
    <xf numFmtId="0" fontId="73" fillId="16" borderId="0" xfId="3" applyFont="1" applyFill="1"/>
    <xf numFmtId="0" fontId="59" fillId="8" borderId="20" xfId="1" applyFont="1" applyFill="1" applyBorder="1" applyAlignment="1" applyProtection="1">
      <alignment horizontal="left" vertical="center"/>
      <protection locked="0"/>
    </xf>
    <xf numFmtId="0" fontId="25" fillId="18" borderId="94" xfId="1" applyFont="1" applyFill="1" applyBorder="1" applyAlignment="1" applyProtection="1">
      <alignment horizontal="center"/>
      <protection locked="0"/>
    </xf>
    <xf numFmtId="0" fontId="52" fillId="18" borderId="1" xfId="1" applyFont="1" applyFill="1" applyBorder="1" applyAlignment="1" applyProtection="1">
      <alignment horizontal="center"/>
      <protection locked="0"/>
    </xf>
    <xf numFmtId="0" fontId="56" fillId="7" borderId="49" xfId="1" applyFont="1" applyFill="1" applyBorder="1" applyAlignment="1" applyProtection="1">
      <alignment horizontal="center" vertical="center"/>
      <protection hidden="1"/>
    </xf>
    <xf numFmtId="0" fontId="50" fillId="8" borderId="95" xfId="1" applyFont="1" applyFill="1" applyBorder="1" applyAlignment="1">
      <alignment horizontal="center"/>
    </xf>
    <xf numFmtId="0" fontId="25" fillId="18" borderId="6" xfId="1" applyFont="1" applyFill="1" applyBorder="1" applyAlignment="1" applyProtection="1">
      <alignment horizontal="center" vertical="center"/>
      <protection hidden="1"/>
    </xf>
    <xf numFmtId="0" fontId="50" fillId="8" borderId="19" xfId="9" applyFont="1" applyFill="1" applyBorder="1" applyAlignment="1">
      <alignment horizontal="center" vertical="center"/>
    </xf>
    <xf numFmtId="2" fontId="61" fillId="27" borderId="96" xfId="1" applyNumberFormat="1" applyFont="1" applyFill="1" applyBorder="1" applyAlignment="1">
      <alignment horizontal="center" vertical="center"/>
    </xf>
    <xf numFmtId="1" fontId="61" fillId="21" borderId="97" xfId="1" applyNumberFormat="1" applyFont="1" applyFill="1" applyBorder="1" applyAlignment="1">
      <alignment horizontal="center" vertical="center"/>
    </xf>
    <xf numFmtId="0" fontId="32" fillId="7" borderId="98" xfId="10" applyFont="1" applyFill="1" applyBorder="1" applyAlignment="1">
      <alignment horizontal="center" vertical="center"/>
    </xf>
    <xf numFmtId="1" fontId="62" fillId="21" borderId="87" xfId="1" applyNumberFormat="1" applyFont="1" applyFill="1" applyBorder="1" applyAlignment="1">
      <alignment horizontal="center" vertical="center"/>
    </xf>
    <xf numFmtId="0" fontId="101" fillId="8" borderId="99" xfId="1" applyFont="1" applyFill="1" applyBorder="1" applyAlignment="1" applyProtection="1">
      <alignment vertical="center"/>
      <protection hidden="1"/>
    </xf>
    <xf numFmtId="0" fontId="45" fillId="8" borderId="100" xfId="9" applyFont="1" applyFill="1" applyBorder="1" applyAlignment="1">
      <alignment horizontal="left" vertical="center"/>
    </xf>
    <xf numFmtId="0" fontId="74" fillId="42" borderId="4" xfId="4" applyFont="1" applyFill="1" applyBorder="1" applyAlignment="1">
      <alignment vertical="center"/>
    </xf>
    <xf numFmtId="0" fontId="102" fillId="0" borderId="25" xfId="20" applyFont="1" applyBorder="1" applyAlignment="1">
      <alignment horizontal="center" vertical="center"/>
    </xf>
    <xf numFmtId="0" fontId="38" fillId="8" borderId="0" xfId="3" applyFont="1" applyFill="1" applyAlignment="1">
      <alignment horizontal="left" vertical="center"/>
    </xf>
    <xf numFmtId="0" fontId="13" fillId="8" borderId="14" xfId="21" applyFont="1" applyFill="1" applyBorder="1" applyAlignment="1">
      <alignment horizontal="left" vertical="center"/>
    </xf>
    <xf numFmtId="0" fontId="13" fillId="8" borderId="0" xfId="21" applyFont="1" applyFill="1" applyAlignment="1">
      <alignment horizontal="left" vertical="center"/>
    </xf>
    <xf numFmtId="0" fontId="13" fillId="8" borderId="56" xfId="21" applyFont="1" applyFill="1" applyBorder="1" applyAlignment="1">
      <alignment horizontal="left" vertical="center"/>
    </xf>
    <xf numFmtId="1" fontId="61" fillId="27" borderId="74" xfId="1" applyNumberFormat="1" applyFont="1" applyFill="1" applyBorder="1" applyAlignment="1">
      <alignment horizontal="center" vertical="center"/>
    </xf>
    <xf numFmtId="1" fontId="61" fillId="21" borderId="101" xfId="1" applyNumberFormat="1" applyFont="1" applyFill="1" applyBorder="1" applyAlignment="1">
      <alignment horizontal="center" vertical="center"/>
    </xf>
    <xf numFmtId="0" fontId="25" fillId="8" borderId="0" xfId="1" applyFont="1" applyFill="1" applyAlignment="1" applyProtection="1">
      <alignment horizontal="left" vertical="center"/>
      <protection hidden="1"/>
    </xf>
    <xf numFmtId="0" fontId="59" fillId="8" borderId="0" xfId="21" applyFont="1" applyFill="1" applyAlignment="1">
      <alignment vertical="center"/>
    </xf>
    <xf numFmtId="0" fontId="59" fillId="8" borderId="56" xfId="21" applyFont="1" applyFill="1" applyBorder="1" applyAlignment="1">
      <alignment vertical="center"/>
    </xf>
    <xf numFmtId="1" fontId="61" fillId="16" borderId="6" xfId="1" applyNumberFormat="1" applyFont="1" applyFill="1" applyBorder="1" applyAlignment="1">
      <alignment horizontal="center" vertical="center"/>
    </xf>
    <xf numFmtId="1" fontId="61" fillId="16" borderId="0" xfId="1" applyNumberFormat="1" applyFont="1" applyFill="1" applyAlignment="1">
      <alignment horizontal="center" vertical="center"/>
    </xf>
    <xf numFmtId="0" fontId="32" fillId="16" borderId="0" xfId="10" applyFont="1" applyFill="1" applyAlignment="1">
      <alignment horizontal="center" vertical="center"/>
    </xf>
    <xf numFmtId="1" fontId="62" fillId="16" borderId="0" xfId="1" applyNumberFormat="1" applyFont="1" applyFill="1" applyAlignment="1">
      <alignment horizontal="center" vertical="center"/>
    </xf>
    <xf numFmtId="0" fontId="101" fillId="16" borderId="0" xfId="1" applyFont="1" applyFill="1" applyAlignment="1" applyProtection="1">
      <alignment vertical="center"/>
      <protection hidden="1"/>
    </xf>
    <xf numFmtId="0" fontId="45" fillId="16" borderId="0" xfId="9" applyFont="1" applyFill="1" applyAlignment="1">
      <alignment horizontal="left" vertical="center"/>
    </xf>
    <xf numFmtId="0" fontId="103" fillId="8" borderId="69" xfId="21" applyFont="1" applyFill="1" applyBorder="1" applyAlignment="1">
      <alignment horizontal="center" vertical="center"/>
    </xf>
    <xf numFmtId="0" fontId="37" fillId="16" borderId="6" xfId="0" applyFont="1" applyFill="1" applyBorder="1" applyAlignment="1">
      <alignment vertical="center"/>
    </xf>
    <xf numFmtId="0" fontId="13" fillId="8" borderId="0" xfId="21" applyFont="1" applyFill="1" applyAlignment="1">
      <alignment horizontal="centerContinuous" vertical="center"/>
    </xf>
    <xf numFmtId="0" fontId="86" fillId="8" borderId="0" xfId="21" applyFont="1" applyFill="1" applyAlignment="1">
      <alignment horizontal="left"/>
    </xf>
    <xf numFmtId="0" fontId="86" fillId="8" borderId="56" xfId="21" applyFont="1" applyFill="1" applyBorder="1" applyAlignment="1">
      <alignment horizontal="left"/>
    </xf>
    <xf numFmtId="0" fontId="73" fillId="16" borderId="6" xfId="0" applyFont="1" applyFill="1" applyBorder="1"/>
    <xf numFmtId="0" fontId="66" fillId="16" borderId="0" xfId="1" applyFont="1" applyFill="1" applyAlignment="1" applyProtection="1">
      <alignment horizontal="left" vertical="center"/>
      <protection locked="0"/>
    </xf>
    <xf numFmtId="0" fontId="13" fillId="16" borderId="6" xfId="1" quotePrefix="1" applyFont="1" applyFill="1" applyBorder="1" applyAlignment="1" applyProtection="1">
      <alignment vertical="center"/>
      <protection hidden="1"/>
    </xf>
    <xf numFmtId="0" fontId="67" fillId="8" borderId="69" xfId="0" applyFont="1" applyFill="1" applyBorder="1" applyAlignment="1">
      <alignment horizontal="center" vertical="center"/>
    </xf>
    <xf numFmtId="0" fontId="78" fillId="16" borderId="0" xfId="1" applyFont="1" applyFill="1" applyAlignment="1">
      <alignment horizontal="left" vertical="center"/>
    </xf>
    <xf numFmtId="0" fontId="102" fillId="0" borderId="102" xfId="20" applyFont="1" applyBorder="1" applyAlignment="1">
      <alignment horizontal="center" vertical="center"/>
    </xf>
    <xf numFmtId="0" fontId="86" fillId="8" borderId="0" xfId="21" applyFont="1" applyFill="1" applyAlignment="1">
      <alignment horizontal="left" vertical="center"/>
    </xf>
    <xf numFmtId="0" fontId="86" fillId="8" borderId="56" xfId="21" applyFont="1" applyFill="1" applyBorder="1" applyAlignment="1">
      <alignment horizontal="left" vertical="center"/>
    </xf>
    <xf numFmtId="1" fontId="61" fillId="58" borderId="103" xfId="1" applyNumberFormat="1" applyFont="1" applyFill="1" applyBorder="1" applyAlignment="1">
      <alignment horizontal="left" vertical="center"/>
    </xf>
    <xf numFmtId="0" fontId="50" fillId="44" borderId="104" xfId="20" applyFont="1" applyFill="1" applyBorder="1" applyAlignment="1">
      <alignment horizontal="center"/>
    </xf>
    <xf numFmtId="0" fontId="104" fillId="8" borderId="69" xfId="0" applyFont="1" applyFill="1" applyBorder="1" applyAlignment="1">
      <alignment horizontal="center" vertical="center"/>
    </xf>
    <xf numFmtId="177" fontId="21" fillId="44" borderId="105" xfId="20" applyNumberFormat="1" applyFont="1" applyFill="1" applyBorder="1" applyAlignment="1">
      <alignment horizontal="center" vertical="top"/>
    </xf>
    <xf numFmtId="0" fontId="59" fillId="8" borderId="0" xfId="1" applyFont="1" applyFill="1" applyAlignment="1" applyProtection="1">
      <alignment horizontal="left" vertical="center"/>
      <protection hidden="1"/>
    </xf>
    <xf numFmtId="0" fontId="105" fillId="21" borderId="106" xfId="20" applyFont="1" applyFill="1" applyBorder="1" applyAlignment="1">
      <alignment horizontal="center" vertical="center"/>
    </xf>
    <xf numFmtId="0" fontId="79" fillId="8" borderId="0" xfId="1" applyFont="1" applyFill="1" applyAlignment="1" applyProtection="1">
      <alignment horizontal="left" vertical="center"/>
      <protection hidden="1"/>
    </xf>
    <xf numFmtId="0" fontId="27" fillId="8" borderId="0" xfId="21" applyFont="1" applyFill="1" applyAlignment="1">
      <alignment horizontal="centerContinuous" vertical="center"/>
    </xf>
    <xf numFmtId="0" fontId="67" fillId="35" borderId="44" xfId="1" applyFont="1" applyFill="1" applyBorder="1" applyAlignment="1" applyProtection="1">
      <alignment horizontal="center" vertical="center"/>
      <protection hidden="1"/>
    </xf>
    <xf numFmtId="0" fontId="67" fillId="35" borderId="45" xfId="1" applyFont="1" applyFill="1" applyBorder="1" applyAlignment="1" applyProtection="1">
      <alignment horizontal="center" vertical="center"/>
      <protection hidden="1"/>
    </xf>
    <xf numFmtId="1" fontId="21" fillId="32" borderId="107" xfId="1" applyNumberFormat="1" applyFont="1" applyFill="1" applyBorder="1" applyAlignment="1">
      <alignment horizontal="center" vertical="center"/>
    </xf>
    <xf numFmtId="1" fontId="32" fillId="32" borderId="108" xfId="1" applyNumberFormat="1" applyFont="1" applyFill="1" applyBorder="1" applyAlignment="1">
      <alignment horizontal="left" vertical="center"/>
    </xf>
    <xf numFmtId="0" fontId="59" fillId="8" borderId="109" xfId="1" applyFont="1" applyFill="1" applyBorder="1" applyAlignment="1" applyProtection="1">
      <alignment horizontal="left" vertical="center"/>
      <protection locked="0"/>
    </xf>
    <xf numFmtId="0" fontId="1" fillId="7" borderId="17" xfId="3" applyFill="1" applyBorder="1" applyAlignment="1">
      <alignment horizontal="center" vertical="center"/>
    </xf>
    <xf numFmtId="0" fontId="1" fillId="7" borderId="0" xfId="3" applyFill="1" applyAlignment="1">
      <alignment horizontal="center" vertical="center"/>
    </xf>
    <xf numFmtId="1" fontId="21" fillId="34" borderId="87" xfId="1" applyNumberFormat="1" applyFont="1" applyFill="1" applyBorder="1" applyAlignment="1">
      <alignment horizontal="left" vertical="center"/>
    </xf>
    <xf numFmtId="1" fontId="32" fillId="34" borderId="110" xfId="1" applyNumberFormat="1" applyFont="1" applyFill="1" applyBorder="1" applyAlignment="1">
      <alignment horizontal="left" vertical="center"/>
    </xf>
    <xf numFmtId="0" fontId="75" fillId="8" borderId="0" xfId="21" applyFont="1" applyFill="1" applyAlignment="1">
      <alignment vertical="center"/>
    </xf>
    <xf numFmtId="0" fontId="75" fillId="8" borderId="56" xfId="21" applyFont="1" applyFill="1" applyBorder="1" applyAlignment="1">
      <alignment vertical="center"/>
    </xf>
    <xf numFmtId="0" fontId="59" fillId="36" borderId="44" xfId="1" applyFont="1" applyFill="1" applyBorder="1" applyAlignment="1" applyProtection="1">
      <alignment horizontal="center" vertical="center"/>
      <protection hidden="1"/>
    </xf>
    <xf numFmtId="0" fontId="59" fillId="59" borderId="45" xfId="1" applyFont="1" applyFill="1" applyBorder="1" applyAlignment="1" applyProtection="1">
      <alignment horizontal="center" vertical="center"/>
      <protection hidden="1"/>
    </xf>
    <xf numFmtId="1" fontId="32" fillId="32" borderId="111" xfId="1" applyNumberFormat="1" applyFont="1" applyFill="1" applyBorder="1" applyAlignment="1">
      <alignment horizontal="left" vertical="center"/>
    </xf>
    <xf numFmtId="0" fontId="25" fillId="8" borderId="20" xfId="1" applyFont="1" applyFill="1" applyBorder="1" applyAlignment="1" applyProtection="1">
      <alignment horizontal="left" vertical="center"/>
      <protection locked="0"/>
    </xf>
    <xf numFmtId="0" fontId="106" fillId="8" borderId="14" xfId="1" applyFont="1" applyFill="1" applyBorder="1" applyAlignment="1" applyProtection="1">
      <alignment horizontal="left" vertical="center"/>
      <protection locked="0"/>
    </xf>
    <xf numFmtId="0" fontId="25" fillId="8" borderId="14" xfId="1" applyFont="1" applyFill="1" applyBorder="1" applyAlignment="1" applyProtection="1">
      <alignment horizontal="right" vertical="center"/>
      <protection locked="0"/>
    </xf>
    <xf numFmtId="0" fontId="25" fillId="8" borderId="0" xfId="1" applyFont="1" applyFill="1" applyAlignment="1" applyProtection="1">
      <alignment horizontal="right" vertical="center"/>
      <protection locked="0"/>
    </xf>
    <xf numFmtId="0" fontId="25" fillId="8" borderId="61" xfId="1" applyFont="1" applyFill="1" applyBorder="1" applyAlignment="1" applyProtection="1">
      <alignment horizontal="right" vertical="center"/>
      <protection locked="0"/>
    </xf>
    <xf numFmtId="0" fontId="1" fillId="16" borderId="17" xfId="3" applyFill="1" applyBorder="1" applyAlignment="1">
      <alignment vertical="center"/>
    </xf>
    <xf numFmtId="0" fontId="1" fillId="16" borderId="0" xfId="3" applyFill="1" applyAlignment="1">
      <alignment vertical="center"/>
    </xf>
    <xf numFmtId="0" fontId="59" fillId="16" borderId="17" xfId="1" quotePrefix="1" applyFont="1" applyFill="1" applyBorder="1" applyAlignment="1" applyProtection="1">
      <alignment vertical="center"/>
      <protection hidden="1"/>
    </xf>
    <xf numFmtId="0" fontId="74" fillId="16" borderId="0" xfId="3" applyFont="1" applyFill="1" applyAlignment="1">
      <alignment vertical="center"/>
    </xf>
    <xf numFmtId="0" fontId="25" fillId="16" borderId="0" xfId="1" applyFont="1" applyFill="1" applyAlignment="1">
      <alignment vertical="center" wrapText="1"/>
    </xf>
    <xf numFmtId="0" fontId="74" fillId="42" borderId="5" xfId="4" applyFont="1" applyFill="1" applyBorder="1" applyAlignment="1">
      <alignment vertical="center"/>
    </xf>
    <xf numFmtId="0" fontId="13" fillId="42" borderId="5" xfId="1" applyFont="1" applyFill="1" applyBorder="1" applyAlignment="1" applyProtection="1">
      <alignment horizontal="right" vertical="center"/>
      <protection hidden="1"/>
    </xf>
    <xf numFmtId="0" fontId="13" fillId="42" borderId="112" xfId="1" applyFont="1" applyFill="1" applyBorder="1" applyAlignment="1" applyProtection="1">
      <alignment horizontal="right" vertical="center"/>
      <protection hidden="1"/>
    </xf>
    <xf numFmtId="0" fontId="50" fillId="51" borderId="14" xfId="3" applyFont="1" applyFill="1" applyBorder="1" applyAlignment="1">
      <alignment horizontal="left" vertical="center"/>
    </xf>
    <xf numFmtId="0" fontId="50" fillId="51" borderId="14" xfId="3" applyFont="1" applyFill="1" applyBorder="1" applyAlignment="1">
      <alignment horizontal="right" vertical="center"/>
    </xf>
    <xf numFmtId="0" fontId="50" fillId="51" borderId="61" xfId="3" applyFont="1" applyFill="1" applyBorder="1" applyAlignment="1">
      <alignment horizontal="right" vertical="center"/>
    </xf>
    <xf numFmtId="0" fontId="50" fillId="23" borderId="6" xfId="3" applyFont="1" applyFill="1" applyBorder="1" applyAlignment="1">
      <alignment horizontal="center" vertical="center"/>
    </xf>
    <xf numFmtId="0" fontId="90" fillId="16" borderId="0" xfId="3" applyFont="1" applyFill="1" applyAlignment="1">
      <alignment vertical="center"/>
    </xf>
    <xf numFmtId="0" fontId="107" fillId="0" borderId="25" xfId="20" applyFont="1" applyBorder="1" applyAlignment="1">
      <alignment horizontal="center" vertical="center" wrapText="1"/>
    </xf>
    <xf numFmtId="0" fontId="108" fillId="0" borderId="25" xfId="20" applyFont="1" applyBorder="1" applyAlignment="1">
      <alignment horizontal="center" vertical="center" wrapText="1"/>
    </xf>
    <xf numFmtId="0" fontId="64" fillId="0" borderId="25" xfId="20" applyFont="1" applyBorder="1" applyAlignment="1">
      <alignment horizontal="center" vertical="center" wrapText="1"/>
    </xf>
    <xf numFmtId="0" fontId="47" fillId="0" borderId="25" xfId="20" applyFont="1" applyBorder="1" applyAlignment="1">
      <alignment horizontal="center" vertical="center" wrapText="1"/>
    </xf>
    <xf numFmtId="0" fontId="109" fillId="0" borderId="25" xfId="20" applyFont="1" applyBorder="1" applyAlignment="1">
      <alignment horizontal="center" vertical="center"/>
    </xf>
    <xf numFmtId="0" fontId="108" fillId="0" borderId="25" xfId="20" applyFont="1" applyBorder="1" applyAlignment="1">
      <alignment horizontal="center" vertical="center"/>
    </xf>
    <xf numFmtId="0" fontId="64" fillId="0" borderId="25" xfId="20" applyFont="1" applyBorder="1" applyAlignment="1">
      <alignment horizontal="center" vertical="center"/>
    </xf>
    <xf numFmtId="0" fontId="47" fillId="0" borderId="25" xfId="20" applyFont="1" applyBorder="1" applyAlignment="1">
      <alignment horizontal="center" vertical="center"/>
    </xf>
    <xf numFmtId="0" fontId="21" fillId="8" borderId="0" xfId="1" applyFont="1" applyFill="1" applyAlignment="1" applyProtection="1">
      <alignment horizontal="left" vertical="center"/>
      <protection locked="0"/>
    </xf>
    <xf numFmtId="168" fontId="64" fillId="21" borderId="113" xfId="1" applyNumberFormat="1" applyFont="1" applyFill="1" applyBorder="1" applyAlignment="1">
      <alignment horizontal="center" vertical="center"/>
    </xf>
    <xf numFmtId="0" fontId="110" fillId="16" borderId="0" xfId="1" applyFont="1" applyFill="1" applyAlignment="1">
      <alignment horizontal="left" vertical="center"/>
    </xf>
    <xf numFmtId="0" fontId="109" fillId="0" borderId="102" xfId="20" applyFont="1" applyBorder="1" applyAlignment="1">
      <alignment horizontal="center" vertical="center"/>
    </xf>
    <xf numFmtId="0" fontId="108" fillId="0" borderId="102" xfId="20" applyFont="1" applyBorder="1" applyAlignment="1">
      <alignment horizontal="center" vertical="center"/>
    </xf>
    <xf numFmtId="0" fontId="64" fillId="0" borderId="102" xfId="20" applyFont="1" applyBorder="1" applyAlignment="1">
      <alignment horizontal="center" vertical="center"/>
    </xf>
    <xf numFmtId="0" fontId="47" fillId="0" borderId="102" xfId="20" applyFont="1" applyBorder="1" applyAlignment="1">
      <alignment horizontal="center" vertical="center"/>
    </xf>
    <xf numFmtId="0" fontId="50" fillId="44" borderId="57" xfId="20" applyFont="1" applyFill="1" applyBorder="1" applyAlignment="1">
      <alignment horizontal="center"/>
    </xf>
    <xf numFmtId="0" fontId="50" fillId="44" borderId="114" xfId="20" applyFont="1" applyFill="1" applyBorder="1" applyAlignment="1">
      <alignment horizontal="center"/>
    </xf>
    <xf numFmtId="0" fontId="111" fillId="16" borderId="0" xfId="3" applyFont="1" applyFill="1" applyAlignment="1">
      <alignment vertical="center"/>
    </xf>
    <xf numFmtId="0" fontId="112" fillId="16" borderId="0" xfId="7" applyFont="1" applyFill="1" applyAlignment="1">
      <alignment vertical="center"/>
    </xf>
    <xf numFmtId="177" fontId="21" fillId="44" borderId="60" xfId="20" applyNumberFormat="1" applyFont="1" applyFill="1" applyBorder="1" applyAlignment="1">
      <alignment horizontal="center" vertical="top"/>
    </xf>
    <xf numFmtId="177" fontId="21" fillId="44" borderId="115" xfId="20" applyNumberFormat="1" applyFont="1" applyFill="1" applyBorder="1" applyAlignment="1">
      <alignment horizontal="center" vertical="top"/>
    </xf>
    <xf numFmtId="0" fontId="111" fillId="16" borderId="0" xfId="3" applyFont="1" applyFill="1" applyAlignment="1">
      <alignment horizontal="left" vertical="center"/>
    </xf>
    <xf numFmtId="0" fontId="112" fillId="16" borderId="0" xfId="3" applyFont="1" applyFill="1" applyAlignment="1">
      <alignment horizontal="left" vertical="center"/>
    </xf>
    <xf numFmtId="0" fontId="105" fillId="21" borderId="39" xfId="20" applyFont="1" applyFill="1" applyBorder="1" applyAlignment="1">
      <alignment horizontal="center" vertical="center"/>
    </xf>
    <xf numFmtId="0" fontId="105" fillId="21" borderId="41" xfId="20" applyFont="1" applyFill="1" applyBorder="1" applyAlignment="1">
      <alignment horizontal="center" vertical="center"/>
    </xf>
    <xf numFmtId="0" fontId="21" fillId="8" borderId="52" xfId="4" applyFont="1" applyFill="1" applyBorder="1"/>
    <xf numFmtId="0" fontId="59" fillId="8" borderId="0" xfId="1" applyFont="1" applyFill="1" applyAlignment="1" applyProtection="1">
      <alignment vertical="center" wrapText="1"/>
      <protection locked="0"/>
    </xf>
    <xf numFmtId="0" fontId="59" fillId="8" borderId="56" xfId="1" applyFont="1" applyFill="1" applyBorder="1" applyAlignment="1" applyProtection="1">
      <alignment vertical="center" wrapText="1"/>
      <protection locked="0"/>
    </xf>
    <xf numFmtId="0" fontId="21" fillId="8" borderId="17" xfId="4" applyFont="1" applyFill="1" applyBorder="1"/>
    <xf numFmtId="0" fontId="111" fillId="16" borderId="0" xfId="0" applyFont="1" applyFill="1" applyAlignment="1">
      <alignment vertical="center"/>
    </xf>
    <xf numFmtId="0" fontId="71" fillId="16" borderId="0" xfId="1" applyFont="1" applyFill="1" applyAlignment="1" applyProtection="1">
      <alignment vertical="center"/>
      <protection hidden="1"/>
    </xf>
    <xf numFmtId="178" fontId="21" fillId="0" borderId="116" xfId="1" applyNumberFormat="1" applyFont="1" applyBorder="1" applyAlignment="1">
      <alignment horizontal="center" vertical="center" wrapText="1"/>
    </xf>
    <xf numFmtId="178" fontId="21" fillId="0" borderId="14" xfId="1" applyNumberFormat="1" applyFont="1" applyBorder="1" applyAlignment="1">
      <alignment horizontal="center" vertical="center" wrapText="1"/>
    </xf>
    <xf numFmtId="0" fontId="1" fillId="0" borderId="14" xfId="0" applyFont="1" applyBorder="1" applyAlignment="1">
      <alignment horizontal="center" vertical="center"/>
    </xf>
    <xf numFmtId="0" fontId="1" fillId="0" borderId="45" xfId="0" applyFont="1" applyBorder="1" applyAlignment="1">
      <alignment horizontal="center" vertical="center"/>
    </xf>
    <xf numFmtId="0" fontId="1" fillId="0" borderId="117" xfId="0" applyFont="1" applyBorder="1" applyAlignment="1">
      <alignment horizontal="center" vertical="center"/>
    </xf>
    <xf numFmtId="0" fontId="113" fillId="0" borderId="17" xfId="0" applyFont="1" applyBorder="1" applyAlignment="1">
      <alignment vertical="center"/>
    </xf>
    <xf numFmtId="174" fontId="114" fillId="8" borderId="0" xfId="1" applyNumberFormat="1" applyFont="1" applyFill="1" applyAlignment="1">
      <alignment horizontal="center" vertical="center"/>
    </xf>
    <xf numFmtId="179" fontId="115" fillId="21" borderId="0" xfId="1" applyNumberFormat="1" applyFont="1" applyFill="1" applyAlignment="1">
      <alignment horizontal="center" vertical="center"/>
    </xf>
    <xf numFmtId="9" fontId="61" fillId="0" borderId="0" xfId="0" applyNumberFormat="1" applyFont="1" applyAlignment="1">
      <alignment horizontal="center" vertical="center"/>
    </xf>
    <xf numFmtId="0" fontId="116" fillId="0" borderId="0" xfId="1" applyFont="1" applyAlignment="1">
      <alignment vertical="center"/>
    </xf>
    <xf numFmtId="0" fontId="116" fillId="0" borderId="56" xfId="1" applyFont="1" applyBorder="1" applyAlignment="1">
      <alignment vertical="center"/>
    </xf>
    <xf numFmtId="0" fontId="59" fillId="8" borderId="17" xfId="5" applyFont="1" applyFill="1" applyBorder="1" applyAlignment="1">
      <alignment horizontal="left" vertical="center"/>
    </xf>
    <xf numFmtId="174" fontId="13" fillId="41" borderId="14" xfId="1" applyNumberFormat="1" applyFont="1" applyFill="1" applyBorder="1" applyAlignment="1" applyProtection="1">
      <alignment horizontal="center" vertical="center"/>
      <protection hidden="1"/>
    </xf>
    <xf numFmtId="0" fontId="59" fillId="8" borderId="0" xfId="5" applyFont="1" applyFill="1" applyAlignment="1">
      <alignment horizontal="left" vertical="center"/>
    </xf>
    <xf numFmtId="0" fontId="59" fillId="8" borderId="56" xfId="5" applyFont="1" applyFill="1" applyBorder="1" applyAlignment="1">
      <alignment horizontal="left" vertical="center"/>
    </xf>
    <xf numFmtId="0" fontId="13" fillId="8" borderId="118" xfId="1" applyFont="1" applyFill="1" applyBorder="1" applyAlignment="1" applyProtection="1">
      <alignment vertical="center"/>
      <protection hidden="1"/>
    </xf>
    <xf numFmtId="0" fontId="83" fillId="8" borderId="53" xfId="5" applyFont="1" applyFill="1" applyBorder="1" applyAlignment="1">
      <alignment horizontal="right" vertical="center"/>
    </xf>
    <xf numFmtId="0" fontId="83" fillId="8" borderId="54" xfId="5" applyFont="1" applyFill="1" applyBorder="1" applyAlignment="1">
      <alignment horizontal="right" vertical="center"/>
    </xf>
    <xf numFmtId="0" fontId="115" fillId="24" borderId="0" xfId="3" applyFont="1" applyFill="1" applyAlignment="1">
      <alignment horizontal="center" vertical="center"/>
    </xf>
    <xf numFmtId="0" fontId="117" fillId="21" borderId="119" xfId="0" applyFont="1" applyFill="1" applyBorder="1" applyAlignment="1">
      <alignment horizontal="center" vertical="center"/>
    </xf>
    <xf numFmtId="0" fontId="115" fillId="16" borderId="0" xfId="0" applyFont="1" applyFill="1" applyAlignment="1">
      <alignment horizontal="left" vertical="center"/>
    </xf>
    <xf numFmtId="0" fontId="118" fillId="21" borderId="0" xfId="0" applyFont="1" applyFill="1" applyAlignment="1">
      <alignment horizontal="center" vertical="center"/>
    </xf>
    <xf numFmtId="0" fontId="13" fillId="8" borderId="6" xfId="6" applyFont="1" applyFill="1" applyBorder="1" applyAlignment="1">
      <alignment vertical="center"/>
    </xf>
    <xf numFmtId="0" fontId="13" fillId="8" borderId="0" xfId="6" applyFont="1" applyFill="1" applyAlignment="1">
      <alignment vertical="center"/>
    </xf>
    <xf numFmtId="0" fontId="13" fillId="8" borderId="0" xfId="6" applyFont="1" applyFill="1" applyAlignment="1">
      <alignment horizontal="center" vertical="center"/>
    </xf>
    <xf numFmtId="0" fontId="13" fillId="8" borderId="9" xfId="6" applyFont="1" applyFill="1" applyBorder="1" applyAlignment="1">
      <alignment vertical="center"/>
    </xf>
    <xf numFmtId="0" fontId="0" fillId="8" borderId="6" xfId="0" applyFill="1" applyBorder="1" applyAlignment="1">
      <alignment vertical="center"/>
    </xf>
    <xf numFmtId="166" fontId="25" fillId="25" borderId="81" xfId="1" applyNumberFormat="1" applyFont="1" applyFill="1" applyBorder="1" applyAlignment="1">
      <alignment horizontal="center" vertical="center"/>
    </xf>
    <xf numFmtId="166" fontId="25" fillId="25" borderId="120" xfId="1" applyNumberFormat="1" applyFont="1" applyFill="1" applyBorder="1" applyAlignment="1">
      <alignment horizontal="center" vertical="center"/>
    </xf>
    <xf numFmtId="0" fontId="59" fillId="26" borderId="48" xfId="8" applyFont="1" applyFill="1" applyBorder="1" applyAlignment="1">
      <alignment horizontal="right" vertical="center"/>
    </xf>
    <xf numFmtId="0" fontId="59" fillId="8" borderId="20" xfId="11" applyFont="1" applyFill="1" applyBorder="1" applyAlignment="1">
      <alignment horizontal="right" vertical="center"/>
    </xf>
    <xf numFmtId="0" fontId="92" fillId="41" borderId="121" xfId="1" applyFont="1" applyFill="1" applyBorder="1" applyAlignment="1" applyProtection="1">
      <alignment vertical="center"/>
      <protection hidden="1"/>
    </xf>
    <xf numFmtId="0" fontId="90" fillId="8" borderId="0" xfId="3" applyFont="1" applyFill="1" applyAlignment="1">
      <alignment vertical="center"/>
    </xf>
    <xf numFmtId="174" fontId="86" fillId="22" borderId="17" xfId="1" applyNumberFormat="1" applyFont="1" applyFill="1" applyBorder="1" applyAlignment="1">
      <alignment horizontal="center" vertical="center"/>
    </xf>
    <xf numFmtId="179" fontId="114" fillId="21" borderId="0" xfId="1" applyNumberFormat="1" applyFont="1" applyFill="1" applyAlignment="1">
      <alignment horizontal="center" vertical="center"/>
    </xf>
    <xf numFmtId="0" fontId="86" fillId="8" borderId="0" xfId="1" applyFont="1" applyFill="1" applyAlignment="1">
      <alignment horizontal="left" vertical="center"/>
    </xf>
    <xf numFmtId="0" fontId="86" fillId="8" borderId="49" xfId="1" applyFont="1" applyFill="1" applyBorder="1" applyAlignment="1">
      <alignment horizontal="left" vertical="center"/>
    </xf>
    <xf numFmtId="0" fontId="86" fillId="8" borderId="62" xfId="1" applyFont="1" applyFill="1" applyBorder="1" applyAlignment="1">
      <alignment horizontal="left" vertical="center"/>
    </xf>
    <xf numFmtId="174" fontId="60" fillId="22" borderId="17" xfId="1" applyNumberFormat="1" applyFont="1" applyFill="1" applyBorder="1" applyAlignment="1">
      <alignment horizontal="center" vertical="center"/>
    </xf>
    <xf numFmtId="0" fontId="115" fillId="8" borderId="0" xfId="1" applyFont="1" applyFill="1" applyAlignment="1">
      <alignment horizontal="left" vertical="center"/>
    </xf>
    <xf numFmtId="0" fontId="115" fillId="8" borderId="56" xfId="1" applyFont="1" applyFill="1" applyBorder="1" applyAlignment="1">
      <alignment horizontal="left" vertical="center"/>
    </xf>
    <xf numFmtId="174" fontId="37" fillId="37" borderId="17" xfId="1" applyNumberFormat="1" applyFont="1" applyFill="1" applyBorder="1" applyAlignment="1">
      <alignment horizontal="center" vertical="center"/>
    </xf>
    <xf numFmtId="0" fontId="27" fillId="21" borderId="0" xfId="15" applyFont="1" applyFill="1" applyAlignment="1">
      <alignment horizontal="center" vertical="center"/>
    </xf>
    <xf numFmtId="0" fontId="59" fillId="8" borderId="0" xfId="6" applyFont="1" applyFill="1" applyAlignment="1">
      <alignment horizontal="left" vertical="center"/>
    </xf>
    <xf numFmtId="0" fontId="59" fillId="8" borderId="56" xfId="6" applyFont="1" applyFill="1" applyBorder="1" applyAlignment="1">
      <alignment horizontal="left" vertical="center"/>
    </xf>
    <xf numFmtId="174" fontId="13" fillId="44" borderId="17" xfId="1" applyNumberFormat="1" applyFont="1" applyFill="1" applyBorder="1" applyAlignment="1">
      <alignment horizontal="center" vertical="center"/>
    </xf>
    <xf numFmtId="0" fontId="13" fillId="8" borderId="0" xfId="5" applyFont="1" applyFill="1" applyAlignment="1">
      <alignment horizontal="left" vertical="center"/>
    </xf>
    <xf numFmtId="0" fontId="27" fillId="21" borderId="14" xfId="15" applyFont="1" applyFill="1" applyBorder="1" applyAlignment="1">
      <alignment horizontal="center" vertical="center"/>
    </xf>
    <xf numFmtId="0" fontId="21" fillId="8" borderId="92" xfId="6" applyFont="1" applyFill="1" applyBorder="1" applyAlignment="1">
      <alignment horizontal="left" vertical="center"/>
    </xf>
    <xf numFmtId="0" fontId="21" fillId="8" borderId="93" xfId="6" applyFont="1" applyFill="1" applyBorder="1" applyAlignment="1">
      <alignment horizontal="left" vertical="center"/>
    </xf>
    <xf numFmtId="0" fontId="119" fillId="8" borderId="6" xfId="1" applyFont="1" applyFill="1" applyBorder="1" applyAlignment="1">
      <alignment horizontal="center" vertical="center"/>
    </xf>
    <xf numFmtId="0" fontId="112" fillId="8" borderId="0" xfId="22" applyFont="1" applyFill="1" applyAlignment="1">
      <alignment vertical="center"/>
    </xf>
    <xf numFmtId="0" fontId="73" fillId="8" borderId="0" xfId="22" applyFont="1" applyFill="1" applyAlignment="1">
      <alignment vertical="center"/>
    </xf>
    <xf numFmtId="0" fontId="69" fillId="8" borderId="0" xfId="1" applyFont="1" applyFill="1" applyAlignment="1">
      <alignment horizontal="center" vertical="center"/>
    </xf>
    <xf numFmtId="0" fontId="83" fillId="8" borderId="0" xfId="5" applyFont="1" applyFill="1" applyAlignment="1">
      <alignment horizontal="right" vertical="center"/>
    </xf>
    <xf numFmtId="0" fontId="91" fillId="44" borderId="0" xfId="1" applyFont="1" applyFill="1" applyAlignment="1">
      <alignment horizontal="left" vertical="center"/>
    </xf>
    <xf numFmtId="0" fontId="120" fillId="44" borderId="0" xfId="1" applyFont="1" applyFill="1" applyAlignment="1">
      <alignment horizontal="left" vertical="center"/>
    </xf>
    <xf numFmtId="0" fontId="66" fillId="26" borderId="0" xfId="1" applyFont="1" applyFill="1" applyAlignment="1">
      <alignment horizontal="center" vertical="center"/>
    </xf>
    <xf numFmtId="0" fontId="78" fillId="26" borderId="0" xfId="1" applyFont="1" applyFill="1" applyAlignment="1">
      <alignment horizontal="left" vertical="center"/>
    </xf>
    <xf numFmtId="0" fontId="66" fillId="8" borderId="0" xfId="1" applyFont="1" applyFill="1" applyAlignment="1">
      <alignment horizontal="center" vertical="center"/>
    </xf>
    <xf numFmtId="0" fontId="78" fillId="8" borderId="0" xfId="1" applyFont="1" applyFill="1" applyAlignment="1">
      <alignment horizontal="left" vertical="center"/>
    </xf>
    <xf numFmtId="0" fontId="73" fillId="8" borderId="6" xfId="3" applyFont="1" applyFill="1" applyBorder="1" applyAlignment="1">
      <alignment horizontal="left" vertical="center"/>
    </xf>
    <xf numFmtId="0" fontId="45" fillId="8" borderId="0" xfId="1" applyFont="1" applyFill="1" applyAlignment="1">
      <alignment horizontal="left" vertical="center"/>
    </xf>
    <xf numFmtId="0" fontId="112" fillId="8" borderId="0" xfId="0" applyFont="1" applyFill="1"/>
    <xf numFmtId="0" fontId="112" fillId="8" borderId="0" xfId="3" applyFont="1" applyFill="1"/>
    <xf numFmtId="0" fontId="21" fillId="8" borderId="14" xfId="1" applyFont="1" applyFill="1" applyBorder="1" applyAlignment="1" applyProtection="1">
      <alignment horizontal="right" vertical="center"/>
      <protection locked="0"/>
    </xf>
    <xf numFmtId="0" fontId="37" fillId="60" borderId="0" xfId="23" applyFont="1" applyFill="1" applyAlignment="1">
      <alignment horizontal="center" vertical="center"/>
    </xf>
    <xf numFmtId="0" fontId="37" fillId="8" borderId="0" xfId="1" applyFont="1" applyFill="1" applyAlignment="1">
      <alignment horizontal="left" vertical="center"/>
    </xf>
    <xf numFmtId="0" fontId="112" fillId="8" borderId="9" xfId="0" applyFont="1" applyFill="1" applyBorder="1" applyAlignment="1">
      <alignment vertical="center"/>
    </xf>
    <xf numFmtId="0" fontId="27" fillId="8" borderId="0" xfId="1" applyFont="1" applyFill="1" applyAlignment="1" applyProtection="1">
      <alignment vertical="center"/>
      <protection locked="0"/>
    </xf>
    <xf numFmtId="0" fontId="27" fillId="8" borderId="9" xfId="1" applyFont="1" applyFill="1" applyBorder="1" applyAlignment="1" applyProtection="1">
      <alignment vertical="center"/>
      <protection locked="0"/>
    </xf>
    <xf numFmtId="0" fontId="13" fillId="51" borderId="5" xfId="3" applyFont="1" applyFill="1" applyBorder="1" applyAlignment="1">
      <alignment horizontal="left" vertical="center"/>
    </xf>
    <xf numFmtId="0" fontId="13" fillId="51" borderId="5" xfId="3" applyFont="1" applyFill="1" applyBorder="1" applyAlignment="1">
      <alignment horizontal="right" vertical="center"/>
    </xf>
    <xf numFmtId="0" fontId="25" fillId="18" borderId="118" xfId="1" applyFont="1" applyFill="1" applyBorder="1" applyAlignment="1" applyProtection="1">
      <alignment horizontal="center"/>
      <protection locked="0"/>
    </xf>
    <xf numFmtId="1" fontId="61" fillId="21" borderId="23" xfId="1" applyNumberFormat="1" applyFont="1" applyFill="1" applyBorder="1" applyAlignment="1">
      <alignment horizontal="center" vertical="center"/>
    </xf>
    <xf numFmtId="170" fontId="48" fillId="7" borderId="17" xfId="1" applyNumberFormat="1" applyFont="1" applyFill="1" applyBorder="1" applyAlignment="1">
      <alignment horizontal="center" vertical="center"/>
    </xf>
    <xf numFmtId="181" fontId="55" fillId="21" borderId="123" xfId="1" applyNumberFormat="1" applyFont="1" applyFill="1" applyBorder="1" applyAlignment="1">
      <alignment horizontal="center" vertical="center"/>
    </xf>
    <xf numFmtId="170" fontId="21" fillId="61" borderId="0" xfId="1" applyNumberFormat="1" applyFont="1" applyFill="1" applyAlignment="1">
      <alignment horizontal="center" vertical="center"/>
    </xf>
    <xf numFmtId="0" fontId="66" fillId="54" borderId="124" xfId="10" applyFont="1" applyFill="1" applyBorder="1" applyAlignment="1">
      <alignment horizontal="left" vertical="center"/>
    </xf>
    <xf numFmtId="0" fontId="66" fillId="54" borderId="125" xfId="10" applyFont="1" applyFill="1" applyBorder="1" applyAlignment="1">
      <alignment horizontal="left" vertical="center"/>
    </xf>
    <xf numFmtId="1" fontId="61" fillId="21" borderId="126" xfId="1" applyNumberFormat="1" applyFont="1" applyFill="1" applyBorder="1" applyAlignment="1">
      <alignment horizontal="center" vertical="center"/>
    </xf>
    <xf numFmtId="180" fontId="62" fillId="21" borderId="24" xfId="1" applyNumberFormat="1" applyFont="1" applyFill="1" applyBorder="1" applyAlignment="1">
      <alignment horizontal="center" vertical="center"/>
    </xf>
    <xf numFmtId="0" fontId="59" fillId="59" borderId="25" xfId="1" applyFont="1" applyFill="1" applyBorder="1" applyAlignment="1" applyProtection="1">
      <alignment horizontal="center" vertical="center"/>
      <protection hidden="1"/>
    </xf>
    <xf numFmtId="181" fontId="55" fillId="21" borderId="127" xfId="1" applyNumberFormat="1" applyFont="1" applyFill="1" applyBorder="1" applyAlignment="1">
      <alignment horizontal="center" vertical="center"/>
    </xf>
    <xf numFmtId="0" fontId="66" fillId="8" borderId="88" xfId="10" applyFont="1" applyFill="1" applyBorder="1" applyAlignment="1">
      <alignment horizontal="left" vertical="center"/>
    </xf>
    <xf numFmtId="0" fontId="66" fillId="8" borderId="128" xfId="10" applyFont="1" applyFill="1" applyBorder="1" applyAlignment="1">
      <alignment horizontal="left" vertical="center"/>
    </xf>
    <xf numFmtId="0" fontId="37" fillId="8" borderId="0" xfId="22" applyFont="1" applyFill="1" applyAlignment="1">
      <alignment vertical="center"/>
    </xf>
    <xf numFmtId="0" fontId="66" fillId="54" borderId="88" xfId="10" applyFont="1" applyFill="1" applyBorder="1" applyAlignment="1">
      <alignment horizontal="left" vertical="center"/>
    </xf>
    <xf numFmtId="0" fontId="66" fillId="54" borderId="128" xfId="10" applyFont="1" applyFill="1" applyBorder="1" applyAlignment="1">
      <alignment horizontal="left" vertical="center"/>
    </xf>
    <xf numFmtId="0" fontId="18" fillId="8" borderId="6" xfId="5" applyFont="1" applyFill="1" applyBorder="1" applyAlignment="1">
      <alignment horizontal="right" vertical="center"/>
    </xf>
    <xf numFmtId="0" fontId="121" fillId="8" borderId="0" xfId="5" applyFont="1" applyFill="1" applyAlignment="1">
      <alignment horizontal="right" vertical="center"/>
    </xf>
    <xf numFmtId="0" fontId="122" fillId="28" borderId="0" xfId="1" applyFont="1" applyFill="1" applyAlignment="1" applyProtection="1">
      <alignment vertical="center"/>
      <protection hidden="1"/>
    </xf>
    <xf numFmtId="0" fontId="66" fillId="8" borderId="129" xfId="1" applyFont="1" applyFill="1" applyBorder="1" applyAlignment="1" applyProtection="1">
      <alignment horizontal="left" vertical="center"/>
      <protection locked="0"/>
    </xf>
    <xf numFmtId="0" fontId="66" fillId="8" borderId="0" xfId="1" applyFont="1" applyFill="1" applyAlignment="1" applyProtection="1">
      <alignment horizontal="left" vertical="center"/>
      <protection locked="0"/>
    </xf>
    <xf numFmtId="0" fontId="66" fillId="8" borderId="0" xfId="1" applyFont="1" applyFill="1" applyAlignment="1" applyProtection="1">
      <alignment horizontal="right" vertical="center"/>
      <protection locked="0"/>
    </xf>
    <xf numFmtId="0" fontId="66" fillId="8" borderId="56" xfId="1" applyFont="1" applyFill="1" applyBorder="1" applyAlignment="1" applyProtection="1">
      <alignment horizontal="right" vertical="center"/>
      <protection locked="0"/>
    </xf>
    <xf numFmtId="0" fontId="59" fillId="42" borderId="0" xfId="1" applyFont="1" applyFill="1" applyAlignment="1" applyProtection="1">
      <alignment horizontal="left" vertical="center"/>
      <protection locked="0"/>
    </xf>
    <xf numFmtId="0" fontId="123" fillId="42" borderId="19" xfId="1" applyFont="1" applyFill="1" applyBorder="1" applyAlignment="1">
      <alignment horizontal="center" vertical="center"/>
    </xf>
    <xf numFmtId="180" fontId="123" fillId="42" borderId="19" xfId="1" applyNumberFormat="1" applyFont="1" applyFill="1" applyBorder="1" applyAlignment="1">
      <alignment horizontal="center" vertical="center"/>
    </xf>
    <xf numFmtId="0" fontId="123" fillId="42" borderId="27" xfId="1" applyFont="1" applyFill="1" applyBorder="1" applyAlignment="1">
      <alignment horizontal="center" vertical="center"/>
    </xf>
    <xf numFmtId="0" fontId="75" fillId="8" borderId="6" xfId="3" applyFont="1" applyFill="1" applyBorder="1" applyAlignment="1">
      <alignment horizontal="center" vertical="center"/>
    </xf>
    <xf numFmtId="0" fontId="76" fillId="8" borderId="0" xfId="1" applyFont="1" applyFill="1" applyAlignment="1">
      <alignment vertical="center"/>
    </xf>
    <xf numFmtId="0" fontId="115" fillId="8" borderId="0" xfId="1" applyFont="1" applyFill="1" applyAlignment="1">
      <alignment vertical="center"/>
    </xf>
    <xf numFmtId="0" fontId="115" fillId="8" borderId="0" xfId="1" applyFont="1" applyFill="1" applyAlignment="1">
      <alignment vertical="center" wrapText="1"/>
    </xf>
    <xf numFmtId="0" fontId="124" fillId="8" borderId="17" xfId="5" applyFont="1" applyFill="1" applyBorder="1" applyAlignment="1">
      <alignment horizontal="left" vertical="center"/>
    </xf>
    <xf numFmtId="0" fontId="124" fillId="8" borderId="0" xfId="5" applyFont="1" applyFill="1" applyAlignment="1">
      <alignment horizontal="left" vertical="center"/>
    </xf>
    <xf numFmtId="0" fontId="25" fillId="8" borderId="0" xfId="5" applyFont="1" applyFill="1" applyAlignment="1">
      <alignment horizontal="left" vertical="center"/>
    </xf>
    <xf numFmtId="0" fontId="25" fillId="8" borderId="56" xfId="5" applyFont="1" applyFill="1" applyBorder="1" applyAlignment="1">
      <alignment horizontal="left" vertical="center"/>
    </xf>
    <xf numFmtId="0" fontId="76" fillId="8" borderId="0" xfId="1" applyFont="1" applyFill="1" applyAlignment="1" applyProtection="1">
      <alignment horizontal="left" vertical="center"/>
      <protection locked="0"/>
    </xf>
    <xf numFmtId="0" fontId="59" fillId="8" borderId="0" xfId="1" applyFont="1" applyFill="1" applyProtection="1">
      <protection locked="0"/>
    </xf>
    <xf numFmtId="0" fontId="73" fillId="8" borderId="0" xfId="3" applyFont="1" applyFill="1"/>
    <xf numFmtId="1" fontId="115" fillId="20" borderId="0" xfId="1" applyNumberFormat="1" applyFont="1" applyFill="1" applyAlignment="1" applyProtection="1">
      <alignment horizontal="center" vertical="center"/>
      <protection hidden="1"/>
    </xf>
    <xf numFmtId="1" fontId="59" fillId="8" borderId="0" xfId="1" applyNumberFormat="1" applyFont="1" applyFill="1" applyAlignment="1" applyProtection="1">
      <alignment vertical="center" wrapText="1"/>
      <protection hidden="1"/>
    </xf>
    <xf numFmtId="0" fontId="106" fillId="8" borderId="0" xfId="1" applyFont="1" applyFill="1" applyAlignment="1" applyProtection="1">
      <alignment horizontal="left" vertical="center"/>
      <protection locked="0"/>
    </xf>
    <xf numFmtId="0" fontId="73" fillId="8" borderId="0" xfId="3" applyFont="1" applyFill="1" applyAlignment="1">
      <alignment vertical="center"/>
    </xf>
    <xf numFmtId="0" fontId="76" fillId="8" borderId="0" xfId="22" applyFont="1" applyFill="1" applyAlignment="1">
      <alignment vertical="center"/>
    </xf>
    <xf numFmtId="0" fontId="13" fillId="8" borderId="17" xfId="1" applyFont="1" applyFill="1" applyBorder="1" applyAlignment="1">
      <alignment horizontal="right" vertical="center"/>
    </xf>
    <xf numFmtId="0" fontId="13" fillId="8" borderId="0" xfId="1" applyFont="1" applyFill="1" applyAlignment="1">
      <alignment horizontal="right" vertical="center"/>
    </xf>
    <xf numFmtId="0" fontId="13" fillId="8" borderId="0" xfId="1" applyFont="1" applyFill="1" applyAlignment="1">
      <alignment horizontal="center" vertical="center"/>
    </xf>
    <xf numFmtId="0" fontId="13" fillId="8" borderId="49" xfId="1" applyFont="1" applyFill="1" applyBorder="1" applyAlignment="1">
      <alignment horizontal="center" vertical="center"/>
    </xf>
    <xf numFmtId="0" fontId="13" fillId="8" borderId="62" xfId="1" applyFont="1" applyFill="1" applyBorder="1" applyAlignment="1">
      <alignment horizontal="center" vertical="center"/>
    </xf>
    <xf numFmtId="0" fontId="37" fillId="8" borderId="17" xfId="1" applyFont="1" applyFill="1" applyBorder="1" applyAlignment="1">
      <alignment horizontal="right" vertical="center"/>
    </xf>
    <xf numFmtId="174" fontId="115" fillId="8" borderId="0" xfId="1" applyNumberFormat="1" applyFont="1" applyFill="1" applyAlignment="1">
      <alignment horizontal="center" vertical="center"/>
    </xf>
    <xf numFmtId="179" fontId="115" fillId="8" borderId="0" xfId="1" applyNumberFormat="1" applyFont="1" applyFill="1" applyAlignment="1">
      <alignment horizontal="center" vertical="center"/>
    </xf>
    <xf numFmtId="0" fontId="79" fillId="8" borderId="0" xfId="1" applyFont="1" applyFill="1" applyAlignment="1">
      <alignment horizontal="left" vertical="center"/>
    </xf>
    <xf numFmtId="0" fontId="113" fillId="8" borderId="0" xfId="1" applyFont="1" applyFill="1" applyAlignment="1" applyProtection="1">
      <alignment horizontal="right" vertical="center"/>
      <protection locked="0"/>
    </xf>
    <xf numFmtId="0" fontId="113" fillId="8" borderId="56" xfId="1" applyFont="1" applyFill="1" applyBorder="1" applyAlignment="1" applyProtection="1">
      <alignment horizontal="right" vertical="center"/>
      <protection locked="0"/>
    </xf>
    <xf numFmtId="0" fontId="13" fillId="8" borderId="118" xfId="1" applyFont="1" applyFill="1" applyBorder="1" applyAlignment="1">
      <alignment horizontal="right" vertical="center"/>
    </xf>
    <xf numFmtId="0" fontId="13" fillId="8" borderId="53" xfId="1" applyFont="1" applyFill="1" applyBorder="1" applyAlignment="1">
      <alignment horizontal="right" vertical="center"/>
    </xf>
    <xf numFmtId="0" fontId="37" fillId="8" borderId="53" xfId="1" applyFont="1" applyFill="1" applyBorder="1" applyAlignment="1">
      <alignment horizontal="left" vertical="center"/>
    </xf>
    <xf numFmtId="0" fontId="76" fillId="8" borderId="0" xfId="1" applyFont="1" applyFill="1" applyAlignment="1" applyProtection="1">
      <alignment horizontal="center" vertical="center"/>
      <protection locked="0"/>
    </xf>
    <xf numFmtId="0" fontId="37" fillId="8" borderId="91" xfId="1" applyFont="1" applyFill="1" applyBorder="1" applyAlignment="1">
      <alignment horizontal="right" vertical="center"/>
    </xf>
    <xf numFmtId="174" fontId="115" fillId="8" borderId="92" xfId="1" applyNumberFormat="1" applyFont="1" applyFill="1" applyBorder="1" applyAlignment="1">
      <alignment horizontal="center" vertical="center"/>
    </xf>
    <xf numFmtId="179" fontId="115" fillId="8" borderId="92" xfId="1" applyNumberFormat="1" applyFont="1" applyFill="1" applyBorder="1" applyAlignment="1">
      <alignment horizontal="center" vertical="center"/>
    </xf>
    <xf numFmtId="0" fontId="79" fillId="8" borderId="92" xfId="1" applyFont="1" applyFill="1" applyBorder="1" applyAlignment="1">
      <alignment horizontal="left" vertical="center"/>
    </xf>
    <xf numFmtId="0" fontId="0" fillId="0" borderId="6" xfId="0" applyBorder="1"/>
    <xf numFmtId="0" fontId="66" fillId="62" borderId="0" xfId="1" applyFont="1" applyFill="1" applyAlignment="1" applyProtection="1">
      <alignment horizontal="right" vertical="center" wrapText="1"/>
      <protection hidden="1"/>
    </xf>
    <xf numFmtId="182" fontId="13" fillId="62" borderId="130" xfId="1" applyNumberFormat="1" applyFont="1" applyFill="1" applyBorder="1" applyAlignment="1">
      <alignment horizontal="center" vertical="center"/>
    </xf>
    <xf numFmtId="0" fontId="22" fillId="19" borderId="1" xfId="1" applyFont="1" applyFill="1" applyBorder="1" applyAlignment="1" applyProtection="1">
      <alignment horizontal="right" vertical="center" wrapText="1"/>
      <protection hidden="1"/>
    </xf>
    <xf numFmtId="183" fontId="22" fillId="63" borderId="37" xfId="1" applyNumberFormat="1" applyFont="1" applyFill="1" applyBorder="1" applyAlignment="1" applyProtection="1">
      <alignment horizontal="center" vertical="center" wrapText="1"/>
      <protection hidden="1"/>
    </xf>
    <xf numFmtId="0" fontId="66" fillId="62" borderId="0" xfId="1" applyFont="1" applyFill="1" applyAlignment="1" applyProtection="1">
      <alignment horizontal="right" vertical="center"/>
      <protection hidden="1"/>
    </xf>
    <xf numFmtId="0" fontId="22" fillId="19" borderId="1" xfId="1" applyFont="1" applyFill="1" applyBorder="1" applyAlignment="1" applyProtection="1">
      <alignment horizontal="right" vertical="center"/>
      <protection hidden="1"/>
    </xf>
    <xf numFmtId="0" fontId="0" fillId="8" borderId="6" xfId="0" applyFill="1" applyBorder="1"/>
    <xf numFmtId="0" fontId="115" fillId="8" borderId="14" xfId="1" applyFont="1" applyFill="1" applyBorder="1" applyAlignment="1" applyProtection="1">
      <alignment horizontal="center"/>
      <protection locked="0"/>
    </xf>
    <xf numFmtId="0" fontId="13" fillId="8" borderId="131" xfId="1" applyFont="1" applyFill="1" applyBorder="1" applyAlignment="1" applyProtection="1">
      <alignment horizontal="center"/>
      <protection locked="0"/>
    </xf>
    <xf numFmtId="183" fontId="75" fillId="64" borderId="0" xfId="1" applyNumberFormat="1" applyFont="1" applyFill="1" applyAlignment="1">
      <alignment horizontal="center" vertical="center"/>
    </xf>
    <xf numFmtId="182" fontId="59" fillId="0" borderId="132" xfId="1" applyNumberFormat="1" applyFont="1" applyBorder="1" applyAlignment="1">
      <alignment horizontal="center" vertical="center"/>
    </xf>
    <xf numFmtId="0" fontId="76" fillId="21" borderId="0" xfId="1" applyFont="1" applyFill="1" applyAlignment="1">
      <alignment horizontal="center" vertical="center" wrapText="1"/>
    </xf>
    <xf numFmtId="0" fontId="112" fillId="8" borderId="0" xfId="3" applyFont="1" applyFill="1" applyAlignment="1">
      <alignment vertical="center"/>
    </xf>
    <xf numFmtId="0" fontId="21" fillId="8" borderId="133" xfId="1" applyFont="1" applyFill="1" applyBorder="1" applyAlignment="1">
      <alignment horizontal="center" vertical="center" wrapText="1"/>
    </xf>
    <xf numFmtId="0" fontId="21" fillId="8" borderId="1" xfId="1" applyFont="1" applyFill="1" applyBorder="1" applyAlignment="1">
      <alignment horizontal="center" vertical="center" wrapText="1"/>
    </xf>
    <xf numFmtId="0" fontId="55" fillId="21" borderId="135" xfId="1" applyFont="1" applyFill="1" applyBorder="1" applyAlignment="1" applyProtection="1">
      <alignment horizontal="center" vertical="center"/>
      <protection locked="0"/>
    </xf>
    <xf numFmtId="0" fontId="21" fillId="8" borderId="14" xfId="1" applyFont="1" applyFill="1" applyBorder="1" applyAlignment="1">
      <alignment horizontal="center" vertical="center"/>
    </xf>
    <xf numFmtId="176" fontId="55" fillId="21" borderId="136" xfId="1" applyNumberFormat="1" applyFont="1" applyFill="1" applyBorder="1" applyAlignment="1">
      <alignment horizontal="center" vertical="center"/>
    </xf>
    <xf numFmtId="1" fontId="21" fillId="32" borderId="137" xfId="1" applyNumberFormat="1" applyFont="1" applyFill="1" applyBorder="1" applyAlignment="1">
      <alignment horizontal="center" vertical="center"/>
    </xf>
    <xf numFmtId="0" fontId="59" fillId="8" borderId="118" xfId="1" applyFont="1" applyFill="1" applyBorder="1" applyAlignment="1" applyProtection="1">
      <alignment horizontal="left" vertical="center"/>
      <protection locked="0"/>
    </xf>
    <xf numFmtId="0" fontId="59" fillId="8" borderId="53" xfId="1" applyFont="1" applyFill="1" applyBorder="1" applyAlignment="1" applyProtection="1">
      <alignment horizontal="left" vertical="center"/>
      <protection locked="0"/>
    </xf>
    <xf numFmtId="0" fontId="59" fillId="8" borderId="54" xfId="1" applyFont="1" applyFill="1" applyBorder="1" applyAlignment="1" applyProtection="1">
      <alignment horizontal="left" vertical="center"/>
      <protection locked="0"/>
    </xf>
    <xf numFmtId="0" fontId="1" fillId="8" borderId="0" xfId="3" applyFill="1"/>
    <xf numFmtId="0" fontId="74" fillId="7" borderId="6" xfId="0" applyFont="1" applyFill="1" applyBorder="1" applyAlignment="1">
      <alignment horizontal="left" vertical="center"/>
    </xf>
    <xf numFmtId="0" fontId="0" fillId="7" borderId="0" xfId="0" applyFill="1"/>
    <xf numFmtId="0" fontId="74" fillId="16" borderId="6" xfId="0" applyFont="1" applyFill="1" applyBorder="1" applyAlignment="1">
      <alignment horizontal="left" vertical="center"/>
    </xf>
    <xf numFmtId="0" fontId="90" fillId="16" borderId="6" xfId="3" applyFont="1" applyFill="1" applyBorder="1" applyAlignment="1">
      <alignment vertical="center"/>
    </xf>
    <xf numFmtId="174" fontId="86" fillId="8" borderId="0" xfId="1" applyNumberFormat="1" applyFont="1" applyFill="1" applyAlignment="1">
      <alignment horizontal="center" vertical="center"/>
    </xf>
    <xf numFmtId="179" fontId="86" fillId="8" borderId="0" xfId="1" applyNumberFormat="1" applyFont="1" applyFill="1" applyAlignment="1">
      <alignment horizontal="center" vertical="center"/>
    </xf>
    <xf numFmtId="0" fontId="13" fillId="44" borderId="0" xfId="1" applyFont="1" applyFill="1" applyAlignment="1">
      <alignment horizontal="left" vertical="center"/>
    </xf>
    <xf numFmtId="0" fontId="13" fillId="44" borderId="0" xfId="1" applyFont="1" applyFill="1" applyAlignment="1" applyProtection="1">
      <alignment vertical="center"/>
      <protection hidden="1"/>
    </xf>
    <xf numFmtId="0" fontId="13" fillId="44" borderId="56" xfId="1" applyFont="1" applyFill="1" applyBorder="1" applyAlignment="1" applyProtection="1">
      <alignment vertical="center"/>
      <protection hidden="1"/>
    </xf>
    <xf numFmtId="0" fontId="16" fillId="9" borderId="13" xfId="3" applyFont="1" applyFill="1" applyBorder="1" applyAlignment="1">
      <alignment horizontal="center" vertical="center"/>
    </xf>
    <xf numFmtId="0" fontId="13" fillId="8" borderId="0" xfId="1" applyFont="1" applyFill="1" applyAlignment="1">
      <alignment horizontal="left" vertical="center"/>
    </xf>
    <xf numFmtId="0" fontId="13" fillId="8" borderId="56" xfId="1" applyFont="1" applyFill="1" applyBorder="1" applyAlignment="1">
      <alignment horizontal="left" vertical="center"/>
    </xf>
    <xf numFmtId="0" fontId="63" fillId="36" borderId="138" xfId="1" applyFont="1" applyFill="1" applyBorder="1" applyAlignment="1" applyProtection="1">
      <alignment horizontal="center" vertical="center"/>
      <protection hidden="1"/>
    </xf>
    <xf numFmtId="0" fontId="61" fillId="21" borderId="138" xfId="1" applyFont="1" applyFill="1" applyBorder="1" applyAlignment="1">
      <alignment horizontal="left" vertical="center"/>
    </xf>
    <xf numFmtId="0" fontId="90" fillId="16" borderId="49" xfId="3" applyFont="1" applyFill="1" applyBorder="1" applyAlignment="1">
      <alignment vertical="center"/>
    </xf>
    <xf numFmtId="0" fontId="0" fillId="16" borderId="6" xfId="0" applyFill="1" applyBorder="1" applyAlignment="1">
      <alignment vertical="center"/>
    </xf>
    <xf numFmtId="0" fontId="126" fillId="16" borderId="6" xfId="0" applyFont="1" applyFill="1" applyBorder="1" applyAlignment="1">
      <alignment horizontal="left" vertical="center"/>
    </xf>
    <xf numFmtId="0" fontId="126" fillId="16" borderId="0" xfId="0" applyFont="1" applyFill="1" applyAlignment="1">
      <alignment horizontal="left" vertical="center"/>
    </xf>
    <xf numFmtId="0" fontId="37" fillId="8" borderId="56" xfId="1" applyFont="1" applyFill="1" applyBorder="1" applyAlignment="1">
      <alignment horizontal="left" vertical="center"/>
    </xf>
    <xf numFmtId="0" fontId="0" fillId="16" borderId="9" xfId="0" applyFill="1" applyBorder="1" applyAlignment="1">
      <alignment vertical="center"/>
    </xf>
    <xf numFmtId="0" fontId="0" fillId="7" borderId="9" xfId="0" applyFill="1" applyBorder="1"/>
    <xf numFmtId="179" fontId="115" fillId="8" borderId="0" xfId="1" quotePrefix="1" applyNumberFormat="1" applyFont="1" applyFill="1" applyAlignment="1">
      <alignment horizontal="center" vertical="center"/>
    </xf>
    <xf numFmtId="0" fontId="127" fillId="8" borderId="0" xfId="1" applyFont="1" applyFill="1" applyAlignment="1">
      <alignment horizontal="right" vertical="center"/>
    </xf>
    <xf numFmtId="0" fontId="115" fillId="44" borderId="0" xfId="1" applyFont="1" applyFill="1" applyAlignment="1">
      <alignment horizontal="left" vertical="center"/>
    </xf>
    <xf numFmtId="0" fontId="86" fillId="8" borderId="0" xfId="1" applyFont="1" applyFill="1" applyAlignment="1">
      <alignment horizontal="right" vertical="center"/>
    </xf>
    <xf numFmtId="0" fontId="114" fillId="44" borderId="0" xfId="1" applyFont="1" applyFill="1" applyAlignment="1">
      <alignment horizontal="left" vertical="center"/>
    </xf>
    <xf numFmtId="0" fontId="59" fillId="41" borderId="14" xfId="1" applyFont="1" applyFill="1" applyBorder="1" applyAlignment="1" applyProtection="1">
      <alignment horizontal="right" vertical="center"/>
      <protection hidden="1"/>
    </xf>
    <xf numFmtId="0" fontId="16" fillId="9" borderId="139" xfId="3" applyFont="1" applyFill="1" applyBorder="1" applyAlignment="1">
      <alignment horizontal="center" vertical="center"/>
    </xf>
    <xf numFmtId="0" fontId="63" fillId="28" borderId="138" xfId="1" applyFont="1" applyFill="1" applyBorder="1" applyAlignment="1" applyProtection="1">
      <alignment horizontal="center" vertical="center"/>
      <protection hidden="1"/>
    </xf>
    <xf numFmtId="0" fontId="67" fillId="35" borderId="47" xfId="1" applyFont="1" applyFill="1" applyBorder="1" applyAlignment="1" applyProtection="1">
      <alignment horizontal="center" vertical="center"/>
      <protection hidden="1"/>
    </xf>
    <xf numFmtId="1" fontId="70" fillId="37" borderId="138" xfId="1" applyNumberFormat="1" applyFont="1" applyFill="1" applyBorder="1" applyAlignment="1" applyProtection="1">
      <alignment horizontal="center" vertical="center"/>
      <protection hidden="1"/>
    </xf>
    <xf numFmtId="0" fontId="38" fillId="8" borderId="0" xfId="0" applyFont="1" applyFill="1" applyAlignment="1">
      <alignment horizontal="right" vertical="center"/>
    </xf>
    <xf numFmtId="0" fontId="0" fillId="8" borderId="0" xfId="0" applyFill="1" applyAlignment="1">
      <alignment horizontal="right" vertical="center"/>
    </xf>
    <xf numFmtId="0" fontId="0" fillId="8" borderId="56" xfId="0" applyFill="1" applyBorder="1" applyAlignment="1">
      <alignment horizontal="right" vertical="center"/>
    </xf>
    <xf numFmtId="0" fontId="21" fillId="8" borderId="17" xfId="1" applyFont="1" applyFill="1" applyBorder="1" applyAlignment="1">
      <alignment horizontal="left" vertical="center"/>
    </xf>
    <xf numFmtId="0" fontId="47" fillId="28" borderId="0" xfId="1" applyFont="1" applyFill="1" applyAlignment="1">
      <alignment horizontal="center" vertical="center"/>
    </xf>
    <xf numFmtId="1" fontId="47" fillId="28" borderId="0" xfId="1" applyNumberFormat="1" applyFont="1" applyFill="1" applyAlignment="1" applyProtection="1">
      <alignment horizontal="left" vertical="center"/>
      <protection hidden="1"/>
    </xf>
    <xf numFmtId="0" fontId="25" fillId="8" borderId="56" xfId="1" applyFont="1" applyFill="1" applyBorder="1" applyAlignment="1" applyProtection="1">
      <alignment horizontal="right" vertical="center"/>
      <protection locked="0"/>
    </xf>
    <xf numFmtId="0" fontId="55" fillId="16" borderId="6" xfId="0" applyFont="1" applyFill="1" applyBorder="1" applyAlignment="1">
      <alignment horizontal="left" vertical="center"/>
    </xf>
    <xf numFmtId="0" fontId="21" fillId="8" borderId="17" xfId="1" applyFont="1" applyFill="1" applyBorder="1" applyAlignment="1">
      <alignment horizontal="left"/>
    </xf>
    <xf numFmtId="0" fontId="55" fillId="8" borderId="0" xfId="1" applyFont="1" applyFill="1" applyAlignment="1">
      <alignment horizontal="right" vertical="center"/>
    </xf>
    <xf numFmtId="0" fontId="115" fillId="20" borderId="0" xfId="1" applyFont="1" applyFill="1" applyAlignment="1" applyProtection="1">
      <alignment horizontal="center" vertical="center"/>
      <protection locked="0"/>
    </xf>
    <xf numFmtId="1" fontId="21" fillId="8" borderId="0" xfId="1" applyNumberFormat="1" applyFont="1" applyFill="1" applyAlignment="1">
      <alignment horizontal="left" vertical="center"/>
    </xf>
    <xf numFmtId="0" fontId="128" fillId="16" borderId="6" xfId="0" applyFont="1" applyFill="1" applyBorder="1" applyAlignment="1">
      <alignment horizontal="center" vertical="center"/>
    </xf>
    <xf numFmtId="0" fontId="129" fillId="7" borderId="11" xfId="0" applyFont="1" applyFill="1" applyBorder="1" applyAlignment="1">
      <alignment horizontal="left" vertical="center"/>
    </xf>
    <xf numFmtId="0" fontId="21" fillId="8" borderId="17" xfId="0" applyFont="1" applyFill="1" applyBorder="1"/>
    <xf numFmtId="0" fontId="47" fillId="21" borderId="0" xfId="1" applyFont="1" applyFill="1" applyAlignment="1">
      <alignment horizontal="center" vertical="center"/>
    </xf>
    <xf numFmtId="0" fontId="21" fillId="0" borderId="0" xfId="3" applyFont="1" applyAlignment="1">
      <alignment horizontal="center" vertical="center"/>
    </xf>
    <xf numFmtId="0" fontId="13" fillId="8" borderId="0" xfId="1" applyFont="1" applyFill="1" applyAlignment="1">
      <alignment vertical="center"/>
    </xf>
    <xf numFmtId="0" fontId="50" fillId="16" borderId="6" xfId="0" applyFont="1" applyFill="1" applyBorder="1" applyAlignment="1">
      <alignment horizontal="left" vertical="center"/>
    </xf>
    <xf numFmtId="0" fontId="50" fillId="16" borderId="49" xfId="0" applyFont="1" applyFill="1" applyBorder="1" applyAlignment="1">
      <alignment horizontal="left" vertical="center"/>
    </xf>
    <xf numFmtId="0" fontId="55" fillId="16" borderId="0" xfId="0" applyFont="1" applyFill="1"/>
    <xf numFmtId="0" fontId="13" fillId="44" borderId="0" xfId="1" applyFont="1" applyFill="1" applyAlignment="1">
      <alignment horizontal="center" vertical="center"/>
    </xf>
    <xf numFmtId="0" fontId="70" fillId="8" borderId="0" xfId="1" applyFont="1" applyFill="1" applyAlignment="1">
      <alignment horizontal="left" vertical="center"/>
    </xf>
    <xf numFmtId="0" fontId="115" fillId="8" borderId="69" xfId="0" applyFont="1" applyFill="1" applyBorder="1" applyAlignment="1">
      <alignment horizontal="center" vertical="center"/>
    </xf>
    <xf numFmtId="0" fontId="0" fillId="18" borderId="0" xfId="0" applyFill="1"/>
    <xf numFmtId="0" fontId="0" fillId="16" borderId="0" xfId="0" applyFill="1" applyAlignment="1">
      <alignment horizontal="right"/>
    </xf>
    <xf numFmtId="0" fontId="10" fillId="65" borderId="13" xfId="3" applyFont="1" applyFill="1" applyBorder="1" applyAlignment="1">
      <alignment horizontal="center" vertical="center"/>
    </xf>
    <xf numFmtId="0" fontId="10" fillId="65" borderId="4" xfId="3" applyFont="1" applyFill="1" applyBorder="1" applyAlignment="1">
      <alignment horizontal="center" vertical="center"/>
    </xf>
    <xf numFmtId="0" fontId="130" fillId="65" borderId="4" xfId="3" applyFont="1" applyFill="1" applyBorder="1" applyAlignment="1">
      <alignment horizontal="left" vertical="center"/>
    </xf>
    <xf numFmtId="0" fontId="131" fillId="65" borderId="4" xfId="3" applyFont="1" applyFill="1" applyBorder="1" applyAlignment="1">
      <alignment horizontal="center" vertical="center"/>
    </xf>
    <xf numFmtId="0" fontId="132" fillId="65" borderId="4" xfId="3" applyFont="1" applyFill="1" applyBorder="1" applyAlignment="1">
      <alignment vertical="center"/>
    </xf>
    <xf numFmtId="0" fontId="13" fillId="26" borderId="140" xfId="1" applyFont="1" applyFill="1" applyBorder="1" applyAlignment="1" applyProtection="1">
      <alignment vertical="center"/>
      <protection hidden="1"/>
    </xf>
    <xf numFmtId="0" fontId="2" fillId="43" borderId="70" xfId="9" applyFont="1" applyFill="1" applyBorder="1" applyAlignment="1">
      <alignment horizontal="center" vertical="center"/>
    </xf>
    <xf numFmtId="0" fontId="83" fillId="8" borderId="141" xfId="5" applyFont="1" applyFill="1" applyBorder="1" applyAlignment="1">
      <alignment horizontal="left" vertical="center"/>
    </xf>
    <xf numFmtId="0" fontId="13" fillId="8" borderId="6" xfId="1" applyFont="1" applyFill="1" applyBorder="1" applyAlignment="1" applyProtection="1">
      <alignment vertical="center"/>
      <protection hidden="1"/>
    </xf>
    <xf numFmtId="0" fontId="83" fillId="8" borderId="9" xfId="5" applyFont="1" applyFill="1" applyBorder="1" applyAlignment="1">
      <alignment horizontal="right" vertical="center"/>
    </xf>
    <xf numFmtId="0" fontId="85" fillId="8" borderId="6" xfId="1" applyFont="1" applyFill="1" applyBorder="1" applyAlignment="1" applyProtection="1">
      <alignment horizontal="left" vertical="center"/>
      <protection locked="0"/>
    </xf>
    <xf numFmtId="0" fontId="85" fillId="8" borderId="9" xfId="1" applyFont="1" applyFill="1" applyBorder="1" applyAlignment="1" applyProtection="1">
      <alignment horizontal="left" vertical="center"/>
      <protection locked="0"/>
    </xf>
    <xf numFmtId="0" fontId="21" fillId="8" borderId="6" xfId="1" applyFont="1" applyFill="1" applyBorder="1" applyAlignment="1" applyProtection="1">
      <alignment horizontal="left" vertical="center"/>
      <protection locked="0"/>
    </xf>
    <xf numFmtId="0" fontId="21" fillId="8" borderId="9" xfId="1" applyFont="1" applyFill="1" applyBorder="1" applyAlignment="1" applyProtection="1">
      <alignment horizontal="right" vertical="center"/>
      <protection locked="0"/>
    </xf>
    <xf numFmtId="0" fontId="50" fillId="42" borderId="17" xfId="24" applyFont="1" applyFill="1" applyBorder="1" applyAlignment="1">
      <alignment horizontal="center" vertical="center"/>
    </xf>
    <xf numFmtId="0" fontId="50" fillId="42" borderId="0" xfId="24" applyFont="1" applyFill="1" applyAlignment="1">
      <alignment horizontal="center" vertical="center"/>
    </xf>
    <xf numFmtId="0" fontId="13" fillId="42" borderId="0" xfId="11" applyFont="1" applyFill="1" applyAlignment="1">
      <alignment horizontal="center" vertical="center"/>
    </xf>
    <xf numFmtId="0" fontId="50" fillId="42" borderId="0" xfId="3" applyFont="1" applyFill="1" applyAlignment="1">
      <alignment horizontal="center" vertical="center"/>
    </xf>
    <xf numFmtId="0" fontId="21" fillId="8" borderId="0" xfId="17" applyFont="1" applyFill="1" applyBorder="1" applyAlignment="1">
      <alignment horizontal="left" vertical="center"/>
    </xf>
    <xf numFmtId="0" fontId="21" fillId="8" borderId="56" xfId="17" applyFont="1" applyFill="1" applyBorder="1" applyAlignment="1">
      <alignment horizontal="left" vertical="center"/>
    </xf>
    <xf numFmtId="0" fontId="55" fillId="8" borderId="17" xfId="17" applyFont="1" applyFill="1" applyBorder="1" applyAlignment="1">
      <alignment horizontal="left" vertical="center"/>
    </xf>
    <xf numFmtId="0" fontId="1" fillId="8" borderId="0" xfId="24" applyFill="1" applyAlignment="1">
      <alignment horizontal="left" vertical="center"/>
    </xf>
    <xf numFmtId="169" fontId="64" fillId="8" borderId="0" xfId="1" applyNumberFormat="1" applyFont="1" applyFill="1" applyAlignment="1">
      <alignment horizontal="center" vertical="center"/>
    </xf>
    <xf numFmtId="184" fontId="115" fillId="8" borderId="0" xfId="1" applyNumberFormat="1" applyFont="1" applyFill="1" applyAlignment="1">
      <alignment horizontal="left" vertical="center"/>
    </xf>
    <xf numFmtId="184" fontId="115" fillId="8" borderId="56" xfId="1" applyNumberFormat="1" applyFont="1" applyFill="1" applyBorder="1" applyAlignment="1">
      <alignment horizontal="left" vertical="center"/>
    </xf>
    <xf numFmtId="0" fontId="59" fillId="26" borderId="142" xfId="8" applyFont="1" applyFill="1" applyBorder="1" applyAlignment="1">
      <alignment horizontal="right" vertical="center"/>
    </xf>
    <xf numFmtId="0" fontId="1" fillId="8" borderId="51" xfId="3" applyFill="1" applyBorder="1"/>
    <xf numFmtId="169" fontId="64" fillId="21" borderId="17" xfId="1" applyNumberFormat="1" applyFont="1" applyFill="1" applyBorder="1" applyAlignment="1">
      <alignment horizontal="center" vertical="center"/>
    </xf>
    <xf numFmtId="169" fontId="64" fillId="21" borderId="0" xfId="1" applyNumberFormat="1" applyFont="1" applyFill="1" applyAlignment="1">
      <alignment horizontal="center" vertical="center"/>
    </xf>
    <xf numFmtId="1" fontId="50" fillId="8" borderId="0" xfId="9" applyNumberFormat="1" applyFont="1" applyFill="1" applyAlignment="1">
      <alignment horizontal="center" vertical="center"/>
    </xf>
    <xf numFmtId="0" fontId="64" fillId="0" borderId="0" xfId="9" applyFont="1" applyAlignment="1">
      <alignment horizontal="left" vertical="center"/>
    </xf>
    <xf numFmtId="0" fontId="64" fillId="0" borderId="56" xfId="9" applyFont="1" applyBorder="1" applyAlignment="1">
      <alignment horizontal="left" vertical="center"/>
    </xf>
    <xf numFmtId="0" fontId="59" fillId="8" borderId="6" xfId="8" applyFont="1" applyFill="1" applyBorder="1" applyAlignment="1">
      <alignment horizontal="right" vertical="center"/>
    </xf>
    <xf numFmtId="0" fontId="59" fillId="8" borderId="0" xfId="8" applyFont="1" applyFill="1" applyAlignment="1">
      <alignment horizontal="right" vertical="center"/>
    </xf>
    <xf numFmtId="0" fontId="59" fillId="8" borderId="0" xfId="8" applyFont="1" applyFill="1" applyAlignment="1">
      <alignment horizontal="left" vertical="center"/>
    </xf>
    <xf numFmtId="0" fontId="89" fillId="8" borderId="0" xfId="17" applyFill="1" applyBorder="1" applyAlignment="1">
      <alignment vertical="center"/>
    </xf>
    <xf numFmtId="0" fontId="1" fillId="8" borderId="9" xfId="3" applyFill="1" applyBorder="1"/>
    <xf numFmtId="1" fontId="10" fillId="42" borderId="17" xfId="9" applyNumberFormat="1" applyFont="1" applyFill="1" applyBorder="1" applyAlignment="1">
      <alignment horizontal="center" vertical="center"/>
    </xf>
    <xf numFmtId="1" fontId="10" fillId="42" borderId="0" xfId="9" applyNumberFormat="1" applyFont="1" applyFill="1" applyAlignment="1">
      <alignment horizontal="center" vertical="center"/>
    </xf>
    <xf numFmtId="0" fontId="13" fillId="42" borderId="0" xfId="11" applyFont="1" applyFill="1" applyAlignment="1">
      <alignment vertical="center"/>
    </xf>
    <xf numFmtId="0" fontId="50" fillId="8" borderId="0" xfId="11" applyFont="1" applyFill="1" applyAlignment="1">
      <alignment horizontal="left" vertical="center"/>
    </xf>
    <xf numFmtId="0" fontId="50" fillId="8" borderId="56" xfId="11" applyFont="1" applyFill="1" applyBorder="1" applyAlignment="1">
      <alignment horizontal="left" vertical="center"/>
    </xf>
    <xf numFmtId="0" fontId="92" fillId="41" borderId="6" xfId="1" applyFont="1" applyFill="1" applyBorder="1" applyAlignment="1" applyProtection="1">
      <alignment vertical="center"/>
      <protection hidden="1"/>
    </xf>
    <xf numFmtId="0" fontId="13" fillId="41" borderId="9" xfId="1" applyFont="1" applyFill="1" applyBorder="1" applyAlignment="1" applyProtection="1">
      <alignment vertical="center"/>
      <protection hidden="1"/>
    </xf>
    <xf numFmtId="0" fontId="64" fillId="8" borderId="0" xfId="1" applyFont="1" applyFill="1" applyAlignment="1">
      <alignment horizontal="center" vertical="center"/>
    </xf>
    <xf numFmtId="185" fontId="115" fillId="8" borderId="0" xfId="1" applyNumberFormat="1" applyFont="1" applyFill="1" applyAlignment="1">
      <alignment horizontal="left" vertical="center"/>
    </xf>
    <xf numFmtId="185" fontId="115" fillId="8" borderId="56" xfId="1" applyNumberFormat="1" applyFont="1" applyFill="1" applyBorder="1" applyAlignment="1">
      <alignment horizontal="left" vertical="center"/>
    </xf>
    <xf numFmtId="0" fontId="47" fillId="21" borderId="17" xfId="1" applyFont="1" applyFill="1" applyBorder="1" applyAlignment="1">
      <alignment horizontal="center" vertical="center"/>
    </xf>
    <xf numFmtId="169" fontId="50" fillId="8" borderId="0" xfId="1" applyNumberFormat="1" applyFont="1" applyFill="1" applyAlignment="1">
      <alignment horizontal="center" vertical="center"/>
    </xf>
    <xf numFmtId="0" fontId="70" fillId="0" borderId="0" xfId="9" applyFont="1" applyAlignment="1">
      <alignment horizontal="left" vertical="center"/>
    </xf>
    <xf numFmtId="0" fontId="70" fillId="0" borderId="56" xfId="9" applyFont="1" applyBorder="1" applyAlignment="1">
      <alignment horizontal="left" vertical="center"/>
    </xf>
    <xf numFmtId="0" fontId="0" fillId="8" borderId="57" xfId="0" applyFill="1" applyBorder="1"/>
    <xf numFmtId="0" fontId="0" fillId="8" borderId="5" xfId="0" applyFill="1" applyBorder="1"/>
    <xf numFmtId="0" fontId="59" fillId="8" borderId="5" xfId="6" applyFont="1" applyFill="1" applyBorder="1" applyAlignment="1">
      <alignment horizontal="right" vertical="center"/>
    </xf>
    <xf numFmtId="0" fontId="82" fillId="21" borderId="114" xfId="15" applyFont="1" applyFill="1" applyBorder="1" applyAlignment="1">
      <alignment horizontal="center" vertical="center"/>
    </xf>
    <xf numFmtId="169" fontId="10" fillId="42" borderId="17" xfId="1" applyNumberFormat="1" applyFont="1" applyFill="1" applyBorder="1" applyAlignment="1">
      <alignment horizontal="center" vertical="center"/>
    </xf>
    <xf numFmtId="169" fontId="10" fillId="42" borderId="0" xfId="1" applyNumberFormat="1" applyFont="1" applyFill="1" applyAlignment="1">
      <alignment horizontal="center" vertical="center"/>
    </xf>
    <xf numFmtId="0" fontId="0" fillId="42" borderId="0" xfId="0" applyFill="1"/>
    <xf numFmtId="0" fontId="0" fillId="8" borderId="60" xfId="0" applyFill="1" applyBorder="1"/>
    <xf numFmtId="0" fontId="82" fillId="21" borderId="115" xfId="15" applyFont="1" applyFill="1" applyBorder="1" applyAlignment="1">
      <alignment horizontal="center" vertical="center"/>
    </xf>
    <xf numFmtId="0" fontId="61" fillId="8" borderId="17" xfId="24" applyFont="1" applyFill="1" applyBorder="1" applyAlignment="1">
      <alignment horizontal="left" vertical="center"/>
    </xf>
    <xf numFmtId="0" fontId="63" fillId="8" borderId="0" xfId="1" applyFont="1" applyFill="1" applyAlignment="1" applyProtection="1">
      <alignment horizontal="left" vertical="center"/>
      <protection locked="0"/>
    </xf>
    <xf numFmtId="0" fontId="61" fillId="8" borderId="0" xfId="24" applyFont="1" applyFill="1" applyAlignment="1">
      <alignment horizontal="left" vertical="center"/>
    </xf>
    <xf numFmtId="0" fontId="0" fillId="8" borderId="36" xfId="0" applyFill="1" applyBorder="1"/>
    <xf numFmtId="174" fontId="86" fillId="22" borderId="37" xfId="1" applyNumberFormat="1" applyFont="1" applyFill="1" applyBorder="1" applyAlignment="1">
      <alignment horizontal="center" vertical="center"/>
    </xf>
    <xf numFmtId="0" fontId="61" fillId="8" borderId="0" xfId="3" applyFont="1" applyFill="1" applyAlignment="1">
      <alignment vertical="center"/>
    </xf>
    <xf numFmtId="0" fontId="133" fillId="8" borderId="0" xfId="1" applyFont="1" applyFill="1" applyAlignment="1" applyProtection="1">
      <alignment horizontal="right" vertical="center"/>
      <protection locked="0"/>
    </xf>
    <xf numFmtId="0" fontId="133" fillId="8" borderId="56" xfId="1" applyFont="1" applyFill="1" applyBorder="1" applyAlignment="1" applyProtection="1">
      <alignment horizontal="right" vertical="center"/>
      <protection locked="0"/>
    </xf>
    <xf numFmtId="174" fontId="60" fillId="22" borderId="37" xfId="1" applyNumberFormat="1" applyFont="1" applyFill="1" applyBorder="1" applyAlignment="1">
      <alignment horizontal="center" vertical="center"/>
    </xf>
    <xf numFmtId="174" fontId="37" fillId="37" borderId="37" xfId="1" applyNumberFormat="1" applyFont="1" applyFill="1" applyBorder="1" applyAlignment="1">
      <alignment horizontal="center" vertical="center"/>
    </xf>
    <xf numFmtId="174" fontId="13" fillId="44" borderId="37" xfId="1" applyNumberFormat="1" applyFont="1" applyFill="1" applyBorder="1" applyAlignment="1">
      <alignment horizontal="center" vertical="center"/>
    </xf>
    <xf numFmtId="0" fontId="134" fillId="45" borderId="36" xfId="16" applyFont="1" applyFill="1" applyBorder="1" applyAlignment="1" applyProtection="1">
      <alignment horizontal="center" vertical="center" wrapText="1"/>
      <protection locked="0"/>
    </xf>
    <xf numFmtId="0" fontId="0" fillId="8" borderId="37" xfId="0" applyFill="1" applyBorder="1" applyAlignment="1">
      <alignment vertical="center"/>
    </xf>
    <xf numFmtId="0" fontId="71" fillId="45" borderId="0" xfId="16" applyFont="1" applyFill="1" applyAlignment="1" applyProtection="1">
      <alignment horizontal="left" vertical="center"/>
      <protection locked="0"/>
    </xf>
    <xf numFmtId="0" fontId="38" fillId="8" borderId="37" xfId="0" applyFont="1" applyFill="1" applyBorder="1" applyAlignment="1">
      <alignment horizontal="center" vertical="center"/>
    </xf>
    <xf numFmtId="0" fontId="13" fillId="66" borderId="17" xfId="3" applyFont="1" applyFill="1" applyBorder="1" applyAlignment="1">
      <alignment horizontal="left" vertical="center"/>
    </xf>
    <xf numFmtId="0" fontId="135" fillId="66" borderId="0" xfId="3" applyFont="1" applyFill="1" applyAlignment="1">
      <alignment horizontal="center" vertical="center"/>
    </xf>
    <xf numFmtId="0" fontId="13" fillId="66" borderId="0" xfId="3" applyFont="1" applyFill="1" applyAlignment="1">
      <alignment horizontal="left" vertical="center"/>
    </xf>
    <xf numFmtId="0" fontId="136" fillId="66" borderId="0" xfId="3" applyFont="1" applyFill="1" applyAlignment="1">
      <alignment horizontal="center" vertical="center"/>
    </xf>
    <xf numFmtId="0" fontId="136" fillId="66" borderId="56" xfId="3" applyFont="1" applyFill="1" applyBorder="1" applyAlignment="1">
      <alignment horizontal="center" vertical="center"/>
    </xf>
    <xf numFmtId="175" fontId="25" fillId="48" borderId="37" xfId="1" applyNumberFormat="1" applyFont="1" applyFill="1" applyBorder="1" applyAlignment="1">
      <alignment horizontal="center" vertical="center"/>
    </xf>
    <xf numFmtId="0" fontId="32" fillId="8" borderId="0" xfId="1" applyFont="1" applyFill="1" applyAlignment="1">
      <alignment horizontal="center" vertical="center"/>
    </xf>
    <xf numFmtId="0" fontId="137" fillId="8" borderId="0" xfId="0" applyFont="1" applyFill="1" applyAlignment="1">
      <alignment horizontal="right" vertical="center"/>
    </xf>
    <xf numFmtId="0" fontId="137" fillId="8" borderId="56" xfId="0" applyFont="1" applyFill="1" applyBorder="1" applyAlignment="1">
      <alignment horizontal="right" vertical="center"/>
    </xf>
    <xf numFmtId="0" fontId="128" fillId="45" borderId="17" xfId="16" applyFont="1" applyFill="1" applyBorder="1" applyAlignment="1" applyProtection="1">
      <alignment horizontal="center" vertical="center" wrapText="1"/>
      <protection locked="0"/>
    </xf>
    <xf numFmtId="0" fontId="138" fillId="45" borderId="0" xfId="16" applyFont="1" applyFill="1" applyAlignment="1" applyProtection="1">
      <alignment horizontal="center" vertical="center"/>
      <protection locked="0"/>
    </xf>
    <xf numFmtId="0" fontId="25" fillId="45" borderId="0" xfId="16" applyFont="1" applyFill="1" applyAlignment="1" applyProtection="1">
      <alignment horizontal="left" vertical="center"/>
      <protection locked="0"/>
    </xf>
    <xf numFmtId="0" fontId="32" fillId="8" borderId="56" xfId="1" applyFont="1" applyFill="1" applyBorder="1" applyAlignment="1">
      <alignment horizontal="center" vertical="center"/>
    </xf>
    <xf numFmtId="0" fontId="37" fillId="47" borderId="0" xfId="1" applyFont="1" applyFill="1" applyAlignment="1">
      <alignment horizontal="center" vertical="center"/>
    </xf>
    <xf numFmtId="168" fontId="86" fillId="46" borderId="0" xfId="16" applyNumberFormat="1" applyFont="1" applyFill="1" applyAlignment="1" applyProtection="1">
      <alignment horizontal="center" vertical="center"/>
      <protection locked="0"/>
    </xf>
    <xf numFmtId="0" fontId="37" fillId="45" borderId="0" xfId="16" applyFont="1" applyFill="1" applyAlignment="1" applyProtection="1">
      <alignment horizontal="center" vertical="center"/>
      <protection locked="0"/>
    </xf>
    <xf numFmtId="0" fontId="37" fillId="45" borderId="56" xfId="16" applyFont="1" applyFill="1" applyBorder="1" applyAlignment="1" applyProtection="1">
      <alignment horizontal="center" vertical="center"/>
      <protection locked="0"/>
    </xf>
    <xf numFmtId="169" fontId="78" fillId="46" borderId="0" xfId="1" applyNumberFormat="1" applyFont="1" applyFill="1" applyAlignment="1">
      <alignment horizontal="center" vertical="center"/>
    </xf>
    <xf numFmtId="0" fontId="21" fillId="8" borderId="0" xfId="3" applyFont="1" applyFill="1" applyAlignment="1">
      <alignment vertical="center"/>
    </xf>
    <xf numFmtId="0" fontId="70" fillId="8" borderId="0" xfId="3" applyFont="1" applyFill="1" applyAlignment="1">
      <alignment vertical="center"/>
    </xf>
    <xf numFmtId="175" fontId="78" fillId="46" borderId="0" xfId="16" applyNumberFormat="1" applyFont="1" applyFill="1" applyAlignment="1" applyProtection="1">
      <alignment horizontal="center" vertical="center"/>
      <protection locked="0"/>
    </xf>
    <xf numFmtId="175" fontId="25" fillId="48" borderId="0" xfId="1" applyNumberFormat="1" applyFont="1" applyFill="1" applyAlignment="1">
      <alignment horizontal="left" vertical="center"/>
    </xf>
    <xf numFmtId="0" fontId="105" fillId="8" borderId="0" xfId="1" applyFont="1" applyFill="1" applyAlignment="1">
      <alignment horizontal="left" vertical="center" wrapText="1"/>
    </xf>
    <xf numFmtId="0" fontId="105" fillId="8" borderId="56" xfId="1" applyFont="1" applyFill="1" applyBorder="1" applyAlignment="1">
      <alignment horizontal="left" vertical="center" wrapText="1"/>
    </xf>
    <xf numFmtId="0" fontId="21" fillId="8" borderId="17" xfId="16" applyFont="1" applyFill="1" applyBorder="1" applyAlignment="1" applyProtection="1">
      <alignment horizontal="left" vertical="center"/>
      <protection locked="0"/>
    </xf>
    <xf numFmtId="0" fontId="90" fillId="8" borderId="0" xfId="0" applyFont="1" applyFill="1" applyAlignment="1">
      <alignment vertical="center"/>
    </xf>
    <xf numFmtId="0" fontId="1" fillId="8" borderId="17" xfId="3" applyFill="1" applyBorder="1" applyAlignment="1">
      <alignment vertical="center"/>
    </xf>
    <xf numFmtId="0" fontId="60" fillId="8" borderId="0" xfId="0" applyFont="1" applyFill="1" applyAlignment="1">
      <alignment vertical="center"/>
    </xf>
    <xf numFmtId="0" fontId="114" fillId="8" borderId="0" xfId="0" applyFont="1" applyFill="1" applyAlignment="1">
      <alignment vertical="center"/>
    </xf>
    <xf numFmtId="0" fontId="139" fillId="8" borderId="0" xfId="0" applyFont="1" applyFill="1" applyAlignment="1">
      <alignment vertical="center"/>
    </xf>
    <xf numFmtId="0" fontId="59" fillId="8" borderId="6" xfId="1" applyFont="1" applyFill="1" applyBorder="1" applyAlignment="1" applyProtection="1">
      <alignment horizontal="left" vertical="center"/>
      <protection locked="0"/>
    </xf>
    <xf numFmtId="0" fontId="93" fillId="8" borderId="6" xfId="1" applyFont="1" applyFill="1" applyBorder="1" applyAlignment="1" applyProtection="1">
      <alignment vertical="center"/>
      <protection hidden="1"/>
    </xf>
    <xf numFmtId="0" fontId="93" fillId="50" borderId="0" xfId="1" applyFont="1" applyFill="1" applyAlignment="1" applyProtection="1">
      <alignment vertical="center"/>
      <protection hidden="1"/>
    </xf>
    <xf numFmtId="0" fontId="0" fillId="50" borderId="0" xfId="0" applyFill="1"/>
    <xf numFmtId="0" fontId="1" fillId="8" borderId="0" xfId="4" applyFill="1" applyAlignment="1">
      <alignment horizontal="left" vertical="center"/>
    </xf>
    <xf numFmtId="0" fontId="74" fillId="8" borderId="6" xfId="9" applyFont="1" applyFill="1" applyBorder="1" applyAlignment="1">
      <alignment vertical="center"/>
    </xf>
    <xf numFmtId="0" fontId="37" fillId="67" borderId="17" xfId="7" applyFont="1" applyFill="1" applyBorder="1" applyAlignment="1" applyProtection="1">
      <alignment horizontal="right" vertical="center"/>
      <protection locked="0"/>
    </xf>
    <xf numFmtId="0" fontId="47" fillId="67" borderId="0" xfId="7" applyFont="1" applyFill="1" applyAlignment="1" applyProtection="1">
      <alignment horizontal="right" vertical="center"/>
      <protection locked="0"/>
    </xf>
    <xf numFmtId="186" fontId="47" fillId="68" borderId="0" xfId="7" applyNumberFormat="1" applyFont="1" applyFill="1" applyAlignment="1" applyProtection="1">
      <alignment horizontal="center" vertical="center"/>
      <protection locked="0"/>
    </xf>
    <xf numFmtId="0" fontId="140" fillId="8" borderId="0" xfId="7" applyFont="1" applyFill="1" applyAlignment="1" applyProtection="1">
      <alignment horizontal="right" vertical="center"/>
      <protection locked="0"/>
    </xf>
    <xf numFmtId="183" fontId="141" fillId="68" borderId="0" xfId="7" applyNumberFormat="1" applyFont="1" applyFill="1" applyAlignment="1" applyProtection="1">
      <alignment horizontal="center" vertical="center"/>
      <protection locked="0"/>
    </xf>
    <xf numFmtId="0" fontId="141" fillId="8" borderId="0" xfId="7" applyFont="1" applyFill="1" applyAlignment="1" applyProtection="1">
      <alignment horizontal="left" vertical="center"/>
      <protection locked="0"/>
    </xf>
    <xf numFmtId="0" fontId="141" fillId="8" borderId="56" xfId="7" applyFont="1" applyFill="1" applyBorder="1" applyAlignment="1" applyProtection="1">
      <alignment horizontal="left" vertical="center"/>
      <protection locked="0"/>
    </xf>
    <xf numFmtId="0" fontId="60" fillId="67" borderId="17" xfId="7" applyFont="1" applyFill="1" applyBorder="1" applyAlignment="1" applyProtection="1">
      <alignment horizontal="right" vertical="center"/>
      <protection locked="0"/>
    </xf>
    <xf numFmtId="0" fontId="108" fillId="67" borderId="0" xfId="7" applyFont="1" applyFill="1" applyAlignment="1" applyProtection="1">
      <alignment horizontal="right" vertical="center"/>
      <protection locked="0"/>
    </xf>
    <xf numFmtId="186" fontId="108" fillId="68" borderId="0" xfId="7" applyNumberFormat="1" applyFont="1" applyFill="1" applyAlignment="1" applyProtection="1">
      <alignment horizontal="center" vertical="center"/>
      <protection locked="0"/>
    </xf>
    <xf numFmtId="0" fontId="142" fillId="8" borderId="0" xfId="7" applyFont="1" applyFill="1" applyAlignment="1" applyProtection="1">
      <alignment horizontal="right" vertical="center"/>
      <protection locked="0"/>
    </xf>
    <xf numFmtId="183" fontId="102" fillId="68" borderId="0" xfId="7" applyNumberFormat="1" applyFont="1" applyFill="1" applyAlignment="1" applyProtection="1">
      <alignment horizontal="center" vertical="center"/>
      <protection locked="0"/>
    </xf>
    <xf numFmtId="0" fontId="102" fillId="8" borderId="0" xfId="7" applyFont="1" applyFill="1" applyAlignment="1" applyProtection="1">
      <alignment horizontal="left" vertical="center"/>
      <protection locked="0"/>
    </xf>
    <xf numFmtId="0" fontId="102" fillId="8" borderId="56" xfId="7" applyFont="1" applyFill="1" applyBorder="1" applyAlignment="1" applyProtection="1">
      <alignment horizontal="left" vertical="center"/>
      <protection locked="0"/>
    </xf>
    <xf numFmtId="0" fontId="2" fillId="43" borderId="144" xfId="9" applyFont="1" applyFill="1" applyBorder="1" applyAlignment="1">
      <alignment horizontal="center" vertical="center"/>
    </xf>
    <xf numFmtId="0" fontId="13" fillId="42" borderId="139" xfId="1" applyFont="1" applyFill="1" applyBorder="1" applyAlignment="1" applyProtection="1">
      <alignment horizontal="right" vertical="center"/>
      <protection hidden="1"/>
    </xf>
    <xf numFmtId="0" fontId="59" fillId="67" borderId="17" xfId="7" applyFont="1" applyFill="1" applyBorder="1" applyAlignment="1" applyProtection="1">
      <alignment horizontal="right" vertical="center"/>
      <protection locked="0"/>
    </xf>
    <xf numFmtId="0" fontId="21" fillId="67" borderId="0" xfId="7" applyFont="1" applyFill="1" applyAlignment="1" applyProtection="1">
      <alignment horizontal="right" vertical="center"/>
      <protection locked="0"/>
    </xf>
    <xf numFmtId="186" fontId="21" fillId="67" borderId="0" xfId="7" applyNumberFormat="1" applyFont="1" applyFill="1" applyAlignment="1" applyProtection="1">
      <alignment horizontal="center" vertical="center"/>
      <protection locked="0"/>
    </xf>
    <xf numFmtId="0" fontId="59" fillId="8" borderId="0" xfId="7" applyFont="1" applyFill="1" applyAlignment="1" applyProtection="1">
      <alignment horizontal="right" vertical="center"/>
      <protection locked="0"/>
    </xf>
    <xf numFmtId="183" fontId="21" fillId="8" borderId="0" xfId="7" applyNumberFormat="1" applyFont="1" applyFill="1" applyAlignment="1" applyProtection="1">
      <alignment horizontal="center" vertical="center"/>
      <protection locked="0"/>
    </xf>
    <xf numFmtId="0" fontId="21" fillId="8" borderId="0" xfId="7" applyFont="1" applyFill="1" applyAlignment="1" applyProtection="1">
      <alignment horizontal="left" vertical="center"/>
      <protection locked="0"/>
    </xf>
    <xf numFmtId="0" fontId="21" fillId="8" borderId="56" xfId="7" applyFont="1" applyFill="1" applyBorder="1" applyAlignment="1" applyProtection="1">
      <alignment horizontal="left" vertical="center"/>
      <protection locked="0"/>
    </xf>
    <xf numFmtId="0" fontId="94" fillId="8" borderId="145" xfId="0" applyFont="1" applyFill="1" applyBorder="1" applyAlignment="1">
      <alignment horizontal="center" vertical="center"/>
    </xf>
    <xf numFmtId="187" fontId="21" fillId="67" borderId="0" xfId="7" applyNumberFormat="1" applyFont="1" applyFill="1" applyAlignment="1" applyProtection="1">
      <alignment horizontal="center" vertical="center"/>
      <protection locked="0"/>
    </xf>
    <xf numFmtId="0" fontId="21" fillId="8" borderId="0" xfId="7" applyFont="1" applyFill="1" applyAlignment="1" applyProtection="1">
      <alignment horizontal="right" vertical="center"/>
      <protection locked="0"/>
    </xf>
    <xf numFmtId="188" fontId="21" fillId="8" borderId="0" xfId="7" applyNumberFormat="1" applyFont="1" applyFill="1" applyAlignment="1" applyProtection="1">
      <alignment horizontal="center" vertical="center"/>
      <protection locked="0"/>
    </xf>
    <xf numFmtId="0" fontId="59" fillId="8" borderId="9" xfId="1" applyFont="1" applyFill="1" applyBorder="1" applyAlignment="1" applyProtection="1">
      <alignment horizontal="left" vertical="center"/>
      <protection locked="0"/>
    </xf>
    <xf numFmtId="176" fontId="108" fillId="68" borderId="0" xfId="7" applyNumberFormat="1" applyFont="1" applyFill="1" applyAlignment="1" applyProtection="1">
      <alignment horizontal="center" vertical="center"/>
      <protection locked="0"/>
    </xf>
    <xf numFmtId="0" fontId="116" fillId="8" borderId="0" xfId="7" applyFont="1" applyFill="1" applyAlignment="1" applyProtection="1">
      <alignment horizontal="right" vertical="center"/>
      <protection locked="0"/>
    </xf>
    <xf numFmtId="188" fontId="102" fillId="68" borderId="0" xfId="7" applyNumberFormat="1" applyFont="1" applyFill="1" applyAlignment="1" applyProtection="1">
      <alignment horizontal="center" vertical="center"/>
      <protection locked="0"/>
    </xf>
    <xf numFmtId="0" fontId="100" fillId="8" borderId="0" xfId="7" applyFont="1" applyFill="1" applyAlignment="1" applyProtection="1">
      <alignment horizontal="left" vertical="center"/>
      <protection locked="0"/>
    </xf>
    <xf numFmtId="0" fontId="100" fillId="8" borderId="56" xfId="7" applyFont="1" applyFill="1" applyBorder="1" applyAlignment="1" applyProtection="1">
      <alignment horizontal="left" vertical="center"/>
      <protection locked="0"/>
    </xf>
    <xf numFmtId="0" fontId="25" fillId="8" borderId="0" xfId="7" applyFont="1" applyFill="1" applyAlignment="1" applyProtection="1">
      <alignment horizontal="right" vertical="center"/>
      <protection locked="0"/>
    </xf>
    <xf numFmtId="0" fontId="92" fillId="41" borderId="146" xfId="1" applyFont="1" applyFill="1" applyBorder="1" applyAlignment="1" applyProtection="1">
      <alignment vertical="center"/>
      <protection hidden="1"/>
    </xf>
    <xf numFmtId="0" fontId="13" fillId="41" borderId="147" xfId="1" applyFont="1" applyFill="1" applyBorder="1" applyAlignment="1" applyProtection="1">
      <alignment vertical="center"/>
      <protection hidden="1"/>
    </xf>
    <xf numFmtId="0" fontId="0" fillId="0" borderId="9" xfId="0" applyBorder="1"/>
    <xf numFmtId="0" fontId="13" fillId="8" borderId="6" xfId="5" applyFont="1" applyFill="1" applyBorder="1" applyAlignment="1" applyProtection="1">
      <alignment vertical="center"/>
      <protection locked="0"/>
    </xf>
    <xf numFmtId="0" fontId="78" fillId="8" borderId="6" xfId="5" applyFont="1" applyFill="1" applyBorder="1" applyAlignment="1" applyProtection="1">
      <alignment vertical="center"/>
      <protection locked="0"/>
    </xf>
    <xf numFmtId="0" fontId="83" fillId="8" borderId="9" xfId="5" applyFont="1" applyFill="1" applyBorder="1" applyAlignment="1">
      <alignment horizontal="left" vertical="center"/>
    </xf>
    <xf numFmtId="0" fontId="102" fillId="0" borderId="138" xfId="20" applyFont="1" applyBorder="1" applyAlignment="1">
      <alignment horizontal="center" vertical="center"/>
    </xf>
    <xf numFmtId="0" fontId="13" fillId="8" borderId="9" xfId="21" applyFont="1" applyFill="1" applyBorder="1" applyAlignment="1">
      <alignment horizontal="left" vertical="center"/>
    </xf>
    <xf numFmtId="0" fontId="59" fillId="8" borderId="9" xfId="21" applyFont="1" applyFill="1" applyBorder="1" applyAlignment="1">
      <alignment vertical="center"/>
    </xf>
    <xf numFmtId="0" fontId="50" fillId="44" borderId="150" xfId="20" applyFont="1" applyFill="1" applyBorder="1" applyAlignment="1">
      <alignment horizontal="center"/>
    </xf>
    <xf numFmtId="177" fontId="21" fillId="44" borderId="151" xfId="20" applyNumberFormat="1" applyFont="1" applyFill="1" applyBorder="1" applyAlignment="1">
      <alignment horizontal="center" vertical="top"/>
    </xf>
    <xf numFmtId="0" fontId="105" fillId="21" borderId="152" xfId="20" applyFont="1" applyFill="1" applyBorder="1" applyAlignment="1">
      <alignment horizontal="center" vertical="center"/>
    </xf>
    <xf numFmtId="0" fontId="86" fillId="8" borderId="9" xfId="21" applyFont="1" applyFill="1" applyBorder="1" applyAlignment="1">
      <alignment horizontal="left" vertical="center"/>
    </xf>
    <xf numFmtId="0" fontId="13" fillId="8" borderId="153" xfId="1" applyFont="1" applyFill="1" applyBorder="1" applyAlignment="1" applyProtection="1">
      <alignment vertical="center"/>
      <protection hidden="1"/>
    </xf>
    <xf numFmtId="0" fontId="83" fillId="8" borderId="63" xfId="5" applyFont="1" applyFill="1" applyBorder="1" applyAlignment="1">
      <alignment horizontal="left" vertical="center"/>
    </xf>
    <xf numFmtId="0" fontId="59" fillId="8" borderId="63" xfId="1" applyFont="1" applyFill="1" applyBorder="1" applyAlignment="1" applyProtection="1">
      <alignment horizontal="left" vertical="center"/>
      <protection locked="0"/>
    </xf>
    <xf numFmtId="0" fontId="103" fillId="8" borderId="154" xfId="21" applyFont="1" applyFill="1" applyBorder="1" applyAlignment="1">
      <alignment horizontal="center" vertical="center"/>
    </xf>
    <xf numFmtId="0" fontId="75" fillId="8" borderId="64" xfId="21" applyFont="1" applyFill="1" applyBorder="1" applyAlignment="1">
      <alignment vertical="center"/>
    </xf>
    <xf numFmtId="0" fontId="13" fillId="42" borderId="58" xfId="1" applyFont="1" applyFill="1" applyBorder="1" applyAlignment="1" applyProtection="1">
      <alignment horizontal="right" vertical="center"/>
      <protection hidden="1"/>
    </xf>
    <xf numFmtId="0" fontId="50" fillId="51" borderId="73" xfId="3" applyFont="1" applyFill="1" applyBorder="1" applyAlignment="1">
      <alignment horizontal="left" vertical="center"/>
    </xf>
    <xf numFmtId="0" fontId="50" fillId="51" borderId="22" xfId="3" applyFont="1" applyFill="1" applyBorder="1" applyAlignment="1">
      <alignment horizontal="right" vertical="center"/>
    </xf>
    <xf numFmtId="0" fontId="107" fillId="0" borderId="138" xfId="20" applyFont="1" applyBorder="1" applyAlignment="1">
      <alignment horizontal="center" vertical="center" wrapText="1"/>
    </xf>
    <xf numFmtId="0" fontId="109" fillId="0" borderId="138" xfId="20" applyFont="1" applyBorder="1" applyAlignment="1">
      <alignment horizontal="center" vertical="center"/>
    </xf>
    <xf numFmtId="0" fontId="109" fillId="21" borderId="138" xfId="20" applyFont="1" applyFill="1" applyBorder="1" applyAlignment="1">
      <alignment horizontal="center" vertical="center"/>
    </xf>
    <xf numFmtId="0" fontId="108" fillId="21" borderId="25" xfId="20" applyFont="1" applyFill="1" applyBorder="1" applyAlignment="1">
      <alignment horizontal="center" vertical="center"/>
    </xf>
    <xf numFmtId="0" fontId="64" fillId="21" borderId="25" xfId="20" applyFont="1" applyFill="1" applyBorder="1" applyAlignment="1">
      <alignment horizontal="center" vertical="center"/>
    </xf>
    <xf numFmtId="0" fontId="47" fillId="21" borderId="25" xfId="20" applyFont="1" applyFill="1" applyBorder="1" applyAlignment="1">
      <alignment horizontal="center" vertical="center"/>
    </xf>
    <xf numFmtId="0" fontId="50" fillId="44" borderId="70" xfId="20" applyFont="1" applyFill="1" applyBorder="1" applyAlignment="1">
      <alignment horizontal="center"/>
    </xf>
    <xf numFmtId="177" fontId="21" fillId="44" borderId="73" xfId="20" applyNumberFormat="1" applyFont="1" applyFill="1" applyBorder="1" applyAlignment="1">
      <alignment horizontal="center" vertical="top"/>
    </xf>
    <xf numFmtId="0" fontId="105" fillId="21" borderId="153" xfId="20" applyFont="1" applyFill="1" applyBorder="1" applyAlignment="1">
      <alignment horizontal="center" vertical="center"/>
    </xf>
    <xf numFmtId="0" fontId="21" fillId="8" borderId="70" xfId="4" applyFont="1" applyFill="1" applyBorder="1"/>
    <xf numFmtId="0" fontId="59" fillId="8" borderId="9" xfId="1" applyFont="1" applyFill="1" applyBorder="1" applyAlignment="1" applyProtection="1">
      <alignment vertical="center" wrapText="1"/>
      <protection locked="0"/>
    </xf>
    <xf numFmtId="0" fontId="21" fillId="8" borderId="6" xfId="4" applyFont="1" applyFill="1" applyBorder="1"/>
    <xf numFmtId="0" fontId="27" fillId="8" borderId="6" xfId="4" applyFont="1" applyFill="1" applyBorder="1"/>
    <xf numFmtId="0" fontId="10" fillId="17" borderId="6" xfId="1" applyFont="1" applyFill="1" applyBorder="1" applyAlignment="1">
      <alignment horizontal="center" vertical="center"/>
    </xf>
    <xf numFmtId="0" fontId="10" fillId="17" borderId="0" xfId="1" applyFont="1" applyFill="1" applyAlignment="1">
      <alignment horizontal="center" vertical="center"/>
    </xf>
    <xf numFmtId="0" fontId="10" fillId="17" borderId="9" xfId="1" applyFont="1" applyFill="1" applyBorder="1" applyAlignment="1">
      <alignment horizontal="center" vertical="center"/>
    </xf>
    <xf numFmtId="0" fontId="10" fillId="7" borderId="65" xfId="1" applyFont="1" applyFill="1" applyBorder="1" applyAlignment="1">
      <alignment horizontal="center" vertical="center"/>
    </xf>
    <xf numFmtId="0" fontId="10" fillId="7" borderId="3" xfId="1" applyFont="1" applyFill="1" applyBorder="1" applyAlignment="1">
      <alignment horizontal="center" vertical="center"/>
    </xf>
    <xf numFmtId="0" fontId="10" fillId="7" borderId="66" xfId="1" applyFont="1" applyFill="1" applyBorder="1" applyAlignment="1">
      <alignment horizontal="center" vertical="center"/>
    </xf>
    <xf numFmtId="0" fontId="10" fillId="7" borderId="0" xfId="3" applyFont="1" applyFill="1" applyAlignment="1">
      <alignment horizontal="center" vertical="center"/>
    </xf>
    <xf numFmtId="0" fontId="1" fillId="0" borderId="0" xfId="3" applyAlignment="1">
      <alignment vertical="center"/>
    </xf>
    <xf numFmtId="0" fontId="0" fillId="6" borderId="0" xfId="0" applyFill="1" applyAlignment="1">
      <alignment vertical="center"/>
    </xf>
    <xf numFmtId="0" fontId="5" fillId="6" borderId="0" xfId="3" applyFont="1" applyFill="1" applyAlignment="1">
      <alignment horizontal="center" vertical="center"/>
    </xf>
    <xf numFmtId="0" fontId="4" fillId="69" borderId="155" xfId="0" applyFont="1" applyFill="1" applyBorder="1" applyAlignment="1">
      <alignment horizontal="center" vertical="center" wrapText="1"/>
    </xf>
    <xf numFmtId="0" fontId="0" fillId="16" borderId="157" xfId="0" applyFill="1" applyBorder="1" applyAlignment="1">
      <alignment vertical="center"/>
    </xf>
    <xf numFmtId="0" fontId="25" fillId="15" borderId="158" xfId="1" applyFont="1" applyFill="1" applyBorder="1" applyAlignment="1">
      <alignment horizontal="left" vertical="center" wrapText="1"/>
    </xf>
    <xf numFmtId="0" fontId="43" fillId="15" borderId="157" xfId="1" applyFont="1" applyFill="1" applyBorder="1" applyAlignment="1">
      <alignment vertical="center"/>
    </xf>
    <xf numFmtId="0" fontId="90" fillId="16" borderId="157" xfId="0" applyFont="1" applyFill="1" applyBorder="1" applyAlignment="1">
      <alignment vertical="center"/>
    </xf>
    <xf numFmtId="0" fontId="21" fillId="16" borderId="157" xfId="5" applyFont="1" applyFill="1" applyBorder="1" applyAlignment="1">
      <alignment horizontal="left" vertical="center"/>
    </xf>
    <xf numFmtId="0" fontId="34" fillId="8" borderId="157" xfId="5" applyFont="1" applyFill="1" applyBorder="1" applyAlignment="1">
      <alignment vertical="center"/>
    </xf>
    <xf numFmtId="0" fontId="32" fillId="16" borderId="157" xfId="4" applyFont="1" applyFill="1" applyBorder="1" applyAlignment="1">
      <alignment horizontal="left" vertical="center"/>
    </xf>
    <xf numFmtId="0" fontId="34" fillId="16" borderId="157" xfId="1" applyFont="1" applyFill="1" applyBorder="1" applyAlignment="1">
      <alignment horizontal="left" vertical="center"/>
    </xf>
    <xf numFmtId="0" fontId="51" fillId="7" borderId="159" xfId="0" applyFont="1" applyFill="1" applyBorder="1" applyAlignment="1">
      <alignment horizontal="left" vertical="center"/>
    </xf>
    <xf numFmtId="0" fontId="0" fillId="15" borderId="160" xfId="0" applyFill="1" applyBorder="1" applyAlignment="1">
      <alignment horizontal="left" vertical="center" wrapText="1"/>
    </xf>
    <xf numFmtId="0" fontId="0" fillId="0" borderId="160" xfId="0" applyBorder="1" applyAlignment="1">
      <alignment horizontal="left" vertical="center" wrapText="1"/>
    </xf>
    <xf numFmtId="0" fontId="0" fillId="0" borderId="161" xfId="0" applyBorder="1" applyAlignment="1">
      <alignment horizontal="left" vertical="center"/>
    </xf>
    <xf numFmtId="0" fontId="0" fillId="0" borderId="157" xfId="0" applyBorder="1" applyAlignment="1">
      <alignment horizontal="left" vertical="center"/>
    </xf>
    <xf numFmtId="0" fontId="0" fillId="0" borderId="159" xfId="0" applyBorder="1" applyAlignment="1">
      <alignment horizontal="left" vertical="center"/>
    </xf>
    <xf numFmtId="0" fontId="0" fillId="17" borderId="157" xfId="0" applyFill="1" applyBorder="1" applyAlignment="1">
      <alignment vertical="center"/>
    </xf>
    <xf numFmtId="0" fontId="143" fillId="16" borderId="161" xfId="9" applyFont="1" applyFill="1" applyBorder="1" applyAlignment="1">
      <alignment horizontal="left" vertical="center"/>
    </xf>
    <xf numFmtId="0" fontId="25" fillId="18" borderId="157" xfId="8" applyFont="1" applyFill="1" applyBorder="1" applyAlignment="1">
      <alignment horizontal="left" vertical="center"/>
    </xf>
    <xf numFmtId="0" fontId="144" fillId="21" borderId="157" xfId="0" applyFont="1" applyFill="1" applyBorder="1" applyAlignment="1">
      <alignment vertical="center" wrapText="1"/>
    </xf>
    <xf numFmtId="0" fontId="145" fillId="18" borderId="157" xfId="8" applyFont="1" applyFill="1" applyBorder="1" applyAlignment="1">
      <alignment horizontal="left" vertical="center"/>
    </xf>
    <xf numFmtId="0" fontId="73" fillId="16" borderId="157" xfId="3" applyFont="1" applyFill="1" applyBorder="1" applyAlignment="1">
      <alignment horizontal="left" vertical="center"/>
    </xf>
    <xf numFmtId="0" fontId="73" fillId="16" borderId="159" xfId="3" applyFont="1" applyFill="1" applyBorder="1" applyAlignment="1">
      <alignment horizontal="left" vertical="center"/>
    </xf>
    <xf numFmtId="0" fontId="0" fillId="8" borderId="157" xfId="0" applyFill="1" applyBorder="1" applyAlignment="1">
      <alignment vertical="center"/>
    </xf>
    <xf numFmtId="0" fontId="41" fillId="16" borderId="157" xfId="1" applyFont="1" applyFill="1" applyBorder="1" applyAlignment="1">
      <alignment horizontal="left" vertical="center"/>
    </xf>
    <xf numFmtId="0" fontId="91" fillId="16" borderId="157" xfId="1" applyFont="1" applyFill="1" applyBorder="1" applyAlignment="1" applyProtection="1">
      <alignment horizontal="left" vertical="center"/>
      <protection locked="0"/>
    </xf>
    <xf numFmtId="0" fontId="73" fillId="16" borderId="157" xfId="0" applyFont="1" applyFill="1" applyBorder="1" applyAlignment="1">
      <alignment vertical="center"/>
    </xf>
    <xf numFmtId="0" fontId="90" fillId="16" borderId="161" xfId="3" applyFont="1" applyFill="1" applyBorder="1" applyAlignment="1">
      <alignment vertical="center"/>
    </xf>
    <xf numFmtId="0" fontId="13" fillId="16" borderId="157" xfId="1" quotePrefix="1" applyFont="1" applyFill="1" applyBorder="1" applyAlignment="1" applyProtection="1">
      <alignment vertical="center"/>
      <protection hidden="1"/>
    </xf>
    <xf numFmtId="0" fontId="0" fillId="7" borderId="157" xfId="0" applyFill="1" applyBorder="1"/>
    <xf numFmtId="0" fontId="90" fillId="16" borderId="157" xfId="3" applyFont="1" applyFill="1" applyBorder="1" applyAlignment="1">
      <alignment vertical="center"/>
    </xf>
    <xf numFmtId="0" fontId="16" fillId="9" borderId="162" xfId="3" applyFont="1" applyFill="1" applyBorder="1" applyAlignment="1">
      <alignment horizontal="center" vertical="center"/>
    </xf>
    <xf numFmtId="0" fontId="59" fillId="36" borderId="160" xfId="1" applyFont="1" applyFill="1" applyBorder="1" applyAlignment="1" applyProtection="1">
      <alignment horizontal="center" vertical="center"/>
      <protection hidden="1"/>
    </xf>
    <xf numFmtId="0" fontId="126" fillId="16" borderId="157" xfId="0" applyFont="1" applyFill="1" applyBorder="1" applyAlignment="1">
      <alignment horizontal="left" vertical="center"/>
    </xf>
    <xf numFmtId="0" fontId="74" fillId="7" borderId="157" xfId="0" applyFont="1" applyFill="1" applyBorder="1" applyAlignment="1">
      <alignment horizontal="left" vertical="center"/>
    </xf>
    <xf numFmtId="0" fontId="55" fillId="16" borderId="157" xfId="0" applyFont="1" applyFill="1" applyBorder="1" applyAlignment="1">
      <alignment horizontal="left" vertical="center"/>
    </xf>
    <xf numFmtId="0" fontId="128" fillId="16" borderId="157" xfId="0" applyFont="1" applyFill="1" applyBorder="1" applyAlignment="1">
      <alignment horizontal="left" vertical="center"/>
    </xf>
    <xf numFmtId="0" fontId="50" fillId="16" borderId="160" xfId="0" applyFont="1" applyFill="1" applyBorder="1" applyAlignment="1">
      <alignment horizontal="left" vertical="center"/>
    </xf>
    <xf numFmtId="0" fontId="0" fillId="16" borderId="161" xfId="0" applyFill="1" applyBorder="1" applyAlignment="1">
      <alignment vertical="center" wrapText="1"/>
    </xf>
    <xf numFmtId="0" fontId="0" fillId="16" borderId="159" xfId="0" applyFill="1" applyBorder="1" applyAlignment="1">
      <alignment vertical="center" wrapText="1"/>
    </xf>
    <xf numFmtId="0" fontId="27" fillId="17" borderId="161" xfId="6" applyFont="1" applyFill="1" applyBorder="1" applyAlignment="1">
      <alignment vertical="center"/>
    </xf>
    <xf numFmtId="1" fontId="61" fillId="21" borderId="163" xfId="1" applyNumberFormat="1" applyFont="1" applyFill="1" applyBorder="1" applyAlignment="1">
      <alignment horizontal="left" vertical="center"/>
    </xf>
    <xf numFmtId="1" fontId="61" fillId="21" borderId="164" xfId="1" applyNumberFormat="1" applyFont="1" applyFill="1" applyBorder="1" applyAlignment="1">
      <alignment horizontal="left" vertical="center"/>
    </xf>
    <xf numFmtId="0" fontId="50" fillId="8" borderId="157" xfId="9" applyFont="1" applyFill="1" applyBorder="1" applyAlignment="1">
      <alignment horizontal="left" vertical="center"/>
    </xf>
    <xf numFmtId="0" fontId="45" fillId="8" borderId="163" xfId="9" applyFont="1" applyFill="1" applyBorder="1" applyAlignment="1">
      <alignment horizontal="left" vertical="center"/>
    </xf>
    <xf numFmtId="0" fontId="37" fillId="16" borderId="157" xfId="0" applyFont="1" applyFill="1" applyBorder="1" applyAlignment="1">
      <alignment vertical="center"/>
    </xf>
    <xf numFmtId="0" fontId="66" fillId="16" borderId="157" xfId="1" applyFont="1" applyFill="1" applyBorder="1" applyAlignment="1" applyProtection="1">
      <alignment horizontal="left" vertical="center"/>
      <protection locked="0"/>
    </xf>
    <xf numFmtId="0" fontId="78" fillId="16" borderId="157" xfId="1" applyFont="1" applyFill="1" applyBorder="1" applyAlignment="1">
      <alignment horizontal="left" vertical="center"/>
    </xf>
    <xf numFmtId="1" fontId="61" fillId="58" borderId="165" xfId="1" applyNumberFormat="1" applyFont="1" applyFill="1" applyBorder="1" applyAlignment="1">
      <alignment horizontal="left" vertical="center" wrapText="1"/>
    </xf>
    <xf numFmtId="0" fontId="146" fillId="0" borderId="166" xfId="0" applyFont="1" applyBorder="1" applyAlignment="1">
      <alignment vertical="center" wrapText="1"/>
    </xf>
    <xf numFmtId="0" fontId="0" fillId="0" borderId="159" xfId="0" applyBorder="1" applyAlignment="1">
      <alignment vertical="center" wrapText="1"/>
    </xf>
    <xf numFmtId="0" fontId="1" fillId="16" borderId="157" xfId="3" applyFill="1" applyBorder="1" applyAlignment="1">
      <alignment vertical="center"/>
    </xf>
    <xf numFmtId="0" fontId="59" fillId="16" borderId="157" xfId="1" quotePrefix="1" applyFont="1" applyFill="1" applyBorder="1" applyAlignment="1" applyProtection="1">
      <alignment vertical="center"/>
      <protection hidden="1"/>
    </xf>
    <xf numFmtId="0" fontId="37" fillId="16" borderId="159" xfId="0" applyFont="1" applyFill="1" applyBorder="1" applyAlignment="1">
      <alignment vertical="center"/>
    </xf>
    <xf numFmtId="0" fontId="36" fillId="16" borderId="161" xfId="9" applyFont="1" applyFill="1" applyBorder="1" applyAlignment="1">
      <alignment horizontal="left" vertical="center"/>
    </xf>
    <xf numFmtId="0" fontId="36" fillId="16" borderId="157" xfId="1" applyFont="1" applyFill="1" applyBorder="1" applyAlignment="1">
      <alignment horizontal="left" vertical="center"/>
    </xf>
    <xf numFmtId="0" fontId="75" fillId="16" borderId="157" xfId="9" applyFont="1" applyFill="1" applyBorder="1" applyAlignment="1">
      <alignment horizontal="left" vertical="center"/>
    </xf>
    <xf numFmtId="0" fontId="79" fillId="16" borderId="159" xfId="1" applyFont="1" applyFill="1" applyBorder="1" applyAlignment="1">
      <alignment horizontal="left" vertical="center"/>
    </xf>
    <xf numFmtId="0" fontId="0" fillId="18" borderId="161" xfId="0" applyFill="1" applyBorder="1" applyAlignment="1">
      <alignment vertical="center" wrapText="1"/>
    </xf>
    <xf numFmtId="0" fontId="0" fillId="18" borderId="157" xfId="0" applyFill="1" applyBorder="1" applyAlignment="1">
      <alignment vertical="center" wrapText="1"/>
    </xf>
    <xf numFmtId="0" fontId="41" fillId="0" borderId="157" xfId="1" applyFont="1" applyBorder="1" applyAlignment="1">
      <alignment horizontal="left" vertical="center"/>
    </xf>
    <xf numFmtId="0" fontId="0" fillId="7" borderId="157" xfId="0" applyFill="1" applyBorder="1" applyAlignment="1">
      <alignment vertical="center" wrapText="1"/>
    </xf>
    <xf numFmtId="0" fontId="0" fillId="0" borderId="157" xfId="0" applyBorder="1" applyAlignment="1">
      <alignment vertical="center" wrapText="1"/>
    </xf>
    <xf numFmtId="0" fontId="0" fillId="8" borderId="159" xfId="0" applyFill="1" applyBorder="1" applyAlignment="1">
      <alignment vertical="center"/>
    </xf>
    <xf numFmtId="0" fontId="50" fillId="8" borderId="160" xfId="9" applyFont="1" applyFill="1" applyBorder="1" applyAlignment="1">
      <alignment horizontal="center" vertical="center"/>
    </xf>
    <xf numFmtId="0" fontId="45" fillId="8" borderId="167" xfId="9" applyFont="1" applyFill="1" applyBorder="1" applyAlignment="1">
      <alignment horizontal="left" vertical="center"/>
    </xf>
    <xf numFmtId="0" fontId="0" fillId="26" borderId="161" xfId="0" applyFill="1" applyBorder="1" applyAlignment="1">
      <alignment vertical="center"/>
    </xf>
    <xf numFmtId="0" fontId="55" fillId="21" borderId="157" xfId="0" applyFont="1" applyFill="1" applyBorder="1" applyAlignment="1">
      <alignment vertical="center"/>
    </xf>
    <xf numFmtId="0" fontId="0" fillId="26" borderId="159" xfId="0" applyFill="1" applyBorder="1" applyAlignment="1">
      <alignment vertical="center"/>
    </xf>
    <xf numFmtId="0" fontId="64" fillId="21" borderId="160" xfId="0" applyFont="1" applyFill="1" applyBorder="1" applyAlignment="1">
      <alignment vertical="center" wrapText="1"/>
    </xf>
    <xf numFmtId="0" fontId="147" fillId="16" borderId="157" xfId="3" applyFont="1" applyFill="1" applyBorder="1" applyAlignment="1">
      <alignment vertical="center"/>
    </xf>
    <xf numFmtId="0" fontId="111" fillId="16" borderId="157" xfId="3" applyFont="1" applyFill="1" applyBorder="1" applyAlignment="1">
      <alignment vertical="center"/>
    </xf>
    <xf numFmtId="0" fontId="117" fillId="21" borderId="168" xfId="0" applyFont="1" applyFill="1" applyBorder="1" applyAlignment="1">
      <alignment horizontal="center" vertical="center"/>
    </xf>
    <xf numFmtId="0" fontId="115" fillId="16" borderId="157" xfId="0" applyFont="1" applyFill="1" applyBorder="1" applyAlignment="1">
      <alignment horizontal="left" vertical="center"/>
    </xf>
    <xf numFmtId="166" fontId="25" fillId="25" borderId="169" xfId="1" applyNumberFormat="1" applyFont="1" applyFill="1" applyBorder="1" applyAlignment="1">
      <alignment horizontal="center" vertical="center"/>
    </xf>
    <xf numFmtId="166" fontId="25" fillId="25" borderId="157" xfId="1" applyNumberFormat="1" applyFont="1" applyFill="1" applyBorder="1" applyAlignment="1">
      <alignment horizontal="center" vertical="center"/>
    </xf>
    <xf numFmtId="0" fontId="59" fillId="8" borderId="159" xfId="11" applyFont="1" applyFill="1" applyBorder="1" applyAlignment="1">
      <alignment horizontal="center" vertical="center"/>
    </xf>
    <xf numFmtId="0" fontId="74" fillId="8" borderId="161" xfId="3" applyFont="1" applyFill="1" applyBorder="1" applyAlignment="1">
      <alignment vertical="center"/>
    </xf>
    <xf numFmtId="0" fontId="74" fillId="8" borderId="157" xfId="3" applyFont="1" applyFill="1" applyBorder="1" applyAlignment="1">
      <alignment vertical="center"/>
    </xf>
    <xf numFmtId="0" fontId="74" fillId="0" borderId="159" xfId="0" applyFont="1" applyBorder="1" applyAlignment="1">
      <alignment vertical="center"/>
    </xf>
    <xf numFmtId="0" fontId="62" fillId="0" borderId="160" xfId="0" applyFont="1" applyBorder="1" applyAlignment="1">
      <alignment vertical="center"/>
    </xf>
    <xf numFmtId="0" fontId="0" fillId="0" borderId="161" xfId="0" applyBorder="1" applyAlignment="1">
      <alignment vertical="center"/>
    </xf>
    <xf numFmtId="0" fontId="148" fillId="0" borderId="157" xfId="0" applyFont="1" applyBorder="1" applyAlignment="1">
      <alignment vertical="center"/>
    </xf>
    <xf numFmtId="0" fontId="64" fillId="26" borderId="157" xfId="0" applyFont="1" applyFill="1" applyBorder="1" applyAlignment="1">
      <alignment vertical="center"/>
    </xf>
    <xf numFmtId="0" fontId="64" fillId="26" borderId="159" xfId="0" applyFont="1" applyFill="1" applyBorder="1" applyAlignment="1">
      <alignment vertical="center"/>
    </xf>
    <xf numFmtId="0" fontId="149" fillId="0" borderId="161" xfId="0" applyFont="1" applyBorder="1" applyAlignment="1">
      <alignment vertical="center"/>
    </xf>
    <xf numFmtId="0" fontId="112" fillId="8" borderId="157" xfId="22" applyFont="1" applyFill="1" applyBorder="1" applyAlignment="1">
      <alignment vertical="center"/>
    </xf>
    <xf numFmtId="0" fontId="90" fillId="8" borderId="157" xfId="3" applyFont="1" applyFill="1" applyBorder="1" applyAlignment="1">
      <alignment vertical="center"/>
    </xf>
    <xf numFmtId="0" fontId="37" fillId="8" borderId="157" xfId="1" applyFont="1" applyFill="1" applyBorder="1" applyAlignment="1">
      <alignment horizontal="left" vertical="center"/>
    </xf>
    <xf numFmtId="0" fontId="37" fillId="8" borderId="157" xfId="22" applyFont="1" applyFill="1" applyBorder="1" applyAlignment="1">
      <alignment vertical="center"/>
    </xf>
    <xf numFmtId="0" fontId="121" fillId="8" borderId="157" xfId="5" applyFont="1" applyFill="1" applyBorder="1" applyAlignment="1">
      <alignment horizontal="left" vertical="center"/>
    </xf>
    <xf numFmtId="0" fontId="122" fillId="28" borderId="157" xfId="1" applyFont="1" applyFill="1" applyBorder="1" applyAlignment="1" applyProtection="1">
      <alignment vertical="center"/>
      <protection hidden="1"/>
    </xf>
    <xf numFmtId="0" fontId="76" fillId="8" borderId="157" xfId="1" applyFont="1" applyFill="1" applyBorder="1" applyAlignment="1">
      <alignment vertical="center"/>
    </xf>
    <xf numFmtId="0" fontId="76" fillId="8" borderId="157" xfId="1" applyFont="1" applyFill="1" applyBorder="1" applyAlignment="1" applyProtection="1">
      <alignment horizontal="left" vertical="center"/>
      <protection locked="0"/>
    </xf>
    <xf numFmtId="1" fontId="59" fillId="8" borderId="157" xfId="1" applyNumberFormat="1" applyFont="1" applyFill="1" applyBorder="1" applyAlignment="1" applyProtection="1">
      <alignment vertical="center" wrapText="1"/>
      <protection hidden="1"/>
    </xf>
    <xf numFmtId="0" fontId="73" fillId="8" borderId="157" xfId="3" applyFont="1" applyFill="1" applyBorder="1" applyAlignment="1">
      <alignment vertical="center"/>
    </xf>
    <xf numFmtId="0" fontId="76" fillId="8" borderId="157" xfId="22" applyFont="1" applyFill="1" applyBorder="1" applyAlignment="1">
      <alignment vertical="center"/>
    </xf>
    <xf numFmtId="0" fontId="66" fillId="62" borderId="157" xfId="1" applyFont="1" applyFill="1" applyBorder="1" applyAlignment="1" applyProtection="1">
      <alignment horizontal="left" vertical="center"/>
      <protection hidden="1"/>
    </xf>
    <xf numFmtId="0" fontId="22" fillId="19" borderId="157" xfId="1" applyFont="1" applyFill="1" applyBorder="1" applyAlignment="1" applyProtection="1">
      <alignment horizontal="left" vertical="center"/>
      <protection hidden="1"/>
    </xf>
    <xf numFmtId="0" fontId="115" fillId="8" borderId="157" xfId="1" applyFont="1" applyFill="1" applyBorder="1" applyAlignment="1" applyProtection="1">
      <alignment horizontal="left" vertical="center"/>
      <protection locked="0"/>
    </xf>
    <xf numFmtId="0" fontId="13" fillId="8" borderId="157" xfId="1" applyFont="1" applyFill="1" applyBorder="1" applyAlignment="1" applyProtection="1">
      <alignment horizontal="left" vertical="center"/>
      <protection locked="0"/>
    </xf>
    <xf numFmtId="0" fontId="115" fillId="21" borderId="157" xfId="1" applyFont="1" applyFill="1" applyBorder="1" applyAlignment="1">
      <alignment horizontal="left" vertical="center" wrapText="1"/>
    </xf>
    <xf numFmtId="0" fontId="21" fillId="8" borderId="157" xfId="1" applyFont="1" applyFill="1" applyBorder="1" applyAlignment="1">
      <alignment horizontal="left" vertical="center"/>
    </xf>
    <xf numFmtId="0" fontId="0" fillId="8" borderId="170" xfId="0" applyFill="1" applyBorder="1" applyAlignment="1">
      <alignment vertical="center"/>
    </xf>
    <xf numFmtId="0" fontId="132" fillId="65" borderId="162" xfId="3" applyFont="1" applyFill="1" applyBorder="1" applyAlignment="1">
      <alignment vertical="center"/>
    </xf>
    <xf numFmtId="0" fontId="13" fillId="8" borderId="161" xfId="1" applyFont="1" applyFill="1" applyBorder="1" applyAlignment="1" applyProtection="1">
      <alignment vertical="center"/>
      <protection hidden="1"/>
    </xf>
    <xf numFmtId="0" fontId="106" fillId="8" borderId="157" xfId="0" applyFont="1" applyFill="1" applyBorder="1" applyAlignment="1">
      <alignment vertical="center"/>
    </xf>
    <xf numFmtId="0" fontId="0" fillId="26" borderId="157" xfId="0" applyFill="1" applyBorder="1" applyAlignment="1">
      <alignment vertical="center"/>
    </xf>
    <xf numFmtId="0" fontId="150" fillId="0" borderId="159" xfId="0" applyFont="1" applyBorder="1" applyAlignment="1">
      <alignment vertical="center"/>
    </xf>
    <xf numFmtId="0" fontId="13" fillId="41" borderId="157" xfId="1" applyFont="1" applyFill="1" applyBorder="1" applyAlignment="1" applyProtection="1">
      <alignment vertical="center"/>
      <protection hidden="1"/>
    </xf>
    <xf numFmtId="0" fontId="0" fillId="8" borderId="161" xfId="0" applyFill="1" applyBorder="1" applyAlignment="1">
      <alignment vertical="center"/>
    </xf>
    <xf numFmtId="0" fontId="4" fillId="8" borderId="159" xfId="0" applyFont="1" applyFill="1" applyBorder="1" applyAlignment="1">
      <alignment vertical="center"/>
    </xf>
    <xf numFmtId="0" fontId="4" fillId="7" borderId="160" xfId="0" applyFont="1" applyFill="1" applyBorder="1" applyAlignment="1">
      <alignment vertical="center"/>
    </xf>
    <xf numFmtId="0" fontId="3" fillId="8" borderId="161" xfId="0" applyFont="1" applyFill="1" applyBorder="1" applyAlignment="1">
      <alignment vertical="center"/>
    </xf>
    <xf numFmtId="0" fontId="149" fillId="21" borderId="157" xfId="0" applyFont="1" applyFill="1" applyBorder="1" applyAlignment="1">
      <alignment vertical="center"/>
    </xf>
    <xf numFmtId="0" fontId="4" fillId="8" borderId="157" xfId="0" applyFont="1" applyFill="1" applyBorder="1" applyAlignment="1">
      <alignment vertical="center"/>
    </xf>
    <xf numFmtId="0" fontId="90" fillId="8" borderId="161" xfId="0" applyFont="1" applyFill="1" applyBorder="1" applyAlignment="1">
      <alignment vertical="center"/>
    </xf>
    <xf numFmtId="0" fontId="60" fillId="8" borderId="157" xfId="0" applyFont="1" applyFill="1" applyBorder="1" applyAlignment="1">
      <alignment vertical="center"/>
    </xf>
    <xf numFmtId="0" fontId="139" fillId="8" borderId="157" xfId="0" applyFont="1" applyFill="1" applyBorder="1" applyAlignment="1">
      <alignment vertical="center"/>
    </xf>
    <xf numFmtId="0" fontId="74" fillId="8" borderId="157" xfId="0" applyFont="1" applyFill="1" applyBorder="1" applyAlignment="1">
      <alignment vertical="center"/>
    </xf>
    <xf numFmtId="0" fontId="114" fillId="8" borderId="157" xfId="0" applyFont="1" applyFill="1" applyBorder="1" applyAlignment="1">
      <alignment vertical="center"/>
    </xf>
    <xf numFmtId="0" fontId="93" fillId="50" borderId="157" xfId="1" applyFont="1" applyFill="1" applyBorder="1" applyAlignment="1" applyProtection="1">
      <alignment vertical="center"/>
      <protection hidden="1"/>
    </xf>
    <xf numFmtId="0" fontId="59" fillId="8" borderId="157" xfId="8" applyFont="1" applyFill="1" applyBorder="1" applyAlignment="1">
      <alignment horizontal="left" vertical="center"/>
    </xf>
    <xf numFmtId="0" fontId="1" fillId="8" borderId="159" xfId="4" applyFill="1" applyBorder="1" applyAlignment="1">
      <alignment horizontal="left" vertical="center"/>
    </xf>
    <xf numFmtId="0" fontId="13" fillId="17" borderId="161" xfId="6" applyFont="1" applyFill="1" applyBorder="1" applyAlignment="1">
      <alignment vertical="center"/>
    </xf>
    <xf numFmtId="0" fontId="5" fillId="43" borderId="161" xfId="0" applyFont="1" applyFill="1" applyBorder="1" applyAlignment="1">
      <alignment vertical="center"/>
    </xf>
    <xf numFmtId="0" fontId="0" fillId="0" borderId="157" xfId="0" applyBorder="1" applyAlignment="1">
      <alignment vertical="center"/>
    </xf>
    <xf numFmtId="0" fontId="74" fillId="42" borderId="161" xfId="0" applyFont="1" applyFill="1" applyBorder="1" applyAlignment="1">
      <alignment vertical="center"/>
    </xf>
    <xf numFmtId="0" fontId="151" fillId="8" borderId="157" xfId="0" applyFont="1" applyFill="1" applyBorder="1" applyAlignment="1">
      <alignment vertical="center"/>
    </xf>
    <xf numFmtId="0" fontId="13" fillId="41" borderId="171" xfId="1" applyFont="1" applyFill="1" applyBorder="1" applyAlignment="1" applyProtection="1">
      <alignment vertical="center"/>
      <protection hidden="1"/>
    </xf>
    <xf numFmtId="0" fontId="5" fillId="43" borderId="160" xfId="0" applyFont="1" applyFill="1" applyBorder="1" applyAlignment="1">
      <alignment vertical="center"/>
    </xf>
    <xf numFmtId="0" fontId="70" fillId="8" borderId="157" xfId="0" applyFont="1" applyFill="1" applyBorder="1" applyAlignment="1">
      <alignment vertical="center"/>
    </xf>
    <xf numFmtId="0" fontId="78" fillId="8" borderId="157" xfId="5" applyFont="1" applyFill="1" applyBorder="1" applyAlignment="1" applyProtection="1">
      <alignment vertical="center"/>
      <protection locked="0"/>
    </xf>
    <xf numFmtId="0" fontId="13" fillId="8" borderId="157" xfId="1" applyFont="1" applyFill="1" applyBorder="1" applyAlignment="1" applyProtection="1">
      <alignment vertical="center"/>
      <protection hidden="1"/>
    </xf>
    <xf numFmtId="0" fontId="74" fillId="42" borderId="160" xfId="0" applyFont="1" applyFill="1" applyBorder="1" applyAlignment="1">
      <alignment vertical="center"/>
    </xf>
    <xf numFmtId="0" fontId="47" fillId="8" borderId="157" xfId="0" applyFont="1" applyFill="1" applyBorder="1" applyAlignment="1">
      <alignment vertical="center"/>
    </xf>
    <xf numFmtId="0" fontId="152" fillId="8" borderId="159" xfId="0" applyFont="1" applyFill="1" applyBorder="1" applyAlignment="1">
      <alignment vertical="center"/>
    </xf>
    <xf numFmtId="0" fontId="153" fillId="8" borderId="157" xfId="0" applyFont="1" applyFill="1" applyBorder="1" applyAlignment="1">
      <alignment vertical="center"/>
    </xf>
    <xf numFmtId="0" fontId="108" fillId="8" borderId="157" xfId="0" applyFont="1" applyFill="1" applyBorder="1" applyAlignment="1">
      <alignment vertical="center"/>
    </xf>
    <xf numFmtId="0" fontId="64" fillId="8" borderId="157" xfId="0" applyFont="1" applyFill="1" applyBorder="1" applyAlignment="1">
      <alignment vertical="center"/>
    </xf>
    <xf numFmtId="0" fontId="74" fillId="0" borderId="172" xfId="0" applyFont="1" applyBorder="1" applyAlignment="1">
      <alignment vertical="center"/>
    </xf>
    <xf numFmtId="0" fontId="0" fillId="0" borderId="0" xfId="0" applyAlignment="1">
      <alignment vertical="center"/>
    </xf>
    <xf numFmtId="0" fontId="25" fillId="8" borderId="0" xfId="1" applyFont="1" applyFill="1" applyAlignment="1">
      <alignment vertical="center"/>
    </xf>
    <xf numFmtId="0" fontId="10" fillId="7" borderId="0" xfId="1" applyFont="1" applyFill="1" applyAlignment="1">
      <alignment horizontal="center" vertical="center"/>
    </xf>
    <xf numFmtId="0" fontId="5" fillId="70" borderId="0" xfId="0" applyFont="1" applyFill="1" applyAlignment="1">
      <alignment horizontal="centerContinuous" vertical="center"/>
    </xf>
    <xf numFmtId="0" fontId="1" fillId="0" borderId="0" xfId="3"/>
    <xf numFmtId="0" fontId="154" fillId="16" borderId="0" xfId="6" applyFont="1" applyFill="1" applyAlignment="1">
      <alignment horizontal="center" vertical="center"/>
    </xf>
    <xf numFmtId="0" fontId="155" fillId="16" borderId="0" xfId="1" applyFont="1" applyFill="1" applyAlignment="1">
      <alignment horizontal="center" vertical="center"/>
    </xf>
    <xf numFmtId="0" fontId="27" fillId="16" borderId="0" xfId="26" applyFont="1" applyFill="1" applyAlignment="1">
      <alignment vertical="center"/>
    </xf>
    <xf numFmtId="0" fontId="27" fillId="16" borderId="0" xfId="3" applyFont="1" applyFill="1" applyAlignment="1">
      <alignment horizontal="left" vertical="center"/>
    </xf>
    <xf numFmtId="0" fontId="1" fillId="16" borderId="0" xfId="3" applyFill="1"/>
    <xf numFmtId="0" fontId="156" fillId="16" borderId="6" xfId="1" applyFont="1" applyFill="1" applyBorder="1" applyAlignment="1">
      <alignment vertical="center"/>
    </xf>
    <xf numFmtId="0" fontId="38" fillId="7" borderId="2" xfId="0" applyFont="1" applyFill="1" applyBorder="1" applyAlignment="1">
      <alignment horizontal="center" vertical="center"/>
    </xf>
    <xf numFmtId="0" fontId="38" fillId="7" borderId="0" xfId="0" applyFont="1" applyFill="1" applyAlignment="1">
      <alignment horizontal="center" vertical="center"/>
    </xf>
    <xf numFmtId="172" fontId="38" fillId="7" borderId="0" xfId="0" applyNumberFormat="1" applyFont="1" applyFill="1" applyAlignment="1">
      <alignment horizontal="center" vertical="center"/>
    </xf>
    <xf numFmtId="0" fontId="63" fillId="72" borderId="25" xfId="1" applyFont="1" applyFill="1" applyBorder="1" applyAlignment="1" applyProtection="1">
      <alignment horizontal="center" vertical="center"/>
      <protection hidden="1"/>
    </xf>
    <xf numFmtId="0" fontId="21" fillId="16" borderId="9" xfId="1" applyFont="1" applyFill="1" applyBorder="1" applyAlignment="1">
      <alignment horizontal="center" vertical="center"/>
    </xf>
    <xf numFmtId="0" fontId="21" fillId="16" borderId="6" xfId="1" applyFont="1" applyFill="1" applyBorder="1" applyAlignment="1">
      <alignment horizontal="center" vertical="center"/>
    </xf>
    <xf numFmtId="0" fontId="27" fillId="16" borderId="0" xfId="26" applyFont="1" applyFill="1" applyAlignment="1">
      <alignment horizontal="left" vertical="center"/>
    </xf>
    <xf numFmtId="0" fontId="164" fillId="16" borderId="0" xfId="17" applyFont="1" applyFill="1" applyBorder="1" applyAlignment="1">
      <alignment horizontal="left" vertical="center"/>
    </xf>
    <xf numFmtId="0" fontId="69" fillId="0" borderId="0" xfId="1" applyFont="1" applyAlignment="1">
      <alignment horizontal="center" vertical="center"/>
    </xf>
    <xf numFmtId="0" fontId="48" fillId="0" borderId="0" xfId="1" applyFont="1" applyAlignment="1">
      <alignment horizontal="center" vertical="center"/>
    </xf>
    <xf numFmtId="0" fontId="14" fillId="6" borderId="0" xfId="1" applyFont="1" applyFill="1" applyAlignment="1">
      <alignment horizontal="left" vertical="center"/>
    </xf>
    <xf numFmtId="0" fontId="165" fillId="21" borderId="0" xfId="1" applyFont="1" applyFill="1" applyAlignment="1">
      <alignment horizontal="left" vertical="center"/>
    </xf>
    <xf numFmtId="2" fontId="46" fillId="20" borderId="0" xfId="1" applyNumberFormat="1" applyFont="1" applyFill="1" applyAlignment="1">
      <alignment horizontal="center" vertical="center"/>
    </xf>
    <xf numFmtId="0" fontId="16" fillId="9" borderId="179" xfId="3" applyFont="1" applyFill="1" applyBorder="1" applyAlignment="1">
      <alignment horizontal="center" vertical="center"/>
    </xf>
    <xf numFmtId="0" fontId="25" fillId="8" borderId="9" xfId="9" applyFont="1" applyFill="1" applyBorder="1" applyAlignment="1">
      <alignment vertical="center"/>
    </xf>
    <xf numFmtId="0" fontId="168" fillId="20" borderId="9" xfId="1" applyFont="1" applyFill="1" applyBorder="1" applyAlignment="1">
      <alignment horizontal="left" vertical="center"/>
    </xf>
    <xf numFmtId="0" fontId="4" fillId="8" borderId="0" xfId="3" applyFont="1" applyFill="1" applyAlignment="1">
      <alignment vertical="center"/>
    </xf>
    <xf numFmtId="0" fontId="90" fillId="17" borderId="0" xfId="0" applyFont="1" applyFill="1" applyAlignment="1">
      <alignment vertical="center"/>
    </xf>
    <xf numFmtId="0" fontId="170" fillId="8" borderId="0" xfId="0" applyFont="1" applyFill="1" applyAlignment="1">
      <alignment vertical="center" wrapText="1"/>
    </xf>
    <xf numFmtId="0" fontId="171" fillId="8" borderId="0" xfId="0" applyFont="1" applyFill="1" applyAlignment="1">
      <alignment vertical="center"/>
    </xf>
    <xf numFmtId="0" fontId="89" fillId="8" borderId="0" xfId="17" applyFill="1" applyAlignment="1">
      <alignment vertical="center" wrapText="1"/>
    </xf>
    <xf numFmtId="0" fontId="89" fillId="8" borderId="0" xfId="17" applyFill="1" applyAlignment="1">
      <alignment vertical="center"/>
    </xf>
    <xf numFmtId="0" fontId="172" fillId="5" borderId="2" xfId="2" applyFont="1" applyFill="1" applyBorder="1" applyAlignment="1">
      <alignment horizontal="center" vertical="center"/>
    </xf>
    <xf numFmtId="0" fontId="172" fillId="6" borderId="2" xfId="2" applyFont="1" applyFill="1" applyBorder="1" applyAlignment="1">
      <alignment horizontal="center" vertical="center"/>
    </xf>
    <xf numFmtId="0" fontId="32" fillId="8" borderId="0" xfId="6" applyFont="1" applyFill="1" applyAlignment="1">
      <alignment horizontal="center" vertical="center"/>
    </xf>
    <xf numFmtId="0" fontId="27" fillId="67" borderId="0" xfId="14" applyFont="1" applyFill="1" applyAlignment="1">
      <alignment horizontal="center" vertical="center"/>
    </xf>
    <xf numFmtId="0" fontId="152" fillId="8" borderId="0" xfId="0" applyFont="1" applyFill="1" applyAlignment="1">
      <alignment vertical="center"/>
    </xf>
    <xf numFmtId="0" fontId="4" fillId="8" borderId="0" xfId="3" applyFont="1" applyFill="1" applyAlignment="1">
      <alignment horizontal="right"/>
    </xf>
    <xf numFmtId="0" fontId="27" fillId="15" borderId="8" xfId="3" applyFont="1" applyFill="1" applyBorder="1" applyAlignment="1">
      <alignment horizontal="center" vertical="center" wrapText="1"/>
    </xf>
    <xf numFmtId="0" fontId="59" fillId="8" borderId="0" xfId="29" applyFont="1" applyFill="1" applyAlignment="1" applyProtection="1">
      <alignment vertical="center"/>
      <protection locked="0"/>
    </xf>
    <xf numFmtId="0" fontId="51" fillId="15" borderId="9" xfId="3" applyFont="1" applyFill="1" applyBorder="1" applyAlignment="1">
      <alignment horizontal="right" vertical="center" wrapText="1"/>
    </xf>
    <xf numFmtId="0" fontId="74" fillId="8" borderId="0" xfId="0" applyFont="1" applyFill="1" applyAlignment="1">
      <alignment horizontal="right" vertical="center"/>
    </xf>
    <xf numFmtId="0" fontId="37" fillId="22" borderId="0" xfId="1" applyFont="1" applyFill="1" applyAlignment="1">
      <alignment vertical="center"/>
    </xf>
    <xf numFmtId="0" fontId="0" fillId="22" borderId="0" xfId="0" applyFill="1"/>
    <xf numFmtId="0" fontId="27" fillId="74" borderId="8" xfId="3" applyFont="1" applyFill="1" applyBorder="1" applyAlignment="1">
      <alignment horizontal="center" vertical="center" wrapText="1"/>
    </xf>
    <xf numFmtId="0" fontId="169" fillId="8" borderId="0" xfId="1" applyFont="1" applyFill="1" applyAlignment="1">
      <alignment vertical="center" wrapText="1"/>
    </xf>
    <xf numFmtId="0" fontId="51" fillId="74" borderId="9" xfId="3" applyFont="1" applyFill="1" applyBorder="1" applyAlignment="1">
      <alignment horizontal="right" vertical="center" wrapText="1"/>
    </xf>
    <xf numFmtId="0" fontId="59" fillId="8" borderId="0" xfId="1" applyFont="1" applyFill="1" applyAlignment="1">
      <alignment horizontal="left"/>
    </xf>
    <xf numFmtId="0" fontId="59" fillId="8" borderId="0" xfId="1" applyFont="1" applyFill="1" applyAlignment="1">
      <alignment horizontal="center"/>
    </xf>
    <xf numFmtId="0" fontId="5" fillId="0" borderId="0" xfId="3" applyFont="1"/>
    <xf numFmtId="0" fontId="13" fillId="8" borderId="0" xfId="6" applyFont="1" applyFill="1"/>
    <xf numFmtId="0" fontId="37" fillId="8" borderId="184" xfId="3" applyFont="1" applyFill="1" applyBorder="1"/>
    <xf numFmtId="0" fontId="50" fillId="8" borderId="36" xfId="6" applyFont="1" applyFill="1" applyBorder="1" applyAlignment="1">
      <alignment vertical="center"/>
    </xf>
    <xf numFmtId="0" fontId="50" fillId="8" borderId="37" xfId="6" applyFont="1" applyFill="1" applyBorder="1" applyAlignment="1">
      <alignment vertical="center"/>
    </xf>
    <xf numFmtId="0" fontId="93" fillId="83" borderId="185" xfId="6" applyFont="1" applyFill="1" applyBorder="1" applyAlignment="1">
      <alignment horizontal="center" vertical="center"/>
    </xf>
    <xf numFmtId="0" fontId="93" fillId="83" borderId="186" xfId="6" applyFont="1" applyFill="1" applyBorder="1" applyAlignment="1">
      <alignment horizontal="center" vertical="center"/>
    </xf>
    <xf numFmtId="0" fontId="4" fillId="8" borderId="0" xfId="0" applyFont="1" applyFill="1" applyAlignment="1">
      <alignment horizontal="left" vertical="center"/>
    </xf>
    <xf numFmtId="0" fontId="4" fillId="0" borderId="0" xfId="0" applyFont="1" applyAlignment="1">
      <alignment horizontal="left" vertical="center"/>
    </xf>
    <xf numFmtId="0" fontId="21" fillId="8" borderId="9" xfId="9" applyFont="1" applyFill="1" applyBorder="1" applyAlignment="1">
      <alignment vertical="center"/>
    </xf>
    <xf numFmtId="0" fontId="85" fillId="8" borderId="17" xfId="1" applyFont="1" applyFill="1" applyBorder="1" applyAlignment="1" applyProtection="1">
      <alignment horizontal="right" vertical="center"/>
      <protection locked="0"/>
    </xf>
    <xf numFmtId="0" fontId="59" fillId="8" borderId="0" xfId="6" applyFont="1" applyFill="1" applyAlignment="1">
      <alignment horizontal="right" vertical="center"/>
    </xf>
    <xf numFmtId="0" fontId="90" fillId="8" borderId="0" xfId="3" applyFont="1" applyFill="1" applyAlignment="1">
      <alignment horizontal="right" vertical="center"/>
    </xf>
    <xf numFmtId="0" fontId="52" fillId="21" borderId="49" xfId="0" applyFont="1" applyFill="1" applyBorder="1" applyAlignment="1">
      <alignment horizontal="left" vertical="center"/>
    </xf>
    <xf numFmtId="0" fontId="16" fillId="9" borderId="187" xfId="3" applyFont="1" applyFill="1" applyBorder="1" applyAlignment="1">
      <alignment horizontal="center" vertical="center"/>
    </xf>
    <xf numFmtId="2" fontId="41" fillId="21" borderId="0" xfId="1" applyNumberFormat="1" applyFont="1" applyFill="1" applyAlignment="1">
      <alignment horizontal="center" vertical="center"/>
    </xf>
    <xf numFmtId="0" fontId="38" fillId="7" borderId="0" xfId="0" applyFont="1" applyFill="1" applyAlignment="1">
      <alignment vertical="center"/>
    </xf>
    <xf numFmtId="0" fontId="0" fillId="7" borderId="0" xfId="0" applyFill="1" applyAlignment="1">
      <alignment vertical="center"/>
    </xf>
    <xf numFmtId="0" fontId="73" fillId="7" borderId="0" xfId="0" applyFont="1" applyFill="1" applyAlignment="1">
      <alignment horizontal="center" vertical="center"/>
    </xf>
    <xf numFmtId="0" fontId="74" fillId="7" borderId="0" xfId="0" applyFont="1" applyFill="1" applyAlignment="1">
      <alignment horizontal="center" vertical="center"/>
    </xf>
    <xf numFmtId="165" fontId="50" fillId="7" borderId="42" xfId="1" applyNumberFormat="1" applyFont="1" applyFill="1" applyBorder="1" applyAlignment="1">
      <alignment horizontal="center" vertical="center"/>
    </xf>
    <xf numFmtId="0" fontId="50" fillId="7" borderId="0" xfId="9" applyFont="1" applyFill="1" applyAlignment="1">
      <alignment horizontal="right" vertical="center"/>
    </xf>
    <xf numFmtId="165" fontId="50" fillId="7" borderId="9" xfId="1" applyNumberFormat="1" applyFont="1" applyFill="1" applyBorder="1" applyAlignment="1">
      <alignment horizontal="center" vertical="center"/>
    </xf>
    <xf numFmtId="172" fontId="123" fillId="44" borderId="44" xfId="0" applyNumberFormat="1" applyFont="1" applyFill="1" applyBorder="1" applyAlignment="1">
      <alignment horizontal="center" vertical="center"/>
    </xf>
    <xf numFmtId="172" fontId="123" fillId="44" borderId="45" xfId="0" applyNumberFormat="1" applyFont="1" applyFill="1" applyBorder="1" applyAlignment="1">
      <alignment horizontal="center" vertical="center"/>
    </xf>
    <xf numFmtId="0" fontId="123" fillId="44" borderId="45" xfId="0" applyFont="1" applyFill="1" applyBorder="1" applyAlignment="1">
      <alignment horizontal="center" vertical="center"/>
    </xf>
    <xf numFmtId="173" fontId="123" fillId="44" borderId="45" xfId="0" applyNumberFormat="1" applyFont="1" applyFill="1" applyBorder="1" applyAlignment="1">
      <alignment horizontal="center" vertical="center"/>
    </xf>
    <xf numFmtId="173" fontId="123" fillId="44" borderId="46" xfId="0" applyNumberFormat="1" applyFont="1" applyFill="1" applyBorder="1" applyAlignment="1">
      <alignment horizontal="center" vertical="center"/>
    </xf>
    <xf numFmtId="172" fontId="123" fillId="44" borderId="48" xfId="0" applyNumberFormat="1" applyFont="1" applyFill="1" applyBorder="1" applyAlignment="1">
      <alignment horizontal="center" vertical="center"/>
    </xf>
    <xf numFmtId="172" fontId="123" fillId="44" borderId="49" xfId="0" applyNumberFormat="1" applyFont="1" applyFill="1" applyBorder="1" applyAlignment="1">
      <alignment horizontal="center" vertical="center"/>
    </xf>
    <xf numFmtId="0" fontId="123" fillId="44" borderId="49" xfId="0" applyFont="1" applyFill="1" applyBorder="1" applyAlignment="1">
      <alignment horizontal="center" vertical="center"/>
    </xf>
    <xf numFmtId="0" fontId="41" fillId="0" borderId="102" xfId="1" applyFont="1" applyBorder="1" applyAlignment="1">
      <alignment horizontal="left" vertical="center"/>
    </xf>
    <xf numFmtId="0" fontId="41" fillId="0" borderId="19" xfId="1" applyFont="1" applyBorder="1" applyAlignment="1">
      <alignment horizontal="left" vertical="center"/>
    </xf>
    <xf numFmtId="1" fontId="22" fillId="75" borderId="0" xfId="1" applyNumberFormat="1" applyFont="1" applyFill="1" applyAlignment="1" applyProtection="1">
      <alignment horizontal="center" vertical="center" wrapText="1"/>
      <protection hidden="1"/>
    </xf>
    <xf numFmtId="0" fontId="10" fillId="7" borderId="0" xfId="1" quotePrefix="1" applyFont="1" applyFill="1" applyAlignment="1">
      <alignment horizontal="center" vertical="center"/>
    </xf>
    <xf numFmtId="0" fontId="10" fillId="15" borderId="3" xfId="1" quotePrefix="1" applyFont="1" applyFill="1" applyBorder="1" applyAlignment="1">
      <alignment horizontal="center" vertical="center"/>
    </xf>
    <xf numFmtId="0" fontId="152" fillId="8" borderId="0" xfId="4" applyFont="1" applyFill="1"/>
    <xf numFmtId="0" fontId="115" fillId="8" borderId="0" xfId="4" applyFont="1" applyFill="1"/>
    <xf numFmtId="0" fontId="73" fillId="8" borderId="0" xfId="0" applyFont="1" applyFill="1"/>
    <xf numFmtId="0" fontId="175" fillId="8" borderId="0" xfId="1" applyFont="1" applyFill="1" applyAlignment="1">
      <alignment horizontal="left" vertical="center"/>
    </xf>
    <xf numFmtId="0" fontId="53" fillId="8" borderId="12" xfId="0" applyFont="1" applyFill="1" applyBorder="1" applyAlignment="1">
      <alignment horizontal="right" vertical="center"/>
    </xf>
    <xf numFmtId="1" fontId="81" fillId="40" borderId="25" xfId="1" applyNumberFormat="1" applyFont="1" applyFill="1" applyBorder="1" applyAlignment="1" applyProtection="1">
      <alignment horizontal="left" vertical="center"/>
      <protection hidden="1"/>
    </xf>
    <xf numFmtId="0" fontId="0" fillId="38" borderId="0" xfId="0" applyFill="1" applyAlignment="1">
      <alignment vertical="center"/>
    </xf>
    <xf numFmtId="0" fontId="73" fillId="38" borderId="0" xfId="0" applyFont="1" applyFill="1" applyAlignment="1">
      <alignment horizontal="center" vertical="center"/>
    </xf>
    <xf numFmtId="165" fontId="50" fillId="38" borderId="9" xfId="1" applyNumberFormat="1" applyFont="1" applyFill="1" applyBorder="1" applyAlignment="1">
      <alignment horizontal="center" vertical="center"/>
    </xf>
    <xf numFmtId="0" fontId="176" fillId="0" borderId="25" xfId="20" applyFont="1" applyBorder="1" applyAlignment="1">
      <alignment horizontal="center" vertical="center" wrapText="1"/>
    </xf>
    <xf numFmtId="178" fontId="21" fillId="0" borderId="116" xfId="1" applyNumberFormat="1" applyFont="1" applyBorder="1" applyAlignment="1">
      <alignment horizontal="left" vertical="center" wrapText="1"/>
    </xf>
    <xf numFmtId="178" fontId="21" fillId="0" borderId="14" xfId="1" applyNumberFormat="1" applyFont="1" applyBorder="1" applyAlignment="1">
      <alignment horizontal="left" vertical="center" wrapText="1"/>
    </xf>
    <xf numFmtId="0" fontId="1" fillId="0" borderId="14" xfId="0" applyFont="1" applyBorder="1" applyAlignment="1">
      <alignment horizontal="right" vertical="center"/>
    </xf>
    <xf numFmtId="0" fontId="1" fillId="0" borderId="14" xfId="0" applyFont="1" applyBorder="1" applyAlignment="1">
      <alignment horizontal="left" vertical="center"/>
    </xf>
    <xf numFmtId="0" fontId="116" fillId="0" borderId="0" xfId="1" applyFont="1" applyAlignment="1">
      <alignment horizontal="left" vertical="center"/>
    </xf>
    <xf numFmtId="0" fontId="113" fillId="0" borderId="17" xfId="0" applyFont="1" applyBorder="1" applyAlignment="1">
      <alignment horizontal="left" vertical="center"/>
    </xf>
    <xf numFmtId="0" fontId="37" fillId="8" borderId="17" xfId="1" applyFont="1" applyFill="1" applyBorder="1" applyAlignment="1">
      <alignment horizontal="left" vertical="center"/>
    </xf>
    <xf numFmtId="191" fontId="115" fillId="8" borderId="0" xfId="1" applyNumberFormat="1" applyFont="1" applyFill="1" applyAlignment="1">
      <alignment horizontal="left" vertical="center"/>
    </xf>
    <xf numFmtId="0" fontId="61" fillId="8" borderId="0" xfId="3" applyFont="1" applyFill="1" applyAlignment="1">
      <alignment horizontal="left" vertical="center"/>
    </xf>
    <xf numFmtId="0" fontId="133" fillId="8" borderId="0" xfId="1" applyFont="1" applyFill="1" applyAlignment="1" applyProtection="1">
      <alignment horizontal="left" vertical="center"/>
      <protection locked="0"/>
    </xf>
    <xf numFmtId="0" fontId="13" fillId="8" borderId="118" xfId="1" applyFont="1" applyFill="1" applyBorder="1" applyAlignment="1" applyProtection="1">
      <alignment horizontal="left" vertical="center"/>
      <protection hidden="1"/>
    </xf>
    <xf numFmtId="0" fontId="1" fillId="0" borderId="0" xfId="4" applyAlignment="1">
      <alignment horizontal="left"/>
    </xf>
    <xf numFmtId="0" fontId="25" fillId="0" borderId="0" xfId="1" applyFont="1" applyAlignment="1">
      <alignment vertical="center"/>
    </xf>
    <xf numFmtId="0" fontId="132" fillId="0" borderId="0" xfId="4" applyFont="1" applyAlignment="1">
      <alignment horizontal="right" vertical="center"/>
    </xf>
    <xf numFmtId="0" fontId="21" fillId="8" borderId="2" xfId="25" applyFont="1" applyFill="1" applyBorder="1" applyAlignment="1">
      <alignment vertical="center"/>
    </xf>
    <xf numFmtId="0" fontId="177" fillId="70" borderId="0" xfId="0" applyFont="1" applyFill="1" applyAlignment="1">
      <alignment horizontal="centerContinuous" vertical="center"/>
    </xf>
    <xf numFmtId="0" fontId="178" fillId="70" borderId="0" xfId="0" applyFont="1" applyFill="1" applyAlignment="1">
      <alignment horizontal="centerContinuous" vertical="center"/>
    </xf>
    <xf numFmtId="0" fontId="152" fillId="8" borderId="0" xfId="1" applyFont="1" applyFill="1" applyAlignment="1">
      <alignment vertical="center"/>
    </xf>
    <xf numFmtId="0" fontId="27" fillId="8" borderId="0" xfId="1" applyFont="1" applyFill="1" applyAlignment="1">
      <alignment horizontal="right" vertical="center"/>
    </xf>
    <xf numFmtId="0" fontId="33" fillId="71" borderId="0" xfId="1" applyFont="1" applyFill="1" applyAlignment="1">
      <alignment horizontal="center" vertical="center"/>
    </xf>
    <xf numFmtId="0" fontId="179" fillId="91" borderId="0" xfId="1" applyFont="1" applyFill="1" applyAlignment="1">
      <alignment horizontal="center" vertical="center"/>
    </xf>
    <xf numFmtId="0" fontId="27" fillId="8" borderId="3" xfId="2" applyFont="1" applyFill="1" applyBorder="1" applyAlignment="1">
      <alignment horizontal="center" vertical="center"/>
    </xf>
    <xf numFmtId="0" fontId="1" fillId="8" borderId="3" xfId="4" applyFill="1" applyBorder="1" applyAlignment="1">
      <alignment vertical="center"/>
    </xf>
    <xf numFmtId="0" fontId="1" fillId="8" borderId="3" xfId="4" applyFill="1" applyBorder="1"/>
    <xf numFmtId="0" fontId="180" fillId="8" borderId="0" xfId="4" applyFont="1" applyFill="1" applyAlignment="1">
      <alignment vertical="center"/>
    </xf>
    <xf numFmtId="0" fontId="181" fillId="8" borderId="0" xfId="0" applyFont="1" applyFill="1" applyAlignment="1">
      <alignment vertical="center"/>
    </xf>
    <xf numFmtId="0" fontId="25" fillId="0" borderId="0" xfId="1" applyFont="1" applyAlignment="1">
      <alignment horizontal="right" vertical="center"/>
    </xf>
    <xf numFmtId="0" fontId="4" fillId="0" borderId="0" xfId="4" applyFont="1" applyAlignment="1">
      <alignment vertical="center"/>
    </xf>
    <xf numFmtId="0" fontId="0" fillId="0" borderId="0" xfId="0" applyAlignment="1">
      <alignment horizontal="right" vertical="center"/>
    </xf>
    <xf numFmtId="0" fontId="59" fillId="7" borderId="188" xfId="7" applyFont="1" applyFill="1" applyBorder="1" applyAlignment="1">
      <alignment horizontal="center" vertical="center"/>
    </xf>
    <xf numFmtId="0" fontId="182" fillId="14" borderId="0" xfId="4" applyFont="1" applyFill="1" applyAlignment="1">
      <alignment horizontal="center" vertical="center"/>
    </xf>
    <xf numFmtId="0" fontId="183" fillId="3" borderId="2" xfId="4" applyFont="1" applyFill="1" applyBorder="1" applyAlignment="1">
      <alignment horizontal="left" vertical="center"/>
    </xf>
    <xf numFmtId="0" fontId="33" fillId="3" borderId="174" xfId="6" applyFont="1" applyFill="1" applyBorder="1" applyAlignment="1">
      <alignment horizontal="left" vertical="center"/>
    </xf>
    <xf numFmtId="0" fontId="33" fillId="3" borderId="174" xfId="1" applyFont="1" applyFill="1" applyBorder="1" applyAlignment="1">
      <alignment horizontal="left" vertical="center"/>
    </xf>
    <xf numFmtId="0" fontId="48" fillId="0" borderId="0" xfId="26" applyFont="1" applyAlignment="1">
      <alignment horizontal="center" vertical="center"/>
    </xf>
    <xf numFmtId="0" fontId="73" fillId="3" borderId="0" xfId="4" applyFont="1" applyFill="1" applyAlignment="1">
      <alignment horizontal="center" vertical="center"/>
    </xf>
    <xf numFmtId="0" fontId="1" fillId="3" borderId="0" xfId="4" applyFill="1" applyAlignment="1">
      <alignment horizontal="left" vertical="center"/>
    </xf>
    <xf numFmtId="0" fontId="22" fillId="63" borderId="175" xfId="13" applyFont="1" applyFill="1" applyBorder="1" applyAlignment="1">
      <alignment horizontal="center" vertical="center"/>
    </xf>
    <xf numFmtId="0" fontId="25" fillId="7" borderId="0" xfId="1" applyFont="1" applyFill="1" applyAlignment="1">
      <alignment vertical="center"/>
    </xf>
    <xf numFmtId="0" fontId="25" fillId="7" borderId="0" xfId="1" applyFont="1" applyFill="1"/>
    <xf numFmtId="0" fontId="73" fillId="92" borderId="0" xfId="4" applyFont="1" applyFill="1" applyAlignment="1">
      <alignment horizontal="center" vertical="center"/>
    </xf>
    <xf numFmtId="0" fontId="5" fillId="3" borderId="36" xfId="0" applyFont="1" applyFill="1" applyBorder="1"/>
    <xf numFmtId="0" fontId="76" fillId="16" borderId="0" xfId="3" applyFont="1" applyFill="1" applyAlignment="1">
      <alignment horizontal="left" vertical="center"/>
    </xf>
    <xf numFmtId="0" fontId="1" fillId="8" borderId="36" xfId="4" applyFill="1" applyBorder="1"/>
    <xf numFmtId="0" fontId="188" fillId="13" borderId="0" xfId="1" applyFont="1" applyFill="1" applyAlignment="1" applyProtection="1">
      <alignment horizontal="left" vertical="center"/>
      <protection locked="0"/>
    </xf>
    <xf numFmtId="0" fontId="21" fillId="13" borderId="0" xfId="4" applyFont="1" applyFill="1"/>
    <xf numFmtId="0" fontId="59" fillId="13" borderId="0" xfId="4" applyFont="1" applyFill="1" applyAlignment="1">
      <alignment horizontal="left" vertical="center"/>
    </xf>
    <xf numFmtId="0" fontId="21" fillId="13" borderId="0" xfId="4" applyFont="1" applyFill="1" applyAlignment="1">
      <alignment horizontal="left" vertical="center"/>
    </xf>
    <xf numFmtId="0" fontId="76" fillId="13" borderId="0" xfId="5" applyFont="1" applyFill="1" applyAlignment="1">
      <alignment vertical="center"/>
    </xf>
    <xf numFmtId="0" fontId="21" fillId="13" borderId="58" xfId="4" applyFont="1" applyFill="1" applyBorder="1" applyAlignment="1">
      <alignment horizontal="left" vertical="center"/>
    </xf>
    <xf numFmtId="0" fontId="10" fillId="7" borderId="198" xfId="1" quotePrefix="1" applyFont="1" applyFill="1" applyBorder="1" applyAlignment="1">
      <alignment horizontal="center" vertical="center"/>
    </xf>
    <xf numFmtId="0" fontId="21" fillId="13" borderId="9" xfId="4" applyFont="1" applyFill="1" applyBorder="1" applyAlignment="1">
      <alignment horizontal="left" vertical="center"/>
    </xf>
    <xf numFmtId="0" fontId="74" fillId="7" borderId="0" xfId="0" applyFont="1" applyFill="1" applyAlignment="1">
      <alignment horizontal="left" vertical="center"/>
    </xf>
    <xf numFmtId="0" fontId="1" fillId="8" borderId="2" xfId="3" applyFill="1" applyBorder="1" applyAlignment="1">
      <alignment vertical="center"/>
    </xf>
    <xf numFmtId="0" fontId="69" fillId="8" borderId="2" xfId="1" applyFont="1" applyFill="1" applyBorder="1" applyAlignment="1">
      <alignment horizontal="center" vertical="center"/>
    </xf>
    <xf numFmtId="0" fontId="152" fillId="13" borderId="0" xfId="4" applyFont="1" applyFill="1" applyAlignment="1">
      <alignment horizontal="right" vertical="center"/>
    </xf>
    <xf numFmtId="0" fontId="61" fillId="13" borderId="9" xfId="3" applyFont="1" applyFill="1" applyBorder="1" applyAlignment="1">
      <alignment vertical="center"/>
    </xf>
    <xf numFmtId="0" fontId="13" fillId="8" borderId="53" xfId="1" applyFont="1" applyFill="1" applyBorder="1" applyAlignment="1" applyProtection="1">
      <alignment vertical="center"/>
      <protection hidden="1"/>
    </xf>
    <xf numFmtId="0" fontId="73" fillId="7" borderId="0" xfId="4" applyFont="1" applyFill="1" applyAlignment="1">
      <alignment horizontal="center" vertical="center"/>
    </xf>
    <xf numFmtId="0" fontId="1" fillId="7" borderId="0" xfId="3" applyFill="1" applyAlignment="1">
      <alignment vertical="center"/>
    </xf>
    <xf numFmtId="0" fontId="152" fillId="7" borderId="0" xfId="3" applyFont="1" applyFill="1" applyAlignment="1">
      <alignment horizontal="right" vertical="center"/>
    </xf>
    <xf numFmtId="0" fontId="27" fillId="7" borderId="9" xfId="3" applyFont="1" applyFill="1" applyBorder="1" applyAlignment="1">
      <alignment horizontal="right" vertical="center"/>
    </xf>
    <xf numFmtId="0" fontId="1" fillId="7" borderId="0" xfId="4" applyFill="1" applyAlignment="1">
      <alignment vertical="center"/>
    </xf>
    <xf numFmtId="0" fontId="1" fillId="7" borderId="0" xfId="4" applyFill="1"/>
    <xf numFmtId="0" fontId="90" fillId="17" borderId="6" xfId="3" applyFont="1" applyFill="1" applyBorder="1" applyAlignment="1">
      <alignment vertical="center"/>
    </xf>
    <xf numFmtId="0" fontId="157" fillId="17" borderId="0" xfId="3" applyFont="1" applyFill="1" applyAlignment="1">
      <alignment vertical="center"/>
    </xf>
    <xf numFmtId="0" fontId="157" fillId="17" borderId="9" xfId="3" applyFont="1" applyFill="1" applyBorder="1" applyAlignment="1">
      <alignment vertical="center"/>
    </xf>
    <xf numFmtId="0" fontId="1" fillId="7" borderId="177" xfId="3" applyFill="1" applyBorder="1" applyAlignment="1">
      <alignment vertical="center"/>
    </xf>
    <xf numFmtId="0" fontId="191" fillId="93" borderId="0" xfId="0" applyFont="1" applyFill="1" applyAlignment="1">
      <alignment horizontal="left" vertical="center"/>
    </xf>
    <xf numFmtId="0" fontId="4" fillId="0" borderId="0" xfId="0" applyFont="1" applyAlignment="1">
      <alignment horizontal="center" vertical="center"/>
    </xf>
    <xf numFmtId="0" fontId="158" fillId="0" borderId="0" xfId="0" applyFont="1" applyAlignment="1">
      <alignment horizontal="center" vertical="center"/>
    </xf>
    <xf numFmtId="0" fontId="90" fillId="17" borderId="6" xfId="3" applyFont="1" applyFill="1" applyBorder="1"/>
    <xf numFmtId="0" fontId="157" fillId="17" borderId="0" xfId="3" applyFont="1" applyFill="1"/>
    <xf numFmtId="0" fontId="157" fillId="17" borderId="9" xfId="3" applyFont="1" applyFill="1" applyBorder="1"/>
    <xf numFmtId="192" fontId="50" fillId="94" borderId="0" xfId="0" applyNumberFormat="1" applyFont="1" applyFill="1" applyAlignment="1">
      <alignment horizontal="center" vertical="center"/>
    </xf>
    <xf numFmtId="0" fontId="73" fillId="7" borderId="202" xfId="4" applyFont="1" applyFill="1" applyBorder="1" applyAlignment="1">
      <alignment horizontal="center" vertical="center"/>
    </xf>
    <xf numFmtId="0" fontId="2" fillId="3" borderId="14" xfId="2" applyFont="1" applyFill="1" applyBorder="1" applyAlignment="1">
      <alignment horizontal="center" vertical="center"/>
    </xf>
    <xf numFmtId="0" fontId="1" fillId="16" borderId="9" xfId="3" applyFill="1" applyBorder="1"/>
    <xf numFmtId="0" fontId="73" fillId="7" borderId="206" xfId="4" applyFont="1" applyFill="1" applyBorder="1" applyAlignment="1">
      <alignment horizontal="center" vertical="center"/>
    </xf>
    <xf numFmtId="1" fontId="47" fillId="58" borderId="25" xfId="1" applyNumberFormat="1" applyFont="1" applyFill="1" applyBorder="1" applyAlignment="1">
      <alignment horizontal="center" vertical="center"/>
    </xf>
    <xf numFmtId="0" fontId="38" fillId="7" borderId="211" xfId="0" applyFont="1" applyFill="1" applyBorder="1" applyAlignment="1">
      <alignment horizontal="right" vertical="center"/>
    </xf>
    <xf numFmtId="1" fontId="158" fillId="7" borderId="2" xfId="0" applyNumberFormat="1" applyFont="1" applyFill="1" applyBorder="1" applyAlignment="1">
      <alignment horizontal="center" vertical="center"/>
    </xf>
    <xf numFmtId="1" fontId="32" fillId="95" borderId="8" xfId="1" applyNumberFormat="1" applyFont="1" applyFill="1" applyBorder="1" applyAlignment="1">
      <alignment horizontal="left" vertical="center"/>
    </xf>
    <xf numFmtId="0" fontId="68" fillId="16" borderId="0" xfId="3" applyFont="1" applyFill="1"/>
    <xf numFmtId="0" fontId="68" fillId="16" borderId="9" xfId="3" applyFont="1" applyFill="1" applyBorder="1"/>
    <xf numFmtId="0" fontId="38" fillId="7" borderId="17" xfId="0" applyFont="1" applyFill="1" applyBorder="1" applyAlignment="1">
      <alignment horizontal="right" vertical="center"/>
    </xf>
    <xf numFmtId="1" fontId="158" fillId="7" borderId="0" xfId="0" applyNumberFormat="1" applyFont="1" applyFill="1" applyAlignment="1">
      <alignment horizontal="center" vertical="center"/>
    </xf>
    <xf numFmtId="1" fontId="32" fillId="95" borderId="9" xfId="1" applyNumberFormat="1" applyFont="1" applyFill="1" applyBorder="1" applyAlignment="1">
      <alignment horizontal="left" vertical="center"/>
    </xf>
    <xf numFmtId="0" fontId="27" fillId="16" borderId="0" xfId="3" applyFont="1" applyFill="1" applyAlignment="1">
      <alignment vertical="center"/>
    </xf>
    <xf numFmtId="0" fontId="73" fillId="7" borderId="213" xfId="4" applyFont="1" applyFill="1" applyBorder="1" applyAlignment="1">
      <alignment horizontal="center" vertical="center"/>
    </xf>
    <xf numFmtId="0" fontId="159" fillId="16" borderId="17" xfId="26" applyFont="1" applyFill="1" applyBorder="1" applyAlignment="1">
      <alignment vertical="center"/>
    </xf>
    <xf numFmtId="0" fontId="156" fillId="16" borderId="6" xfId="3" applyFont="1" applyFill="1" applyBorder="1"/>
    <xf numFmtId="0" fontId="156" fillId="16" borderId="0" xfId="3" applyFont="1" applyFill="1"/>
    <xf numFmtId="0" fontId="33" fillId="3" borderId="201" xfId="2" applyFont="1" applyFill="1" applyBorder="1" applyAlignment="1">
      <alignment horizontal="center" vertical="center"/>
    </xf>
    <xf numFmtId="0" fontId="33" fillId="3" borderId="202" xfId="2" applyFont="1" applyFill="1" applyBorder="1" applyAlignment="1">
      <alignment horizontal="center" vertical="center"/>
    </xf>
    <xf numFmtId="0" fontId="33" fillId="3" borderId="1" xfId="2" applyFont="1" applyFill="1" applyBorder="1" applyAlignment="1">
      <alignment horizontal="center" vertical="center"/>
    </xf>
    <xf numFmtId="0" fontId="33" fillId="3" borderId="0" xfId="2" applyFont="1" applyFill="1" applyAlignment="1">
      <alignment horizontal="center" vertical="center"/>
    </xf>
    <xf numFmtId="180" fontId="38" fillId="7" borderId="17" xfId="0" applyNumberFormat="1" applyFont="1" applyFill="1" applyBorder="1" applyAlignment="1">
      <alignment horizontal="right" vertical="center"/>
    </xf>
    <xf numFmtId="169" fontId="115" fillId="35" borderId="9" xfId="1" applyNumberFormat="1" applyFont="1" applyFill="1" applyBorder="1" applyAlignment="1" applyProtection="1">
      <alignment horizontal="center" vertical="center"/>
      <protection hidden="1"/>
    </xf>
    <xf numFmtId="0" fontId="10" fillId="9" borderId="214" xfId="3" applyFont="1" applyFill="1" applyBorder="1" applyAlignment="1">
      <alignment horizontal="center" vertical="center"/>
    </xf>
    <xf numFmtId="0" fontId="131" fillId="96" borderId="215" xfId="3" applyFont="1" applyFill="1" applyBorder="1" applyAlignment="1">
      <alignment horizontal="center" vertical="center"/>
    </xf>
    <xf numFmtId="0" fontId="131" fillId="96" borderId="216" xfId="3" applyFont="1" applyFill="1" applyBorder="1" applyAlignment="1">
      <alignment horizontal="center" vertical="center"/>
    </xf>
    <xf numFmtId="0" fontId="10" fillId="65" borderId="215" xfId="3" applyFont="1" applyFill="1" applyBorder="1" applyAlignment="1">
      <alignment horizontal="center" vertical="center"/>
    </xf>
    <xf numFmtId="0" fontId="10" fillId="9" borderId="215" xfId="3" applyFont="1" applyFill="1" applyBorder="1" applyAlignment="1">
      <alignment horizontal="center" vertical="center"/>
    </xf>
    <xf numFmtId="0" fontId="10" fillId="65" borderId="217" xfId="3" applyFont="1" applyFill="1" applyBorder="1" applyAlignment="1">
      <alignment horizontal="center" vertical="center"/>
    </xf>
    <xf numFmtId="0" fontId="25" fillId="7" borderId="6" xfId="0" applyFont="1" applyFill="1" applyBorder="1" applyAlignment="1">
      <alignment horizontal="center" vertical="center"/>
    </xf>
    <xf numFmtId="168" fontId="25" fillId="7" borderId="9" xfId="0" applyNumberFormat="1" applyFont="1" applyFill="1" applyBorder="1" applyAlignment="1">
      <alignment horizontal="center" vertical="center"/>
    </xf>
    <xf numFmtId="0" fontId="46" fillId="16" borderId="6" xfId="3" applyFont="1" applyFill="1" applyBorder="1"/>
    <xf numFmtId="169" fontId="115" fillId="44" borderId="9" xfId="1" applyNumberFormat="1" applyFont="1" applyFill="1" applyBorder="1" applyAlignment="1" applyProtection="1">
      <alignment horizontal="center" vertical="center"/>
      <protection hidden="1"/>
    </xf>
    <xf numFmtId="0" fontId="73" fillId="7" borderId="221" xfId="4" applyFont="1" applyFill="1" applyBorder="1" applyAlignment="1">
      <alignment horizontal="center" vertical="center"/>
    </xf>
    <xf numFmtId="0" fontId="40" fillId="16" borderId="6" xfId="3" applyFont="1" applyFill="1" applyBorder="1"/>
    <xf numFmtId="0" fontId="160" fillId="22" borderId="0" xfId="1" applyFont="1" applyFill="1" applyAlignment="1" applyProtection="1">
      <alignment horizontal="center" vertical="center"/>
      <protection hidden="1"/>
    </xf>
    <xf numFmtId="0" fontId="190" fillId="26" borderId="0" xfId="4" applyFont="1" applyFill="1" applyAlignment="1">
      <alignment vertical="center"/>
    </xf>
    <xf numFmtId="0" fontId="1" fillId="16" borderId="9" xfId="3" applyFill="1" applyBorder="1" applyAlignment="1">
      <alignment vertical="center"/>
    </xf>
    <xf numFmtId="0" fontId="66" fillId="16" borderId="0" xfId="13" applyFont="1" applyFill="1" applyAlignment="1">
      <alignment horizontal="center" vertical="center"/>
    </xf>
    <xf numFmtId="0" fontId="53" fillId="7" borderId="0" xfId="4" applyFont="1" applyFill="1" applyAlignment="1">
      <alignment horizontal="left" vertical="center"/>
    </xf>
    <xf numFmtId="0" fontId="53" fillId="7" borderId="0" xfId="4" applyFont="1" applyFill="1" applyAlignment="1">
      <alignment horizontal="center" vertical="center"/>
    </xf>
    <xf numFmtId="180" fontId="21" fillId="7" borderId="81" xfId="1" applyNumberFormat="1" applyFont="1" applyFill="1" applyBorder="1" applyAlignment="1">
      <alignment horizontal="center" vertical="center"/>
    </xf>
    <xf numFmtId="0" fontId="21" fillId="7" borderId="0" xfId="1" applyFont="1" applyFill="1" applyAlignment="1">
      <alignment horizontal="left" vertical="center"/>
    </xf>
    <xf numFmtId="0" fontId="21" fillId="7" borderId="0" xfId="0" applyFont="1" applyFill="1" applyAlignment="1">
      <alignment vertical="center"/>
    </xf>
    <xf numFmtId="0" fontId="21" fillId="7" borderId="87" xfId="0" applyFont="1" applyFill="1" applyBorder="1" applyAlignment="1">
      <alignment vertical="center"/>
    </xf>
    <xf numFmtId="0" fontId="59" fillId="49" borderId="87" xfId="1" applyFont="1" applyFill="1" applyBorder="1" applyAlignment="1">
      <alignment horizontal="center" vertical="center"/>
    </xf>
    <xf numFmtId="0" fontId="59" fillId="49" borderId="87" xfId="1" applyFont="1" applyFill="1" applyBorder="1" applyAlignment="1">
      <alignment horizontal="left" vertical="center"/>
    </xf>
    <xf numFmtId="168" fontId="115" fillId="97" borderId="87" xfId="1" applyNumberFormat="1" applyFont="1" applyFill="1" applyBorder="1" applyAlignment="1" applyProtection="1">
      <alignment horizontal="center" vertical="center"/>
      <protection hidden="1"/>
    </xf>
    <xf numFmtId="1" fontId="21" fillId="49" borderId="87" xfId="1" applyNumberFormat="1" applyFont="1" applyFill="1" applyBorder="1" applyAlignment="1" applyProtection="1">
      <alignment horizontal="left" vertical="center"/>
      <protection hidden="1"/>
    </xf>
    <xf numFmtId="180" fontId="59" fillId="98" borderId="87" xfId="1" applyNumberFormat="1" applyFont="1" applyFill="1" applyBorder="1" applyAlignment="1">
      <alignment horizontal="right" vertical="center"/>
    </xf>
    <xf numFmtId="170" fontId="59" fillId="98" borderId="87" xfId="1" applyNumberFormat="1" applyFont="1" applyFill="1" applyBorder="1" applyAlignment="1">
      <alignment horizontal="left" vertical="center"/>
    </xf>
    <xf numFmtId="170" fontId="13" fillId="49" borderId="87" xfId="1" applyNumberFormat="1" applyFont="1" applyFill="1" applyBorder="1" applyAlignment="1">
      <alignment horizontal="left" vertical="center"/>
    </xf>
    <xf numFmtId="0" fontId="115" fillId="97" borderId="87" xfId="1" applyFont="1" applyFill="1" applyBorder="1" applyAlignment="1">
      <alignment horizontal="center" vertical="center"/>
    </xf>
    <xf numFmtId="171" fontId="13" fillId="49" borderId="87" xfId="1" applyNumberFormat="1" applyFont="1" applyFill="1" applyBorder="1" applyAlignment="1">
      <alignment horizontal="center" vertical="center"/>
    </xf>
    <xf numFmtId="0" fontId="59" fillId="99" borderId="87" xfId="1" applyFont="1" applyFill="1" applyBorder="1" applyAlignment="1">
      <alignment horizontal="left" vertical="center"/>
    </xf>
    <xf numFmtId="183" fontId="127" fillId="100" borderId="87" xfId="14" applyNumberFormat="1" applyFont="1" applyFill="1" applyBorder="1" applyAlignment="1">
      <alignment horizontal="center" vertical="center"/>
    </xf>
    <xf numFmtId="183" fontId="13" fillId="49" borderId="87" xfId="1" applyNumberFormat="1" applyFont="1" applyFill="1" applyBorder="1" applyAlignment="1" applyProtection="1">
      <alignment horizontal="center" vertical="center"/>
      <protection hidden="1"/>
    </xf>
    <xf numFmtId="187" fontId="59" fillId="13" borderId="38" xfId="1" applyNumberFormat="1" applyFont="1" applyFill="1" applyBorder="1" applyAlignment="1" applyProtection="1">
      <alignment horizontal="left" vertical="center"/>
      <protection hidden="1"/>
    </xf>
    <xf numFmtId="0" fontId="1" fillId="16" borderId="6" xfId="3" applyFill="1" applyBorder="1" applyAlignment="1">
      <alignment vertical="center"/>
    </xf>
    <xf numFmtId="0" fontId="61" fillId="13" borderId="0" xfId="3" applyFont="1" applyFill="1" applyAlignment="1">
      <alignment vertical="center"/>
    </xf>
    <xf numFmtId="180" fontId="21" fillId="7" borderId="17" xfId="1" applyNumberFormat="1" applyFont="1" applyFill="1" applyBorder="1" applyAlignment="1">
      <alignment horizontal="center" vertical="center"/>
    </xf>
    <xf numFmtId="0" fontId="59" fillId="13" borderId="87" xfId="1" applyFont="1" applyFill="1" applyBorder="1" applyAlignment="1">
      <alignment horizontal="center" vertical="center"/>
    </xf>
    <xf numFmtId="0" fontId="59" fillId="13" borderId="87" xfId="1" applyFont="1" applyFill="1" applyBorder="1" applyAlignment="1">
      <alignment horizontal="left" vertical="center"/>
    </xf>
    <xf numFmtId="1" fontId="21" fillId="13" borderId="87" xfId="1" applyNumberFormat="1" applyFont="1" applyFill="1" applyBorder="1" applyAlignment="1" applyProtection="1">
      <alignment horizontal="left" vertical="center"/>
      <protection hidden="1"/>
    </xf>
    <xf numFmtId="180" fontId="59" fillId="101" borderId="87" xfId="1" applyNumberFormat="1" applyFont="1" applyFill="1" applyBorder="1" applyAlignment="1">
      <alignment horizontal="right" vertical="center"/>
    </xf>
    <xf numFmtId="170" fontId="59" fillId="101" borderId="87" xfId="1" applyNumberFormat="1" applyFont="1" applyFill="1" applyBorder="1" applyAlignment="1">
      <alignment horizontal="left" vertical="center"/>
    </xf>
    <xf numFmtId="170" fontId="13" fillId="13" borderId="87" xfId="1" applyNumberFormat="1" applyFont="1" applyFill="1" applyBorder="1" applyAlignment="1">
      <alignment horizontal="left" vertical="center"/>
    </xf>
    <xf numFmtId="181" fontId="115" fillId="97" borderId="87" xfId="1" applyNumberFormat="1" applyFont="1" applyFill="1" applyBorder="1" applyAlignment="1">
      <alignment horizontal="center" vertical="center"/>
    </xf>
    <xf numFmtId="171" fontId="13" fillId="13" borderId="87" xfId="1" applyNumberFormat="1" applyFont="1" applyFill="1" applyBorder="1" applyAlignment="1">
      <alignment horizontal="center" vertical="center"/>
    </xf>
    <xf numFmtId="1" fontId="59" fillId="13" borderId="87" xfId="1" applyNumberFormat="1" applyFont="1" applyFill="1" applyBorder="1" applyAlignment="1">
      <alignment horizontal="left" vertical="center"/>
    </xf>
    <xf numFmtId="183" fontId="13" fillId="13" borderId="87" xfId="1" applyNumberFormat="1" applyFont="1" applyFill="1" applyBorder="1" applyAlignment="1" applyProtection="1">
      <alignment horizontal="center" vertical="center"/>
      <protection hidden="1"/>
    </xf>
    <xf numFmtId="173" fontId="38" fillId="72" borderId="0" xfId="0" applyNumberFormat="1" applyFont="1" applyFill="1" applyAlignment="1">
      <alignment horizontal="center" vertical="center"/>
    </xf>
    <xf numFmtId="189" fontId="115" fillId="35" borderId="9" xfId="1" applyNumberFormat="1" applyFont="1" applyFill="1" applyBorder="1" applyAlignment="1" applyProtection="1">
      <alignment horizontal="center" vertical="center"/>
      <protection hidden="1"/>
    </xf>
    <xf numFmtId="0" fontId="61" fillId="16" borderId="0" xfId="3" applyFont="1" applyFill="1" applyAlignment="1">
      <alignment vertical="center"/>
    </xf>
    <xf numFmtId="0" fontId="194" fillId="16" borderId="0" xfId="3" applyFont="1" applyFill="1" applyAlignment="1">
      <alignment vertical="center"/>
    </xf>
    <xf numFmtId="0" fontId="195" fillId="16" borderId="0" xfId="1" applyFont="1" applyFill="1" applyAlignment="1">
      <alignment horizontal="left" vertical="center"/>
    </xf>
    <xf numFmtId="1" fontId="115" fillId="97" borderId="87" xfId="1" applyNumberFormat="1" applyFont="1" applyFill="1" applyBorder="1" applyAlignment="1" applyProtection="1">
      <alignment horizontal="center" vertical="center"/>
      <protection hidden="1"/>
    </xf>
    <xf numFmtId="170" fontId="13" fillId="49" borderId="87" xfId="1" applyNumberFormat="1" applyFont="1" applyFill="1" applyBorder="1" applyAlignment="1">
      <alignment horizontal="center" vertical="center"/>
    </xf>
    <xf numFmtId="193" fontId="115" fillId="35" borderId="9" xfId="1" applyNumberFormat="1" applyFont="1" applyFill="1" applyBorder="1" applyAlignment="1" applyProtection="1">
      <alignment horizontal="center" vertical="center"/>
      <protection hidden="1"/>
    </xf>
    <xf numFmtId="170" fontId="13" fillId="13" borderId="87" xfId="1" applyNumberFormat="1" applyFont="1" applyFill="1" applyBorder="1" applyAlignment="1">
      <alignment horizontal="center" vertical="center"/>
    </xf>
    <xf numFmtId="0" fontId="197" fillId="16" borderId="0" xfId="26" applyFont="1" applyFill="1" applyAlignment="1">
      <alignment vertical="center"/>
    </xf>
    <xf numFmtId="1" fontId="52" fillId="37" borderId="25" xfId="1" applyNumberFormat="1" applyFont="1" applyFill="1" applyBorder="1" applyAlignment="1" applyProtection="1">
      <alignment horizontal="left" vertical="center"/>
      <protection hidden="1"/>
    </xf>
    <xf numFmtId="0" fontId="27" fillId="16" borderId="6" xfId="1" applyFont="1" applyFill="1" applyBorder="1" applyAlignment="1">
      <alignment vertical="center"/>
    </xf>
    <xf numFmtId="0" fontId="82" fillId="16" borderId="0" xfId="1" applyFont="1" applyFill="1" applyAlignment="1">
      <alignment vertical="center"/>
    </xf>
    <xf numFmtId="0" fontId="198" fillId="16" borderId="0" xfId="26" applyFont="1" applyFill="1" applyAlignment="1">
      <alignment vertical="center"/>
    </xf>
    <xf numFmtId="0" fontId="79" fillId="45" borderId="0" xfId="16" applyFont="1" applyFill="1" applyAlignment="1" applyProtection="1">
      <alignment horizontal="right" vertical="center"/>
      <protection locked="0"/>
    </xf>
    <xf numFmtId="194" fontId="115" fillId="35" borderId="9" xfId="1" applyNumberFormat="1" applyFont="1" applyFill="1" applyBorder="1" applyAlignment="1" applyProtection="1">
      <alignment horizontal="center" vertical="center"/>
      <protection hidden="1"/>
    </xf>
    <xf numFmtId="0" fontId="13" fillId="8" borderId="0" xfId="16" applyFont="1" applyFill="1" applyAlignment="1">
      <alignment horizontal="left" vertical="center"/>
    </xf>
    <xf numFmtId="0" fontId="199" fillId="21" borderId="25" xfId="1" applyFont="1" applyFill="1" applyBorder="1" applyAlignment="1">
      <alignment horizontal="left" vertical="center"/>
    </xf>
    <xf numFmtId="0" fontId="46" fillId="8" borderId="6" xfId="3" applyFont="1" applyFill="1" applyBorder="1" applyAlignment="1">
      <alignment vertical="center"/>
    </xf>
    <xf numFmtId="0" fontId="40" fillId="8" borderId="6" xfId="0" applyFont="1" applyFill="1" applyBorder="1" applyAlignment="1">
      <alignment vertical="center"/>
    </xf>
    <xf numFmtId="0" fontId="90" fillId="8" borderId="6" xfId="0" applyFont="1" applyFill="1" applyBorder="1" applyAlignment="1">
      <alignment vertical="center"/>
    </xf>
    <xf numFmtId="0" fontId="90" fillId="8" borderId="6" xfId="0" applyFont="1" applyFill="1" applyBorder="1" applyAlignment="1">
      <alignment horizontal="left" vertical="center" indent="1"/>
    </xf>
    <xf numFmtId="170" fontId="86" fillId="46" borderId="36" xfId="16" applyNumberFormat="1" applyFont="1" applyFill="1" applyBorder="1" applyAlignment="1" applyProtection="1">
      <alignment horizontal="center" vertical="center"/>
      <protection locked="0"/>
    </xf>
    <xf numFmtId="0" fontId="112" fillId="8" borderId="6" xfId="0" applyFont="1" applyFill="1" applyBorder="1" applyAlignment="1">
      <alignment horizontal="left" vertical="center" indent="1"/>
    </xf>
    <xf numFmtId="1" fontId="200" fillId="40" borderId="25" xfId="1" applyNumberFormat="1" applyFont="1" applyFill="1" applyBorder="1" applyAlignment="1" applyProtection="1">
      <alignment horizontal="left" vertical="center"/>
      <protection hidden="1"/>
    </xf>
    <xf numFmtId="0" fontId="73" fillId="8" borderId="6" xfId="0" applyFont="1" applyFill="1" applyBorder="1" applyAlignment="1">
      <alignment horizontal="left" vertical="center" indent="1"/>
    </xf>
    <xf numFmtId="195" fontId="115" fillId="35" borderId="9" xfId="1" applyNumberFormat="1" applyFont="1" applyFill="1" applyBorder="1" applyAlignment="1" applyProtection="1">
      <alignment horizontal="center" vertical="center"/>
      <protection hidden="1"/>
    </xf>
    <xf numFmtId="0" fontId="63" fillId="21" borderId="25" xfId="1" applyFont="1" applyFill="1" applyBorder="1" applyAlignment="1" applyProtection="1">
      <alignment horizontal="center" vertical="center"/>
      <protection hidden="1"/>
    </xf>
    <xf numFmtId="0" fontId="73" fillId="17" borderId="6" xfId="0" applyFont="1" applyFill="1" applyBorder="1" applyAlignment="1">
      <alignment horizontal="right" vertical="center"/>
    </xf>
    <xf numFmtId="0" fontId="201" fillId="0" borderId="0" xfId="17" applyFont="1" applyBorder="1" applyAlignment="1">
      <alignment vertical="center"/>
    </xf>
    <xf numFmtId="0" fontId="73" fillId="0" borderId="0" xfId="0" applyFont="1" applyAlignment="1">
      <alignment vertical="center"/>
    </xf>
    <xf numFmtId="0" fontId="59" fillId="44" borderId="6" xfId="3" applyFont="1" applyFill="1" applyBorder="1" applyAlignment="1">
      <alignment horizontal="left" vertical="center"/>
    </xf>
    <xf numFmtId="0" fontId="73" fillId="44" borderId="0" xfId="0" applyFont="1" applyFill="1"/>
    <xf numFmtId="0" fontId="162" fillId="44" borderId="9" xfId="3" applyFont="1" applyFill="1" applyBorder="1" applyAlignment="1">
      <alignment horizontal="center" vertical="center"/>
    </xf>
    <xf numFmtId="0" fontId="73" fillId="44" borderId="6" xfId="3" applyFont="1" applyFill="1" applyBorder="1" applyAlignment="1">
      <alignment horizontal="left" vertical="center"/>
    </xf>
    <xf numFmtId="0" fontId="73" fillId="44" borderId="9" xfId="3" applyFont="1" applyFill="1" applyBorder="1" applyAlignment="1">
      <alignment horizontal="right" vertical="center"/>
    </xf>
    <xf numFmtId="0" fontId="21" fillId="16" borderId="9" xfId="1" applyFont="1" applyFill="1" applyBorder="1" applyAlignment="1">
      <alignment horizontal="right" vertical="center"/>
    </xf>
    <xf numFmtId="0" fontId="178" fillId="91" borderId="6" xfId="1" applyFont="1" applyFill="1" applyBorder="1" applyAlignment="1" applyProtection="1">
      <alignment horizontal="left" vertical="center"/>
      <protection hidden="1"/>
    </xf>
    <xf numFmtId="0" fontId="178" fillId="91" borderId="0" xfId="1" applyFont="1" applyFill="1" applyAlignment="1" applyProtection="1">
      <alignment horizontal="left" vertical="center"/>
      <protection hidden="1"/>
    </xf>
    <xf numFmtId="0" fontId="178" fillId="91" borderId="9" xfId="1" applyFont="1" applyFill="1" applyBorder="1" applyAlignment="1" applyProtection="1">
      <alignment horizontal="left" vertical="center"/>
      <protection hidden="1"/>
    </xf>
    <xf numFmtId="0" fontId="178" fillId="91" borderId="6" xfId="27" applyFont="1" applyFill="1" applyBorder="1" applyAlignment="1">
      <alignment horizontal="left" vertical="center"/>
    </xf>
    <xf numFmtId="0" fontId="178" fillId="91" borderId="0" xfId="27" applyFont="1" applyFill="1" applyAlignment="1">
      <alignment horizontal="left" vertical="center"/>
    </xf>
    <xf numFmtId="0" fontId="178" fillId="91" borderId="9" xfId="27" applyFont="1" applyFill="1" applyBorder="1" applyAlignment="1">
      <alignment horizontal="left" vertical="center"/>
    </xf>
    <xf numFmtId="180" fontId="38" fillId="7" borderId="227" xfId="0" applyNumberFormat="1" applyFont="1" applyFill="1" applyBorder="1" applyAlignment="1">
      <alignment horizontal="right" vertical="center"/>
    </xf>
    <xf numFmtId="173" fontId="38" fillId="72" borderId="3" xfId="0" applyNumberFormat="1" applyFont="1" applyFill="1" applyBorder="1" applyAlignment="1">
      <alignment horizontal="center" vertical="center"/>
    </xf>
    <xf numFmtId="1" fontId="158" fillId="7" borderId="3" xfId="0" applyNumberFormat="1" applyFont="1" applyFill="1" applyBorder="1" applyAlignment="1">
      <alignment horizontal="center" vertical="center"/>
    </xf>
    <xf numFmtId="189" fontId="115" fillId="35" borderId="66" xfId="1" applyNumberFormat="1" applyFont="1" applyFill="1" applyBorder="1" applyAlignment="1" applyProtection="1">
      <alignment horizontal="center" vertical="center"/>
      <protection hidden="1"/>
    </xf>
    <xf numFmtId="0" fontId="33" fillId="91" borderId="6" xfId="28" applyFont="1" applyFill="1" applyBorder="1" applyAlignment="1">
      <alignment horizontal="center" vertical="center"/>
    </xf>
    <xf numFmtId="0" fontId="33" fillId="91" borderId="0" xfId="28" applyFont="1" applyFill="1" applyAlignment="1">
      <alignment horizontal="center" vertical="center"/>
    </xf>
    <xf numFmtId="0" fontId="33" fillId="91" borderId="0" xfId="28" quotePrefix="1" applyFont="1" applyFill="1" applyAlignment="1">
      <alignment horizontal="center" vertical="center"/>
    </xf>
    <xf numFmtId="0" fontId="33" fillId="91" borderId="9" xfId="28" applyFont="1" applyFill="1" applyBorder="1" applyAlignment="1">
      <alignment horizontal="center" vertical="center"/>
    </xf>
    <xf numFmtId="0" fontId="203" fillId="8" borderId="0" xfId="5" applyFont="1" applyFill="1" applyAlignment="1">
      <alignment horizontal="left" vertical="center"/>
    </xf>
    <xf numFmtId="1" fontId="163" fillId="40" borderId="0" xfId="1" applyNumberFormat="1" applyFont="1" applyFill="1" applyAlignment="1" applyProtection="1">
      <alignment horizontal="left" vertical="center"/>
      <protection hidden="1"/>
    </xf>
    <xf numFmtId="0" fontId="199" fillId="40" borderId="0" xfId="1" applyFont="1" applyFill="1" applyAlignment="1">
      <alignment horizontal="left" vertical="center"/>
    </xf>
    <xf numFmtId="0" fontId="1" fillId="21" borderId="0" xfId="3" applyFill="1" applyAlignment="1">
      <alignment vertical="center"/>
    </xf>
    <xf numFmtId="1" fontId="1" fillId="4" borderId="6" xfId="3" applyNumberFormat="1" applyFill="1" applyBorder="1" applyAlignment="1">
      <alignment horizontal="center"/>
    </xf>
    <xf numFmtId="1" fontId="1" fillId="4" borderId="0" xfId="3" applyNumberFormat="1" applyFill="1" applyAlignment="1">
      <alignment horizontal="center"/>
    </xf>
    <xf numFmtId="1" fontId="1" fillId="4" borderId="9" xfId="3" applyNumberFormat="1" applyFill="1" applyBorder="1" applyAlignment="1">
      <alignment horizontal="center"/>
    </xf>
    <xf numFmtId="0" fontId="56" fillId="7" borderId="65" xfId="1" applyFont="1" applyFill="1" applyBorder="1" applyAlignment="1">
      <alignment horizontal="center" vertical="center"/>
    </xf>
    <xf numFmtId="0" fontId="56" fillId="7" borderId="3" xfId="1" applyFont="1" applyFill="1" applyBorder="1" applyAlignment="1">
      <alignment horizontal="center" vertical="center"/>
    </xf>
    <xf numFmtId="0" fontId="56" fillId="7" borderId="66" xfId="1" applyFont="1" applyFill="1" applyBorder="1" applyAlignment="1">
      <alignment horizontal="center" vertical="center"/>
    </xf>
    <xf numFmtId="0" fontId="164" fillId="16" borderId="0" xfId="17" applyFont="1" applyFill="1" applyAlignment="1">
      <alignment horizontal="left" vertical="center"/>
    </xf>
    <xf numFmtId="0" fontId="198" fillId="16" borderId="0" xfId="26" applyFont="1" applyFill="1" applyAlignment="1">
      <alignment horizontal="left" vertical="center"/>
    </xf>
    <xf numFmtId="0" fontId="75" fillId="45" borderId="36" xfId="16" applyFont="1" applyFill="1" applyBorder="1" applyAlignment="1" applyProtection="1">
      <alignment horizontal="left" vertical="center"/>
      <protection locked="0"/>
    </xf>
    <xf numFmtId="0" fontId="205" fillId="16" borderId="0" xfId="0" applyFont="1" applyFill="1" applyAlignment="1">
      <alignment vertical="center"/>
    </xf>
    <xf numFmtId="0" fontId="112" fillId="16" borderId="0" xfId="0" applyFont="1" applyFill="1" applyAlignment="1">
      <alignment vertical="center"/>
    </xf>
    <xf numFmtId="0" fontId="112" fillId="16" borderId="0" xfId="3" applyFont="1" applyFill="1" applyAlignment="1">
      <alignment vertical="center"/>
    </xf>
    <xf numFmtId="0" fontId="45" fillId="16" borderId="0" xfId="0" applyFont="1" applyFill="1"/>
    <xf numFmtId="0" fontId="164" fillId="16" borderId="0" xfId="17" applyFont="1" applyFill="1" applyAlignment="1">
      <alignment vertical="center"/>
    </xf>
    <xf numFmtId="0" fontId="112" fillId="16" borderId="0" xfId="0" applyFont="1" applyFill="1"/>
    <xf numFmtId="0" fontId="206" fillId="16" borderId="0" xfId="17" applyFont="1" applyFill="1" applyAlignment="1">
      <alignment vertical="center"/>
    </xf>
    <xf numFmtId="0" fontId="143" fillId="8" borderId="0" xfId="3" applyFont="1" applyFill="1"/>
    <xf numFmtId="0" fontId="73" fillId="16" borderId="0" xfId="13" applyFont="1" applyFill="1" applyAlignment="1">
      <alignment vertical="center"/>
    </xf>
    <xf numFmtId="0" fontId="22" fillId="16" borderId="0" xfId="13" applyFont="1" applyFill="1" applyAlignment="1">
      <alignment vertical="center"/>
    </xf>
    <xf numFmtId="0" fontId="143" fillId="8" borderId="0" xfId="0" applyFont="1" applyFill="1"/>
    <xf numFmtId="0" fontId="4" fillId="8" borderId="0" xfId="0" applyFont="1" applyFill="1"/>
    <xf numFmtId="0" fontId="143" fillId="8" borderId="0" xfId="3" applyFont="1" applyFill="1" applyAlignment="1">
      <alignment vertical="center"/>
    </xf>
    <xf numFmtId="0" fontId="21" fillId="7" borderId="89" xfId="0" applyFont="1" applyFill="1" applyBorder="1" applyAlignment="1">
      <alignment vertical="center"/>
    </xf>
    <xf numFmtId="1" fontId="1" fillId="4" borderId="0" xfId="4" applyNumberFormat="1" applyFill="1" applyAlignment="1">
      <alignment horizontal="center" vertical="center"/>
    </xf>
    <xf numFmtId="0" fontId="1" fillId="38" borderId="0" xfId="3" applyFill="1"/>
    <xf numFmtId="0" fontId="25" fillId="0" borderId="0" xfId="1" applyFont="1"/>
    <xf numFmtId="0" fontId="38" fillId="0" borderId="0" xfId="0" applyFont="1" applyAlignment="1">
      <alignment horizontal="left" vertical="center"/>
    </xf>
    <xf numFmtId="168" fontId="46" fillId="20" borderId="0" xfId="1" applyNumberFormat="1" applyFont="1" applyFill="1" applyAlignment="1">
      <alignment horizontal="center" vertical="center"/>
    </xf>
    <xf numFmtId="0" fontId="137" fillId="8" borderId="11" xfId="0" applyFont="1" applyFill="1" applyBorder="1" applyAlignment="1">
      <alignment vertical="center"/>
    </xf>
    <xf numFmtId="0" fontId="10" fillId="24" borderId="50" xfId="3" applyFont="1" applyFill="1" applyBorder="1" applyAlignment="1">
      <alignment horizontal="center" vertical="center"/>
    </xf>
    <xf numFmtId="0" fontId="0" fillId="8" borderId="50" xfId="0" applyFill="1" applyBorder="1"/>
    <xf numFmtId="0" fontId="59" fillId="8" borderId="50" xfId="6" applyFont="1" applyFill="1" applyBorder="1" applyAlignment="1">
      <alignment horizontal="right" vertical="center"/>
    </xf>
    <xf numFmtId="0" fontId="32" fillId="8" borderId="228" xfId="6" applyFont="1" applyFill="1" applyBorder="1" applyAlignment="1">
      <alignment horizontal="right" vertical="center"/>
    </xf>
    <xf numFmtId="0" fontId="10" fillId="24" borderId="46" xfId="3" applyFont="1" applyFill="1" applyBorder="1" applyAlignment="1">
      <alignment horizontal="center" vertical="center"/>
    </xf>
    <xf numFmtId="0" fontId="85" fillId="8" borderId="9" xfId="1" applyFont="1" applyFill="1" applyBorder="1" applyAlignment="1" applyProtection="1">
      <alignment horizontal="right" vertical="center"/>
      <protection locked="0"/>
    </xf>
    <xf numFmtId="0" fontId="85" fillId="8" borderId="20" xfId="1" applyFont="1" applyFill="1" applyBorder="1" applyAlignment="1" applyProtection="1">
      <alignment horizontal="left" vertical="center"/>
      <protection locked="0"/>
    </xf>
    <xf numFmtId="0" fontId="85" fillId="8" borderId="22" xfId="1" applyFont="1" applyFill="1" applyBorder="1" applyAlignment="1" applyProtection="1">
      <alignment horizontal="right" vertical="center"/>
      <protection locked="0"/>
    </xf>
    <xf numFmtId="0" fontId="59" fillId="26" borderId="0" xfId="8" applyFont="1" applyFill="1" applyAlignment="1">
      <alignment horizontal="right" vertical="center"/>
    </xf>
    <xf numFmtId="0" fontId="34" fillId="16" borderId="6" xfId="3" applyFont="1" applyFill="1" applyBorder="1"/>
    <xf numFmtId="0" fontId="34" fillId="16" borderId="6" xfId="0" applyFont="1" applyFill="1" applyBorder="1"/>
    <xf numFmtId="0" fontId="1" fillId="8" borderId="56" xfId="3" applyFill="1" applyBorder="1"/>
    <xf numFmtId="0" fontId="207" fillId="0" borderId="0" xfId="3" applyFont="1" applyAlignment="1">
      <alignment vertical="center"/>
    </xf>
    <xf numFmtId="1" fontId="22" fillId="80" borderId="0" xfId="1" applyNumberFormat="1" applyFont="1" applyFill="1" applyAlignment="1" applyProtection="1">
      <alignment vertical="center"/>
      <protection hidden="1"/>
    </xf>
    <xf numFmtId="1" fontId="13" fillId="15" borderId="0" xfId="1" applyNumberFormat="1" applyFont="1" applyFill="1" applyAlignment="1" applyProtection="1">
      <alignment vertical="center"/>
      <protection hidden="1"/>
    </xf>
    <xf numFmtId="1" fontId="22" fillId="77" borderId="0" xfId="1" applyNumberFormat="1" applyFont="1" applyFill="1" applyAlignment="1" applyProtection="1">
      <alignment vertical="center"/>
      <protection hidden="1"/>
    </xf>
    <xf numFmtId="1" fontId="22" fillId="71" borderId="0" xfId="1" applyNumberFormat="1" applyFont="1" applyFill="1" applyAlignment="1" applyProtection="1">
      <alignment vertical="center"/>
      <protection hidden="1"/>
    </xf>
    <xf numFmtId="1" fontId="13" fillId="83" borderId="0" xfId="1" applyNumberFormat="1" applyFont="1" applyFill="1" applyAlignment="1" applyProtection="1">
      <alignment vertical="center"/>
      <protection hidden="1"/>
    </xf>
    <xf numFmtId="1" fontId="74" fillId="14" borderId="0" xfId="1" applyNumberFormat="1" applyFont="1" applyFill="1" applyAlignment="1" applyProtection="1">
      <alignment vertical="center"/>
      <protection hidden="1"/>
    </xf>
    <xf numFmtId="1" fontId="22" fillId="70" borderId="0" xfId="1" applyNumberFormat="1" applyFont="1" applyFill="1" applyAlignment="1" applyProtection="1">
      <alignment vertical="center"/>
      <protection hidden="1"/>
    </xf>
    <xf numFmtId="1" fontId="13" fillId="87" borderId="0" xfId="1" applyNumberFormat="1" applyFont="1" applyFill="1" applyAlignment="1" applyProtection="1">
      <alignment vertical="center"/>
      <protection hidden="1"/>
    </xf>
    <xf numFmtId="1" fontId="13" fillId="89" borderId="0" xfId="1" applyNumberFormat="1" applyFont="1" applyFill="1" applyAlignment="1" applyProtection="1">
      <alignment vertical="center"/>
      <protection hidden="1"/>
    </xf>
    <xf numFmtId="0" fontId="66" fillId="44" borderId="180" xfId="13" applyFont="1" applyFill="1" applyBorder="1" applyAlignment="1">
      <alignment vertical="center"/>
    </xf>
    <xf numFmtId="0" fontId="209" fillId="44" borderId="178" xfId="7" applyFont="1" applyFill="1" applyBorder="1" applyAlignment="1">
      <alignment vertical="center"/>
    </xf>
    <xf numFmtId="0" fontId="63" fillId="44" borderId="178" xfId="1" applyFont="1" applyFill="1" applyBorder="1" applyAlignment="1">
      <alignment vertical="center"/>
    </xf>
    <xf numFmtId="0" fontId="59" fillId="44" borderId="178" xfId="10" applyFont="1" applyFill="1" applyBorder="1" applyAlignment="1">
      <alignment vertical="center"/>
    </xf>
    <xf numFmtId="0" fontId="66" fillId="44" borderId="178" xfId="1" applyFont="1" applyFill="1" applyBorder="1" applyAlignment="1">
      <alignment vertical="center"/>
    </xf>
    <xf numFmtId="0" fontId="63" fillId="44" borderId="178" xfId="1" applyFont="1" applyFill="1" applyBorder="1" applyAlignment="1" applyProtection="1">
      <alignment vertical="center"/>
      <protection hidden="1"/>
    </xf>
    <xf numFmtId="0" fontId="73" fillId="44" borderId="178" xfId="4" applyFont="1" applyFill="1" applyBorder="1" applyAlignment="1">
      <alignment vertical="center"/>
    </xf>
    <xf numFmtId="0" fontId="78" fillId="44" borderId="178" xfId="1" applyFont="1" applyFill="1" applyBorder="1" applyAlignment="1">
      <alignment vertical="center"/>
    </xf>
    <xf numFmtId="0" fontId="59" fillId="102" borderId="178" xfId="1" applyFont="1" applyFill="1" applyBorder="1" applyAlignment="1">
      <alignment vertical="center"/>
    </xf>
    <xf numFmtId="0" fontId="73" fillId="44" borderId="178" xfId="12" applyFont="1" applyFill="1" applyBorder="1" applyAlignment="1" applyProtection="1">
      <alignment vertical="center"/>
      <protection locked="0"/>
    </xf>
    <xf numFmtId="0" fontId="210" fillId="44" borderId="178" xfId="1" applyFont="1" applyFill="1" applyBorder="1" applyAlignment="1">
      <alignment vertical="center"/>
    </xf>
    <xf numFmtId="0" fontId="59" fillId="103" borderId="178" xfId="1" applyFont="1" applyFill="1" applyBorder="1" applyAlignment="1">
      <alignment vertical="center"/>
    </xf>
    <xf numFmtId="0" fontId="59" fillId="44" borderId="178" xfId="1" applyFont="1" applyFill="1" applyBorder="1" applyAlignment="1">
      <alignment vertical="center"/>
    </xf>
    <xf numFmtId="0" fontId="59" fillId="102" borderId="181" xfId="1" applyFont="1" applyFill="1" applyBorder="1" applyAlignment="1">
      <alignment vertical="center"/>
    </xf>
    <xf numFmtId="0" fontId="30" fillId="91" borderId="9" xfId="27" applyFont="1" applyFill="1" applyBorder="1" applyAlignment="1">
      <alignment horizontal="right" vertical="center"/>
    </xf>
    <xf numFmtId="0" fontId="10" fillId="44" borderId="3" xfId="1" applyFont="1" applyFill="1" applyBorder="1" applyAlignment="1">
      <alignment horizontal="center" vertical="center"/>
    </xf>
    <xf numFmtId="0" fontId="25" fillId="0" borderId="0" xfId="6" applyFont="1"/>
    <xf numFmtId="0" fontId="211" fillId="8" borderId="2" xfId="1" applyFont="1" applyFill="1" applyBorder="1" applyAlignment="1" applyProtection="1">
      <alignment horizontal="center" vertical="center"/>
      <protection hidden="1"/>
    </xf>
    <xf numFmtId="0" fontId="211" fillId="8" borderId="0" xfId="1" applyFont="1" applyFill="1" applyAlignment="1" applyProtection="1">
      <alignment horizontal="center" vertical="center"/>
      <protection hidden="1"/>
    </xf>
    <xf numFmtId="0" fontId="78" fillId="8" borderId="6" xfId="1" applyFont="1" applyFill="1" applyBorder="1" applyAlignment="1" applyProtection="1">
      <alignment horizontal="left" vertical="center"/>
      <protection hidden="1"/>
    </xf>
    <xf numFmtId="0" fontId="78" fillId="8" borderId="0" xfId="1" applyFont="1" applyFill="1" applyAlignment="1" applyProtection="1">
      <alignment horizontal="left" vertical="center"/>
      <protection hidden="1"/>
    </xf>
    <xf numFmtId="0" fontId="59" fillId="8" borderId="0" xfId="6" applyFont="1" applyFill="1" applyAlignment="1">
      <alignment horizontal="left"/>
    </xf>
    <xf numFmtId="0" fontId="78" fillId="8" borderId="3" xfId="1" applyFont="1" applyFill="1" applyBorder="1" applyAlignment="1" applyProtection="1">
      <alignment horizontal="left" vertical="center"/>
      <protection hidden="1"/>
    </xf>
    <xf numFmtId="0" fontId="59" fillId="8" borderId="3" xfId="6" applyFont="1" applyFill="1" applyBorder="1" applyAlignment="1">
      <alignment horizontal="left"/>
    </xf>
    <xf numFmtId="0" fontId="78" fillId="8" borderId="3" xfId="1" applyFont="1" applyFill="1" applyBorder="1" applyAlignment="1" applyProtection="1">
      <alignment vertical="center"/>
      <protection hidden="1"/>
    </xf>
    <xf numFmtId="0" fontId="25" fillId="8" borderId="3" xfId="6" applyFont="1" applyFill="1" applyBorder="1"/>
    <xf numFmtId="170" fontId="213" fillId="104" borderId="2" xfId="29" applyNumberFormat="1" applyFont="1" applyFill="1" applyBorder="1" applyAlignment="1">
      <alignment vertical="center"/>
    </xf>
    <xf numFmtId="170" fontId="214" fillId="8" borderId="2" xfId="29" applyNumberFormat="1" applyFont="1" applyFill="1" applyBorder="1" applyAlignment="1">
      <alignment horizontal="left" vertical="center"/>
    </xf>
    <xf numFmtId="0" fontId="25" fillId="8" borderId="2" xfId="6" applyFont="1" applyFill="1" applyBorder="1"/>
    <xf numFmtId="0" fontId="25" fillId="8" borderId="0" xfId="6" applyFont="1" applyFill="1"/>
    <xf numFmtId="0" fontId="215" fillId="8" borderId="0" xfId="29" applyFont="1" applyFill="1" applyAlignment="1">
      <alignment horizontal="center" vertical="center"/>
    </xf>
    <xf numFmtId="0" fontId="171" fillId="8" borderId="0" xfId="29" applyFont="1" applyFill="1" applyAlignment="1">
      <alignment horizontal="left" vertical="center"/>
    </xf>
    <xf numFmtId="0" fontId="171" fillId="8" borderId="0" xfId="29" applyFont="1" applyFill="1" applyAlignment="1">
      <alignment horizontal="center" vertical="center"/>
    </xf>
    <xf numFmtId="0" fontId="22" fillId="14" borderId="7" xfId="1" applyFont="1" applyFill="1" applyBorder="1" applyAlignment="1" applyProtection="1">
      <alignment vertical="center" textRotation="90"/>
      <protection locked="0"/>
    </xf>
    <xf numFmtId="0" fontId="23" fillId="15" borderId="2" xfId="6" applyFont="1" applyFill="1" applyBorder="1" applyAlignment="1">
      <alignment vertical="center"/>
    </xf>
    <xf numFmtId="1" fontId="23" fillId="15" borderId="2" xfId="6" applyNumberFormat="1" applyFont="1" applyFill="1" applyBorder="1" applyAlignment="1">
      <alignment vertical="center"/>
    </xf>
    <xf numFmtId="0" fontId="24" fillId="15" borderId="2" xfId="1" applyFont="1" applyFill="1" applyBorder="1" applyAlignment="1">
      <alignment vertical="center"/>
    </xf>
    <xf numFmtId="0" fontId="25" fillId="15" borderId="2" xfId="1" applyFont="1" applyFill="1" applyBorder="1" applyAlignment="1">
      <alignment vertical="center"/>
    </xf>
    <xf numFmtId="1" fontId="27" fillId="16" borderId="2" xfId="1" applyNumberFormat="1" applyFont="1" applyFill="1" applyBorder="1" applyAlignment="1" applyProtection="1">
      <alignment vertical="center"/>
      <protection hidden="1"/>
    </xf>
    <xf numFmtId="0" fontId="28" fillId="15" borderId="8" xfId="3" applyFont="1" applyFill="1" applyBorder="1" applyAlignment="1">
      <alignment vertical="center"/>
    </xf>
    <xf numFmtId="0" fontId="191" fillId="0" borderId="0" xfId="1" applyFont="1" applyAlignment="1" applyProtection="1">
      <alignment horizontal="center" vertical="center"/>
      <protection locked="0"/>
    </xf>
    <xf numFmtId="0" fontId="23" fillId="18" borderId="0" xfId="7" applyFont="1" applyFill="1" applyAlignment="1">
      <alignment vertical="center"/>
    </xf>
    <xf numFmtId="1" fontId="23" fillId="18" borderId="0" xfId="7" applyNumberFormat="1" applyFont="1" applyFill="1" applyAlignment="1">
      <alignment vertical="center"/>
    </xf>
    <xf numFmtId="168" fontId="61" fillId="27" borderId="17" xfId="1" applyNumberFormat="1" applyFont="1" applyFill="1" applyBorder="1" applyAlignment="1">
      <alignment vertical="center"/>
    </xf>
    <xf numFmtId="1" fontId="61" fillId="21" borderId="0" xfId="1" applyNumberFormat="1" applyFont="1" applyFill="1" applyAlignment="1">
      <alignment vertical="center"/>
    </xf>
    <xf numFmtId="0" fontId="32" fillId="7" borderId="0" xfId="10" applyFont="1" applyFill="1" applyAlignment="1">
      <alignment vertical="center"/>
    </xf>
    <xf numFmtId="1" fontId="62" fillId="21" borderId="0" xfId="1" applyNumberFormat="1" applyFont="1" applyFill="1" applyAlignment="1">
      <alignment vertical="center"/>
    </xf>
    <xf numFmtId="0" fontId="63" fillId="26" borderId="19" xfId="1" applyFont="1" applyFill="1" applyBorder="1" applyAlignment="1" applyProtection="1">
      <alignment vertical="center"/>
      <protection hidden="1"/>
    </xf>
    <xf numFmtId="0" fontId="41" fillId="0" borderId="19" xfId="1" applyFont="1" applyBorder="1" applyAlignment="1">
      <alignment vertical="center"/>
    </xf>
    <xf numFmtId="169" fontId="21" fillId="29" borderId="0" xfId="1" applyNumberFormat="1" applyFont="1" applyFill="1" applyAlignment="1">
      <alignment vertical="center"/>
    </xf>
    <xf numFmtId="2" fontId="1" fillId="30" borderId="18" xfId="12" applyNumberFormat="1" applyFill="1" applyBorder="1" applyAlignment="1" applyProtection="1">
      <alignment vertical="center"/>
      <protection locked="0"/>
    </xf>
    <xf numFmtId="170" fontId="65" fillId="7" borderId="0" xfId="1" applyNumberFormat="1" applyFont="1" applyFill="1" applyAlignment="1">
      <alignment vertical="center"/>
    </xf>
    <xf numFmtId="171" fontId="21" fillId="31" borderId="229" xfId="1" applyNumberFormat="1" applyFont="1" applyFill="1" applyBorder="1" applyAlignment="1">
      <alignment vertical="center"/>
    </xf>
    <xf numFmtId="170" fontId="21" fillId="26" borderId="0" xfId="1" applyNumberFormat="1" applyFont="1" applyFill="1" applyAlignment="1">
      <alignment vertical="center"/>
    </xf>
    <xf numFmtId="1" fontId="59" fillId="32" borderId="9" xfId="1" applyNumberFormat="1" applyFont="1" applyFill="1" applyBorder="1" applyAlignment="1">
      <alignment vertical="center"/>
    </xf>
    <xf numFmtId="0" fontId="191" fillId="0" borderId="6" xfId="1" applyFont="1" applyBorder="1" applyAlignment="1" applyProtection="1">
      <alignment horizontal="center" vertical="center"/>
      <protection locked="0"/>
    </xf>
    <xf numFmtId="0" fontId="6" fillId="91" borderId="0" xfId="1" applyFill="1" applyProtection="1">
      <protection hidden="1"/>
    </xf>
    <xf numFmtId="0" fontId="1" fillId="91" borderId="0" xfId="10" applyFill="1"/>
    <xf numFmtId="0" fontId="6" fillId="91" borderId="0" xfId="1" applyFill="1" applyAlignment="1">
      <alignment vertical="center"/>
    </xf>
    <xf numFmtId="0" fontId="216" fillId="91" borderId="0" xfId="1" applyFont="1" applyFill="1"/>
    <xf numFmtId="0" fontId="8" fillId="4" borderId="0" xfId="0" applyFont="1" applyFill="1" applyAlignment="1">
      <alignment horizontal="center" vertical="center"/>
    </xf>
    <xf numFmtId="0" fontId="6" fillId="0" borderId="0" xfId="1"/>
    <xf numFmtId="0" fontId="217" fillId="91" borderId="0" xfId="1" applyFont="1" applyFill="1" applyAlignment="1">
      <alignment vertical="center"/>
    </xf>
    <xf numFmtId="0" fontId="219" fillId="6" borderId="0" xfId="1" applyFont="1" applyFill="1" applyAlignment="1">
      <alignment horizontal="left" vertical="center"/>
    </xf>
    <xf numFmtId="0" fontId="220" fillId="91" borderId="0" xfId="1" applyFont="1" applyFill="1" applyAlignment="1">
      <alignment vertical="center"/>
    </xf>
    <xf numFmtId="0" fontId="221" fillId="91" borderId="0" xfId="1" applyFont="1" applyFill="1" applyAlignment="1">
      <alignment vertical="center"/>
    </xf>
    <xf numFmtId="0" fontId="222" fillId="91" borderId="0" xfId="1" applyFont="1" applyFill="1" applyAlignment="1">
      <alignment vertical="center"/>
    </xf>
    <xf numFmtId="0" fontId="219" fillId="6" borderId="0" xfId="1" applyFont="1" applyFill="1" applyAlignment="1">
      <alignment horizontal="right" vertical="center"/>
    </xf>
    <xf numFmtId="0" fontId="223" fillId="91" borderId="0" xfId="1" applyFont="1" applyFill="1" applyAlignment="1">
      <alignment horizontal="left" vertical="center"/>
    </xf>
    <xf numFmtId="0" fontId="224" fillId="91" borderId="0" xfId="1" applyFont="1" applyFill="1" applyAlignment="1">
      <alignment horizontal="left" vertical="center"/>
    </xf>
    <xf numFmtId="0" fontId="225" fillId="91" borderId="0" xfId="1" applyFont="1" applyFill="1" applyAlignment="1">
      <alignment horizontal="left" vertical="center"/>
    </xf>
    <xf numFmtId="0" fontId="226" fillId="91" borderId="0" xfId="1" applyFont="1" applyFill="1" applyAlignment="1">
      <alignment vertical="center"/>
    </xf>
    <xf numFmtId="0" fontId="227" fillId="91" borderId="0" xfId="1" applyFont="1" applyFill="1" applyAlignment="1">
      <alignment vertical="center"/>
    </xf>
    <xf numFmtId="0" fontId="220" fillId="91" borderId="0" xfId="1" applyFont="1" applyFill="1" applyAlignment="1">
      <alignment horizontal="left" vertical="center"/>
    </xf>
    <xf numFmtId="0" fontId="228" fillId="91" borderId="0" xfId="1" applyFont="1" applyFill="1" applyAlignment="1">
      <alignment horizontal="left" vertical="center"/>
    </xf>
    <xf numFmtId="0" fontId="229" fillId="91" borderId="0" xfId="1" applyFont="1" applyFill="1" applyAlignment="1" applyProtection="1">
      <alignment horizontal="left" vertical="center"/>
      <protection hidden="1"/>
    </xf>
    <xf numFmtId="0" fontId="230" fillId="44" borderId="0" xfId="17" applyFont="1" applyFill="1" applyAlignment="1" applyProtection="1">
      <alignment horizontal="left" vertical="center"/>
      <protection hidden="1"/>
    </xf>
    <xf numFmtId="0" fontId="229" fillId="44" borderId="0" xfId="1" applyFont="1" applyFill="1" applyAlignment="1" applyProtection="1">
      <alignment horizontal="left" vertical="center"/>
      <protection hidden="1"/>
    </xf>
    <xf numFmtId="0" fontId="231" fillId="44" borderId="0" xfId="10" applyFont="1" applyFill="1" applyAlignment="1">
      <alignment horizontal="left" vertical="center"/>
    </xf>
    <xf numFmtId="0" fontId="1" fillId="44" borderId="0" xfId="10" applyFill="1"/>
    <xf numFmtId="0" fontId="232" fillId="91" borderId="0" xfId="1" applyFont="1" applyFill="1" applyProtection="1">
      <protection hidden="1"/>
    </xf>
    <xf numFmtId="0" fontId="233" fillId="91" borderId="0" xfId="13" applyFont="1" applyFill="1"/>
    <xf numFmtId="0" fontId="232" fillId="91" borderId="0" xfId="1" applyFont="1" applyFill="1" applyAlignment="1">
      <alignment vertical="center"/>
    </xf>
    <xf numFmtId="0" fontId="1" fillId="91" borderId="0" xfId="13" applyFill="1"/>
    <xf numFmtId="0" fontId="234" fillId="91" borderId="0" xfId="1" applyFont="1" applyFill="1" applyAlignment="1">
      <alignment vertical="center"/>
    </xf>
    <xf numFmtId="0" fontId="228" fillId="91" borderId="0" xfId="1" applyFont="1" applyFill="1" applyAlignment="1">
      <alignment vertical="center"/>
    </xf>
    <xf numFmtId="0" fontId="229" fillId="91" borderId="0" xfId="1" applyFont="1" applyFill="1" applyProtection="1">
      <protection hidden="1"/>
    </xf>
    <xf numFmtId="0" fontId="235" fillId="91" borderId="0" xfId="1" applyFont="1" applyFill="1" applyAlignment="1">
      <alignment vertical="center"/>
    </xf>
    <xf numFmtId="0" fontId="236" fillId="91" borderId="0" xfId="1" applyFont="1" applyFill="1" applyAlignment="1">
      <alignment vertical="center"/>
    </xf>
    <xf numFmtId="0" fontId="237" fillId="91" borderId="0" xfId="1" applyFont="1" applyFill="1" applyAlignment="1">
      <alignment vertical="center"/>
    </xf>
    <xf numFmtId="0" fontId="238" fillId="91" borderId="0" xfId="1" applyFont="1" applyFill="1" applyAlignment="1">
      <alignment vertical="center"/>
    </xf>
    <xf numFmtId="0" fontId="240" fillId="91" borderId="0" xfId="1" applyFont="1" applyFill="1" applyProtection="1">
      <protection hidden="1"/>
    </xf>
    <xf numFmtId="0" fontId="241" fillId="91" borderId="0" xfId="1" applyFont="1" applyFill="1" applyAlignment="1">
      <alignment vertical="center"/>
    </xf>
    <xf numFmtId="0" fontId="242" fillId="91" borderId="0" xfId="1" applyFont="1" applyFill="1" applyAlignment="1">
      <alignment horizontal="center" vertical="center"/>
    </xf>
    <xf numFmtId="197" fontId="243" fillId="91" borderId="0" xfId="1" applyNumberFormat="1" applyFont="1" applyFill="1" applyAlignment="1">
      <alignment horizontal="center" vertical="center"/>
    </xf>
    <xf numFmtId="0" fontId="244" fillId="91" borderId="0" xfId="1" applyFont="1" applyFill="1" applyAlignment="1">
      <alignment vertical="center"/>
    </xf>
    <xf numFmtId="0" fontId="245" fillId="8" borderId="57" xfId="0" applyFont="1" applyFill="1" applyBorder="1" applyAlignment="1">
      <alignment horizontal="left" vertical="center"/>
    </xf>
    <xf numFmtId="0" fontId="245" fillId="8" borderId="5" xfId="0" applyFont="1" applyFill="1" applyBorder="1" applyAlignment="1">
      <alignment horizontal="left" vertical="center"/>
    </xf>
    <xf numFmtId="0" fontId="188" fillId="8" borderId="5" xfId="0" applyFont="1" applyFill="1" applyBorder="1" applyAlignment="1">
      <alignment horizontal="left" vertical="center"/>
    </xf>
    <xf numFmtId="0" fontId="188" fillId="8" borderId="114" xfId="0" applyFont="1" applyFill="1" applyBorder="1" applyAlignment="1">
      <alignment horizontal="left" vertical="center"/>
    </xf>
    <xf numFmtId="0" fontId="229" fillId="8" borderId="230" xfId="1" applyFont="1" applyFill="1" applyBorder="1" applyProtection="1">
      <protection hidden="1"/>
    </xf>
    <xf numFmtId="0" fontId="167" fillId="105" borderId="231" xfId="0" applyFont="1" applyFill="1" applyBorder="1" applyAlignment="1">
      <alignment vertical="top"/>
    </xf>
    <xf numFmtId="0" fontId="0" fillId="105" borderId="230" xfId="0" applyFill="1" applyBorder="1" applyAlignment="1">
      <alignment vertical="top"/>
    </xf>
    <xf numFmtId="0" fontId="0" fillId="105" borderId="184" xfId="0" applyFill="1" applyBorder="1" applyAlignment="1">
      <alignment vertical="top"/>
    </xf>
    <xf numFmtId="0" fontId="0" fillId="105" borderId="231" xfId="0" applyFill="1" applyBorder="1" applyAlignment="1">
      <alignment vertical="top"/>
    </xf>
    <xf numFmtId="0" fontId="246" fillId="91" borderId="0" xfId="1" applyFont="1" applyFill="1" applyAlignment="1">
      <alignment horizontal="left" vertical="center"/>
    </xf>
    <xf numFmtId="0" fontId="240" fillId="91" borderId="0" xfId="1" applyFont="1" applyFill="1" applyAlignment="1">
      <alignment vertical="center"/>
    </xf>
    <xf numFmtId="0" fontId="247" fillId="91" borderId="0" xfId="1" applyFont="1" applyFill="1" applyAlignment="1">
      <alignment vertical="center"/>
    </xf>
    <xf numFmtId="0" fontId="248" fillId="17" borderId="0" xfId="1" applyFont="1" applyFill="1" applyAlignment="1">
      <alignment horizontal="right" vertical="center"/>
    </xf>
    <xf numFmtId="0" fontId="82" fillId="4" borderId="0" xfId="0" applyFont="1" applyFill="1" applyAlignment="1">
      <alignment horizontal="center" vertical="center"/>
    </xf>
    <xf numFmtId="0" fontId="249" fillId="91" borderId="0" xfId="1" applyFont="1" applyFill="1" applyAlignment="1">
      <alignment horizontal="left" vertical="center"/>
    </xf>
    <xf numFmtId="0" fontId="250" fillId="91" borderId="0" xfId="1" applyFont="1" applyFill="1" applyAlignment="1">
      <alignment horizontal="left" vertical="center"/>
    </xf>
    <xf numFmtId="0" fontId="251" fillId="7" borderId="0" xfId="1" applyFont="1" applyFill="1" applyAlignment="1">
      <alignment horizontal="left" vertical="center"/>
    </xf>
    <xf numFmtId="0" fontId="156" fillId="106" borderId="36" xfId="0" applyFont="1" applyFill="1" applyBorder="1" applyAlignment="1">
      <alignment vertical="center"/>
    </xf>
    <xf numFmtId="0" fontId="252" fillId="7" borderId="0" xfId="1" applyFont="1" applyFill="1" applyAlignment="1">
      <alignment horizontal="left" vertical="center"/>
    </xf>
    <xf numFmtId="0" fontId="253" fillId="7" borderId="0" xfId="1" applyFont="1" applyFill="1" applyAlignment="1">
      <alignment horizontal="left" vertical="center"/>
    </xf>
    <xf numFmtId="0" fontId="254" fillId="7" borderId="0" xfId="17" applyFont="1" applyFill="1" applyAlignment="1">
      <alignment horizontal="left" vertical="center"/>
    </xf>
    <xf numFmtId="0" fontId="255" fillId="7" borderId="0" xfId="1" applyFont="1" applyFill="1" applyAlignment="1">
      <alignment horizontal="left" vertical="center"/>
    </xf>
    <xf numFmtId="0" fontId="254" fillId="7" borderId="0" xfId="17" applyFont="1" applyFill="1" applyAlignment="1">
      <alignment vertical="center"/>
    </xf>
    <xf numFmtId="0" fontId="6" fillId="0" borderId="0" xfId="1" applyAlignment="1">
      <alignment vertical="center"/>
    </xf>
    <xf numFmtId="0" fontId="257" fillId="91" borderId="0" xfId="31" applyFont="1" applyFill="1" applyAlignment="1" applyProtection="1">
      <alignment vertical="center"/>
    </xf>
    <xf numFmtId="0" fontId="1" fillId="91" borderId="0" xfId="2" applyFill="1"/>
    <xf numFmtId="0" fontId="258" fillId="91" borderId="0" xfId="1" applyFont="1" applyFill="1" applyAlignment="1" applyProtection="1">
      <alignment horizontal="center" vertical="center"/>
      <protection hidden="1"/>
    </xf>
    <xf numFmtId="0" fontId="258" fillId="91" borderId="0" xfId="1" applyFont="1" applyFill="1" applyAlignment="1">
      <alignment vertical="center"/>
    </xf>
    <xf numFmtId="0" fontId="239" fillId="91" borderId="0" xfId="1" applyFont="1" applyFill="1" applyAlignment="1">
      <alignment vertical="center"/>
    </xf>
    <xf numFmtId="0" fontId="167" fillId="8" borderId="0" xfId="0" applyFont="1" applyFill="1" applyAlignment="1">
      <alignment horizontal="center" vertical="center"/>
    </xf>
    <xf numFmtId="0" fontId="167" fillId="8" borderId="0" xfId="0" applyFont="1" applyFill="1" applyAlignment="1">
      <alignment vertical="center"/>
    </xf>
    <xf numFmtId="0" fontId="156" fillId="8" borderId="0" xfId="16" applyFont="1" applyFill="1" applyAlignment="1" applyProtection="1">
      <alignment horizontal="center" vertical="center"/>
      <protection locked="0"/>
    </xf>
    <xf numFmtId="0" fontId="260" fillId="8" borderId="0" xfId="0" applyFont="1" applyFill="1" applyAlignment="1">
      <alignment vertical="center"/>
    </xf>
    <xf numFmtId="0" fontId="167" fillId="0" borderId="0" xfId="0" applyFont="1"/>
    <xf numFmtId="0" fontId="261" fillId="8" borderId="0" xfId="1" applyFont="1" applyFill="1" applyAlignment="1">
      <alignment horizontal="center" vertical="center"/>
    </xf>
    <xf numFmtId="0" fontId="263" fillId="91" borderId="0" xfId="1" applyFont="1" applyFill="1" applyAlignment="1">
      <alignment vertical="center"/>
    </xf>
    <xf numFmtId="0" fontId="181" fillId="44" borderId="0" xfId="3" applyFont="1" applyFill="1" applyAlignment="1">
      <alignment vertical="center"/>
    </xf>
    <xf numFmtId="0" fontId="6" fillId="44" borderId="0" xfId="1" applyFill="1" applyAlignment="1">
      <alignment vertical="center"/>
    </xf>
    <xf numFmtId="0" fontId="125" fillId="44" borderId="0" xfId="3" applyFont="1" applyFill="1" applyAlignment="1">
      <alignment vertical="center"/>
    </xf>
    <xf numFmtId="0" fontId="264" fillId="44" borderId="0" xfId="17" applyFont="1" applyFill="1" applyAlignment="1">
      <alignment vertical="center"/>
    </xf>
    <xf numFmtId="0" fontId="181" fillId="44" borderId="0" xfId="0" applyFont="1" applyFill="1" applyAlignment="1">
      <alignment vertical="center"/>
    </xf>
    <xf numFmtId="0" fontId="26" fillId="91" borderId="0" xfId="0" applyFont="1" applyFill="1" applyAlignment="1">
      <alignment vertical="center"/>
    </xf>
    <xf numFmtId="0" fontId="265" fillId="91" borderId="0" xfId="3" applyFont="1" applyFill="1" applyAlignment="1">
      <alignment horizontal="center" vertical="center"/>
    </xf>
    <xf numFmtId="0" fontId="265" fillId="91" borderId="0" xfId="0" applyFont="1" applyFill="1"/>
    <xf numFmtId="0" fontId="266" fillId="91" borderId="0" xfId="1" applyFont="1" applyFill="1" applyAlignment="1" applyProtection="1">
      <alignment horizontal="center" vertical="center"/>
      <protection hidden="1"/>
    </xf>
    <xf numFmtId="0" fontId="267" fillId="91" borderId="0" xfId="1" applyFont="1" applyFill="1" applyAlignment="1" applyProtection="1">
      <alignment horizontal="center" vertical="center"/>
      <protection hidden="1"/>
    </xf>
    <xf numFmtId="0" fontId="268" fillId="7" borderId="0" xfId="17" applyFont="1" applyFill="1" applyAlignment="1">
      <alignment horizontal="left" vertical="center"/>
    </xf>
    <xf numFmtId="0" fontId="269" fillId="7" borderId="0" xfId="3" applyFont="1" applyFill="1" applyAlignment="1">
      <alignment horizontal="center" vertical="center"/>
    </xf>
    <xf numFmtId="0" fontId="270" fillId="7" borderId="0" xfId="0" applyFont="1" applyFill="1"/>
    <xf numFmtId="0" fontId="266" fillId="7" borderId="0" xfId="1" applyFont="1" applyFill="1" applyAlignment="1" applyProtection="1">
      <alignment horizontal="center" vertical="center"/>
      <protection hidden="1"/>
    </xf>
    <xf numFmtId="0" fontId="271" fillId="7" borderId="0" xfId="3" applyFont="1" applyFill="1" applyAlignment="1">
      <alignment horizontal="left" vertical="center"/>
    </xf>
    <xf numFmtId="0" fontId="26" fillId="91" borderId="0" xfId="3" applyFont="1" applyFill="1" applyAlignment="1">
      <alignment horizontal="left" vertical="center"/>
    </xf>
    <xf numFmtId="0" fontId="265" fillId="91" borderId="0" xfId="3" applyFont="1" applyFill="1"/>
    <xf numFmtId="0" fontId="272" fillId="91" borderId="0" xfId="0" applyFont="1" applyFill="1" applyAlignment="1">
      <alignment horizontal="left" vertical="center"/>
    </xf>
    <xf numFmtId="0" fontId="26" fillId="91" borderId="0" xfId="26" applyFont="1" applyFill="1" applyAlignment="1">
      <alignment horizontal="center" vertical="center"/>
    </xf>
    <xf numFmtId="0" fontId="26" fillId="91" borderId="0" xfId="1" applyFont="1" applyFill="1" applyAlignment="1">
      <alignment horizontal="left" vertical="center"/>
    </xf>
    <xf numFmtId="0" fontId="272" fillId="91" borderId="0" xfId="0" applyFont="1" applyFill="1" applyAlignment="1">
      <alignment horizontal="center" vertical="center"/>
    </xf>
    <xf numFmtId="0" fontId="265" fillId="91" borderId="0" xfId="3" applyFont="1" applyFill="1" applyAlignment="1">
      <alignment horizontal="left" vertical="center"/>
    </xf>
    <xf numFmtId="0" fontId="265" fillId="91" borderId="0" xfId="0" applyFont="1" applyFill="1" applyAlignment="1">
      <alignment horizontal="center" vertical="center"/>
    </xf>
    <xf numFmtId="0" fontId="270" fillId="22" borderId="0" xfId="0" applyFont="1" applyFill="1" applyAlignment="1">
      <alignment horizontal="center" vertical="center"/>
    </xf>
    <xf numFmtId="0" fontId="274" fillId="91" borderId="0" xfId="32" applyFont="1" applyFill="1" applyAlignment="1">
      <alignment vertical="center"/>
    </xf>
    <xf numFmtId="0" fontId="6" fillId="91" borderId="0" xfId="28" applyFill="1" applyAlignment="1">
      <alignment vertical="center"/>
    </xf>
    <xf numFmtId="0" fontId="216" fillId="91" borderId="0" xfId="28" applyFont="1" applyFill="1"/>
    <xf numFmtId="0" fontId="275" fillId="91" borderId="0" xfId="1" applyFont="1" applyFill="1" applyAlignment="1">
      <alignment vertical="center"/>
    </xf>
    <xf numFmtId="0" fontId="276" fillId="91" borderId="0" xfId="30" applyFont="1" applyFill="1" applyAlignment="1">
      <alignment horizontal="left" vertical="center"/>
    </xf>
    <xf numFmtId="0" fontId="275" fillId="91" borderId="0" xfId="1" applyFont="1" applyFill="1" applyAlignment="1">
      <alignment horizontal="center" vertical="center"/>
    </xf>
    <xf numFmtId="0" fontId="216" fillId="91" borderId="0" xfId="1" applyFont="1" applyFill="1" applyAlignment="1">
      <alignment vertical="center"/>
    </xf>
    <xf numFmtId="170" fontId="277" fillId="91" borderId="45" xfId="29" applyNumberFormat="1" applyFont="1" applyFill="1" applyBorder="1" applyAlignment="1">
      <alignment horizontal="center" vertical="center"/>
    </xf>
    <xf numFmtId="188" fontId="278" fillId="109" borderId="232" xfId="27" applyNumberFormat="1" applyFont="1" applyFill="1" applyBorder="1" applyAlignment="1" applyProtection="1">
      <alignment horizontal="center" vertical="center"/>
      <protection locked="0"/>
    </xf>
    <xf numFmtId="0" fontId="247" fillId="91" borderId="0" xfId="1" applyFont="1" applyFill="1" applyAlignment="1">
      <alignment horizontal="right" vertical="center"/>
    </xf>
    <xf numFmtId="0" fontId="240" fillId="91" borderId="0" xfId="1" applyFont="1" applyFill="1" applyAlignment="1">
      <alignment horizontal="center" vertical="center"/>
    </xf>
    <xf numFmtId="0" fontId="279" fillId="91" borderId="0" xfId="27" applyFont="1" applyFill="1" applyAlignment="1">
      <alignment horizontal="left" vertical="center"/>
    </xf>
    <xf numFmtId="0" fontId="280" fillId="91" borderId="0" xfId="27" applyFont="1" applyFill="1" applyAlignment="1">
      <alignment horizontal="left" vertical="center"/>
    </xf>
    <xf numFmtId="0" fontId="281" fillId="91" borderId="0" xfId="27" applyFont="1" applyFill="1" applyAlignment="1">
      <alignment horizontal="left" vertical="center"/>
    </xf>
    <xf numFmtId="0" fontId="282" fillId="91" borderId="0" xfId="27" applyFont="1" applyFill="1" applyAlignment="1">
      <alignment horizontal="left" vertical="center"/>
    </xf>
    <xf numFmtId="0" fontId="283" fillId="91" borderId="0" xfId="27" applyFont="1" applyFill="1" applyAlignment="1">
      <alignment horizontal="left" vertical="center"/>
    </xf>
    <xf numFmtId="0" fontId="284" fillId="91" borderId="0" xfId="27" applyFont="1" applyFill="1" applyAlignment="1">
      <alignment horizontal="left" vertical="center"/>
    </xf>
    <xf numFmtId="0" fontId="285" fillId="91" borderId="0" xfId="27" applyFont="1" applyFill="1" applyAlignment="1">
      <alignment horizontal="left" vertical="center"/>
    </xf>
    <xf numFmtId="0" fontId="286" fillId="91" borderId="0" xfId="27" applyFont="1" applyFill="1" applyAlignment="1">
      <alignment horizontal="left" vertical="center"/>
    </xf>
    <xf numFmtId="0" fontId="287" fillId="91" borderId="0" xfId="27" applyFont="1" applyFill="1" applyAlignment="1">
      <alignment horizontal="left" vertical="center"/>
    </xf>
    <xf numFmtId="0" fontId="288" fillId="8" borderId="0" xfId="0" applyFont="1" applyFill="1"/>
    <xf numFmtId="0" fontId="290" fillId="8" borderId="0" xfId="17" applyFont="1" applyFill="1" applyAlignment="1">
      <alignment vertical="center"/>
    </xf>
    <xf numFmtId="0" fontId="289" fillId="8" borderId="0" xfId="0" applyFont="1" applyFill="1" applyAlignment="1">
      <alignment vertical="center"/>
    </xf>
    <xf numFmtId="0" fontId="167" fillId="8" borderId="0" xfId="0" applyFont="1" applyFill="1"/>
    <xf numFmtId="0" fontId="291" fillId="8" borderId="0" xfId="0" applyFont="1" applyFill="1" applyAlignment="1">
      <alignment vertical="center"/>
    </xf>
    <xf numFmtId="0" fontId="292" fillId="91" borderId="0" xfId="1" applyFont="1" applyFill="1" applyAlignment="1" applyProtection="1">
      <alignment horizontal="center" vertical="center"/>
      <protection hidden="1"/>
    </xf>
    <xf numFmtId="0" fontId="157" fillId="8" borderId="0" xfId="0" applyFont="1" applyFill="1"/>
    <xf numFmtId="0" fontId="293" fillId="8" borderId="0" xfId="17" applyFont="1" applyFill="1"/>
    <xf numFmtId="0" fontId="293" fillId="8" borderId="0" xfId="17" applyFont="1" applyFill="1" applyAlignment="1">
      <alignment vertical="center"/>
    </xf>
    <xf numFmtId="0" fontId="294" fillId="8" borderId="0" xfId="0" applyFont="1" applyFill="1" applyAlignment="1">
      <alignment vertical="center"/>
    </xf>
    <xf numFmtId="0" fontId="295" fillId="8" borderId="0" xfId="0" applyFont="1" applyFill="1"/>
    <xf numFmtId="0" fontId="295" fillId="8" borderId="0" xfId="0" applyFont="1" applyFill="1" applyAlignment="1">
      <alignment vertical="center"/>
    </xf>
    <xf numFmtId="0" fontId="296" fillId="8" borderId="0" xfId="17" applyFont="1" applyFill="1" applyAlignment="1">
      <alignment vertical="center"/>
    </xf>
    <xf numFmtId="0" fontId="296" fillId="8" borderId="0" xfId="17" applyFont="1" applyFill="1"/>
    <xf numFmtId="0" fontId="297" fillId="8" borderId="0" xfId="0" applyFont="1" applyFill="1"/>
    <xf numFmtId="0" fontId="6" fillId="91" borderId="0" xfId="28" applyFill="1" applyProtection="1">
      <protection hidden="1"/>
    </xf>
    <xf numFmtId="0" fontId="0" fillId="8" borderId="8" xfId="0" applyFill="1" applyBorder="1"/>
    <xf numFmtId="0" fontId="115" fillId="8" borderId="7" xfId="28" applyFont="1" applyFill="1" applyBorder="1" applyAlignment="1">
      <alignment vertical="center"/>
    </xf>
    <xf numFmtId="0" fontId="115" fillId="8" borderId="2" xfId="28" applyFont="1" applyFill="1" applyBorder="1" applyAlignment="1">
      <alignment vertical="center"/>
    </xf>
    <xf numFmtId="0" fontId="115" fillId="8" borderId="8" xfId="28" applyFont="1" applyFill="1" applyBorder="1" applyAlignment="1">
      <alignment vertical="center"/>
    </xf>
    <xf numFmtId="0" fontId="6" fillId="0" borderId="0" xfId="28"/>
    <xf numFmtId="0" fontId="90" fillId="8" borderId="6" xfId="2" applyFont="1" applyFill="1" applyBorder="1" applyAlignment="1">
      <alignment vertical="center"/>
    </xf>
    <xf numFmtId="0" fontId="27" fillId="8" borderId="0" xfId="2" applyFont="1" applyFill="1" applyAlignment="1">
      <alignment horizontal="center"/>
    </xf>
    <xf numFmtId="0" fontId="115" fillId="8" borderId="6" xfId="28" applyFont="1" applyFill="1" applyBorder="1" applyAlignment="1">
      <alignment vertical="center"/>
    </xf>
    <xf numFmtId="0" fontId="115" fillId="8" borderId="0" xfId="28" applyFont="1" applyFill="1" applyAlignment="1">
      <alignment vertical="center"/>
    </xf>
    <xf numFmtId="0" fontId="115" fillId="8" borderId="9" xfId="28" applyFont="1" applyFill="1" applyBorder="1" applyAlignment="1">
      <alignment vertical="center"/>
    </xf>
    <xf numFmtId="0" fontId="90" fillId="8" borderId="0" xfId="2" applyFont="1" applyFill="1" applyAlignment="1">
      <alignment vertical="center" wrapText="1"/>
    </xf>
    <xf numFmtId="0" fontId="90" fillId="8" borderId="9" xfId="2" applyFont="1" applyFill="1" applyBorder="1" applyAlignment="1">
      <alignment vertical="center" wrapText="1"/>
    </xf>
    <xf numFmtId="0" fontId="6" fillId="8" borderId="6" xfId="28" applyFill="1" applyBorder="1"/>
    <xf numFmtId="0" fontId="6" fillId="8" borderId="0" xfId="28" applyFill="1"/>
    <xf numFmtId="0" fontId="6" fillId="8" borderId="9" xfId="28" applyFill="1" applyBorder="1"/>
    <xf numFmtId="0" fontId="90" fillId="8" borderId="0" xfId="2" applyFont="1" applyFill="1" applyAlignment="1">
      <alignment vertical="center"/>
    </xf>
    <xf numFmtId="0" fontId="1" fillId="8" borderId="0" xfId="2" applyFill="1"/>
    <xf numFmtId="0" fontId="0" fillId="8" borderId="65" xfId="0" applyFill="1" applyBorder="1"/>
    <xf numFmtId="0" fontId="0" fillId="8" borderId="3" xfId="0" applyFill="1" applyBorder="1"/>
    <xf numFmtId="0" fontId="0" fillId="8" borderId="66" xfId="0" applyFill="1" applyBorder="1"/>
    <xf numFmtId="170" fontId="300" fillId="44" borderId="0" xfId="29" applyNumberFormat="1" applyFont="1" applyFill="1" applyAlignment="1">
      <alignment horizontal="left" vertical="center"/>
    </xf>
    <xf numFmtId="0" fontId="6" fillId="44" borderId="0" xfId="1" applyFill="1" applyAlignment="1" applyProtection="1">
      <alignment horizontal="left"/>
      <protection hidden="1"/>
    </xf>
    <xf numFmtId="0" fontId="1" fillId="44" borderId="0" xfId="10" applyFill="1" applyAlignment="1">
      <alignment horizontal="left"/>
    </xf>
    <xf numFmtId="0" fontId="265" fillId="91" borderId="0" xfId="1" applyFont="1" applyFill="1" applyAlignment="1" applyProtection="1">
      <alignment horizontal="left" vertical="center"/>
      <protection hidden="1"/>
    </xf>
    <xf numFmtId="0" fontId="301" fillId="91" borderId="0" xfId="1" applyFont="1" applyFill="1" applyProtection="1">
      <protection hidden="1"/>
    </xf>
    <xf numFmtId="0" fontId="275" fillId="91" borderId="0" xfId="2" applyFont="1" applyFill="1" applyAlignment="1">
      <alignment vertical="center"/>
    </xf>
    <xf numFmtId="0" fontId="30" fillId="91" borderId="0" xfId="2" applyFont="1" applyFill="1" applyAlignment="1">
      <alignment vertical="center"/>
    </xf>
    <xf numFmtId="0" fontId="26" fillId="91" borderId="0" xfId="1" applyFont="1" applyFill="1" applyAlignment="1" applyProtection="1">
      <alignment vertical="center"/>
      <protection hidden="1"/>
    </xf>
    <xf numFmtId="0" fontId="73" fillId="91" borderId="0" xfId="2" applyFont="1" applyFill="1"/>
    <xf numFmtId="0" fontId="265" fillId="91" borderId="0" xfId="27" applyFont="1" applyFill="1" applyAlignment="1">
      <alignment horizontal="left" vertical="center"/>
    </xf>
    <xf numFmtId="0" fontId="265" fillId="91" borderId="0" xfId="8" applyFont="1" applyFill="1" applyAlignment="1">
      <alignment horizontal="left" vertical="center"/>
    </xf>
    <xf numFmtId="0" fontId="268" fillId="44" borderId="0" xfId="17" applyFont="1" applyFill="1" applyBorder="1" applyAlignment="1">
      <alignment vertical="center"/>
    </xf>
    <xf numFmtId="0" fontId="302" fillId="91" borderId="0" xfId="27" applyFont="1" applyFill="1" applyAlignment="1">
      <alignment horizontal="left" vertical="center"/>
    </xf>
    <xf numFmtId="0" fontId="303" fillId="7" borderId="0" xfId="0" applyFont="1" applyFill="1" applyAlignment="1">
      <alignment horizontal="center" vertical="center"/>
    </xf>
    <xf numFmtId="0" fontId="275" fillId="91" borderId="0" xfId="0" applyFont="1" applyFill="1" applyAlignment="1">
      <alignment horizontal="center" vertical="center"/>
    </xf>
    <xf numFmtId="0" fontId="304" fillId="7" borderId="0" xfId="8" applyFont="1" applyFill="1" applyAlignment="1">
      <alignment horizontal="center" vertical="center"/>
    </xf>
    <xf numFmtId="0" fontId="305" fillId="7" borderId="0" xfId="27" applyFont="1" applyFill="1" applyAlignment="1">
      <alignment horizontal="center" vertical="center"/>
    </xf>
    <xf numFmtId="0" fontId="306" fillId="91" borderId="0" xfId="1" applyFont="1" applyFill="1" applyAlignment="1">
      <alignment horizontal="center" vertical="center"/>
    </xf>
    <xf numFmtId="0" fontId="270" fillId="91" borderId="0" xfId="2" applyFont="1" applyFill="1"/>
    <xf numFmtId="0" fontId="306" fillId="91" borderId="0" xfId="1" applyFont="1" applyFill="1" applyAlignment="1">
      <alignment vertical="center"/>
    </xf>
    <xf numFmtId="0" fontId="224" fillId="91" borderId="0" xfId="32" applyFont="1" applyFill="1" applyAlignment="1">
      <alignment vertical="center"/>
    </xf>
    <xf numFmtId="0" fontId="307" fillId="7" borderId="0" xfId="17" applyFont="1" applyFill="1" applyAlignment="1">
      <alignment vertical="center"/>
    </xf>
    <xf numFmtId="0" fontId="6" fillId="7" borderId="0" xfId="28" applyFill="1" applyAlignment="1">
      <alignment vertical="center"/>
    </xf>
    <xf numFmtId="0" fontId="6" fillId="7" borderId="0" xfId="1" applyFill="1" applyAlignment="1">
      <alignment vertical="center"/>
    </xf>
    <xf numFmtId="0" fontId="6" fillId="0" borderId="0" xfId="28" applyAlignment="1">
      <alignment vertical="center"/>
    </xf>
    <xf numFmtId="0" fontId="308" fillId="91" borderId="0" xfId="28" applyFont="1" applyFill="1" applyAlignment="1">
      <alignment horizontal="center" vertical="center"/>
    </xf>
    <xf numFmtId="0" fontId="308" fillId="91" borderId="0" xfId="28" quotePrefix="1" applyFont="1" applyFill="1" applyAlignment="1">
      <alignment horizontal="center" vertical="center"/>
    </xf>
    <xf numFmtId="0" fontId="309" fillId="91" borderId="0" xfId="0" applyFont="1" applyFill="1" applyAlignment="1">
      <alignment horizontal="right" vertical="center"/>
    </xf>
    <xf numFmtId="0" fontId="310" fillId="91" borderId="0" xfId="0" applyFont="1" applyFill="1" applyAlignment="1">
      <alignment vertical="center"/>
    </xf>
    <xf numFmtId="0" fontId="33" fillId="91" borderId="0" xfId="0" applyFont="1" applyFill="1" applyAlignment="1">
      <alignment horizontal="center" vertical="center"/>
    </xf>
    <xf numFmtId="0" fontId="265" fillId="91" borderId="0" xfId="28" applyFont="1" applyFill="1" applyAlignment="1" applyProtection="1">
      <alignment vertical="center"/>
      <protection hidden="1"/>
    </xf>
    <xf numFmtId="0" fontId="43" fillId="91" borderId="0" xfId="0" applyFont="1" applyFill="1" applyAlignment="1">
      <alignment horizontal="left" vertical="top"/>
    </xf>
    <xf numFmtId="0" fontId="311" fillId="67" borderId="0" xfId="1" applyFont="1" applyFill="1" applyAlignment="1">
      <alignment horizontal="center" vertical="center"/>
    </xf>
    <xf numFmtId="0" fontId="312" fillId="67" borderId="0" xfId="1" applyFont="1" applyFill="1" applyAlignment="1">
      <alignment horizontal="center" vertical="center"/>
    </xf>
    <xf numFmtId="0" fontId="313" fillId="67" borderId="0" xfId="1" applyFont="1" applyFill="1" applyAlignment="1">
      <alignment horizontal="center" vertical="center"/>
    </xf>
    <xf numFmtId="0" fontId="314" fillId="67" borderId="0" xfId="1" applyFont="1" applyFill="1" applyAlignment="1">
      <alignment horizontal="center" vertical="center"/>
    </xf>
    <xf numFmtId="0" fontId="315" fillId="67" borderId="0" xfId="1" applyFont="1" applyFill="1" applyAlignment="1">
      <alignment horizontal="center" vertical="center"/>
    </xf>
    <xf numFmtId="0" fontId="316" fillId="67" borderId="0" xfId="1" applyFont="1" applyFill="1" applyAlignment="1">
      <alignment horizontal="center" vertical="center"/>
    </xf>
    <xf numFmtId="0" fontId="317" fillId="67" borderId="0" xfId="1" applyFont="1" applyFill="1" applyAlignment="1">
      <alignment horizontal="center" vertical="center"/>
    </xf>
    <xf numFmtId="0" fontId="318" fillId="67" borderId="0" xfId="1" applyFont="1" applyFill="1" applyAlignment="1">
      <alignment horizontal="center" vertical="center"/>
    </xf>
    <xf numFmtId="0" fontId="319" fillId="67" borderId="0" xfId="1" applyFont="1" applyFill="1" applyAlignment="1">
      <alignment horizontal="center" vertical="center"/>
    </xf>
    <xf numFmtId="0" fontId="320" fillId="67" borderId="0" xfId="1" applyFont="1" applyFill="1" applyAlignment="1">
      <alignment horizontal="center" vertical="center"/>
    </xf>
    <xf numFmtId="0" fontId="321" fillId="67" borderId="0" xfId="1" applyFont="1" applyFill="1" applyAlignment="1">
      <alignment horizontal="center" vertical="center"/>
    </xf>
    <xf numFmtId="0" fontId="322" fillId="67" borderId="0" xfId="1" applyFont="1" applyFill="1" applyAlignment="1">
      <alignment horizontal="center" vertical="center"/>
    </xf>
    <xf numFmtId="0" fontId="323" fillId="67" borderId="0" xfId="1" applyFont="1" applyFill="1" applyAlignment="1">
      <alignment horizontal="center" vertical="center"/>
    </xf>
    <xf numFmtId="0" fontId="324" fillId="67" borderId="0" xfId="1" applyFont="1" applyFill="1" applyAlignment="1">
      <alignment horizontal="center" vertical="center"/>
    </xf>
    <xf numFmtId="0" fontId="325" fillId="67" borderId="0" xfId="1" applyFont="1" applyFill="1" applyAlignment="1">
      <alignment horizontal="center" vertical="center"/>
    </xf>
    <xf numFmtId="0" fontId="326" fillId="67" borderId="0" xfId="1" applyFont="1" applyFill="1" applyAlignment="1">
      <alignment horizontal="center" vertical="center"/>
    </xf>
    <xf numFmtId="0" fontId="327" fillId="67" borderId="0" xfId="1" applyFont="1" applyFill="1" applyAlignment="1">
      <alignment horizontal="center" vertical="center"/>
    </xf>
    <xf numFmtId="0" fontId="328" fillId="67" borderId="0" xfId="1" applyFont="1" applyFill="1" applyAlignment="1">
      <alignment horizontal="center" vertical="center"/>
    </xf>
    <xf numFmtId="0" fontId="303" fillId="8" borderId="6" xfId="1" applyFont="1" applyFill="1" applyBorder="1" applyAlignment="1">
      <alignment horizontal="center" vertical="center"/>
    </xf>
    <xf numFmtId="0" fontId="330" fillId="0" borderId="182" xfId="33" applyFont="1" applyBorder="1" applyAlignment="1">
      <alignment horizontal="center" vertical="center"/>
    </xf>
    <xf numFmtId="183" fontId="331" fillId="110" borderId="233" xfId="1" applyNumberFormat="1" applyFont="1" applyFill="1" applyBorder="1" applyAlignment="1">
      <alignment horizontal="center" vertical="center"/>
    </xf>
    <xf numFmtId="0" fontId="332" fillId="111" borderId="6" xfId="1" applyFont="1" applyFill="1" applyBorder="1" applyAlignment="1">
      <alignment horizontal="center" vertical="center"/>
    </xf>
    <xf numFmtId="0" fontId="332" fillId="112" borderId="6" xfId="1" applyFont="1" applyFill="1" applyBorder="1" applyAlignment="1">
      <alignment horizontal="center" vertical="center"/>
    </xf>
    <xf numFmtId="0" fontId="263" fillId="91" borderId="0" xfId="28" applyFont="1" applyFill="1" applyAlignment="1">
      <alignment vertical="center"/>
    </xf>
    <xf numFmtId="0" fontId="333" fillId="8" borderId="0" xfId="28" applyFont="1" applyFill="1" applyAlignment="1">
      <alignment vertical="center"/>
    </xf>
    <xf numFmtId="0" fontId="6" fillId="8" borderId="0" xfId="28" applyFill="1" applyProtection="1">
      <protection hidden="1"/>
    </xf>
    <xf numFmtId="0" fontId="334" fillId="8" borderId="6" xfId="28" applyFont="1" applyFill="1" applyBorder="1" applyAlignment="1">
      <alignment vertical="center"/>
    </xf>
    <xf numFmtId="0" fontId="6" fillId="8" borderId="0" xfId="28" applyFill="1" applyAlignment="1">
      <alignment vertical="center"/>
    </xf>
    <xf numFmtId="0" fontId="275" fillId="73" borderId="0" xfId="0" applyFont="1" applyFill="1" applyAlignment="1">
      <alignment horizontal="center" vertical="center"/>
    </xf>
    <xf numFmtId="190" fontId="335" fillId="8" borderId="0" xfId="28" applyNumberFormat="1" applyFont="1" applyFill="1" applyAlignment="1">
      <alignment vertical="center"/>
    </xf>
    <xf numFmtId="0" fontId="334" fillId="8" borderId="0" xfId="28" applyFont="1" applyFill="1" applyAlignment="1">
      <alignment horizontal="left" vertical="center"/>
    </xf>
    <xf numFmtId="0" fontId="6" fillId="0" borderId="0" xfId="28" applyProtection="1">
      <protection hidden="1"/>
    </xf>
    <xf numFmtId="0" fontId="336" fillId="113" borderId="0" xfId="28" applyFont="1" applyFill="1" applyAlignment="1">
      <alignment horizontal="center" vertical="center"/>
    </xf>
    <xf numFmtId="0" fontId="337" fillId="4" borderId="9" xfId="28" applyFont="1" applyFill="1" applyBorder="1" applyAlignment="1">
      <alignment horizontal="center" vertical="center"/>
    </xf>
    <xf numFmtId="0" fontId="337" fillId="4" borderId="0" xfId="28" applyFont="1" applyFill="1" applyAlignment="1">
      <alignment horizontal="center" vertical="center"/>
    </xf>
    <xf numFmtId="0" fontId="240" fillId="91" borderId="0" xfId="28" applyFont="1" applyFill="1" applyAlignment="1">
      <alignment vertical="center"/>
    </xf>
    <xf numFmtId="0" fontId="240" fillId="91" borderId="6" xfId="28" applyFont="1" applyFill="1" applyBorder="1" applyAlignment="1">
      <alignment vertical="center"/>
    </xf>
    <xf numFmtId="0" fontId="338" fillId="8" borderId="0" xfId="28" applyFont="1" applyFill="1" applyAlignment="1">
      <alignment horizontal="center" vertical="center"/>
    </xf>
    <xf numFmtId="0" fontId="240" fillId="91" borderId="0" xfId="28" applyFont="1" applyFill="1" applyAlignment="1">
      <alignment horizontal="right" vertical="center"/>
    </xf>
    <xf numFmtId="0" fontId="10" fillId="44" borderId="0" xfId="1" applyFont="1" applyFill="1" applyAlignment="1">
      <alignment horizontal="center" vertical="center"/>
    </xf>
    <xf numFmtId="0" fontId="112" fillId="8" borderId="0" xfId="0" applyFont="1" applyFill="1" applyAlignment="1">
      <alignment horizontal="left" vertical="center"/>
    </xf>
    <xf numFmtId="0" fontId="80" fillId="46" borderId="0" xfId="16" applyFont="1" applyFill="1" applyAlignment="1" applyProtection="1">
      <alignment horizontal="right" vertical="center"/>
      <protection locked="0"/>
    </xf>
    <xf numFmtId="0" fontId="232" fillId="8" borderId="0" xfId="1" applyFont="1" applyFill="1" applyAlignment="1" applyProtection="1">
      <alignment vertical="center"/>
      <protection hidden="1"/>
    </xf>
    <xf numFmtId="0" fontId="307" fillId="8" borderId="0" xfId="17" applyFont="1" applyFill="1" applyAlignment="1">
      <alignment vertical="center"/>
    </xf>
    <xf numFmtId="0" fontId="233" fillId="8" borderId="0" xfId="13" applyFont="1" applyFill="1" applyAlignment="1">
      <alignment vertical="center"/>
    </xf>
    <xf numFmtId="0" fontId="339" fillId="8" borderId="0" xfId="0" applyFont="1" applyFill="1"/>
    <xf numFmtId="0" fontId="291" fillId="8" borderId="0" xfId="0" applyFont="1" applyFill="1"/>
    <xf numFmtId="0" fontId="289" fillId="8" borderId="0" xfId="0" applyFont="1" applyFill="1"/>
    <xf numFmtId="170" fontId="299" fillId="28" borderId="0" xfId="29" applyNumberFormat="1" applyFont="1" applyFill="1" applyAlignment="1">
      <alignment vertical="center"/>
    </xf>
    <xf numFmtId="0" fontId="224" fillId="91" borderId="0" xfId="32" applyFont="1" applyFill="1" applyAlignment="1">
      <alignment horizontal="right" vertical="center"/>
    </xf>
    <xf numFmtId="0" fontId="260" fillId="45" borderId="0" xfId="16" applyFont="1" applyFill="1" applyAlignment="1" applyProtection="1">
      <alignment vertical="center"/>
      <protection locked="0"/>
    </xf>
    <xf numFmtId="0" fontId="27" fillId="26" borderId="0" xfId="16" applyFont="1" applyFill="1" applyAlignment="1" applyProtection="1">
      <alignment vertical="center"/>
      <protection locked="0"/>
    </xf>
    <xf numFmtId="0" fontId="90" fillId="49" borderId="0" xfId="0" applyFont="1" applyFill="1" applyAlignment="1">
      <alignment vertical="center"/>
    </xf>
    <xf numFmtId="0" fontId="262" fillId="8" borderId="0" xfId="0" applyFont="1" applyFill="1" applyAlignment="1">
      <alignment vertical="center"/>
    </xf>
    <xf numFmtId="0" fontId="46" fillId="45" borderId="0" xfId="16" applyFont="1" applyFill="1" applyAlignment="1" applyProtection="1">
      <alignment vertical="center"/>
      <protection locked="0"/>
    </xf>
    <xf numFmtId="0" fontId="38" fillId="8" borderId="0" xfId="0" applyFont="1" applyFill="1" applyAlignment="1">
      <alignment horizontal="center" vertical="center"/>
    </xf>
    <xf numFmtId="175" fontId="25" fillId="48" borderId="0" xfId="1" applyNumberFormat="1" applyFont="1" applyFill="1" applyAlignment="1">
      <alignment horizontal="center" vertical="center"/>
    </xf>
    <xf numFmtId="170" fontId="86" fillId="46" borderId="0" xfId="16" applyNumberFormat="1" applyFont="1" applyFill="1" applyAlignment="1" applyProtection="1">
      <alignment horizontal="center" vertical="center"/>
      <protection locked="0"/>
    </xf>
    <xf numFmtId="169" fontId="37" fillId="46" borderId="0" xfId="1" applyNumberFormat="1" applyFont="1" applyFill="1" applyAlignment="1">
      <alignment horizontal="center" vertical="center"/>
    </xf>
    <xf numFmtId="0" fontId="71" fillId="45" borderId="0" xfId="16" applyFont="1" applyFill="1" applyAlignment="1" applyProtection="1">
      <alignment vertical="center"/>
      <protection locked="0"/>
    </xf>
    <xf numFmtId="0" fontId="71" fillId="8" borderId="0" xfId="1" applyFont="1" applyFill="1" applyAlignment="1">
      <alignment horizontal="left" vertical="center"/>
    </xf>
    <xf numFmtId="0" fontId="156" fillId="26" borderId="0" xfId="16" applyFont="1" applyFill="1" applyAlignment="1" applyProtection="1">
      <alignment vertical="center"/>
      <protection locked="0"/>
    </xf>
    <xf numFmtId="0" fontId="157" fillId="49" borderId="0" xfId="0" applyFont="1" applyFill="1" applyAlignment="1">
      <alignment vertical="center"/>
    </xf>
    <xf numFmtId="0" fontId="259" fillId="8" borderId="37" xfId="1" applyFont="1" applyFill="1" applyBorder="1" applyAlignment="1" applyProtection="1">
      <alignment horizontal="left" vertical="center"/>
      <protection locked="0"/>
    </xf>
    <xf numFmtId="0" fontId="27" fillId="26" borderId="37" xfId="16" applyFont="1" applyFill="1" applyBorder="1" applyAlignment="1" applyProtection="1">
      <alignment vertical="center"/>
      <protection locked="0"/>
    </xf>
    <xf numFmtId="0" fontId="90" fillId="49" borderId="37" xfId="0" applyFont="1" applyFill="1" applyBorder="1" applyAlignment="1">
      <alignment vertical="center"/>
    </xf>
    <xf numFmtId="1" fontId="46" fillId="8" borderId="36" xfId="5" applyNumberFormat="1" applyFont="1" applyFill="1" applyBorder="1" applyAlignment="1">
      <alignment vertical="center"/>
    </xf>
    <xf numFmtId="0" fontId="262" fillId="8" borderId="37" xfId="0" applyFont="1" applyFill="1" applyBorder="1" applyAlignment="1">
      <alignment vertical="center"/>
    </xf>
    <xf numFmtId="1" fontId="40" fillId="7" borderId="39" xfId="5" applyNumberFormat="1" applyFont="1" applyFill="1" applyBorder="1" applyAlignment="1">
      <alignment vertical="center"/>
    </xf>
    <xf numFmtId="169" fontId="46" fillId="107" borderId="63" xfId="1" applyNumberFormat="1" applyFont="1" applyFill="1" applyBorder="1" applyAlignment="1">
      <alignment vertical="center"/>
    </xf>
    <xf numFmtId="0" fontId="260" fillId="7" borderId="63" xfId="0" applyFont="1" applyFill="1" applyBorder="1" applyAlignment="1">
      <alignment vertical="center"/>
    </xf>
    <xf numFmtId="175" fontId="68" fillId="108" borderId="63" xfId="1" applyNumberFormat="1" applyFont="1" applyFill="1" applyBorder="1" applyAlignment="1">
      <alignment vertical="center"/>
    </xf>
    <xf numFmtId="0" fontId="157" fillId="7" borderId="63" xfId="0" applyFont="1" applyFill="1" applyBorder="1" applyAlignment="1">
      <alignment vertical="center"/>
    </xf>
    <xf numFmtId="0" fontId="156" fillId="108" borderId="63" xfId="1" applyFont="1" applyFill="1" applyBorder="1" applyAlignment="1">
      <alignment vertical="center"/>
    </xf>
    <xf numFmtId="0" fontId="167" fillId="7" borderId="63" xfId="0" applyFont="1" applyFill="1" applyBorder="1" applyAlignment="1">
      <alignment vertical="center"/>
    </xf>
    <xf numFmtId="0" fontId="167" fillId="7" borderId="63" xfId="0" applyFont="1" applyFill="1" applyBorder="1" applyAlignment="1">
      <alignment horizontal="center" vertical="center"/>
    </xf>
    <xf numFmtId="0" fontId="261" fillId="7" borderId="63" xfId="1" applyFont="1" applyFill="1" applyBorder="1" applyAlignment="1">
      <alignment horizontal="center" vertical="center"/>
    </xf>
    <xf numFmtId="0" fontId="262" fillId="7" borderId="63" xfId="0" applyFont="1" applyFill="1" applyBorder="1" applyAlignment="1">
      <alignment vertical="center" wrapText="1"/>
    </xf>
    <xf numFmtId="0" fontId="262" fillId="7" borderId="41" xfId="0" applyFont="1" applyFill="1" applyBorder="1" applyAlignment="1">
      <alignment vertical="center" wrapText="1"/>
    </xf>
    <xf numFmtId="0" fontId="71" fillId="8" borderId="0" xfId="0" applyFont="1" applyFill="1" applyAlignment="1">
      <alignment vertical="center"/>
    </xf>
    <xf numFmtId="0" fontId="71" fillId="45" borderId="0" xfId="16" applyFont="1" applyFill="1" applyAlignment="1" applyProtection="1">
      <alignment horizontal="center" vertical="center" wrapText="1"/>
      <protection locked="0"/>
    </xf>
    <xf numFmtId="0" fontId="25" fillId="45" borderId="0" xfId="16" applyFont="1" applyFill="1" applyAlignment="1" applyProtection="1">
      <alignment horizontal="center" vertical="center" wrapText="1"/>
      <protection locked="0"/>
    </xf>
    <xf numFmtId="0" fontId="0" fillId="8" borderId="2" xfId="0" applyFill="1" applyBorder="1"/>
    <xf numFmtId="0" fontId="112" fillId="8" borderId="0" xfId="2" applyFont="1" applyFill="1" applyAlignment="1">
      <alignment vertical="center"/>
    </xf>
    <xf numFmtId="0" fontId="73" fillId="8" borderId="0" xfId="2" applyFont="1" applyFill="1" applyAlignment="1">
      <alignment vertical="top"/>
    </xf>
    <xf numFmtId="0" fontId="229" fillId="91" borderId="0" xfId="28" applyFont="1" applyFill="1" applyProtection="1">
      <protection hidden="1"/>
    </xf>
    <xf numFmtId="0" fontId="230" fillId="8" borderId="0" xfId="17" applyFont="1" applyFill="1" applyAlignment="1" applyProtection="1">
      <alignment vertical="center"/>
      <protection hidden="1"/>
    </xf>
    <xf numFmtId="0" fontId="229" fillId="8" borderId="0" xfId="28" applyFont="1" applyFill="1" applyProtection="1">
      <protection hidden="1"/>
    </xf>
    <xf numFmtId="1" fontId="46" fillId="20" borderId="0" xfId="1" applyNumberFormat="1" applyFont="1" applyFill="1" applyAlignment="1">
      <alignment horizontal="center" vertical="center"/>
    </xf>
    <xf numFmtId="165" fontId="50" fillId="7" borderId="0" xfId="1" applyNumberFormat="1" applyFont="1" applyFill="1" applyAlignment="1">
      <alignment horizontal="center" vertical="center"/>
    </xf>
    <xf numFmtId="168" fontId="61" fillId="27" borderId="20" xfId="1" applyNumberFormat="1" applyFont="1" applyFill="1" applyBorder="1" applyAlignment="1">
      <alignment horizontal="center" vertical="center"/>
    </xf>
    <xf numFmtId="1" fontId="61" fillId="21" borderId="234" xfId="1" applyNumberFormat="1" applyFont="1" applyFill="1" applyBorder="1" applyAlignment="1">
      <alignment horizontal="center" vertical="center"/>
    </xf>
    <xf numFmtId="1" fontId="62" fillId="21" borderId="14" xfId="1" applyNumberFormat="1" applyFont="1" applyFill="1" applyBorder="1" applyAlignment="1">
      <alignment horizontal="center" vertical="center"/>
    </xf>
    <xf numFmtId="168" fontId="72" fillId="21" borderId="15" xfId="1" applyNumberFormat="1" applyFont="1" applyFill="1" applyBorder="1" applyAlignment="1">
      <alignment horizontal="center" vertical="center"/>
    </xf>
    <xf numFmtId="0" fontId="41" fillId="0" borderId="15" xfId="1" applyFont="1" applyBorder="1" applyAlignment="1">
      <alignment horizontal="left" vertical="center"/>
    </xf>
    <xf numFmtId="169" fontId="21" fillId="29" borderId="14" xfId="1" applyNumberFormat="1" applyFont="1" applyFill="1" applyBorder="1" applyAlignment="1">
      <alignment horizontal="center" vertical="center"/>
    </xf>
    <xf numFmtId="2" fontId="1" fillId="30" borderId="15" xfId="12" applyNumberFormat="1" applyFill="1" applyBorder="1" applyAlignment="1" applyProtection="1">
      <alignment horizontal="center" vertical="center"/>
      <protection locked="0"/>
    </xf>
    <xf numFmtId="170" fontId="65" fillId="7" borderId="14" xfId="1" applyNumberFormat="1" applyFont="1" applyFill="1" applyBorder="1" applyAlignment="1">
      <alignment horizontal="center" vertical="center"/>
    </xf>
    <xf numFmtId="171" fontId="21" fillId="8" borderId="235" xfId="1" applyNumberFormat="1" applyFont="1" applyFill="1" applyBorder="1" applyAlignment="1">
      <alignment horizontal="center" vertical="center"/>
    </xf>
    <xf numFmtId="170" fontId="21" fillId="26" borderId="14" xfId="1" applyNumberFormat="1" applyFont="1" applyFill="1" applyBorder="1" applyAlignment="1">
      <alignment horizontal="center" vertical="center"/>
    </xf>
    <xf numFmtId="1" fontId="59" fillId="34" borderId="22" xfId="1" applyNumberFormat="1" applyFont="1" applyFill="1" applyBorder="1" applyAlignment="1">
      <alignment horizontal="center" vertical="center"/>
    </xf>
    <xf numFmtId="0" fontId="13" fillId="8" borderId="0" xfId="1" applyFont="1" applyFill="1" applyAlignment="1" applyProtection="1">
      <alignment vertical="center"/>
      <protection hidden="1"/>
    </xf>
    <xf numFmtId="0" fontId="218" fillId="91" borderId="0" xfId="1" applyFont="1" applyFill="1" applyAlignment="1">
      <alignment horizontal="center" vertical="center"/>
    </xf>
    <xf numFmtId="0" fontId="29" fillId="7" borderId="57" xfId="1" applyFont="1" applyFill="1" applyBorder="1" applyAlignment="1">
      <alignment horizontal="center" vertical="center"/>
    </xf>
    <xf numFmtId="0" fontId="29" fillId="7" borderId="5" xfId="1" applyFont="1" applyFill="1" applyBorder="1" applyAlignment="1">
      <alignment horizontal="center" vertical="center"/>
    </xf>
    <xf numFmtId="0" fontId="29" fillId="7" borderId="114" xfId="1" applyFont="1" applyFill="1" applyBorder="1" applyAlignment="1">
      <alignment horizontal="center" vertical="center"/>
    </xf>
    <xf numFmtId="0" fontId="59" fillId="8" borderId="36" xfId="14" applyFont="1" applyFill="1" applyBorder="1" applyAlignment="1">
      <alignment horizontal="center" vertical="center" wrapText="1"/>
    </xf>
    <xf numFmtId="0" fontId="59" fillId="8" borderId="39" xfId="14" applyFont="1" applyFill="1" applyBorder="1" applyAlignment="1">
      <alignment horizontal="center" vertical="center" wrapText="1"/>
    </xf>
    <xf numFmtId="1" fontId="40" fillId="21" borderId="36" xfId="5" applyNumberFormat="1" applyFont="1" applyFill="1" applyBorder="1" applyAlignment="1">
      <alignment horizontal="center" vertical="center"/>
    </xf>
    <xf numFmtId="0" fontId="27" fillId="8" borderId="7" xfId="2" applyFont="1" applyFill="1" applyBorder="1" applyAlignment="1">
      <alignment horizontal="center"/>
    </xf>
    <xf numFmtId="0" fontId="27" fillId="8" borderId="2" xfId="2" applyFont="1" applyFill="1" applyBorder="1" applyAlignment="1">
      <alignment horizontal="center"/>
    </xf>
    <xf numFmtId="0" fontId="90" fillId="8" borderId="6" xfId="2" applyFont="1" applyFill="1" applyBorder="1" applyAlignment="1">
      <alignment horizontal="left" vertical="center" wrapText="1"/>
    </xf>
    <xf numFmtId="0" fontId="90" fillId="8" borderId="0" xfId="2" applyFont="1" applyFill="1" applyAlignment="1">
      <alignment horizontal="left" vertical="center" wrapText="1"/>
    </xf>
    <xf numFmtId="0" fontId="90" fillId="8" borderId="9" xfId="2" applyFont="1" applyFill="1" applyBorder="1" applyAlignment="1">
      <alignment horizontal="left" vertical="center" wrapText="1"/>
    </xf>
    <xf numFmtId="0" fontId="90" fillId="8" borderId="65" xfId="2" applyFont="1" applyFill="1" applyBorder="1" applyAlignment="1">
      <alignment horizontal="left" vertical="center" wrapText="1"/>
    </xf>
    <xf numFmtId="0" fontId="90" fillId="8" borderId="3" xfId="2" applyFont="1" applyFill="1" applyBorder="1" applyAlignment="1">
      <alignment horizontal="left" vertical="center" wrapText="1"/>
    </xf>
    <xf numFmtId="0" fontId="90" fillId="8" borderId="66" xfId="2" applyFont="1" applyFill="1" applyBorder="1" applyAlignment="1">
      <alignment horizontal="left" vertical="center" wrapText="1"/>
    </xf>
    <xf numFmtId="170" fontId="299" fillId="28" borderId="0" xfId="29" applyNumberFormat="1" applyFont="1" applyFill="1" applyAlignment="1">
      <alignment horizontal="center" vertical="center"/>
    </xf>
    <xf numFmtId="0" fontId="46" fillId="46" borderId="0" xfId="16" applyFont="1" applyFill="1" applyAlignment="1" applyProtection="1">
      <alignment horizontal="center" vertical="center"/>
      <protection locked="0"/>
    </xf>
    <xf numFmtId="0" fontId="26" fillId="15" borderId="2" xfId="1" applyFont="1" applyFill="1" applyBorder="1" applyAlignment="1">
      <alignment horizontal="center" vertical="center" wrapText="1"/>
    </xf>
    <xf numFmtId="0" fontId="26" fillId="15" borderId="0" xfId="1" applyFont="1" applyFill="1" applyAlignment="1">
      <alignment horizontal="center" vertical="center" wrapText="1"/>
    </xf>
    <xf numFmtId="1" fontId="27" fillId="21" borderId="2" xfId="1" applyNumberFormat="1" applyFont="1" applyFill="1" applyBorder="1" applyAlignment="1" applyProtection="1">
      <alignment horizontal="center" vertical="center" wrapText="1"/>
      <protection hidden="1"/>
    </xf>
    <xf numFmtId="1" fontId="27" fillId="21" borderId="0" xfId="1" applyNumberFormat="1" applyFont="1" applyFill="1" applyAlignment="1" applyProtection="1">
      <alignment horizontal="center" vertical="center" wrapText="1"/>
      <protection hidden="1"/>
    </xf>
    <xf numFmtId="0" fontId="28" fillId="15" borderId="8" xfId="3" applyFont="1" applyFill="1" applyBorder="1" applyAlignment="1">
      <alignment horizontal="center" vertical="center" wrapText="1"/>
    </xf>
    <xf numFmtId="0" fontId="28" fillId="15" borderId="9" xfId="3" applyFont="1" applyFill="1" applyBorder="1" applyAlignment="1">
      <alignment horizontal="center" vertical="center" wrapText="1"/>
    </xf>
    <xf numFmtId="0" fontId="38" fillId="8" borderId="0" xfId="4" applyFont="1" applyFill="1" applyAlignment="1">
      <alignment horizontal="left" vertical="top" wrapText="1"/>
    </xf>
    <xf numFmtId="0" fontId="50" fillId="7" borderId="11" xfId="0" applyFont="1" applyFill="1" applyBorder="1" applyAlignment="1">
      <alignment horizontal="center" vertical="center"/>
    </xf>
    <xf numFmtId="0" fontId="25" fillId="18" borderId="0" xfId="1" applyFont="1" applyFill="1" applyAlignment="1" applyProtection="1">
      <alignment horizontal="center" vertical="center" wrapText="1"/>
      <protection locked="0"/>
    </xf>
    <xf numFmtId="0" fontId="25" fillId="18" borderId="14" xfId="1" applyFont="1" applyFill="1" applyBorder="1" applyAlignment="1" applyProtection="1">
      <alignment horizontal="center" vertical="center" wrapText="1"/>
      <protection locked="0"/>
    </xf>
    <xf numFmtId="0" fontId="25" fillId="18" borderId="18" xfId="1" applyFont="1" applyFill="1" applyBorder="1" applyAlignment="1">
      <alignment horizontal="center" vertical="center" wrapText="1"/>
    </xf>
    <xf numFmtId="0" fontId="25" fillId="18" borderId="15" xfId="1" applyFont="1" applyFill="1" applyBorder="1" applyAlignment="1">
      <alignment horizontal="center" vertical="center" wrapText="1"/>
    </xf>
    <xf numFmtId="0" fontId="57" fillId="21" borderId="19" xfId="1" applyFont="1" applyFill="1" applyBorder="1" applyAlignment="1" applyProtection="1">
      <alignment horizontal="center" vertical="center" wrapText="1"/>
      <protection hidden="1"/>
    </xf>
    <xf numFmtId="0" fontId="57" fillId="21" borderId="21" xfId="1" applyFont="1" applyFill="1" applyBorder="1" applyAlignment="1" applyProtection="1">
      <alignment horizontal="center" vertical="center" wrapText="1"/>
      <protection hidden="1"/>
    </xf>
    <xf numFmtId="0" fontId="58" fillId="7" borderId="0" xfId="1" applyFont="1" applyFill="1" applyAlignment="1">
      <alignment horizontal="center" vertical="center" wrapText="1"/>
    </xf>
    <xf numFmtId="0" fontId="58" fillId="7" borderId="14" xfId="1" applyFont="1" applyFill="1" applyBorder="1" applyAlignment="1">
      <alignment horizontal="center" vertical="center" wrapText="1"/>
    </xf>
    <xf numFmtId="0" fontId="25" fillId="8" borderId="0" xfId="1" applyFont="1" applyFill="1" applyAlignment="1">
      <alignment horizontal="center" vertical="center" wrapText="1"/>
    </xf>
    <xf numFmtId="0" fontId="25" fillId="8" borderId="14" xfId="1" applyFont="1" applyFill="1" applyBorder="1" applyAlignment="1">
      <alignment horizontal="center" vertical="center" wrapText="1"/>
    </xf>
    <xf numFmtId="0" fontId="25" fillId="26" borderId="0" xfId="1" applyFont="1" applyFill="1" applyAlignment="1">
      <alignment horizontal="center" vertical="center" wrapText="1"/>
    </xf>
    <xf numFmtId="0" fontId="25" fillId="26" borderId="14" xfId="1" applyFont="1" applyFill="1" applyBorder="1" applyAlignment="1">
      <alignment horizontal="center" vertical="center" wrapText="1"/>
    </xf>
    <xf numFmtId="0" fontId="25" fillId="8" borderId="9" xfId="1" applyFont="1" applyFill="1" applyBorder="1" applyAlignment="1">
      <alignment horizontal="center" vertical="center" wrapText="1"/>
    </xf>
    <xf numFmtId="0" fontId="25" fillId="8" borderId="22" xfId="1" applyFont="1" applyFill="1" applyBorder="1" applyAlignment="1">
      <alignment horizontal="center" vertical="center" wrapText="1"/>
    </xf>
    <xf numFmtId="1" fontId="27" fillId="16" borderId="2" xfId="1" applyNumberFormat="1" applyFont="1" applyFill="1" applyBorder="1" applyAlignment="1" applyProtection="1">
      <alignment horizontal="center" vertical="center" wrapText="1"/>
      <protection hidden="1"/>
    </xf>
    <xf numFmtId="1" fontId="27" fillId="16" borderId="0" xfId="1" applyNumberFormat="1" applyFont="1" applyFill="1" applyAlignment="1" applyProtection="1">
      <alignment horizontal="center" vertical="center" wrapText="1"/>
      <protection hidden="1"/>
    </xf>
    <xf numFmtId="0" fontId="166" fillId="21" borderId="21" xfId="1" applyFont="1" applyFill="1" applyBorder="1" applyAlignment="1" applyProtection="1">
      <alignment horizontal="center" vertical="center" wrapText="1"/>
      <protection hidden="1"/>
    </xf>
    <xf numFmtId="0" fontId="27" fillId="7" borderId="57" xfId="1" applyFont="1" applyFill="1" applyBorder="1" applyAlignment="1">
      <alignment horizontal="center" vertical="center"/>
    </xf>
    <xf numFmtId="0" fontId="27" fillId="7" borderId="5" xfId="1" applyFont="1" applyFill="1" applyBorder="1" applyAlignment="1">
      <alignment horizontal="center" vertical="center"/>
    </xf>
    <xf numFmtId="0" fontId="27" fillId="7" borderId="58" xfId="1" applyFont="1" applyFill="1" applyBorder="1" applyAlignment="1">
      <alignment horizontal="center" vertical="center"/>
    </xf>
    <xf numFmtId="0" fontId="37" fillId="46" borderId="0" xfId="16" applyFont="1" applyFill="1" applyAlignment="1" applyProtection="1">
      <alignment horizontal="center" vertical="center"/>
      <protection locked="0"/>
    </xf>
    <xf numFmtId="0" fontId="37" fillId="46" borderId="9" xfId="16" applyFont="1" applyFill="1" applyBorder="1" applyAlignment="1" applyProtection="1">
      <alignment horizontal="center" vertical="center"/>
      <protection locked="0"/>
    </xf>
    <xf numFmtId="0" fontId="80" fillId="46" borderId="36" xfId="16" applyFont="1" applyFill="1" applyBorder="1" applyAlignment="1" applyProtection="1">
      <alignment horizontal="right" vertical="center"/>
      <protection locked="0"/>
    </xf>
    <xf numFmtId="0" fontId="80" fillId="46" borderId="0" xfId="16" applyFont="1" applyFill="1" applyAlignment="1" applyProtection="1">
      <alignment horizontal="right" vertical="center"/>
      <protection locked="0"/>
    </xf>
    <xf numFmtId="0" fontId="27" fillId="26" borderId="175" xfId="16" applyFont="1" applyFill="1" applyBorder="1" applyAlignment="1" applyProtection="1">
      <alignment horizontal="center" vertical="center" wrapText="1"/>
      <protection locked="0"/>
    </xf>
    <xf numFmtId="0" fontId="27" fillId="26" borderId="0" xfId="16" applyFont="1" applyFill="1" applyAlignment="1" applyProtection="1">
      <alignment horizontal="center" vertical="center" wrapText="1"/>
      <protection locked="0"/>
    </xf>
    <xf numFmtId="0" fontId="27" fillId="26" borderId="9" xfId="16" applyFont="1" applyFill="1" applyBorder="1" applyAlignment="1" applyProtection="1">
      <alignment horizontal="center" vertical="center" wrapText="1"/>
      <protection locked="0"/>
    </xf>
    <xf numFmtId="0" fontId="27" fillId="26" borderId="224" xfId="16" applyFont="1" applyFill="1" applyBorder="1" applyAlignment="1" applyProtection="1">
      <alignment horizontal="center" vertical="center" wrapText="1"/>
      <protection locked="0"/>
    </xf>
    <xf numFmtId="0" fontId="27" fillId="26" borderId="225" xfId="16" applyFont="1" applyFill="1" applyBorder="1" applyAlignment="1" applyProtection="1">
      <alignment horizontal="center" vertical="center" wrapText="1"/>
      <protection locked="0"/>
    </xf>
    <xf numFmtId="0" fontId="27" fillId="26" borderId="226" xfId="16" applyFont="1" applyFill="1" applyBorder="1" applyAlignment="1" applyProtection="1">
      <alignment horizontal="center" vertical="center" wrapText="1"/>
      <protection locked="0"/>
    </xf>
    <xf numFmtId="0" fontId="90" fillId="49" borderId="175" xfId="0" applyFont="1" applyFill="1" applyBorder="1" applyAlignment="1">
      <alignment horizontal="center" vertical="center" wrapText="1"/>
    </xf>
    <xf numFmtId="0" fontId="90" fillId="49" borderId="0" xfId="0" applyFont="1" applyFill="1" applyAlignment="1">
      <alignment horizontal="center" vertical="center" wrapText="1"/>
    </xf>
    <xf numFmtId="0" fontId="90" fillId="49" borderId="9" xfId="0" applyFont="1" applyFill="1" applyBorder="1" applyAlignment="1">
      <alignment horizontal="center" vertical="center" wrapText="1"/>
    </xf>
    <xf numFmtId="0" fontId="90" fillId="49" borderId="183" xfId="0" applyFont="1" applyFill="1" applyBorder="1" applyAlignment="1">
      <alignment horizontal="center" vertical="center" wrapText="1"/>
    </xf>
    <xf numFmtId="0" fontId="90" fillId="49" borderId="63" xfId="0" applyFont="1" applyFill="1" applyBorder="1" applyAlignment="1">
      <alignment horizontal="center" vertical="center" wrapText="1"/>
    </xf>
    <xf numFmtId="0" fontId="90" fillId="49" borderId="64" xfId="0" applyFont="1" applyFill="1" applyBorder="1" applyAlignment="1">
      <alignment horizontal="center" vertical="center" wrapText="1"/>
    </xf>
    <xf numFmtId="0" fontId="105" fillId="8" borderId="0" xfId="1" applyFont="1" applyFill="1" applyAlignment="1">
      <alignment horizontal="left" vertical="center" wrapText="1"/>
    </xf>
    <xf numFmtId="1" fontId="115" fillId="21" borderId="17" xfId="5" applyNumberFormat="1" applyFont="1" applyFill="1" applyBorder="1" applyAlignment="1">
      <alignment horizontal="center" vertical="center"/>
    </xf>
    <xf numFmtId="0" fontId="37" fillId="46" borderId="0" xfId="16" applyFont="1" applyFill="1" applyAlignment="1" applyProtection="1">
      <alignment horizontal="left" vertical="center"/>
      <protection locked="0"/>
    </xf>
    <xf numFmtId="0" fontId="59" fillId="8" borderId="6" xfId="5" applyFont="1" applyFill="1" applyBorder="1" applyAlignment="1">
      <alignment horizontal="center" vertical="top" wrapText="1"/>
    </xf>
    <xf numFmtId="0" fontId="59" fillId="8" borderId="0" xfId="5" applyFont="1" applyFill="1" applyAlignment="1">
      <alignment horizontal="center" vertical="top" wrapText="1"/>
    </xf>
    <xf numFmtId="0" fontId="59" fillId="8" borderId="9" xfId="5" applyFont="1" applyFill="1" applyBorder="1" applyAlignment="1">
      <alignment horizontal="center" vertical="top" wrapText="1"/>
    </xf>
    <xf numFmtId="0" fontId="59" fillId="8" borderId="148" xfId="5" applyFont="1" applyFill="1" applyBorder="1" applyAlignment="1">
      <alignment horizontal="center" vertical="top" wrapText="1"/>
    </xf>
    <xf numFmtId="0" fontId="59" fillId="8" borderId="92" xfId="5" applyFont="1" applyFill="1" applyBorder="1" applyAlignment="1">
      <alignment horizontal="center" vertical="top" wrapText="1"/>
    </xf>
    <xf numFmtId="0" fontId="59" fillId="8" borderId="149" xfId="5" applyFont="1" applyFill="1" applyBorder="1" applyAlignment="1">
      <alignment horizontal="center" vertical="top" wrapText="1"/>
    </xf>
    <xf numFmtId="0" fontId="52" fillId="45" borderId="0" xfId="16" applyFont="1" applyFill="1" applyAlignment="1" applyProtection="1">
      <alignment horizontal="center" vertical="center"/>
      <protection locked="0"/>
    </xf>
    <xf numFmtId="0" fontId="112" fillId="8" borderId="0" xfId="0" applyFont="1" applyFill="1" applyAlignment="1">
      <alignment horizontal="left" vertical="center"/>
    </xf>
    <xf numFmtId="0" fontId="22" fillId="43" borderId="6" xfId="9" applyFont="1" applyFill="1" applyBorder="1" applyAlignment="1">
      <alignment horizontal="center" vertical="center"/>
    </xf>
    <xf numFmtId="0" fontId="22" fillId="43" borderId="0" xfId="9" applyFont="1" applyFill="1" applyAlignment="1">
      <alignment horizontal="center" vertical="center"/>
    </xf>
    <xf numFmtId="0" fontId="100" fillId="55" borderId="6" xfId="19" applyFont="1" applyFill="1" applyBorder="1" applyAlignment="1">
      <alignment horizontal="left" vertical="top" wrapText="1"/>
    </xf>
    <xf numFmtId="0" fontId="100" fillId="55" borderId="0" xfId="19" applyFont="1" applyFill="1" applyAlignment="1">
      <alignment horizontal="left" vertical="top" wrapText="1"/>
    </xf>
    <xf numFmtId="0" fontId="100" fillId="55" borderId="9" xfId="19" applyFont="1" applyFill="1" applyBorder="1" applyAlignment="1">
      <alignment horizontal="left" vertical="top" wrapText="1"/>
    </xf>
    <xf numFmtId="0" fontId="70" fillId="55" borderId="6" xfId="19" applyFont="1" applyFill="1" applyBorder="1" applyAlignment="1">
      <alignment horizontal="left" vertical="top" wrapText="1"/>
    </xf>
    <xf numFmtId="0" fontId="70" fillId="55" borderId="0" xfId="19" applyFont="1" applyFill="1" applyAlignment="1">
      <alignment horizontal="left" vertical="top" wrapText="1"/>
    </xf>
    <xf numFmtId="0" fontId="70" fillId="55" borderId="9" xfId="19" applyFont="1" applyFill="1" applyBorder="1" applyAlignment="1">
      <alignment horizontal="left" vertical="top" wrapText="1"/>
    </xf>
    <xf numFmtId="0" fontId="48" fillId="7" borderId="118" xfId="1" applyFont="1" applyFill="1" applyBorder="1" applyAlignment="1">
      <alignment horizontal="center" vertical="center" wrapText="1"/>
    </xf>
    <xf numFmtId="0" fontId="48" fillId="7" borderId="20" xfId="1" applyFont="1" applyFill="1" applyBorder="1" applyAlignment="1">
      <alignment horizontal="center" vertical="center" wrapText="1"/>
    </xf>
    <xf numFmtId="0" fontId="25" fillId="18" borderId="53" xfId="1" applyFont="1" applyFill="1" applyBorder="1" applyAlignment="1">
      <alignment horizontal="center" vertical="center" wrapText="1"/>
    </xf>
    <xf numFmtId="0" fontId="25" fillId="18" borderId="14" xfId="1" applyFont="1" applyFill="1" applyBorder="1" applyAlignment="1">
      <alignment horizontal="center" vertical="center" wrapText="1"/>
    </xf>
    <xf numFmtId="180" fontId="101" fillId="8" borderId="122" xfId="14" applyNumberFormat="1" applyFont="1" applyFill="1" applyBorder="1" applyAlignment="1">
      <alignment horizontal="center" vertical="center" wrapText="1"/>
    </xf>
    <xf numFmtId="180" fontId="101" fillId="8" borderId="21" xfId="14" applyNumberFormat="1" applyFont="1" applyFill="1" applyBorder="1" applyAlignment="1">
      <alignment horizontal="center" vertical="center" wrapText="1"/>
    </xf>
    <xf numFmtId="0" fontId="21" fillId="44" borderId="122" xfId="1" applyFont="1" applyFill="1" applyBorder="1" applyAlignment="1">
      <alignment horizontal="center" vertical="center"/>
    </xf>
    <xf numFmtId="0" fontId="21" fillId="44" borderId="21" xfId="1" applyFont="1" applyFill="1" applyBorder="1" applyAlignment="1">
      <alignment horizontal="center" vertical="center"/>
    </xf>
    <xf numFmtId="0" fontId="59" fillId="8" borderId="118" xfId="1" applyFont="1" applyFill="1" applyBorder="1" applyAlignment="1">
      <alignment horizontal="center" vertical="center" wrapText="1"/>
    </xf>
    <xf numFmtId="0" fontId="59" fillId="8" borderId="53" xfId="1" applyFont="1" applyFill="1" applyBorder="1" applyAlignment="1">
      <alignment horizontal="center" vertical="center" wrapText="1"/>
    </xf>
    <xf numFmtId="0" fontId="59" fillId="8" borderId="54" xfId="1" applyFont="1" applyFill="1" applyBorder="1" applyAlignment="1">
      <alignment horizontal="center" vertical="center" wrapText="1"/>
    </xf>
    <xf numFmtId="0" fontId="59" fillId="8" borderId="20" xfId="1" applyFont="1" applyFill="1" applyBorder="1" applyAlignment="1">
      <alignment horizontal="center" vertical="center" wrapText="1"/>
    </xf>
    <xf numFmtId="0" fontId="59" fillId="8" borderId="14" xfId="1" applyFont="1" applyFill="1" applyBorder="1" applyAlignment="1">
      <alignment horizontal="center" vertical="center" wrapText="1"/>
    </xf>
    <xf numFmtId="0" fontId="59" fillId="8" borderId="61" xfId="1" applyFont="1" applyFill="1" applyBorder="1" applyAlignment="1">
      <alignment horizontal="center" vertical="center" wrapText="1"/>
    </xf>
    <xf numFmtId="0" fontId="25" fillId="18" borderId="53" xfId="1" applyFont="1" applyFill="1" applyBorder="1" applyAlignment="1" applyProtection="1">
      <alignment horizontal="center" vertical="center" wrapText="1"/>
      <protection locked="0"/>
    </xf>
    <xf numFmtId="0" fontId="90" fillId="49" borderId="59" xfId="0" applyFont="1" applyFill="1" applyBorder="1" applyAlignment="1">
      <alignment horizontal="center" vertical="center" wrapText="1"/>
    </xf>
    <xf numFmtId="0" fontId="90" fillId="49" borderId="49" xfId="0" applyFont="1" applyFill="1" applyBorder="1" applyAlignment="1">
      <alignment horizontal="center" vertical="center" wrapText="1"/>
    </xf>
    <xf numFmtId="0" fontId="90" fillId="49" borderId="143" xfId="0" applyFont="1" applyFill="1" applyBorder="1" applyAlignment="1">
      <alignment horizontal="center" vertical="center" wrapText="1"/>
    </xf>
    <xf numFmtId="0" fontId="90" fillId="49" borderId="39" xfId="0" applyFont="1" applyFill="1" applyBorder="1" applyAlignment="1">
      <alignment horizontal="center" vertical="center" wrapText="1"/>
    </xf>
    <xf numFmtId="0" fontId="90" fillId="49" borderId="41" xfId="0" applyFont="1" applyFill="1" applyBorder="1" applyAlignment="1">
      <alignment horizontal="center" vertical="center" wrapText="1"/>
    </xf>
    <xf numFmtId="0" fontId="59" fillId="8" borderId="17" xfId="1" applyFont="1" applyFill="1" applyBorder="1" applyAlignment="1">
      <alignment horizontal="center" vertical="center" wrapText="1"/>
    </xf>
    <xf numFmtId="0" fontId="59" fillId="8" borderId="0" xfId="1" applyFont="1" applyFill="1" applyAlignment="1">
      <alignment horizontal="center" vertical="center" wrapText="1"/>
    </xf>
    <xf numFmtId="0" fontId="59" fillId="8" borderId="56" xfId="1" applyFont="1" applyFill="1" applyBorder="1" applyAlignment="1">
      <alignment horizontal="center" vertical="center" wrapText="1"/>
    </xf>
    <xf numFmtId="0" fontId="80" fillId="46" borderId="36" xfId="16" applyFont="1" applyFill="1" applyBorder="1" applyAlignment="1" applyProtection="1">
      <alignment horizontal="center" vertical="center"/>
      <protection locked="0"/>
    </xf>
    <xf numFmtId="0" fontId="80" fillId="46" borderId="0" xfId="16" applyFont="1" applyFill="1" applyAlignment="1" applyProtection="1">
      <alignment horizontal="center" vertical="center"/>
      <protection locked="0"/>
    </xf>
    <xf numFmtId="0" fontId="27" fillId="26" borderId="59" xfId="16" applyFont="1" applyFill="1" applyBorder="1" applyAlignment="1" applyProtection="1">
      <alignment horizontal="center" vertical="center" wrapText="1"/>
      <protection locked="0"/>
    </xf>
    <xf numFmtId="0" fontId="27" fillId="26" borderId="49" xfId="16" applyFont="1" applyFill="1" applyBorder="1" applyAlignment="1" applyProtection="1">
      <alignment horizontal="center" vertical="center" wrapText="1"/>
      <protection locked="0"/>
    </xf>
    <xf numFmtId="0" fontId="27" fillId="26" borderId="143" xfId="16" applyFont="1" applyFill="1" applyBorder="1" applyAlignment="1" applyProtection="1">
      <alignment horizontal="center" vertical="center" wrapText="1"/>
      <protection locked="0"/>
    </xf>
    <xf numFmtId="0" fontId="27" fillId="26" borderId="60" xfId="16" applyFont="1" applyFill="1" applyBorder="1" applyAlignment="1" applyProtection="1">
      <alignment horizontal="center" vertical="center" wrapText="1"/>
      <protection locked="0"/>
    </xf>
    <xf numFmtId="0" fontId="27" fillId="26" borderId="14" xfId="16" applyFont="1" applyFill="1" applyBorder="1" applyAlignment="1" applyProtection="1">
      <alignment horizontal="center" vertical="center" wrapText="1"/>
      <protection locked="0"/>
    </xf>
    <xf numFmtId="0" fontId="27" fillId="26" borderId="115" xfId="16" applyFont="1" applyFill="1" applyBorder="1" applyAlignment="1" applyProtection="1">
      <alignment horizontal="center" vertical="center" wrapText="1"/>
      <protection locked="0"/>
    </xf>
    <xf numFmtId="0" fontId="79" fillId="45" borderId="0" xfId="16" applyFont="1" applyFill="1" applyAlignment="1" applyProtection="1">
      <alignment horizontal="center" vertical="center"/>
      <protection locked="0"/>
    </xf>
    <xf numFmtId="0" fontId="79" fillId="45" borderId="37" xfId="16" applyFont="1" applyFill="1" applyBorder="1" applyAlignment="1" applyProtection="1">
      <alignment horizontal="center" vertical="center"/>
      <protection locked="0"/>
    </xf>
    <xf numFmtId="0" fontId="37" fillId="46" borderId="37" xfId="16" applyFont="1" applyFill="1" applyBorder="1" applyAlignment="1" applyProtection="1">
      <alignment horizontal="center" vertical="center"/>
      <protection locked="0"/>
    </xf>
    <xf numFmtId="0" fontId="34" fillId="16" borderId="6" xfId="0" applyFont="1" applyFill="1" applyBorder="1" applyAlignment="1">
      <alignment horizontal="left" vertical="center" wrapText="1"/>
    </xf>
    <xf numFmtId="0" fontId="34" fillId="16" borderId="0" xfId="0" applyFont="1" applyFill="1" applyAlignment="1">
      <alignment horizontal="left" vertical="center" wrapText="1"/>
    </xf>
    <xf numFmtId="0" fontId="34" fillId="16" borderId="9" xfId="0" applyFont="1" applyFill="1" applyBorder="1" applyAlignment="1">
      <alignment horizontal="left" vertical="center" wrapText="1"/>
    </xf>
    <xf numFmtId="0" fontId="27" fillId="7" borderId="114" xfId="1" applyFont="1" applyFill="1" applyBorder="1" applyAlignment="1">
      <alignment horizontal="center" vertical="center"/>
    </xf>
    <xf numFmtId="0" fontId="0" fillId="18" borderId="0" xfId="0" applyFill="1" applyAlignment="1">
      <alignment horizontal="left" vertical="center"/>
    </xf>
    <xf numFmtId="0" fontId="0" fillId="18" borderId="0" xfId="0" applyFill="1" applyAlignment="1">
      <alignment horizontal="center" vertical="center" wrapText="1"/>
    </xf>
    <xf numFmtId="0" fontId="0" fillId="18" borderId="0" xfId="0" applyFill="1" applyAlignment="1">
      <alignment horizontal="center" vertical="center"/>
    </xf>
    <xf numFmtId="0" fontId="59" fillId="8" borderId="17" xfId="5" applyFont="1" applyFill="1" applyBorder="1" applyAlignment="1">
      <alignment horizontal="left" vertical="top" wrapText="1"/>
    </xf>
    <xf numFmtId="0" fontId="59" fillId="8" borderId="0" xfId="5" applyFont="1" applyFill="1" applyAlignment="1">
      <alignment horizontal="left" vertical="top" wrapText="1"/>
    </xf>
    <xf numFmtId="0" fontId="59" fillId="8" borderId="56" xfId="5" applyFont="1" applyFill="1" applyBorder="1" applyAlignment="1">
      <alignment horizontal="left" vertical="top" wrapText="1"/>
    </xf>
    <xf numFmtId="0" fontId="59" fillId="8" borderId="91" xfId="5" applyFont="1" applyFill="1" applyBorder="1" applyAlignment="1">
      <alignment horizontal="left" vertical="top" wrapText="1"/>
    </xf>
    <xf numFmtId="0" fontId="59" fillId="8" borderId="92" xfId="5" applyFont="1" applyFill="1" applyBorder="1" applyAlignment="1">
      <alignment horizontal="left" vertical="top" wrapText="1"/>
    </xf>
    <xf numFmtId="0" fontId="59" fillId="8" borderId="93" xfId="5" applyFont="1" applyFill="1" applyBorder="1" applyAlignment="1">
      <alignment horizontal="left" vertical="top" wrapText="1"/>
    </xf>
    <xf numFmtId="0" fontId="21" fillId="8" borderId="134" xfId="1" applyFont="1" applyFill="1" applyBorder="1" applyAlignment="1">
      <alignment horizontal="center" vertical="center" wrapText="1"/>
    </xf>
    <xf numFmtId="0" fontId="21" fillId="8" borderId="115" xfId="1" applyFont="1" applyFill="1" applyBorder="1" applyAlignment="1">
      <alignment horizontal="center" vertical="center" wrapText="1"/>
    </xf>
    <xf numFmtId="0" fontId="100" fillId="55" borderId="17" xfId="19" applyFont="1" applyFill="1" applyBorder="1" applyAlignment="1">
      <alignment horizontal="left" vertical="top" wrapText="1"/>
    </xf>
    <xf numFmtId="0" fontId="100" fillId="55" borderId="56" xfId="19" applyFont="1" applyFill="1" applyBorder="1" applyAlignment="1">
      <alignment horizontal="left" vertical="top" wrapText="1"/>
    </xf>
    <xf numFmtId="0" fontId="125" fillId="7" borderId="6" xfId="3" applyFont="1" applyFill="1" applyBorder="1" applyAlignment="1">
      <alignment horizontal="center" vertical="center"/>
    </xf>
    <xf numFmtId="0" fontId="125" fillId="7" borderId="0" xfId="3" applyFont="1" applyFill="1" applyAlignment="1">
      <alignment horizontal="center" vertical="center"/>
    </xf>
    <xf numFmtId="0" fontId="125" fillId="7" borderId="9" xfId="3" applyFont="1" applyFill="1" applyBorder="1" applyAlignment="1">
      <alignment horizontal="center" vertical="center"/>
    </xf>
    <xf numFmtId="0" fontId="27" fillId="8" borderId="0" xfId="1" applyFont="1" applyFill="1" applyAlignment="1" applyProtection="1">
      <alignment horizontal="left" vertical="center"/>
      <protection locked="0"/>
    </xf>
    <xf numFmtId="0" fontId="27" fillId="8" borderId="9" xfId="1" applyFont="1" applyFill="1" applyBorder="1" applyAlignment="1" applyProtection="1">
      <alignment horizontal="left" vertical="center"/>
      <protection locked="0"/>
    </xf>
    <xf numFmtId="0" fontId="45" fillId="8" borderId="6" xfId="3" applyFont="1" applyFill="1" applyBorder="1" applyAlignment="1">
      <alignment horizontal="center" vertical="center" wrapText="1"/>
    </xf>
    <xf numFmtId="0" fontId="45" fillId="8" borderId="0" xfId="3" applyFont="1" applyFill="1" applyAlignment="1">
      <alignment horizontal="center" vertical="center" wrapText="1"/>
    </xf>
    <xf numFmtId="0" fontId="45" fillId="8" borderId="9" xfId="3" applyFont="1" applyFill="1" applyBorder="1" applyAlignment="1">
      <alignment horizontal="center" vertical="center" wrapText="1"/>
    </xf>
    <xf numFmtId="0" fontId="75" fillId="8" borderId="6" xfId="3" applyFont="1" applyFill="1" applyBorder="1" applyAlignment="1">
      <alignment horizontal="center" vertical="center"/>
    </xf>
    <xf numFmtId="0" fontId="119" fillId="8" borderId="6" xfId="1" applyFont="1" applyFill="1" applyBorder="1" applyAlignment="1">
      <alignment horizontal="center" vertical="center"/>
    </xf>
    <xf numFmtId="0" fontId="74" fillId="0" borderId="81" xfId="3" applyFont="1" applyBorder="1" applyAlignment="1">
      <alignment horizontal="center" vertical="center"/>
    </xf>
    <xf numFmtId="0" fontId="74" fillId="0" borderId="1" xfId="3" applyFont="1" applyBorder="1" applyAlignment="1">
      <alignment horizontal="center" vertical="center"/>
    </xf>
    <xf numFmtId="0" fontId="25" fillId="8" borderId="1" xfId="1" applyFont="1" applyFill="1" applyBorder="1" applyAlignment="1">
      <alignment horizontal="center" vertical="center" wrapText="1"/>
    </xf>
    <xf numFmtId="0" fontId="41" fillId="21" borderId="6" xfId="1" applyFont="1" applyFill="1" applyBorder="1" applyAlignment="1" applyProtection="1">
      <alignment horizontal="center" vertical="center"/>
      <protection hidden="1"/>
    </xf>
    <xf numFmtId="0" fontId="25" fillId="18" borderId="1" xfId="1" applyFont="1" applyFill="1" applyBorder="1" applyAlignment="1">
      <alignment horizontal="center" vertical="center" wrapText="1"/>
    </xf>
    <xf numFmtId="0" fontId="25" fillId="18" borderId="0" xfId="1" applyFont="1" applyFill="1" applyAlignment="1">
      <alignment horizontal="center" vertical="center" wrapText="1"/>
    </xf>
    <xf numFmtId="0" fontId="25" fillId="18" borderId="1" xfId="1" applyFont="1" applyFill="1" applyBorder="1" applyAlignment="1" applyProtection="1">
      <alignment horizontal="center" vertical="center" wrapText="1"/>
      <protection locked="0"/>
    </xf>
    <xf numFmtId="0" fontId="21" fillId="26" borderId="81" xfId="1" applyFont="1" applyFill="1" applyBorder="1" applyAlignment="1">
      <alignment horizontal="center" vertical="center" wrapText="1"/>
    </xf>
    <xf numFmtId="0" fontId="21" fillId="26" borderId="1" xfId="1" applyFont="1" applyFill="1" applyBorder="1" applyAlignment="1">
      <alignment horizontal="center" vertical="center" wrapText="1"/>
    </xf>
    <xf numFmtId="0" fontId="21" fillId="26" borderId="20" xfId="1" applyFont="1" applyFill="1" applyBorder="1" applyAlignment="1">
      <alignment horizontal="center" vertical="center" wrapText="1"/>
    </xf>
    <xf numFmtId="0" fontId="21" fillId="26" borderId="14" xfId="1" applyFont="1" applyFill="1" applyBorder="1" applyAlignment="1">
      <alignment horizontal="center" vertical="center" wrapText="1"/>
    </xf>
    <xf numFmtId="0" fontId="55" fillId="21" borderId="82" xfId="1" applyFont="1" applyFill="1" applyBorder="1" applyAlignment="1" applyProtection="1">
      <alignment horizontal="center" vertical="center"/>
      <protection locked="0"/>
    </xf>
    <xf numFmtId="0" fontId="55" fillId="21" borderId="14" xfId="1" applyFont="1" applyFill="1" applyBorder="1" applyAlignment="1" applyProtection="1">
      <alignment horizontal="center" vertical="center"/>
      <protection locked="0"/>
    </xf>
    <xf numFmtId="0" fontId="25" fillId="56" borderId="1" xfId="1" applyFont="1" applyFill="1" applyBorder="1" applyAlignment="1">
      <alignment horizontal="center" vertical="center" wrapText="1"/>
    </xf>
    <xf numFmtId="0" fontId="25" fillId="56" borderId="83" xfId="1" applyFont="1" applyFill="1" applyBorder="1" applyAlignment="1">
      <alignment horizontal="center" vertical="center" wrapText="1"/>
    </xf>
    <xf numFmtId="0" fontId="25" fillId="56" borderId="14" xfId="1" applyFont="1" applyFill="1" applyBorder="1" applyAlignment="1">
      <alignment horizontal="center" vertical="center" wrapText="1"/>
    </xf>
    <xf numFmtId="0" fontId="25" fillId="56" borderId="22" xfId="1" applyFont="1" applyFill="1" applyBorder="1" applyAlignment="1">
      <alignment horizontal="center" vertical="center" wrapText="1"/>
    </xf>
    <xf numFmtId="170" fontId="92" fillId="26" borderId="0" xfId="1" applyNumberFormat="1" applyFont="1" applyFill="1" applyAlignment="1">
      <alignment horizontal="center" vertical="top" wrapText="1"/>
    </xf>
    <xf numFmtId="170" fontId="92" fillId="26" borderId="9" xfId="1" applyNumberFormat="1" applyFont="1" applyFill="1" applyBorder="1" applyAlignment="1">
      <alignment horizontal="center" vertical="top" wrapText="1"/>
    </xf>
    <xf numFmtId="170" fontId="99" fillId="26" borderId="0" xfId="1" applyNumberFormat="1" applyFont="1" applyFill="1" applyAlignment="1">
      <alignment horizontal="center" vertical="top" wrapText="1"/>
    </xf>
    <xf numFmtId="170" fontId="99" fillId="26" borderId="9" xfId="1" applyNumberFormat="1" applyFont="1" applyFill="1" applyBorder="1" applyAlignment="1">
      <alignment horizontal="center" vertical="top" wrapText="1"/>
    </xf>
    <xf numFmtId="0" fontId="25" fillId="18" borderId="71" xfId="1" applyFont="1" applyFill="1" applyBorder="1" applyAlignment="1">
      <alignment horizontal="center" vertical="center" wrapText="1"/>
    </xf>
    <xf numFmtId="0" fontId="57" fillId="21" borderId="72" xfId="1" applyFont="1" applyFill="1" applyBorder="1" applyAlignment="1" applyProtection="1">
      <alignment horizontal="center" vertical="center" wrapText="1"/>
      <protection hidden="1"/>
    </xf>
    <xf numFmtId="0" fontId="25" fillId="8" borderId="18" xfId="1" applyFont="1" applyFill="1" applyBorder="1" applyAlignment="1">
      <alignment horizontal="center" vertical="center" wrapText="1"/>
    </xf>
    <xf numFmtId="0" fontId="25" fillId="8" borderId="15" xfId="1" applyFont="1" applyFill="1" applyBorder="1" applyAlignment="1">
      <alignment horizontal="center" vertical="center" wrapText="1"/>
    </xf>
    <xf numFmtId="0" fontId="25" fillId="26" borderId="49" xfId="1" applyFont="1" applyFill="1" applyBorder="1" applyAlignment="1">
      <alignment horizontal="center" vertical="center" wrapText="1"/>
    </xf>
    <xf numFmtId="0" fontId="25" fillId="8" borderId="51" xfId="1" applyFont="1" applyFill="1" applyBorder="1" applyAlignment="1">
      <alignment horizontal="center" vertical="center" wrapText="1"/>
    </xf>
    <xf numFmtId="0" fontId="25" fillId="18" borderId="5" xfId="1" applyFont="1" applyFill="1" applyBorder="1" applyAlignment="1" applyProtection="1">
      <alignment horizontal="center" vertical="center" wrapText="1"/>
      <protection locked="0"/>
    </xf>
    <xf numFmtId="0" fontId="25" fillId="18" borderId="49" xfId="1" applyFont="1" applyFill="1" applyBorder="1" applyAlignment="1" applyProtection="1">
      <alignment horizontal="center" vertical="center" wrapText="1"/>
      <protection locked="0"/>
    </xf>
    <xf numFmtId="0" fontId="25" fillId="18" borderId="27" xfId="1" applyFont="1" applyFill="1" applyBorder="1" applyAlignment="1">
      <alignment horizontal="center" vertical="center" wrapText="1"/>
    </xf>
    <xf numFmtId="0" fontId="57" fillId="21" borderId="102" xfId="1" applyFont="1" applyFill="1" applyBorder="1" applyAlignment="1" applyProtection="1">
      <alignment horizontal="center" vertical="center" wrapText="1"/>
      <protection hidden="1"/>
    </xf>
    <xf numFmtId="0" fontId="58" fillId="7" borderId="48" xfId="1" applyFont="1" applyFill="1" applyBorder="1" applyAlignment="1">
      <alignment horizontal="center" vertical="center" wrapText="1"/>
    </xf>
    <xf numFmtId="0" fontId="58" fillId="7" borderId="20" xfId="1" applyFont="1" applyFill="1" applyBorder="1" applyAlignment="1">
      <alignment horizontal="center" vertical="center" wrapText="1"/>
    </xf>
    <xf numFmtId="0" fontId="25" fillId="8" borderId="49" xfId="1" applyFont="1" applyFill="1" applyBorder="1" applyAlignment="1">
      <alignment horizontal="center" vertical="center" wrapText="1"/>
    </xf>
    <xf numFmtId="0" fontId="73" fillId="16" borderId="0" xfId="3" applyFont="1" applyFill="1" applyAlignment="1">
      <alignment horizontal="left" vertical="center" wrapText="1"/>
    </xf>
    <xf numFmtId="0" fontId="73" fillId="16" borderId="9" xfId="3" applyFont="1" applyFill="1" applyBorder="1" applyAlignment="1">
      <alignment horizontal="left" vertical="center" wrapText="1"/>
    </xf>
    <xf numFmtId="0" fontId="87" fillId="18" borderId="6" xfId="1" applyFont="1" applyFill="1" applyBorder="1" applyAlignment="1">
      <alignment horizontal="left" vertical="center"/>
    </xf>
    <xf numFmtId="0" fontId="84" fillId="18" borderId="6" xfId="1" applyFont="1" applyFill="1" applyBorder="1" applyAlignment="1">
      <alignment horizontal="left" vertical="center"/>
    </xf>
    <xf numFmtId="0" fontId="38" fillId="8" borderId="0" xfId="4" applyFont="1" applyFill="1" applyAlignment="1">
      <alignment horizontal="center" vertical="top" wrapText="1"/>
    </xf>
    <xf numFmtId="0" fontId="0" fillId="16" borderId="9" xfId="0" applyFill="1" applyBorder="1" applyAlignment="1">
      <alignment horizontal="center" wrapText="1"/>
    </xf>
    <xf numFmtId="0" fontId="29" fillId="17" borderId="7" xfId="1" applyFont="1" applyFill="1" applyBorder="1" applyAlignment="1">
      <alignment horizontal="center" vertical="center" wrapText="1"/>
    </xf>
    <xf numFmtId="0" fontId="29" fillId="17" borderId="2" xfId="1" applyFont="1" applyFill="1" applyBorder="1" applyAlignment="1">
      <alignment horizontal="center" vertical="center" wrapText="1"/>
    </xf>
    <xf numFmtId="0" fontId="29" fillId="17" borderId="8" xfId="1" applyFont="1" applyFill="1" applyBorder="1" applyAlignment="1">
      <alignment horizontal="center" vertical="center" wrapText="1"/>
    </xf>
    <xf numFmtId="0" fontId="29" fillId="17" borderId="6" xfId="1" applyFont="1" applyFill="1" applyBorder="1" applyAlignment="1">
      <alignment horizontal="center" vertical="center" wrapText="1"/>
    </xf>
    <xf numFmtId="0" fontId="29" fillId="17" borderId="0" xfId="1" applyFont="1" applyFill="1" applyAlignment="1">
      <alignment horizontal="center" vertical="center" wrapText="1"/>
    </xf>
    <xf numFmtId="0" fontId="29" fillId="17" borderId="9" xfId="1" applyFont="1" applyFill="1" applyBorder="1" applyAlignment="1">
      <alignment horizontal="center" vertical="center" wrapText="1"/>
    </xf>
    <xf numFmtId="0" fontId="50" fillId="8" borderId="0" xfId="1" applyFont="1" applyFill="1" applyAlignment="1">
      <alignment horizontal="left" vertical="center" wrapText="1"/>
    </xf>
    <xf numFmtId="0" fontId="143" fillId="8" borderId="0" xfId="0" applyFont="1" applyFill="1" applyAlignment="1">
      <alignment horizontal="left" vertical="center" wrapText="1"/>
    </xf>
    <xf numFmtId="0" fontId="1" fillId="13" borderId="7" xfId="3" applyFill="1" applyBorder="1" applyAlignment="1">
      <alignment horizontal="center" vertical="center" wrapText="1"/>
    </xf>
    <xf numFmtId="0" fontId="1" fillId="13" borderId="2" xfId="3" applyFill="1" applyBorder="1" applyAlignment="1">
      <alignment horizontal="center" vertical="center" wrapText="1"/>
    </xf>
    <xf numFmtId="0" fontId="1" fillId="13" borderId="8" xfId="3" applyFill="1" applyBorder="1" applyAlignment="1">
      <alignment horizontal="center" vertical="center" wrapText="1"/>
    </xf>
    <xf numFmtId="0" fontId="1" fillId="13" borderId="73" xfId="3" applyFill="1" applyBorder="1" applyAlignment="1">
      <alignment horizontal="center" vertical="center" wrapText="1"/>
    </xf>
    <xf numFmtId="0" fontId="1" fillId="13" borderId="14" xfId="3" applyFill="1" applyBorder="1" applyAlignment="1">
      <alignment horizontal="center" vertical="center" wrapText="1"/>
    </xf>
    <xf numFmtId="0" fontId="1" fillId="13" borderId="22" xfId="3" applyFill="1" applyBorder="1" applyAlignment="1">
      <alignment horizontal="center" vertical="center" wrapText="1"/>
    </xf>
    <xf numFmtId="0" fontId="1" fillId="8" borderId="0" xfId="3" applyFill="1" applyAlignment="1">
      <alignment horizontal="left" vertical="center" wrapText="1"/>
    </xf>
    <xf numFmtId="0" fontId="202" fillId="16" borderId="0" xfId="4" applyFont="1" applyFill="1" applyAlignment="1">
      <alignment horizontal="center" vertical="center" wrapText="1"/>
    </xf>
    <xf numFmtId="0" fontId="1" fillId="0" borderId="0" xfId="3" applyAlignment="1">
      <alignment horizontal="center" vertical="center" wrapText="1"/>
    </xf>
    <xf numFmtId="0" fontId="46" fillId="16" borderId="0" xfId="4" applyFont="1" applyFill="1" applyAlignment="1">
      <alignment horizontal="center" vertical="center" wrapText="1"/>
    </xf>
    <xf numFmtId="0" fontId="21" fillId="16" borderId="6" xfId="1" applyFont="1" applyFill="1" applyBorder="1" applyAlignment="1">
      <alignment horizontal="left" vertical="center" wrapText="1"/>
    </xf>
    <xf numFmtId="0" fontId="21" fillId="16" borderId="0" xfId="1" applyFont="1" applyFill="1" applyAlignment="1">
      <alignment horizontal="left" vertical="center" wrapText="1"/>
    </xf>
    <xf numFmtId="0" fontId="21" fillId="16" borderId="9" xfId="1" applyFont="1" applyFill="1" applyBorder="1" applyAlignment="1">
      <alignment horizontal="left" vertical="center" wrapText="1"/>
    </xf>
    <xf numFmtId="0" fontId="204" fillId="16" borderId="0" xfId="4" applyFont="1" applyFill="1" applyAlignment="1">
      <alignment horizontal="center" vertical="center" wrapText="1"/>
    </xf>
    <xf numFmtId="0" fontId="178" fillId="91" borderId="6" xfId="1" applyFont="1" applyFill="1" applyBorder="1" applyAlignment="1" applyProtection="1">
      <alignment horizontal="left" vertical="center" wrapText="1"/>
      <protection hidden="1"/>
    </xf>
    <xf numFmtId="0" fontId="178" fillId="91" borderId="0" xfId="1" applyFont="1" applyFill="1" applyAlignment="1" applyProtection="1">
      <alignment horizontal="left" vertical="center" wrapText="1"/>
      <protection hidden="1"/>
    </xf>
    <xf numFmtId="0" fontId="178" fillId="91" borderId="9" xfId="1" applyFont="1" applyFill="1" applyBorder="1" applyAlignment="1" applyProtection="1">
      <alignment horizontal="left" vertical="center" wrapText="1"/>
      <protection hidden="1"/>
    </xf>
    <xf numFmtId="0" fontId="80" fillId="16" borderId="0" xfId="13" applyFont="1" applyFill="1" applyAlignment="1">
      <alignment horizontal="center" vertical="center" wrapText="1"/>
    </xf>
    <xf numFmtId="0" fontId="159" fillId="16" borderId="0" xfId="26" applyFont="1" applyFill="1" applyAlignment="1">
      <alignment horizontal="left" vertical="center" wrapText="1"/>
    </xf>
    <xf numFmtId="0" fontId="27" fillId="16" borderId="0" xfId="26" applyFont="1" applyFill="1" applyAlignment="1">
      <alignment horizontal="left" vertical="center" wrapText="1"/>
    </xf>
    <xf numFmtId="0" fontId="161" fillId="16" borderId="0" xfId="26" applyFont="1" applyFill="1" applyAlignment="1">
      <alignment horizontal="left" vertical="center" wrapText="1"/>
    </xf>
    <xf numFmtId="0" fontId="33" fillId="70" borderId="6" xfId="1" applyFont="1" applyFill="1" applyBorder="1" applyAlignment="1">
      <alignment horizontal="center" vertical="center"/>
    </xf>
    <xf numFmtId="0" fontId="33" fillId="70" borderId="0" xfId="1" applyFont="1" applyFill="1" applyAlignment="1">
      <alignment horizontal="center" vertical="center"/>
    </xf>
    <xf numFmtId="0" fontId="33" fillId="70" borderId="9" xfId="1" applyFont="1" applyFill="1" applyBorder="1" applyAlignment="1">
      <alignment horizontal="center" vertical="center"/>
    </xf>
    <xf numFmtId="0" fontId="73" fillId="8" borderId="1" xfId="0" applyFont="1" applyFill="1" applyBorder="1" applyAlignment="1">
      <alignment horizontal="center" vertical="center"/>
    </xf>
    <xf numFmtId="0" fontId="73" fillId="8" borderId="177" xfId="0" applyFont="1" applyFill="1" applyBorder="1" applyAlignment="1">
      <alignment horizontal="center" vertical="center"/>
    </xf>
    <xf numFmtId="0" fontId="73" fillId="8" borderId="83" xfId="0" applyFont="1" applyFill="1" applyBorder="1" applyAlignment="1">
      <alignment horizontal="center" vertical="center"/>
    </xf>
    <xf numFmtId="0" fontId="73" fillId="8" borderId="210" xfId="0" applyFont="1" applyFill="1" applyBorder="1" applyAlignment="1">
      <alignment horizontal="center" vertical="center"/>
    </xf>
    <xf numFmtId="0" fontId="196" fillId="16" borderId="6" xfId="3" applyFont="1" applyFill="1" applyBorder="1" applyAlignment="1">
      <alignment horizontal="left" vertical="center" wrapText="1"/>
    </xf>
    <xf numFmtId="0" fontId="196" fillId="16" borderId="0" xfId="3" applyFont="1" applyFill="1" applyAlignment="1">
      <alignment horizontal="left" vertical="center" wrapText="1"/>
    </xf>
    <xf numFmtId="0" fontId="196" fillId="16" borderId="9" xfId="3" applyFont="1" applyFill="1" applyBorder="1" applyAlignment="1">
      <alignment horizontal="left" vertical="center" wrapText="1"/>
    </xf>
    <xf numFmtId="0" fontId="21" fillId="8" borderId="1" xfId="1" applyFont="1" applyFill="1" applyBorder="1" applyAlignment="1">
      <alignment horizontal="center" vertical="center" wrapText="1"/>
    </xf>
    <xf numFmtId="0" fontId="21" fillId="8" borderId="177" xfId="1" applyFont="1" applyFill="1" applyBorder="1" applyAlignment="1">
      <alignment horizontal="center" vertical="center" wrapText="1"/>
    </xf>
    <xf numFmtId="0" fontId="25" fillId="8" borderId="177" xfId="1" applyFont="1" applyFill="1" applyBorder="1" applyAlignment="1">
      <alignment horizontal="center" vertical="center" wrapText="1"/>
    </xf>
    <xf numFmtId="0" fontId="193" fillId="8" borderId="81" xfId="0" applyFont="1" applyFill="1" applyBorder="1" applyAlignment="1">
      <alignment horizontal="center" vertical="center"/>
    </xf>
    <xf numFmtId="0" fontId="193" fillId="8" borderId="209" xfId="0" applyFont="1" applyFill="1" applyBorder="1" applyAlignment="1">
      <alignment horizontal="center" vertical="center"/>
    </xf>
    <xf numFmtId="0" fontId="21" fillId="56" borderId="1" xfId="1" applyFont="1" applyFill="1" applyBorder="1" applyAlignment="1">
      <alignment horizontal="center" vertical="center" wrapText="1"/>
    </xf>
    <xf numFmtId="0" fontId="21" fillId="56" borderId="177" xfId="1" applyFont="1" applyFill="1" applyBorder="1" applyAlignment="1">
      <alignment horizontal="center" vertical="center" wrapText="1"/>
    </xf>
    <xf numFmtId="180" fontId="192" fillId="8" borderId="203" xfId="14" applyNumberFormat="1" applyFont="1" applyFill="1" applyBorder="1" applyAlignment="1">
      <alignment horizontal="center" vertical="center" wrapText="1"/>
    </xf>
    <xf numFmtId="180" fontId="192" fillId="8" borderId="207" xfId="14" applyNumberFormat="1" applyFont="1" applyFill="1" applyBorder="1" applyAlignment="1">
      <alignment horizontal="center" vertical="center" wrapText="1"/>
    </xf>
    <xf numFmtId="0" fontId="50" fillId="8" borderId="204" xfId="1" applyFont="1" applyFill="1" applyBorder="1" applyAlignment="1">
      <alignment horizontal="center" vertical="center"/>
    </xf>
    <xf numFmtId="0" fontId="50" fillId="8" borderId="1" xfId="1" applyFont="1" applyFill="1" applyBorder="1" applyAlignment="1">
      <alignment horizontal="center" vertical="center"/>
    </xf>
    <xf numFmtId="0" fontId="50" fillId="8" borderId="208" xfId="1" applyFont="1" applyFill="1" applyBorder="1" applyAlignment="1">
      <alignment horizontal="center" vertical="center"/>
    </xf>
    <xf numFmtId="0" fontId="50" fillId="8" borderId="177" xfId="1" applyFont="1" applyFill="1" applyBorder="1" applyAlignment="1">
      <alignment horizontal="center" vertical="center"/>
    </xf>
    <xf numFmtId="0" fontId="73" fillId="7" borderId="201" xfId="4" applyFont="1" applyFill="1" applyBorder="1" applyAlignment="1">
      <alignment horizontal="center" vertical="center"/>
    </xf>
    <xf numFmtId="0" fontId="73" fillId="7" borderId="220" xfId="4" applyFont="1" applyFill="1" applyBorder="1" applyAlignment="1">
      <alignment horizontal="center" vertical="center"/>
    </xf>
    <xf numFmtId="0" fontId="99" fillId="7" borderId="201" xfId="1" applyFont="1" applyFill="1" applyBorder="1" applyAlignment="1">
      <alignment horizontal="center" vertical="center" wrapText="1"/>
    </xf>
    <xf numFmtId="0" fontId="99" fillId="7" borderId="1" xfId="1" applyFont="1" applyFill="1" applyBorder="1" applyAlignment="1">
      <alignment horizontal="center" vertical="center" wrapText="1"/>
    </xf>
    <xf numFmtId="0" fontId="99" fillId="7" borderId="218" xfId="1" applyFont="1" applyFill="1" applyBorder="1" applyAlignment="1">
      <alignment horizontal="center" vertical="center" wrapText="1"/>
    </xf>
    <xf numFmtId="0" fontId="99" fillId="7" borderId="205" xfId="1" applyFont="1" applyFill="1" applyBorder="1" applyAlignment="1">
      <alignment horizontal="center" vertical="center" wrapText="1"/>
    </xf>
    <xf numFmtId="0" fontId="99" fillId="7" borderId="177" xfId="1" applyFont="1" applyFill="1" applyBorder="1" applyAlignment="1">
      <alignment horizontal="center" vertical="center" wrapText="1"/>
    </xf>
    <xf numFmtId="0" fontId="99" fillId="7" borderId="222" xfId="1" applyFont="1" applyFill="1" applyBorder="1" applyAlignment="1">
      <alignment horizontal="center" vertical="center" wrapText="1"/>
    </xf>
    <xf numFmtId="0" fontId="21" fillId="7" borderId="219" xfId="9" applyFont="1" applyFill="1" applyBorder="1" applyAlignment="1">
      <alignment horizontal="center" vertical="center"/>
    </xf>
    <xf numFmtId="0" fontId="21" fillId="7" borderId="1" xfId="9" applyFont="1" applyFill="1" applyBorder="1" applyAlignment="1">
      <alignment horizontal="center" vertical="center"/>
    </xf>
    <xf numFmtId="0" fontId="21" fillId="7" borderId="223" xfId="9" applyFont="1" applyFill="1" applyBorder="1" applyAlignment="1">
      <alignment horizontal="center" vertical="center"/>
    </xf>
    <xf numFmtId="0" fontId="21" fillId="7" borderId="177" xfId="9" applyFont="1" applyFill="1" applyBorder="1" applyAlignment="1">
      <alignment horizontal="center" vertical="center"/>
    </xf>
    <xf numFmtId="0" fontId="70" fillId="44" borderId="1" xfId="9" applyFont="1" applyFill="1" applyBorder="1" applyAlignment="1">
      <alignment horizontal="center" vertical="center"/>
    </xf>
    <xf numFmtId="0" fontId="70" fillId="44" borderId="177" xfId="9" applyFont="1" applyFill="1" applyBorder="1" applyAlignment="1">
      <alignment horizontal="center" vertical="center"/>
    </xf>
    <xf numFmtId="0" fontId="21" fillId="56" borderId="1" xfId="1" applyFont="1" applyFill="1" applyBorder="1" applyAlignment="1">
      <alignment horizontal="center" vertical="center"/>
    </xf>
    <xf numFmtId="0" fontId="21" fillId="56" borderId="177" xfId="1" applyFont="1" applyFill="1" applyBorder="1" applyAlignment="1">
      <alignment horizontal="center" vertical="center"/>
    </xf>
    <xf numFmtId="0" fontId="73" fillId="7" borderId="212" xfId="4" applyFont="1" applyFill="1" applyBorder="1" applyAlignment="1">
      <alignment horizontal="center" vertical="center"/>
    </xf>
    <xf numFmtId="0" fontId="70" fillId="44" borderId="1" xfId="9" applyFont="1" applyFill="1" applyBorder="1" applyAlignment="1">
      <alignment horizontal="left" vertical="center"/>
    </xf>
    <xf numFmtId="0" fontId="70" fillId="44" borderId="177" xfId="9" applyFont="1" applyFill="1" applyBorder="1" applyAlignment="1">
      <alignment horizontal="left" vertical="center"/>
    </xf>
    <xf numFmtId="0" fontId="25" fillId="56" borderId="177" xfId="1" applyFont="1" applyFill="1" applyBorder="1" applyAlignment="1">
      <alignment horizontal="center" vertical="center" wrapText="1"/>
    </xf>
    <xf numFmtId="0" fontId="73" fillId="7" borderId="205" xfId="4" applyFont="1" applyFill="1" applyBorder="1" applyAlignment="1">
      <alignment horizontal="center" vertical="center"/>
    </xf>
    <xf numFmtId="0" fontId="183" fillId="92" borderId="6" xfId="1" applyFont="1" applyFill="1" applyBorder="1" applyAlignment="1">
      <alignment horizontal="left" vertical="center"/>
    </xf>
    <xf numFmtId="0" fontId="183" fillId="92" borderId="0" xfId="1" applyFont="1" applyFill="1" applyAlignment="1">
      <alignment horizontal="left" vertical="center"/>
    </xf>
    <xf numFmtId="0" fontId="183" fillId="92" borderId="9" xfId="1" applyFont="1" applyFill="1" applyBorder="1" applyAlignment="1">
      <alignment horizontal="left" vertical="center"/>
    </xf>
    <xf numFmtId="0" fontId="53" fillId="7" borderId="199" xfId="0" applyFont="1" applyFill="1" applyBorder="1" applyAlignment="1">
      <alignment horizontal="center" wrapText="1"/>
    </xf>
    <xf numFmtId="0" fontId="53" fillId="7" borderId="200" xfId="0" applyFont="1" applyFill="1" applyBorder="1" applyAlignment="1">
      <alignment horizontal="center" wrapText="1"/>
    </xf>
    <xf numFmtId="0" fontId="156" fillId="16" borderId="193" xfId="1" applyFont="1" applyFill="1" applyBorder="1" applyAlignment="1">
      <alignment horizontal="center" vertical="center"/>
    </xf>
    <xf numFmtId="0" fontId="156" fillId="16" borderId="176" xfId="1" applyFont="1" applyFill="1" applyBorder="1" applyAlignment="1">
      <alignment horizontal="center" vertical="center"/>
    </xf>
    <xf numFmtId="0" fontId="156" fillId="16" borderId="194" xfId="1" applyFont="1" applyFill="1" applyBorder="1" applyAlignment="1">
      <alignment horizontal="center" vertical="center"/>
    </xf>
    <xf numFmtId="0" fontId="76" fillId="13" borderId="0" xfId="5" applyFont="1" applyFill="1" applyAlignment="1">
      <alignment horizontal="right" vertical="center"/>
    </xf>
    <xf numFmtId="0" fontId="189" fillId="22" borderId="0" xfId="1" applyFont="1" applyFill="1" applyAlignment="1" applyProtection="1">
      <alignment horizontal="center" vertical="center"/>
      <protection hidden="1"/>
    </xf>
    <xf numFmtId="0" fontId="190" fillId="26" borderId="0" xfId="4" applyFont="1" applyFill="1" applyAlignment="1">
      <alignment horizontal="left" vertical="center" wrapText="1"/>
    </xf>
    <xf numFmtId="0" fontId="178" fillId="3" borderId="195" xfId="1" applyFont="1" applyFill="1" applyBorder="1" applyAlignment="1">
      <alignment horizontal="left" vertical="center"/>
    </xf>
    <xf numFmtId="0" fontId="178" fillId="3" borderId="196" xfId="1" applyFont="1" applyFill="1" applyBorder="1" applyAlignment="1">
      <alignment horizontal="left" vertical="center"/>
    </xf>
    <xf numFmtId="0" fontId="178" fillId="3" borderId="197" xfId="1" applyFont="1" applyFill="1" applyBorder="1" applyAlignment="1">
      <alignment horizontal="left" vertical="center"/>
    </xf>
    <xf numFmtId="0" fontId="178" fillId="3" borderId="6" xfId="1" applyFont="1" applyFill="1" applyBorder="1" applyAlignment="1">
      <alignment horizontal="left" vertical="center"/>
    </xf>
    <xf numFmtId="0" fontId="178" fillId="3" borderId="0" xfId="1" applyFont="1" applyFill="1" applyAlignment="1">
      <alignment horizontal="left" vertical="center"/>
    </xf>
    <xf numFmtId="0" fontId="178" fillId="3" borderId="9" xfId="1" applyFont="1" applyFill="1" applyBorder="1" applyAlignment="1">
      <alignment horizontal="left" vertical="center"/>
    </xf>
    <xf numFmtId="0" fontId="29" fillId="17" borderId="73" xfId="1" applyFont="1" applyFill="1" applyBorder="1" applyAlignment="1">
      <alignment horizontal="center" vertical="center" wrapText="1"/>
    </xf>
    <xf numFmtId="0" fontId="29" fillId="17" borderId="14" xfId="1" applyFont="1" applyFill="1" applyBorder="1" applyAlignment="1">
      <alignment horizontal="center" vertical="center" wrapText="1"/>
    </xf>
    <xf numFmtId="0" fontId="29" fillId="17" borderId="22" xfId="1" applyFont="1" applyFill="1" applyBorder="1" applyAlignment="1">
      <alignment horizontal="center" vertical="center" wrapText="1"/>
    </xf>
    <xf numFmtId="0" fontId="27" fillId="16" borderId="0" xfId="3" applyFont="1" applyFill="1" applyAlignment="1">
      <alignment horizontal="center" vertical="center" wrapText="1"/>
    </xf>
    <xf numFmtId="0" fontId="22" fillId="3" borderId="36" xfId="3" applyFont="1" applyFill="1" applyBorder="1" applyAlignment="1">
      <alignment horizontal="center" vertical="center"/>
    </xf>
    <xf numFmtId="0" fontId="22" fillId="3" borderId="0" xfId="3" applyFont="1" applyFill="1" applyAlignment="1">
      <alignment horizontal="center" vertical="center"/>
    </xf>
    <xf numFmtId="0" fontId="186" fillId="92" borderId="0" xfId="1" applyFont="1" applyFill="1" applyAlignment="1">
      <alignment horizontal="center" vertical="center" wrapText="1"/>
    </xf>
    <xf numFmtId="0" fontId="187" fillId="92" borderId="0" xfId="1" applyFont="1" applyFill="1" applyAlignment="1">
      <alignment horizontal="center" vertical="center" wrapText="1"/>
    </xf>
    <xf numFmtId="0" fontId="59" fillId="92" borderId="0" xfId="1" quotePrefix="1" applyFont="1" applyFill="1" applyAlignment="1">
      <alignment horizontal="center" vertical="top" wrapText="1"/>
    </xf>
    <xf numFmtId="0" fontId="59" fillId="92" borderId="37" xfId="1" applyFont="1" applyFill="1" applyBorder="1" applyAlignment="1">
      <alignment horizontal="right" vertical="center"/>
    </xf>
    <xf numFmtId="0" fontId="5" fillId="3" borderId="0" xfId="3" applyFont="1" applyFill="1" applyAlignment="1">
      <alignment horizontal="center" vertical="center"/>
    </xf>
    <xf numFmtId="0" fontId="33" fillId="3" borderId="189" xfId="1" applyFont="1" applyFill="1" applyBorder="1" applyAlignment="1">
      <alignment horizontal="center" vertical="center"/>
    </xf>
    <xf numFmtId="0" fontId="33" fillId="3" borderId="2" xfId="1" applyFont="1" applyFill="1" applyBorder="1" applyAlignment="1">
      <alignment horizontal="center" vertical="center"/>
    </xf>
    <xf numFmtId="0" fontId="33" fillId="3" borderId="36" xfId="1" applyFont="1" applyFill="1" applyBorder="1" applyAlignment="1">
      <alignment horizontal="center" vertical="center"/>
    </xf>
    <xf numFmtId="0" fontId="33" fillId="3" borderId="0" xfId="1" applyFont="1" applyFill="1" applyAlignment="1">
      <alignment horizontal="center" vertical="center"/>
    </xf>
    <xf numFmtId="0" fontId="33" fillId="3" borderId="2" xfId="1" applyFont="1" applyFill="1" applyBorder="1" applyAlignment="1">
      <alignment horizontal="center" vertical="center" wrapText="1"/>
    </xf>
    <xf numFmtId="0" fontId="33" fillId="3" borderId="0" xfId="1" applyFont="1" applyFill="1" applyAlignment="1">
      <alignment horizontal="center" vertical="center" wrapText="1"/>
    </xf>
    <xf numFmtId="0" fontId="19" fillId="3" borderId="2" xfId="1" applyFont="1" applyFill="1" applyBorder="1" applyAlignment="1">
      <alignment horizontal="center" vertical="center" wrapText="1"/>
    </xf>
    <xf numFmtId="0" fontId="19" fillId="3" borderId="0" xfId="1" applyFont="1" applyFill="1" applyAlignment="1">
      <alignment horizontal="center" vertical="center" wrapText="1"/>
    </xf>
    <xf numFmtId="1" fontId="27" fillId="16" borderId="2" xfId="1" applyNumberFormat="1" applyFont="1" applyFill="1" applyBorder="1" applyAlignment="1" applyProtection="1">
      <alignment horizontal="center" vertical="center"/>
      <protection hidden="1"/>
    </xf>
    <xf numFmtId="1" fontId="27" fillId="16" borderId="0" xfId="1" applyNumberFormat="1" applyFont="1" applyFill="1" applyAlignment="1" applyProtection="1">
      <alignment horizontal="center" vertical="center"/>
      <protection hidden="1"/>
    </xf>
    <xf numFmtId="0" fontId="184" fillId="3" borderId="173" xfId="4" applyFont="1" applyFill="1" applyBorder="1" applyAlignment="1">
      <alignment horizontal="center" vertical="center"/>
    </xf>
    <xf numFmtId="0" fontId="184" fillId="3" borderId="37" xfId="4" applyFont="1" applyFill="1" applyBorder="1" applyAlignment="1">
      <alignment horizontal="center" vertical="center"/>
    </xf>
    <xf numFmtId="0" fontId="185" fillId="13" borderId="190" xfId="1" applyFont="1" applyFill="1" applyBorder="1" applyAlignment="1">
      <alignment horizontal="center" vertical="center"/>
    </xf>
    <xf numFmtId="0" fontId="185" fillId="13" borderId="191" xfId="1" applyFont="1" applyFill="1" applyBorder="1" applyAlignment="1">
      <alignment horizontal="center" vertical="center"/>
    </xf>
    <xf numFmtId="0" fontId="185" fillId="13" borderId="192" xfId="1" applyFont="1" applyFill="1" applyBorder="1" applyAlignment="1">
      <alignment horizontal="center" vertical="center"/>
    </xf>
    <xf numFmtId="0" fontId="19" fillId="15" borderId="2" xfId="1" applyFont="1" applyFill="1" applyBorder="1" applyAlignment="1">
      <alignment horizontal="center" vertical="center" wrapText="1"/>
    </xf>
    <xf numFmtId="0" fontId="19" fillId="15" borderId="0" xfId="1" applyFont="1" applyFill="1" applyAlignment="1">
      <alignment horizontal="center" vertical="center" wrapText="1"/>
    </xf>
    <xf numFmtId="1" fontId="22" fillId="75" borderId="2" xfId="1" applyNumberFormat="1" applyFont="1" applyFill="1" applyBorder="1" applyAlignment="1" applyProtection="1">
      <alignment horizontal="center" vertical="center" wrapText="1"/>
      <protection hidden="1"/>
    </xf>
    <xf numFmtId="1" fontId="22" fillId="75" borderId="0" xfId="1" applyNumberFormat="1" applyFont="1" applyFill="1" applyAlignment="1" applyProtection="1">
      <alignment horizontal="center" vertical="center" wrapText="1"/>
      <protection hidden="1"/>
    </xf>
    <xf numFmtId="1" fontId="13" fillId="15" borderId="2" xfId="1" applyNumberFormat="1" applyFont="1" applyFill="1" applyBorder="1" applyAlignment="1" applyProtection="1">
      <alignment horizontal="center" vertical="center" wrapText="1"/>
      <protection hidden="1"/>
    </xf>
    <xf numFmtId="1" fontId="13" fillId="15" borderId="0" xfId="1" applyNumberFormat="1" applyFont="1" applyFill="1" applyAlignment="1" applyProtection="1">
      <alignment horizontal="center" vertical="center" wrapText="1"/>
      <protection hidden="1"/>
    </xf>
    <xf numFmtId="1" fontId="27" fillId="76" borderId="2" xfId="1" applyNumberFormat="1" applyFont="1" applyFill="1" applyBorder="1" applyAlignment="1" applyProtection="1">
      <alignment horizontal="center" vertical="center" wrapText="1"/>
      <protection hidden="1"/>
    </xf>
    <xf numFmtId="1" fontId="27" fillId="76" borderId="0" xfId="1" applyNumberFormat="1" applyFont="1" applyFill="1" applyAlignment="1" applyProtection="1">
      <alignment horizontal="center" vertical="center" wrapText="1"/>
      <protection hidden="1"/>
    </xf>
    <xf numFmtId="1" fontId="27" fillId="28" borderId="2" xfId="1" applyNumberFormat="1" applyFont="1" applyFill="1" applyBorder="1" applyAlignment="1" applyProtection="1">
      <alignment horizontal="center" vertical="center" wrapText="1"/>
      <protection hidden="1"/>
    </xf>
    <xf numFmtId="1" fontId="27" fillId="28" borderId="0" xfId="1" applyNumberFormat="1" applyFont="1" applyFill="1" applyAlignment="1" applyProtection="1">
      <alignment horizontal="center" vertical="center" wrapText="1"/>
      <protection hidden="1"/>
    </xf>
    <xf numFmtId="1" fontId="27" fillId="38" borderId="2" xfId="1" applyNumberFormat="1" applyFont="1" applyFill="1" applyBorder="1" applyAlignment="1" applyProtection="1">
      <alignment horizontal="center" vertical="center"/>
      <protection hidden="1"/>
    </xf>
    <xf numFmtId="1" fontId="27" fillId="38" borderId="0" xfId="1" applyNumberFormat="1" applyFont="1" applyFill="1" applyAlignment="1" applyProtection="1">
      <alignment horizontal="center" vertical="center"/>
      <protection hidden="1"/>
    </xf>
    <xf numFmtId="1" fontId="22" fillId="14" borderId="2" xfId="1" applyNumberFormat="1" applyFont="1" applyFill="1" applyBorder="1" applyAlignment="1" applyProtection="1">
      <alignment horizontal="center" vertical="center" wrapText="1"/>
      <protection hidden="1"/>
    </xf>
    <xf numFmtId="1" fontId="22" fillId="14" borderId="0" xfId="1" applyNumberFormat="1" applyFont="1" applyFill="1" applyAlignment="1" applyProtection="1">
      <alignment horizontal="center" vertical="center" wrapText="1"/>
      <protection hidden="1"/>
    </xf>
    <xf numFmtId="1" fontId="22" fillId="77" borderId="2" xfId="1" applyNumberFormat="1" applyFont="1" applyFill="1" applyBorder="1" applyAlignment="1" applyProtection="1">
      <alignment horizontal="center" vertical="center" wrapText="1"/>
      <protection hidden="1"/>
    </xf>
    <xf numFmtId="1" fontId="22" fillId="77" borderId="0" xfId="1" applyNumberFormat="1" applyFont="1" applyFill="1" applyAlignment="1" applyProtection="1">
      <alignment horizontal="center" vertical="center" wrapText="1"/>
      <protection hidden="1"/>
    </xf>
    <xf numFmtId="1" fontId="33" fillId="78" borderId="2" xfId="1" applyNumberFormat="1" applyFont="1" applyFill="1" applyBorder="1" applyAlignment="1" applyProtection="1">
      <alignment horizontal="center" vertical="center" wrapText="1"/>
      <protection hidden="1"/>
    </xf>
    <xf numFmtId="1" fontId="33" fillId="78" borderId="0" xfId="1" applyNumberFormat="1" applyFont="1" applyFill="1" applyAlignment="1" applyProtection="1">
      <alignment horizontal="center" vertical="center" wrapText="1"/>
      <protection hidden="1"/>
    </xf>
    <xf numFmtId="1" fontId="13" fillId="79" borderId="2" xfId="1" applyNumberFormat="1" applyFont="1" applyFill="1" applyBorder="1" applyAlignment="1" applyProtection="1">
      <alignment horizontal="center" vertical="center" wrapText="1"/>
      <protection hidden="1"/>
    </xf>
    <xf numFmtId="1" fontId="13" fillId="79" borderId="0" xfId="1" applyNumberFormat="1" applyFont="1" applyFill="1" applyAlignment="1" applyProtection="1">
      <alignment horizontal="center" vertical="center" wrapText="1"/>
      <protection hidden="1"/>
    </xf>
    <xf numFmtId="1" fontId="27" fillId="85" borderId="2" xfId="1" applyNumberFormat="1" applyFont="1" applyFill="1" applyBorder="1" applyAlignment="1" applyProtection="1">
      <alignment horizontal="center" vertical="center" wrapText="1"/>
      <protection hidden="1"/>
    </xf>
    <xf numFmtId="1" fontId="27" fillId="85" borderId="0" xfId="1" applyNumberFormat="1" applyFont="1" applyFill="1" applyAlignment="1" applyProtection="1">
      <alignment horizontal="center" vertical="center" wrapText="1"/>
      <protection hidden="1"/>
    </xf>
    <xf numFmtId="1" fontId="33" fillId="14" borderId="2" xfId="1" applyNumberFormat="1" applyFont="1" applyFill="1" applyBorder="1" applyAlignment="1" applyProtection="1">
      <alignment horizontal="center" vertical="center" wrapText="1"/>
      <protection hidden="1"/>
    </xf>
    <xf numFmtId="1" fontId="33" fillId="14" borderId="0" xfId="1" applyNumberFormat="1" applyFont="1" applyFill="1" applyAlignment="1" applyProtection="1">
      <alignment horizontal="center" vertical="center" wrapText="1"/>
      <protection hidden="1"/>
    </xf>
    <xf numFmtId="1" fontId="13" fillId="82" borderId="2" xfId="1" applyNumberFormat="1" applyFont="1" applyFill="1" applyBorder="1" applyAlignment="1" applyProtection="1">
      <alignment horizontal="center" vertical="center" wrapText="1"/>
      <protection hidden="1"/>
    </xf>
    <xf numFmtId="1" fontId="13" fillId="82" borderId="0" xfId="1" applyNumberFormat="1" applyFont="1" applyFill="1" applyAlignment="1" applyProtection="1">
      <alignment horizontal="center" vertical="center" wrapText="1"/>
      <protection hidden="1"/>
    </xf>
    <xf numFmtId="2" fontId="174" fillId="46" borderId="2" xfId="1" applyNumberFormat="1" applyFont="1" applyFill="1" applyBorder="1" applyAlignment="1" applyProtection="1">
      <alignment horizontal="center" vertical="center" wrapText="1"/>
      <protection locked="0"/>
    </xf>
    <xf numFmtId="2" fontId="174" fillId="46" borderId="0" xfId="1" applyNumberFormat="1" applyFont="1" applyFill="1" applyAlignment="1" applyProtection="1">
      <alignment horizontal="center" vertical="center" wrapText="1"/>
      <protection locked="0"/>
    </xf>
    <xf numFmtId="1" fontId="27" fillId="84" borderId="2" xfId="1" applyNumberFormat="1" applyFont="1" applyFill="1" applyBorder="1" applyAlignment="1" applyProtection="1">
      <alignment horizontal="center" vertical="center" wrapText="1"/>
      <protection hidden="1"/>
    </xf>
    <xf numFmtId="1" fontId="27" fillId="84" borderId="0" xfId="1" applyNumberFormat="1" applyFont="1" applyFill="1" applyAlignment="1" applyProtection="1">
      <alignment horizontal="center" vertical="center" wrapText="1"/>
      <protection hidden="1"/>
    </xf>
    <xf numFmtId="2" fontId="174" fillId="46" borderId="2" xfId="1" applyNumberFormat="1" applyFont="1" applyFill="1" applyBorder="1" applyAlignment="1" applyProtection="1">
      <alignment horizontal="center" vertical="center"/>
      <protection locked="0"/>
    </xf>
    <xf numFmtId="2" fontId="174" fillId="46" borderId="0" xfId="1" applyNumberFormat="1" applyFont="1" applyFill="1" applyAlignment="1" applyProtection="1">
      <alignment horizontal="center" vertical="center"/>
      <protection locked="0"/>
    </xf>
    <xf numFmtId="1" fontId="27" fillId="83" borderId="2" xfId="1" applyNumberFormat="1" applyFont="1" applyFill="1" applyBorder="1" applyAlignment="1" applyProtection="1">
      <alignment horizontal="center" vertical="center" wrapText="1"/>
      <protection hidden="1"/>
    </xf>
    <xf numFmtId="1" fontId="27" fillId="83" borderId="0" xfId="1" applyNumberFormat="1" applyFont="1" applyFill="1" applyAlignment="1" applyProtection="1">
      <alignment horizontal="center" vertical="center" wrapText="1"/>
      <protection hidden="1"/>
    </xf>
    <xf numFmtId="1" fontId="33" fillId="71" borderId="2" xfId="1" applyNumberFormat="1" applyFont="1" applyFill="1" applyBorder="1" applyAlignment="1" applyProtection="1">
      <alignment horizontal="center" vertical="center" wrapText="1"/>
      <protection hidden="1"/>
    </xf>
    <xf numFmtId="1" fontId="33" fillId="71" borderId="0" xfId="1" applyNumberFormat="1" applyFont="1" applyFill="1" applyAlignment="1" applyProtection="1">
      <alignment horizontal="center" vertical="center" wrapText="1"/>
      <protection hidden="1"/>
    </xf>
    <xf numFmtId="1" fontId="27" fillId="87" borderId="2" xfId="1" applyNumberFormat="1" applyFont="1" applyFill="1" applyBorder="1" applyAlignment="1" applyProtection="1">
      <alignment horizontal="center" vertical="center" wrapText="1"/>
      <protection hidden="1"/>
    </xf>
    <xf numFmtId="1" fontId="27" fillId="87" borderId="0" xfId="1" applyNumberFormat="1" applyFont="1" applyFill="1" applyAlignment="1" applyProtection="1">
      <alignment horizontal="center" vertical="center" wrapText="1"/>
      <protection hidden="1"/>
    </xf>
    <xf numFmtId="1" fontId="22" fillId="70" borderId="2" xfId="1" applyNumberFormat="1" applyFont="1" applyFill="1" applyBorder="1" applyAlignment="1" applyProtection="1">
      <alignment horizontal="center" vertical="center" wrapText="1"/>
      <protection hidden="1"/>
    </xf>
    <xf numFmtId="1" fontId="22" fillId="70" borderId="0" xfId="1" applyNumberFormat="1" applyFont="1" applyFill="1" applyAlignment="1" applyProtection="1">
      <alignment horizontal="center" vertical="center" wrapText="1"/>
      <protection hidden="1"/>
    </xf>
    <xf numFmtId="1" fontId="27" fillId="88" borderId="2" xfId="1" applyNumberFormat="1" applyFont="1" applyFill="1" applyBorder="1" applyAlignment="1" applyProtection="1">
      <alignment horizontal="center" vertical="center" wrapText="1"/>
      <protection hidden="1"/>
    </xf>
    <xf numFmtId="1" fontId="27" fillId="88" borderId="0" xfId="1" applyNumberFormat="1" applyFont="1" applyFill="1" applyAlignment="1" applyProtection="1">
      <alignment horizontal="center" vertical="center" wrapText="1"/>
      <protection hidden="1"/>
    </xf>
    <xf numFmtId="1" fontId="27" fillId="89" borderId="2" xfId="1" applyNumberFormat="1" applyFont="1" applyFill="1" applyBorder="1" applyAlignment="1" applyProtection="1">
      <alignment horizontal="center" vertical="center" wrapText="1"/>
      <protection hidden="1"/>
    </xf>
    <xf numFmtId="1" fontId="27" fillId="89" borderId="0" xfId="1" applyNumberFormat="1" applyFont="1" applyFill="1" applyAlignment="1" applyProtection="1">
      <alignment horizontal="center" vertical="center" wrapText="1"/>
      <protection hidden="1"/>
    </xf>
    <xf numFmtId="1" fontId="33" fillId="90" borderId="2" xfId="1" applyNumberFormat="1" applyFont="1" applyFill="1" applyBorder="1" applyAlignment="1" applyProtection="1">
      <alignment horizontal="center" vertical="center" wrapText="1"/>
      <protection hidden="1"/>
    </xf>
    <xf numFmtId="1" fontId="33" fillId="90" borderId="0" xfId="1" applyNumberFormat="1" applyFont="1" applyFill="1" applyAlignment="1" applyProtection="1">
      <alignment horizontal="center" vertical="center" wrapText="1"/>
      <protection hidden="1"/>
    </xf>
    <xf numFmtId="1" fontId="22" fillId="86" borderId="0" xfId="1" applyNumberFormat="1" applyFont="1" applyFill="1" applyAlignment="1" applyProtection="1">
      <alignment horizontal="center" vertical="center" wrapText="1"/>
      <protection hidden="1"/>
    </xf>
    <xf numFmtId="1" fontId="13" fillId="89" borderId="0" xfId="1" applyNumberFormat="1" applyFont="1" applyFill="1" applyAlignment="1" applyProtection="1">
      <alignment horizontal="center" vertical="center" wrapText="1"/>
      <protection hidden="1"/>
    </xf>
    <xf numFmtId="1" fontId="13" fillId="88" borderId="0" xfId="1" applyNumberFormat="1" applyFont="1" applyFill="1" applyAlignment="1" applyProtection="1">
      <alignment horizontal="center" vertical="center" wrapText="1"/>
      <protection hidden="1"/>
    </xf>
    <xf numFmtId="0" fontId="50" fillId="8" borderId="36" xfId="6" applyFont="1" applyFill="1" applyBorder="1" applyAlignment="1">
      <alignment horizontal="center" vertical="center"/>
    </xf>
    <xf numFmtId="0" fontId="50" fillId="8" borderId="37" xfId="6" applyFont="1" applyFill="1" applyBorder="1" applyAlignment="1">
      <alignment horizontal="center" vertical="center"/>
    </xf>
    <xf numFmtId="1" fontId="33" fillId="80" borderId="2" xfId="1" applyNumberFormat="1" applyFont="1" applyFill="1" applyBorder="1" applyAlignment="1" applyProtection="1">
      <alignment horizontal="center" vertical="center" wrapText="1"/>
      <protection hidden="1"/>
    </xf>
    <xf numFmtId="1" fontId="33" fillId="80" borderId="0" xfId="1" applyNumberFormat="1" applyFont="1" applyFill="1" applyAlignment="1" applyProtection="1">
      <alignment horizontal="center" vertical="center" wrapText="1"/>
      <protection hidden="1"/>
    </xf>
    <xf numFmtId="0" fontId="50" fillId="8" borderId="39" xfId="6" applyFont="1" applyFill="1" applyBorder="1" applyAlignment="1">
      <alignment horizontal="center" vertical="center"/>
    </xf>
    <xf numFmtId="0" fontId="50" fillId="8" borderId="41" xfId="6" applyFont="1" applyFill="1" applyBorder="1" applyAlignment="1">
      <alignment horizontal="center" vertical="center"/>
    </xf>
    <xf numFmtId="1" fontId="13" fillId="87" borderId="0" xfId="1" applyNumberFormat="1" applyFont="1" applyFill="1" applyAlignment="1" applyProtection="1">
      <alignment horizontal="center" vertical="center" wrapText="1"/>
      <protection hidden="1"/>
    </xf>
    <xf numFmtId="1" fontId="33" fillId="86" borderId="2" xfId="1" applyNumberFormat="1" applyFont="1" applyFill="1" applyBorder="1" applyAlignment="1" applyProtection="1">
      <alignment horizontal="center" vertical="center" wrapText="1"/>
      <protection hidden="1"/>
    </xf>
    <xf numFmtId="1" fontId="33" fillId="86" borderId="0" xfId="1" applyNumberFormat="1" applyFont="1" applyFill="1" applyAlignment="1" applyProtection="1">
      <alignment horizontal="center" vertical="center" wrapText="1"/>
      <protection hidden="1"/>
    </xf>
    <xf numFmtId="1" fontId="13" fillId="81" borderId="0" xfId="1" applyNumberFormat="1" applyFont="1" applyFill="1" applyAlignment="1" applyProtection="1">
      <alignment horizontal="center" vertical="center" wrapText="1"/>
      <protection hidden="1"/>
    </xf>
    <xf numFmtId="0" fontId="27" fillId="13" borderId="2" xfId="1" applyFont="1" applyFill="1" applyBorder="1" applyAlignment="1">
      <alignment horizontal="center" vertical="center" wrapText="1"/>
    </xf>
    <xf numFmtId="0" fontId="27" fillId="13" borderId="0" xfId="1" applyFont="1" applyFill="1" applyAlignment="1">
      <alignment horizontal="center" vertical="center" wrapText="1"/>
    </xf>
    <xf numFmtId="1" fontId="27" fillId="15" borderId="2" xfId="1" applyNumberFormat="1" applyFont="1" applyFill="1" applyBorder="1" applyAlignment="1" applyProtection="1">
      <alignment horizontal="center" vertical="center" wrapText="1"/>
      <protection hidden="1"/>
    </xf>
    <xf numFmtId="1" fontId="27" fillId="15" borderId="0" xfId="1" applyNumberFormat="1" applyFont="1" applyFill="1" applyAlignment="1" applyProtection="1">
      <alignment horizontal="center" vertical="center" wrapText="1"/>
      <protection hidden="1"/>
    </xf>
    <xf numFmtId="0" fontId="47" fillId="8" borderId="57" xfId="6" applyFont="1" applyFill="1" applyBorder="1" applyAlignment="1">
      <alignment horizontal="center" vertical="center"/>
    </xf>
    <xf numFmtId="0" fontId="47" fillId="8" borderId="114" xfId="6" applyFont="1" applyFill="1" applyBorder="1" applyAlignment="1">
      <alignment horizontal="center" vertical="center"/>
    </xf>
    <xf numFmtId="1" fontId="74" fillId="14" borderId="0" xfId="1" applyNumberFormat="1" applyFont="1" applyFill="1" applyAlignment="1" applyProtection="1">
      <alignment horizontal="center" vertical="center" wrapText="1"/>
      <protection hidden="1"/>
    </xf>
    <xf numFmtId="1" fontId="13" fillId="85" borderId="0" xfId="1" applyNumberFormat="1" applyFont="1" applyFill="1" applyAlignment="1" applyProtection="1">
      <alignment horizontal="center" vertical="center" wrapText="1"/>
      <protection hidden="1"/>
    </xf>
    <xf numFmtId="1" fontId="33" fillId="75" borderId="2" xfId="1" applyNumberFormat="1" applyFont="1" applyFill="1" applyBorder="1" applyAlignment="1" applyProtection="1">
      <alignment horizontal="center" vertical="center" wrapText="1"/>
      <protection hidden="1"/>
    </xf>
    <xf numFmtId="1" fontId="33" fillId="75" borderId="0" xfId="1" applyNumberFormat="1" applyFont="1" applyFill="1" applyAlignment="1" applyProtection="1">
      <alignment horizontal="center" vertical="center" wrapText="1"/>
      <protection hidden="1"/>
    </xf>
    <xf numFmtId="1" fontId="22" fillId="71" borderId="0" xfId="1" applyNumberFormat="1" applyFont="1" applyFill="1" applyAlignment="1" applyProtection="1">
      <alignment horizontal="center" vertical="center" wrapText="1"/>
      <protection hidden="1"/>
    </xf>
    <xf numFmtId="1" fontId="13" fillId="83" borderId="0" xfId="1" applyNumberFormat="1" applyFont="1" applyFill="1" applyAlignment="1" applyProtection="1">
      <alignment horizontal="center" vertical="center" wrapText="1"/>
      <protection hidden="1"/>
    </xf>
    <xf numFmtId="1" fontId="13" fillId="84" borderId="0" xfId="1" applyNumberFormat="1" applyFont="1" applyFill="1" applyAlignment="1" applyProtection="1">
      <alignment horizontal="center" vertical="center" wrapText="1"/>
      <protection hidden="1"/>
    </xf>
    <xf numFmtId="0" fontId="47" fillId="8" borderId="36" xfId="6" applyFont="1" applyFill="1" applyBorder="1" applyAlignment="1">
      <alignment horizontal="center" vertical="center"/>
    </xf>
    <xf numFmtId="0" fontId="47" fillId="8" borderId="37" xfId="6" applyFont="1" applyFill="1" applyBorder="1" applyAlignment="1">
      <alignment horizontal="center" vertical="center"/>
    </xf>
    <xf numFmtId="1" fontId="13" fillId="8" borderId="57" xfId="1" applyNumberFormat="1" applyFont="1" applyFill="1" applyBorder="1" applyAlignment="1" applyProtection="1">
      <alignment horizontal="center" vertical="center" wrapText="1"/>
      <protection hidden="1"/>
    </xf>
    <xf numFmtId="1" fontId="13" fillId="8" borderId="114" xfId="1" applyNumberFormat="1" applyFont="1" applyFill="1" applyBorder="1" applyAlignment="1" applyProtection="1">
      <alignment horizontal="center" vertical="center" wrapText="1"/>
      <protection hidden="1"/>
    </xf>
    <xf numFmtId="1" fontId="13" fillId="8" borderId="39" xfId="1" applyNumberFormat="1" applyFont="1" applyFill="1" applyBorder="1" applyAlignment="1" applyProtection="1">
      <alignment horizontal="center" vertical="center" wrapText="1"/>
      <protection hidden="1"/>
    </xf>
    <xf numFmtId="1" fontId="13" fillId="8" borderId="41" xfId="1" applyNumberFormat="1" applyFont="1" applyFill="1" applyBorder="1" applyAlignment="1" applyProtection="1">
      <alignment horizontal="center" vertical="center" wrapText="1"/>
      <protection hidden="1"/>
    </xf>
    <xf numFmtId="1" fontId="27" fillId="81" borderId="2" xfId="1" applyNumberFormat="1" applyFont="1" applyFill="1" applyBorder="1" applyAlignment="1" applyProtection="1">
      <alignment horizontal="center" vertical="center" wrapText="1"/>
      <protection hidden="1"/>
    </xf>
    <xf numFmtId="1" fontId="27" fillId="81" borderId="0" xfId="1" applyNumberFormat="1" applyFont="1" applyFill="1" applyAlignment="1" applyProtection="1">
      <alignment horizontal="center" vertical="center" wrapText="1"/>
      <protection hidden="1"/>
    </xf>
    <xf numFmtId="1" fontId="208" fillId="75" borderId="2" xfId="1" applyNumberFormat="1" applyFont="1" applyFill="1" applyBorder="1" applyAlignment="1" applyProtection="1">
      <alignment horizontal="center" vertical="center" wrapText="1"/>
      <protection hidden="1"/>
    </xf>
    <xf numFmtId="1" fontId="208" fillId="75" borderId="0" xfId="1" applyNumberFormat="1" applyFont="1" applyFill="1" applyAlignment="1" applyProtection="1">
      <alignment horizontal="center" vertical="center" wrapText="1"/>
      <protection hidden="1"/>
    </xf>
    <xf numFmtId="1" fontId="13" fillId="81" borderId="2" xfId="1" applyNumberFormat="1" applyFont="1" applyFill="1" applyBorder="1" applyAlignment="1" applyProtection="1">
      <alignment horizontal="center" vertical="center" wrapText="1"/>
      <protection hidden="1"/>
    </xf>
    <xf numFmtId="0" fontId="13" fillId="8" borderId="63" xfId="6" applyFont="1" applyFill="1" applyBorder="1" applyAlignment="1">
      <alignment horizontal="center"/>
    </xf>
    <xf numFmtId="0" fontId="25" fillId="8" borderId="57" xfId="6" applyFont="1" applyFill="1" applyBorder="1" applyAlignment="1">
      <alignment horizontal="center" vertical="center" wrapText="1"/>
    </xf>
    <xf numFmtId="0" fontId="25" fillId="8" borderId="114" xfId="6" applyFont="1" applyFill="1" applyBorder="1" applyAlignment="1">
      <alignment horizontal="center" vertical="center" wrapText="1"/>
    </xf>
    <xf numFmtId="0" fontId="25" fillId="8" borderId="36" xfId="6" applyFont="1" applyFill="1" applyBorder="1" applyAlignment="1">
      <alignment horizontal="center" vertical="center" wrapText="1"/>
    </xf>
    <xf numFmtId="0" fontId="25" fillId="8" borderId="37" xfId="6" applyFont="1" applyFill="1" applyBorder="1" applyAlignment="1">
      <alignment horizontal="center" vertical="center" wrapText="1"/>
    </xf>
    <xf numFmtId="0" fontId="25" fillId="8" borderId="39" xfId="6" applyFont="1" applyFill="1" applyBorder="1" applyAlignment="1">
      <alignment horizontal="center" vertical="center" wrapText="1"/>
    </xf>
    <xf numFmtId="0" fontId="25" fillId="8" borderId="41" xfId="6" applyFont="1" applyFill="1" applyBorder="1" applyAlignment="1">
      <alignment horizontal="center" vertical="center" wrapText="1"/>
    </xf>
    <xf numFmtId="1" fontId="27" fillId="38" borderId="2" xfId="1" applyNumberFormat="1" applyFont="1" applyFill="1" applyBorder="1" applyAlignment="1" applyProtection="1">
      <alignment horizontal="center" vertical="center" wrapText="1"/>
      <protection hidden="1"/>
    </xf>
    <xf numFmtId="1" fontId="27" fillId="38" borderId="0" xfId="1" applyNumberFormat="1" applyFont="1" applyFill="1" applyAlignment="1" applyProtection="1">
      <alignment horizontal="center" vertical="center" wrapText="1"/>
      <protection hidden="1"/>
    </xf>
    <xf numFmtId="1" fontId="22" fillId="80" borderId="0" xfId="1" applyNumberFormat="1" applyFont="1" applyFill="1" applyAlignment="1" applyProtection="1">
      <alignment horizontal="center" vertical="center" wrapText="1"/>
      <protection hidden="1"/>
    </xf>
    <xf numFmtId="0" fontId="173" fillId="22" borderId="0" xfId="3" applyFont="1" applyFill="1" applyAlignment="1">
      <alignment horizontal="left" vertical="center" wrapText="1"/>
    </xf>
    <xf numFmtId="0" fontId="1" fillId="26" borderId="0" xfId="3" applyFill="1" applyAlignment="1">
      <alignment horizontal="left" vertical="center" wrapText="1"/>
    </xf>
    <xf numFmtId="1" fontId="27" fillId="74" borderId="0" xfId="1" applyNumberFormat="1" applyFont="1" applyFill="1" applyAlignment="1" applyProtection="1">
      <alignment horizontal="center" vertical="center" wrapText="1"/>
      <protection hidden="1"/>
    </xf>
    <xf numFmtId="1" fontId="27" fillId="74" borderId="2" xfId="1" applyNumberFormat="1" applyFont="1" applyFill="1" applyBorder="1" applyAlignment="1" applyProtection="1">
      <alignment horizontal="center" vertical="center" wrapText="1"/>
      <protection hidden="1"/>
    </xf>
    <xf numFmtId="0" fontId="169" fillId="44" borderId="0" xfId="1" applyFont="1" applyFill="1" applyAlignment="1">
      <alignment horizontal="center" vertical="center" wrapText="1"/>
    </xf>
    <xf numFmtId="0" fontId="211" fillId="8" borderId="7" xfId="1" applyFont="1" applyFill="1" applyBorder="1" applyAlignment="1" applyProtection="1">
      <alignment horizontal="center" vertical="center"/>
      <protection hidden="1"/>
    </xf>
    <xf numFmtId="0" fontId="211" fillId="8" borderId="2" xfId="1" applyFont="1" applyFill="1" applyBorder="1" applyAlignment="1" applyProtection="1">
      <alignment horizontal="center" vertical="center"/>
      <protection hidden="1"/>
    </xf>
    <xf numFmtId="0" fontId="211" fillId="8" borderId="6" xfId="1" applyFont="1" applyFill="1" applyBorder="1" applyAlignment="1" applyProtection="1">
      <alignment horizontal="center" vertical="center"/>
      <protection hidden="1"/>
    </xf>
    <xf numFmtId="0" fontId="211" fillId="8" borderId="0" xfId="1" applyFont="1" applyFill="1" applyAlignment="1" applyProtection="1">
      <alignment horizontal="center" vertical="center"/>
      <protection hidden="1"/>
    </xf>
    <xf numFmtId="0" fontId="212" fillId="26" borderId="2" xfId="1" applyFont="1" applyFill="1" applyBorder="1" applyAlignment="1" applyProtection="1">
      <alignment horizontal="center" vertical="center"/>
      <protection hidden="1"/>
    </xf>
    <xf numFmtId="0" fontId="212" fillId="26" borderId="8" xfId="1" applyFont="1" applyFill="1" applyBorder="1" applyAlignment="1" applyProtection="1">
      <alignment horizontal="center" vertical="center"/>
      <protection hidden="1"/>
    </xf>
    <xf numFmtId="0" fontId="212" fillId="26" borderId="0" xfId="1" applyFont="1" applyFill="1" applyAlignment="1" applyProtection="1">
      <alignment horizontal="center" vertical="center"/>
      <protection hidden="1"/>
    </xf>
    <xf numFmtId="0" fontId="212" fillId="26" borderId="9" xfId="1" applyFont="1" applyFill="1" applyBorder="1" applyAlignment="1" applyProtection="1">
      <alignment horizontal="center" vertical="center"/>
      <protection hidden="1"/>
    </xf>
    <xf numFmtId="0" fontId="212" fillId="26" borderId="3" xfId="1" applyFont="1" applyFill="1" applyBorder="1" applyAlignment="1" applyProtection="1">
      <alignment horizontal="center" vertical="center"/>
      <protection hidden="1"/>
    </xf>
    <xf numFmtId="0" fontId="212" fillId="26" borderId="66" xfId="1" applyFont="1" applyFill="1" applyBorder="1" applyAlignment="1" applyProtection="1">
      <alignment horizontal="center" vertical="center"/>
      <protection hidden="1"/>
    </xf>
    <xf numFmtId="0" fontId="90" fillId="7" borderId="161" xfId="0" applyFont="1" applyFill="1" applyBorder="1" applyAlignment="1">
      <alignment horizontal="left" vertical="center"/>
    </xf>
    <xf numFmtId="0" fontId="90" fillId="7" borderId="157" xfId="0" applyFont="1" applyFill="1" applyBorder="1" applyAlignment="1">
      <alignment horizontal="left" vertical="center"/>
    </xf>
    <xf numFmtId="0" fontId="38" fillId="8" borderId="157" xfId="0" applyFont="1" applyFill="1" applyBorder="1" applyAlignment="1">
      <alignment horizontal="left" vertical="center" wrapText="1"/>
    </xf>
    <xf numFmtId="0" fontId="38" fillId="8" borderId="171" xfId="0" applyFont="1" applyFill="1" applyBorder="1" applyAlignment="1">
      <alignment horizontal="left" vertical="center" wrapText="1"/>
    </xf>
    <xf numFmtId="0" fontId="13" fillId="8" borderId="157" xfId="1" applyFont="1" applyFill="1" applyBorder="1" applyAlignment="1" applyProtection="1">
      <alignment horizontal="left" vertical="center" wrapText="1"/>
      <protection locked="0"/>
    </xf>
    <xf numFmtId="0" fontId="106" fillId="0" borderId="157" xfId="0" applyFont="1" applyBorder="1" applyAlignment="1">
      <alignment horizontal="left" vertical="center" wrapText="1"/>
    </xf>
    <xf numFmtId="0" fontId="106" fillId="0" borderId="159" xfId="0" applyFont="1" applyBorder="1" applyAlignment="1">
      <alignment horizontal="left" vertical="center" wrapText="1"/>
    </xf>
    <xf numFmtId="0" fontId="0" fillId="16" borderId="157" xfId="0" applyFill="1" applyBorder="1" applyAlignment="1">
      <alignment horizontal="left" vertical="center" wrapText="1"/>
    </xf>
    <xf numFmtId="0" fontId="4" fillId="7" borderId="161" xfId="0" applyFont="1" applyFill="1" applyBorder="1" applyAlignment="1">
      <alignment horizontal="left" vertical="center" wrapText="1"/>
    </xf>
    <xf numFmtId="0" fontId="4" fillId="7" borderId="157" xfId="0" applyFont="1" applyFill="1" applyBorder="1" applyAlignment="1">
      <alignment horizontal="left" vertical="center" wrapText="1"/>
    </xf>
    <xf numFmtId="0" fontId="125" fillId="17" borderId="156" xfId="0" applyFont="1" applyFill="1" applyBorder="1" applyAlignment="1">
      <alignment horizontal="center" vertical="center" wrapText="1"/>
    </xf>
    <xf numFmtId="0" fontId="125" fillId="17" borderId="157" xfId="0" applyFont="1" applyFill="1" applyBorder="1" applyAlignment="1">
      <alignment horizontal="center" vertical="center" wrapText="1"/>
    </xf>
    <xf numFmtId="0" fontId="0" fillId="0" borderId="157" xfId="0" applyBorder="1" applyAlignment="1">
      <alignment horizontal="center" vertical="center" wrapText="1"/>
    </xf>
    <xf numFmtId="0" fontId="4" fillId="16" borderId="0" xfId="0" applyFont="1" applyFill="1" applyAlignment="1">
      <alignment vertical="center"/>
    </xf>
    <xf numFmtId="0" fontId="340" fillId="16" borderId="0" xfId="17" applyFont="1" applyFill="1" applyAlignment="1">
      <alignment vertical="center"/>
    </xf>
    <xf numFmtId="0" fontId="109" fillId="16" borderId="0" xfId="0" applyFont="1" applyFill="1" applyAlignment="1">
      <alignment vertical="center"/>
    </xf>
    <xf numFmtId="0" fontId="341" fillId="8" borderId="49" xfId="17" applyFont="1" applyFill="1" applyBorder="1" applyAlignment="1">
      <alignment vertical="center"/>
    </xf>
    <xf numFmtId="0" fontId="150" fillId="8" borderId="49" xfId="17" applyFont="1" applyFill="1" applyBorder="1" applyAlignment="1">
      <alignment vertical="center"/>
    </xf>
    <xf numFmtId="0" fontId="156" fillId="16" borderId="0" xfId="3" applyFont="1" applyFill="1" applyAlignment="1">
      <alignment horizontal="center" vertical="center" wrapText="1"/>
    </xf>
    <xf numFmtId="0" fontId="181" fillId="16" borderId="0" xfId="3" applyFont="1" applyFill="1" applyAlignment="1">
      <alignment horizontal="left" vertical="center"/>
    </xf>
    <xf numFmtId="0" fontId="342" fillId="16" borderId="0" xfId="6" applyFont="1" applyFill="1" applyAlignment="1">
      <alignment horizontal="center" vertical="center"/>
    </xf>
    <xf numFmtId="0" fontId="343" fillId="16" borderId="0" xfId="1" applyFont="1" applyFill="1" applyAlignment="1">
      <alignment horizontal="center" vertical="center"/>
    </xf>
    <xf numFmtId="0" fontId="344" fillId="16" borderId="0" xfId="1" applyFont="1" applyFill="1" applyAlignment="1">
      <alignment horizontal="center" vertical="center"/>
    </xf>
    <xf numFmtId="0" fontId="82" fillId="16" borderId="0" xfId="26" applyFont="1" applyFill="1" applyAlignment="1">
      <alignment vertical="center"/>
    </xf>
    <xf numFmtId="0" fontId="82" fillId="16" borderId="0" xfId="3" applyFont="1" applyFill="1" applyAlignment="1">
      <alignment horizontal="left" vertical="center"/>
    </xf>
    <xf numFmtId="0" fontId="345" fillId="16" borderId="0" xfId="3" applyFont="1" applyFill="1"/>
    <xf numFmtId="0" fontId="346" fillId="16" borderId="17" xfId="26" applyFont="1" applyFill="1" applyBorder="1" applyAlignment="1">
      <alignment vertical="center"/>
    </xf>
    <xf numFmtId="0" fontId="346" fillId="16" borderId="0" xfId="26" applyFont="1" applyFill="1" applyAlignment="1">
      <alignment horizontal="left" vertical="center" wrapText="1"/>
    </xf>
    <xf numFmtId="0" fontId="82" fillId="16" borderId="0" xfId="26" applyFont="1" applyFill="1" applyAlignment="1">
      <alignment horizontal="left" vertical="center" wrapText="1"/>
    </xf>
    <xf numFmtId="0" fontId="347" fillId="16" borderId="0" xfId="26" applyFont="1" applyFill="1" applyAlignment="1">
      <alignment horizontal="left" vertical="center" wrapText="1"/>
    </xf>
    <xf numFmtId="0" fontId="348" fillId="16" borderId="0" xfId="26" applyFont="1" applyFill="1" applyAlignment="1">
      <alignment vertical="center"/>
    </xf>
    <xf numFmtId="0" fontId="346" fillId="16" borderId="0" xfId="26" applyFont="1" applyFill="1" applyAlignment="1">
      <alignment horizontal="left" vertical="center" wrapText="1"/>
    </xf>
  </cellXfs>
  <cellStyles count="34">
    <cellStyle name="Lien hypertexte" xfId="17" builtinId="8"/>
    <cellStyle name="Lien hypertexte_PG Positionnement 2009 2" xfId="31" xr:uid="{C229A44F-6BCB-4D77-A3DB-059E5B40A527}"/>
    <cellStyle name="Normal" xfId="0" builtinId="0"/>
    <cellStyle name="Normal 10 2 2 2 2 3 2 3 2 2 4 2" xfId="3" xr:uid="{4F0482B0-9525-45E8-BA39-1703383B3CC6}"/>
    <cellStyle name="Normal 10 3 2 3 2" xfId="25" xr:uid="{E3EA9C3E-E1E5-4F59-9A09-4DF8239244C8}"/>
    <cellStyle name="Normal 11 2 3 2 3 2 2 4 2" xfId="4" xr:uid="{037A6596-580B-46A4-A804-4E531945EAED}"/>
    <cellStyle name="Normal 12 2" xfId="6" xr:uid="{7BA1AD76-1D9E-411A-A401-29DA3F04AB88}"/>
    <cellStyle name="Normal 2 2 2 2 2" xfId="1" xr:uid="{91DC355E-895E-4584-98F3-77CA86917AEA}"/>
    <cellStyle name="Normal 2 2 2 2 3" xfId="28" xr:uid="{F6D3B9E7-FAEE-42B1-94EF-EEBBF43DFF9B}"/>
    <cellStyle name="Normal 2 2 4" xfId="9" xr:uid="{1C1F6EA4-4BCF-4826-83F3-9FD0435E33D4}"/>
    <cellStyle name="Normal 2 2 5" xfId="27" xr:uid="{7DCECCD4-4F7C-4E05-BAEE-5697C92F1B41}"/>
    <cellStyle name="Normal 2 3" xfId="8" xr:uid="{478D4418-E952-42E3-A10B-B42DAA92EC71}"/>
    <cellStyle name="Normal 3 2" xfId="18" xr:uid="{FF133437-DB1D-4329-AF61-839B54DB9A4E}"/>
    <cellStyle name="Normal 3 3 2" xfId="30" xr:uid="{26C4BBBB-06CA-4FF1-AE14-8A4222E464FC}"/>
    <cellStyle name="Normal 4 2 2 2 2 2 2 2 3 3 2" xfId="7" xr:uid="{6D06A39C-76DF-4ADC-8A86-1928272DC9EE}"/>
    <cellStyle name="Normal 4 2 2 2 2 2 2 2 4 3 6 2" xfId="11" xr:uid="{98AB1942-6F28-4501-BE54-602BB4D8E09E}"/>
    <cellStyle name="Normal 4 2 2 2 2 2 2 5 4 2 3 2 2 3 2 2 4 2" xfId="12" xr:uid="{AE822A74-2F75-4225-B73F-E50D207E5C89}"/>
    <cellStyle name="Normal 4 2 2 2 2 2 2 6 2 2 3 2 3 3 2 2 4 2" xfId="13" xr:uid="{7B2A2A80-6994-4670-BEC6-DE0D59A02101}"/>
    <cellStyle name="Normal 4 2 2 2 3 2 2 3 2 2" xfId="23" xr:uid="{CFFEB201-6DE7-4369-A0F1-C76462831F66}"/>
    <cellStyle name="Normal 4 2 4 2 2 4 2 2 2 2 3 2" xfId="10" xr:uid="{3A0E1854-5F2D-4CC1-BAFF-768FB97CB744}"/>
    <cellStyle name="Normal 4 2 5" xfId="22" xr:uid="{CBDAD130-9BFC-4CAB-A9A9-F0A5389EEAB4}"/>
    <cellStyle name="Normal 4 3 4 2 2 2" xfId="2" xr:uid="{A7092AC8-AC33-444F-A436-744B041704DF}"/>
    <cellStyle name="Normal 4 3 4 3 2" xfId="24" xr:uid="{D71AA164-697E-4F58-B1F5-7093F0BAD800}"/>
    <cellStyle name="Normal 9 2 2 2 3 3 2 2 2 2 4 2" xfId="26" xr:uid="{97E126EB-92D1-4569-AF30-9993619A07E1}"/>
    <cellStyle name="Normal_Bases Cuisine 2" xfId="15" xr:uid="{36D152CD-160D-402F-9AF3-0AD65B032BFE}"/>
    <cellStyle name="Normal_Bons de commande livraison" xfId="16" xr:uid="{1B683803-05F8-4814-8051-70BD0BE2D95B}"/>
    <cellStyle name="Normal_Comparer recettes 2009 OK 2 2" xfId="29" xr:uid="{BFA613B3-F982-45D2-83E4-0955401D52D9}"/>
    <cellStyle name="Normal_Effectif Conditionnement Goulin" xfId="19" xr:uid="{18A659F5-28B7-4D14-9A36-654D9E24810C}"/>
    <cellStyle name="Normal_Fiche test plat ou produit 2" xfId="20" xr:uid="{8D391CF7-7062-4587-88E6-CFDE8256AD92}"/>
    <cellStyle name="Normal_Forum Marais 15 09 2001 2 2 2" xfId="5" xr:uid="{27B56DAE-4FDA-4D74-8D72-543136FD9812}"/>
    <cellStyle name="Normal_Forum Marais 15 09 2001_Fiche technique C2 Mars 2008 " xfId="33" xr:uid="{96F40FF2-445F-4D53-94DB-726F89CBB054}"/>
    <cellStyle name="Normal_FT Cuisson Evolutive" xfId="14" xr:uid="{3D1C54F4-FCB8-45E6-9431-FF2D476A2259}"/>
    <cellStyle name="Normal_Non conformité 2002 2" xfId="21" xr:uid="{94886064-E374-4520-B7BA-F021BD7AE6DB}"/>
    <cellStyle name="Normal_space" xfId="32" xr:uid="{39EDD626-6D15-43B5-90B2-4BB7DEEFB184}"/>
  </cellStyles>
  <dxfs count="37">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2.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9.png"/><Relationship Id="rId7" Type="http://schemas.openxmlformats.org/officeDocument/2006/relationships/image" Target="../media/image16.png"/><Relationship Id="rId12" Type="http://schemas.openxmlformats.org/officeDocument/2006/relationships/image" Target="../media/image25.png"/><Relationship Id="rId2" Type="http://schemas.openxmlformats.org/officeDocument/2006/relationships/image" Target="../media/image17.png"/><Relationship Id="rId1" Type="http://schemas.openxmlformats.org/officeDocument/2006/relationships/image" Target="../media/image13.png"/><Relationship Id="rId6" Type="http://schemas.openxmlformats.org/officeDocument/2006/relationships/image" Target="../media/image15.png"/><Relationship Id="rId11" Type="http://schemas.openxmlformats.org/officeDocument/2006/relationships/image" Target="../media/image24.png"/><Relationship Id="rId5" Type="http://schemas.openxmlformats.org/officeDocument/2006/relationships/image" Target="../media/image14.png"/><Relationship Id="rId10" Type="http://schemas.openxmlformats.org/officeDocument/2006/relationships/image" Target="../media/image23.png"/><Relationship Id="rId4" Type="http://schemas.openxmlformats.org/officeDocument/2006/relationships/image" Target="../media/image20.png"/><Relationship Id="rId9"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8.png"/><Relationship Id="rId2" Type="http://schemas.openxmlformats.org/officeDocument/2006/relationships/image" Target="../media/image17.png"/><Relationship Id="rId1" Type="http://schemas.openxmlformats.org/officeDocument/2006/relationships/image" Target="../media/image13.png"/><Relationship Id="rId6" Type="http://schemas.openxmlformats.org/officeDocument/2006/relationships/image" Target="../media/image27.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9.png"/><Relationship Id="rId7" Type="http://schemas.openxmlformats.org/officeDocument/2006/relationships/image" Target="../media/image16.png"/><Relationship Id="rId2" Type="http://schemas.openxmlformats.org/officeDocument/2006/relationships/image" Target="../media/image17.png"/><Relationship Id="rId1" Type="http://schemas.openxmlformats.org/officeDocument/2006/relationships/image" Target="../media/image13.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7.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33</xdr:col>
      <xdr:colOff>355600</xdr:colOff>
      <xdr:row>274</xdr:row>
      <xdr:rowOff>317500</xdr:rowOff>
    </xdr:from>
    <xdr:ext cx="1781299" cy="1686185"/>
    <xdr:pic>
      <xdr:nvPicPr>
        <xdr:cNvPr id="2" name="Picture 1">
          <a:extLst>
            <a:ext uri="{FF2B5EF4-FFF2-40B4-BE49-F238E27FC236}">
              <a16:creationId xmlns:a16="http://schemas.microsoft.com/office/drawing/2014/main" id="{04FD77D8-B58B-435D-986A-5BCD32A1DE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12102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261</xdr:row>
      <xdr:rowOff>469900</xdr:rowOff>
    </xdr:from>
    <xdr:ext cx="558799" cy="562381"/>
    <xdr:pic>
      <xdr:nvPicPr>
        <xdr:cNvPr id="3" name="Image 2">
          <a:extLst>
            <a:ext uri="{FF2B5EF4-FFF2-40B4-BE49-F238E27FC236}">
              <a16:creationId xmlns:a16="http://schemas.microsoft.com/office/drawing/2014/main" id="{AD011651-2533-45E6-8A7D-AEADB26562F5}"/>
            </a:ext>
          </a:extLst>
        </xdr:cNvPr>
        <xdr:cNvPicPr>
          <a:picLocks noChangeAspect="1"/>
        </xdr:cNvPicPr>
      </xdr:nvPicPr>
      <xdr:blipFill>
        <a:blip xmlns:r="http://schemas.openxmlformats.org/officeDocument/2006/relationships" r:embed="rId2"/>
        <a:stretch>
          <a:fillRect/>
        </a:stretch>
      </xdr:blipFill>
      <xdr:spPr>
        <a:xfrm>
          <a:off x="14951076" y="105568750"/>
          <a:ext cx="558799" cy="562381"/>
        </a:xfrm>
        <a:prstGeom prst="rect">
          <a:avLst/>
        </a:prstGeom>
        <a:solidFill>
          <a:srgbClr val="000000"/>
        </a:solidFill>
      </xdr:spPr>
    </xdr:pic>
    <xdr:clientData/>
  </xdr:oneCellAnchor>
  <xdr:oneCellAnchor>
    <xdr:from>
      <xdr:col>17</xdr:col>
      <xdr:colOff>215900</xdr:colOff>
      <xdr:row>261</xdr:row>
      <xdr:rowOff>457200</xdr:rowOff>
    </xdr:from>
    <xdr:ext cx="533400" cy="536755"/>
    <xdr:pic>
      <xdr:nvPicPr>
        <xdr:cNvPr id="4" name="Image 3">
          <a:extLst>
            <a:ext uri="{FF2B5EF4-FFF2-40B4-BE49-F238E27FC236}">
              <a16:creationId xmlns:a16="http://schemas.microsoft.com/office/drawing/2014/main" id="{5A3A1553-25D5-4C22-BACA-F613387F6E9E}"/>
            </a:ext>
          </a:extLst>
        </xdr:cNvPr>
        <xdr:cNvPicPr>
          <a:picLocks noChangeAspect="1"/>
        </xdr:cNvPicPr>
      </xdr:nvPicPr>
      <xdr:blipFill>
        <a:blip xmlns:r="http://schemas.openxmlformats.org/officeDocument/2006/relationships" r:embed="rId3"/>
        <a:stretch>
          <a:fillRect/>
        </a:stretch>
      </xdr:blipFill>
      <xdr:spPr>
        <a:xfrm>
          <a:off x="16122650" y="105556050"/>
          <a:ext cx="533400" cy="536755"/>
        </a:xfrm>
        <a:prstGeom prst="rect">
          <a:avLst/>
        </a:prstGeom>
      </xdr:spPr>
    </xdr:pic>
    <xdr:clientData/>
  </xdr:oneCellAnchor>
  <xdr:oneCellAnchor>
    <xdr:from>
      <xdr:col>18</xdr:col>
      <xdr:colOff>381001</xdr:colOff>
      <xdr:row>261</xdr:row>
      <xdr:rowOff>431801</xdr:rowOff>
    </xdr:from>
    <xdr:ext cx="584200" cy="556214"/>
    <xdr:pic>
      <xdr:nvPicPr>
        <xdr:cNvPr id="5" name="Image 4">
          <a:extLst>
            <a:ext uri="{FF2B5EF4-FFF2-40B4-BE49-F238E27FC236}">
              <a16:creationId xmlns:a16="http://schemas.microsoft.com/office/drawing/2014/main" id="{A420001A-FB18-4956-92DA-5693DC37B2B7}"/>
            </a:ext>
          </a:extLst>
        </xdr:cNvPr>
        <xdr:cNvPicPr>
          <a:picLocks noChangeAspect="1"/>
        </xdr:cNvPicPr>
      </xdr:nvPicPr>
      <xdr:blipFill>
        <a:blip xmlns:r="http://schemas.openxmlformats.org/officeDocument/2006/relationships" r:embed="rId4"/>
        <a:stretch>
          <a:fillRect/>
        </a:stretch>
      </xdr:blipFill>
      <xdr:spPr>
        <a:xfrm>
          <a:off x="17049751" y="105530651"/>
          <a:ext cx="584200" cy="556214"/>
        </a:xfrm>
        <a:prstGeom prst="rect">
          <a:avLst/>
        </a:prstGeom>
      </xdr:spPr>
    </xdr:pic>
    <xdr:clientData/>
  </xdr:oneCellAnchor>
  <xdr:oneCellAnchor>
    <xdr:from>
      <xdr:col>19</xdr:col>
      <xdr:colOff>622301</xdr:colOff>
      <xdr:row>261</xdr:row>
      <xdr:rowOff>457200</xdr:rowOff>
    </xdr:from>
    <xdr:ext cx="647700" cy="505624"/>
    <xdr:pic>
      <xdr:nvPicPr>
        <xdr:cNvPr id="6" name="Image 5">
          <a:extLst>
            <a:ext uri="{FF2B5EF4-FFF2-40B4-BE49-F238E27FC236}">
              <a16:creationId xmlns:a16="http://schemas.microsoft.com/office/drawing/2014/main" id="{B394626D-FFF6-4C76-AD68-4C5ACE7815BF}"/>
            </a:ext>
          </a:extLst>
        </xdr:cNvPr>
        <xdr:cNvPicPr>
          <a:picLocks noChangeAspect="1"/>
        </xdr:cNvPicPr>
      </xdr:nvPicPr>
      <xdr:blipFill>
        <a:blip xmlns:r="http://schemas.openxmlformats.org/officeDocument/2006/relationships" r:embed="rId5"/>
        <a:stretch>
          <a:fillRect/>
        </a:stretch>
      </xdr:blipFill>
      <xdr:spPr>
        <a:xfrm>
          <a:off x="18053051" y="105556050"/>
          <a:ext cx="647700" cy="505624"/>
        </a:xfrm>
        <a:prstGeom prst="rect">
          <a:avLst/>
        </a:prstGeom>
      </xdr:spPr>
    </xdr:pic>
    <xdr:clientData/>
  </xdr:oneCellAnchor>
  <xdr:oneCellAnchor>
    <xdr:from>
      <xdr:col>21</xdr:col>
      <xdr:colOff>127000</xdr:colOff>
      <xdr:row>261</xdr:row>
      <xdr:rowOff>431800</xdr:rowOff>
    </xdr:from>
    <xdr:ext cx="518583" cy="533400"/>
    <xdr:pic>
      <xdr:nvPicPr>
        <xdr:cNvPr id="7" name="Image 6">
          <a:extLst>
            <a:ext uri="{FF2B5EF4-FFF2-40B4-BE49-F238E27FC236}">
              <a16:creationId xmlns:a16="http://schemas.microsoft.com/office/drawing/2014/main" id="{D1DFDE4F-3945-4A01-BBF8-416C3F7525FB}"/>
            </a:ext>
          </a:extLst>
        </xdr:cNvPr>
        <xdr:cNvPicPr>
          <a:picLocks noChangeAspect="1"/>
        </xdr:cNvPicPr>
      </xdr:nvPicPr>
      <xdr:blipFill>
        <a:blip xmlns:r="http://schemas.openxmlformats.org/officeDocument/2006/relationships" r:embed="rId6"/>
        <a:stretch>
          <a:fillRect/>
        </a:stretch>
      </xdr:blipFill>
      <xdr:spPr>
        <a:xfrm>
          <a:off x="19119850" y="105530650"/>
          <a:ext cx="518583" cy="533400"/>
        </a:xfrm>
        <a:prstGeom prst="rect">
          <a:avLst/>
        </a:prstGeom>
      </xdr:spPr>
    </xdr:pic>
    <xdr:clientData/>
  </xdr:oneCellAnchor>
  <xdr:oneCellAnchor>
    <xdr:from>
      <xdr:col>21</xdr:col>
      <xdr:colOff>990600</xdr:colOff>
      <xdr:row>261</xdr:row>
      <xdr:rowOff>444500</xdr:rowOff>
    </xdr:from>
    <xdr:ext cx="508000" cy="508000"/>
    <xdr:pic>
      <xdr:nvPicPr>
        <xdr:cNvPr id="8" name="Image 7">
          <a:extLst>
            <a:ext uri="{FF2B5EF4-FFF2-40B4-BE49-F238E27FC236}">
              <a16:creationId xmlns:a16="http://schemas.microsoft.com/office/drawing/2014/main" id="{0095B397-1918-47B7-83D8-117E9E2EBBFD}"/>
            </a:ext>
          </a:extLst>
        </xdr:cNvPr>
        <xdr:cNvPicPr>
          <a:picLocks noChangeAspect="1"/>
        </xdr:cNvPicPr>
      </xdr:nvPicPr>
      <xdr:blipFill>
        <a:blip xmlns:r="http://schemas.openxmlformats.org/officeDocument/2006/relationships" r:embed="rId7"/>
        <a:stretch>
          <a:fillRect/>
        </a:stretch>
      </xdr:blipFill>
      <xdr:spPr>
        <a:xfrm>
          <a:off x="19983450" y="105543350"/>
          <a:ext cx="508000" cy="508000"/>
        </a:xfrm>
        <a:prstGeom prst="rect">
          <a:avLst/>
        </a:prstGeom>
      </xdr:spPr>
    </xdr:pic>
    <xdr:clientData/>
  </xdr:oneCellAnchor>
  <xdr:oneCellAnchor>
    <xdr:from>
      <xdr:col>23</xdr:col>
      <xdr:colOff>558800</xdr:colOff>
      <xdr:row>261</xdr:row>
      <xdr:rowOff>469900</xdr:rowOff>
    </xdr:from>
    <xdr:ext cx="516579" cy="469900"/>
    <xdr:pic>
      <xdr:nvPicPr>
        <xdr:cNvPr id="9" name="Image 8">
          <a:extLst>
            <a:ext uri="{FF2B5EF4-FFF2-40B4-BE49-F238E27FC236}">
              <a16:creationId xmlns:a16="http://schemas.microsoft.com/office/drawing/2014/main" id="{5871861C-042A-43F0-A4F4-E91B1C7E39BE}"/>
            </a:ext>
          </a:extLst>
        </xdr:cNvPr>
        <xdr:cNvPicPr>
          <a:picLocks noChangeAspect="1"/>
        </xdr:cNvPicPr>
      </xdr:nvPicPr>
      <xdr:blipFill>
        <a:blip xmlns:r="http://schemas.openxmlformats.org/officeDocument/2006/relationships" r:embed="rId8"/>
        <a:stretch>
          <a:fillRect/>
        </a:stretch>
      </xdr:blipFill>
      <xdr:spPr>
        <a:xfrm>
          <a:off x="21828125" y="105568750"/>
          <a:ext cx="516579" cy="469900"/>
        </a:xfrm>
        <a:prstGeom prst="rect">
          <a:avLst/>
        </a:prstGeom>
      </xdr:spPr>
    </xdr:pic>
    <xdr:clientData/>
  </xdr:oneCellAnchor>
  <xdr:oneCellAnchor>
    <xdr:from>
      <xdr:col>22</xdr:col>
      <xdr:colOff>673100</xdr:colOff>
      <xdr:row>261</xdr:row>
      <xdr:rowOff>457200</xdr:rowOff>
    </xdr:from>
    <xdr:ext cx="495299" cy="495299"/>
    <xdr:pic>
      <xdr:nvPicPr>
        <xdr:cNvPr id="10" name="Image 9">
          <a:extLst>
            <a:ext uri="{FF2B5EF4-FFF2-40B4-BE49-F238E27FC236}">
              <a16:creationId xmlns:a16="http://schemas.microsoft.com/office/drawing/2014/main" id="{58ADBFE6-94B0-4AAB-9D88-D5558EE4DD86}"/>
            </a:ext>
          </a:extLst>
        </xdr:cNvPr>
        <xdr:cNvPicPr>
          <a:picLocks noChangeAspect="1"/>
        </xdr:cNvPicPr>
      </xdr:nvPicPr>
      <xdr:blipFill>
        <a:blip xmlns:r="http://schemas.openxmlformats.org/officeDocument/2006/relationships" r:embed="rId9"/>
        <a:stretch>
          <a:fillRect/>
        </a:stretch>
      </xdr:blipFill>
      <xdr:spPr>
        <a:xfrm>
          <a:off x="20875625" y="105556050"/>
          <a:ext cx="495299" cy="495299"/>
        </a:xfrm>
        <a:prstGeom prst="rect">
          <a:avLst/>
        </a:prstGeom>
      </xdr:spPr>
    </xdr:pic>
    <xdr:clientData/>
  </xdr:oneCellAnchor>
  <xdr:oneCellAnchor>
    <xdr:from>
      <xdr:col>4</xdr:col>
      <xdr:colOff>25400</xdr:colOff>
      <xdr:row>216</xdr:row>
      <xdr:rowOff>12700</xdr:rowOff>
    </xdr:from>
    <xdr:ext cx="2562583" cy="276253"/>
    <xdr:pic>
      <xdr:nvPicPr>
        <xdr:cNvPr id="15" name="Image 14">
          <a:extLst>
            <a:ext uri="{FF2B5EF4-FFF2-40B4-BE49-F238E27FC236}">
              <a16:creationId xmlns:a16="http://schemas.microsoft.com/office/drawing/2014/main" id="{F9D4CBEC-90EA-424E-BE50-806B418AD2F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06900" y="84004150"/>
          <a:ext cx="2562583" cy="276253"/>
        </a:xfrm>
        <a:prstGeom prst="rect">
          <a:avLst/>
        </a:prstGeom>
      </xdr:spPr>
    </xdr:pic>
    <xdr:clientData/>
  </xdr:oneCellAnchor>
  <xdr:oneCellAnchor>
    <xdr:from>
      <xdr:col>4</xdr:col>
      <xdr:colOff>596900</xdr:colOff>
      <xdr:row>218</xdr:row>
      <xdr:rowOff>25399</xdr:rowOff>
    </xdr:from>
    <xdr:ext cx="2235200" cy="1197925"/>
    <xdr:pic>
      <xdr:nvPicPr>
        <xdr:cNvPr id="16" name="Image 15">
          <a:extLst>
            <a:ext uri="{FF2B5EF4-FFF2-40B4-BE49-F238E27FC236}">
              <a16:creationId xmlns:a16="http://schemas.microsoft.com/office/drawing/2014/main" id="{81281F8A-0ECC-4CE2-B27D-3BE970EC1B0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78400" y="84778849"/>
          <a:ext cx="2235200" cy="1197925"/>
        </a:xfrm>
        <a:prstGeom prst="rect">
          <a:avLst/>
        </a:prstGeom>
      </xdr:spPr>
    </xdr:pic>
    <xdr:clientData/>
  </xdr:oneCellAnchor>
  <xdr:oneCellAnchor>
    <xdr:from>
      <xdr:col>16</xdr:col>
      <xdr:colOff>85725</xdr:colOff>
      <xdr:row>216</xdr:row>
      <xdr:rowOff>238125</xdr:rowOff>
    </xdr:from>
    <xdr:ext cx="5105400" cy="2000250"/>
    <xdr:pic>
      <xdr:nvPicPr>
        <xdr:cNvPr id="17" name="Image 16">
          <a:extLst>
            <a:ext uri="{FF2B5EF4-FFF2-40B4-BE49-F238E27FC236}">
              <a16:creationId xmlns:a16="http://schemas.microsoft.com/office/drawing/2014/main" id="{AD0E039A-7DCE-4A4F-9455-371B49C3E385}"/>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230475" y="84229575"/>
          <a:ext cx="5105400" cy="2000250"/>
        </a:xfrm>
        <a:prstGeom prst="rect">
          <a:avLst/>
        </a:prstGeom>
      </xdr:spPr>
    </xdr:pic>
    <xdr:clientData/>
  </xdr:oneCellAnchor>
  <xdr:twoCellAnchor editAs="oneCell">
    <xdr:from>
      <xdr:col>21</xdr:col>
      <xdr:colOff>558800</xdr:colOff>
      <xdr:row>8</xdr:row>
      <xdr:rowOff>0</xdr:rowOff>
    </xdr:from>
    <xdr:to>
      <xdr:col>22</xdr:col>
      <xdr:colOff>889000</xdr:colOff>
      <xdr:row>10</xdr:row>
      <xdr:rowOff>315274</xdr:rowOff>
    </xdr:to>
    <xdr:pic>
      <xdr:nvPicPr>
        <xdr:cNvPr id="18" name="Image 17">
          <a:extLst>
            <a:ext uri="{FF2B5EF4-FFF2-40B4-BE49-F238E27FC236}">
              <a16:creationId xmlns:a16="http://schemas.microsoft.com/office/drawing/2014/main" id="{1FEBBCF7-0A98-4AD6-9C08-A0301B529023}"/>
            </a:ext>
          </a:extLst>
        </xdr:cNvPr>
        <xdr:cNvPicPr>
          <a:picLocks noChangeAspect="1"/>
        </xdr:cNvPicPr>
      </xdr:nvPicPr>
      <xdr:blipFill>
        <a:blip xmlns:r="http://schemas.openxmlformats.org/officeDocument/2006/relationships" r:embed="rId13"/>
        <a:stretch>
          <a:fillRect/>
        </a:stretch>
      </xdr:blipFill>
      <xdr:spPr>
        <a:xfrm>
          <a:off x="19570700" y="762000"/>
          <a:ext cx="1536700" cy="1077274"/>
        </a:xfrm>
        <a:prstGeom prst="rect">
          <a:avLst/>
        </a:prstGeom>
      </xdr:spPr>
    </xdr:pic>
    <xdr:clientData/>
  </xdr:twoCellAnchor>
  <xdr:oneCellAnchor>
    <xdr:from>
      <xdr:col>5</xdr:col>
      <xdr:colOff>476250</xdr:colOff>
      <xdr:row>82</xdr:row>
      <xdr:rowOff>0</xdr:rowOff>
    </xdr:from>
    <xdr:ext cx="2289175" cy="1058870"/>
    <xdr:pic>
      <xdr:nvPicPr>
        <xdr:cNvPr id="11" name="Image 10">
          <a:extLst>
            <a:ext uri="{FF2B5EF4-FFF2-40B4-BE49-F238E27FC236}">
              <a16:creationId xmlns:a16="http://schemas.microsoft.com/office/drawing/2014/main" id="{426571B6-BB29-412C-8C33-5D07FD4E6B70}"/>
            </a:ext>
          </a:extLst>
        </xdr:cNvPr>
        <xdr:cNvPicPr>
          <a:picLocks noChangeAspect="1"/>
        </xdr:cNvPicPr>
      </xdr:nvPicPr>
      <xdr:blipFill>
        <a:blip xmlns:r="http://schemas.openxmlformats.org/officeDocument/2006/relationships" r:embed="rId14"/>
        <a:stretch>
          <a:fillRect/>
        </a:stretch>
      </xdr:blipFill>
      <xdr:spPr>
        <a:xfrm>
          <a:off x="61188600" y="5895975"/>
          <a:ext cx="2289175" cy="1058870"/>
        </a:xfrm>
        <a:prstGeom prst="rect">
          <a:avLst/>
        </a:prstGeom>
      </xdr:spPr>
    </xdr:pic>
    <xdr:clientData/>
  </xdr:oneCellAnchor>
  <xdr:oneCellAnchor>
    <xdr:from>
      <xdr:col>5</xdr:col>
      <xdr:colOff>622300</xdr:colOff>
      <xdr:row>93</xdr:row>
      <xdr:rowOff>288925</xdr:rowOff>
    </xdr:from>
    <xdr:ext cx="2248026" cy="1098550"/>
    <xdr:pic>
      <xdr:nvPicPr>
        <xdr:cNvPr id="12" name="Image 11">
          <a:extLst>
            <a:ext uri="{FF2B5EF4-FFF2-40B4-BE49-F238E27FC236}">
              <a16:creationId xmlns:a16="http://schemas.microsoft.com/office/drawing/2014/main" id="{D1EAE5BD-A456-4AC1-B646-30033F52242E}"/>
            </a:ext>
          </a:extLst>
        </xdr:cNvPr>
        <xdr:cNvPicPr>
          <a:picLocks noChangeAspect="1"/>
        </xdr:cNvPicPr>
      </xdr:nvPicPr>
      <xdr:blipFill>
        <a:blip xmlns:r="http://schemas.openxmlformats.org/officeDocument/2006/relationships" r:embed="rId15"/>
        <a:stretch>
          <a:fillRect/>
        </a:stretch>
      </xdr:blipFill>
      <xdr:spPr>
        <a:xfrm>
          <a:off x="5765800" y="33435925"/>
          <a:ext cx="2248026" cy="1098550"/>
        </a:xfrm>
        <a:prstGeom prst="rect">
          <a:avLst/>
        </a:prstGeom>
      </xdr:spPr>
    </xdr:pic>
    <xdr:clientData/>
  </xdr:oneCellAnchor>
  <xdr:oneCellAnchor>
    <xdr:from>
      <xdr:col>6</xdr:col>
      <xdr:colOff>63500</xdr:colOff>
      <xdr:row>105</xdr:row>
      <xdr:rowOff>158750</xdr:rowOff>
    </xdr:from>
    <xdr:ext cx="1057275" cy="1120810"/>
    <xdr:pic>
      <xdr:nvPicPr>
        <xdr:cNvPr id="13" name="Image 12">
          <a:extLst>
            <a:ext uri="{FF2B5EF4-FFF2-40B4-BE49-F238E27FC236}">
              <a16:creationId xmlns:a16="http://schemas.microsoft.com/office/drawing/2014/main" id="{A7A0FF1A-B95F-4647-AC53-C6F7E11A3EC7}"/>
            </a:ext>
          </a:extLst>
        </xdr:cNvPr>
        <xdr:cNvPicPr>
          <a:picLocks noChangeAspect="1"/>
        </xdr:cNvPicPr>
      </xdr:nvPicPr>
      <xdr:blipFill>
        <a:blip xmlns:r="http://schemas.openxmlformats.org/officeDocument/2006/relationships" r:embed="rId16"/>
        <a:stretch>
          <a:fillRect/>
        </a:stretch>
      </xdr:blipFill>
      <xdr:spPr>
        <a:xfrm>
          <a:off x="6337300" y="37877750"/>
          <a:ext cx="1057275" cy="112081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33</xdr:col>
      <xdr:colOff>355600</xdr:colOff>
      <xdr:row>270</xdr:row>
      <xdr:rowOff>317500</xdr:rowOff>
    </xdr:from>
    <xdr:ext cx="1781299" cy="1686185"/>
    <xdr:pic>
      <xdr:nvPicPr>
        <xdr:cNvPr id="2" name="Picture 1">
          <a:extLst>
            <a:ext uri="{FF2B5EF4-FFF2-40B4-BE49-F238E27FC236}">
              <a16:creationId xmlns:a16="http://schemas.microsoft.com/office/drawing/2014/main" id="{3BA4A734-1960-4E89-92EB-E6C067ED6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26580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257</xdr:row>
      <xdr:rowOff>469900</xdr:rowOff>
    </xdr:from>
    <xdr:ext cx="558799" cy="562381"/>
    <xdr:pic>
      <xdr:nvPicPr>
        <xdr:cNvPr id="3" name="Image 2">
          <a:extLst>
            <a:ext uri="{FF2B5EF4-FFF2-40B4-BE49-F238E27FC236}">
              <a16:creationId xmlns:a16="http://schemas.microsoft.com/office/drawing/2014/main" id="{CF6784D7-3600-402A-AB4F-A84CF3642CC5}"/>
            </a:ext>
          </a:extLst>
        </xdr:cNvPr>
        <xdr:cNvPicPr>
          <a:picLocks noChangeAspect="1"/>
        </xdr:cNvPicPr>
      </xdr:nvPicPr>
      <xdr:blipFill>
        <a:blip xmlns:r="http://schemas.openxmlformats.org/officeDocument/2006/relationships" r:embed="rId2"/>
        <a:stretch>
          <a:fillRect/>
        </a:stretch>
      </xdr:blipFill>
      <xdr:spPr>
        <a:xfrm>
          <a:off x="14951076" y="120046750"/>
          <a:ext cx="558799" cy="562381"/>
        </a:xfrm>
        <a:prstGeom prst="rect">
          <a:avLst/>
        </a:prstGeom>
        <a:solidFill>
          <a:srgbClr val="000000"/>
        </a:solidFill>
      </xdr:spPr>
    </xdr:pic>
    <xdr:clientData/>
  </xdr:oneCellAnchor>
  <xdr:oneCellAnchor>
    <xdr:from>
      <xdr:col>17</xdr:col>
      <xdr:colOff>215900</xdr:colOff>
      <xdr:row>257</xdr:row>
      <xdr:rowOff>457200</xdr:rowOff>
    </xdr:from>
    <xdr:ext cx="533400" cy="536755"/>
    <xdr:pic>
      <xdr:nvPicPr>
        <xdr:cNvPr id="4" name="Image 3">
          <a:extLst>
            <a:ext uri="{FF2B5EF4-FFF2-40B4-BE49-F238E27FC236}">
              <a16:creationId xmlns:a16="http://schemas.microsoft.com/office/drawing/2014/main" id="{33FE2060-440A-4666-A3AE-6485B68B960B}"/>
            </a:ext>
          </a:extLst>
        </xdr:cNvPr>
        <xdr:cNvPicPr>
          <a:picLocks noChangeAspect="1"/>
        </xdr:cNvPicPr>
      </xdr:nvPicPr>
      <xdr:blipFill>
        <a:blip xmlns:r="http://schemas.openxmlformats.org/officeDocument/2006/relationships" r:embed="rId3"/>
        <a:stretch>
          <a:fillRect/>
        </a:stretch>
      </xdr:blipFill>
      <xdr:spPr>
        <a:xfrm>
          <a:off x="16122650" y="120034050"/>
          <a:ext cx="533400" cy="536755"/>
        </a:xfrm>
        <a:prstGeom prst="rect">
          <a:avLst/>
        </a:prstGeom>
      </xdr:spPr>
    </xdr:pic>
    <xdr:clientData/>
  </xdr:oneCellAnchor>
  <xdr:oneCellAnchor>
    <xdr:from>
      <xdr:col>18</xdr:col>
      <xdr:colOff>381001</xdr:colOff>
      <xdr:row>257</xdr:row>
      <xdr:rowOff>431801</xdr:rowOff>
    </xdr:from>
    <xdr:ext cx="584200" cy="556214"/>
    <xdr:pic>
      <xdr:nvPicPr>
        <xdr:cNvPr id="5" name="Image 4">
          <a:extLst>
            <a:ext uri="{FF2B5EF4-FFF2-40B4-BE49-F238E27FC236}">
              <a16:creationId xmlns:a16="http://schemas.microsoft.com/office/drawing/2014/main" id="{14D14B34-9C8A-433A-9B93-BB853AE7FB9D}"/>
            </a:ext>
          </a:extLst>
        </xdr:cNvPr>
        <xdr:cNvPicPr>
          <a:picLocks noChangeAspect="1"/>
        </xdr:cNvPicPr>
      </xdr:nvPicPr>
      <xdr:blipFill>
        <a:blip xmlns:r="http://schemas.openxmlformats.org/officeDocument/2006/relationships" r:embed="rId4"/>
        <a:stretch>
          <a:fillRect/>
        </a:stretch>
      </xdr:blipFill>
      <xdr:spPr>
        <a:xfrm>
          <a:off x="17049751" y="120008651"/>
          <a:ext cx="584200" cy="556214"/>
        </a:xfrm>
        <a:prstGeom prst="rect">
          <a:avLst/>
        </a:prstGeom>
      </xdr:spPr>
    </xdr:pic>
    <xdr:clientData/>
  </xdr:oneCellAnchor>
  <xdr:oneCellAnchor>
    <xdr:from>
      <xdr:col>19</xdr:col>
      <xdr:colOff>622301</xdr:colOff>
      <xdr:row>257</xdr:row>
      <xdr:rowOff>457200</xdr:rowOff>
    </xdr:from>
    <xdr:ext cx="647700" cy="505624"/>
    <xdr:pic>
      <xdr:nvPicPr>
        <xdr:cNvPr id="6" name="Image 5">
          <a:extLst>
            <a:ext uri="{FF2B5EF4-FFF2-40B4-BE49-F238E27FC236}">
              <a16:creationId xmlns:a16="http://schemas.microsoft.com/office/drawing/2014/main" id="{CB2B1288-378D-493D-8099-21AEAB789AAB}"/>
            </a:ext>
          </a:extLst>
        </xdr:cNvPr>
        <xdr:cNvPicPr>
          <a:picLocks noChangeAspect="1"/>
        </xdr:cNvPicPr>
      </xdr:nvPicPr>
      <xdr:blipFill>
        <a:blip xmlns:r="http://schemas.openxmlformats.org/officeDocument/2006/relationships" r:embed="rId5"/>
        <a:stretch>
          <a:fillRect/>
        </a:stretch>
      </xdr:blipFill>
      <xdr:spPr>
        <a:xfrm>
          <a:off x="18053051" y="120034050"/>
          <a:ext cx="647700" cy="505624"/>
        </a:xfrm>
        <a:prstGeom prst="rect">
          <a:avLst/>
        </a:prstGeom>
      </xdr:spPr>
    </xdr:pic>
    <xdr:clientData/>
  </xdr:oneCellAnchor>
  <xdr:oneCellAnchor>
    <xdr:from>
      <xdr:col>21</xdr:col>
      <xdr:colOff>127000</xdr:colOff>
      <xdr:row>257</xdr:row>
      <xdr:rowOff>431800</xdr:rowOff>
    </xdr:from>
    <xdr:ext cx="518583" cy="533400"/>
    <xdr:pic>
      <xdr:nvPicPr>
        <xdr:cNvPr id="7" name="Image 6">
          <a:extLst>
            <a:ext uri="{FF2B5EF4-FFF2-40B4-BE49-F238E27FC236}">
              <a16:creationId xmlns:a16="http://schemas.microsoft.com/office/drawing/2014/main" id="{3184AA01-2AA3-4505-993F-8CA8BD80F825}"/>
            </a:ext>
          </a:extLst>
        </xdr:cNvPr>
        <xdr:cNvPicPr>
          <a:picLocks noChangeAspect="1"/>
        </xdr:cNvPicPr>
      </xdr:nvPicPr>
      <xdr:blipFill>
        <a:blip xmlns:r="http://schemas.openxmlformats.org/officeDocument/2006/relationships" r:embed="rId6"/>
        <a:stretch>
          <a:fillRect/>
        </a:stretch>
      </xdr:blipFill>
      <xdr:spPr>
        <a:xfrm>
          <a:off x="19119850" y="120008650"/>
          <a:ext cx="518583" cy="533400"/>
        </a:xfrm>
        <a:prstGeom prst="rect">
          <a:avLst/>
        </a:prstGeom>
      </xdr:spPr>
    </xdr:pic>
    <xdr:clientData/>
  </xdr:oneCellAnchor>
  <xdr:oneCellAnchor>
    <xdr:from>
      <xdr:col>21</xdr:col>
      <xdr:colOff>990600</xdr:colOff>
      <xdr:row>257</xdr:row>
      <xdr:rowOff>444500</xdr:rowOff>
    </xdr:from>
    <xdr:ext cx="508000" cy="508000"/>
    <xdr:pic>
      <xdr:nvPicPr>
        <xdr:cNvPr id="8" name="Image 7">
          <a:extLst>
            <a:ext uri="{FF2B5EF4-FFF2-40B4-BE49-F238E27FC236}">
              <a16:creationId xmlns:a16="http://schemas.microsoft.com/office/drawing/2014/main" id="{7AA1B40F-64B8-4538-9D1D-5EB8BB3BA11F}"/>
            </a:ext>
          </a:extLst>
        </xdr:cNvPr>
        <xdr:cNvPicPr>
          <a:picLocks noChangeAspect="1"/>
        </xdr:cNvPicPr>
      </xdr:nvPicPr>
      <xdr:blipFill>
        <a:blip xmlns:r="http://schemas.openxmlformats.org/officeDocument/2006/relationships" r:embed="rId7"/>
        <a:stretch>
          <a:fillRect/>
        </a:stretch>
      </xdr:blipFill>
      <xdr:spPr>
        <a:xfrm>
          <a:off x="19983450" y="120021350"/>
          <a:ext cx="508000" cy="508000"/>
        </a:xfrm>
        <a:prstGeom prst="rect">
          <a:avLst/>
        </a:prstGeom>
      </xdr:spPr>
    </xdr:pic>
    <xdr:clientData/>
  </xdr:oneCellAnchor>
  <xdr:oneCellAnchor>
    <xdr:from>
      <xdr:col>23</xdr:col>
      <xdr:colOff>558800</xdr:colOff>
      <xdr:row>257</xdr:row>
      <xdr:rowOff>469900</xdr:rowOff>
    </xdr:from>
    <xdr:ext cx="516579" cy="469900"/>
    <xdr:pic>
      <xdr:nvPicPr>
        <xdr:cNvPr id="9" name="Image 8">
          <a:extLst>
            <a:ext uri="{FF2B5EF4-FFF2-40B4-BE49-F238E27FC236}">
              <a16:creationId xmlns:a16="http://schemas.microsoft.com/office/drawing/2014/main" id="{6A430137-F0A6-4996-9328-E91B18A104CC}"/>
            </a:ext>
          </a:extLst>
        </xdr:cNvPr>
        <xdr:cNvPicPr>
          <a:picLocks noChangeAspect="1"/>
        </xdr:cNvPicPr>
      </xdr:nvPicPr>
      <xdr:blipFill>
        <a:blip xmlns:r="http://schemas.openxmlformats.org/officeDocument/2006/relationships" r:embed="rId8"/>
        <a:stretch>
          <a:fillRect/>
        </a:stretch>
      </xdr:blipFill>
      <xdr:spPr>
        <a:xfrm>
          <a:off x="21828125" y="120046750"/>
          <a:ext cx="516579" cy="469900"/>
        </a:xfrm>
        <a:prstGeom prst="rect">
          <a:avLst/>
        </a:prstGeom>
      </xdr:spPr>
    </xdr:pic>
    <xdr:clientData/>
  </xdr:oneCellAnchor>
  <xdr:oneCellAnchor>
    <xdr:from>
      <xdr:col>22</xdr:col>
      <xdr:colOff>673100</xdr:colOff>
      <xdr:row>257</xdr:row>
      <xdr:rowOff>457200</xdr:rowOff>
    </xdr:from>
    <xdr:ext cx="495299" cy="495299"/>
    <xdr:pic>
      <xdr:nvPicPr>
        <xdr:cNvPr id="10" name="Image 9">
          <a:extLst>
            <a:ext uri="{FF2B5EF4-FFF2-40B4-BE49-F238E27FC236}">
              <a16:creationId xmlns:a16="http://schemas.microsoft.com/office/drawing/2014/main" id="{FBE33644-3DF8-4E3F-ADC6-E08FD7DF47D6}"/>
            </a:ext>
          </a:extLst>
        </xdr:cNvPr>
        <xdr:cNvPicPr>
          <a:picLocks noChangeAspect="1"/>
        </xdr:cNvPicPr>
      </xdr:nvPicPr>
      <xdr:blipFill>
        <a:blip xmlns:r="http://schemas.openxmlformats.org/officeDocument/2006/relationships" r:embed="rId9"/>
        <a:stretch>
          <a:fillRect/>
        </a:stretch>
      </xdr:blipFill>
      <xdr:spPr>
        <a:xfrm>
          <a:off x="20875625" y="120034050"/>
          <a:ext cx="495299" cy="495299"/>
        </a:xfrm>
        <a:prstGeom prst="rect">
          <a:avLst/>
        </a:prstGeom>
      </xdr:spPr>
    </xdr:pic>
    <xdr:clientData/>
  </xdr:oneCellAnchor>
  <xdr:oneCellAnchor>
    <xdr:from>
      <xdr:col>4</xdr:col>
      <xdr:colOff>25400</xdr:colOff>
      <xdr:row>210</xdr:row>
      <xdr:rowOff>12700</xdr:rowOff>
    </xdr:from>
    <xdr:ext cx="2562583" cy="276253"/>
    <xdr:pic>
      <xdr:nvPicPr>
        <xdr:cNvPr id="15" name="Image 14">
          <a:extLst>
            <a:ext uri="{FF2B5EF4-FFF2-40B4-BE49-F238E27FC236}">
              <a16:creationId xmlns:a16="http://schemas.microsoft.com/office/drawing/2014/main" id="{8B843487-98A4-42CD-A988-D6D97FC4ED7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06900" y="98482150"/>
          <a:ext cx="2562583" cy="276253"/>
        </a:xfrm>
        <a:prstGeom prst="rect">
          <a:avLst/>
        </a:prstGeom>
      </xdr:spPr>
    </xdr:pic>
    <xdr:clientData/>
  </xdr:oneCellAnchor>
  <xdr:oneCellAnchor>
    <xdr:from>
      <xdr:col>16</xdr:col>
      <xdr:colOff>85725</xdr:colOff>
      <xdr:row>210</xdr:row>
      <xdr:rowOff>238125</xdr:rowOff>
    </xdr:from>
    <xdr:ext cx="5105400" cy="2000250"/>
    <xdr:pic>
      <xdr:nvPicPr>
        <xdr:cNvPr id="17" name="Image 16">
          <a:extLst>
            <a:ext uri="{FF2B5EF4-FFF2-40B4-BE49-F238E27FC236}">
              <a16:creationId xmlns:a16="http://schemas.microsoft.com/office/drawing/2014/main" id="{CFC31D0D-B3AF-41EF-AF77-80EED4FA325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230475" y="98707575"/>
          <a:ext cx="5105400" cy="2000250"/>
        </a:xfrm>
        <a:prstGeom prst="rect">
          <a:avLst/>
        </a:prstGeom>
      </xdr:spPr>
    </xdr:pic>
    <xdr:clientData/>
  </xdr:oneCellAnchor>
  <xdr:twoCellAnchor editAs="oneCell">
    <xdr:from>
      <xdr:col>20</xdr:col>
      <xdr:colOff>330200</xdr:colOff>
      <xdr:row>8</xdr:row>
      <xdr:rowOff>12700</xdr:rowOff>
    </xdr:from>
    <xdr:to>
      <xdr:col>22</xdr:col>
      <xdr:colOff>266701</xdr:colOff>
      <xdr:row>10</xdr:row>
      <xdr:rowOff>368300</xdr:rowOff>
    </xdr:to>
    <xdr:pic>
      <xdr:nvPicPr>
        <xdr:cNvPr id="19" name="Image 18">
          <a:extLst>
            <a:ext uri="{FF2B5EF4-FFF2-40B4-BE49-F238E27FC236}">
              <a16:creationId xmlns:a16="http://schemas.microsoft.com/office/drawing/2014/main" id="{660F7C08-0BA1-481B-B4E9-D8C0B5E80F8E}"/>
            </a:ext>
          </a:extLst>
        </xdr:cNvPr>
        <xdr:cNvPicPr>
          <a:picLocks noChangeAspect="1"/>
        </xdr:cNvPicPr>
      </xdr:nvPicPr>
      <xdr:blipFill>
        <a:blip xmlns:r="http://schemas.openxmlformats.org/officeDocument/2006/relationships" r:embed="rId12"/>
        <a:stretch>
          <a:fillRect/>
        </a:stretch>
      </xdr:blipFill>
      <xdr:spPr>
        <a:xfrm>
          <a:off x="18554700" y="774700"/>
          <a:ext cx="1930401" cy="1117600"/>
        </a:xfrm>
        <a:prstGeom prst="rect">
          <a:avLst/>
        </a:prstGeom>
      </xdr:spPr>
    </xdr:pic>
    <xdr:clientData/>
  </xdr:twoCellAnchor>
  <xdr:oneCellAnchor>
    <xdr:from>
      <xdr:col>4</xdr:col>
      <xdr:colOff>596900</xdr:colOff>
      <xdr:row>213</xdr:row>
      <xdr:rowOff>25399</xdr:rowOff>
    </xdr:from>
    <xdr:ext cx="2235200" cy="1197925"/>
    <xdr:pic>
      <xdr:nvPicPr>
        <xdr:cNvPr id="20" name="Image 19">
          <a:extLst>
            <a:ext uri="{FF2B5EF4-FFF2-40B4-BE49-F238E27FC236}">
              <a16:creationId xmlns:a16="http://schemas.microsoft.com/office/drawing/2014/main" id="{436DDCCD-553C-4E76-A7C1-E9A3961FFC3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978400" y="81988024"/>
          <a:ext cx="2235200" cy="1197925"/>
        </a:xfrm>
        <a:prstGeom prst="rect">
          <a:avLst/>
        </a:prstGeom>
      </xdr:spPr>
    </xdr:pic>
    <xdr:clientData/>
  </xdr:oneCellAnchor>
  <xdr:oneCellAnchor>
    <xdr:from>
      <xdr:col>5</xdr:col>
      <xdr:colOff>476250</xdr:colOff>
      <xdr:row>79</xdr:row>
      <xdr:rowOff>0</xdr:rowOff>
    </xdr:from>
    <xdr:ext cx="2289175" cy="1058870"/>
    <xdr:pic>
      <xdr:nvPicPr>
        <xdr:cNvPr id="11" name="Image 10">
          <a:extLst>
            <a:ext uri="{FF2B5EF4-FFF2-40B4-BE49-F238E27FC236}">
              <a16:creationId xmlns:a16="http://schemas.microsoft.com/office/drawing/2014/main" id="{B32468AA-318E-44FF-96E3-B581DC410214}"/>
            </a:ext>
          </a:extLst>
        </xdr:cNvPr>
        <xdr:cNvPicPr>
          <a:picLocks noChangeAspect="1"/>
        </xdr:cNvPicPr>
      </xdr:nvPicPr>
      <xdr:blipFill>
        <a:blip xmlns:r="http://schemas.openxmlformats.org/officeDocument/2006/relationships" r:embed="rId14"/>
        <a:stretch>
          <a:fillRect/>
        </a:stretch>
      </xdr:blipFill>
      <xdr:spPr>
        <a:xfrm>
          <a:off x="5619750" y="28956000"/>
          <a:ext cx="2289175" cy="1058870"/>
        </a:xfrm>
        <a:prstGeom prst="rect">
          <a:avLst/>
        </a:prstGeom>
      </xdr:spPr>
    </xdr:pic>
    <xdr:clientData/>
  </xdr:oneCellAnchor>
  <xdr:oneCellAnchor>
    <xdr:from>
      <xdr:col>5</xdr:col>
      <xdr:colOff>622300</xdr:colOff>
      <xdr:row>90</xdr:row>
      <xdr:rowOff>288925</xdr:rowOff>
    </xdr:from>
    <xdr:ext cx="2248026" cy="1098550"/>
    <xdr:pic>
      <xdr:nvPicPr>
        <xdr:cNvPr id="12" name="Image 11">
          <a:extLst>
            <a:ext uri="{FF2B5EF4-FFF2-40B4-BE49-F238E27FC236}">
              <a16:creationId xmlns:a16="http://schemas.microsoft.com/office/drawing/2014/main" id="{0B82753E-956C-46FE-919C-7BCCD5F0786A}"/>
            </a:ext>
          </a:extLst>
        </xdr:cNvPr>
        <xdr:cNvPicPr>
          <a:picLocks noChangeAspect="1"/>
        </xdr:cNvPicPr>
      </xdr:nvPicPr>
      <xdr:blipFill>
        <a:blip xmlns:r="http://schemas.openxmlformats.org/officeDocument/2006/relationships" r:embed="rId15"/>
        <a:stretch>
          <a:fillRect/>
        </a:stretch>
      </xdr:blipFill>
      <xdr:spPr>
        <a:xfrm>
          <a:off x="5765800" y="33435925"/>
          <a:ext cx="2248026" cy="1098550"/>
        </a:xfrm>
        <a:prstGeom prst="rect">
          <a:avLst/>
        </a:prstGeom>
      </xdr:spPr>
    </xdr:pic>
    <xdr:clientData/>
  </xdr:oneCellAnchor>
  <xdr:oneCellAnchor>
    <xdr:from>
      <xdr:col>6</xdr:col>
      <xdr:colOff>63500</xdr:colOff>
      <xdr:row>102</xdr:row>
      <xdr:rowOff>158750</xdr:rowOff>
    </xdr:from>
    <xdr:ext cx="1057275" cy="1120810"/>
    <xdr:pic>
      <xdr:nvPicPr>
        <xdr:cNvPr id="13" name="Image 12">
          <a:extLst>
            <a:ext uri="{FF2B5EF4-FFF2-40B4-BE49-F238E27FC236}">
              <a16:creationId xmlns:a16="http://schemas.microsoft.com/office/drawing/2014/main" id="{48731548-6BAC-419B-88B3-067D524C3A6F}"/>
            </a:ext>
          </a:extLst>
        </xdr:cNvPr>
        <xdr:cNvPicPr>
          <a:picLocks noChangeAspect="1"/>
        </xdr:cNvPicPr>
      </xdr:nvPicPr>
      <xdr:blipFill>
        <a:blip xmlns:r="http://schemas.openxmlformats.org/officeDocument/2006/relationships" r:embed="rId16"/>
        <a:stretch>
          <a:fillRect/>
        </a:stretch>
      </xdr:blipFill>
      <xdr:spPr>
        <a:xfrm>
          <a:off x="6340475" y="37877750"/>
          <a:ext cx="1057275" cy="11208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33</xdr:col>
      <xdr:colOff>355600</xdr:colOff>
      <xdr:row>275</xdr:row>
      <xdr:rowOff>317500</xdr:rowOff>
    </xdr:from>
    <xdr:ext cx="1781299" cy="1686185"/>
    <xdr:pic>
      <xdr:nvPicPr>
        <xdr:cNvPr id="2" name="Picture 1">
          <a:extLst>
            <a:ext uri="{FF2B5EF4-FFF2-40B4-BE49-F238E27FC236}">
              <a16:creationId xmlns:a16="http://schemas.microsoft.com/office/drawing/2014/main" id="{21E04B9B-F009-47D7-B6A5-78986B4C65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25818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262</xdr:row>
      <xdr:rowOff>469900</xdr:rowOff>
    </xdr:from>
    <xdr:ext cx="558799" cy="562381"/>
    <xdr:pic>
      <xdr:nvPicPr>
        <xdr:cNvPr id="3" name="Image 2">
          <a:extLst>
            <a:ext uri="{FF2B5EF4-FFF2-40B4-BE49-F238E27FC236}">
              <a16:creationId xmlns:a16="http://schemas.microsoft.com/office/drawing/2014/main" id="{175AC609-C11C-4C3C-B5DE-22E56A80DC11}"/>
            </a:ext>
          </a:extLst>
        </xdr:cNvPr>
        <xdr:cNvPicPr>
          <a:picLocks noChangeAspect="1"/>
        </xdr:cNvPicPr>
      </xdr:nvPicPr>
      <xdr:blipFill>
        <a:blip xmlns:r="http://schemas.openxmlformats.org/officeDocument/2006/relationships" r:embed="rId2"/>
        <a:stretch>
          <a:fillRect/>
        </a:stretch>
      </xdr:blipFill>
      <xdr:spPr>
        <a:xfrm>
          <a:off x="14951076" y="119284750"/>
          <a:ext cx="558799" cy="562381"/>
        </a:xfrm>
        <a:prstGeom prst="rect">
          <a:avLst/>
        </a:prstGeom>
        <a:solidFill>
          <a:srgbClr val="000000"/>
        </a:solidFill>
      </xdr:spPr>
    </xdr:pic>
    <xdr:clientData/>
  </xdr:oneCellAnchor>
  <xdr:oneCellAnchor>
    <xdr:from>
      <xdr:col>17</xdr:col>
      <xdr:colOff>215900</xdr:colOff>
      <xdr:row>262</xdr:row>
      <xdr:rowOff>457200</xdr:rowOff>
    </xdr:from>
    <xdr:ext cx="533400" cy="536755"/>
    <xdr:pic>
      <xdr:nvPicPr>
        <xdr:cNvPr id="4" name="Image 3">
          <a:extLst>
            <a:ext uri="{FF2B5EF4-FFF2-40B4-BE49-F238E27FC236}">
              <a16:creationId xmlns:a16="http://schemas.microsoft.com/office/drawing/2014/main" id="{80E6D437-501C-4A5C-9C47-5B97A9E94A17}"/>
            </a:ext>
          </a:extLst>
        </xdr:cNvPr>
        <xdr:cNvPicPr>
          <a:picLocks noChangeAspect="1"/>
        </xdr:cNvPicPr>
      </xdr:nvPicPr>
      <xdr:blipFill>
        <a:blip xmlns:r="http://schemas.openxmlformats.org/officeDocument/2006/relationships" r:embed="rId3"/>
        <a:stretch>
          <a:fillRect/>
        </a:stretch>
      </xdr:blipFill>
      <xdr:spPr>
        <a:xfrm>
          <a:off x="16122650" y="119272050"/>
          <a:ext cx="533400" cy="536755"/>
        </a:xfrm>
        <a:prstGeom prst="rect">
          <a:avLst/>
        </a:prstGeom>
      </xdr:spPr>
    </xdr:pic>
    <xdr:clientData/>
  </xdr:oneCellAnchor>
  <xdr:oneCellAnchor>
    <xdr:from>
      <xdr:col>18</xdr:col>
      <xdr:colOff>381001</xdr:colOff>
      <xdr:row>262</xdr:row>
      <xdr:rowOff>431801</xdr:rowOff>
    </xdr:from>
    <xdr:ext cx="584200" cy="556214"/>
    <xdr:pic>
      <xdr:nvPicPr>
        <xdr:cNvPr id="5" name="Image 4">
          <a:extLst>
            <a:ext uri="{FF2B5EF4-FFF2-40B4-BE49-F238E27FC236}">
              <a16:creationId xmlns:a16="http://schemas.microsoft.com/office/drawing/2014/main" id="{09453A6F-0594-4E66-9F64-082D1D7794CA}"/>
            </a:ext>
          </a:extLst>
        </xdr:cNvPr>
        <xdr:cNvPicPr>
          <a:picLocks noChangeAspect="1"/>
        </xdr:cNvPicPr>
      </xdr:nvPicPr>
      <xdr:blipFill>
        <a:blip xmlns:r="http://schemas.openxmlformats.org/officeDocument/2006/relationships" r:embed="rId4"/>
        <a:stretch>
          <a:fillRect/>
        </a:stretch>
      </xdr:blipFill>
      <xdr:spPr>
        <a:xfrm>
          <a:off x="17049751" y="119246651"/>
          <a:ext cx="584200" cy="556214"/>
        </a:xfrm>
        <a:prstGeom prst="rect">
          <a:avLst/>
        </a:prstGeom>
      </xdr:spPr>
    </xdr:pic>
    <xdr:clientData/>
  </xdr:oneCellAnchor>
  <xdr:oneCellAnchor>
    <xdr:from>
      <xdr:col>19</xdr:col>
      <xdr:colOff>622301</xdr:colOff>
      <xdr:row>262</xdr:row>
      <xdr:rowOff>457200</xdr:rowOff>
    </xdr:from>
    <xdr:ext cx="647700" cy="505624"/>
    <xdr:pic>
      <xdr:nvPicPr>
        <xdr:cNvPr id="6" name="Image 5">
          <a:extLst>
            <a:ext uri="{FF2B5EF4-FFF2-40B4-BE49-F238E27FC236}">
              <a16:creationId xmlns:a16="http://schemas.microsoft.com/office/drawing/2014/main" id="{B155D07E-9D7C-4D69-A45C-43B69CE98543}"/>
            </a:ext>
          </a:extLst>
        </xdr:cNvPr>
        <xdr:cNvPicPr>
          <a:picLocks noChangeAspect="1"/>
        </xdr:cNvPicPr>
      </xdr:nvPicPr>
      <xdr:blipFill>
        <a:blip xmlns:r="http://schemas.openxmlformats.org/officeDocument/2006/relationships" r:embed="rId5"/>
        <a:stretch>
          <a:fillRect/>
        </a:stretch>
      </xdr:blipFill>
      <xdr:spPr>
        <a:xfrm>
          <a:off x="18053051" y="119272050"/>
          <a:ext cx="647700" cy="505624"/>
        </a:xfrm>
        <a:prstGeom prst="rect">
          <a:avLst/>
        </a:prstGeom>
      </xdr:spPr>
    </xdr:pic>
    <xdr:clientData/>
  </xdr:oneCellAnchor>
  <xdr:oneCellAnchor>
    <xdr:from>
      <xdr:col>21</xdr:col>
      <xdr:colOff>127000</xdr:colOff>
      <xdr:row>262</xdr:row>
      <xdr:rowOff>431800</xdr:rowOff>
    </xdr:from>
    <xdr:ext cx="518583" cy="533400"/>
    <xdr:pic>
      <xdr:nvPicPr>
        <xdr:cNvPr id="7" name="Image 6">
          <a:extLst>
            <a:ext uri="{FF2B5EF4-FFF2-40B4-BE49-F238E27FC236}">
              <a16:creationId xmlns:a16="http://schemas.microsoft.com/office/drawing/2014/main" id="{23631B4C-DDED-479A-9AEE-40877316FBC0}"/>
            </a:ext>
          </a:extLst>
        </xdr:cNvPr>
        <xdr:cNvPicPr>
          <a:picLocks noChangeAspect="1"/>
        </xdr:cNvPicPr>
      </xdr:nvPicPr>
      <xdr:blipFill>
        <a:blip xmlns:r="http://schemas.openxmlformats.org/officeDocument/2006/relationships" r:embed="rId6"/>
        <a:stretch>
          <a:fillRect/>
        </a:stretch>
      </xdr:blipFill>
      <xdr:spPr>
        <a:xfrm>
          <a:off x="19119850" y="119246650"/>
          <a:ext cx="518583" cy="533400"/>
        </a:xfrm>
        <a:prstGeom prst="rect">
          <a:avLst/>
        </a:prstGeom>
      </xdr:spPr>
    </xdr:pic>
    <xdr:clientData/>
  </xdr:oneCellAnchor>
  <xdr:oneCellAnchor>
    <xdr:from>
      <xdr:col>21</xdr:col>
      <xdr:colOff>990600</xdr:colOff>
      <xdr:row>262</xdr:row>
      <xdr:rowOff>444500</xdr:rowOff>
    </xdr:from>
    <xdr:ext cx="508000" cy="508000"/>
    <xdr:pic>
      <xdr:nvPicPr>
        <xdr:cNvPr id="8" name="Image 7">
          <a:extLst>
            <a:ext uri="{FF2B5EF4-FFF2-40B4-BE49-F238E27FC236}">
              <a16:creationId xmlns:a16="http://schemas.microsoft.com/office/drawing/2014/main" id="{5B70FC1C-E94B-4108-95DD-A9FA3345D35C}"/>
            </a:ext>
          </a:extLst>
        </xdr:cNvPr>
        <xdr:cNvPicPr>
          <a:picLocks noChangeAspect="1"/>
        </xdr:cNvPicPr>
      </xdr:nvPicPr>
      <xdr:blipFill>
        <a:blip xmlns:r="http://schemas.openxmlformats.org/officeDocument/2006/relationships" r:embed="rId7"/>
        <a:stretch>
          <a:fillRect/>
        </a:stretch>
      </xdr:blipFill>
      <xdr:spPr>
        <a:xfrm>
          <a:off x="19983450" y="119259350"/>
          <a:ext cx="508000" cy="508000"/>
        </a:xfrm>
        <a:prstGeom prst="rect">
          <a:avLst/>
        </a:prstGeom>
      </xdr:spPr>
    </xdr:pic>
    <xdr:clientData/>
  </xdr:oneCellAnchor>
  <xdr:oneCellAnchor>
    <xdr:from>
      <xdr:col>23</xdr:col>
      <xdr:colOff>558800</xdr:colOff>
      <xdr:row>262</xdr:row>
      <xdr:rowOff>469900</xdr:rowOff>
    </xdr:from>
    <xdr:ext cx="516579" cy="469900"/>
    <xdr:pic>
      <xdr:nvPicPr>
        <xdr:cNvPr id="9" name="Image 8">
          <a:extLst>
            <a:ext uri="{FF2B5EF4-FFF2-40B4-BE49-F238E27FC236}">
              <a16:creationId xmlns:a16="http://schemas.microsoft.com/office/drawing/2014/main" id="{16B72144-D45F-4ABE-80C8-4D7E3823F5B1}"/>
            </a:ext>
          </a:extLst>
        </xdr:cNvPr>
        <xdr:cNvPicPr>
          <a:picLocks noChangeAspect="1"/>
        </xdr:cNvPicPr>
      </xdr:nvPicPr>
      <xdr:blipFill>
        <a:blip xmlns:r="http://schemas.openxmlformats.org/officeDocument/2006/relationships" r:embed="rId8"/>
        <a:stretch>
          <a:fillRect/>
        </a:stretch>
      </xdr:blipFill>
      <xdr:spPr>
        <a:xfrm>
          <a:off x="21828125" y="119284750"/>
          <a:ext cx="516579" cy="469900"/>
        </a:xfrm>
        <a:prstGeom prst="rect">
          <a:avLst/>
        </a:prstGeom>
      </xdr:spPr>
    </xdr:pic>
    <xdr:clientData/>
  </xdr:oneCellAnchor>
  <xdr:oneCellAnchor>
    <xdr:from>
      <xdr:col>22</xdr:col>
      <xdr:colOff>673100</xdr:colOff>
      <xdr:row>262</xdr:row>
      <xdr:rowOff>457200</xdr:rowOff>
    </xdr:from>
    <xdr:ext cx="495299" cy="495299"/>
    <xdr:pic>
      <xdr:nvPicPr>
        <xdr:cNvPr id="10" name="Image 9">
          <a:extLst>
            <a:ext uri="{FF2B5EF4-FFF2-40B4-BE49-F238E27FC236}">
              <a16:creationId xmlns:a16="http://schemas.microsoft.com/office/drawing/2014/main" id="{40FFA059-A45C-4937-AA31-35DA467B9051}"/>
            </a:ext>
          </a:extLst>
        </xdr:cNvPr>
        <xdr:cNvPicPr>
          <a:picLocks noChangeAspect="1"/>
        </xdr:cNvPicPr>
      </xdr:nvPicPr>
      <xdr:blipFill>
        <a:blip xmlns:r="http://schemas.openxmlformats.org/officeDocument/2006/relationships" r:embed="rId9"/>
        <a:stretch>
          <a:fillRect/>
        </a:stretch>
      </xdr:blipFill>
      <xdr:spPr>
        <a:xfrm>
          <a:off x="20875625" y="119272050"/>
          <a:ext cx="495299" cy="495299"/>
        </a:xfrm>
        <a:prstGeom prst="rect">
          <a:avLst/>
        </a:prstGeom>
      </xdr:spPr>
    </xdr:pic>
    <xdr:clientData/>
  </xdr:oneCellAnchor>
  <xdr:oneCellAnchor>
    <xdr:from>
      <xdr:col>4</xdr:col>
      <xdr:colOff>120650</xdr:colOff>
      <xdr:row>216</xdr:row>
      <xdr:rowOff>79375</xdr:rowOff>
    </xdr:from>
    <xdr:ext cx="2562583" cy="276253"/>
    <xdr:pic>
      <xdr:nvPicPr>
        <xdr:cNvPr id="15" name="Image 14">
          <a:extLst>
            <a:ext uri="{FF2B5EF4-FFF2-40B4-BE49-F238E27FC236}">
              <a16:creationId xmlns:a16="http://schemas.microsoft.com/office/drawing/2014/main" id="{9D3E6B67-D748-4A1C-9616-F37F2456CE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02150" y="81280000"/>
          <a:ext cx="2562583" cy="276253"/>
        </a:xfrm>
        <a:prstGeom prst="rect">
          <a:avLst/>
        </a:prstGeom>
      </xdr:spPr>
    </xdr:pic>
    <xdr:clientData/>
  </xdr:oneCellAnchor>
  <xdr:oneCellAnchor>
    <xdr:from>
      <xdr:col>4</xdr:col>
      <xdr:colOff>596900</xdr:colOff>
      <xdr:row>219</xdr:row>
      <xdr:rowOff>25399</xdr:rowOff>
    </xdr:from>
    <xdr:ext cx="2235200" cy="1197925"/>
    <xdr:pic>
      <xdr:nvPicPr>
        <xdr:cNvPr id="16" name="Image 15">
          <a:extLst>
            <a:ext uri="{FF2B5EF4-FFF2-40B4-BE49-F238E27FC236}">
              <a16:creationId xmlns:a16="http://schemas.microsoft.com/office/drawing/2014/main" id="{4B634C5A-F7DD-4004-B2CB-A8F03094462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78400" y="98494849"/>
          <a:ext cx="2235200" cy="1197925"/>
        </a:xfrm>
        <a:prstGeom prst="rect">
          <a:avLst/>
        </a:prstGeom>
      </xdr:spPr>
    </xdr:pic>
    <xdr:clientData/>
  </xdr:oneCellAnchor>
  <xdr:oneCellAnchor>
    <xdr:from>
      <xdr:col>16</xdr:col>
      <xdr:colOff>85725</xdr:colOff>
      <xdr:row>216</xdr:row>
      <xdr:rowOff>238125</xdr:rowOff>
    </xdr:from>
    <xdr:ext cx="5105400" cy="2000250"/>
    <xdr:pic>
      <xdr:nvPicPr>
        <xdr:cNvPr id="17" name="Image 16">
          <a:extLst>
            <a:ext uri="{FF2B5EF4-FFF2-40B4-BE49-F238E27FC236}">
              <a16:creationId xmlns:a16="http://schemas.microsoft.com/office/drawing/2014/main" id="{1AEA7886-6876-4AB5-961F-BF86B5B9182B}"/>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230475" y="97945575"/>
          <a:ext cx="5105400" cy="2000250"/>
        </a:xfrm>
        <a:prstGeom prst="rect">
          <a:avLst/>
        </a:prstGeom>
      </xdr:spPr>
    </xdr:pic>
    <xdr:clientData/>
  </xdr:oneCellAnchor>
  <xdr:twoCellAnchor editAs="oneCell">
    <xdr:from>
      <xdr:col>21</xdr:col>
      <xdr:colOff>266700</xdr:colOff>
      <xdr:row>7</xdr:row>
      <xdr:rowOff>266700</xdr:rowOff>
    </xdr:from>
    <xdr:to>
      <xdr:col>22</xdr:col>
      <xdr:colOff>749300</xdr:colOff>
      <xdr:row>10</xdr:row>
      <xdr:rowOff>293077</xdr:rowOff>
    </xdr:to>
    <xdr:pic>
      <xdr:nvPicPr>
        <xdr:cNvPr id="18" name="Image 17">
          <a:extLst>
            <a:ext uri="{FF2B5EF4-FFF2-40B4-BE49-F238E27FC236}">
              <a16:creationId xmlns:a16="http://schemas.microsoft.com/office/drawing/2014/main" id="{AD9B10C2-5A91-4A1B-9484-5DAA9436F852}"/>
            </a:ext>
          </a:extLst>
        </xdr:cNvPr>
        <xdr:cNvPicPr>
          <a:picLocks noChangeAspect="1"/>
        </xdr:cNvPicPr>
      </xdr:nvPicPr>
      <xdr:blipFill>
        <a:blip xmlns:r="http://schemas.openxmlformats.org/officeDocument/2006/relationships" r:embed="rId13"/>
        <a:stretch>
          <a:fillRect/>
        </a:stretch>
      </xdr:blipFill>
      <xdr:spPr>
        <a:xfrm>
          <a:off x="19278600" y="647700"/>
          <a:ext cx="1689100" cy="1169377"/>
        </a:xfrm>
        <a:prstGeom prst="rect">
          <a:avLst/>
        </a:prstGeom>
      </xdr:spPr>
    </xdr:pic>
    <xdr:clientData/>
  </xdr:twoCellAnchor>
  <xdr:oneCellAnchor>
    <xdr:from>
      <xdr:col>5</xdr:col>
      <xdr:colOff>476250</xdr:colOff>
      <xdr:row>80</xdr:row>
      <xdr:rowOff>0</xdr:rowOff>
    </xdr:from>
    <xdr:ext cx="2289175" cy="1058870"/>
    <xdr:pic>
      <xdr:nvPicPr>
        <xdr:cNvPr id="11" name="Image 10">
          <a:extLst>
            <a:ext uri="{FF2B5EF4-FFF2-40B4-BE49-F238E27FC236}">
              <a16:creationId xmlns:a16="http://schemas.microsoft.com/office/drawing/2014/main" id="{CFAF5C7C-F9EC-4EF0-A35D-BB8995B4FAAD}"/>
            </a:ext>
          </a:extLst>
        </xdr:cNvPr>
        <xdr:cNvPicPr>
          <a:picLocks noChangeAspect="1"/>
        </xdr:cNvPicPr>
      </xdr:nvPicPr>
      <xdr:blipFill>
        <a:blip xmlns:r="http://schemas.openxmlformats.org/officeDocument/2006/relationships" r:embed="rId14"/>
        <a:stretch>
          <a:fillRect/>
        </a:stretch>
      </xdr:blipFill>
      <xdr:spPr>
        <a:xfrm>
          <a:off x="6229350" y="27813000"/>
          <a:ext cx="2289175" cy="1058870"/>
        </a:xfrm>
        <a:prstGeom prst="rect">
          <a:avLst/>
        </a:prstGeom>
      </xdr:spPr>
    </xdr:pic>
    <xdr:clientData/>
  </xdr:oneCellAnchor>
  <xdr:oneCellAnchor>
    <xdr:from>
      <xdr:col>5</xdr:col>
      <xdr:colOff>622300</xdr:colOff>
      <xdr:row>92</xdr:row>
      <xdr:rowOff>288925</xdr:rowOff>
    </xdr:from>
    <xdr:ext cx="2248026" cy="1098550"/>
    <xdr:pic>
      <xdr:nvPicPr>
        <xdr:cNvPr id="12" name="Image 11">
          <a:extLst>
            <a:ext uri="{FF2B5EF4-FFF2-40B4-BE49-F238E27FC236}">
              <a16:creationId xmlns:a16="http://schemas.microsoft.com/office/drawing/2014/main" id="{262045C7-4C2D-47B5-9205-4B5348AC2761}"/>
            </a:ext>
          </a:extLst>
        </xdr:cNvPr>
        <xdr:cNvPicPr>
          <a:picLocks noChangeAspect="1"/>
        </xdr:cNvPicPr>
      </xdr:nvPicPr>
      <xdr:blipFill>
        <a:blip xmlns:r="http://schemas.openxmlformats.org/officeDocument/2006/relationships" r:embed="rId15"/>
        <a:stretch>
          <a:fillRect/>
        </a:stretch>
      </xdr:blipFill>
      <xdr:spPr>
        <a:xfrm>
          <a:off x="6375400" y="32292925"/>
          <a:ext cx="2248026" cy="1098550"/>
        </a:xfrm>
        <a:prstGeom prst="rect">
          <a:avLst/>
        </a:prstGeom>
      </xdr:spPr>
    </xdr:pic>
    <xdr:clientData/>
  </xdr:oneCellAnchor>
  <xdr:oneCellAnchor>
    <xdr:from>
      <xdr:col>6</xdr:col>
      <xdr:colOff>63500</xdr:colOff>
      <xdr:row>104</xdr:row>
      <xdr:rowOff>158750</xdr:rowOff>
    </xdr:from>
    <xdr:ext cx="1057275" cy="1120810"/>
    <xdr:pic>
      <xdr:nvPicPr>
        <xdr:cNvPr id="13" name="Image 12">
          <a:extLst>
            <a:ext uri="{FF2B5EF4-FFF2-40B4-BE49-F238E27FC236}">
              <a16:creationId xmlns:a16="http://schemas.microsoft.com/office/drawing/2014/main" id="{DEE5ECC8-BA59-4343-810B-DAEE0CB60E89}"/>
            </a:ext>
          </a:extLst>
        </xdr:cNvPr>
        <xdr:cNvPicPr>
          <a:picLocks noChangeAspect="1"/>
        </xdr:cNvPicPr>
      </xdr:nvPicPr>
      <xdr:blipFill>
        <a:blip xmlns:r="http://schemas.openxmlformats.org/officeDocument/2006/relationships" r:embed="rId16"/>
        <a:stretch>
          <a:fillRect/>
        </a:stretch>
      </xdr:blipFill>
      <xdr:spPr>
        <a:xfrm>
          <a:off x="6797675" y="36734750"/>
          <a:ext cx="1057275" cy="11208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82</xdr:col>
      <xdr:colOff>1200150</xdr:colOff>
      <xdr:row>4</xdr:row>
      <xdr:rowOff>161925</xdr:rowOff>
    </xdr:from>
    <xdr:to>
      <xdr:col>82</xdr:col>
      <xdr:colOff>1906681</xdr:colOff>
      <xdr:row>6</xdr:row>
      <xdr:rowOff>123825</xdr:rowOff>
    </xdr:to>
    <xdr:pic>
      <xdr:nvPicPr>
        <xdr:cNvPr id="2" name="Image 1">
          <a:extLst>
            <a:ext uri="{FF2B5EF4-FFF2-40B4-BE49-F238E27FC236}">
              <a16:creationId xmlns:a16="http://schemas.microsoft.com/office/drawing/2014/main" id="{05C13EEA-3176-4B4A-AE65-B5C2FA51019B}"/>
            </a:ext>
          </a:extLst>
        </xdr:cNvPr>
        <xdr:cNvPicPr>
          <a:picLocks noChangeAspect="1"/>
        </xdr:cNvPicPr>
      </xdr:nvPicPr>
      <xdr:blipFill>
        <a:blip xmlns:r="http://schemas.openxmlformats.org/officeDocument/2006/relationships" r:embed="rId1"/>
        <a:stretch>
          <a:fillRect/>
        </a:stretch>
      </xdr:blipFill>
      <xdr:spPr>
        <a:xfrm>
          <a:off x="73875900" y="1257300"/>
          <a:ext cx="706531" cy="495300"/>
        </a:xfrm>
        <a:prstGeom prst="rect">
          <a:avLst/>
        </a:prstGeom>
      </xdr:spPr>
    </xdr:pic>
    <xdr:clientData/>
  </xdr:twoCellAnchor>
  <xdr:twoCellAnchor editAs="oneCell">
    <xdr:from>
      <xdr:col>90</xdr:col>
      <xdr:colOff>1333500</xdr:colOff>
      <xdr:row>4</xdr:row>
      <xdr:rowOff>133350</xdr:rowOff>
    </xdr:from>
    <xdr:to>
      <xdr:col>90</xdr:col>
      <xdr:colOff>2353541</xdr:colOff>
      <xdr:row>6</xdr:row>
      <xdr:rowOff>190500</xdr:rowOff>
    </xdr:to>
    <xdr:pic>
      <xdr:nvPicPr>
        <xdr:cNvPr id="3" name="Image 2">
          <a:extLst>
            <a:ext uri="{FF2B5EF4-FFF2-40B4-BE49-F238E27FC236}">
              <a16:creationId xmlns:a16="http://schemas.microsoft.com/office/drawing/2014/main" id="{8A8DE9AE-8733-4364-AFCA-4699A0CC73F5}"/>
            </a:ext>
          </a:extLst>
        </xdr:cNvPr>
        <xdr:cNvPicPr>
          <a:picLocks noChangeAspect="1"/>
        </xdr:cNvPicPr>
      </xdr:nvPicPr>
      <xdr:blipFill>
        <a:blip xmlns:r="http://schemas.openxmlformats.org/officeDocument/2006/relationships" r:embed="rId2"/>
        <a:stretch>
          <a:fillRect/>
        </a:stretch>
      </xdr:blipFill>
      <xdr:spPr>
        <a:xfrm>
          <a:off x="83372325" y="1228725"/>
          <a:ext cx="1020041" cy="590550"/>
        </a:xfrm>
        <a:prstGeom prst="rect">
          <a:avLst/>
        </a:prstGeom>
      </xdr:spPr>
    </xdr:pic>
    <xdr:clientData/>
  </xdr:twoCellAnchor>
  <xdr:twoCellAnchor editAs="oneCell">
    <xdr:from>
      <xdr:col>98</xdr:col>
      <xdr:colOff>1447800</xdr:colOff>
      <xdr:row>4</xdr:row>
      <xdr:rowOff>161925</xdr:rowOff>
    </xdr:from>
    <xdr:to>
      <xdr:col>98</xdr:col>
      <xdr:colOff>2511283</xdr:colOff>
      <xdr:row>6</xdr:row>
      <xdr:rowOff>209550</xdr:rowOff>
    </xdr:to>
    <xdr:pic>
      <xdr:nvPicPr>
        <xdr:cNvPr id="4" name="Image 3">
          <a:extLst>
            <a:ext uri="{FF2B5EF4-FFF2-40B4-BE49-F238E27FC236}">
              <a16:creationId xmlns:a16="http://schemas.microsoft.com/office/drawing/2014/main" id="{9B104AF3-7F76-4A8E-A88E-706D127FF9B9}"/>
            </a:ext>
          </a:extLst>
        </xdr:cNvPr>
        <xdr:cNvPicPr>
          <a:picLocks noChangeAspect="1"/>
        </xdr:cNvPicPr>
      </xdr:nvPicPr>
      <xdr:blipFill>
        <a:blip xmlns:r="http://schemas.openxmlformats.org/officeDocument/2006/relationships" r:embed="rId3"/>
        <a:stretch>
          <a:fillRect/>
        </a:stretch>
      </xdr:blipFill>
      <xdr:spPr>
        <a:xfrm>
          <a:off x="92849700" y="1257300"/>
          <a:ext cx="1063483" cy="581025"/>
        </a:xfrm>
        <a:prstGeom prst="rect">
          <a:avLst/>
        </a:prstGeom>
      </xdr:spPr>
    </xdr:pic>
    <xdr:clientData/>
  </xdr:twoCellAnchor>
  <xdr:oneCellAnchor>
    <xdr:from>
      <xdr:col>82</xdr:col>
      <xdr:colOff>1447800</xdr:colOff>
      <xdr:row>13</xdr:row>
      <xdr:rowOff>171450</xdr:rowOff>
    </xdr:from>
    <xdr:ext cx="571500" cy="571500"/>
    <xdr:pic>
      <xdr:nvPicPr>
        <xdr:cNvPr id="5" name="Image 4">
          <a:extLst>
            <a:ext uri="{FF2B5EF4-FFF2-40B4-BE49-F238E27FC236}">
              <a16:creationId xmlns:a16="http://schemas.microsoft.com/office/drawing/2014/main" id="{022DC88F-E9EB-4F2C-ABB8-05836FC90574}"/>
            </a:ext>
          </a:extLst>
        </xdr:cNvPr>
        <xdr:cNvPicPr>
          <a:picLocks noChangeAspect="1"/>
        </xdr:cNvPicPr>
      </xdr:nvPicPr>
      <xdr:blipFill>
        <a:blip xmlns:r="http://schemas.openxmlformats.org/officeDocument/2006/relationships" r:embed="rId4"/>
        <a:stretch>
          <a:fillRect/>
        </a:stretch>
      </xdr:blipFill>
      <xdr:spPr>
        <a:xfrm>
          <a:off x="74123550" y="3667125"/>
          <a:ext cx="571500" cy="571500"/>
        </a:xfrm>
        <a:prstGeom prst="rect">
          <a:avLst/>
        </a:prstGeom>
      </xdr:spPr>
    </xdr:pic>
    <xdr:clientData/>
  </xdr:oneCellAnchor>
  <xdr:oneCellAnchor>
    <xdr:from>
      <xdr:col>90</xdr:col>
      <xdr:colOff>1419225</xdr:colOff>
      <xdr:row>13</xdr:row>
      <xdr:rowOff>133350</xdr:rowOff>
    </xdr:from>
    <xdr:ext cx="571500" cy="571500"/>
    <xdr:pic>
      <xdr:nvPicPr>
        <xdr:cNvPr id="6" name="Image 5">
          <a:extLst>
            <a:ext uri="{FF2B5EF4-FFF2-40B4-BE49-F238E27FC236}">
              <a16:creationId xmlns:a16="http://schemas.microsoft.com/office/drawing/2014/main" id="{2819A3CA-9591-4ED6-8AAC-FCE014CE7DE9}"/>
            </a:ext>
          </a:extLst>
        </xdr:cNvPr>
        <xdr:cNvPicPr>
          <a:picLocks noChangeAspect="1"/>
        </xdr:cNvPicPr>
      </xdr:nvPicPr>
      <xdr:blipFill>
        <a:blip xmlns:r="http://schemas.openxmlformats.org/officeDocument/2006/relationships" r:embed="rId4"/>
        <a:stretch>
          <a:fillRect/>
        </a:stretch>
      </xdr:blipFill>
      <xdr:spPr>
        <a:xfrm>
          <a:off x="83458050" y="3629025"/>
          <a:ext cx="571500" cy="571500"/>
        </a:xfrm>
        <a:prstGeom prst="rect">
          <a:avLst/>
        </a:prstGeom>
      </xdr:spPr>
    </xdr:pic>
    <xdr:clientData/>
  </xdr:oneCellAnchor>
  <xdr:oneCellAnchor>
    <xdr:from>
      <xdr:col>98</xdr:col>
      <xdr:colOff>1600200</xdr:colOff>
      <xdr:row>13</xdr:row>
      <xdr:rowOff>152400</xdr:rowOff>
    </xdr:from>
    <xdr:ext cx="571500" cy="571500"/>
    <xdr:pic>
      <xdr:nvPicPr>
        <xdr:cNvPr id="7" name="Image 6">
          <a:extLst>
            <a:ext uri="{FF2B5EF4-FFF2-40B4-BE49-F238E27FC236}">
              <a16:creationId xmlns:a16="http://schemas.microsoft.com/office/drawing/2014/main" id="{3F592BDA-52EA-411E-AD22-AAF6E860431A}"/>
            </a:ext>
          </a:extLst>
        </xdr:cNvPr>
        <xdr:cNvPicPr>
          <a:picLocks noChangeAspect="1"/>
        </xdr:cNvPicPr>
      </xdr:nvPicPr>
      <xdr:blipFill>
        <a:blip xmlns:r="http://schemas.openxmlformats.org/officeDocument/2006/relationships" r:embed="rId4"/>
        <a:stretch>
          <a:fillRect/>
        </a:stretch>
      </xdr:blipFill>
      <xdr:spPr>
        <a:xfrm>
          <a:off x="93002100" y="3648075"/>
          <a:ext cx="571500" cy="571500"/>
        </a:xfrm>
        <a:prstGeom prst="rect">
          <a:avLst/>
        </a:prstGeom>
      </xdr:spPr>
    </xdr:pic>
    <xdr:clientData/>
  </xdr:oneCellAnchor>
  <xdr:oneCellAnchor>
    <xdr:from>
      <xdr:col>71</xdr:col>
      <xdr:colOff>476250</xdr:colOff>
      <xdr:row>22</xdr:row>
      <xdr:rowOff>0</xdr:rowOff>
    </xdr:from>
    <xdr:ext cx="2289175" cy="1058870"/>
    <xdr:pic>
      <xdr:nvPicPr>
        <xdr:cNvPr id="8" name="Image 7">
          <a:extLst>
            <a:ext uri="{FF2B5EF4-FFF2-40B4-BE49-F238E27FC236}">
              <a16:creationId xmlns:a16="http://schemas.microsoft.com/office/drawing/2014/main" id="{172500EA-9D8D-4336-905E-1A57D9507ACF}"/>
            </a:ext>
          </a:extLst>
        </xdr:cNvPr>
        <xdr:cNvPicPr>
          <a:picLocks noChangeAspect="1"/>
        </xdr:cNvPicPr>
      </xdr:nvPicPr>
      <xdr:blipFill>
        <a:blip xmlns:r="http://schemas.openxmlformats.org/officeDocument/2006/relationships" r:embed="rId5"/>
        <a:stretch>
          <a:fillRect/>
        </a:stretch>
      </xdr:blipFill>
      <xdr:spPr>
        <a:xfrm>
          <a:off x="61188600" y="5895975"/>
          <a:ext cx="2289175" cy="1058870"/>
        </a:xfrm>
        <a:prstGeom prst="rect">
          <a:avLst/>
        </a:prstGeom>
      </xdr:spPr>
    </xdr:pic>
    <xdr:clientData/>
  </xdr:oneCellAnchor>
  <xdr:oneCellAnchor>
    <xdr:from>
      <xdr:col>71</xdr:col>
      <xdr:colOff>685800</xdr:colOff>
      <xdr:row>38</xdr:row>
      <xdr:rowOff>85725</xdr:rowOff>
    </xdr:from>
    <xdr:ext cx="2248026" cy="1098550"/>
    <xdr:pic>
      <xdr:nvPicPr>
        <xdr:cNvPr id="9" name="Image 8">
          <a:extLst>
            <a:ext uri="{FF2B5EF4-FFF2-40B4-BE49-F238E27FC236}">
              <a16:creationId xmlns:a16="http://schemas.microsoft.com/office/drawing/2014/main" id="{D229E8BF-738C-44EB-ACB7-99DDBB3B3A44}"/>
            </a:ext>
          </a:extLst>
        </xdr:cNvPr>
        <xdr:cNvPicPr>
          <a:picLocks noChangeAspect="1"/>
        </xdr:cNvPicPr>
      </xdr:nvPicPr>
      <xdr:blipFill>
        <a:blip xmlns:r="http://schemas.openxmlformats.org/officeDocument/2006/relationships" r:embed="rId6"/>
        <a:stretch>
          <a:fillRect/>
        </a:stretch>
      </xdr:blipFill>
      <xdr:spPr>
        <a:xfrm>
          <a:off x="61398150" y="10248900"/>
          <a:ext cx="2248026" cy="1098550"/>
        </a:xfrm>
        <a:prstGeom prst="rect">
          <a:avLst/>
        </a:prstGeom>
      </xdr:spPr>
    </xdr:pic>
    <xdr:clientData/>
  </xdr:oneCellAnchor>
  <xdr:oneCellAnchor>
    <xdr:from>
      <xdr:col>72</xdr:col>
      <xdr:colOff>38100</xdr:colOff>
      <xdr:row>52</xdr:row>
      <xdr:rowOff>19050</xdr:rowOff>
    </xdr:from>
    <xdr:ext cx="1057275" cy="1120810"/>
    <xdr:pic>
      <xdr:nvPicPr>
        <xdr:cNvPr id="10" name="Image 9">
          <a:extLst>
            <a:ext uri="{FF2B5EF4-FFF2-40B4-BE49-F238E27FC236}">
              <a16:creationId xmlns:a16="http://schemas.microsoft.com/office/drawing/2014/main" id="{0B85E593-13E9-4566-920B-4ED5190EDCEC}"/>
            </a:ext>
          </a:extLst>
        </xdr:cNvPr>
        <xdr:cNvPicPr>
          <a:picLocks noChangeAspect="1"/>
        </xdr:cNvPicPr>
      </xdr:nvPicPr>
      <xdr:blipFill>
        <a:blip xmlns:r="http://schemas.openxmlformats.org/officeDocument/2006/relationships" r:embed="rId7"/>
        <a:stretch>
          <a:fillRect/>
        </a:stretch>
      </xdr:blipFill>
      <xdr:spPr>
        <a:xfrm>
          <a:off x="61883925" y="13916025"/>
          <a:ext cx="1057275" cy="1120810"/>
        </a:xfrm>
        <a:prstGeom prst="rect">
          <a:avLst/>
        </a:prstGeom>
      </xdr:spPr>
    </xdr:pic>
    <xdr:clientData/>
  </xdr:oneCellAnchor>
  <xdr:oneCellAnchor>
    <xdr:from>
      <xdr:col>73</xdr:col>
      <xdr:colOff>1343025</xdr:colOff>
      <xdr:row>94</xdr:row>
      <xdr:rowOff>180975</xdr:rowOff>
    </xdr:from>
    <xdr:ext cx="1448868" cy="1238250"/>
    <xdr:pic>
      <xdr:nvPicPr>
        <xdr:cNvPr id="11" name="Image 10" descr="Man Cook: Medium-Light Skin Tone">
          <a:extLst>
            <a:ext uri="{FF2B5EF4-FFF2-40B4-BE49-F238E27FC236}">
              <a16:creationId xmlns:a16="http://schemas.microsoft.com/office/drawing/2014/main" id="{2608A8B0-C10C-4423-A7D6-1DB020A87D6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969900" y="25279350"/>
          <a:ext cx="1448868" cy="1238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13</xdr:row>
      <xdr:rowOff>171450</xdr:rowOff>
    </xdr:from>
    <xdr:ext cx="2590799" cy="3650362"/>
    <xdr:pic>
      <xdr:nvPicPr>
        <xdr:cNvPr id="12" name="Image 11">
          <a:extLst>
            <a:ext uri="{FF2B5EF4-FFF2-40B4-BE49-F238E27FC236}">
              <a16:creationId xmlns:a16="http://schemas.microsoft.com/office/drawing/2014/main" id="{F8732CE4-430A-451E-8AE6-0B7C806803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14575" y="3667125"/>
          <a:ext cx="2590799" cy="365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29</xdr:row>
      <xdr:rowOff>0</xdr:rowOff>
    </xdr:from>
    <xdr:ext cx="4282094" cy="3502025"/>
    <xdr:pic>
      <xdr:nvPicPr>
        <xdr:cNvPr id="13" name="Image 12">
          <a:extLst>
            <a:ext uri="{FF2B5EF4-FFF2-40B4-BE49-F238E27FC236}">
              <a16:creationId xmlns:a16="http://schemas.microsoft.com/office/drawing/2014/main" id="{5A4B75B1-4D72-48D4-A69C-BA9A67A008B3}"/>
            </a:ext>
          </a:extLst>
        </xdr:cNvPr>
        <xdr:cNvPicPr>
          <a:picLocks noChangeAspect="1"/>
        </xdr:cNvPicPr>
      </xdr:nvPicPr>
      <xdr:blipFill>
        <a:blip xmlns:r="http://schemas.openxmlformats.org/officeDocument/2006/relationships" r:embed="rId10"/>
        <a:stretch>
          <a:fillRect/>
        </a:stretch>
      </xdr:blipFill>
      <xdr:spPr>
        <a:xfrm>
          <a:off x="2200275" y="7762875"/>
          <a:ext cx="4282094" cy="3502025"/>
        </a:xfrm>
        <a:prstGeom prst="rect">
          <a:avLst/>
        </a:prstGeom>
      </xdr:spPr>
    </xdr:pic>
    <xdr:clientData/>
  </xdr:oneCellAnchor>
  <xdr:oneCellAnchor>
    <xdr:from>
      <xdr:col>4</xdr:col>
      <xdr:colOff>0</xdr:colOff>
      <xdr:row>43</xdr:row>
      <xdr:rowOff>0</xdr:rowOff>
    </xdr:from>
    <xdr:ext cx="4064000" cy="2331288"/>
    <xdr:pic>
      <xdr:nvPicPr>
        <xdr:cNvPr id="14" name="Image 13">
          <a:extLst>
            <a:ext uri="{FF2B5EF4-FFF2-40B4-BE49-F238E27FC236}">
              <a16:creationId xmlns:a16="http://schemas.microsoft.com/office/drawing/2014/main" id="{3B8E8EE1-7367-41AA-8593-FA8DEFB4CD56}"/>
            </a:ext>
          </a:extLst>
        </xdr:cNvPr>
        <xdr:cNvPicPr>
          <a:picLocks noChangeAspect="1"/>
        </xdr:cNvPicPr>
      </xdr:nvPicPr>
      <xdr:blipFill>
        <a:blip xmlns:r="http://schemas.openxmlformats.org/officeDocument/2006/relationships" r:embed="rId11"/>
        <a:stretch>
          <a:fillRect/>
        </a:stretch>
      </xdr:blipFill>
      <xdr:spPr>
        <a:xfrm>
          <a:off x="2200275" y="11496675"/>
          <a:ext cx="4064000" cy="2331288"/>
        </a:xfrm>
        <a:prstGeom prst="rect">
          <a:avLst/>
        </a:prstGeom>
      </xdr:spPr>
    </xdr:pic>
    <xdr:clientData/>
  </xdr:oneCellAnchor>
  <xdr:oneCellAnchor>
    <xdr:from>
      <xdr:col>4</xdr:col>
      <xdr:colOff>0</xdr:colOff>
      <xdr:row>53</xdr:row>
      <xdr:rowOff>0</xdr:rowOff>
    </xdr:from>
    <xdr:ext cx="3733800" cy="1301173"/>
    <xdr:pic>
      <xdr:nvPicPr>
        <xdr:cNvPr id="16" name="Image 15">
          <a:extLst>
            <a:ext uri="{FF2B5EF4-FFF2-40B4-BE49-F238E27FC236}">
              <a16:creationId xmlns:a16="http://schemas.microsoft.com/office/drawing/2014/main" id="{0CC02551-D179-496A-A436-1062F12CC641}"/>
            </a:ext>
          </a:extLst>
        </xdr:cNvPr>
        <xdr:cNvPicPr>
          <a:picLocks noChangeAspect="1"/>
        </xdr:cNvPicPr>
      </xdr:nvPicPr>
      <xdr:blipFill>
        <a:blip xmlns:r="http://schemas.openxmlformats.org/officeDocument/2006/relationships" r:embed="rId12"/>
        <a:stretch>
          <a:fillRect/>
        </a:stretch>
      </xdr:blipFill>
      <xdr:spPr>
        <a:xfrm>
          <a:off x="2200275" y="14163675"/>
          <a:ext cx="3733800" cy="1301173"/>
        </a:xfrm>
        <a:prstGeom prst="rect">
          <a:avLst/>
        </a:prstGeom>
      </xdr:spPr>
    </xdr:pic>
    <xdr:clientData/>
  </xdr:oneCellAnchor>
  <xdr:oneCellAnchor>
    <xdr:from>
      <xdr:col>4</xdr:col>
      <xdr:colOff>0</xdr:colOff>
      <xdr:row>59</xdr:row>
      <xdr:rowOff>0</xdr:rowOff>
    </xdr:from>
    <xdr:ext cx="3752686" cy="1701800"/>
    <xdr:pic>
      <xdr:nvPicPr>
        <xdr:cNvPr id="18" name="Image 17">
          <a:extLst>
            <a:ext uri="{FF2B5EF4-FFF2-40B4-BE49-F238E27FC236}">
              <a16:creationId xmlns:a16="http://schemas.microsoft.com/office/drawing/2014/main" id="{3C27F148-DBBF-4469-80A2-4529B5D3073A}"/>
            </a:ext>
          </a:extLst>
        </xdr:cNvPr>
        <xdr:cNvPicPr>
          <a:picLocks noChangeAspect="1"/>
        </xdr:cNvPicPr>
      </xdr:nvPicPr>
      <xdr:blipFill>
        <a:blip xmlns:r="http://schemas.openxmlformats.org/officeDocument/2006/relationships" r:embed="rId13"/>
        <a:stretch>
          <a:fillRect/>
        </a:stretch>
      </xdr:blipFill>
      <xdr:spPr>
        <a:xfrm>
          <a:off x="2200275" y="15763875"/>
          <a:ext cx="3752686" cy="17018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12</xdr:col>
      <xdr:colOff>1238250</xdr:colOff>
      <xdr:row>3</xdr:row>
      <xdr:rowOff>95250</xdr:rowOff>
    </xdr:from>
    <xdr:to>
      <xdr:col>12</xdr:col>
      <xdr:colOff>2053478</xdr:colOff>
      <xdr:row>5</xdr:row>
      <xdr:rowOff>133350</xdr:rowOff>
    </xdr:to>
    <xdr:pic>
      <xdr:nvPicPr>
        <xdr:cNvPr id="2" name="Image 1">
          <a:extLst>
            <a:ext uri="{FF2B5EF4-FFF2-40B4-BE49-F238E27FC236}">
              <a16:creationId xmlns:a16="http://schemas.microsoft.com/office/drawing/2014/main" id="{B1E15BEB-C18C-4846-AC83-8A0CF088EEDF}"/>
            </a:ext>
          </a:extLst>
        </xdr:cNvPr>
        <xdr:cNvPicPr>
          <a:picLocks noChangeAspect="1"/>
        </xdr:cNvPicPr>
      </xdr:nvPicPr>
      <xdr:blipFill>
        <a:blip xmlns:r="http://schemas.openxmlformats.org/officeDocument/2006/relationships" r:embed="rId1"/>
        <a:stretch>
          <a:fillRect/>
        </a:stretch>
      </xdr:blipFill>
      <xdr:spPr>
        <a:xfrm>
          <a:off x="7315200" y="762000"/>
          <a:ext cx="815228" cy="571500"/>
        </a:xfrm>
        <a:prstGeom prst="rect">
          <a:avLst/>
        </a:prstGeom>
      </xdr:spPr>
    </xdr:pic>
    <xdr:clientData/>
  </xdr:twoCellAnchor>
  <xdr:twoCellAnchor editAs="oneCell">
    <xdr:from>
      <xdr:col>31</xdr:col>
      <xdr:colOff>704850</xdr:colOff>
      <xdr:row>3</xdr:row>
      <xdr:rowOff>161925</xdr:rowOff>
    </xdr:from>
    <xdr:to>
      <xdr:col>31</xdr:col>
      <xdr:colOff>1552988</xdr:colOff>
      <xdr:row>5</xdr:row>
      <xdr:rowOff>238125</xdr:rowOff>
    </xdr:to>
    <xdr:pic>
      <xdr:nvPicPr>
        <xdr:cNvPr id="3" name="Image 2">
          <a:extLst>
            <a:ext uri="{FF2B5EF4-FFF2-40B4-BE49-F238E27FC236}">
              <a16:creationId xmlns:a16="http://schemas.microsoft.com/office/drawing/2014/main" id="{F3FB45BE-5BEA-4028-9AE7-DCFF2107F615}"/>
            </a:ext>
          </a:extLst>
        </xdr:cNvPr>
        <xdr:cNvPicPr>
          <a:picLocks noChangeAspect="1"/>
        </xdr:cNvPicPr>
      </xdr:nvPicPr>
      <xdr:blipFill>
        <a:blip xmlns:r="http://schemas.openxmlformats.org/officeDocument/2006/relationships" r:embed="rId2"/>
        <a:stretch>
          <a:fillRect/>
        </a:stretch>
      </xdr:blipFill>
      <xdr:spPr>
        <a:xfrm>
          <a:off x="21135975" y="828675"/>
          <a:ext cx="848138" cy="609600"/>
        </a:xfrm>
        <a:prstGeom prst="rect">
          <a:avLst/>
        </a:prstGeom>
      </xdr:spPr>
    </xdr:pic>
    <xdr:clientData/>
  </xdr:twoCellAnchor>
  <xdr:twoCellAnchor editAs="oneCell">
    <xdr:from>
      <xdr:col>50</xdr:col>
      <xdr:colOff>1562100</xdr:colOff>
      <xdr:row>3</xdr:row>
      <xdr:rowOff>66675</xdr:rowOff>
    </xdr:from>
    <xdr:to>
      <xdr:col>50</xdr:col>
      <xdr:colOff>2428996</xdr:colOff>
      <xdr:row>5</xdr:row>
      <xdr:rowOff>133434</xdr:rowOff>
    </xdr:to>
    <xdr:pic>
      <xdr:nvPicPr>
        <xdr:cNvPr id="5" name="Image 4">
          <a:extLst>
            <a:ext uri="{FF2B5EF4-FFF2-40B4-BE49-F238E27FC236}">
              <a16:creationId xmlns:a16="http://schemas.microsoft.com/office/drawing/2014/main" id="{DC53E6D2-D630-40BA-BBC5-0E762187EEB4}"/>
            </a:ext>
          </a:extLst>
        </xdr:cNvPr>
        <xdr:cNvPicPr>
          <a:picLocks noChangeAspect="1"/>
        </xdr:cNvPicPr>
      </xdr:nvPicPr>
      <xdr:blipFill>
        <a:blip xmlns:r="http://schemas.openxmlformats.org/officeDocument/2006/relationships" r:embed="rId3"/>
        <a:stretch>
          <a:fillRect/>
        </a:stretch>
      </xdr:blipFill>
      <xdr:spPr>
        <a:xfrm>
          <a:off x="36414075" y="733425"/>
          <a:ext cx="866896" cy="600159"/>
        </a:xfrm>
        <a:prstGeom prst="rect">
          <a:avLst/>
        </a:prstGeom>
      </xdr:spPr>
    </xdr:pic>
    <xdr:clientData/>
  </xdr:twoCellAnchor>
  <xdr:twoCellAnchor editAs="oneCell">
    <xdr:from>
      <xdr:col>64</xdr:col>
      <xdr:colOff>838200</xdr:colOff>
      <xdr:row>7</xdr:row>
      <xdr:rowOff>142875</xdr:rowOff>
    </xdr:from>
    <xdr:to>
      <xdr:col>64</xdr:col>
      <xdr:colOff>1638300</xdr:colOff>
      <xdr:row>9</xdr:row>
      <xdr:rowOff>104775</xdr:rowOff>
    </xdr:to>
    <xdr:pic>
      <xdr:nvPicPr>
        <xdr:cNvPr id="7" name="Image 6">
          <a:extLst>
            <a:ext uri="{FF2B5EF4-FFF2-40B4-BE49-F238E27FC236}">
              <a16:creationId xmlns:a16="http://schemas.microsoft.com/office/drawing/2014/main" id="{B81D130D-395E-4E61-994F-DCF66751B2CF}"/>
            </a:ext>
          </a:extLst>
        </xdr:cNvPr>
        <xdr:cNvPicPr>
          <a:picLocks noChangeAspect="1"/>
        </xdr:cNvPicPr>
      </xdr:nvPicPr>
      <xdr:blipFill>
        <a:blip xmlns:r="http://schemas.openxmlformats.org/officeDocument/2006/relationships" r:embed="rId1"/>
        <a:stretch>
          <a:fillRect/>
        </a:stretch>
      </xdr:blipFill>
      <xdr:spPr>
        <a:xfrm>
          <a:off x="53111400" y="1876425"/>
          <a:ext cx="800100" cy="495300"/>
        </a:xfrm>
        <a:prstGeom prst="rect">
          <a:avLst/>
        </a:prstGeom>
      </xdr:spPr>
    </xdr:pic>
    <xdr:clientData/>
  </xdr:twoCellAnchor>
  <xdr:twoCellAnchor editAs="oneCell">
    <xdr:from>
      <xdr:col>72</xdr:col>
      <xdr:colOff>1200151</xdr:colOff>
      <xdr:row>7</xdr:row>
      <xdr:rowOff>133350</xdr:rowOff>
    </xdr:from>
    <xdr:to>
      <xdr:col>72</xdr:col>
      <xdr:colOff>2076451</xdr:colOff>
      <xdr:row>9</xdr:row>
      <xdr:rowOff>190500</xdr:rowOff>
    </xdr:to>
    <xdr:pic>
      <xdr:nvPicPr>
        <xdr:cNvPr id="8" name="Image 7">
          <a:extLst>
            <a:ext uri="{FF2B5EF4-FFF2-40B4-BE49-F238E27FC236}">
              <a16:creationId xmlns:a16="http://schemas.microsoft.com/office/drawing/2014/main" id="{96D064AE-E5AE-42B2-970F-B4919F38771F}"/>
            </a:ext>
          </a:extLst>
        </xdr:cNvPr>
        <xdr:cNvPicPr>
          <a:picLocks noChangeAspect="1"/>
        </xdr:cNvPicPr>
      </xdr:nvPicPr>
      <xdr:blipFill>
        <a:blip xmlns:r="http://schemas.openxmlformats.org/officeDocument/2006/relationships" r:embed="rId2"/>
        <a:stretch>
          <a:fillRect/>
        </a:stretch>
      </xdr:blipFill>
      <xdr:spPr>
        <a:xfrm>
          <a:off x="64903351" y="1866900"/>
          <a:ext cx="876300" cy="590550"/>
        </a:xfrm>
        <a:prstGeom prst="rect">
          <a:avLst/>
        </a:prstGeom>
      </xdr:spPr>
    </xdr:pic>
    <xdr:clientData/>
  </xdr:twoCellAnchor>
  <xdr:twoCellAnchor editAs="oneCell">
    <xdr:from>
      <xdr:col>80</xdr:col>
      <xdr:colOff>1038225</xdr:colOff>
      <xdr:row>7</xdr:row>
      <xdr:rowOff>142875</xdr:rowOff>
    </xdr:from>
    <xdr:to>
      <xdr:col>80</xdr:col>
      <xdr:colOff>2085975</xdr:colOff>
      <xdr:row>9</xdr:row>
      <xdr:rowOff>190500</xdr:rowOff>
    </xdr:to>
    <xdr:pic>
      <xdr:nvPicPr>
        <xdr:cNvPr id="9" name="Image 8">
          <a:extLst>
            <a:ext uri="{FF2B5EF4-FFF2-40B4-BE49-F238E27FC236}">
              <a16:creationId xmlns:a16="http://schemas.microsoft.com/office/drawing/2014/main" id="{04AA4588-3BEE-4F56-8B3B-B26FAAAF5228}"/>
            </a:ext>
          </a:extLst>
        </xdr:cNvPr>
        <xdr:cNvPicPr>
          <a:picLocks noChangeAspect="1"/>
        </xdr:cNvPicPr>
      </xdr:nvPicPr>
      <xdr:blipFill>
        <a:blip xmlns:r="http://schemas.openxmlformats.org/officeDocument/2006/relationships" r:embed="rId4"/>
        <a:stretch>
          <a:fillRect/>
        </a:stretch>
      </xdr:blipFill>
      <xdr:spPr>
        <a:xfrm>
          <a:off x="76409550" y="1876425"/>
          <a:ext cx="1047750" cy="581025"/>
        </a:xfrm>
        <a:prstGeom prst="rect">
          <a:avLst/>
        </a:prstGeom>
      </xdr:spPr>
    </xdr:pic>
    <xdr:clientData/>
  </xdr:twoCellAnchor>
  <xdr:oneCellAnchor>
    <xdr:from>
      <xdr:col>79</xdr:col>
      <xdr:colOff>1228725</xdr:colOff>
      <xdr:row>12</xdr:row>
      <xdr:rowOff>238125</xdr:rowOff>
    </xdr:from>
    <xdr:ext cx="571500" cy="571500"/>
    <xdr:pic>
      <xdr:nvPicPr>
        <xdr:cNvPr id="10" name="Image 9">
          <a:extLst>
            <a:ext uri="{FF2B5EF4-FFF2-40B4-BE49-F238E27FC236}">
              <a16:creationId xmlns:a16="http://schemas.microsoft.com/office/drawing/2014/main" id="{0864F2F4-7D9D-462F-8611-5EE402A5C111}"/>
            </a:ext>
          </a:extLst>
        </xdr:cNvPr>
        <xdr:cNvPicPr>
          <a:picLocks noChangeAspect="1"/>
        </xdr:cNvPicPr>
      </xdr:nvPicPr>
      <xdr:blipFill>
        <a:blip xmlns:r="http://schemas.openxmlformats.org/officeDocument/2006/relationships" r:embed="rId5"/>
        <a:stretch>
          <a:fillRect/>
        </a:stretch>
      </xdr:blipFill>
      <xdr:spPr>
        <a:xfrm>
          <a:off x="74485500" y="3305175"/>
          <a:ext cx="571500" cy="571500"/>
        </a:xfrm>
        <a:prstGeom prst="rect">
          <a:avLst/>
        </a:prstGeom>
      </xdr:spPr>
    </xdr:pic>
    <xdr:clientData/>
  </xdr:oneCellAnchor>
  <xdr:oneCellAnchor>
    <xdr:from>
      <xdr:col>71</xdr:col>
      <xdr:colOff>1095375</xdr:colOff>
      <xdr:row>12</xdr:row>
      <xdr:rowOff>200025</xdr:rowOff>
    </xdr:from>
    <xdr:ext cx="571500" cy="571500"/>
    <xdr:pic>
      <xdr:nvPicPr>
        <xdr:cNvPr id="11" name="Image 10">
          <a:extLst>
            <a:ext uri="{FF2B5EF4-FFF2-40B4-BE49-F238E27FC236}">
              <a16:creationId xmlns:a16="http://schemas.microsoft.com/office/drawing/2014/main" id="{CD9C8155-DC82-4A1E-B1C7-D048C6FC445D}"/>
            </a:ext>
          </a:extLst>
        </xdr:cNvPr>
        <xdr:cNvPicPr>
          <a:picLocks noChangeAspect="1"/>
        </xdr:cNvPicPr>
      </xdr:nvPicPr>
      <xdr:blipFill>
        <a:blip xmlns:r="http://schemas.openxmlformats.org/officeDocument/2006/relationships" r:embed="rId5"/>
        <a:stretch>
          <a:fillRect/>
        </a:stretch>
      </xdr:blipFill>
      <xdr:spPr>
        <a:xfrm>
          <a:off x="62684025" y="3267075"/>
          <a:ext cx="571500" cy="571500"/>
        </a:xfrm>
        <a:prstGeom prst="rect">
          <a:avLst/>
        </a:prstGeom>
      </xdr:spPr>
    </xdr:pic>
    <xdr:clientData/>
  </xdr:oneCellAnchor>
  <xdr:oneCellAnchor>
    <xdr:from>
      <xdr:col>63</xdr:col>
      <xdr:colOff>1247775</xdr:colOff>
      <xdr:row>12</xdr:row>
      <xdr:rowOff>209550</xdr:rowOff>
    </xdr:from>
    <xdr:ext cx="571500" cy="571500"/>
    <xdr:pic>
      <xdr:nvPicPr>
        <xdr:cNvPr id="12" name="Image 11">
          <a:extLst>
            <a:ext uri="{FF2B5EF4-FFF2-40B4-BE49-F238E27FC236}">
              <a16:creationId xmlns:a16="http://schemas.microsoft.com/office/drawing/2014/main" id="{603872B5-F814-4E66-A793-F1767A79291D}"/>
            </a:ext>
          </a:extLst>
        </xdr:cNvPr>
        <xdr:cNvPicPr>
          <a:picLocks noChangeAspect="1"/>
        </xdr:cNvPicPr>
      </xdr:nvPicPr>
      <xdr:blipFill>
        <a:blip xmlns:r="http://schemas.openxmlformats.org/officeDocument/2006/relationships" r:embed="rId5"/>
        <a:stretch>
          <a:fillRect/>
        </a:stretch>
      </xdr:blipFill>
      <xdr:spPr>
        <a:xfrm>
          <a:off x="51406425" y="3276600"/>
          <a:ext cx="571500" cy="571500"/>
        </a:xfrm>
        <a:prstGeom prst="rect">
          <a:avLst/>
        </a:prstGeom>
      </xdr:spPr>
    </xdr:pic>
    <xdr:clientData/>
  </xdr:oneCellAnchor>
  <xdr:oneCellAnchor>
    <xdr:from>
      <xdr:col>59</xdr:col>
      <xdr:colOff>0</xdr:colOff>
      <xdr:row>46</xdr:row>
      <xdr:rowOff>0</xdr:rowOff>
    </xdr:from>
    <xdr:ext cx="4873625" cy="1121830"/>
    <xdr:pic>
      <xdr:nvPicPr>
        <xdr:cNvPr id="13" name="Image 12">
          <a:extLst>
            <a:ext uri="{FF2B5EF4-FFF2-40B4-BE49-F238E27FC236}">
              <a16:creationId xmlns:a16="http://schemas.microsoft.com/office/drawing/2014/main" id="{5AFD6D1F-4F37-48B5-91C1-63B3A08E5246}"/>
            </a:ext>
          </a:extLst>
        </xdr:cNvPr>
        <xdr:cNvPicPr>
          <a:picLocks noChangeAspect="1"/>
        </xdr:cNvPicPr>
      </xdr:nvPicPr>
      <xdr:blipFill>
        <a:blip xmlns:r="http://schemas.openxmlformats.org/officeDocument/2006/relationships" r:embed="rId6"/>
        <a:stretch>
          <a:fillRect/>
        </a:stretch>
      </xdr:blipFill>
      <xdr:spPr>
        <a:xfrm>
          <a:off x="44862750" y="12134850"/>
          <a:ext cx="4873625" cy="1121830"/>
        </a:xfrm>
        <a:prstGeom prst="rect">
          <a:avLst/>
        </a:prstGeom>
      </xdr:spPr>
    </xdr:pic>
    <xdr:clientData/>
  </xdr:oneCellAnchor>
  <xdr:oneCellAnchor>
    <xdr:from>
      <xdr:col>67</xdr:col>
      <xdr:colOff>0</xdr:colOff>
      <xdr:row>46</xdr:row>
      <xdr:rowOff>0</xdr:rowOff>
    </xdr:from>
    <xdr:ext cx="4873625" cy="1121830"/>
    <xdr:pic>
      <xdr:nvPicPr>
        <xdr:cNvPr id="14" name="Image 13">
          <a:extLst>
            <a:ext uri="{FF2B5EF4-FFF2-40B4-BE49-F238E27FC236}">
              <a16:creationId xmlns:a16="http://schemas.microsoft.com/office/drawing/2014/main" id="{0CDE626B-1B5D-414C-A96A-2E5010AB4AD4}"/>
            </a:ext>
          </a:extLst>
        </xdr:cNvPr>
        <xdr:cNvPicPr>
          <a:picLocks noChangeAspect="1"/>
        </xdr:cNvPicPr>
      </xdr:nvPicPr>
      <xdr:blipFill>
        <a:blip xmlns:r="http://schemas.openxmlformats.org/officeDocument/2006/relationships" r:embed="rId6"/>
        <a:stretch>
          <a:fillRect/>
        </a:stretch>
      </xdr:blipFill>
      <xdr:spPr>
        <a:xfrm>
          <a:off x="56397525" y="12134850"/>
          <a:ext cx="4873625" cy="1121830"/>
        </a:xfrm>
        <a:prstGeom prst="rect">
          <a:avLst/>
        </a:prstGeom>
      </xdr:spPr>
    </xdr:pic>
    <xdr:clientData/>
  </xdr:oneCellAnchor>
  <xdr:oneCellAnchor>
    <xdr:from>
      <xdr:col>75</xdr:col>
      <xdr:colOff>0</xdr:colOff>
      <xdr:row>46</xdr:row>
      <xdr:rowOff>0</xdr:rowOff>
    </xdr:from>
    <xdr:ext cx="4873625" cy="1121830"/>
    <xdr:pic>
      <xdr:nvPicPr>
        <xdr:cNvPr id="15" name="Image 14">
          <a:extLst>
            <a:ext uri="{FF2B5EF4-FFF2-40B4-BE49-F238E27FC236}">
              <a16:creationId xmlns:a16="http://schemas.microsoft.com/office/drawing/2014/main" id="{E08BF636-682F-48A0-9C1E-7D7E81F2230D}"/>
            </a:ext>
          </a:extLst>
        </xdr:cNvPr>
        <xdr:cNvPicPr>
          <a:picLocks noChangeAspect="1"/>
        </xdr:cNvPicPr>
      </xdr:nvPicPr>
      <xdr:blipFill>
        <a:blip xmlns:r="http://schemas.openxmlformats.org/officeDocument/2006/relationships" r:embed="rId6"/>
        <a:stretch>
          <a:fillRect/>
        </a:stretch>
      </xdr:blipFill>
      <xdr:spPr>
        <a:xfrm>
          <a:off x="67789425" y="12134850"/>
          <a:ext cx="4873625" cy="1121830"/>
        </a:xfrm>
        <a:prstGeom prst="rect">
          <a:avLst/>
        </a:prstGeom>
      </xdr:spPr>
    </xdr:pic>
    <xdr:clientData/>
  </xdr:oneCellAnchor>
  <xdr:oneCellAnchor>
    <xdr:from>
      <xdr:col>59</xdr:col>
      <xdr:colOff>0</xdr:colOff>
      <xdr:row>129</xdr:row>
      <xdr:rowOff>0</xdr:rowOff>
    </xdr:from>
    <xdr:ext cx="4366866" cy="2173604"/>
    <xdr:pic>
      <xdr:nvPicPr>
        <xdr:cNvPr id="17" name="Image 16">
          <a:extLst>
            <a:ext uri="{FF2B5EF4-FFF2-40B4-BE49-F238E27FC236}">
              <a16:creationId xmlns:a16="http://schemas.microsoft.com/office/drawing/2014/main" id="{4E902FF2-8091-4A73-BE5E-37F5E1B37F44}"/>
            </a:ext>
          </a:extLst>
        </xdr:cNvPr>
        <xdr:cNvPicPr>
          <a:picLocks noChangeAspect="1"/>
        </xdr:cNvPicPr>
      </xdr:nvPicPr>
      <xdr:blipFill>
        <a:blip xmlns:r="http://schemas.openxmlformats.org/officeDocument/2006/relationships" r:embed="rId7"/>
        <a:stretch>
          <a:fillRect/>
        </a:stretch>
      </xdr:blipFill>
      <xdr:spPr>
        <a:xfrm>
          <a:off x="44862750" y="34270950"/>
          <a:ext cx="4366866" cy="2173604"/>
        </a:xfrm>
        <a:prstGeom prst="rect">
          <a:avLst/>
        </a:prstGeom>
      </xdr:spPr>
    </xdr:pic>
    <xdr:clientData/>
  </xdr:oneCellAnchor>
  <xdr:oneCellAnchor>
    <xdr:from>
      <xdr:col>67</xdr:col>
      <xdr:colOff>66675</xdr:colOff>
      <xdr:row>129</xdr:row>
      <xdr:rowOff>171450</xdr:rowOff>
    </xdr:from>
    <xdr:ext cx="4366866" cy="2173604"/>
    <xdr:pic>
      <xdr:nvPicPr>
        <xdr:cNvPr id="18" name="Image 17">
          <a:extLst>
            <a:ext uri="{FF2B5EF4-FFF2-40B4-BE49-F238E27FC236}">
              <a16:creationId xmlns:a16="http://schemas.microsoft.com/office/drawing/2014/main" id="{D35137D4-3438-420D-853D-6C2FB374A3B6}"/>
            </a:ext>
          </a:extLst>
        </xdr:cNvPr>
        <xdr:cNvPicPr>
          <a:picLocks noChangeAspect="1"/>
        </xdr:cNvPicPr>
      </xdr:nvPicPr>
      <xdr:blipFill>
        <a:blip xmlns:r="http://schemas.openxmlformats.org/officeDocument/2006/relationships" r:embed="rId7"/>
        <a:stretch>
          <a:fillRect/>
        </a:stretch>
      </xdr:blipFill>
      <xdr:spPr>
        <a:xfrm>
          <a:off x="56464200" y="34442400"/>
          <a:ext cx="4366866" cy="2173604"/>
        </a:xfrm>
        <a:prstGeom prst="rect">
          <a:avLst/>
        </a:prstGeom>
      </xdr:spPr>
    </xdr:pic>
    <xdr:clientData/>
  </xdr:oneCellAnchor>
  <xdr:oneCellAnchor>
    <xdr:from>
      <xdr:col>75</xdr:col>
      <xdr:colOff>0</xdr:colOff>
      <xdr:row>129</xdr:row>
      <xdr:rowOff>0</xdr:rowOff>
    </xdr:from>
    <xdr:ext cx="4366866" cy="2173604"/>
    <xdr:pic>
      <xdr:nvPicPr>
        <xdr:cNvPr id="20" name="Image 19">
          <a:extLst>
            <a:ext uri="{FF2B5EF4-FFF2-40B4-BE49-F238E27FC236}">
              <a16:creationId xmlns:a16="http://schemas.microsoft.com/office/drawing/2014/main" id="{5581A987-A2F1-413D-AE1D-97DEEB768BAB}"/>
            </a:ext>
          </a:extLst>
        </xdr:cNvPr>
        <xdr:cNvPicPr>
          <a:picLocks noChangeAspect="1"/>
        </xdr:cNvPicPr>
      </xdr:nvPicPr>
      <xdr:blipFill>
        <a:blip xmlns:r="http://schemas.openxmlformats.org/officeDocument/2006/relationships" r:embed="rId7"/>
        <a:stretch>
          <a:fillRect/>
        </a:stretch>
      </xdr:blipFill>
      <xdr:spPr>
        <a:xfrm>
          <a:off x="67789425" y="34270950"/>
          <a:ext cx="4366866" cy="217360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82</xdr:col>
      <xdr:colOff>1200150</xdr:colOff>
      <xdr:row>4</xdr:row>
      <xdr:rowOff>161925</xdr:rowOff>
    </xdr:from>
    <xdr:to>
      <xdr:col>82</xdr:col>
      <xdr:colOff>1906681</xdr:colOff>
      <xdr:row>6</xdr:row>
      <xdr:rowOff>123825</xdr:rowOff>
    </xdr:to>
    <xdr:pic>
      <xdr:nvPicPr>
        <xdr:cNvPr id="3" name="Image 2">
          <a:extLst>
            <a:ext uri="{FF2B5EF4-FFF2-40B4-BE49-F238E27FC236}">
              <a16:creationId xmlns:a16="http://schemas.microsoft.com/office/drawing/2014/main" id="{2B957DCB-B631-4E43-953F-C7DF68872853}"/>
            </a:ext>
          </a:extLst>
        </xdr:cNvPr>
        <xdr:cNvPicPr>
          <a:picLocks noChangeAspect="1"/>
        </xdr:cNvPicPr>
      </xdr:nvPicPr>
      <xdr:blipFill>
        <a:blip xmlns:r="http://schemas.openxmlformats.org/officeDocument/2006/relationships" r:embed="rId1"/>
        <a:stretch>
          <a:fillRect/>
        </a:stretch>
      </xdr:blipFill>
      <xdr:spPr>
        <a:xfrm>
          <a:off x="73875900" y="1257300"/>
          <a:ext cx="706531" cy="495300"/>
        </a:xfrm>
        <a:prstGeom prst="rect">
          <a:avLst/>
        </a:prstGeom>
      </xdr:spPr>
    </xdr:pic>
    <xdr:clientData/>
  </xdr:twoCellAnchor>
  <xdr:twoCellAnchor editAs="oneCell">
    <xdr:from>
      <xdr:col>90</xdr:col>
      <xdr:colOff>1333500</xdr:colOff>
      <xdr:row>4</xdr:row>
      <xdr:rowOff>133350</xdr:rowOff>
    </xdr:from>
    <xdr:to>
      <xdr:col>90</xdr:col>
      <xdr:colOff>2353541</xdr:colOff>
      <xdr:row>6</xdr:row>
      <xdr:rowOff>190500</xdr:rowOff>
    </xdr:to>
    <xdr:pic>
      <xdr:nvPicPr>
        <xdr:cNvPr id="4" name="Image 3">
          <a:extLst>
            <a:ext uri="{FF2B5EF4-FFF2-40B4-BE49-F238E27FC236}">
              <a16:creationId xmlns:a16="http://schemas.microsoft.com/office/drawing/2014/main" id="{1E1AE20D-BAFB-4476-8FAB-953DDF7BD885}"/>
            </a:ext>
          </a:extLst>
        </xdr:cNvPr>
        <xdr:cNvPicPr>
          <a:picLocks noChangeAspect="1"/>
        </xdr:cNvPicPr>
      </xdr:nvPicPr>
      <xdr:blipFill>
        <a:blip xmlns:r="http://schemas.openxmlformats.org/officeDocument/2006/relationships" r:embed="rId2"/>
        <a:stretch>
          <a:fillRect/>
        </a:stretch>
      </xdr:blipFill>
      <xdr:spPr>
        <a:xfrm>
          <a:off x="83372325" y="1228725"/>
          <a:ext cx="1020041" cy="590550"/>
        </a:xfrm>
        <a:prstGeom prst="rect">
          <a:avLst/>
        </a:prstGeom>
      </xdr:spPr>
    </xdr:pic>
    <xdr:clientData/>
  </xdr:twoCellAnchor>
  <xdr:twoCellAnchor editAs="oneCell">
    <xdr:from>
      <xdr:col>98</xdr:col>
      <xdr:colOff>1447800</xdr:colOff>
      <xdr:row>4</xdr:row>
      <xdr:rowOff>161925</xdr:rowOff>
    </xdr:from>
    <xdr:to>
      <xdr:col>98</xdr:col>
      <xdr:colOff>2511283</xdr:colOff>
      <xdr:row>6</xdr:row>
      <xdr:rowOff>209550</xdr:rowOff>
    </xdr:to>
    <xdr:pic>
      <xdr:nvPicPr>
        <xdr:cNvPr id="5" name="Image 4">
          <a:extLst>
            <a:ext uri="{FF2B5EF4-FFF2-40B4-BE49-F238E27FC236}">
              <a16:creationId xmlns:a16="http://schemas.microsoft.com/office/drawing/2014/main" id="{D139E9E5-976D-442B-810F-6A7DC2A81AA0}"/>
            </a:ext>
          </a:extLst>
        </xdr:cNvPr>
        <xdr:cNvPicPr>
          <a:picLocks noChangeAspect="1"/>
        </xdr:cNvPicPr>
      </xdr:nvPicPr>
      <xdr:blipFill>
        <a:blip xmlns:r="http://schemas.openxmlformats.org/officeDocument/2006/relationships" r:embed="rId3"/>
        <a:stretch>
          <a:fillRect/>
        </a:stretch>
      </xdr:blipFill>
      <xdr:spPr>
        <a:xfrm>
          <a:off x="92849700" y="1257300"/>
          <a:ext cx="1063483" cy="581025"/>
        </a:xfrm>
        <a:prstGeom prst="rect">
          <a:avLst/>
        </a:prstGeom>
      </xdr:spPr>
    </xdr:pic>
    <xdr:clientData/>
  </xdr:twoCellAnchor>
  <xdr:oneCellAnchor>
    <xdr:from>
      <xdr:col>82</xdr:col>
      <xdr:colOff>1447800</xdr:colOff>
      <xdr:row>13</xdr:row>
      <xdr:rowOff>171450</xdr:rowOff>
    </xdr:from>
    <xdr:ext cx="571500" cy="571500"/>
    <xdr:pic>
      <xdr:nvPicPr>
        <xdr:cNvPr id="6" name="Image 5">
          <a:extLst>
            <a:ext uri="{FF2B5EF4-FFF2-40B4-BE49-F238E27FC236}">
              <a16:creationId xmlns:a16="http://schemas.microsoft.com/office/drawing/2014/main" id="{875DFC65-3C7A-4F44-AE4F-D891D3A6C3D3}"/>
            </a:ext>
          </a:extLst>
        </xdr:cNvPr>
        <xdr:cNvPicPr>
          <a:picLocks noChangeAspect="1"/>
        </xdr:cNvPicPr>
      </xdr:nvPicPr>
      <xdr:blipFill>
        <a:blip xmlns:r="http://schemas.openxmlformats.org/officeDocument/2006/relationships" r:embed="rId4"/>
        <a:stretch>
          <a:fillRect/>
        </a:stretch>
      </xdr:blipFill>
      <xdr:spPr>
        <a:xfrm>
          <a:off x="74123550" y="3667125"/>
          <a:ext cx="571500" cy="571500"/>
        </a:xfrm>
        <a:prstGeom prst="rect">
          <a:avLst/>
        </a:prstGeom>
      </xdr:spPr>
    </xdr:pic>
    <xdr:clientData/>
  </xdr:oneCellAnchor>
  <xdr:oneCellAnchor>
    <xdr:from>
      <xdr:col>90</xdr:col>
      <xdr:colOff>1419225</xdr:colOff>
      <xdr:row>13</xdr:row>
      <xdr:rowOff>133350</xdr:rowOff>
    </xdr:from>
    <xdr:ext cx="571500" cy="571500"/>
    <xdr:pic>
      <xdr:nvPicPr>
        <xdr:cNvPr id="7" name="Image 6">
          <a:extLst>
            <a:ext uri="{FF2B5EF4-FFF2-40B4-BE49-F238E27FC236}">
              <a16:creationId xmlns:a16="http://schemas.microsoft.com/office/drawing/2014/main" id="{F3C566BB-42ED-428E-8E10-D1517722F074}"/>
            </a:ext>
          </a:extLst>
        </xdr:cNvPr>
        <xdr:cNvPicPr>
          <a:picLocks noChangeAspect="1"/>
        </xdr:cNvPicPr>
      </xdr:nvPicPr>
      <xdr:blipFill>
        <a:blip xmlns:r="http://schemas.openxmlformats.org/officeDocument/2006/relationships" r:embed="rId4"/>
        <a:stretch>
          <a:fillRect/>
        </a:stretch>
      </xdr:blipFill>
      <xdr:spPr>
        <a:xfrm>
          <a:off x="83458050" y="3629025"/>
          <a:ext cx="571500" cy="571500"/>
        </a:xfrm>
        <a:prstGeom prst="rect">
          <a:avLst/>
        </a:prstGeom>
      </xdr:spPr>
    </xdr:pic>
    <xdr:clientData/>
  </xdr:oneCellAnchor>
  <xdr:oneCellAnchor>
    <xdr:from>
      <xdr:col>98</xdr:col>
      <xdr:colOff>1600200</xdr:colOff>
      <xdr:row>13</xdr:row>
      <xdr:rowOff>152400</xdr:rowOff>
    </xdr:from>
    <xdr:ext cx="571500" cy="571500"/>
    <xdr:pic>
      <xdr:nvPicPr>
        <xdr:cNvPr id="8" name="Image 7">
          <a:extLst>
            <a:ext uri="{FF2B5EF4-FFF2-40B4-BE49-F238E27FC236}">
              <a16:creationId xmlns:a16="http://schemas.microsoft.com/office/drawing/2014/main" id="{1497F35F-01A6-4CB4-A977-1AF5F07BBFC2}"/>
            </a:ext>
          </a:extLst>
        </xdr:cNvPr>
        <xdr:cNvPicPr>
          <a:picLocks noChangeAspect="1"/>
        </xdr:cNvPicPr>
      </xdr:nvPicPr>
      <xdr:blipFill>
        <a:blip xmlns:r="http://schemas.openxmlformats.org/officeDocument/2006/relationships" r:embed="rId4"/>
        <a:stretch>
          <a:fillRect/>
        </a:stretch>
      </xdr:blipFill>
      <xdr:spPr>
        <a:xfrm>
          <a:off x="93002100" y="3648075"/>
          <a:ext cx="571500" cy="571500"/>
        </a:xfrm>
        <a:prstGeom prst="rect">
          <a:avLst/>
        </a:prstGeom>
      </xdr:spPr>
    </xdr:pic>
    <xdr:clientData/>
  </xdr:oneCellAnchor>
  <xdr:oneCellAnchor>
    <xdr:from>
      <xdr:col>71</xdr:col>
      <xdr:colOff>476250</xdr:colOff>
      <xdr:row>22</xdr:row>
      <xdr:rowOff>0</xdr:rowOff>
    </xdr:from>
    <xdr:ext cx="2289175" cy="1058870"/>
    <xdr:pic>
      <xdr:nvPicPr>
        <xdr:cNvPr id="9" name="Image 8">
          <a:extLst>
            <a:ext uri="{FF2B5EF4-FFF2-40B4-BE49-F238E27FC236}">
              <a16:creationId xmlns:a16="http://schemas.microsoft.com/office/drawing/2014/main" id="{D72A51EA-9AAC-4518-BDCE-C38556C453AC}"/>
            </a:ext>
          </a:extLst>
        </xdr:cNvPr>
        <xdr:cNvPicPr>
          <a:picLocks noChangeAspect="1"/>
        </xdr:cNvPicPr>
      </xdr:nvPicPr>
      <xdr:blipFill>
        <a:blip xmlns:r="http://schemas.openxmlformats.org/officeDocument/2006/relationships" r:embed="rId5"/>
        <a:stretch>
          <a:fillRect/>
        </a:stretch>
      </xdr:blipFill>
      <xdr:spPr>
        <a:xfrm>
          <a:off x="61188600" y="5895975"/>
          <a:ext cx="2289175" cy="1058870"/>
        </a:xfrm>
        <a:prstGeom prst="rect">
          <a:avLst/>
        </a:prstGeom>
      </xdr:spPr>
    </xdr:pic>
    <xdr:clientData/>
  </xdr:oneCellAnchor>
  <xdr:oneCellAnchor>
    <xdr:from>
      <xdr:col>71</xdr:col>
      <xdr:colOff>685800</xdr:colOff>
      <xdr:row>38</xdr:row>
      <xdr:rowOff>85725</xdr:rowOff>
    </xdr:from>
    <xdr:ext cx="2248026" cy="1098550"/>
    <xdr:pic>
      <xdr:nvPicPr>
        <xdr:cNvPr id="11" name="Image 10">
          <a:extLst>
            <a:ext uri="{FF2B5EF4-FFF2-40B4-BE49-F238E27FC236}">
              <a16:creationId xmlns:a16="http://schemas.microsoft.com/office/drawing/2014/main" id="{6E947760-3311-48AE-98F9-C03CF40CE47A}"/>
            </a:ext>
          </a:extLst>
        </xdr:cNvPr>
        <xdr:cNvPicPr>
          <a:picLocks noChangeAspect="1"/>
        </xdr:cNvPicPr>
      </xdr:nvPicPr>
      <xdr:blipFill>
        <a:blip xmlns:r="http://schemas.openxmlformats.org/officeDocument/2006/relationships" r:embed="rId6"/>
        <a:stretch>
          <a:fillRect/>
        </a:stretch>
      </xdr:blipFill>
      <xdr:spPr>
        <a:xfrm>
          <a:off x="61398150" y="10248900"/>
          <a:ext cx="2248026" cy="1098550"/>
        </a:xfrm>
        <a:prstGeom prst="rect">
          <a:avLst/>
        </a:prstGeom>
      </xdr:spPr>
    </xdr:pic>
    <xdr:clientData/>
  </xdr:oneCellAnchor>
  <xdr:oneCellAnchor>
    <xdr:from>
      <xdr:col>72</xdr:col>
      <xdr:colOff>38100</xdr:colOff>
      <xdr:row>52</xdr:row>
      <xdr:rowOff>19050</xdr:rowOff>
    </xdr:from>
    <xdr:ext cx="1057275" cy="1120810"/>
    <xdr:pic>
      <xdr:nvPicPr>
        <xdr:cNvPr id="12" name="Image 11">
          <a:extLst>
            <a:ext uri="{FF2B5EF4-FFF2-40B4-BE49-F238E27FC236}">
              <a16:creationId xmlns:a16="http://schemas.microsoft.com/office/drawing/2014/main" id="{3186AD41-4A33-4EE7-90A1-3A866F2590AE}"/>
            </a:ext>
          </a:extLst>
        </xdr:cNvPr>
        <xdr:cNvPicPr>
          <a:picLocks noChangeAspect="1"/>
        </xdr:cNvPicPr>
      </xdr:nvPicPr>
      <xdr:blipFill>
        <a:blip xmlns:r="http://schemas.openxmlformats.org/officeDocument/2006/relationships" r:embed="rId7"/>
        <a:stretch>
          <a:fillRect/>
        </a:stretch>
      </xdr:blipFill>
      <xdr:spPr>
        <a:xfrm>
          <a:off x="61883925" y="13916025"/>
          <a:ext cx="1057275" cy="1120810"/>
        </a:xfrm>
        <a:prstGeom prst="rect">
          <a:avLst/>
        </a:prstGeom>
      </xdr:spPr>
    </xdr:pic>
    <xdr:clientData/>
  </xdr:oneCellAnchor>
  <xdr:oneCellAnchor>
    <xdr:from>
      <xdr:col>73</xdr:col>
      <xdr:colOff>1343025</xdr:colOff>
      <xdr:row>94</xdr:row>
      <xdr:rowOff>180975</xdr:rowOff>
    </xdr:from>
    <xdr:ext cx="1448868" cy="1238250"/>
    <xdr:pic>
      <xdr:nvPicPr>
        <xdr:cNvPr id="14" name="Image 13" descr="Man Cook: Medium-Light Skin Tone">
          <a:extLst>
            <a:ext uri="{FF2B5EF4-FFF2-40B4-BE49-F238E27FC236}">
              <a16:creationId xmlns:a16="http://schemas.microsoft.com/office/drawing/2014/main" id="{62B16ED4-6BDA-4DC2-9402-FA8F75F7B39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969900" y="25279350"/>
          <a:ext cx="1448868" cy="1238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22</xdr:col>
      <xdr:colOff>0</xdr:colOff>
      <xdr:row>12</xdr:row>
      <xdr:rowOff>0</xdr:rowOff>
    </xdr:from>
    <xdr:to>
      <xdr:col>22</xdr:col>
      <xdr:colOff>815228</xdr:colOff>
      <xdr:row>14</xdr:row>
      <xdr:rowOff>114300</xdr:rowOff>
    </xdr:to>
    <xdr:pic>
      <xdr:nvPicPr>
        <xdr:cNvPr id="3" name="Image 2">
          <a:extLst>
            <a:ext uri="{FF2B5EF4-FFF2-40B4-BE49-F238E27FC236}">
              <a16:creationId xmlns:a16="http://schemas.microsoft.com/office/drawing/2014/main" id="{FB590C5B-1E1A-4DAA-B1BA-528D629613FA}"/>
            </a:ext>
          </a:extLst>
        </xdr:cNvPr>
        <xdr:cNvPicPr>
          <a:picLocks noChangeAspect="1"/>
        </xdr:cNvPicPr>
      </xdr:nvPicPr>
      <xdr:blipFill>
        <a:blip xmlns:r="http://schemas.openxmlformats.org/officeDocument/2006/relationships" r:embed="rId1"/>
        <a:stretch>
          <a:fillRect/>
        </a:stretch>
      </xdr:blipFill>
      <xdr:spPr>
        <a:xfrm>
          <a:off x="14249400" y="3048000"/>
          <a:ext cx="815228" cy="571500"/>
        </a:xfrm>
        <a:prstGeom prst="rect">
          <a:avLst/>
        </a:prstGeom>
      </xdr:spPr>
    </xdr:pic>
    <xdr:clientData/>
  </xdr:twoCellAnchor>
  <xdr:twoCellAnchor editAs="oneCell">
    <xdr:from>
      <xdr:col>44</xdr:col>
      <xdr:colOff>352425</xdr:colOff>
      <xdr:row>11</xdr:row>
      <xdr:rowOff>123825</xdr:rowOff>
    </xdr:from>
    <xdr:to>
      <xdr:col>45</xdr:col>
      <xdr:colOff>286163</xdr:colOff>
      <xdr:row>13</xdr:row>
      <xdr:rowOff>200025</xdr:rowOff>
    </xdr:to>
    <xdr:pic>
      <xdr:nvPicPr>
        <xdr:cNvPr id="5" name="Image 4">
          <a:extLst>
            <a:ext uri="{FF2B5EF4-FFF2-40B4-BE49-F238E27FC236}">
              <a16:creationId xmlns:a16="http://schemas.microsoft.com/office/drawing/2014/main" id="{081F91F7-2B69-442C-B70A-83A74605415A}"/>
            </a:ext>
          </a:extLst>
        </xdr:cNvPr>
        <xdr:cNvPicPr>
          <a:picLocks noChangeAspect="1"/>
        </xdr:cNvPicPr>
      </xdr:nvPicPr>
      <xdr:blipFill>
        <a:blip xmlns:r="http://schemas.openxmlformats.org/officeDocument/2006/relationships" r:embed="rId2"/>
        <a:stretch>
          <a:fillRect/>
        </a:stretch>
      </xdr:blipFill>
      <xdr:spPr>
        <a:xfrm>
          <a:off x="29537025" y="2867025"/>
          <a:ext cx="848138" cy="609600"/>
        </a:xfrm>
        <a:prstGeom prst="rect">
          <a:avLst/>
        </a:prstGeom>
      </xdr:spPr>
    </xdr:pic>
    <xdr:clientData/>
  </xdr:twoCellAnchor>
  <xdr:twoCellAnchor editAs="oneCell">
    <xdr:from>
      <xdr:col>81</xdr:col>
      <xdr:colOff>333375</xdr:colOff>
      <xdr:row>12</xdr:row>
      <xdr:rowOff>19050</xdr:rowOff>
    </xdr:from>
    <xdr:to>
      <xdr:col>82</xdr:col>
      <xdr:colOff>285871</xdr:colOff>
      <xdr:row>14</xdr:row>
      <xdr:rowOff>162009</xdr:rowOff>
    </xdr:to>
    <xdr:pic>
      <xdr:nvPicPr>
        <xdr:cNvPr id="6" name="Image 5">
          <a:extLst>
            <a:ext uri="{FF2B5EF4-FFF2-40B4-BE49-F238E27FC236}">
              <a16:creationId xmlns:a16="http://schemas.microsoft.com/office/drawing/2014/main" id="{4A5E3FB2-E3FA-4918-86CA-C185BCBFD626}"/>
            </a:ext>
          </a:extLst>
        </xdr:cNvPr>
        <xdr:cNvPicPr>
          <a:picLocks noChangeAspect="1"/>
        </xdr:cNvPicPr>
      </xdr:nvPicPr>
      <xdr:blipFill>
        <a:blip xmlns:r="http://schemas.openxmlformats.org/officeDocument/2006/relationships" r:embed="rId3"/>
        <a:stretch>
          <a:fillRect/>
        </a:stretch>
      </xdr:blipFill>
      <xdr:spPr>
        <a:xfrm>
          <a:off x="58445400" y="3067050"/>
          <a:ext cx="866896" cy="6001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6467475</xdr:colOff>
      <xdr:row>10</xdr:row>
      <xdr:rowOff>57150</xdr:rowOff>
    </xdr:from>
    <xdr:to>
      <xdr:col>1</xdr:col>
      <xdr:colOff>7282703</xdr:colOff>
      <xdr:row>12</xdr:row>
      <xdr:rowOff>95250</xdr:rowOff>
    </xdr:to>
    <xdr:pic>
      <xdr:nvPicPr>
        <xdr:cNvPr id="2" name="Image 1">
          <a:extLst>
            <a:ext uri="{FF2B5EF4-FFF2-40B4-BE49-F238E27FC236}">
              <a16:creationId xmlns:a16="http://schemas.microsoft.com/office/drawing/2014/main" id="{6EBD831F-C565-4D8E-A4FD-EE32A3DC2381}"/>
            </a:ext>
          </a:extLst>
        </xdr:cNvPr>
        <xdr:cNvPicPr>
          <a:picLocks noChangeAspect="1"/>
        </xdr:cNvPicPr>
      </xdr:nvPicPr>
      <xdr:blipFill>
        <a:blip xmlns:r="http://schemas.openxmlformats.org/officeDocument/2006/relationships" r:embed="rId1"/>
        <a:stretch>
          <a:fillRect/>
        </a:stretch>
      </xdr:blipFill>
      <xdr:spPr>
        <a:xfrm>
          <a:off x="6753225" y="2514600"/>
          <a:ext cx="815228" cy="571500"/>
        </a:xfrm>
        <a:prstGeom prst="rect">
          <a:avLst/>
        </a:prstGeom>
      </xdr:spPr>
    </xdr:pic>
    <xdr:clientData/>
  </xdr:twoCellAnchor>
  <xdr:twoCellAnchor editAs="oneCell">
    <xdr:from>
      <xdr:col>3</xdr:col>
      <xdr:colOff>6296025</xdr:colOff>
      <xdr:row>10</xdr:row>
      <xdr:rowOff>47625</xdr:rowOff>
    </xdr:from>
    <xdr:to>
      <xdr:col>3</xdr:col>
      <xdr:colOff>7316066</xdr:colOff>
      <xdr:row>12</xdr:row>
      <xdr:rowOff>104775</xdr:rowOff>
    </xdr:to>
    <xdr:pic>
      <xdr:nvPicPr>
        <xdr:cNvPr id="3" name="Image 2">
          <a:extLst>
            <a:ext uri="{FF2B5EF4-FFF2-40B4-BE49-F238E27FC236}">
              <a16:creationId xmlns:a16="http://schemas.microsoft.com/office/drawing/2014/main" id="{B481F639-9BF2-4054-A44A-7AB32BA62689}"/>
            </a:ext>
          </a:extLst>
        </xdr:cNvPr>
        <xdr:cNvPicPr>
          <a:picLocks noChangeAspect="1"/>
        </xdr:cNvPicPr>
      </xdr:nvPicPr>
      <xdr:blipFill>
        <a:blip xmlns:r="http://schemas.openxmlformats.org/officeDocument/2006/relationships" r:embed="rId2"/>
        <a:stretch>
          <a:fillRect/>
        </a:stretch>
      </xdr:blipFill>
      <xdr:spPr>
        <a:xfrm>
          <a:off x="14297025" y="2505075"/>
          <a:ext cx="1020041" cy="590550"/>
        </a:xfrm>
        <a:prstGeom prst="rect">
          <a:avLst/>
        </a:prstGeom>
      </xdr:spPr>
    </xdr:pic>
    <xdr:clientData/>
  </xdr:twoCellAnchor>
  <xdr:twoCellAnchor editAs="oneCell">
    <xdr:from>
      <xdr:col>5</xdr:col>
      <xdr:colOff>6010275</xdr:colOff>
      <xdr:row>10</xdr:row>
      <xdr:rowOff>104775</xdr:rowOff>
    </xdr:from>
    <xdr:to>
      <xdr:col>5</xdr:col>
      <xdr:colOff>7073758</xdr:colOff>
      <xdr:row>12</xdr:row>
      <xdr:rowOff>152400</xdr:rowOff>
    </xdr:to>
    <xdr:pic>
      <xdr:nvPicPr>
        <xdr:cNvPr id="4" name="Image 3">
          <a:extLst>
            <a:ext uri="{FF2B5EF4-FFF2-40B4-BE49-F238E27FC236}">
              <a16:creationId xmlns:a16="http://schemas.microsoft.com/office/drawing/2014/main" id="{4448FE39-7A83-426F-AB8A-D23757DC81DF}"/>
            </a:ext>
          </a:extLst>
        </xdr:cNvPr>
        <xdr:cNvPicPr>
          <a:picLocks noChangeAspect="1"/>
        </xdr:cNvPicPr>
      </xdr:nvPicPr>
      <xdr:blipFill>
        <a:blip xmlns:r="http://schemas.openxmlformats.org/officeDocument/2006/relationships" r:embed="rId3"/>
        <a:stretch>
          <a:fillRect/>
        </a:stretch>
      </xdr:blipFill>
      <xdr:spPr>
        <a:xfrm>
          <a:off x="21688425" y="2562225"/>
          <a:ext cx="1063483" cy="581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reau/joel.uprt/Modele_fiches_metiers_de_bouche_EXEMP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Categories"/>
      <sheetName val="T_SousCategories"/>
      <sheetName val="T_Familles"/>
      <sheetName val="Listes"/>
      <sheetName val="Recettes"/>
      <sheetName val="Ex_Paella"/>
      <sheetName val="Ex_Croissants"/>
      <sheetName val="Ex_Bourguignon"/>
    </sheetNames>
    <sheetDataSet>
      <sheetData sheetId="0" refreshError="1"/>
      <sheetData sheetId="1"/>
      <sheetData sheetId="2" refreshError="1"/>
      <sheetData sheetId="3">
        <row r="2">
          <cell r="A2" t="str">
            <v>CUI</v>
          </cell>
        </row>
        <row r="3">
          <cell r="A3" t="str">
            <v>CHA</v>
          </cell>
        </row>
        <row r="4">
          <cell r="A4" t="str">
            <v>PAT</v>
          </cell>
        </row>
        <row r="5">
          <cell r="A5" t="str">
            <v>TRA</v>
          </cell>
        </row>
        <row r="6">
          <cell r="A6" t="str">
            <v>POI</v>
          </cell>
        </row>
        <row r="7">
          <cell r="A7" t="str">
            <v>BOI</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app=desktop&amp;v=Yuy1jisXErY" TargetMode="External"/><Relationship Id="rId18" Type="http://schemas.openxmlformats.org/officeDocument/2006/relationships/hyperlink" Target="https://fr.extendoffice.com/documents/excel/4027-excel-increase-letter-by-one.html" TargetMode="External"/><Relationship Id="rId3" Type="http://schemas.openxmlformats.org/officeDocument/2006/relationships/hyperlink" Target="https://kulturegeek.fr/news-224456/microsoft-police-voudriez-remplacer-calibri" TargetMode="External"/><Relationship Id="rId21" Type="http://schemas.openxmlformats.org/officeDocument/2006/relationships/hyperlink" Target="https://savour.eu/portfolio/pifometrie/"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www.appvizer.fr/magazine/collaboration/km/gestion-des-connaissances"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24" Type="http://schemas.openxmlformats.org/officeDocument/2006/relationships/drawing" Target="../drawings/drawing1.xm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23" Type="http://schemas.openxmlformats.org/officeDocument/2006/relationships/printerSettings" Target="../printerSettings/printerSettings1.bin"/><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google.com/search?client=firefox-b-d&amp;q=Mondial+de+la+Pifom%C3%A9trie" TargetMode="Externa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hyperlink" Target="https://www.youtube.com/watch?v=8Lz6KCW3Nqo"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cellulexcel.blogspot.com/p/blog-page_16.html" TargetMode="External"/><Relationship Id="rId18" Type="http://schemas.openxmlformats.org/officeDocument/2006/relationships/printerSettings" Target="../printerSettings/printerSettings2.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v=FZwdUZUwnuI" TargetMode="External"/><Relationship Id="rId17" Type="http://schemas.openxmlformats.org/officeDocument/2006/relationships/hyperlink" Target="https://www.automateexcel.com/fr/how-to/que-signifient-les-symboles-etc-dans-les-formules-excel-et-google-sheets/" TargetMode="External"/><Relationship Id="rId2" Type="http://schemas.openxmlformats.org/officeDocument/2006/relationships/hyperlink" Target="https://fr.wikipedia.org/wiki/Calibri" TargetMode="External"/><Relationship Id="rId16" Type="http://schemas.openxmlformats.org/officeDocument/2006/relationships/hyperlink" Target="https://fr.extendoffice.com/documents/excel/4027-excel-increase-letter-by-one.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www.youtube.com/watch?app=desktop&amp;v=Yuy1jisXErY"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www.bonbache.fr/syntheses-graphiques-excel-avec-les-emoticones-499.html" TargetMode="External"/><Relationship Id="rId10" Type="http://schemas.openxmlformats.org/officeDocument/2006/relationships/hyperlink" Target="https://fr.vecteezy.com/video/5480445-appuyer-sur-la-touche-entree-sur-le-clavier-d-un-ordinateur-de-bureau" TargetMode="External"/><Relationship Id="rId19" Type="http://schemas.openxmlformats.org/officeDocument/2006/relationships/drawing" Target="../drawings/drawing2.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excel-exercice.com/comment-faire-une-liste-alphabetique-automatiqu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v=FZwdUZUwnuI" TargetMode="External"/><Relationship Id="rId18" Type="http://schemas.openxmlformats.org/officeDocument/2006/relationships/printerSettings" Target="../printerSettings/printerSettings3.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app=desktop&amp;v=Yuy1jisXErY" TargetMode="External"/><Relationship Id="rId17" Type="http://schemas.openxmlformats.org/officeDocument/2006/relationships/hyperlink" Target="https://fr.extendoffice.com/documents/excel/4027-excel-increase-letter-by-one.html" TargetMode="External"/><Relationship Id="rId2" Type="http://schemas.openxmlformats.org/officeDocument/2006/relationships/hyperlink" Target="https://fr.wikipedia.org/wiki/Calibri" TargetMode="External"/><Relationship Id="rId16" Type="http://schemas.openxmlformats.org/officeDocument/2006/relationships/hyperlink" Target="https://www.bonbache.fr/syntheses-graphiques-excel-avec-les-emoticones-499.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fr.vecteezy.com/video/5480445-appuyer-sur-la-touche-entree-sur-le-clavier-d-un-ordinateur-de-bureau"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excel-exercice.com/comment-faire-une-liste-alphabetique-automatique/"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drawing" Target="../drawings/drawing3.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cellulexcel.blogspot.com/p/blog-page_16.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youtube.com/watch?v=8Lz6KCW3Nq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A437E-E59A-477D-A71D-1D1A3D9F1AA3}">
  <dimension ref="A1:AS288"/>
  <sheetViews>
    <sheetView tabSelected="1" zoomScale="75" zoomScaleNormal="75" workbookViewId="0">
      <selection activeCell="P20" sqref="P20"/>
    </sheetView>
  </sheetViews>
  <sheetFormatPr baseColWidth="10" defaultColWidth="11.42578125" defaultRowHeight="15"/>
  <cols>
    <col min="1" max="1" width="11.42578125" style="1430"/>
    <col min="2" max="2" width="18.7109375" style="1430" customWidth="1"/>
    <col min="3" max="3" width="19.5703125" style="1430" customWidth="1"/>
    <col min="4" max="4" width="16" style="1430" customWidth="1"/>
    <col min="5" max="5" width="11.42578125" style="1430"/>
    <col min="6" max="6" width="17" style="1430" customWidth="1"/>
    <col min="7" max="7" width="12" style="1430" bestFit="1" customWidth="1"/>
    <col min="8" max="8" width="21.7109375" style="1430" customWidth="1"/>
    <col min="9" max="9" width="17.42578125" style="1430" customWidth="1"/>
    <col min="10" max="12" width="11.42578125" style="1430"/>
    <col min="13" max="13" width="18.5703125" style="1430" customWidth="1"/>
    <col min="14" max="14" width="11.42578125" style="1430"/>
    <col min="15" max="15" width="19.5703125" style="1430" customWidth="1"/>
    <col min="16" max="16" width="14.140625" style="1430" bestFit="1" customWidth="1"/>
    <col min="17" max="19" width="11.42578125" style="1430"/>
    <col min="20" max="21" width="11.7109375" style="1430" bestFit="1" customWidth="1"/>
    <col min="22" max="22" width="18.140625" style="1430" customWidth="1"/>
    <col min="23" max="25" width="16" style="1430" customWidth="1"/>
    <col min="26" max="26" width="14.28515625" style="1430" customWidth="1"/>
    <col min="27" max="27" width="15.28515625" style="1430" customWidth="1"/>
    <col min="28" max="28" width="16" style="1430" customWidth="1"/>
    <col min="29" max="29" width="14.140625" style="1430" customWidth="1"/>
    <col min="30" max="37" width="11.42578125" style="1430"/>
    <col min="38" max="38" width="7.5703125" style="1020" customWidth="1"/>
    <col min="39" max="39" width="11.42578125" style="877"/>
    <col min="40" max="40" width="51.140625" style="877" customWidth="1"/>
    <col min="41" max="16384" width="11.42578125" style="1430"/>
  </cols>
  <sheetData>
    <row r="1" spans="1:40" ht="30" customHeight="1">
      <c r="A1" s="1" t="str">
        <f>ADDRESS(ROW(),COLUMN(),4)</f>
        <v>A1</v>
      </c>
      <c r="B1" s="1425"/>
      <c r="C1" s="1425"/>
      <c r="D1" s="1425"/>
      <c r="E1" s="1425"/>
      <c r="F1" s="1425"/>
      <c r="G1" s="1425"/>
      <c r="H1" s="1425"/>
      <c r="I1" s="1425"/>
      <c r="J1" s="1425"/>
      <c r="K1" s="1425"/>
      <c r="L1" s="1425"/>
      <c r="M1" s="1425"/>
      <c r="N1" s="1425"/>
      <c r="O1" s="1425"/>
      <c r="P1" s="1426"/>
      <c r="Q1" s="1426"/>
      <c r="R1" s="1426"/>
      <c r="S1" s="1426"/>
      <c r="T1" s="1426"/>
      <c r="U1" s="1427"/>
      <c r="V1" s="1427"/>
      <c r="W1" s="1427"/>
      <c r="X1" s="1427"/>
      <c r="Y1" s="1427"/>
      <c r="Z1" s="1427"/>
      <c r="AA1" s="1427"/>
      <c r="AB1" s="1427"/>
      <c r="AC1" s="1427"/>
      <c r="AD1" s="1427"/>
      <c r="AE1" s="1427"/>
      <c r="AF1" s="1427"/>
      <c r="AG1" s="1427"/>
      <c r="AH1" s="1427"/>
      <c r="AI1" s="1427"/>
      <c r="AJ1" s="1428"/>
      <c r="AK1" s="1428"/>
      <c r="AL1" s="1429">
        <v>1</v>
      </c>
      <c r="AM1" s="1053" t="str">
        <f>SUBSTITUTE(ADDRESS(1,COLUMN(),4),"1","")</f>
        <v>AM</v>
      </c>
      <c r="AN1" s="1054" t="str">
        <f>SUBSTITUTE(ADDRESS(1,COLUMN(),4),"1","")</f>
        <v>AN</v>
      </c>
    </row>
    <row r="2" spans="1:40" ht="30" customHeight="1">
      <c r="A2" s="1425"/>
      <c r="B2" s="1453" t="s">
        <v>3434</v>
      </c>
      <c r="C2" s="1425"/>
      <c r="D2" s="1425"/>
      <c r="E2" s="1425"/>
      <c r="F2" s="1425"/>
      <c r="G2" s="1425"/>
      <c r="H2" s="1425"/>
      <c r="I2" s="1425"/>
      <c r="J2" s="1425"/>
      <c r="K2" s="1425"/>
      <c r="L2" s="1425"/>
      <c r="M2" s="1425"/>
      <c r="N2" s="1425"/>
      <c r="O2" s="1425"/>
      <c r="P2" s="1426"/>
      <c r="Q2" s="1426"/>
      <c r="R2" s="1426"/>
      <c r="S2" s="1426"/>
      <c r="T2" s="1426"/>
      <c r="U2" s="1427"/>
      <c r="V2" s="1427"/>
      <c r="W2" s="1427"/>
      <c r="X2" s="1427"/>
      <c r="Y2" s="1427"/>
      <c r="Z2" s="1427"/>
      <c r="AA2" s="1427"/>
      <c r="AB2" s="1427"/>
      <c r="AC2" s="1427"/>
      <c r="AD2" s="1427"/>
      <c r="AE2" s="1427"/>
      <c r="AF2" s="1427"/>
      <c r="AG2" s="1427"/>
      <c r="AH2" s="1427"/>
      <c r="AI2" s="1427"/>
      <c r="AJ2" s="1428"/>
      <c r="AK2" s="1428"/>
      <c r="AL2" s="1429">
        <v>1</v>
      </c>
      <c r="AM2" s="1432"/>
      <c r="AN2" s="1432" t="s">
        <v>899</v>
      </c>
    </row>
    <row r="3" spans="1:40" ht="30" customHeight="1">
      <c r="A3" s="1425"/>
      <c r="B3" s="1453" t="s">
        <v>3430</v>
      </c>
      <c r="C3" s="1425"/>
      <c r="D3" s="1425"/>
      <c r="E3" s="1425"/>
      <c r="F3" s="1425"/>
      <c r="G3" s="1425"/>
      <c r="H3" s="1425"/>
      <c r="I3" s="1425"/>
      <c r="J3" s="1425"/>
      <c r="K3" s="1425"/>
      <c r="L3" s="1425"/>
      <c r="M3" s="1425"/>
      <c r="N3" s="1425"/>
      <c r="O3" s="1425"/>
      <c r="P3" s="1426"/>
      <c r="Q3" s="1426"/>
      <c r="R3" s="1426"/>
      <c r="S3" s="1426"/>
      <c r="T3" s="1426"/>
      <c r="U3" s="1427"/>
      <c r="V3" s="1427"/>
      <c r="W3" s="1427"/>
      <c r="X3" s="1427"/>
      <c r="Y3" s="1427"/>
      <c r="Z3" s="1427"/>
      <c r="AA3" s="1427"/>
      <c r="AB3" s="1427"/>
      <c r="AC3" s="1427"/>
      <c r="AD3" s="1427"/>
      <c r="AE3" s="1427"/>
      <c r="AF3" s="1427"/>
      <c r="AG3" s="1427"/>
      <c r="AH3" s="1427"/>
      <c r="AI3" s="1427"/>
      <c r="AJ3" s="1428"/>
      <c r="AK3" s="1428"/>
      <c r="AL3" s="1429">
        <v>1</v>
      </c>
      <c r="AM3" s="1436">
        <f ca="1">COUNTA(A1:AL288) + COUNTBLANK(A1:AL288)</f>
        <v>10945</v>
      </c>
      <c r="AN3" s="1432" t="str">
        <f>"cellules entre"&amp;" " &amp;A1&amp;" et  "&amp;AL288</f>
        <v>cellules entre A1 et  AL288</v>
      </c>
    </row>
    <row r="4" spans="1:40" ht="30" customHeight="1">
      <c r="A4" s="1425"/>
      <c r="B4" s="1453" t="s">
        <v>3431</v>
      </c>
      <c r="C4" s="1425"/>
      <c r="D4" s="1425"/>
      <c r="E4" s="1425"/>
      <c r="F4" s="1425"/>
      <c r="G4" s="1425"/>
      <c r="H4" s="1425"/>
      <c r="I4" s="1425"/>
      <c r="J4" s="1425"/>
      <c r="K4" s="1425"/>
      <c r="L4" s="1425"/>
      <c r="M4" s="1425"/>
      <c r="N4" s="1425"/>
      <c r="O4" s="1425"/>
      <c r="P4" s="1426"/>
      <c r="Q4" s="1426"/>
      <c r="R4" s="1426"/>
      <c r="S4" s="1426"/>
      <c r="T4" s="1426"/>
      <c r="U4" s="1427"/>
      <c r="V4" s="1427"/>
      <c r="W4" s="1427"/>
      <c r="X4" s="1427"/>
      <c r="Y4" s="1427"/>
      <c r="Z4" s="1427"/>
      <c r="AA4" s="1427"/>
      <c r="AB4" s="1427"/>
      <c r="AC4" s="1427"/>
      <c r="AD4" s="1427"/>
      <c r="AE4" s="1427"/>
      <c r="AF4" s="1427"/>
      <c r="AG4" s="1427"/>
      <c r="AH4" s="1427"/>
      <c r="AI4" s="1427"/>
      <c r="AJ4" s="1428"/>
      <c r="AK4" s="1428"/>
      <c r="AL4" s="1429">
        <v>1</v>
      </c>
      <c r="AM4" s="1436">
        <f ca="1">COUNTA(A1:AL288)</f>
        <v>984</v>
      </c>
      <c r="AN4" s="1432" t="s">
        <v>900</v>
      </c>
    </row>
    <row r="5" spans="1:40" ht="30" customHeight="1">
      <c r="A5" s="1425"/>
      <c r="B5" s="1453" t="s">
        <v>3432</v>
      </c>
      <c r="C5" s="1425"/>
      <c r="D5" s="1425"/>
      <c r="E5" s="1425"/>
      <c r="F5" s="1425"/>
      <c r="G5" s="1425"/>
      <c r="H5" s="1425"/>
      <c r="I5" s="1425"/>
      <c r="J5" s="1425"/>
      <c r="K5" s="1425"/>
      <c r="L5" s="1425"/>
      <c r="M5" s="1425"/>
      <c r="N5" s="1425"/>
      <c r="O5" s="1425"/>
      <c r="P5" s="1426"/>
      <c r="Q5" s="1426"/>
      <c r="R5" s="1426"/>
      <c r="S5" s="1426"/>
      <c r="T5" s="1426"/>
      <c r="U5" s="1427"/>
      <c r="V5" s="1427"/>
      <c r="W5" s="1427"/>
      <c r="X5" s="1427"/>
      <c r="Y5" s="1427"/>
      <c r="Z5" s="1427"/>
      <c r="AA5" s="1427"/>
      <c r="AB5" s="1427"/>
      <c r="AC5" s="1427"/>
      <c r="AD5" s="1427"/>
      <c r="AE5" s="1427"/>
      <c r="AF5" s="1427"/>
      <c r="AG5" s="1427"/>
      <c r="AH5" s="1427"/>
      <c r="AI5" s="1427"/>
      <c r="AJ5" s="1428"/>
      <c r="AK5" s="1428"/>
      <c r="AL5" s="1429">
        <v>1</v>
      </c>
      <c r="AM5" s="1436">
        <f ca="1">COUNTBLANK(A1:AL288)</f>
        <v>9961</v>
      </c>
      <c r="AN5" s="1432" t="s">
        <v>901</v>
      </c>
    </row>
    <row r="6" spans="1:40" ht="30" customHeight="1">
      <c r="A6" s="1425"/>
      <c r="B6" s="1453" t="s">
        <v>3433</v>
      </c>
      <c r="C6" s="1425"/>
      <c r="D6" s="1425"/>
      <c r="E6" s="1425"/>
      <c r="F6" s="1425"/>
      <c r="G6" s="1425"/>
      <c r="H6" s="1425"/>
      <c r="I6" s="1425"/>
      <c r="J6" s="1425"/>
      <c r="K6" s="1425"/>
      <c r="L6" s="1425"/>
      <c r="M6" s="1425"/>
      <c r="N6" s="1425"/>
      <c r="O6" s="1425"/>
      <c r="P6" s="1426"/>
      <c r="Q6" s="1426"/>
      <c r="R6" s="1426"/>
      <c r="S6" s="1426"/>
      <c r="T6" s="1426"/>
      <c r="U6" s="1427"/>
      <c r="V6" s="1427"/>
      <c r="W6" s="1427"/>
      <c r="X6" s="1427"/>
      <c r="Y6" s="1427"/>
      <c r="Z6" s="1427"/>
      <c r="AA6" s="1427"/>
      <c r="AB6" s="1427"/>
      <c r="AC6" s="1427"/>
      <c r="AD6" s="1427"/>
      <c r="AE6" s="1427"/>
      <c r="AF6" s="1427"/>
      <c r="AG6" s="1427"/>
      <c r="AH6" s="1427"/>
      <c r="AI6" s="1427"/>
      <c r="AJ6" s="1428"/>
      <c r="AK6" s="1428"/>
      <c r="AL6" s="1429">
        <v>1</v>
      </c>
      <c r="AM6" s="1436">
        <f>SUM(AL1:AL286)+2</f>
        <v>288</v>
      </c>
      <c r="AN6" s="1432" t="s">
        <v>902</v>
      </c>
    </row>
    <row r="7" spans="1:40" ht="30" customHeight="1">
      <c r="A7" s="1425"/>
      <c r="B7" s="1433"/>
      <c r="C7" s="1425"/>
      <c r="D7" s="1425"/>
      <c r="E7" s="1425"/>
      <c r="F7" s="1425"/>
      <c r="G7" s="1425"/>
      <c r="H7" s="1425"/>
      <c r="I7" s="1425"/>
      <c r="J7" s="1425"/>
      <c r="K7" s="1425"/>
      <c r="L7" s="1425"/>
      <c r="M7" s="1425"/>
      <c r="N7" s="1425"/>
      <c r="O7" s="1425"/>
      <c r="P7" s="1426"/>
      <c r="Q7" s="1426"/>
      <c r="R7" s="1426"/>
      <c r="S7" s="1426"/>
      <c r="T7" s="1426"/>
      <c r="U7" s="1427"/>
      <c r="V7" s="1427"/>
      <c r="W7" s="1427"/>
      <c r="X7" s="1427"/>
      <c r="Y7" s="1427"/>
      <c r="Z7" s="1427"/>
      <c r="AA7" s="1427"/>
      <c r="AB7" s="1427"/>
      <c r="AC7" s="1427"/>
      <c r="AD7" s="1427"/>
      <c r="AE7" s="1427"/>
      <c r="AF7" s="1427"/>
      <c r="AG7" s="1427"/>
      <c r="AH7" s="1427"/>
      <c r="AI7" s="1427"/>
      <c r="AJ7" s="1428"/>
      <c r="AK7" s="1428"/>
      <c r="AL7" s="1429">
        <v>1</v>
      </c>
      <c r="AM7" s="1436">
        <f>SUM(A288:AK288)+1</f>
        <v>38</v>
      </c>
      <c r="AN7" s="1432" t="s">
        <v>903</v>
      </c>
    </row>
    <row r="8" spans="1:40" ht="30" customHeight="1">
      <c r="A8" s="1425"/>
      <c r="B8" s="1431" t="s">
        <v>2731</v>
      </c>
      <c r="C8" s="1425"/>
      <c r="D8" s="1425"/>
      <c r="E8" s="1425"/>
      <c r="F8" s="1425"/>
      <c r="G8" s="1425"/>
      <c r="H8" s="1425"/>
      <c r="I8" s="1426"/>
      <c r="J8" s="1425"/>
      <c r="K8" s="1425"/>
      <c r="L8" s="1425"/>
      <c r="M8" s="1425"/>
      <c r="N8" s="1425"/>
      <c r="O8" s="1426"/>
      <c r="P8" s="1426"/>
      <c r="Q8" s="1426"/>
      <c r="R8" s="1426"/>
      <c r="S8" s="1426"/>
      <c r="T8" s="1427"/>
      <c r="U8" s="1427"/>
      <c r="V8" s="1427"/>
      <c r="W8" s="1427"/>
      <c r="X8" s="1715" t="s">
        <v>2732</v>
      </c>
      <c r="Y8" s="1715"/>
      <c r="Z8" s="1715"/>
      <c r="AA8" s="1715"/>
      <c r="AB8" s="1715"/>
      <c r="AC8" s="1715"/>
      <c r="AD8" s="1427"/>
      <c r="AE8" s="1427"/>
      <c r="AF8" s="1427"/>
      <c r="AG8" s="1427"/>
      <c r="AH8" s="1427"/>
      <c r="AI8" s="1427"/>
      <c r="AJ8" s="1428"/>
      <c r="AK8" s="1428"/>
      <c r="AL8" s="1429">
        <v>1</v>
      </c>
    </row>
    <row r="9" spans="1:40" ht="30" customHeight="1">
      <c r="A9" s="1425"/>
      <c r="B9" s="1433" t="s">
        <v>2733</v>
      </c>
      <c r="C9" s="1434"/>
      <c r="D9" s="1425"/>
      <c r="E9" s="1425"/>
      <c r="F9" s="1425"/>
      <c r="G9" s="1425"/>
      <c r="H9" s="1425"/>
      <c r="I9" s="1426"/>
      <c r="J9" s="1425"/>
      <c r="K9" s="1425"/>
      <c r="L9" s="1425"/>
      <c r="M9" s="1425"/>
      <c r="N9" s="1425"/>
      <c r="O9" s="1426"/>
      <c r="P9" s="1426"/>
      <c r="Q9" s="1426"/>
      <c r="R9" s="1426"/>
      <c r="S9" s="1426"/>
      <c r="T9" s="1427"/>
      <c r="U9" s="1427"/>
      <c r="V9" s="1435"/>
      <c r="W9" s="1435"/>
      <c r="X9" s="1715"/>
      <c r="Y9" s="1715"/>
      <c r="Z9" s="1715"/>
      <c r="AA9" s="1715"/>
      <c r="AB9" s="1715"/>
      <c r="AC9" s="1715"/>
      <c r="AD9" s="1427"/>
      <c r="AE9" s="1427"/>
      <c r="AF9" s="1427"/>
      <c r="AG9" s="1427"/>
      <c r="AH9" s="1427"/>
      <c r="AI9" s="1427"/>
      <c r="AJ9" s="1428"/>
      <c r="AK9" s="1428"/>
      <c r="AL9" s="1429">
        <v>1</v>
      </c>
    </row>
    <row r="10" spans="1:40" ht="30" customHeight="1">
      <c r="A10" s="1425"/>
      <c r="B10" s="1433"/>
      <c r="C10" s="1434"/>
      <c r="D10" s="1425"/>
      <c r="E10" s="1425"/>
      <c r="F10" s="1425"/>
      <c r="G10" s="1425"/>
      <c r="H10" s="1425"/>
      <c r="I10" s="1426"/>
      <c r="J10" s="1425"/>
      <c r="K10" s="1425"/>
      <c r="L10" s="1425"/>
      <c r="M10" s="1425"/>
      <c r="N10" s="1425"/>
      <c r="O10" s="1426"/>
      <c r="P10" s="1426"/>
      <c r="Q10" s="1426"/>
      <c r="R10" s="1426"/>
      <c r="S10" s="1426"/>
      <c r="T10" s="1427"/>
      <c r="U10" s="1427"/>
      <c r="V10" s="1437"/>
      <c r="W10" s="1437"/>
      <c r="X10" s="1437"/>
      <c r="Y10" s="1438" t="s">
        <v>2734</v>
      </c>
      <c r="Z10" s="1427"/>
      <c r="AA10" s="1427"/>
      <c r="AB10" s="1427"/>
      <c r="AC10" s="1427"/>
      <c r="AD10" s="1427"/>
      <c r="AE10" s="1427"/>
      <c r="AF10" s="1427"/>
      <c r="AG10" s="1427"/>
      <c r="AH10" s="1427"/>
      <c r="AI10" s="1427"/>
      <c r="AJ10" s="1428"/>
      <c r="AK10" s="1428"/>
      <c r="AL10" s="1429">
        <v>1</v>
      </c>
    </row>
    <row r="11" spans="1:40" ht="30" customHeight="1">
      <c r="A11" s="1425"/>
      <c r="B11" s="1433" t="s">
        <v>3082</v>
      </c>
      <c r="C11" s="1434"/>
      <c r="D11" s="1425"/>
      <c r="E11" s="1425"/>
      <c r="F11" s="1425"/>
      <c r="G11" s="1425"/>
      <c r="H11" s="1425"/>
      <c r="I11" s="1426"/>
      <c r="J11" s="1425"/>
      <c r="K11" s="1425"/>
      <c r="L11" s="1425"/>
      <c r="M11" s="1425"/>
      <c r="N11" s="1425"/>
      <c r="O11" s="1426"/>
      <c r="P11" s="1426"/>
      <c r="Q11" s="1426"/>
      <c r="R11" s="1426"/>
      <c r="S11" s="1426"/>
      <c r="T11" s="1427"/>
      <c r="U11" s="1427"/>
      <c r="V11" s="1437"/>
      <c r="W11" s="1437"/>
      <c r="X11" s="1437"/>
      <c r="Y11" s="1427"/>
      <c r="Z11" s="1427"/>
      <c r="AA11" s="1427"/>
      <c r="AB11" s="1427"/>
      <c r="AC11" s="1427"/>
      <c r="AD11" s="1427"/>
      <c r="AE11" s="1427"/>
      <c r="AF11" s="1427"/>
      <c r="AG11" s="1427"/>
      <c r="AH11" s="1427"/>
      <c r="AI11" s="1427"/>
      <c r="AJ11" s="1428"/>
      <c r="AK11" s="1428"/>
      <c r="AL11" s="1429">
        <v>1</v>
      </c>
    </row>
    <row r="12" spans="1:40" ht="30" customHeight="1">
      <c r="A12" s="1425"/>
      <c r="B12" s="1433" t="s">
        <v>3083</v>
      </c>
      <c r="C12" s="1434"/>
      <c r="D12" s="1425"/>
      <c r="E12" s="1425"/>
      <c r="F12" s="1425"/>
      <c r="G12" s="1425"/>
      <c r="H12" s="1425"/>
      <c r="I12" s="1426"/>
      <c r="J12" s="1425"/>
      <c r="K12" s="1425"/>
      <c r="L12" s="1425"/>
      <c r="M12" s="1425"/>
      <c r="N12" s="1425"/>
      <c r="O12" s="1426"/>
      <c r="P12" s="1426"/>
      <c r="Q12" s="1426"/>
      <c r="R12" s="1426"/>
      <c r="S12" s="1426"/>
      <c r="T12" s="1427"/>
      <c r="U12" s="1427"/>
      <c r="V12" s="1437"/>
      <c r="W12" s="1437"/>
      <c r="X12" s="1437"/>
      <c r="Y12" s="1438" t="s">
        <v>2735</v>
      </c>
      <c r="Z12" s="1427"/>
      <c r="AA12" s="1427"/>
      <c r="AB12" s="1427"/>
      <c r="AC12" s="1427"/>
      <c r="AD12" s="1427"/>
      <c r="AE12" s="1427"/>
      <c r="AF12" s="1427"/>
      <c r="AG12" s="1427"/>
      <c r="AH12" s="1427"/>
      <c r="AI12" s="1427"/>
      <c r="AJ12" s="1428"/>
      <c r="AK12" s="1428"/>
      <c r="AL12" s="1429">
        <v>1</v>
      </c>
    </row>
    <row r="13" spans="1:40" ht="30" customHeight="1">
      <c r="A13" s="1425"/>
      <c r="B13" s="1433"/>
      <c r="C13" s="1434"/>
      <c r="D13" s="1425"/>
      <c r="E13" s="1425"/>
      <c r="F13" s="1425"/>
      <c r="G13" s="1425"/>
      <c r="H13" s="1425"/>
      <c r="I13" s="1426"/>
      <c r="J13" s="1425"/>
      <c r="K13" s="1425"/>
      <c r="L13" s="1425"/>
      <c r="M13" s="1425"/>
      <c r="N13" s="1425"/>
      <c r="O13" s="1426"/>
      <c r="P13" s="1426"/>
      <c r="Q13" s="1426"/>
      <c r="R13" s="1426"/>
      <c r="S13" s="1426"/>
      <c r="T13" s="1427"/>
      <c r="U13" s="1427"/>
      <c r="V13" s="1437"/>
      <c r="W13" s="1437"/>
      <c r="X13" s="1437"/>
      <c r="Y13" s="1438"/>
      <c r="Z13" s="1427"/>
      <c r="AA13" s="1427"/>
      <c r="AB13" s="1427"/>
      <c r="AC13" s="1427"/>
      <c r="AD13" s="1427"/>
      <c r="AE13" s="1427"/>
      <c r="AF13" s="1427"/>
      <c r="AG13" s="1427"/>
      <c r="AH13" s="1427"/>
      <c r="AI13" s="1427"/>
      <c r="AJ13" s="1428"/>
      <c r="AK13" s="1428"/>
      <c r="AL13" s="1429">
        <v>1</v>
      </c>
    </row>
    <row r="14" spans="1:40" ht="30" customHeight="1">
      <c r="A14" s="1425"/>
      <c r="B14" s="1433" t="s">
        <v>3084</v>
      </c>
      <c r="C14" s="1434"/>
      <c r="D14" s="1425"/>
      <c r="E14" s="1425"/>
      <c r="F14" s="1425"/>
      <c r="G14" s="1425"/>
      <c r="H14" s="1425"/>
      <c r="I14" s="1426"/>
      <c r="J14" s="1425"/>
      <c r="K14" s="1425"/>
      <c r="L14" s="1425"/>
      <c r="M14" s="1425"/>
      <c r="N14" s="1425"/>
      <c r="O14" s="1426"/>
      <c r="P14" s="1426"/>
      <c r="Q14" s="1426"/>
      <c r="R14" s="1426"/>
      <c r="S14" s="1426"/>
      <c r="T14" s="1427"/>
      <c r="U14" s="1427"/>
      <c r="V14" s="1437"/>
      <c r="W14" s="1437"/>
      <c r="X14" s="1437"/>
      <c r="Y14" s="1437" t="str">
        <f ca="1">"Page "&amp;_xlfn.SHEET()&amp;" sur "&amp;_xlfn.SHEETS()</f>
        <v>Page 1 sur 13</v>
      </c>
      <c r="Z14" s="1427"/>
      <c r="AA14" s="1427"/>
      <c r="AB14" s="1427"/>
      <c r="AC14" s="1427"/>
      <c r="AD14" s="1427"/>
      <c r="AE14" s="1427"/>
      <c r="AF14" s="1427"/>
      <c r="AG14" s="1427"/>
      <c r="AH14" s="1427"/>
      <c r="AI14" s="1427"/>
      <c r="AJ14" s="1428"/>
      <c r="AK14" s="1428"/>
      <c r="AL14" s="1429">
        <v>1</v>
      </c>
    </row>
    <row r="15" spans="1:40" ht="30" customHeight="1">
      <c r="A15" s="1425"/>
      <c r="B15" s="1433" t="s">
        <v>3094</v>
      </c>
      <c r="C15" s="1434"/>
      <c r="D15" s="1425"/>
      <c r="E15" s="1425"/>
      <c r="F15" s="1425"/>
      <c r="G15" s="1425"/>
      <c r="H15" s="1425"/>
      <c r="I15" s="1426"/>
      <c r="J15" s="1425"/>
      <c r="K15" s="1425"/>
      <c r="L15" s="1425"/>
      <c r="M15" s="1425"/>
      <c r="N15" s="1425"/>
      <c r="O15" s="1426"/>
      <c r="P15" s="1426"/>
      <c r="Q15" s="1426"/>
      <c r="R15" s="1426"/>
      <c r="S15" s="1426"/>
      <c r="T15" s="1427"/>
      <c r="U15" s="1427"/>
      <c r="V15" s="1437"/>
      <c r="W15" s="1437"/>
      <c r="X15" s="1437"/>
      <c r="Y15" s="1427"/>
      <c r="Z15" s="1438"/>
      <c r="AA15" s="1427"/>
      <c r="AB15" s="1427"/>
      <c r="AC15" s="1427"/>
      <c r="AD15" s="1427"/>
      <c r="AE15" s="1427"/>
      <c r="AF15" s="1427"/>
      <c r="AG15" s="1427"/>
      <c r="AH15" s="1427"/>
      <c r="AI15" s="1427"/>
      <c r="AJ15" s="1428"/>
      <c r="AK15" s="1428"/>
      <c r="AL15" s="1429">
        <v>1</v>
      </c>
    </row>
    <row r="16" spans="1:40" ht="30" customHeight="1">
      <c r="A16" s="1425"/>
      <c r="B16" s="1433" t="s">
        <v>3095</v>
      </c>
      <c r="C16" s="1434"/>
      <c r="D16" s="1425"/>
      <c r="E16" s="1425"/>
      <c r="F16" s="1425"/>
      <c r="G16" s="1425"/>
      <c r="H16" s="1425"/>
      <c r="I16" s="1426"/>
      <c r="J16" s="1425"/>
      <c r="K16" s="1425"/>
      <c r="L16" s="1425"/>
      <c r="M16" s="1425"/>
      <c r="N16" s="1425"/>
      <c r="O16" s="1426"/>
      <c r="P16" s="1426"/>
      <c r="Q16" s="1426"/>
      <c r="R16" s="1426"/>
      <c r="S16" s="1426"/>
      <c r="T16" s="1427"/>
      <c r="U16" s="1427"/>
      <c r="V16" s="1437"/>
      <c r="W16" s="1437"/>
      <c r="X16" s="1437"/>
      <c r="Y16" s="1439" t="s">
        <v>2736</v>
      </c>
      <c r="Z16" s="1438"/>
      <c r="AA16" s="1427"/>
      <c r="AB16" s="1427"/>
      <c r="AC16" s="1427"/>
      <c r="AD16" s="1427"/>
      <c r="AE16" s="1427"/>
      <c r="AF16" s="1427"/>
      <c r="AG16" s="1427"/>
      <c r="AH16" s="1427"/>
      <c r="AI16" s="1427"/>
      <c r="AJ16" s="1428"/>
      <c r="AK16" s="1428"/>
      <c r="AL16" s="1429">
        <v>1</v>
      </c>
    </row>
    <row r="17" spans="1:38" ht="30" customHeight="1">
      <c r="A17" s="1425"/>
      <c r="B17" s="1433" t="s">
        <v>3096</v>
      </c>
      <c r="C17" s="1434"/>
      <c r="D17" s="1425"/>
      <c r="E17" s="1425"/>
      <c r="F17" s="1425"/>
      <c r="G17" s="1425"/>
      <c r="H17" s="1425"/>
      <c r="I17" s="1426"/>
      <c r="J17" s="1425"/>
      <c r="K17" s="1425"/>
      <c r="L17" s="1425"/>
      <c r="M17" s="1425"/>
      <c r="N17" s="1425"/>
      <c r="O17" s="1426"/>
      <c r="P17" s="1426"/>
      <c r="Q17" s="1426"/>
      <c r="R17" s="1426"/>
      <c r="S17" s="1426"/>
      <c r="T17" s="1427"/>
      <c r="U17" s="1427"/>
      <c r="V17" s="1437"/>
      <c r="W17" s="1437"/>
      <c r="X17" s="1437"/>
      <c r="Y17" s="1427"/>
      <c r="Z17" s="1438"/>
      <c r="AA17" s="1427"/>
      <c r="AB17" s="1427"/>
      <c r="AC17" s="1427"/>
      <c r="AD17" s="1427"/>
      <c r="AE17" s="1427"/>
      <c r="AF17" s="1427"/>
      <c r="AG17" s="1427"/>
      <c r="AH17" s="1427"/>
      <c r="AI17" s="1427"/>
      <c r="AJ17" s="1428"/>
      <c r="AK17" s="1428"/>
      <c r="AL17" s="1429">
        <v>1</v>
      </c>
    </row>
    <row r="18" spans="1:38" ht="30" customHeight="1">
      <c r="A18" s="1425"/>
      <c r="B18" s="1433"/>
      <c r="C18" s="1434"/>
      <c r="D18" s="1425"/>
      <c r="E18" s="1425"/>
      <c r="F18" s="1425"/>
      <c r="G18" s="1425"/>
      <c r="H18" s="1425"/>
      <c r="I18" s="1426"/>
      <c r="J18" s="1425"/>
      <c r="K18" s="1425"/>
      <c r="L18" s="1425"/>
      <c r="M18" s="1425"/>
      <c r="N18" s="1425"/>
      <c r="O18" s="1426"/>
      <c r="P18" s="1433"/>
      <c r="Q18" s="1426"/>
      <c r="R18" s="1426"/>
      <c r="S18" s="1426"/>
      <c r="T18" s="1427"/>
      <c r="U18" s="1427"/>
      <c r="V18" s="1437"/>
      <c r="W18" s="1437"/>
      <c r="X18" s="1437"/>
      <c r="Y18" s="1427"/>
      <c r="Z18" s="1438"/>
      <c r="AA18" s="1427"/>
      <c r="AB18" s="1427"/>
      <c r="AC18" s="1427"/>
      <c r="AD18" s="1427"/>
      <c r="AE18" s="1427"/>
      <c r="AF18" s="1427"/>
      <c r="AG18" s="1427"/>
      <c r="AH18" s="1427"/>
      <c r="AI18" s="1427"/>
      <c r="AJ18" s="1428"/>
      <c r="AK18" s="1428"/>
      <c r="AL18" s="1429">
        <v>1</v>
      </c>
    </row>
    <row r="19" spans="1:38" ht="30" customHeight="1">
      <c r="A19" s="1425"/>
      <c r="B19" s="1433" t="s">
        <v>3085</v>
      </c>
      <c r="C19" s="1434"/>
      <c r="D19" s="1425"/>
      <c r="E19" s="1425"/>
      <c r="F19" s="1425"/>
      <c r="G19" s="1425"/>
      <c r="H19" s="1425"/>
      <c r="I19" s="1426"/>
      <c r="J19" s="1425"/>
      <c r="K19" s="1425"/>
      <c r="L19" s="1425"/>
      <c r="M19" s="1425"/>
      <c r="N19" s="1425"/>
      <c r="O19" s="1426"/>
      <c r="P19" s="1433"/>
      <c r="Q19" s="1426"/>
      <c r="R19" s="1426"/>
      <c r="S19" s="1426"/>
      <c r="T19" s="1427"/>
      <c r="U19" s="1427"/>
      <c r="V19" s="1437"/>
      <c r="W19" s="1437"/>
      <c r="X19" s="1437"/>
      <c r="Y19" s="1427"/>
      <c r="Z19" s="1438"/>
      <c r="AA19" s="1427"/>
      <c r="AB19" s="1427"/>
      <c r="AC19" s="1427"/>
      <c r="AD19" s="1427"/>
      <c r="AE19" s="1427"/>
      <c r="AF19" s="1427"/>
      <c r="AG19" s="1427"/>
      <c r="AH19" s="1427"/>
      <c r="AI19" s="1427"/>
      <c r="AJ19" s="1428"/>
      <c r="AK19" s="1428"/>
      <c r="AL19" s="1429">
        <v>1</v>
      </c>
    </row>
    <row r="20" spans="1:38" ht="30" customHeight="1">
      <c r="A20" s="1425"/>
      <c r="B20" s="1433" t="s">
        <v>3097</v>
      </c>
      <c r="C20" s="1434"/>
      <c r="D20" s="1425"/>
      <c r="E20" s="1425"/>
      <c r="F20" s="1425"/>
      <c r="G20" s="1425"/>
      <c r="H20" s="1425"/>
      <c r="I20" s="1426"/>
      <c r="J20" s="1425"/>
      <c r="K20" s="1425"/>
      <c r="L20" s="1425"/>
      <c r="M20" s="1425"/>
      <c r="N20" s="1425"/>
      <c r="O20" s="1426"/>
      <c r="P20" s="1433"/>
      <c r="Q20" s="1426"/>
      <c r="R20" s="1426"/>
      <c r="S20" s="1426"/>
      <c r="T20" s="1427"/>
      <c r="U20" s="1427"/>
      <c r="V20" s="1437"/>
      <c r="W20" s="1437"/>
      <c r="X20" s="1437"/>
      <c r="Y20" s="1427"/>
      <c r="Z20" s="1438"/>
      <c r="AA20" s="1427"/>
      <c r="AB20" s="1427"/>
      <c r="AC20" s="1427"/>
      <c r="AD20" s="1427"/>
      <c r="AE20" s="1427"/>
      <c r="AF20" s="1427"/>
      <c r="AG20" s="1427"/>
      <c r="AH20" s="1427"/>
      <c r="AI20" s="1427"/>
      <c r="AJ20" s="1428"/>
      <c r="AK20" s="1428"/>
      <c r="AL20" s="1429">
        <v>1</v>
      </c>
    </row>
    <row r="21" spans="1:38" ht="30" customHeight="1">
      <c r="A21" s="1425"/>
      <c r="B21" s="1433" t="s">
        <v>3104</v>
      </c>
      <c r="C21" s="1434"/>
      <c r="D21" s="1425"/>
      <c r="E21" s="1425"/>
      <c r="F21" s="1425"/>
      <c r="G21" s="1425"/>
      <c r="H21" s="1425"/>
      <c r="I21" s="1426"/>
      <c r="J21" s="1425"/>
      <c r="K21" s="1425"/>
      <c r="L21" s="1425"/>
      <c r="M21" s="1425"/>
      <c r="N21" s="1425"/>
      <c r="O21" s="1426"/>
      <c r="P21" s="1433"/>
      <c r="Q21" s="1426"/>
      <c r="R21" s="1426"/>
      <c r="S21" s="1426"/>
      <c r="T21" s="1427"/>
      <c r="U21" s="1427"/>
      <c r="V21" s="1437"/>
      <c r="W21" s="1437"/>
      <c r="X21" s="1437"/>
      <c r="Y21" s="1427"/>
      <c r="Z21" s="1438"/>
      <c r="AA21" s="1427"/>
      <c r="AB21" s="1427"/>
      <c r="AC21" s="1427"/>
      <c r="AD21" s="1427"/>
      <c r="AE21" s="1427"/>
      <c r="AF21" s="1427"/>
      <c r="AG21" s="1427"/>
      <c r="AH21" s="1427"/>
      <c r="AI21" s="1427"/>
      <c r="AJ21" s="1428"/>
      <c r="AK21" s="1428"/>
      <c r="AL21" s="1429">
        <v>1</v>
      </c>
    </row>
    <row r="22" spans="1:38" s="877" customFormat="1" ht="30" customHeight="1">
      <c r="A22" s="1425"/>
      <c r="B22" s="1433"/>
      <c r="C22" s="1434"/>
      <c r="D22" s="1425"/>
      <c r="E22" s="1425"/>
      <c r="F22" s="1425"/>
      <c r="G22" s="1425"/>
      <c r="H22" s="1425"/>
      <c r="I22" s="1426"/>
      <c r="J22" s="1425"/>
      <c r="K22" s="1425"/>
      <c r="L22" s="1425"/>
      <c r="M22" s="1425"/>
      <c r="N22" s="1425"/>
      <c r="O22" s="1426"/>
      <c r="P22" s="1433"/>
      <c r="Q22" s="1426"/>
      <c r="R22" s="1426"/>
      <c r="S22" s="1426"/>
      <c r="T22" s="1427"/>
      <c r="U22" s="1427"/>
      <c r="V22" s="1437"/>
      <c r="W22" s="1437"/>
      <c r="X22" s="1437"/>
      <c r="Y22" s="1427"/>
      <c r="Z22" s="1438"/>
      <c r="AA22" s="1427"/>
      <c r="AB22" s="1427"/>
      <c r="AC22" s="1427"/>
      <c r="AD22" s="1427"/>
      <c r="AE22" s="1427"/>
      <c r="AF22" s="1427"/>
      <c r="AG22" s="1427"/>
      <c r="AH22" s="1427"/>
      <c r="AI22" s="1427"/>
      <c r="AJ22" s="1428"/>
      <c r="AK22" s="1428"/>
      <c r="AL22" s="1429">
        <v>1</v>
      </c>
    </row>
    <row r="23" spans="1:38" s="877" customFormat="1" ht="30" customHeight="1">
      <c r="A23" s="1425"/>
      <c r="B23" s="1433" t="s">
        <v>3086</v>
      </c>
      <c r="C23" s="1434"/>
      <c r="D23" s="1425"/>
      <c r="E23" s="1425"/>
      <c r="F23" s="1425"/>
      <c r="G23" s="1425"/>
      <c r="H23" s="1425"/>
      <c r="I23" s="1426"/>
      <c r="J23" s="1425"/>
      <c r="K23" s="1425"/>
      <c r="L23" s="1425"/>
      <c r="M23" s="1425"/>
      <c r="N23" s="1425"/>
      <c r="O23" s="1426"/>
      <c r="P23" s="1433"/>
      <c r="Q23" s="1426"/>
      <c r="R23" s="1426"/>
      <c r="S23" s="1426"/>
      <c r="T23" s="1427"/>
      <c r="U23" s="1427"/>
      <c r="V23" s="1437"/>
      <c r="W23" s="1437"/>
      <c r="X23" s="1437"/>
      <c r="Y23" s="1427"/>
      <c r="Z23" s="1438"/>
      <c r="AA23" s="1427"/>
      <c r="AB23" s="1427"/>
      <c r="AC23" s="1427"/>
      <c r="AD23" s="1427"/>
      <c r="AE23" s="1427"/>
      <c r="AF23" s="1427"/>
      <c r="AG23" s="1427"/>
      <c r="AH23" s="1427"/>
      <c r="AI23" s="1427"/>
      <c r="AJ23" s="1428"/>
      <c r="AK23" s="1428"/>
      <c r="AL23" s="1429">
        <v>1</v>
      </c>
    </row>
    <row r="24" spans="1:38" s="877" customFormat="1" ht="30" customHeight="1">
      <c r="A24" s="1425"/>
      <c r="B24" s="1433" t="s">
        <v>3098</v>
      </c>
      <c r="C24" s="1434"/>
      <c r="D24" s="1425"/>
      <c r="E24" s="1425"/>
      <c r="F24" s="1425"/>
      <c r="G24" s="1425"/>
      <c r="H24" s="1425"/>
      <c r="I24" s="1426"/>
      <c r="J24" s="1425"/>
      <c r="K24" s="1425"/>
      <c r="L24" s="1425"/>
      <c r="M24" s="1425"/>
      <c r="N24" s="1425"/>
      <c r="O24" s="1426"/>
      <c r="P24" s="1433"/>
      <c r="Q24" s="1426"/>
      <c r="R24" s="1426"/>
      <c r="S24" s="1426"/>
      <c r="T24" s="1427"/>
      <c r="U24" s="1427"/>
      <c r="V24" s="1437"/>
      <c r="W24" s="1437"/>
      <c r="X24" s="1437"/>
      <c r="Y24" s="1427"/>
      <c r="Z24" s="1438"/>
      <c r="AA24" s="1427"/>
      <c r="AB24" s="1427"/>
      <c r="AC24" s="1427"/>
      <c r="AD24" s="1427"/>
      <c r="AE24" s="1427"/>
      <c r="AF24" s="1427"/>
      <c r="AG24" s="1427"/>
      <c r="AH24" s="1427"/>
      <c r="AI24" s="1427"/>
      <c r="AJ24" s="1428"/>
      <c r="AK24" s="1428"/>
      <c r="AL24" s="1429">
        <v>1</v>
      </c>
    </row>
    <row r="25" spans="1:38" s="877" customFormat="1" ht="30" customHeight="1">
      <c r="A25" s="1425"/>
      <c r="B25" s="1433" t="s">
        <v>3101</v>
      </c>
      <c r="C25" s="1434"/>
      <c r="D25" s="1425"/>
      <c r="E25" s="1425"/>
      <c r="F25" s="1425"/>
      <c r="G25" s="1425"/>
      <c r="H25" s="1425"/>
      <c r="I25" s="1426"/>
      <c r="J25" s="1425"/>
      <c r="K25" s="1425"/>
      <c r="L25" s="1425"/>
      <c r="M25" s="1425"/>
      <c r="N25" s="1425"/>
      <c r="O25" s="1426"/>
      <c r="P25" s="1433"/>
      <c r="Q25" s="1426"/>
      <c r="R25" s="1426"/>
      <c r="S25" s="1426"/>
      <c r="T25" s="1427"/>
      <c r="U25" s="1427"/>
      <c r="V25" s="1437"/>
      <c r="W25" s="1437"/>
      <c r="X25" s="1437"/>
      <c r="Y25" s="1427"/>
      <c r="Z25" s="1438"/>
      <c r="AA25" s="1427"/>
      <c r="AB25" s="1427"/>
      <c r="AC25" s="1427"/>
      <c r="AD25" s="1427"/>
      <c r="AE25" s="1427"/>
      <c r="AF25" s="1427"/>
      <c r="AG25" s="1427"/>
      <c r="AH25" s="1427"/>
      <c r="AI25" s="1427"/>
      <c r="AJ25" s="1428"/>
      <c r="AK25" s="1428"/>
      <c r="AL25" s="1429">
        <v>1</v>
      </c>
    </row>
    <row r="26" spans="1:38" s="877" customFormat="1" ht="30" customHeight="1">
      <c r="A26" s="1425"/>
      <c r="B26" s="1433" t="s">
        <v>3105</v>
      </c>
      <c r="C26" s="1434"/>
      <c r="D26" s="1425"/>
      <c r="E26" s="1425"/>
      <c r="F26" s="1425"/>
      <c r="G26" s="1425"/>
      <c r="H26" s="1425"/>
      <c r="I26" s="1426"/>
      <c r="J26" s="1425"/>
      <c r="K26" s="1425"/>
      <c r="L26" s="1425"/>
      <c r="M26" s="1425"/>
      <c r="N26" s="1425"/>
      <c r="O26" s="1426"/>
      <c r="P26" s="1433"/>
      <c r="Q26" s="1426"/>
      <c r="R26" s="1426"/>
      <c r="S26" s="1426"/>
      <c r="T26" s="1427"/>
      <c r="U26" s="1427"/>
      <c r="V26" s="1437"/>
      <c r="W26" s="1437"/>
      <c r="X26" s="1437"/>
      <c r="Y26" s="1427"/>
      <c r="Z26" s="1438"/>
      <c r="AA26" s="1427"/>
      <c r="AB26" s="1427"/>
      <c r="AC26" s="1427"/>
      <c r="AD26" s="1427"/>
      <c r="AE26" s="1427"/>
      <c r="AF26" s="1427"/>
      <c r="AG26" s="1427"/>
      <c r="AH26" s="1427"/>
      <c r="AI26" s="1427"/>
      <c r="AJ26" s="1428"/>
      <c r="AK26" s="1428"/>
      <c r="AL26" s="1429">
        <v>1</v>
      </c>
    </row>
    <row r="27" spans="1:38" s="877" customFormat="1" ht="30" customHeight="1">
      <c r="A27" s="1425"/>
      <c r="B27" s="1433" t="s">
        <v>3106</v>
      </c>
      <c r="C27" s="1434"/>
      <c r="D27" s="1425"/>
      <c r="E27" s="1425"/>
      <c r="F27" s="1425"/>
      <c r="G27" s="1425"/>
      <c r="H27" s="1425"/>
      <c r="I27" s="1426"/>
      <c r="J27" s="1425"/>
      <c r="K27" s="1425"/>
      <c r="L27" s="1425"/>
      <c r="M27" s="1425"/>
      <c r="N27" s="1425"/>
      <c r="O27" s="1426"/>
      <c r="P27" s="1433"/>
      <c r="Q27" s="1426"/>
      <c r="R27" s="1426"/>
      <c r="S27" s="1426"/>
      <c r="T27" s="1427"/>
      <c r="U27" s="1427"/>
      <c r="V27" s="1437"/>
      <c r="W27" s="1437"/>
      <c r="X27" s="1437"/>
      <c r="Y27" s="1427"/>
      <c r="Z27" s="1438"/>
      <c r="AA27" s="1427"/>
      <c r="AB27" s="1427"/>
      <c r="AC27" s="1427"/>
      <c r="AD27" s="1427"/>
      <c r="AE27" s="1427"/>
      <c r="AF27" s="1427"/>
      <c r="AG27" s="1427"/>
      <c r="AH27" s="1427"/>
      <c r="AI27" s="1427"/>
      <c r="AJ27" s="1428"/>
      <c r="AK27" s="1428"/>
      <c r="AL27" s="1429">
        <v>1</v>
      </c>
    </row>
    <row r="28" spans="1:38" s="877" customFormat="1" ht="30" customHeight="1">
      <c r="A28" s="1425"/>
      <c r="B28" s="1433" t="s">
        <v>3107</v>
      </c>
      <c r="C28" s="1434"/>
      <c r="D28" s="1425"/>
      <c r="E28" s="1425"/>
      <c r="F28" s="1425"/>
      <c r="G28" s="1425"/>
      <c r="H28" s="1425"/>
      <c r="I28" s="1426"/>
      <c r="J28" s="1425"/>
      <c r="K28" s="1425"/>
      <c r="L28" s="1425"/>
      <c r="M28" s="1425"/>
      <c r="N28" s="1425"/>
      <c r="O28" s="1426"/>
      <c r="P28" s="1433"/>
      <c r="Q28" s="1426"/>
      <c r="R28" s="1426"/>
      <c r="S28" s="1426"/>
      <c r="T28" s="1427"/>
      <c r="U28" s="1427"/>
      <c r="V28" s="1437"/>
      <c r="W28" s="1437"/>
      <c r="X28" s="1437"/>
      <c r="Y28" s="1427"/>
      <c r="Z28" s="1438"/>
      <c r="AA28" s="1427"/>
      <c r="AB28" s="1427"/>
      <c r="AC28" s="1427"/>
      <c r="AD28" s="1427"/>
      <c r="AE28" s="1427"/>
      <c r="AF28" s="1427"/>
      <c r="AG28" s="1427"/>
      <c r="AH28" s="1427"/>
      <c r="AI28" s="1427"/>
      <c r="AJ28" s="1428"/>
      <c r="AK28" s="1428"/>
      <c r="AL28" s="1429">
        <v>1</v>
      </c>
    </row>
    <row r="29" spans="1:38" s="877" customFormat="1" ht="30" customHeight="1">
      <c r="A29" s="1425"/>
      <c r="B29" s="1433" t="s">
        <v>3108</v>
      </c>
      <c r="C29" s="1434"/>
      <c r="D29" s="1425"/>
      <c r="E29" s="1425"/>
      <c r="F29" s="1425"/>
      <c r="G29" s="1425"/>
      <c r="H29" s="1425"/>
      <c r="I29" s="1426"/>
      <c r="J29" s="1425"/>
      <c r="K29" s="1425"/>
      <c r="L29" s="1425"/>
      <c r="M29" s="1425"/>
      <c r="N29" s="1425"/>
      <c r="O29" s="1426"/>
      <c r="P29" s="1433"/>
      <c r="Q29" s="1426"/>
      <c r="R29" s="1426"/>
      <c r="S29" s="1426"/>
      <c r="T29" s="1427"/>
      <c r="U29" s="1427"/>
      <c r="V29" s="1437"/>
      <c r="W29" s="1437"/>
      <c r="X29" s="1437"/>
      <c r="Y29" s="1427"/>
      <c r="Z29" s="1438"/>
      <c r="AA29" s="1427"/>
      <c r="AB29" s="1427"/>
      <c r="AC29" s="1427"/>
      <c r="AD29" s="1427"/>
      <c r="AE29" s="1427"/>
      <c r="AF29" s="1427"/>
      <c r="AG29" s="1427"/>
      <c r="AH29" s="1427"/>
      <c r="AI29" s="1427"/>
      <c r="AJ29" s="1428"/>
      <c r="AK29" s="1428"/>
      <c r="AL29" s="1429">
        <v>1</v>
      </c>
    </row>
    <row r="30" spans="1:38" s="877" customFormat="1" ht="30" customHeight="1">
      <c r="A30" s="1425"/>
      <c r="B30" s="1433"/>
      <c r="C30" s="1434"/>
      <c r="D30" s="1425"/>
      <c r="E30" s="1425"/>
      <c r="F30" s="1425"/>
      <c r="G30" s="1425"/>
      <c r="H30" s="1425"/>
      <c r="I30" s="1426"/>
      <c r="J30" s="1425"/>
      <c r="K30" s="1425"/>
      <c r="L30" s="1425"/>
      <c r="M30" s="1425"/>
      <c r="N30" s="1425"/>
      <c r="O30" s="1426"/>
      <c r="P30" s="1433"/>
      <c r="Q30" s="1426"/>
      <c r="R30" s="1426"/>
      <c r="S30" s="1426"/>
      <c r="T30" s="1427"/>
      <c r="U30" s="1427"/>
      <c r="V30" s="1437"/>
      <c r="W30" s="1437"/>
      <c r="X30" s="1437"/>
      <c r="Y30" s="1427"/>
      <c r="Z30" s="1438"/>
      <c r="AA30" s="1427"/>
      <c r="AB30" s="1427"/>
      <c r="AC30" s="1427"/>
      <c r="AD30" s="1427"/>
      <c r="AE30" s="1427"/>
      <c r="AF30" s="1427"/>
      <c r="AG30" s="1427"/>
      <c r="AH30" s="1427"/>
      <c r="AI30" s="1427"/>
      <c r="AJ30" s="1428"/>
      <c r="AK30" s="1428"/>
      <c r="AL30" s="1429">
        <v>1</v>
      </c>
    </row>
    <row r="31" spans="1:38" s="877" customFormat="1" ht="30" customHeight="1">
      <c r="A31" s="1425"/>
      <c r="B31" s="1433" t="s">
        <v>3087</v>
      </c>
      <c r="C31" s="1434"/>
      <c r="D31" s="1425"/>
      <c r="E31" s="1425"/>
      <c r="F31" s="1425"/>
      <c r="G31" s="1425"/>
      <c r="H31" s="1425"/>
      <c r="I31" s="1426"/>
      <c r="J31" s="1425"/>
      <c r="K31" s="1425"/>
      <c r="L31" s="1425"/>
      <c r="M31" s="1425"/>
      <c r="N31" s="1425"/>
      <c r="O31" s="1426"/>
      <c r="P31" s="1433"/>
      <c r="Q31" s="1426"/>
      <c r="R31" s="1426"/>
      <c r="S31" s="1426"/>
      <c r="T31" s="1427"/>
      <c r="U31" s="1427"/>
      <c r="V31" s="1437"/>
      <c r="W31" s="1437"/>
      <c r="X31" s="1437"/>
      <c r="Y31" s="1427"/>
      <c r="Z31" s="1438"/>
      <c r="AA31" s="1427"/>
      <c r="AB31" s="1427"/>
      <c r="AC31" s="1427"/>
      <c r="AD31" s="1427"/>
      <c r="AE31" s="1427"/>
      <c r="AF31" s="1427"/>
      <c r="AG31" s="1427"/>
      <c r="AH31" s="1427"/>
      <c r="AI31" s="1427"/>
      <c r="AJ31" s="1428"/>
      <c r="AK31" s="1428"/>
      <c r="AL31" s="1429">
        <v>1</v>
      </c>
    </row>
    <row r="32" spans="1:38" s="877" customFormat="1" ht="30" customHeight="1">
      <c r="A32" s="1425"/>
      <c r="B32" s="1433" t="s">
        <v>3099</v>
      </c>
      <c r="C32" s="1434"/>
      <c r="D32" s="1425"/>
      <c r="E32" s="1425"/>
      <c r="F32" s="1425"/>
      <c r="G32" s="1425"/>
      <c r="H32" s="1425"/>
      <c r="I32" s="1426"/>
      <c r="J32" s="1425"/>
      <c r="K32" s="1425"/>
      <c r="L32" s="1425"/>
      <c r="M32" s="1425"/>
      <c r="N32" s="1425"/>
      <c r="O32" s="1426"/>
      <c r="P32" s="1433"/>
      <c r="Q32" s="1426"/>
      <c r="R32" s="1426"/>
      <c r="S32" s="1426"/>
      <c r="T32" s="1427"/>
      <c r="U32" s="1427"/>
      <c r="V32" s="1437"/>
      <c r="W32" s="1437"/>
      <c r="X32" s="1437"/>
      <c r="Y32" s="1427"/>
      <c r="Z32" s="1438"/>
      <c r="AA32" s="1427"/>
      <c r="AB32" s="1427"/>
      <c r="AC32" s="1427"/>
      <c r="AD32" s="1427"/>
      <c r="AE32" s="1427"/>
      <c r="AF32" s="1427"/>
      <c r="AG32" s="1427"/>
      <c r="AH32" s="1427"/>
      <c r="AI32" s="1427"/>
      <c r="AJ32" s="1428"/>
      <c r="AK32" s="1428"/>
      <c r="AL32" s="1429">
        <v>1</v>
      </c>
    </row>
    <row r="33" spans="1:38" s="877" customFormat="1" ht="30" customHeight="1">
      <c r="A33" s="1425"/>
      <c r="B33" s="1433"/>
      <c r="C33" s="1434"/>
      <c r="D33" s="1425"/>
      <c r="E33" s="1425"/>
      <c r="F33" s="1425"/>
      <c r="G33" s="1425"/>
      <c r="H33" s="1425"/>
      <c r="I33" s="1426"/>
      <c r="J33" s="1425"/>
      <c r="K33" s="1425"/>
      <c r="L33" s="1425"/>
      <c r="M33" s="1425"/>
      <c r="N33" s="1425"/>
      <c r="O33" s="1426"/>
      <c r="P33" s="1433"/>
      <c r="Q33" s="1426"/>
      <c r="R33" s="1426"/>
      <c r="S33" s="1426"/>
      <c r="T33" s="1427"/>
      <c r="U33" s="1427"/>
      <c r="V33" s="1437"/>
      <c r="W33" s="1437"/>
      <c r="X33" s="1437"/>
      <c r="Y33" s="1427"/>
      <c r="Z33" s="1438"/>
      <c r="AA33" s="1427"/>
      <c r="AB33" s="1427"/>
      <c r="AC33" s="1427"/>
      <c r="AD33" s="1427"/>
      <c r="AE33" s="1427"/>
      <c r="AF33" s="1427"/>
      <c r="AG33" s="1427"/>
      <c r="AH33" s="1427"/>
      <c r="AI33" s="1427"/>
      <c r="AJ33" s="1428"/>
      <c r="AK33" s="1428"/>
      <c r="AL33" s="1429">
        <v>1</v>
      </c>
    </row>
    <row r="34" spans="1:38" s="877" customFormat="1" ht="30" customHeight="1">
      <c r="A34" s="1425"/>
      <c r="B34" s="1433" t="s">
        <v>3088</v>
      </c>
      <c r="C34" s="1434"/>
      <c r="D34" s="1425"/>
      <c r="E34" s="1425"/>
      <c r="F34" s="1425"/>
      <c r="G34" s="1425"/>
      <c r="H34" s="1425"/>
      <c r="I34" s="1426"/>
      <c r="J34" s="1425"/>
      <c r="K34" s="1425"/>
      <c r="L34" s="1425"/>
      <c r="M34" s="1425"/>
      <c r="N34" s="1425"/>
      <c r="O34" s="1426"/>
      <c r="P34" s="1433"/>
      <c r="Q34" s="1426"/>
      <c r="R34" s="1426"/>
      <c r="S34" s="1426"/>
      <c r="T34" s="1427"/>
      <c r="U34" s="1427"/>
      <c r="V34" s="1437"/>
      <c r="W34" s="1437"/>
      <c r="X34" s="1437"/>
      <c r="Y34" s="1427"/>
      <c r="Z34" s="1438"/>
      <c r="AA34" s="1427"/>
      <c r="AB34" s="1427"/>
      <c r="AC34" s="1427"/>
      <c r="AD34" s="1427"/>
      <c r="AE34" s="1427"/>
      <c r="AF34" s="1427"/>
      <c r="AG34" s="1427"/>
      <c r="AH34" s="1427"/>
      <c r="AI34" s="1427"/>
      <c r="AJ34" s="1428"/>
      <c r="AK34" s="1428"/>
      <c r="AL34" s="1429">
        <v>1</v>
      </c>
    </row>
    <row r="35" spans="1:38" s="877" customFormat="1" ht="30" customHeight="1">
      <c r="A35" s="1425"/>
      <c r="B35" s="1433" t="s">
        <v>3089</v>
      </c>
      <c r="C35" s="1434"/>
      <c r="D35" s="1425"/>
      <c r="E35" s="1425"/>
      <c r="F35" s="1425"/>
      <c r="G35" s="1425"/>
      <c r="H35" s="1425"/>
      <c r="I35" s="1426"/>
      <c r="J35" s="1425"/>
      <c r="K35" s="1425"/>
      <c r="L35" s="1425"/>
      <c r="M35" s="1425"/>
      <c r="N35" s="1425"/>
      <c r="O35" s="1426"/>
      <c r="P35" s="1433"/>
      <c r="Q35" s="1426"/>
      <c r="R35" s="1426"/>
      <c r="S35" s="1426"/>
      <c r="T35" s="1427"/>
      <c r="U35" s="1427"/>
      <c r="V35" s="1437"/>
      <c r="W35" s="1437"/>
      <c r="X35" s="1437"/>
      <c r="Y35" s="1427"/>
      <c r="Z35" s="1438"/>
      <c r="AA35" s="1427"/>
      <c r="AB35" s="1427"/>
      <c r="AC35" s="1427"/>
      <c r="AD35" s="1427"/>
      <c r="AE35" s="1427"/>
      <c r="AF35" s="1427"/>
      <c r="AG35" s="1427"/>
      <c r="AH35" s="1427"/>
      <c r="AI35" s="1427"/>
      <c r="AJ35" s="1428"/>
      <c r="AK35" s="1428"/>
      <c r="AL35" s="1429">
        <v>1</v>
      </c>
    </row>
    <row r="36" spans="1:38" s="877" customFormat="1" ht="30" customHeight="1">
      <c r="A36" s="1425"/>
      <c r="B36" s="1433" t="s">
        <v>3090</v>
      </c>
      <c r="C36" s="1434"/>
      <c r="D36" s="1425"/>
      <c r="E36" s="1425"/>
      <c r="F36" s="1425"/>
      <c r="G36" s="1425"/>
      <c r="H36" s="1425"/>
      <c r="I36" s="1426"/>
      <c r="J36" s="1425"/>
      <c r="K36" s="1425"/>
      <c r="L36" s="1425"/>
      <c r="M36" s="1425"/>
      <c r="N36" s="1425"/>
      <c r="O36" s="1426"/>
      <c r="P36" s="1433"/>
      <c r="Q36" s="1426"/>
      <c r="R36" s="1426"/>
      <c r="S36" s="1426"/>
      <c r="T36" s="1427"/>
      <c r="U36" s="1427"/>
      <c r="V36" s="1437"/>
      <c r="W36" s="1437"/>
      <c r="X36" s="1437"/>
      <c r="Y36" s="1427"/>
      <c r="Z36" s="1438"/>
      <c r="AA36" s="1427"/>
      <c r="AB36" s="1427"/>
      <c r="AC36" s="1427"/>
      <c r="AD36" s="1427"/>
      <c r="AE36" s="1427"/>
      <c r="AF36" s="1427"/>
      <c r="AG36" s="1427"/>
      <c r="AH36" s="1427"/>
      <c r="AI36" s="1427"/>
      <c r="AJ36" s="1428"/>
      <c r="AK36" s="1428"/>
      <c r="AL36" s="1429">
        <v>1</v>
      </c>
    </row>
    <row r="37" spans="1:38" s="877" customFormat="1" ht="30" customHeight="1">
      <c r="A37" s="1425"/>
      <c r="B37" s="1433" t="s">
        <v>3091</v>
      </c>
      <c r="C37" s="1434"/>
      <c r="D37" s="1425"/>
      <c r="E37" s="1425"/>
      <c r="F37" s="1425"/>
      <c r="G37" s="1425"/>
      <c r="H37" s="1425"/>
      <c r="I37" s="1426"/>
      <c r="J37" s="1425"/>
      <c r="K37" s="1425"/>
      <c r="L37" s="1425"/>
      <c r="M37" s="1425"/>
      <c r="N37" s="1425"/>
      <c r="O37" s="1426"/>
      <c r="P37" s="1433"/>
      <c r="Q37" s="1426"/>
      <c r="R37" s="1426"/>
      <c r="S37" s="1426"/>
      <c r="T37" s="1427"/>
      <c r="U37" s="1427"/>
      <c r="V37" s="1437"/>
      <c r="W37" s="1437"/>
      <c r="X37" s="1437"/>
      <c r="Y37" s="1427"/>
      <c r="Z37" s="1438"/>
      <c r="AA37" s="1427"/>
      <c r="AB37" s="1427"/>
      <c r="AC37" s="1427"/>
      <c r="AD37" s="1427"/>
      <c r="AE37" s="1427"/>
      <c r="AF37" s="1427"/>
      <c r="AG37" s="1427"/>
      <c r="AH37" s="1427"/>
      <c r="AI37" s="1427"/>
      <c r="AJ37" s="1428"/>
      <c r="AK37" s="1428"/>
      <c r="AL37" s="1429">
        <v>1</v>
      </c>
    </row>
    <row r="38" spans="1:38" s="877" customFormat="1" ht="30" customHeight="1">
      <c r="A38" s="1425"/>
      <c r="B38" s="1433"/>
      <c r="C38" s="1434"/>
      <c r="D38" s="1425"/>
      <c r="E38" s="1425"/>
      <c r="F38" s="1425"/>
      <c r="G38" s="1425"/>
      <c r="H38" s="1425"/>
      <c r="I38" s="1426"/>
      <c r="J38" s="1425"/>
      <c r="K38" s="1425"/>
      <c r="L38" s="1425"/>
      <c r="M38" s="1425"/>
      <c r="N38" s="1425"/>
      <c r="O38" s="1426"/>
      <c r="P38" s="1433"/>
      <c r="Q38" s="1426"/>
      <c r="R38" s="1426"/>
      <c r="S38" s="1426"/>
      <c r="T38" s="1427"/>
      <c r="U38" s="1427"/>
      <c r="V38" s="1437"/>
      <c r="W38" s="1437"/>
      <c r="X38" s="1437"/>
      <c r="Y38" s="1427"/>
      <c r="Z38" s="1438"/>
      <c r="AA38" s="1427"/>
      <c r="AB38" s="1427"/>
      <c r="AC38" s="1427"/>
      <c r="AD38" s="1427"/>
      <c r="AE38" s="1427"/>
      <c r="AF38" s="1427"/>
      <c r="AG38" s="1427"/>
      <c r="AH38" s="1427"/>
      <c r="AI38" s="1427"/>
      <c r="AJ38" s="1428"/>
      <c r="AK38" s="1428"/>
      <c r="AL38" s="1429">
        <v>1</v>
      </c>
    </row>
    <row r="39" spans="1:38" s="877" customFormat="1" ht="30" customHeight="1">
      <c r="A39" s="1425"/>
      <c r="B39" s="1433" t="s">
        <v>3092</v>
      </c>
      <c r="C39" s="1434"/>
      <c r="D39" s="1425"/>
      <c r="E39" s="1425"/>
      <c r="F39" s="1425"/>
      <c r="G39" s="1425"/>
      <c r="H39" s="1425"/>
      <c r="I39" s="1426"/>
      <c r="J39" s="1425"/>
      <c r="K39" s="1425"/>
      <c r="L39" s="1425"/>
      <c r="M39" s="1425"/>
      <c r="N39" s="1425"/>
      <c r="O39" s="1426"/>
      <c r="P39" s="1433"/>
      <c r="Q39" s="1426"/>
      <c r="R39" s="1426"/>
      <c r="S39" s="1426"/>
      <c r="T39" s="1427"/>
      <c r="U39" s="1427"/>
      <c r="V39" s="1437"/>
      <c r="W39" s="1437"/>
      <c r="X39" s="1437"/>
      <c r="Y39" s="1427"/>
      <c r="Z39" s="1438"/>
      <c r="AA39" s="1427"/>
      <c r="AB39" s="1427"/>
      <c r="AC39" s="1427"/>
      <c r="AD39" s="1427"/>
      <c r="AE39" s="1427"/>
      <c r="AF39" s="1427"/>
      <c r="AG39" s="1427"/>
      <c r="AH39" s="1427"/>
      <c r="AI39" s="1427"/>
      <c r="AJ39" s="1428"/>
      <c r="AK39" s="1428"/>
      <c r="AL39" s="1429">
        <v>1</v>
      </c>
    </row>
    <row r="40" spans="1:38" s="877" customFormat="1" ht="30" customHeight="1">
      <c r="A40" s="1425"/>
      <c r="B40" s="1433" t="s">
        <v>3102</v>
      </c>
      <c r="C40" s="1434"/>
      <c r="D40" s="1425"/>
      <c r="E40" s="1425"/>
      <c r="F40" s="1425"/>
      <c r="G40" s="1425"/>
      <c r="H40" s="1425"/>
      <c r="I40" s="1426"/>
      <c r="J40" s="1425"/>
      <c r="K40" s="1425"/>
      <c r="L40" s="1425"/>
      <c r="M40" s="1425"/>
      <c r="N40" s="1425"/>
      <c r="O40" s="1426"/>
      <c r="P40" s="1433"/>
      <c r="Q40" s="1426"/>
      <c r="R40" s="1426"/>
      <c r="S40" s="1426"/>
      <c r="T40" s="1427"/>
      <c r="U40" s="1427"/>
      <c r="V40" s="1437"/>
      <c r="W40" s="1437"/>
      <c r="X40" s="1437"/>
      <c r="Y40" s="1427"/>
      <c r="Z40" s="1438"/>
      <c r="AA40" s="1427"/>
      <c r="AB40" s="1427"/>
      <c r="AC40" s="1427"/>
      <c r="AD40" s="1427"/>
      <c r="AE40" s="1427"/>
      <c r="AF40" s="1427"/>
      <c r="AG40" s="1427"/>
      <c r="AH40" s="1427"/>
      <c r="AI40" s="1427"/>
      <c r="AJ40" s="1428"/>
      <c r="AK40" s="1428"/>
      <c r="AL40" s="1429">
        <v>1</v>
      </c>
    </row>
    <row r="41" spans="1:38" s="877" customFormat="1" ht="30" customHeight="1">
      <c r="A41" s="1425"/>
      <c r="B41" s="1433" t="s">
        <v>3103</v>
      </c>
      <c r="C41" s="1434"/>
      <c r="D41" s="1425"/>
      <c r="E41" s="1425"/>
      <c r="F41" s="1425"/>
      <c r="G41" s="1425"/>
      <c r="H41" s="1425"/>
      <c r="I41" s="1426"/>
      <c r="J41" s="1425"/>
      <c r="K41" s="1425"/>
      <c r="L41" s="1425"/>
      <c r="M41" s="1425"/>
      <c r="N41" s="1425"/>
      <c r="O41" s="1426"/>
      <c r="P41" s="1433"/>
      <c r="Q41" s="1426"/>
      <c r="R41" s="1426"/>
      <c r="S41" s="1426"/>
      <c r="T41" s="1427"/>
      <c r="U41" s="1427"/>
      <c r="V41" s="1437"/>
      <c r="W41" s="1437"/>
      <c r="X41" s="1437"/>
      <c r="Y41" s="1427"/>
      <c r="Z41" s="1438"/>
      <c r="AA41" s="1427"/>
      <c r="AB41" s="1427"/>
      <c r="AC41" s="1427"/>
      <c r="AD41" s="1427"/>
      <c r="AE41" s="1427"/>
      <c r="AF41" s="1427"/>
      <c r="AG41" s="1427"/>
      <c r="AH41" s="1427"/>
      <c r="AI41" s="1427"/>
      <c r="AJ41" s="1428"/>
      <c r="AK41" s="1428"/>
      <c r="AL41" s="1429">
        <v>1</v>
      </c>
    </row>
    <row r="42" spans="1:38" s="877" customFormat="1" ht="30" customHeight="1">
      <c r="A42" s="1425"/>
      <c r="B42" s="1433" t="s">
        <v>3109</v>
      </c>
      <c r="C42" s="1434"/>
      <c r="D42" s="1425"/>
      <c r="E42" s="1425"/>
      <c r="F42" s="1425"/>
      <c r="G42" s="1425"/>
      <c r="H42" s="1425"/>
      <c r="I42" s="1426"/>
      <c r="J42" s="1425"/>
      <c r="K42" s="1425"/>
      <c r="L42" s="1425"/>
      <c r="M42" s="1425"/>
      <c r="N42" s="1425"/>
      <c r="O42" s="1426"/>
      <c r="P42" s="1433"/>
      <c r="Q42" s="1426"/>
      <c r="R42" s="1426"/>
      <c r="S42" s="1426"/>
      <c r="T42" s="1427"/>
      <c r="U42" s="1427"/>
      <c r="V42" s="1437"/>
      <c r="W42" s="1437"/>
      <c r="X42" s="1437"/>
      <c r="Y42" s="1427"/>
      <c r="Z42" s="1438"/>
      <c r="AA42" s="1427"/>
      <c r="AB42" s="1427"/>
      <c r="AC42" s="1427"/>
      <c r="AD42" s="1427"/>
      <c r="AE42" s="1427"/>
      <c r="AF42" s="1427"/>
      <c r="AG42" s="1427"/>
      <c r="AH42" s="1427"/>
      <c r="AI42" s="1427"/>
      <c r="AJ42" s="1428"/>
      <c r="AK42" s="1428"/>
      <c r="AL42" s="1429">
        <v>1</v>
      </c>
    </row>
    <row r="43" spans="1:38" s="877" customFormat="1" ht="30" customHeight="1">
      <c r="A43" s="1425"/>
      <c r="B43" s="1433" t="s">
        <v>3110</v>
      </c>
      <c r="C43" s="1434"/>
      <c r="D43" s="1425"/>
      <c r="E43" s="1425"/>
      <c r="F43" s="1425"/>
      <c r="G43" s="1425"/>
      <c r="H43" s="1425"/>
      <c r="I43" s="1426"/>
      <c r="J43" s="1425"/>
      <c r="K43" s="1425"/>
      <c r="L43" s="1425"/>
      <c r="M43" s="1425"/>
      <c r="N43" s="1425"/>
      <c r="O43" s="1426"/>
      <c r="P43" s="1433"/>
      <c r="Q43" s="1426"/>
      <c r="R43" s="1426"/>
      <c r="S43" s="1426"/>
      <c r="T43" s="1427"/>
      <c r="U43" s="1427"/>
      <c r="V43" s="1437"/>
      <c r="W43" s="1437"/>
      <c r="X43" s="1437"/>
      <c r="Y43" s="1427"/>
      <c r="Z43" s="1438"/>
      <c r="AA43" s="1427"/>
      <c r="AB43" s="1427"/>
      <c r="AC43" s="1427"/>
      <c r="AD43" s="1427"/>
      <c r="AE43" s="1427"/>
      <c r="AF43" s="1427"/>
      <c r="AG43" s="1427"/>
      <c r="AH43" s="1427"/>
      <c r="AI43" s="1427"/>
      <c r="AJ43" s="1428"/>
      <c r="AK43" s="1428"/>
      <c r="AL43" s="1429">
        <v>1</v>
      </c>
    </row>
    <row r="44" spans="1:38" s="877" customFormat="1" ht="30" customHeight="1">
      <c r="A44" s="1425"/>
      <c r="B44" s="1433"/>
      <c r="C44" s="1434"/>
      <c r="D44" s="1425"/>
      <c r="E44" s="1425"/>
      <c r="F44" s="1425"/>
      <c r="G44" s="1425"/>
      <c r="H44" s="1425"/>
      <c r="I44" s="1426"/>
      <c r="J44" s="1425"/>
      <c r="K44" s="1425"/>
      <c r="L44" s="1425"/>
      <c r="M44" s="1425"/>
      <c r="N44" s="1425"/>
      <c r="O44" s="1426"/>
      <c r="P44" s="1433"/>
      <c r="Q44" s="1426"/>
      <c r="R44" s="1426"/>
      <c r="S44" s="1426"/>
      <c r="T44" s="1427"/>
      <c r="U44" s="1427"/>
      <c r="V44" s="1437"/>
      <c r="W44" s="1437"/>
      <c r="X44" s="1437"/>
      <c r="Y44" s="1427"/>
      <c r="Z44" s="1438"/>
      <c r="AA44" s="1427"/>
      <c r="AB44" s="1427"/>
      <c r="AC44" s="1427"/>
      <c r="AD44" s="1427"/>
      <c r="AE44" s="1427"/>
      <c r="AF44" s="1427"/>
      <c r="AG44" s="1427"/>
      <c r="AH44" s="1427"/>
      <c r="AI44" s="1427"/>
      <c r="AJ44" s="1428"/>
      <c r="AK44" s="1428"/>
      <c r="AL44" s="1429">
        <v>1</v>
      </c>
    </row>
    <row r="45" spans="1:38" s="877" customFormat="1" ht="30" customHeight="1">
      <c r="A45" s="1425"/>
      <c r="B45" s="1442" t="s">
        <v>2737</v>
      </c>
      <c r="C45" s="1443"/>
      <c r="D45" s="1444"/>
      <c r="E45" s="1444"/>
      <c r="F45" s="1444"/>
      <c r="G45" s="1445" t="s">
        <v>2738</v>
      </c>
      <c r="H45" s="1446"/>
      <c r="I45" s="1447"/>
      <c r="J45" s="1446"/>
      <c r="K45" s="1446"/>
      <c r="L45" s="1446"/>
      <c r="M45" s="1446"/>
      <c r="N45" s="1446"/>
      <c r="O45" s="1448"/>
      <c r="P45" s="1448"/>
      <c r="Q45" s="1448"/>
      <c r="R45" s="1448"/>
      <c r="S45" s="1448"/>
      <c r="T45" s="1427"/>
      <c r="U45" s="1427"/>
      <c r="V45" s="1437"/>
      <c r="W45" s="1441"/>
      <c r="X45" s="1437"/>
      <c r="Y45" s="1427"/>
      <c r="Z45" s="1438"/>
      <c r="AA45" s="1427"/>
      <c r="AB45" s="1427"/>
      <c r="AC45" s="1427"/>
      <c r="AD45" s="1427"/>
      <c r="AE45" s="1427"/>
      <c r="AF45" s="1427"/>
      <c r="AG45" s="1427"/>
      <c r="AH45" s="1427"/>
      <c r="AI45" s="1427"/>
      <c r="AJ45" s="1428"/>
      <c r="AK45" s="1428"/>
      <c r="AL45" s="1429">
        <v>1</v>
      </c>
    </row>
    <row r="46" spans="1:38" s="877" customFormat="1" ht="30" customHeight="1">
      <c r="A46" s="1425"/>
      <c r="B46" s="1433"/>
      <c r="C46" s="1434"/>
      <c r="D46" s="1425"/>
      <c r="E46" s="1425"/>
      <c r="F46" s="1425"/>
      <c r="G46" s="1425"/>
      <c r="H46" s="1425"/>
      <c r="I46" s="1426"/>
      <c r="J46" s="1425"/>
      <c r="K46" s="1425"/>
      <c r="L46" s="1425"/>
      <c r="M46" s="1425"/>
      <c r="N46" s="1425"/>
      <c r="O46" s="1426"/>
      <c r="P46" s="1433"/>
      <c r="Q46" s="1426"/>
      <c r="R46" s="1426"/>
      <c r="S46" s="1426"/>
      <c r="T46" s="1427"/>
      <c r="U46" s="1427"/>
      <c r="V46" s="1437"/>
      <c r="W46" s="1437"/>
      <c r="X46" s="1437"/>
      <c r="Y46" s="1427"/>
      <c r="Z46" s="1438"/>
      <c r="AA46" s="1427"/>
      <c r="AB46" s="1427"/>
      <c r="AC46" s="1427"/>
      <c r="AD46" s="1427"/>
      <c r="AE46" s="1427"/>
      <c r="AF46" s="1427"/>
      <c r="AG46" s="1427"/>
      <c r="AH46" s="1427"/>
      <c r="AI46" s="1427"/>
      <c r="AJ46" s="1428"/>
      <c r="AK46" s="1428"/>
      <c r="AL46" s="1429">
        <v>1</v>
      </c>
    </row>
    <row r="47" spans="1:38" s="877" customFormat="1" ht="30" customHeight="1">
      <c r="A47" s="1425"/>
      <c r="B47" s="1442" t="s">
        <v>3213</v>
      </c>
      <c r="C47" s="1443"/>
      <c r="D47" s="1444"/>
      <c r="E47" s="1444"/>
      <c r="F47" s="1444"/>
      <c r="G47" s="1445" t="s">
        <v>2759</v>
      </c>
      <c r="H47" s="1446"/>
      <c r="I47" s="1447"/>
      <c r="J47" s="1446"/>
      <c r="K47" s="1446"/>
      <c r="L47" s="1446"/>
      <c r="M47" s="1446"/>
      <c r="N47" s="1446"/>
      <c r="O47" s="1448"/>
      <c r="P47" s="1448"/>
      <c r="Q47" s="1448"/>
      <c r="R47" s="1448"/>
      <c r="S47" s="1448"/>
      <c r="T47" s="1427"/>
      <c r="U47" s="1427"/>
      <c r="V47" s="1437"/>
      <c r="W47" s="1441"/>
      <c r="X47" s="1437"/>
      <c r="Y47" s="1427"/>
      <c r="Z47" s="1438"/>
      <c r="AA47" s="1427"/>
      <c r="AB47" s="1427"/>
      <c r="AC47" s="1427"/>
      <c r="AD47" s="1427"/>
      <c r="AE47" s="1427"/>
      <c r="AF47" s="1427"/>
      <c r="AG47" s="1427"/>
      <c r="AH47" s="1427"/>
      <c r="AI47" s="1427"/>
      <c r="AJ47" s="1428"/>
      <c r="AK47" s="1428"/>
      <c r="AL47" s="1429">
        <v>1</v>
      </c>
    </row>
    <row r="48" spans="1:38" s="877" customFormat="1" ht="30" customHeight="1">
      <c r="A48" s="1425"/>
      <c r="B48" s="1433" t="s">
        <v>3214</v>
      </c>
      <c r="C48" s="1434"/>
      <c r="D48" s="1425"/>
      <c r="E48" s="1425"/>
      <c r="F48" s="1425"/>
      <c r="G48" s="1425"/>
      <c r="H48" s="1425"/>
      <c r="I48" s="1426"/>
      <c r="J48" s="1425"/>
      <c r="K48" s="1425"/>
      <c r="L48" s="1425"/>
      <c r="M48" s="1425"/>
      <c r="N48" s="1425"/>
      <c r="O48" s="1426"/>
      <c r="P48" s="1433"/>
      <c r="Q48" s="1426"/>
      <c r="R48" s="1426"/>
      <c r="S48" s="1426"/>
      <c r="T48" s="1427"/>
      <c r="U48" s="1427"/>
      <c r="V48" s="1437"/>
      <c r="W48" s="1437"/>
      <c r="X48" s="1437"/>
      <c r="Y48" s="1427"/>
      <c r="Z48" s="1438"/>
      <c r="AA48" s="1427"/>
      <c r="AB48" s="1427"/>
      <c r="AC48" s="1427"/>
      <c r="AD48" s="1427"/>
      <c r="AE48" s="1427"/>
      <c r="AF48" s="1427"/>
      <c r="AG48" s="1427"/>
      <c r="AH48" s="1427"/>
      <c r="AI48" s="1427"/>
      <c r="AJ48" s="1428"/>
      <c r="AK48" s="1428"/>
      <c r="AL48" s="1429">
        <v>1</v>
      </c>
    </row>
    <row r="49" spans="1:38" s="877" customFormat="1" ht="30" customHeight="1">
      <c r="A49" s="1425"/>
      <c r="B49" s="1433"/>
      <c r="C49" s="1434"/>
      <c r="D49" s="1425"/>
      <c r="E49" s="1425"/>
      <c r="F49" s="1425"/>
      <c r="G49" s="1425"/>
      <c r="H49" s="1425"/>
      <c r="I49" s="1426"/>
      <c r="J49" s="1425"/>
      <c r="K49" s="1425"/>
      <c r="L49" s="1425"/>
      <c r="M49" s="1425"/>
      <c r="N49" s="1425"/>
      <c r="O49" s="1426"/>
      <c r="P49" s="1433"/>
      <c r="Q49" s="1426"/>
      <c r="R49" s="1426"/>
      <c r="S49" s="1426"/>
      <c r="T49" s="1427"/>
      <c r="U49" s="1427"/>
      <c r="V49" s="1437"/>
      <c r="W49" s="1437"/>
      <c r="X49" s="1437"/>
      <c r="Y49" s="1427"/>
      <c r="Z49" s="1438"/>
      <c r="AA49" s="1427"/>
      <c r="AB49" s="1427"/>
      <c r="AC49" s="1427"/>
      <c r="AD49" s="1427"/>
      <c r="AE49" s="1427"/>
      <c r="AF49" s="1427"/>
      <c r="AG49" s="1427"/>
      <c r="AH49" s="1427"/>
      <c r="AI49" s="1427"/>
      <c r="AJ49" s="1428"/>
      <c r="AK49" s="1428"/>
      <c r="AL49" s="1429">
        <v>1</v>
      </c>
    </row>
    <row r="50" spans="1:38" s="877" customFormat="1" ht="30" customHeight="1">
      <c r="A50" s="1425"/>
      <c r="B50" s="1433" t="s">
        <v>3093</v>
      </c>
      <c r="C50" s="1434"/>
      <c r="D50" s="1425"/>
      <c r="E50" s="1425"/>
      <c r="F50" s="1425"/>
      <c r="G50" s="1425"/>
      <c r="H50" s="1425"/>
      <c r="I50" s="1426"/>
      <c r="J50" s="1425"/>
      <c r="K50" s="1425"/>
      <c r="L50" s="1425"/>
      <c r="M50" s="1425"/>
      <c r="N50" s="1425"/>
      <c r="O50" s="1426"/>
      <c r="P50" s="1433"/>
      <c r="Q50" s="1426"/>
      <c r="R50" s="1426"/>
      <c r="S50" s="1426"/>
      <c r="T50" s="1427"/>
      <c r="U50" s="1427"/>
      <c r="V50" s="1437"/>
      <c r="W50" s="1437"/>
      <c r="X50" s="1437"/>
      <c r="Y50" s="1427"/>
      <c r="Z50" s="1438"/>
      <c r="AA50" s="1427"/>
      <c r="AB50" s="1427"/>
      <c r="AC50" s="1427"/>
      <c r="AD50" s="1427"/>
      <c r="AE50" s="1427"/>
      <c r="AF50" s="1427"/>
      <c r="AG50" s="1427"/>
      <c r="AH50" s="1427"/>
      <c r="AI50" s="1427"/>
      <c r="AJ50" s="1428"/>
      <c r="AK50" s="1428"/>
      <c r="AL50" s="1429">
        <v>1</v>
      </c>
    </row>
    <row r="51" spans="1:38" s="877" customFormat="1" ht="30" customHeight="1">
      <c r="A51" s="1425"/>
      <c r="B51" s="1433" t="s">
        <v>3100</v>
      </c>
      <c r="C51" s="1434"/>
      <c r="D51" s="1425"/>
      <c r="E51" s="1425"/>
      <c r="F51" s="1425"/>
      <c r="G51" s="1425"/>
      <c r="H51" s="1425"/>
      <c r="I51" s="1426"/>
      <c r="J51" s="1425"/>
      <c r="K51" s="1425"/>
      <c r="L51" s="1425"/>
      <c r="M51" s="1425"/>
      <c r="N51" s="1425"/>
      <c r="O51" s="1426"/>
      <c r="P51" s="1433"/>
      <c r="Q51" s="1426"/>
      <c r="R51" s="1426"/>
      <c r="S51" s="1426"/>
      <c r="T51" s="1427"/>
      <c r="U51" s="1427"/>
      <c r="V51" s="1437"/>
      <c r="W51" s="1437"/>
      <c r="X51" s="1437"/>
      <c r="Y51" s="1427"/>
      <c r="Z51" s="1438"/>
      <c r="AA51" s="1427"/>
      <c r="AB51" s="1427"/>
      <c r="AC51" s="1427"/>
      <c r="AD51" s="1427"/>
      <c r="AE51" s="1427"/>
      <c r="AF51" s="1427"/>
      <c r="AG51" s="1427"/>
      <c r="AH51" s="1427"/>
      <c r="AI51" s="1427"/>
      <c r="AJ51" s="1428"/>
      <c r="AK51" s="1428"/>
      <c r="AL51" s="1429">
        <v>1</v>
      </c>
    </row>
    <row r="52" spans="1:38" s="877" customFormat="1" ht="30" customHeight="1">
      <c r="A52" s="1425"/>
      <c r="B52" s="1433"/>
      <c r="C52" s="1434"/>
      <c r="D52" s="1425"/>
      <c r="E52" s="1425"/>
      <c r="F52" s="1425"/>
      <c r="G52" s="1425"/>
      <c r="H52" s="1425"/>
      <c r="I52" s="1426"/>
      <c r="J52" s="1425"/>
      <c r="K52" s="1425"/>
      <c r="L52" s="1425"/>
      <c r="M52" s="1425"/>
      <c r="N52" s="1425"/>
      <c r="O52" s="1426"/>
      <c r="P52" s="1433"/>
      <c r="Q52" s="1426"/>
      <c r="R52" s="1426"/>
      <c r="S52" s="1426"/>
      <c r="T52" s="1427"/>
      <c r="U52" s="1427"/>
      <c r="V52" s="1437"/>
      <c r="W52" s="1437"/>
      <c r="X52" s="1437"/>
      <c r="Y52" s="1427"/>
      <c r="Z52" s="1438"/>
      <c r="AA52" s="1427"/>
      <c r="AB52" s="1427"/>
      <c r="AC52" s="1427"/>
      <c r="AD52" s="1427"/>
      <c r="AE52" s="1427"/>
      <c r="AF52" s="1427"/>
      <c r="AG52" s="1427"/>
      <c r="AH52" s="1427"/>
      <c r="AI52" s="1427"/>
      <c r="AJ52" s="1428"/>
      <c r="AK52" s="1428"/>
      <c r="AL52" s="1429">
        <v>1</v>
      </c>
    </row>
    <row r="53" spans="1:38" s="877" customFormat="1" ht="30" customHeight="1">
      <c r="A53" s="1425"/>
      <c r="B53" s="1433" t="s">
        <v>3170</v>
      </c>
      <c r="C53" s="1434"/>
      <c r="D53" s="1425"/>
      <c r="E53" s="1425"/>
      <c r="F53" s="1425"/>
      <c r="G53" s="1425"/>
      <c r="H53" s="1425"/>
      <c r="I53" s="1426"/>
      <c r="J53" s="1425"/>
      <c r="K53" s="1425"/>
      <c r="L53" s="1425"/>
      <c r="M53" s="1425"/>
      <c r="N53" s="1425"/>
      <c r="O53" s="1426"/>
      <c r="P53" s="1433"/>
      <c r="Q53" s="1426"/>
      <c r="R53" s="1426"/>
      <c r="S53" s="1426"/>
      <c r="T53" s="1427"/>
      <c r="U53" s="1427"/>
      <c r="V53" s="1437"/>
      <c r="W53" s="1437"/>
      <c r="X53" s="1437"/>
      <c r="Y53" s="1427"/>
      <c r="Z53" s="1438"/>
      <c r="AA53" s="1427"/>
      <c r="AB53" s="1427"/>
      <c r="AC53" s="1427"/>
      <c r="AD53" s="1427"/>
      <c r="AE53" s="1427"/>
      <c r="AF53" s="1427"/>
      <c r="AG53" s="1427"/>
      <c r="AH53" s="1427"/>
      <c r="AI53" s="1427"/>
      <c r="AJ53" s="1428"/>
      <c r="AK53" s="1428"/>
      <c r="AL53" s="1429">
        <v>1</v>
      </c>
    </row>
    <row r="54" spans="1:38" s="877" customFormat="1" ht="30" customHeight="1">
      <c r="A54" s="1425"/>
      <c r="B54" s="1433" t="s">
        <v>3171</v>
      </c>
      <c r="C54" s="1434"/>
      <c r="D54" s="1425"/>
      <c r="E54" s="1425"/>
      <c r="F54" s="1425"/>
      <c r="G54" s="1425"/>
      <c r="H54" s="1425"/>
      <c r="I54" s="1426"/>
      <c r="J54" s="1425"/>
      <c r="K54" s="1425"/>
      <c r="L54" s="1425"/>
      <c r="M54" s="1425"/>
      <c r="N54" s="1425"/>
      <c r="O54" s="1426"/>
      <c r="P54" s="1433"/>
      <c r="Q54" s="1426"/>
      <c r="R54" s="1426"/>
      <c r="S54" s="1426"/>
      <c r="T54" s="1427"/>
      <c r="U54" s="1427"/>
      <c r="V54" s="1437"/>
      <c r="W54" s="1437"/>
      <c r="X54" s="1437"/>
      <c r="Y54" s="1427"/>
      <c r="Z54" s="1438"/>
      <c r="AA54" s="1427"/>
      <c r="AB54" s="1427"/>
      <c r="AC54" s="1427"/>
      <c r="AD54" s="1427"/>
      <c r="AE54" s="1427"/>
      <c r="AF54" s="1427"/>
      <c r="AG54" s="1427"/>
      <c r="AH54" s="1427"/>
      <c r="AI54" s="1427"/>
      <c r="AJ54" s="1428"/>
      <c r="AK54" s="1428"/>
      <c r="AL54" s="1429">
        <v>1</v>
      </c>
    </row>
    <row r="55" spans="1:38" s="877" customFormat="1" ht="30" customHeight="1">
      <c r="A55" s="1425"/>
      <c r="B55" s="1433" t="s">
        <v>3172</v>
      </c>
      <c r="C55" s="1434"/>
      <c r="D55" s="1425"/>
      <c r="E55" s="1425"/>
      <c r="F55" s="1425"/>
      <c r="G55" s="1425"/>
      <c r="H55" s="1425"/>
      <c r="I55" s="1426"/>
      <c r="J55" s="1425"/>
      <c r="K55" s="1425"/>
      <c r="L55" s="1425"/>
      <c r="M55" s="1425"/>
      <c r="N55" s="1425"/>
      <c r="O55" s="1426"/>
      <c r="P55" s="1433"/>
      <c r="Q55" s="1426"/>
      <c r="R55" s="1426"/>
      <c r="S55" s="1426"/>
      <c r="T55" s="1427"/>
      <c r="U55" s="1427"/>
      <c r="V55" s="1437"/>
      <c r="W55" s="1437"/>
      <c r="X55" s="1437"/>
      <c r="Y55" s="1427"/>
      <c r="Z55" s="1438"/>
      <c r="AA55" s="1427"/>
      <c r="AB55" s="1427"/>
      <c r="AC55" s="1427"/>
      <c r="AD55" s="1427"/>
      <c r="AE55" s="1427"/>
      <c r="AF55" s="1427"/>
      <c r="AG55" s="1427"/>
      <c r="AH55" s="1427"/>
      <c r="AI55" s="1427"/>
      <c r="AJ55" s="1428"/>
      <c r="AK55" s="1428"/>
      <c r="AL55" s="1429">
        <v>1</v>
      </c>
    </row>
    <row r="56" spans="1:38" s="877" customFormat="1" ht="30" customHeight="1">
      <c r="A56" s="1425"/>
      <c r="B56" s="1449"/>
      <c r="C56" s="1655"/>
      <c r="D56" s="1656" t="s">
        <v>2739</v>
      </c>
      <c r="E56" s="1655"/>
      <c r="F56" s="1655"/>
      <c r="G56" s="1655"/>
      <c r="H56" s="1655"/>
      <c r="I56" s="1655"/>
      <c r="J56" s="1655"/>
      <c r="K56" s="1655"/>
      <c r="L56" s="1655"/>
      <c r="M56" s="1655"/>
      <c r="N56" s="1655"/>
      <c r="O56" s="1657"/>
      <c r="P56" s="1450"/>
      <c r="Q56" s="1450"/>
      <c r="R56" s="1450"/>
      <c r="S56" s="1450"/>
      <c r="T56" s="1451"/>
      <c r="U56" s="1451"/>
      <c r="V56" s="1451"/>
      <c r="W56" s="1451"/>
      <c r="X56" s="1451"/>
      <c r="Y56" s="1427"/>
      <c r="Z56" s="1438"/>
      <c r="AA56" s="1427"/>
      <c r="AB56" s="1427"/>
      <c r="AC56" s="1427"/>
      <c r="AD56" s="1427"/>
      <c r="AE56" s="1427"/>
      <c r="AF56" s="1427"/>
      <c r="AG56" s="1427"/>
      <c r="AH56" s="1427"/>
      <c r="AI56" s="1427"/>
      <c r="AJ56" s="1428"/>
      <c r="AK56" s="1428"/>
      <c r="AL56" s="1429">
        <v>1</v>
      </c>
    </row>
    <row r="57" spans="1:38" s="877" customFormat="1" ht="30" customHeight="1">
      <c r="A57" s="1425"/>
      <c r="B57" s="1433"/>
      <c r="C57" s="1434"/>
      <c r="D57" s="1425"/>
      <c r="E57" s="1425"/>
      <c r="F57" s="1425"/>
      <c r="G57" s="1425"/>
      <c r="H57" s="1425"/>
      <c r="I57" s="1426"/>
      <c r="J57" s="1425"/>
      <c r="K57" s="1425"/>
      <c r="L57" s="1425"/>
      <c r="M57" s="1425"/>
      <c r="N57" s="1425"/>
      <c r="O57" s="1426"/>
      <c r="P57" s="1433"/>
      <c r="Q57" s="1426"/>
      <c r="R57" s="1426"/>
      <c r="S57" s="1426"/>
      <c r="T57" s="1427"/>
      <c r="U57" s="1427"/>
      <c r="V57" s="1437"/>
      <c r="W57" s="1437"/>
      <c r="X57" s="1437"/>
      <c r="Y57" s="1427"/>
      <c r="Z57" s="1438"/>
      <c r="AA57" s="1427"/>
      <c r="AB57" s="1427"/>
      <c r="AC57" s="1427"/>
      <c r="AD57" s="1427"/>
      <c r="AE57" s="1427"/>
      <c r="AF57" s="1427"/>
      <c r="AG57" s="1427"/>
      <c r="AH57" s="1427"/>
      <c r="AI57" s="1427"/>
      <c r="AJ57" s="1428"/>
      <c r="AK57" s="1428"/>
      <c r="AL57" s="1429">
        <v>1</v>
      </c>
    </row>
    <row r="58" spans="1:38" s="877" customFormat="1" ht="30" customHeight="1">
      <c r="A58" s="1425"/>
      <c r="B58" s="1440" t="s">
        <v>3183</v>
      </c>
      <c r="C58" s="1434"/>
      <c r="D58" s="1425"/>
      <c r="E58" s="1425"/>
      <c r="F58" s="1425"/>
      <c r="G58" s="1425"/>
      <c r="H58" s="1425"/>
      <c r="I58" s="1426"/>
      <c r="J58" s="1425"/>
      <c r="K58" s="1425"/>
      <c r="L58" s="1425"/>
      <c r="M58" s="1425"/>
      <c r="N58" s="1425"/>
      <c r="O58" s="1426"/>
      <c r="P58" s="1433"/>
      <c r="Q58" s="1426"/>
      <c r="R58" s="1426"/>
      <c r="S58" s="1426"/>
      <c r="T58" s="1427"/>
      <c r="U58" s="1427"/>
      <c r="V58" s="1437"/>
      <c r="W58" s="1437"/>
      <c r="X58" s="1437"/>
      <c r="Y58" s="1427"/>
      <c r="Z58" s="1438"/>
      <c r="AA58" s="1427"/>
      <c r="AB58" s="1427"/>
      <c r="AC58" s="1427"/>
      <c r="AD58" s="1427"/>
      <c r="AE58" s="1427"/>
      <c r="AF58" s="1427"/>
      <c r="AG58" s="1427"/>
      <c r="AH58" s="1427"/>
      <c r="AI58" s="1427"/>
      <c r="AJ58" s="1428"/>
      <c r="AK58" s="1428"/>
      <c r="AL58" s="1429">
        <v>1</v>
      </c>
    </row>
    <row r="59" spans="1:38" s="877" customFormat="1" ht="30" customHeight="1">
      <c r="A59" s="1425"/>
      <c r="B59" s="1433"/>
      <c r="C59" s="1434"/>
      <c r="D59" s="1425"/>
      <c r="E59" s="1425"/>
      <c r="F59" s="1425"/>
      <c r="G59" s="1425"/>
      <c r="H59" s="1425"/>
      <c r="I59" s="1426"/>
      <c r="J59" s="1425"/>
      <c r="K59" s="1425"/>
      <c r="L59" s="1425"/>
      <c r="M59" s="1425"/>
      <c r="N59" s="1425"/>
      <c r="O59" s="1426"/>
      <c r="P59" s="1433"/>
      <c r="Q59" s="1426"/>
      <c r="R59" s="1426"/>
      <c r="S59" s="1426"/>
      <c r="T59" s="1427"/>
      <c r="U59" s="1427"/>
      <c r="V59" s="1437"/>
      <c r="W59" s="1437"/>
      <c r="X59" s="1437"/>
      <c r="Y59" s="1427"/>
      <c r="Z59" s="1438"/>
      <c r="AA59" s="1427"/>
      <c r="AB59" s="1427"/>
      <c r="AC59" s="1427"/>
      <c r="AD59" s="1427"/>
      <c r="AE59" s="1427"/>
      <c r="AF59" s="1427"/>
      <c r="AG59" s="1427"/>
      <c r="AH59" s="1427"/>
      <c r="AI59" s="1427"/>
      <c r="AJ59" s="1428"/>
      <c r="AK59" s="1428"/>
      <c r="AL59" s="1429">
        <v>1</v>
      </c>
    </row>
    <row r="60" spans="1:38" s="877" customFormat="1" ht="30" customHeight="1">
      <c r="A60" s="1425"/>
      <c r="B60" s="1458" t="s">
        <v>2740</v>
      </c>
      <c r="C60" s="1459"/>
      <c r="D60" s="1425"/>
      <c r="E60" s="1425"/>
      <c r="F60" s="1425"/>
      <c r="G60" s="1425"/>
      <c r="H60" s="1425"/>
      <c r="I60" s="1426"/>
      <c r="J60" s="1425"/>
      <c r="K60" s="1425"/>
      <c r="L60" s="1425"/>
      <c r="M60" s="1425"/>
      <c r="N60" s="1425"/>
      <c r="O60" s="1426"/>
      <c r="P60" s="1433"/>
      <c r="Q60" s="1426"/>
      <c r="R60" s="1426"/>
      <c r="S60" s="1426"/>
      <c r="T60" s="1427"/>
      <c r="U60" s="1427"/>
      <c r="V60" s="1437"/>
      <c r="W60" s="1437"/>
      <c r="X60" s="1437"/>
      <c r="Y60" s="1427"/>
      <c r="Z60" s="1438"/>
      <c r="AA60" s="1427"/>
      <c r="AB60" s="1427"/>
      <c r="AC60" s="1427"/>
      <c r="AD60" s="1427"/>
      <c r="AE60" s="1427"/>
      <c r="AF60" s="1427"/>
      <c r="AG60" s="1427"/>
      <c r="AH60" s="1427"/>
      <c r="AI60" s="1427"/>
      <c r="AJ60" s="1428"/>
      <c r="AK60" s="1428"/>
      <c r="AL60" s="1429">
        <v>1</v>
      </c>
    </row>
    <row r="61" spans="1:38" s="877" customFormat="1" ht="30" customHeight="1">
      <c r="A61" s="1425"/>
      <c r="B61" s="1457"/>
      <c r="C61" s="1458" t="s">
        <v>2741</v>
      </c>
      <c r="D61" s="1425"/>
      <c r="E61" s="1425"/>
      <c r="F61" s="1425"/>
      <c r="G61" s="1425"/>
      <c r="H61" s="1425"/>
      <c r="I61" s="1426"/>
      <c r="J61" s="1425"/>
      <c r="K61" s="1425"/>
      <c r="L61" s="1425"/>
      <c r="M61" s="1425"/>
      <c r="N61" s="1425"/>
      <c r="O61" s="1426"/>
      <c r="P61" s="1433"/>
      <c r="Q61" s="1426"/>
      <c r="R61" s="1426"/>
      <c r="S61" s="1426"/>
      <c r="T61" s="1427"/>
      <c r="U61" s="1427"/>
      <c r="V61" s="1437"/>
      <c r="W61" s="1437"/>
      <c r="X61" s="1437"/>
      <c r="Y61" s="1427"/>
      <c r="Z61" s="1438"/>
      <c r="AA61" s="1427"/>
      <c r="AB61" s="1427"/>
      <c r="AC61" s="1427"/>
      <c r="AD61" s="1427"/>
      <c r="AE61" s="1427"/>
      <c r="AF61" s="1427"/>
      <c r="AG61" s="1427"/>
      <c r="AH61" s="1427"/>
      <c r="AI61" s="1427"/>
      <c r="AJ61" s="1428"/>
      <c r="AK61" s="1428"/>
      <c r="AL61" s="1429">
        <v>1</v>
      </c>
    </row>
    <row r="62" spans="1:38" s="877" customFormat="1" ht="30" customHeight="1">
      <c r="A62" s="1425"/>
      <c r="B62" s="1457"/>
      <c r="C62" s="1458" t="s">
        <v>2742</v>
      </c>
      <c r="D62" s="1425"/>
      <c r="E62" s="1425"/>
      <c r="F62" s="1425"/>
      <c r="G62" s="1425"/>
      <c r="H62" s="1425"/>
      <c r="I62" s="1426"/>
      <c r="J62" s="1425"/>
      <c r="K62" s="1425"/>
      <c r="L62" s="1425"/>
      <c r="M62" s="1425"/>
      <c r="N62" s="1425"/>
      <c r="O62" s="1426"/>
      <c r="P62" s="1433"/>
      <c r="Q62" s="1426"/>
      <c r="R62" s="1426"/>
      <c r="S62" s="1426"/>
      <c r="T62" s="1427"/>
      <c r="U62" s="1427"/>
      <c r="V62" s="1437"/>
      <c r="W62" s="1437"/>
      <c r="X62" s="1437"/>
      <c r="Y62" s="1427"/>
      <c r="Z62" s="1438"/>
      <c r="AA62" s="1427"/>
      <c r="AB62" s="1427"/>
      <c r="AC62" s="1427"/>
      <c r="AD62" s="1427"/>
      <c r="AE62" s="1427"/>
      <c r="AF62" s="1427"/>
      <c r="AG62" s="1427"/>
      <c r="AH62" s="1427"/>
      <c r="AI62" s="1427"/>
      <c r="AJ62" s="1428"/>
      <c r="AK62" s="1428"/>
      <c r="AL62" s="1429">
        <v>1</v>
      </c>
    </row>
    <row r="63" spans="1:38" s="877" customFormat="1" ht="30" customHeight="1">
      <c r="A63" s="1425"/>
      <c r="B63" s="1453"/>
      <c r="C63" s="1455"/>
      <c r="D63" s="1455"/>
      <c r="E63" s="1455"/>
      <c r="F63" s="1455"/>
      <c r="G63" s="1455"/>
      <c r="H63" s="1455"/>
      <c r="I63" s="1455"/>
      <c r="J63" s="1455"/>
      <c r="K63" s="1455"/>
      <c r="L63" s="1455"/>
      <c r="M63" s="1455"/>
      <c r="N63" s="1455"/>
      <c r="O63" s="1455"/>
      <c r="P63" s="1452"/>
      <c r="Q63" s="1452"/>
      <c r="R63" s="1452"/>
      <c r="S63" s="1452"/>
      <c r="T63" s="1427"/>
      <c r="U63" s="1427"/>
      <c r="V63" s="1427"/>
      <c r="W63" s="1427"/>
      <c r="X63" s="1427"/>
      <c r="Y63" s="1437"/>
      <c r="Z63" s="1427"/>
      <c r="AA63" s="1427"/>
      <c r="AB63" s="1427"/>
      <c r="AC63" s="1427"/>
      <c r="AD63" s="1428"/>
      <c r="AE63" s="1428"/>
      <c r="AF63" s="1428"/>
      <c r="AG63" s="1428"/>
      <c r="AH63" s="1428"/>
      <c r="AI63" s="1428"/>
      <c r="AJ63" s="1428"/>
      <c r="AK63" s="1428"/>
      <c r="AL63" s="1429">
        <v>1</v>
      </c>
    </row>
    <row r="64" spans="1:38" s="877" customFormat="1" ht="30" customHeight="1">
      <c r="A64" s="1425"/>
      <c r="B64" s="1453"/>
      <c r="C64" s="1433" t="s">
        <v>2743</v>
      </c>
      <c r="D64" s="1460"/>
      <c r="E64" s="1460"/>
      <c r="F64" s="1455"/>
      <c r="G64" s="1455"/>
      <c r="H64" s="1455"/>
      <c r="I64" s="1455"/>
      <c r="J64" s="1455"/>
      <c r="K64" s="1455"/>
      <c r="L64" s="1455"/>
      <c r="M64" s="1455"/>
      <c r="N64" s="1455"/>
      <c r="O64" s="1455"/>
      <c r="P64" s="1452"/>
      <c r="Q64" s="1452"/>
      <c r="R64" s="1452"/>
      <c r="S64" s="1452"/>
      <c r="T64" s="1427"/>
      <c r="U64" s="1456"/>
      <c r="V64" s="1456"/>
      <c r="W64" s="1427"/>
      <c r="X64" s="1427"/>
      <c r="Y64" s="1437"/>
      <c r="Z64" s="1427"/>
      <c r="AA64" s="1427"/>
      <c r="AB64" s="1427"/>
      <c r="AC64" s="1427"/>
      <c r="AD64" s="1428"/>
      <c r="AE64" s="1428"/>
      <c r="AF64" s="1428"/>
      <c r="AG64" s="1428"/>
      <c r="AH64" s="1428"/>
      <c r="AI64" s="1428"/>
      <c r="AJ64" s="1428"/>
      <c r="AK64" s="1428"/>
      <c r="AL64" s="1429">
        <v>1</v>
      </c>
    </row>
    <row r="65" spans="1:38" s="877" customFormat="1" ht="30" customHeight="1">
      <c r="A65" s="1425"/>
      <c r="B65" s="1453"/>
      <c r="C65" s="1460"/>
      <c r="D65" s="1461" t="s">
        <v>2744</v>
      </c>
      <c r="E65" s="1460"/>
      <c r="F65" s="1455"/>
      <c r="G65" s="1455"/>
      <c r="H65" s="1455"/>
      <c r="I65" s="1455"/>
      <c r="J65" s="1455"/>
      <c r="K65" s="1455"/>
      <c r="L65" s="1455"/>
      <c r="M65" s="1455"/>
      <c r="N65" s="1455"/>
      <c r="O65" s="1455"/>
      <c r="P65" s="1452"/>
      <c r="Q65" s="1452"/>
      <c r="R65" s="1452"/>
      <c r="S65" s="1452"/>
      <c r="T65" s="1427"/>
      <c r="U65" s="1456"/>
      <c r="V65" s="1456"/>
      <c r="W65" s="1427"/>
      <c r="X65" s="1427"/>
      <c r="Y65" s="1427"/>
      <c r="Z65" s="1427"/>
      <c r="AA65" s="1427"/>
      <c r="AB65" s="1427"/>
      <c r="AC65" s="1427"/>
      <c r="AD65" s="1428"/>
      <c r="AE65" s="1428"/>
      <c r="AF65" s="1428"/>
      <c r="AG65" s="1428"/>
      <c r="AH65" s="1428"/>
      <c r="AI65" s="1428"/>
      <c r="AJ65" s="1428"/>
      <c r="AK65" s="1428"/>
      <c r="AL65" s="1429">
        <v>1</v>
      </c>
    </row>
    <row r="66" spans="1:38" s="877" customFormat="1" ht="30" customHeight="1">
      <c r="A66" s="1425"/>
      <c r="B66" s="1453"/>
      <c r="C66" s="1460"/>
      <c r="D66" s="1461" t="s">
        <v>2745</v>
      </c>
      <c r="E66" s="1460"/>
      <c r="F66" s="1455"/>
      <c r="G66" s="1455"/>
      <c r="H66" s="1455"/>
      <c r="I66" s="1455"/>
      <c r="J66" s="1455"/>
      <c r="K66" s="1455"/>
      <c r="L66" s="1455"/>
      <c r="M66" s="1455"/>
      <c r="N66" s="1455"/>
      <c r="O66" s="1455"/>
      <c r="P66" s="1452"/>
      <c r="Q66" s="1452"/>
      <c r="R66" s="1452"/>
      <c r="S66" s="1452"/>
      <c r="T66" s="1427"/>
      <c r="U66" s="1456"/>
      <c r="V66" s="1456"/>
      <c r="W66" s="1427"/>
      <c r="X66" s="1427"/>
      <c r="Y66" s="1427"/>
      <c r="Z66" s="1427"/>
      <c r="AA66" s="1427"/>
      <c r="AB66" s="1427"/>
      <c r="AC66" s="1427"/>
      <c r="AD66" s="1428"/>
      <c r="AE66" s="1428"/>
      <c r="AF66" s="1428"/>
      <c r="AG66" s="1428"/>
      <c r="AH66" s="1428"/>
      <c r="AI66" s="1428"/>
      <c r="AJ66" s="1428"/>
      <c r="AK66" s="1428"/>
      <c r="AL66" s="1429">
        <v>1</v>
      </c>
    </row>
    <row r="67" spans="1:38" s="877" customFormat="1" ht="30" customHeight="1">
      <c r="A67" s="1425"/>
      <c r="B67" s="1453"/>
      <c r="C67" s="1460"/>
      <c r="D67" s="1461" t="s">
        <v>2746</v>
      </c>
      <c r="E67" s="1460"/>
      <c r="F67" s="1455"/>
      <c r="G67" s="1455"/>
      <c r="H67" s="1455"/>
      <c r="I67" s="1455"/>
      <c r="J67" s="1455"/>
      <c r="K67" s="1455"/>
      <c r="L67" s="1455"/>
      <c r="M67" s="1455"/>
      <c r="N67" s="1455"/>
      <c r="O67" s="1455"/>
      <c r="P67" s="1452"/>
      <c r="Q67" s="1452"/>
      <c r="R67" s="1452"/>
      <c r="S67" s="1452"/>
      <c r="T67" s="1427"/>
      <c r="U67" s="1456"/>
      <c r="V67" s="1456"/>
      <c r="W67" s="1427"/>
      <c r="X67" s="1427"/>
      <c r="Y67" s="1427"/>
      <c r="Z67" s="1427"/>
      <c r="AA67" s="1427"/>
      <c r="AB67" s="1427"/>
      <c r="AC67" s="1427"/>
      <c r="AD67" s="1428"/>
      <c r="AE67" s="1428"/>
      <c r="AF67" s="1428"/>
      <c r="AG67" s="1428"/>
      <c r="AH67" s="1428"/>
      <c r="AI67" s="1428"/>
      <c r="AJ67" s="1428"/>
      <c r="AK67" s="1428"/>
      <c r="AL67" s="1429">
        <v>1</v>
      </c>
    </row>
    <row r="68" spans="1:38" s="877" customFormat="1" ht="30" customHeight="1">
      <c r="A68" s="1425"/>
      <c r="B68" s="1453"/>
      <c r="C68" s="1460"/>
      <c r="D68" s="1461" t="s">
        <v>2748</v>
      </c>
      <c r="E68" s="1460"/>
      <c r="F68" s="1455"/>
      <c r="G68" s="1455"/>
      <c r="H68" s="1455"/>
      <c r="I68" s="1455"/>
      <c r="J68" s="1455"/>
      <c r="K68" s="1455"/>
      <c r="L68" s="1455"/>
      <c r="M68" s="1455"/>
      <c r="N68" s="1455"/>
      <c r="O68" s="1455"/>
      <c r="P68" s="1452"/>
      <c r="Q68" s="1452"/>
      <c r="R68" s="1452"/>
      <c r="S68" s="1452"/>
      <c r="T68" s="1427"/>
      <c r="U68" s="1456"/>
      <c r="V68" s="1456"/>
      <c r="W68" s="1427"/>
      <c r="X68" s="1427"/>
      <c r="Y68" s="1427"/>
      <c r="Z68" s="1427"/>
      <c r="AA68" s="1427"/>
      <c r="AB68" s="1427"/>
      <c r="AC68" s="1427"/>
      <c r="AD68" s="1428"/>
      <c r="AE68" s="1428"/>
      <c r="AF68" s="1428"/>
      <c r="AG68" s="1428"/>
      <c r="AH68" s="1428"/>
      <c r="AI68" s="1428"/>
      <c r="AJ68" s="1428"/>
      <c r="AK68" s="1428"/>
      <c r="AL68" s="1429">
        <v>1</v>
      </c>
    </row>
    <row r="69" spans="1:38" s="877" customFormat="1" ht="30" customHeight="1">
      <c r="A69" s="1425"/>
      <c r="B69" s="1453"/>
      <c r="C69" s="1460"/>
      <c r="D69" s="1461" t="s">
        <v>2749</v>
      </c>
      <c r="E69" s="1460"/>
      <c r="F69" s="1455"/>
      <c r="G69" s="1455"/>
      <c r="H69" s="1455"/>
      <c r="I69" s="1455"/>
      <c r="J69" s="1455"/>
      <c r="K69" s="1455"/>
      <c r="L69" s="1455"/>
      <c r="M69" s="1455"/>
      <c r="N69" s="1455"/>
      <c r="O69" s="1455"/>
      <c r="P69" s="1455"/>
      <c r="Q69" s="1452"/>
      <c r="R69" s="1452"/>
      <c r="S69" s="1452"/>
      <c r="T69" s="1427"/>
      <c r="U69" s="1456"/>
      <c r="V69" s="1456"/>
      <c r="W69" s="1427"/>
      <c r="X69" s="1427"/>
      <c r="Y69" s="1427"/>
      <c r="Z69" s="1427"/>
      <c r="AA69" s="1427"/>
      <c r="AB69" s="1427"/>
      <c r="AC69" s="1427"/>
      <c r="AD69" s="1428"/>
      <c r="AE69" s="1428"/>
      <c r="AF69" s="1428"/>
      <c r="AG69" s="1428"/>
      <c r="AH69" s="1428"/>
      <c r="AI69" s="1428"/>
      <c r="AJ69" s="1428"/>
      <c r="AK69" s="1428"/>
      <c r="AL69" s="1429">
        <v>1</v>
      </c>
    </row>
    <row r="70" spans="1:38" s="877" customFormat="1" ht="30" customHeight="1" thickBot="1">
      <c r="A70" s="1425"/>
      <c r="B70" s="1453"/>
      <c r="C70" s="1454"/>
      <c r="D70" s="1455"/>
      <c r="E70" s="1455"/>
      <c r="F70" s="1455"/>
      <c r="G70" s="1455"/>
      <c r="H70" s="1455"/>
      <c r="I70" s="1455"/>
      <c r="J70" s="1455"/>
      <c r="K70" s="1455"/>
      <c r="L70" s="1455"/>
      <c r="M70" s="1455"/>
      <c r="N70" s="1455"/>
      <c r="O70" s="1455"/>
      <c r="P70" s="1452"/>
      <c r="Q70" s="1452"/>
      <c r="R70" s="1452"/>
      <c r="S70" s="1452"/>
      <c r="T70" s="1427"/>
      <c r="U70" s="1427"/>
      <c r="V70" s="1427"/>
      <c r="W70" s="1427"/>
      <c r="X70" s="1427"/>
      <c r="Y70" s="1437"/>
      <c r="Z70" s="1427"/>
      <c r="AA70" s="1427"/>
      <c r="AB70" s="1427"/>
      <c r="AC70" s="1427"/>
      <c r="AD70" s="1428"/>
      <c r="AE70" s="1428"/>
      <c r="AF70" s="1428"/>
      <c r="AG70" s="1428"/>
      <c r="AH70" s="1428"/>
      <c r="AI70" s="1428"/>
      <c r="AJ70" s="1428"/>
      <c r="AK70" s="1428"/>
      <c r="AL70" s="1429">
        <v>1</v>
      </c>
    </row>
    <row r="71" spans="1:38" s="877" customFormat="1" ht="30" customHeight="1">
      <c r="A71" s="1425"/>
      <c r="B71" s="1425"/>
      <c r="C71" s="1454"/>
      <c r="D71" s="1146" t="s">
        <v>11</v>
      </c>
      <c r="E71" s="1147" t="s">
        <v>1747</v>
      </c>
      <c r="F71" s="1148"/>
      <c r="G71" s="1148">
        <f>U67</f>
        <v>0</v>
      </c>
      <c r="H71" s="1149"/>
      <c r="I71" s="1149"/>
      <c r="J71" s="1149"/>
      <c r="K71" s="1149"/>
      <c r="L71" s="1149"/>
      <c r="M71" s="1149"/>
      <c r="N71" s="1455"/>
      <c r="O71" s="1455"/>
      <c r="P71" s="1452"/>
      <c r="Q71" s="1452"/>
      <c r="R71" s="1452"/>
      <c r="S71" s="1465" t="s">
        <v>2750</v>
      </c>
      <c r="T71" s="1466"/>
      <c r="U71" s="1467"/>
      <c r="V71" s="1467"/>
      <c r="W71" s="1467"/>
      <c r="X71" s="1467"/>
      <c r="Y71" s="1467"/>
      <c r="Z71" s="1467"/>
      <c r="AA71" s="1467"/>
      <c r="AB71" s="1467"/>
      <c r="AC71" s="1467"/>
      <c r="AD71" s="1467"/>
      <c r="AE71" s="1467"/>
      <c r="AF71" s="1467"/>
      <c r="AG71" s="1467"/>
      <c r="AH71" s="1467"/>
      <c r="AI71" s="1468"/>
      <c r="AJ71" s="1428"/>
      <c r="AK71" s="1428"/>
      <c r="AL71" s="1429">
        <v>1</v>
      </c>
    </row>
    <row r="72" spans="1:38" s="877" customFormat="1" ht="30" customHeight="1">
      <c r="A72" s="1425"/>
      <c r="B72" s="1425"/>
      <c r="C72" s="1454"/>
      <c r="D72" s="1153" t="s">
        <v>11</v>
      </c>
      <c r="E72" s="2138" t="s">
        <v>1754</v>
      </c>
      <c r="F72" s="2138"/>
      <c r="G72" s="2138"/>
      <c r="H72" s="2138"/>
      <c r="I72" s="2138"/>
      <c r="J72" s="2138"/>
      <c r="K72" s="2138"/>
      <c r="L72" s="2138"/>
      <c r="M72" s="2138"/>
      <c r="N72" s="1455"/>
      <c r="O72" s="1455"/>
      <c r="P72" s="1452"/>
      <c r="Q72" s="1452"/>
      <c r="R72" s="1452"/>
      <c r="S72" s="1469"/>
      <c r="T72" s="1470" t="s">
        <v>2751</v>
      </c>
      <c r="U72" s="1471"/>
      <c r="V72" s="1472"/>
      <c r="W72" s="1472"/>
      <c r="X72" s="1472"/>
      <c r="Y72" s="1472"/>
      <c r="Z72" s="1472"/>
      <c r="AA72" s="1472"/>
      <c r="AB72" s="1472"/>
      <c r="AC72" s="1472"/>
      <c r="AD72" s="1472"/>
      <c r="AE72" s="1472"/>
      <c r="AF72" s="1472"/>
      <c r="AG72" s="1472"/>
      <c r="AH72" s="1472"/>
      <c r="AI72" s="1473"/>
      <c r="AJ72" s="1428"/>
      <c r="AK72" s="1428"/>
      <c r="AL72" s="1429">
        <v>1</v>
      </c>
    </row>
    <row r="73" spans="1:38" s="877" customFormat="1" ht="30" customHeight="1">
      <c r="A73" s="1425"/>
      <c r="B73" s="1425"/>
      <c r="C73" s="1454"/>
      <c r="D73" s="1153" t="s">
        <v>11</v>
      </c>
      <c r="E73" s="2138"/>
      <c r="F73" s="2138"/>
      <c r="G73" s="2138"/>
      <c r="H73" s="2138"/>
      <c r="I73" s="2138"/>
      <c r="J73" s="2138"/>
      <c r="K73" s="2138"/>
      <c r="L73" s="2138"/>
      <c r="M73" s="2138"/>
      <c r="N73" s="1455"/>
      <c r="O73" s="1455"/>
      <c r="P73" s="1452"/>
      <c r="Q73" s="1452"/>
      <c r="R73" s="1452"/>
      <c r="S73" s="1452"/>
      <c r="T73" s="1427"/>
      <c r="U73" s="1427"/>
      <c r="V73" s="1427"/>
      <c r="W73" s="1427"/>
      <c r="X73" s="1433"/>
      <c r="Y73" s="1433"/>
      <c r="Z73" s="1433"/>
      <c r="AA73" s="1433"/>
      <c r="AB73" s="1433"/>
      <c r="AC73" s="1427"/>
      <c r="AD73" s="1428"/>
      <c r="AE73" s="1428"/>
      <c r="AF73" s="1428"/>
      <c r="AG73" s="1428"/>
      <c r="AH73" s="1428"/>
      <c r="AI73" s="1428"/>
      <c r="AJ73" s="1428"/>
      <c r="AK73" s="1428"/>
      <c r="AL73" s="1429">
        <v>1</v>
      </c>
    </row>
    <row r="74" spans="1:38" s="877" customFormat="1" ht="30" customHeight="1">
      <c r="A74" s="1425"/>
      <c r="B74" s="1425"/>
      <c r="C74" s="1454"/>
      <c r="D74" s="1153" t="s">
        <v>11</v>
      </c>
      <c r="E74" s="2139" t="s">
        <v>1762</v>
      </c>
      <c r="F74" s="2139"/>
      <c r="G74" s="2140"/>
      <c r="H74" s="2141"/>
      <c r="I74" s="2141"/>
      <c r="J74" s="2142"/>
      <c r="K74" s="2142"/>
      <c r="L74" s="2142"/>
      <c r="M74" s="2142"/>
      <c r="N74" s="1455"/>
      <c r="O74" s="1455"/>
      <c r="P74" s="1452"/>
      <c r="Q74" s="1452"/>
      <c r="R74" s="1452"/>
      <c r="S74" s="1452"/>
      <c r="T74" s="1427"/>
      <c r="U74" s="1427"/>
      <c r="V74" s="1427"/>
      <c r="W74" s="1427"/>
      <c r="X74" s="1433"/>
      <c r="Y74" s="1433"/>
      <c r="Z74" s="1433"/>
      <c r="AA74" s="1433"/>
      <c r="AB74" s="1433"/>
      <c r="AC74" s="1427"/>
      <c r="AD74" s="1428"/>
      <c r="AE74" s="1428"/>
      <c r="AF74" s="1428"/>
      <c r="AG74" s="1428"/>
      <c r="AH74" s="1428"/>
      <c r="AI74" s="1428"/>
      <c r="AJ74" s="1428"/>
      <c r="AK74" s="1428"/>
      <c r="AL74" s="1429">
        <v>1</v>
      </c>
    </row>
    <row r="75" spans="1:38" s="877" customFormat="1" ht="30" customHeight="1">
      <c r="A75" s="1425"/>
      <c r="B75" s="1425"/>
      <c r="C75" s="1454"/>
      <c r="D75" s="1153" t="s">
        <v>11</v>
      </c>
      <c r="E75" s="2139" t="s">
        <v>1767</v>
      </c>
      <c r="F75" s="2140"/>
      <c r="G75" s="2140"/>
      <c r="H75" s="2141"/>
      <c r="I75" s="2141"/>
      <c r="J75" s="2142"/>
      <c r="K75" s="2142"/>
      <c r="L75" s="2142"/>
      <c r="M75" s="2142"/>
      <c r="N75" s="1455"/>
      <c r="O75" s="1455"/>
      <c r="P75" s="1452"/>
      <c r="Q75" s="1452"/>
      <c r="R75" s="1452"/>
      <c r="S75" s="1452"/>
      <c r="T75" s="1427"/>
      <c r="U75" s="1427"/>
      <c r="V75" s="1427"/>
      <c r="W75" s="1427"/>
      <c r="X75" s="1433"/>
      <c r="Y75" s="1433"/>
      <c r="Z75" s="1433"/>
      <c r="AA75" s="1433"/>
      <c r="AB75" s="1433"/>
      <c r="AC75" s="1427"/>
      <c r="AD75" s="1428"/>
      <c r="AE75" s="1428"/>
      <c r="AF75" s="1428"/>
      <c r="AG75" s="1428"/>
      <c r="AH75" s="1428"/>
      <c r="AI75" s="1428"/>
      <c r="AJ75" s="1428"/>
      <c r="AK75" s="1428"/>
      <c r="AL75" s="1429">
        <v>1</v>
      </c>
    </row>
    <row r="76" spans="1:38" s="877" customFormat="1" ht="30" customHeight="1">
      <c r="A76" s="1425"/>
      <c r="B76" s="1425"/>
      <c r="C76" s="1454"/>
      <c r="D76" s="1153" t="s">
        <v>11</v>
      </c>
      <c r="E76" s="2144" t="s">
        <v>1782</v>
      </c>
      <c r="F76" s="2140"/>
      <c r="G76" s="2140"/>
      <c r="H76" s="2141"/>
      <c r="I76" s="2141"/>
      <c r="J76" s="2142"/>
      <c r="K76" s="2142"/>
      <c r="L76" s="2142"/>
      <c r="M76" s="2142"/>
      <c r="N76" s="1455"/>
      <c r="O76" s="1455"/>
      <c r="P76" s="1452"/>
      <c r="Q76" s="1452"/>
      <c r="R76" s="1452"/>
      <c r="S76" s="1452"/>
      <c r="T76" s="1427"/>
      <c r="U76" s="1427"/>
      <c r="V76" s="1427"/>
      <c r="W76" s="1427"/>
      <c r="X76" s="1433"/>
      <c r="Y76" s="1433"/>
      <c r="Z76" s="1433"/>
      <c r="AA76" s="1433"/>
      <c r="AB76" s="1427"/>
      <c r="AC76" s="1427"/>
      <c r="AD76" s="1428"/>
      <c r="AE76" s="1428"/>
      <c r="AF76" s="1428"/>
      <c r="AG76" s="1428"/>
      <c r="AH76" s="1428"/>
      <c r="AI76" s="1428"/>
      <c r="AJ76" s="1428"/>
      <c r="AK76" s="1428"/>
      <c r="AL76" s="1429">
        <v>1</v>
      </c>
    </row>
    <row r="77" spans="1:38" s="877" customFormat="1" ht="30" customHeight="1">
      <c r="A77" s="1425"/>
      <c r="B77" s="1425"/>
      <c r="C77" s="1454"/>
      <c r="D77" s="1153" t="s">
        <v>11</v>
      </c>
      <c r="E77" s="2144" t="s">
        <v>1804</v>
      </c>
      <c r="F77" s="2140"/>
      <c r="G77" s="2140"/>
      <c r="H77" s="2141"/>
      <c r="I77" s="2141"/>
      <c r="J77" s="2142"/>
      <c r="K77" s="2142"/>
      <c r="L77" s="2142"/>
      <c r="M77" s="2142"/>
      <c r="N77" s="1455"/>
      <c r="O77" s="1455"/>
      <c r="P77" s="1452"/>
      <c r="Q77" s="1452"/>
      <c r="R77" s="1452"/>
      <c r="S77" s="1452"/>
      <c r="T77" s="1427"/>
      <c r="U77" s="1427"/>
      <c r="V77" s="1427"/>
      <c r="W77" s="1427"/>
      <c r="X77" s="1427"/>
      <c r="Y77" s="1437"/>
      <c r="Z77" s="1427"/>
      <c r="AA77" s="1427"/>
      <c r="AB77" s="1427"/>
      <c r="AC77" s="1427"/>
      <c r="AD77" s="1428"/>
      <c r="AE77" s="1428"/>
      <c r="AF77" s="1428"/>
      <c r="AG77" s="1428"/>
      <c r="AH77" s="1428"/>
      <c r="AI77" s="1428"/>
      <c r="AJ77" s="1428"/>
      <c r="AK77" s="1428"/>
      <c r="AL77" s="1429">
        <v>1</v>
      </c>
    </row>
    <row r="78" spans="1:38" s="877" customFormat="1" ht="30" customHeight="1">
      <c r="A78" s="1425"/>
      <c r="B78" s="1425"/>
      <c r="C78" s="1454"/>
      <c r="D78" s="1153" t="s">
        <v>11</v>
      </c>
      <c r="E78" s="2144" t="s">
        <v>1823</v>
      </c>
      <c r="F78" s="2140"/>
      <c r="G78" s="2140"/>
      <c r="H78" s="2141"/>
      <c r="I78" s="2141"/>
      <c r="J78" s="2142"/>
      <c r="K78" s="2142"/>
      <c r="L78" s="2142"/>
      <c r="M78" s="2142"/>
      <c r="N78" s="1455"/>
      <c r="O78" s="1455"/>
      <c r="P78" s="1455"/>
      <c r="Q78" s="1455"/>
      <c r="R78" s="1455"/>
      <c r="S78" s="1452"/>
      <c r="T78" s="1427"/>
      <c r="U78" s="1427"/>
      <c r="V78" s="1427"/>
      <c r="W78" s="1427"/>
      <c r="X78" s="1427"/>
      <c r="Y78" s="1437"/>
      <c r="Z78" s="1427"/>
      <c r="AA78" s="1427"/>
      <c r="AB78" s="1427"/>
      <c r="AC78" s="1427"/>
      <c r="AD78" s="1428"/>
      <c r="AE78" s="1428"/>
      <c r="AF78" s="1428"/>
      <c r="AG78" s="1428"/>
      <c r="AH78" s="1428"/>
      <c r="AI78" s="1428"/>
      <c r="AJ78" s="1428"/>
      <c r="AK78" s="1428"/>
      <c r="AL78" s="1429">
        <v>1</v>
      </c>
    </row>
    <row r="79" spans="1:38" s="877" customFormat="1" ht="30" customHeight="1">
      <c r="A79" s="1425"/>
      <c r="B79" s="1425"/>
      <c r="C79" s="1454"/>
      <c r="D79" s="1153" t="s">
        <v>11</v>
      </c>
      <c r="E79" s="2146" t="s">
        <v>1841</v>
      </c>
      <c r="F79" s="2145"/>
      <c r="G79" s="2145"/>
      <c r="H79" s="2145"/>
      <c r="I79" s="2145"/>
      <c r="J79" s="2142"/>
      <c r="K79" s="2142"/>
      <c r="L79" s="2142"/>
      <c r="M79" s="2142"/>
      <c r="N79" s="1453"/>
      <c r="O79" s="1455"/>
      <c r="P79" s="1455"/>
      <c r="Q79" s="1455"/>
      <c r="R79" s="1455"/>
      <c r="S79" s="1452"/>
      <c r="T79" s="1427"/>
      <c r="U79" s="1427"/>
      <c r="V79" s="1427"/>
      <c r="W79" s="1427"/>
      <c r="X79" s="1427"/>
      <c r="Y79" s="1437"/>
      <c r="Z79" s="1427"/>
      <c r="AA79" s="1427"/>
      <c r="AB79" s="1427"/>
      <c r="AC79" s="1427"/>
      <c r="AD79" s="1428"/>
      <c r="AE79" s="1428"/>
      <c r="AF79" s="1428"/>
      <c r="AG79" s="1428"/>
      <c r="AH79" s="1428"/>
      <c r="AI79" s="1428"/>
      <c r="AJ79" s="1428"/>
      <c r="AK79" s="1428"/>
      <c r="AL79" s="1429">
        <v>1</v>
      </c>
    </row>
    <row r="80" spans="1:38" s="877" customFormat="1" ht="30" customHeight="1">
      <c r="A80" s="1425"/>
      <c r="B80" s="1425"/>
      <c r="C80" s="1454"/>
      <c r="D80" s="1153" t="s">
        <v>11</v>
      </c>
      <c r="E80" s="2146" t="s">
        <v>1868</v>
      </c>
      <c r="F80" s="2145"/>
      <c r="G80" s="2145"/>
      <c r="H80" s="2145"/>
      <c r="I80" s="2145"/>
      <c r="J80" s="2142"/>
      <c r="K80" s="2142"/>
      <c r="L80" s="2142"/>
      <c r="M80" s="2142"/>
      <c r="N80" s="1453"/>
      <c r="O80" s="1455"/>
      <c r="P80" s="1455"/>
      <c r="Q80" s="1455"/>
      <c r="R80" s="1455"/>
      <c r="S80" s="1452"/>
      <c r="T80" s="1427"/>
      <c r="U80" s="1427"/>
      <c r="V80" s="1427"/>
      <c r="W80" s="1427"/>
      <c r="X80" s="1427"/>
      <c r="Y80" s="1437"/>
      <c r="Z80" s="1427"/>
      <c r="AA80" s="1427"/>
      <c r="AB80" s="1427"/>
      <c r="AC80" s="1427"/>
      <c r="AD80" s="1428"/>
      <c r="AE80" s="1428"/>
      <c r="AF80" s="1428"/>
      <c r="AG80" s="1428"/>
      <c r="AH80" s="1428"/>
      <c r="AI80" s="1428"/>
      <c r="AJ80" s="1428"/>
      <c r="AK80" s="1428"/>
      <c r="AL80" s="1429">
        <v>1</v>
      </c>
    </row>
    <row r="81" spans="1:38" s="877" customFormat="1" ht="30" customHeight="1">
      <c r="A81" s="1425"/>
      <c r="B81" s="1425"/>
      <c r="C81" s="1454"/>
      <c r="D81" s="1153" t="s">
        <v>11</v>
      </c>
      <c r="E81" s="2146" t="s">
        <v>1882</v>
      </c>
      <c r="F81" s="2140"/>
      <c r="G81" s="2140"/>
      <c r="H81" s="2141"/>
      <c r="I81" s="2141"/>
      <c r="J81" s="2142"/>
      <c r="K81" s="2142"/>
      <c r="L81" s="2142"/>
      <c r="M81" s="2142"/>
      <c r="N81" s="1455"/>
      <c r="O81" s="1455"/>
      <c r="P81" s="1455"/>
      <c r="Q81" s="1455"/>
      <c r="R81" s="1455"/>
      <c r="S81" s="1452"/>
      <c r="T81" s="1427"/>
      <c r="U81" s="1427"/>
      <c r="V81" s="1427"/>
      <c r="W81" s="1427"/>
      <c r="X81" s="1427"/>
      <c r="Y81" s="1437"/>
      <c r="Z81" s="1427"/>
      <c r="AA81" s="1427"/>
      <c r="AB81" s="1427"/>
      <c r="AC81" s="1427"/>
      <c r="AD81" s="1428"/>
      <c r="AE81" s="1428"/>
      <c r="AF81" s="1428"/>
      <c r="AG81" s="1428"/>
      <c r="AH81" s="1428"/>
      <c r="AI81" s="1428"/>
      <c r="AJ81" s="1428"/>
      <c r="AK81" s="1428"/>
      <c r="AL81" s="1429">
        <v>1</v>
      </c>
    </row>
    <row r="82" spans="1:38" s="877" customFormat="1" ht="30" customHeight="1">
      <c r="A82" s="1425"/>
      <c r="B82" s="1425"/>
      <c r="C82" s="1454"/>
      <c r="D82" s="1153" t="s">
        <v>11</v>
      </c>
      <c r="E82" s="2143"/>
      <c r="F82" s="2140"/>
      <c r="G82" s="2140"/>
      <c r="H82" s="2141"/>
      <c r="I82" s="2141"/>
      <c r="J82" s="2142"/>
      <c r="K82" s="2142"/>
      <c r="L82" s="2142"/>
      <c r="M82" s="2142"/>
      <c r="N82" s="1455"/>
      <c r="O82" s="1455"/>
      <c r="P82" s="1455"/>
      <c r="Q82" s="1455"/>
      <c r="R82" s="1455"/>
      <c r="S82" s="1452"/>
      <c r="T82" s="1427"/>
      <c r="U82" s="1427"/>
      <c r="V82" s="1427"/>
      <c r="W82" s="1427"/>
      <c r="X82" s="1427"/>
      <c r="Y82" s="1437"/>
      <c r="Z82" s="1427"/>
      <c r="AA82" s="1427"/>
      <c r="AB82" s="1427"/>
      <c r="AC82" s="1427"/>
      <c r="AD82" s="1428"/>
      <c r="AE82" s="1428"/>
      <c r="AF82" s="1428"/>
      <c r="AG82" s="1428"/>
      <c r="AH82" s="1428"/>
      <c r="AI82" s="1428"/>
      <c r="AJ82" s="1428"/>
      <c r="AK82" s="1428"/>
      <c r="AL82" s="1429">
        <v>1</v>
      </c>
    </row>
    <row r="83" spans="1:38" s="877" customFormat="1" ht="30" customHeight="1">
      <c r="A83" s="1425"/>
      <c r="B83" s="1433"/>
      <c r="C83" s="1454"/>
      <c r="D83" s="1153" t="s">
        <v>11</v>
      </c>
      <c r="E83" s="2145"/>
      <c r="F83" s="2145"/>
      <c r="G83" s="2145"/>
      <c r="H83" s="2145"/>
      <c r="I83" s="2145"/>
      <c r="J83" s="2142"/>
      <c r="K83" s="2142"/>
      <c r="L83" s="2142"/>
      <c r="M83" s="2142"/>
      <c r="N83" s="1455"/>
      <c r="O83" s="1455"/>
      <c r="P83" s="1455"/>
      <c r="Q83" s="1455"/>
      <c r="R83" s="1455"/>
      <c r="S83" s="1452"/>
      <c r="T83" s="1427"/>
      <c r="U83" s="1427"/>
      <c r="V83" s="1427"/>
      <c r="W83" s="1427"/>
      <c r="X83" s="1427"/>
      <c r="Y83" s="1437"/>
      <c r="Z83" s="1427"/>
      <c r="AA83" s="1427"/>
      <c r="AB83" s="1427"/>
      <c r="AC83" s="1427"/>
      <c r="AD83" s="1428"/>
      <c r="AE83" s="1428"/>
      <c r="AF83" s="1428"/>
      <c r="AG83" s="1428"/>
      <c r="AH83" s="1428"/>
      <c r="AI83" s="1428"/>
      <c r="AJ83" s="1428"/>
      <c r="AK83" s="1428"/>
      <c r="AL83" s="1429">
        <v>1</v>
      </c>
    </row>
    <row r="84" spans="1:38" s="877" customFormat="1" ht="30" customHeight="1">
      <c r="A84" s="1425"/>
      <c r="B84" s="1425"/>
      <c r="C84" s="1454"/>
      <c r="D84" s="1153" t="s">
        <v>11</v>
      </c>
      <c r="E84" s="2145"/>
      <c r="F84" s="2145"/>
      <c r="G84" s="2145"/>
      <c r="H84" s="2145"/>
      <c r="I84" s="2145"/>
      <c r="J84" s="2142"/>
      <c r="K84" s="2142"/>
      <c r="L84" s="2142"/>
      <c r="M84" s="2142"/>
      <c r="N84" s="1455"/>
      <c r="O84" s="1455"/>
      <c r="P84" s="1455"/>
      <c r="Q84" s="1455"/>
      <c r="R84" s="1455"/>
      <c r="S84" s="1452"/>
      <c r="T84" s="1427"/>
      <c r="U84" s="1427"/>
      <c r="V84" s="1455"/>
      <c r="W84" s="1455"/>
      <c r="X84" s="1427"/>
      <c r="Y84" s="1437"/>
      <c r="Z84" s="1427"/>
      <c r="AA84" s="1455"/>
      <c r="AB84" s="1455"/>
      <c r="AC84" s="1455"/>
      <c r="AD84" s="1428"/>
      <c r="AE84" s="1428"/>
      <c r="AF84" s="1428"/>
      <c r="AG84" s="1428"/>
      <c r="AH84" s="1428"/>
      <c r="AI84" s="1428"/>
      <c r="AJ84" s="1428"/>
      <c r="AK84" s="1428"/>
      <c r="AL84" s="1429">
        <v>1</v>
      </c>
    </row>
    <row r="85" spans="1:38" s="877" customFormat="1" ht="30" customHeight="1">
      <c r="A85" s="1425"/>
      <c r="B85" s="1425"/>
      <c r="C85" s="1454"/>
      <c r="D85" s="1153" t="s">
        <v>11</v>
      </c>
      <c r="E85" s="2145"/>
      <c r="F85" s="2145"/>
      <c r="G85" s="2145"/>
      <c r="H85" s="2145"/>
      <c r="I85" s="2145"/>
      <c r="J85" s="2142"/>
      <c r="K85" s="2142"/>
      <c r="L85" s="2142"/>
      <c r="M85" s="2142"/>
      <c r="N85" s="1455"/>
      <c r="O85" s="1455"/>
      <c r="P85" s="1455"/>
      <c r="Q85" s="1455"/>
      <c r="R85" s="1455"/>
      <c r="S85" s="1452"/>
      <c r="T85" s="1427"/>
      <c r="U85" s="1427"/>
      <c r="V85" s="1455"/>
      <c r="W85" s="1455"/>
      <c r="X85" s="1427"/>
      <c r="Y85" s="1437"/>
      <c r="Z85" s="1427"/>
      <c r="AA85" s="1455"/>
      <c r="AB85" s="1455"/>
      <c r="AC85" s="1455"/>
      <c r="AD85" s="1428"/>
      <c r="AE85" s="1428"/>
      <c r="AF85" s="1428"/>
      <c r="AG85" s="1428"/>
      <c r="AH85" s="1428"/>
      <c r="AI85" s="1428"/>
      <c r="AJ85" s="1428"/>
      <c r="AK85" s="1428"/>
      <c r="AL85" s="1429">
        <v>1</v>
      </c>
    </row>
    <row r="86" spans="1:38" s="877" customFormat="1" ht="30" customHeight="1">
      <c r="A86" s="1425"/>
      <c r="B86" s="1425"/>
      <c r="C86" s="1454"/>
      <c r="D86" s="1153" t="s">
        <v>11</v>
      </c>
      <c r="E86" s="2146" t="s">
        <v>1899</v>
      </c>
      <c r="F86" s="2140"/>
      <c r="G86" s="2140"/>
      <c r="H86" s="2141"/>
      <c r="I86" s="2141"/>
      <c r="J86" s="2142"/>
      <c r="K86" s="2142"/>
      <c r="L86" s="2142"/>
      <c r="M86" s="2142"/>
      <c r="N86" s="1455"/>
      <c r="O86" s="1455"/>
      <c r="P86" s="1455"/>
      <c r="Q86" s="1455"/>
      <c r="R86" s="1455"/>
      <c r="S86" s="1452"/>
      <c r="T86" s="1427"/>
      <c r="U86" s="1427"/>
      <c r="V86" s="1455"/>
      <c r="W86" s="1455"/>
      <c r="X86" s="1427"/>
      <c r="Y86" s="1437"/>
      <c r="Z86" s="1427"/>
      <c r="AA86" s="1427"/>
      <c r="AB86" s="1427"/>
      <c r="AC86" s="1455"/>
      <c r="AD86" s="1428"/>
      <c r="AE86" s="1428"/>
      <c r="AF86" s="1428"/>
      <c r="AG86" s="1428"/>
      <c r="AH86" s="1428"/>
      <c r="AI86" s="1428"/>
      <c r="AJ86" s="1428"/>
      <c r="AK86" s="1428"/>
      <c r="AL86" s="1429">
        <v>1</v>
      </c>
    </row>
    <row r="87" spans="1:38" s="877" customFormat="1" ht="30" customHeight="1">
      <c r="A87" s="1425"/>
      <c r="B87" s="1425"/>
      <c r="C87" s="1454"/>
      <c r="D87" s="1153" t="s">
        <v>16</v>
      </c>
      <c r="E87" s="2147" t="s">
        <v>1903</v>
      </c>
      <c r="F87" s="2147"/>
      <c r="G87" s="2147"/>
      <c r="H87" s="2147"/>
      <c r="I87" s="2147"/>
      <c r="J87" s="2142"/>
      <c r="K87" s="2142"/>
      <c r="L87" s="2142"/>
      <c r="M87" s="2142"/>
      <c r="N87" s="1455"/>
      <c r="O87" s="1455"/>
      <c r="P87" s="1455"/>
      <c r="Q87" s="1455"/>
      <c r="R87" s="1455"/>
      <c r="S87" s="1452"/>
      <c r="T87" s="1427"/>
      <c r="U87" s="1427"/>
      <c r="V87" s="1455"/>
      <c r="W87" s="1455"/>
      <c r="X87" s="1427"/>
      <c r="Y87" s="1437"/>
      <c r="Z87" s="1427"/>
      <c r="AA87" s="1427"/>
      <c r="AB87" s="1427"/>
      <c r="AC87" s="1455"/>
      <c r="AD87" s="1428"/>
      <c r="AE87" s="1428"/>
      <c r="AF87" s="1428"/>
      <c r="AG87" s="1428"/>
      <c r="AH87" s="1428"/>
      <c r="AI87" s="1428"/>
      <c r="AJ87" s="1428"/>
      <c r="AK87" s="1428"/>
      <c r="AL87" s="1429">
        <v>1</v>
      </c>
    </row>
    <row r="88" spans="1:38" s="877" customFormat="1" ht="30" customHeight="1">
      <c r="A88" s="1425"/>
      <c r="B88" s="1425"/>
      <c r="C88" s="1454"/>
      <c r="D88" s="1153" t="s">
        <v>16</v>
      </c>
      <c r="E88" s="2147"/>
      <c r="F88" s="2147"/>
      <c r="G88" s="2147"/>
      <c r="H88" s="2147"/>
      <c r="I88" s="2147"/>
      <c r="J88" s="2142"/>
      <c r="K88" s="2142"/>
      <c r="L88" s="2142"/>
      <c r="M88" s="2142"/>
      <c r="N88" s="1455"/>
      <c r="O88" s="1455"/>
      <c r="P88" s="1455"/>
      <c r="Q88" s="1455"/>
      <c r="R88" s="1427"/>
      <c r="S88" s="1452"/>
      <c r="T88" s="1427"/>
      <c r="U88" s="1427"/>
      <c r="V88" s="1427"/>
      <c r="W88" s="1427"/>
      <c r="X88" s="1427"/>
      <c r="Y88" s="1437"/>
      <c r="Z88" s="1427"/>
      <c r="AA88" s="1427"/>
      <c r="AB88" s="1427"/>
      <c r="AC88" s="1427"/>
      <c r="AD88" s="1428"/>
      <c r="AE88" s="1428"/>
      <c r="AF88" s="1428"/>
      <c r="AG88" s="1428"/>
      <c r="AH88" s="1428"/>
      <c r="AI88" s="1428"/>
      <c r="AJ88" s="1428"/>
      <c r="AK88" s="1428"/>
      <c r="AL88" s="1429">
        <v>1</v>
      </c>
    </row>
    <row r="89" spans="1:38" s="877" customFormat="1" ht="30" customHeight="1">
      <c r="A89" s="1425"/>
      <c r="B89" s="1425"/>
      <c r="C89" s="1454"/>
      <c r="D89" s="1153" t="s">
        <v>16</v>
      </c>
      <c r="E89" s="2148" t="s">
        <v>1910</v>
      </c>
      <c r="F89" s="2148"/>
      <c r="G89" s="2148"/>
      <c r="H89" s="2148"/>
      <c r="I89" s="2148"/>
      <c r="J89" s="2142"/>
      <c r="K89" s="2142"/>
      <c r="L89" s="2142"/>
      <c r="M89" s="2142"/>
      <c r="N89" s="1455"/>
      <c r="O89" s="1455"/>
      <c r="P89" s="1455"/>
      <c r="Q89" s="1455"/>
      <c r="R89" s="1427"/>
      <c r="S89" s="1452"/>
      <c r="T89" s="1427"/>
      <c r="U89" s="1427"/>
      <c r="V89" s="1427"/>
      <c r="W89" s="1427"/>
      <c r="X89" s="1427"/>
      <c r="Y89" s="1427"/>
      <c r="Z89" s="1427"/>
      <c r="AA89" s="1427"/>
      <c r="AB89" s="1427"/>
      <c r="AC89" s="1427"/>
      <c r="AD89" s="1428"/>
      <c r="AE89" s="1428"/>
      <c r="AF89" s="1428"/>
      <c r="AG89" s="1428"/>
      <c r="AH89" s="1428"/>
      <c r="AI89" s="1428"/>
      <c r="AJ89" s="1428"/>
      <c r="AK89" s="1428"/>
      <c r="AL89" s="1429">
        <v>1</v>
      </c>
    </row>
    <row r="90" spans="1:38" s="877" customFormat="1" ht="30" customHeight="1">
      <c r="A90" s="1425"/>
      <c r="B90" s="1425"/>
      <c r="C90" s="1454"/>
      <c r="D90" s="1153" t="s">
        <v>16</v>
      </c>
      <c r="E90" s="2148"/>
      <c r="F90" s="2148"/>
      <c r="G90" s="2148"/>
      <c r="H90" s="2148"/>
      <c r="I90" s="2148"/>
      <c r="J90" s="2142"/>
      <c r="K90" s="2142"/>
      <c r="L90" s="2142"/>
      <c r="M90" s="2142"/>
      <c r="N90" s="1455"/>
      <c r="O90" s="1455"/>
      <c r="P90" s="1455"/>
      <c r="Q90" s="1455"/>
      <c r="R90" s="1427"/>
      <c r="S90" s="1452"/>
      <c r="T90" s="1427"/>
      <c r="U90" s="1427"/>
      <c r="V90" s="1427"/>
      <c r="W90" s="1427"/>
      <c r="X90" s="1427"/>
      <c r="Y90" s="1427"/>
      <c r="Z90" s="1427"/>
      <c r="AA90" s="1427"/>
      <c r="AB90" s="1427"/>
      <c r="AC90" s="1427"/>
      <c r="AD90" s="1428"/>
      <c r="AE90" s="1428"/>
      <c r="AF90" s="1428"/>
      <c r="AG90" s="1428"/>
      <c r="AH90" s="1428"/>
      <c r="AI90" s="1428"/>
      <c r="AJ90" s="1428"/>
      <c r="AK90" s="1428"/>
      <c r="AL90" s="1429">
        <v>1</v>
      </c>
    </row>
    <row r="91" spans="1:38" s="877" customFormat="1" ht="30" customHeight="1">
      <c r="A91" s="1425"/>
      <c r="B91" s="1425"/>
      <c r="C91" s="1454"/>
      <c r="D91" s="1153" t="s">
        <v>16</v>
      </c>
      <c r="E91" s="2146"/>
      <c r="F91" s="2140"/>
      <c r="G91" s="2140"/>
      <c r="H91" s="2141"/>
      <c r="I91" s="2141"/>
      <c r="J91" s="2142"/>
      <c r="K91" s="2142"/>
      <c r="L91" s="2142"/>
      <c r="M91" s="2142"/>
      <c r="N91" s="1455"/>
      <c r="O91" s="1455"/>
      <c r="P91" s="1455"/>
      <c r="Q91" s="1455"/>
      <c r="R91" s="1427"/>
      <c r="S91" s="1452"/>
      <c r="T91" s="1427"/>
      <c r="U91" s="1427"/>
      <c r="V91" s="1427"/>
      <c r="W91" s="1427"/>
      <c r="X91" s="1427"/>
      <c r="Y91" s="1427"/>
      <c r="Z91" s="1427"/>
      <c r="AA91" s="1427"/>
      <c r="AB91" s="1427"/>
      <c r="AC91" s="1427"/>
      <c r="AD91" s="1428"/>
      <c r="AE91" s="1428"/>
      <c r="AF91" s="1428"/>
      <c r="AG91" s="1428"/>
      <c r="AH91" s="1428"/>
      <c r="AI91" s="1428"/>
      <c r="AJ91" s="1428"/>
      <c r="AK91" s="1428"/>
      <c r="AL91" s="1429">
        <v>1</v>
      </c>
    </row>
    <row r="92" spans="1:38" s="877" customFormat="1" ht="30" customHeight="1">
      <c r="A92" s="1425"/>
      <c r="B92" s="1425"/>
      <c r="C92" s="1454"/>
      <c r="D92" s="1153" t="s">
        <v>16</v>
      </c>
      <c r="E92" s="2149" t="s">
        <v>1928</v>
      </c>
      <c r="F92" s="2149"/>
      <c r="G92" s="2149"/>
      <c r="H92" s="2149"/>
      <c r="I92" s="2149"/>
      <c r="J92" s="2142"/>
      <c r="K92" s="2142"/>
      <c r="L92" s="2142"/>
      <c r="M92" s="2142"/>
      <c r="N92" s="1455"/>
      <c r="O92" s="1455"/>
      <c r="P92" s="1455"/>
      <c r="Q92" s="1455"/>
      <c r="R92" s="1427"/>
      <c r="S92" s="1452"/>
      <c r="T92" s="1427"/>
      <c r="U92" s="1427"/>
      <c r="V92" s="1427"/>
      <c r="W92" s="1427"/>
      <c r="X92" s="1427"/>
      <c r="Y92" s="1427"/>
      <c r="Z92" s="1427"/>
      <c r="AA92" s="1427"/>
      <c r="AB92" s="1427"/>
      <c r="AC92" s="1427"/>
      <c r="AD92" s="1428"/>
      <c r="AE92" s="1428"/>
      <c r="AF92" s="1428"/>
      <c r="AG92" s="1428"/>
      <c r="AH92" s="1428"/>
      <c r="AI92" s="1428"/>
      <c r="AJ92" s="1428"/>
      <c r="AK92" s="1428"/>
      <c r="AL92" s="1429">
        <v>1</v>
      </c>
    </row>
    <row r="93" spans="1:38" s="877" customFormat="1" ht="30" customHeight="1">
      <c r="A93" s="1425"/>
      <c r="B93" s="1425"/>
      <c r="C93" s="1454"/>
      <c r="D93" s="1153" t="s">
        <v>16</v>
      </c>
      <c r="E93" s="2149"/>
      <c r="F93" s="2149"/>
      <c r="G93" s="2149"/>
      <c r="H93" s="2149"/>
      <c r="I93" s="2149"/>
      <c r="J93" s="2142"/>
      <c r="K93" s="2142"/>
      <c r="L93" s="2142"/>
      <c r="M93" s="2142"/>
      <c r="N93" s="1455"/>
      <c r="O93" s="1455"/>
      <c r="P93" s="1455"/>
      <c r="Q93" s="1455"/>
      <c r="R93" s="1427"/>
      <c r="S93" s="1452"/>
      <c r="T93" s="1427"/>
      <c r="U93" s="1427"/>
      <c r="V93" s="1427"/>
      <c r="W93" s="1427"/>
      <c r="X93" s="1427"/>
      <c r="Y93" s="1427"/>
      <c r="Z93" s="1427"/>
      <c r="AA93" s="1427"/>
      <c r="AB93" s="1427"/>
      <c r="AC93" s="1427"/>
      <c r="AD93" s="1428"/>
      <c r="AE93" s="1428"/>
      <c r="AF93" s="1428"/>
      <c r="AG93" s="1428"/>
      <c r="AH93" s="1428"/>
      <c r="AI93" s="1428"/>
      <c r="AJ93" s="1428"/>
      <c r="AK93" s="1428"/>
      <c r="AL93" s="1429">
        <v>1</v>
      </c>
    </row>
    <row r="94" spans="1:38" s="877" customFormat="1" ht="30" customHeight="1">
      <c r="A94" s="1425"/>
      <c r="B94" s="1425"/>
      <c r="C94" s="1454"/>
      <c r="D94" s="1153" t="s">
        <v>16</v>
      </c>
      <c r="E94" s="2150"/>
      <c r="F94" s="2140"/>
      <c r="G94" s="2140"/>
      <c r="H94" s="2141"/>
      <c r="I94" s="2141"/>
      <c r="J94" s="2142"/>
      <c r="K94" s="2142"/>
      <c r="L94" s="2142"/>
      <c r="M94" s="2142"/>
      <c r="N94" s="1455"/>
      <c r="O94" s="1455"/>
      <c r="P94" s="1455"/>
      <c r="Q94" s="1455"/>
      <c r="R94" s="1427"/>
      <c r="S94" s="1452"/>
      <c r="T94" s="1427"/>
      <c r="U94" s="1427"/>
      <c r="V94" s="1427"/>
      <c r="W94" s="1427"/>
      <c r="X94" s="1427"/>
      <c r="Y94" s="1427"/>
      <c r="Z94" s="1427"/>
      <c r="AA94" s="1427"/>
      <c r="AB94" s="1427"/>
      <c r="AC94" s="1427"/>
      <c r="AD94" s="1428"/>
      <c r="AE94" s="1428"/>
      <c r="AF94" s="1428"/>
      <c r="AG94" s="1428"/>
      <c r="AH94" s="1428"/>
      <c r="AI94" s="1428"/>
      <c r="AJ94" s="1428"/>
      <c r="AK94" s="1428"/>
      <c r="AL94" s="1429">
        <v>1</v>
      </c>
    </row>
    <row r="95" spans="1:38" s="877" customFormat="1" ht="30" customHeight="1">
      <c r="A95" s="1425"/>
      <c r="B95" s="1425"/>
      <c r="C95" s="1454"/>
      <c r="D95" s="1153" t="s">
        <v>16</v>
      </c>
      <c r="E95" s="2150"/>
      <c r="F95" s="2140"/>
      <c r="G95" s="2140"/>
      <c r="H95" s="2141"/>
      <c r="I95" s="2141"/>
      <c r="J95" s="2142"/>
      <c r="K95" s="2142"/>
      <c r="L95" s="2142"/>
      <c r="M95" s="2142"/>
      <c r="N95" s="1455"/>
      <c r="O95" s="1455"/>
      <c r="P95" s="1455"/>
      <c r="Q95" s="1455"/>
      <c r="R95" s="1427"/>
      <c r="S95" s="1452"/>
      <c r="T95" s="1427"/>
      <c r="U95" s="1427"/>
      <c r="V95" s="1427"/>
      <c r="W95" s="1427"/>
      <c r="X95" s="1427"/>
      <c r="Y95" s="1427"/>
      <c r="Z95" s="1427"/>
      <c r="AA95" s="1427"/>
      <c r="AB95" s="1427"/>
      <c r="AC95" s="1427"/>
      <c r="AD95" s="1428"/>
      <c r="AE95" s="1428"/>
      <c r="AF95" s="1428"/>
      <c r="AG95" s="1428"/>
      <c r="AH95" s="1428"/>
      <c r="AI95" s="1428"/>
      <c r="AJ95" s="1428"/>
      <c r="AK95" s="1428"/>
      <c r="AL95" s="1429">
        <v>1</v>
      </c>
    </row>
    <row r="96" spans="1:38" s="877" customFormat="1" ht="30" customHeight="1">
      <c r="A96" s="1425"/>
      <c r="B96" s="1425"/>
      <c r="C96" s="1454"/>
      <c r="D96" s="1153" t="s">
        <v>16</v>
      </c>
      <c r="E96" s="2150"/>
      <c r="F96" s="2140"/>
      <c r="G96" s="2140"/>
      <c r="H96" s="2141"/>
      <c r="I96" s="2141"/>
      <c r="J96" s="2142"/>
      <c r="K96" s="2142"/>
      <c r="L96" s="2142"/>
      <c r="M96" s="2142"/>
      <c r="N96" s="1455"/>
      <c r="O96" s="1455"/>
      <c r="P96" s="1455"/>
      <c r="Q96" s="1455"/>
      <c r="R96" s="1427"/>
      <c r="S96" s="1452"/>
      <c r="T96" s="1427"/>
      <c r="U96" s="1427"/>
      <c r="V96" s="1427"/>
      <c r="W96" s="1427"/>
      <c r="X96" s="1427"/>
      <c r="Y96" s="1427"/>
      <c r="Z96" s="1427"/>
      <c r="AA96" s="1427"/>
      <c r="AB96" s="1427"/>
      <c r="AC96" s="1427"/>
      <c r="AD96" s="1428"/>
      <c r="AE96" s="1428"/>
      <c r="AF96" s="1428"/>
      <c r="AG96" s="1428"/>
      <c r="AH96" s="1428"/>
      <c r="AI96" s="1428"/>
      <c r="AJ96" s="1428"/>
      <c r="AK96" s="1428"/>
      <c r="AL96" s="1429">
        <v>1</v>
      </c>
    </row>
    <row r="97" spans="1:39" s="877" customFormat="1" ht="30" customHeight="1">
      <c r="A97" s="1425"/>
      <c r="B97" s="1425"/>
      <c r="C97" s="1454"/>
      <c r="D97" s="1153" t="s">
        <v>16</v>
      </c>
      <c r="E97" s="2150"/>
      <c r="F97" s="2140"/>
      <c r="G97" s="2140"/>
      <c r="H97" s="2141"/>
      <c r="I97" s="2141"/>
      <c r="J97" s="2142"/>
      <c r="K97" s="2142"/>
      <c r="L97" s="2142"/>
      <c r="M97" s="2142"/>
      <c r="N97" s="1455"/>
      <c r="O97" s="1455"/>
      <c r="P97" s="1455"/>
      <c r="Q97" s="1455"/>
      <c r="R97" s="1427"/>
      <c r="S97" s="1452"/>
      <c r="T97" s="1427"/>
      <c r="U97" s="1427"/>
      <c r="V97" s="1427"/>
      <c r="W97" s="1427"/>
      <c r="X97" s="1427"/>
      <c r="Y97" s="1427"/>
      <c r="Z97" s="1427"/>
      <c r="AA97" s="1427"/>
      <c r="AB97" s="1427"/>
      <c r="AC97" s="1427"/>
      <c r="AD97" s="1428"/>
      <c r="AE97" s="1428"/>
      <c r="AF97" s="1428"/>
      <c r="AG97" s="1428"/>
      <c r="AH97" s="1428"/>
      <c r="AI97" s="1428"/>
      <c r="AJ97" s="1428"/>
      <c r="AK97" s="1428"/>
      <c r="AL97" s="1429">
        <v>1</v>
      </c>
    </row>
    <row r="98" spans="1:39" s="877" customFormat="1" ht="30" customHeight="1">
      <c r="A98" s="1425"/>
      <c r="B98" s="1425"/>
      <c r="C98" s="1454"/>
      <c r="D98" s="1153" t="s">
        <v>16</v>
      </c>
      <c r="E98" s="2150"/>
      <c r="F98" s="2140"/>
      <c r="G98" s="2140"/>
      <c r="H98" s="2141"/>
      <c r="I98" s="2141"/>
      <c r="J98" s="2142"/>
      <c r="K98" s="2142"/>
      <c r="L98" s="2142"/>
      <c r="M98" s="2142"/>
      <c r="N98" s="1455"/>
      <c r="O98" s="1455"/>
      <c r="P98" s="1455"/>
      <c r="Q98" s="1455"/>
      <c r="R98" s="1427"/>
      <c r="S98" s="1452"/>
      <c r="T98" s="1427"/>
      <c r="U98" s="1427"/>
      <c r="V98" s="1427"/>
      <c r="W98" s="1427"/>
      <c r="X98" s="1427"/>
      <c r="Y98" s="1427"/>
      <c r="Z98" s="1427"/>
      <c r="AA98" s="1427"/>
      <c r="AB98" s="1427"/>
      <c r="AC98" s="1427"/>
      <c r="AD98" s="1428"/>
      <c r="AE98" s="1428"/>
      <c r="AF98" s="1428"/>
      <c r="AG98" s="1428"/>
      <c r="AH98" s="1428"/>
      <c r="AI98" s="1428"/>
      <c r="AJ98" s="1428"/>
      <c r="AK98" s="1428"/>
      <c r="AL98" s="1429">
        <v>1</v>
      </c>
    </row>
    <row r="99" spans="1:39" s="877" customFormat="1" ht="30" customHeight="1">
      <c r="A99" s="1425"/>
      <c r="B99" s="1425"/>
      <c r="C99" s="1454"/>
      <c r="D99" s="1153" t="s">
        <v>16</v>
      </c>
      <c r="E99" s="2147" t="s">
        <v>1952</v>
      </c>
      <c r="F99" s="2147"/>
      <c r="G99" s="2147"/>
      <c r="H99" s="2147"/>
      <c r="I99" s="2147"/>
      <c r="J99" s="2142"/>
      <c r="K99" s="2142"/>
      <c r="L99" s="2142"/>
      <c r="M99" s="2142"/>
      <c r="N99" s="1455"/>
      <c r="O99" s="1455"/>
      <c r="P99" s="1455"/>
      <c r="Q99" s="1455"/>
      <c r="R99" s="1427"/>
      <c r="S99" s="1452"/>
      <c r="T99" s="1427"/>
      <c r="U99" s="1427"/>
      <c r="V99" s="1427"/>
      <c r="W99" s="1427"/>
      <c r="X99" s="1427"/>
      <c r="Y99" s="1427"/>
      <c r="Z99" s="1427"/>
      <c r="AA99" s="1427"/>
      <c r="AB99" s="1427"/>
      <c r="AC99" s="1427"/>
      <c r="AD99" s="1428"/>
      <c r="AE99" s="1428"/>
      <c r="AF99" s="1428"/>
      <c r="AG99" s="1428"/>
      <c r="AH99" s="1428"/>
      <c r="AI99" s="1428"/>
      <c r="AJ99" s="1428"/>
      <c r="AK99" s="1428"/>
      <c r="AL99" s="1429">
        <v>1</v>
      </c>
    </row>
    <row r="100" spans="1:39" s="877" customFormat="1" ht="30" customHeight="1">
      <c r="A100" s="1425"/>
      <c r="B100" s="1425"/>
      <c r="C100" s="1454"/>
      <c r="D100" s="1153" t="s">
        <v>16</v>
      </c>
      <c r="E100" s="2147"/>
      <c r="F100" s="2147"/>
      <c r="G100" s="2147"/>
      <c r="H100" s="2147"/>
      <c r="I100" s="2147"/>
      <c r="J100" s="2142"/>
      <c r="K100" s="2142"/>
      <c r="L100" s="2142"/>
      <c r="M100" s="2142"/>
      <c r="N100" s="1455"/>
      <c r="O100" s="1455"/>
      <c r="P100" s="1455"/>
      <c r="Q100" s="1455"/>
      <c r="R100" s="1427"/>
      <c r="S100" s="1452"/>
      <c r="T100" s="1427"/>
      <c r="U100" s="1427"/>
      <c r="V100" s="1427"/>
      <c r="W100" s="1427"/>
      <c r="X100" s="1427"/>
      <c r="Y100" s="1427"/>
      <c r="Z100" s="1427"/>
      <c r="AA100" s="1427"/>
      <c r="AB100" s="1427"/>
      <c r="AC100" s="1427"/>
      <c r="AD100" s="1428"/>
      <c r="AE100" s="1428"/>
      <c r="AF100" s="1428"/>
      <c r="AG100" s="1428"/>
      <c r="AH100" s="1428"/>
      <c r="AI100" s="1428"/>
      <c r="AJ100" s="1428"/>
      <c r="AK100" s="1428"/>
      <c r="AL100" s="1429">
        <v>1</v>
      </c>
    </row>
    <row r="101" spans="1:39" s="877" customFormat="1" ht="30" customHeight="1">
      <c r="A101" s="1425"/>
      <c r="B101" s="1425"/>
      <c r="C101" s="1454"/>
      <c r="D101" s="1153" t="s">
        <v>16</v>
      </c>
      <c r="E101" s="2150"/>
      <c r="F101" s="2140"/>
      <c r="G101" s="2140"/>
      <c r="H101" s="2141"/>
      <c r="I101" s="2141"/>
      <c r="J101" s="2142"/>
      <c r="K101" s="2142"/>
      <c r="L101" s="2142"/>
      <c r="M101" s="2142"/>
      <c r="N101" s="1455"/>
      <c r="O101" s="1455"/>
      <c r="P101" s="1455"/>
      <c r="Q101" s="1455"/>
      <c r="R101" s="1427"/>
      <c r="S101" s="1452"/>
      <c r="T101" s="1427"/>
      <c r="U101" s="1427"/>
      <c r="V101" s="1427"/>
      <c r="W101" s="1427"/>
      <c r="X101" s="1427"/>
      <c r="Y101" s="1427"/>
      <c r="Z101" s="1427"/>
      <c r="AA101" s="1427"/>
      <c r="AB101" s="1427"/>
      <c r="AC101" s="1427"/>
      <c r="AD101" s="1428"/>
      <c r="AE101" s="1428"/>
      <c r="AF101" s="1428"/>
      <c r="AG101" s="1428"/>
      <c r="AH101" s="1428"/>
      <c r="AI101" s="1428"/>
      <c r="AJ101" s="1428"/>
      <c r="AK101" s="1428"/>
      <c r="AL101" s="1429">
        <v>1</v>
      </c>
    </row>
    <row r="102" spans="1:39" s="877" customFormat="1" ht="30" customHeight="1">
      <c r="A102" s="1425"/>
      <c r="B102" s="1425"/>
      <c r="C102" s="1454"/>
      <c r="D102" s="1153" t="s">
        <v>16</v>
      </c>
      <c r="E102" s="2147" t="s">
        <v>1962</v>
      </c>
      <c r="F102" s="2147"/>
      <c r="G102" s="2147"/>
      <c r="H102" s="2147"/>
      <c r="I102" s="2147"/>
      <c r="J102" s="2142"/>
      <c r="K102" s="2142"/>
      <c r="L102" s="2142"/>
      <c r="M102" s="2142"/>
      <c r="N102" s="1455"/>
      <c r="O102" s="1455"/>
      <c r="P102" s="1455"/>
      <c r="Q102" s="1455"/>
      <c r="R102" s="1427"/>
      <c r="S102" s="1452"/>
      <c r="T102" s="1427"/>
      <c r="U102" s="1427"/>
      <c r="V102" s="1427"/>
      <c r="W102" s="1427"/>
      <c r="X102" s="1427"/>
      <c r="Y102" s="1427"/>
      <c r="Z102" s="1427"/>
      <c r="AA102" s="1427"/>
      <c r="AB102" s="1427"/>
      <c r="AC102" s="1427"/>
      <c r="AD102" s="1428"/>
      <c r="AE102" s="1428"/>
      <c r="AF102" s="1428"/>
      <c r="AG102" s="1428"/>
      <c r="AH102" s="1428"/>
      <c r="AI102" s="1428"/>
      <c r="AJ102" s="1428"/>
      <c r="AK102" s="1428"/>
      <c r="AL102" s="1429">
        <v>1</v>
      </c>
    </row>
    <row r="103" spans="1:39" s="877" customFormat="1" ht="30" customHeight="1">
      <c r="A103" s="1425"/>
      <c r="B103" s="1425"/>
      <c r="C103" s="1454"/>
      <c r="D103" s="1153" t="s">
        <v>16</v>
      </c>
      <c r="E103" s="2147"/>
      <c r="F103" s="2147"/>
      <c r="G103" s="2147"/>
      <c r="H103" s="2147"/>
      <c r="I103" s="2147"/>
      <c r="J103" s="2142"/>
      <c r="K103" s="2142"/>
      <c r="L103" s="2142"/>
      <c r="M103" s="2142"/>
      <c r="N103" s="1455"/>
      <c r="O103" s="1455"/>
      <c r="P103" s="1455"/>
      <c r="Q103" s="1455"/>
      <c r="R103" s="1427"/>
      <c r="S103" s="1452"/>
      <c r="T103" s="1427"/>
      <c r="U103" s="1427"/>
      <c r="V103" s="1427"/>
      <c r="W103" s="1427"/>
      <c r="X103" s="1427"/>
      <c r="Y103" s="1427"/>
      <c r="Z103" s="1427"/>
      <c r="AA103" s="1427"/>
      <c r="AB103" s="1427"/>
      <c r="AC103" s="1427"/>
      <c r="AD103" s="1428"/>
      <c r="AE103" s="1428"/>
      <c r="AF103" s="1428"/>
      <c r="AG103" s="1428"/>
      <c r="AH103" s="1428"/>
      <c r="AI103" s="1428"/>
      <c r="AJ103" s="1428"/>
      <c r="AK103" s="1428"/>
      <c r="AL103" s="1429">
        <v>1</v>
      </c>
    </row>
    <row r="104" spans="1:39" s="877" customFormat="1" ht="30" customHeight="1">
      <c r="A104" s="1425"/>
      <c r="B104" s="1425"/>
      <c r="C104" s="1454"/>
      <c r="D104" s="1153" t="s">
        <v>16</v>
      </c>
      <c r="E104" s="2150"/>
      <c r="F104" s="2140"/>
      <c r="G104" s="2140"/>
      <c r="H104" s="2141"/>
      <c r="I104" s="2141"/>
      <c r="J104" s="2142"/>
      <c r="K104" s="2142"/>
      <c r="L104" s="2142"/>
      <c r="M104" s="2142"/>
      <c r="N104" s="1455"/>
      <c r="O104" s="1455"/>
      <c r="P104" s="1455"/>
      <c r="Q104" s="1455"/>
      <c r="R104" s="1427"/>
      <c r="S104" s="1452"/>
      <c r="T104" s="1427"/>
      <c r="U104" s="1427"/>
      <c r="V104" s="1427"/>
      <c r="W104" s="1427"/>
      <c r="X104" s="1427"/>
      <c r="Y104" s="1427"/>
      <c r="Z104" s="1427"/>
      <c r="AA104" s="1427"/>
      <c r="AB104" s="1427"/>
      <c r="AC104" s="1427"/>
      <c r="AD104" s="1428"/>
      <c r="AE104" s="1428"/>
      <c r="AF104" s="1428"/>
      <c r="AG104" s="1428"/>
      <c r="AH104" s="1428"/>
      <c r="AI104" s="1428"/>
      <c r="AJ104" s="1428"/>
      <c r="AK104" s="1428"/>
      <c r="AL104" s="1429">
        <v>1</v>
      </c>
    </row>
    <row r="105" spans="1:39" s="877" customFormat="1" ht="30" customHeight="1">
      <c r="A105" s="1425"/>
      <c r="B105" s="1425"/>
      <c r="C105" s="1454"/>
      <c r="D105" s="1153" t="s">
        <v>16</v>
      </c>
      <c r="E105" s="2146" t="s">
        <v>1976</v>
      </c>
      <c r="F105" s="2140"/>
      <c r="G105" s="2140"/>
      <c r="H105" s="2141"/>
      <c r="I105" s="2141"/>
      <c r="J105" s="2142"/>
      <c r="K105" s="2142"/>
      <c r="L105" s="2142"/>
      <c r="M105" s="2142"/>
      <c r="N105" s="1455"/>
      <c r="O105" s="1455"/>
      <c r="P105" s="1455"/>
      <c r="Q105" s="1455"/>
      <c r="R105" s="1427"/>
      <c r="S105" s="1452"/>
      <c r="T105" s="1427"/>
      <c r="U105" s="1427"/>
      <c r="V105" s="1427"/>
      <c r="W105" s="1427"/>
      <c r="X105" s="1427"/>
      <c r="Y105" s="1427"/>
      <c r="Z105" s="1427"/>
      <c r="AA105" s="1427"/>
      <c r="AB105" s="1427"/>
      <c r="AC105" s="1427"/>
      <c r="AD105" s="1428"/>
      <c r="AE105" s="1428"/>
      <c r="AF105" s="1428"/>
      <c r="AG105" s="1428"/>
      <c r="AH105" s="1428"/>
      <c r="AI105" s="1428"/>
      <c r="AJ105" s="1428"/>
      <c r="AK105" s="1428"/>
      <c r="AL105" s="1429">
        <v>1</v>
      </c>
    </row>
    <row r="106" spans="1:39" s="877" customFormat="1" ht="30" customHeight="1">
      <c r="A106" s="1425"/>
      <c r="B106" s="1425"/>
      <c r="C106" s="1454"/>
      <c r="D106" s="1153" t="s">
        <v>16</v>
      </c>
      <c r="E106" s="2150"/>
      <c r="F106" s="2140"/>
      <c r="G106" s="2140"/>
      <c r="H106" s="2141"/>
      <c r="I106" s="2141"/>
      <c r="J106" s="2142"/>
      <c r="K106" s="2142"/>
      <c r="L106" s="2142"/>
      <c r="M106" s="2142"/>
      <c r="N106" s="1455"/>
      <c r="O106" s="1455"/>
      <c r="P106" s="1455"/>
      <c r="Q106" s="1455"/>
      <c r="R106" s="1427"/>
      <c r="S106" s="1452"/>
      <c r="T106" s="1427"/>
      <c r="U106" s="1427"/>
      <c r="V106" s="1427"/>
      <c r="W106" s="1427"/>
      <c r="X106" s="1427"/>
      <c r="Y106" s="1427"/>
      <c r="Z106" s="1427"/>
      <c r="AA106" s="1427"/>
      <c r="AB106" s="1427"/>
      <c r="AC106" s="1427"/>
      <c r="AD106" s="1428"/>
      <c r="AE106" s="1428"/>
      <c r="AF106" s="1428"/>
      <c r="AG106" s="1428"/>
      <c r="AH106" s="1428"/>
      <c r="AI106" s="1428"/>
      <c r="AJ106" s="1428"/>
      <c r="AK106" s="1428"/>
      <c r="AL106" s="1429">
        <v>1</v>
      </c>
    </row>
    <row r="107" spans="1:39" s="877" customFormat="1" ht="30" customHeight="1">
      <c r="A107" s="1425"/>
      <c r="B107" s="1425"/>
      <c r="C107" s="1454"/>
      <c r="D107" s="1153" t="s">
        <v>16</v>
      </c>
      <c r="E107" s="2150"/>
      <c r="F107" s="2140"/>
      <c r="G107" s="2140"/>
      <c r="H107" s="2141"/>
      <c r="I107" s="2141"/>
      <c r="J107" s="2142"/>
      <c r="K107" s="2142"/>
      <c r="L107" s="2142"/>
      <c r="M107" s="2142"/>
      <c r="N107" s="1455"/>
      <c r="O107" s="1455"/>
      <c r="P107" s="1455"/>
      <c r="Q107" s="1455"/>
      <c r="R107" s="1427"/>
      <c r="S107" s="1452"/>
      <c r="T107" s="1427"/>
      <c r="U107" s="1427"/>
      <c r="V107" s="1427"/>
      <c r="W107" s="1427"/>
      <c r="X107" s="1427"/>
      <c r="Y107" s="1427"/>
      <c r="Z107" s="1427"/>
      <c r="AA107" s="1427"/>
      <c r="AB107" s="1427"/>
      <c r="AC107" s="1427"/>
      <c r="AD107" s="1428"/>
      <c r="AE107" s="1428"/>
      <c r="AF107" s="1428"/>
      <c r="AG107" s="1428"/>
      <c r="AH107" s="1428"/>
      <c r="AI107" s="1428"/>
      <c r="AJ107" s="1428"/>
      <c r="AK107" s="1428"/>
      <c r="AL107" s="1429">
        <v>1</v>
      </c>
    </row>
    <row r="108" spans="1:39" s="877" customFormat="1" ht="30" customHeight="1">
      <c r="A108" s="1425"/>
      <c r="B108" s="1425"/>
      <c r="C108" s="1454"/>
      <c r="D108" s="1153" t="s">
        <v>16</v>
      </c>
      <c r="E108" s="2150"/>
      <c r="F108" s="2140"/>
      <c r="G108" s="2140"/>
      <c r="H108" s="2141"/>
      <c r="I108" s="2141"/>
      <c r="J108" s="2142"/>
      <c r="K108" s="2142"/>
      <c r="L108" s="2142"/>
      <c r="M108" s="2142"/>
      <c r="N108" s="1455"/>
      <c r="O108" s="1455"/>
      <c r="P108" s="1455"/>
      <c r="Q108" s="1455"/>
      <c r="R108" s="1427"/>
      <c r="S108" s="1452"/>
      <c r="T108" s="1427"/>
      <c r="U108" s="1427"/>
      <c r="V108" s="1427"/>
      <c r="W108" s="1427"/>
      <c r="X108" s="1427"/>
      <c r="Y108" s="1427"/>
      <c r="Z108" s="1427"/>
      <c r="AA108" s="1427"/>
      <c r="AB108" s="1427"/>
      <c r="AC108" s="1427"/>
      <c r="AD108" s="1428"/>
      <c r="AE108" s="1428"/>
      <c r="AF108" s="1428"/>
      <c r="AG108" s="1428"/>
      <c r="AH108" s="1428"/>
      <c r="AI108" s="1428"/>
      <c r="AJ108" s="1428"/>
      <c r="AK108" s="1428"/>
      <c r="AL108" s="1429">
        <v>1</v>
      </c>
    </row>
    <row r="109" spans="1:39" s="877" customFormat="1" ht="30" customHeight="1">
      <c r="A109" s="1425"/>
      <c r="B109" s="1425"/>
      <c r="C109" s="1454"/>
      <c r="D109" s="1153" t="s">
        <v>16</v>
      </c>
      <c r="E109" s="2150"/>
      <c r="F109" s="2140"/>
      <c r="G109" s="2140"/>
      <c r="H109" s="2141"/>
      <c r="I109" s="2141"/>
      <c r="J109" s="2142"/>
      <c r="K109" s="2142"/>
      <c r="L109" s="2142"/>
      <c r="M109" s="2142"/>
      <c r="N109" s="1455"/>
      <c r="O109" s="1455"/>
      <c r="P109" s="1455"/>
      <c r="Q109" s="1455"/>
      <c r="R109" s="1427"/>
      <c r="S109" s="1452"/>
      <c r="T109" s="1427"/>
      <c r="U109" s="1427"/>
      <c r="V109" s="1427"/>
      <c r="W109" s="1427"/>
      <c r="X109" s="1427"/>
      <c r="Y109" s="1427"/>
      <c r="Z109" s="1427"/>
      <c r="AA109" s="1427"/>
      <c r="AB109" s="1427"/>
      <c r="AC109" s="1427"/>
      <c r="AD109" s="1428"/>
      <c r="AE109" s="1428"/>
      <c r="AF109" s="1428"/>
      <c r="AG109" s="1428"/>
      <c r="AH109" s="1428"/>
      <c r="AI109" s="1428"/>
      <c r="AJ109" s="1428"/>
      <c r="AK109" s="1428"/>
      <c r="AL109" s="1429">
        <v>1</v>
      </c>
    </row>
    <row r="110" spans="1:39" s="877" customFormat="1" ht="30" customHeight="1">
      <c r="A110" s="1425"/>
      <c r="B110" s="1425"/>
      <c r="C110" s="1463"/>
      <c r="D110" s="1462"/>
      <c r="E110" s="1453"/>
      <c r="F110" s="1453"/>
      <c r="G110" s="1433"/>
      <c r="H110" s="1433"/>
      <c r="I110" s="1455"/>
      <c r="J110" s="1455"/>
      <c r="K110" s="1455"/>
      <c r="L110" s="1455"/>
      <c r="M110" s="1455"/>
      <c r="N110" s="1455"/>
      <c r="O110" s="1455"/>
      <c r="P110" s="1455"/>
      <c r="Q110" s="1455"/>
      <c r="R110" s="1427"/>
      <c r="S110" s="1452"/>
      <c r="T110" s="1427"/>
      <c r="U110" s="1427"/>
      <c r="V110" s="1427"/>
      <c r="W110" s="1427"/>
      <c r="X110" s="1427"/>
      <c r="Y110" s="1427"/>
      <c r="Z110" s="1427"/>
      <c r="AA110" s="1427"/>
      <c r="AB110" s="1427"/>
      <c r="AC110" s="1427"/>
      <c r="AD110" s="1428"/>
      <c r="AE110" s="1428"/>
      <c r="AF110" s="1428"/>
      <c r="AG110" s="1428"/>
      <c r="AH110" s="1428"/>
      <c r="AI110" s="1428"/>
      <c r="AJ110" s="1428"/>
      <c r="AK110" s="1428"/>
      <c r="AL110" s="1429">
        <v>1</v>
      </c>
    </row>
    <row r="111" spans="1:39" s="877" customFormat="1" ht="30" customHeight="1">
      <c r="A111" s="1425"/>
      <c r="B111" s="1425"/>
      <c r="C111" s="1453"/>
      <c r="D111" s="1453" t="s">
        <v>2752</v>
      </c>
      <c r="E111" s="1455"/>
      <c r="F111" s="1433"/>
      <c r="G111" s="1455"/>
      <c r="H111" s="1455"/>
      <c r="I111" s="1455"/>
      <c r="J111" s="1455"/>
      <c r="K111" s="1455"/>
      <c r="L111" s="1455"/>
      <c r="M111" s="1455"/>
      <c r="N111" s="1455"/>
      <c r="O111" s="1455"/>
      <c r="P111" s="1452"/>
      <c r="Q111" s="1452"/>
      <c r="R111" s="1452"/>
      <c r="S111" s="1452"/>
      <c r="T111" s="1427"/>
      <c r="U111" s="1427"/>
      <c r="V111" s="1427"/>
      <c r="W111" s="1427"/>
      <c r="X111" s="1427"/>
      <c r="Y111" s="1437"/>
      <c r="Z111" s="1427"/>
      <c r="AA111" s="1427"/>
      <c r="AB111" s="1427"/>
      <c r="AC111" s="1427"/>
      <c r="AD111" s="1428"/>
      <c r="AE111" s="1428"/>
      <c r="AF111" s="1428"/>
      <c r="AG111" s="1428"/>
      <c r="AH111" s="1428"/>
      <c r="AI111" s="1428"/>
      <c r="AJ111" s="1428"/>
      <c r="AK111" s="1428"/>
      <c r="AL111" s="1429">
        <v>1</v>
      </c>
      <c r="AM111" s="877">
        <v>47</v>
      </c>
    </row>
    <row r="112" spans="1:39" s="877" customFormat="1" ht="30" customHeight="1">
      <c r="A112" s="1425"/>
      <c r="B112" s="1425"/>
      <c r="C112" s="1453"/>
      <c r="D112" s="1464" t="s">
        <v>2058</v>
      </c>
      <c r="E112" s="1455"/>
      <c r="F112" s="1433"/>
      <c r="G112" s="1455"/>
      <c r="H112" s="1455"/>
      <c r="I112" s="1455"/>
      <c r="J112" s="1455"/>
      <c r="K112" s="1455"/>
      <c r="L112" s="1455"/>
      <c r="M112" s="140" t="s">
        <v>117</v>
      </c>
      <c r="N112" s="141"/>
      <c r="O112" s="142"/>
      <c r="P112" s="1427"/>
      <c r="Q112" s="1427"/>
      <c r="R112" s="1427"/>
      <c r="S112" s="1427"/>
      <c r="T112" s="1427"/>
      <c r="U112" s="1427"/>
      <c r="V112" s="1427"/>
      <c r="W112" s="1427"/>
      <c r="X112" s="1427"/>
      <c r="Y112" s="1437"/>
      <c r="Z112" s="1427"/>
      <c r="AA112" s="1427"/>
      <c r="AB112" s="1427"/>
      <c r="AC112" s="1427"/>
      <c r="AD112" s="1428"/>
      <c r="AE112" s="1428"/>
      <c r="AF112" s="1428"/>
      <c r="AG112" s="1428"/>
      <c r="AH112" s="1428"/>
      <c r="AI112" s="1428"/>
      <c r="AJ112" s="1428"/>
      <c r="AK112" s="1428"/>
      <c r="AL112" s="1429">
        <v>1</v>
      </c>
      <c r="AM112" s="877">
        <v>48</v>
      </c>
    </row>
    <row r="113" spans="1:40" s="877" customFormat="1" ht="30" customHeight="1">
      <c r="A113" s="1425"/>
      <c r="B113" s="1474" t="s">
        <v>2753</v>
      </c>
      <c r="C113" s="1454"/>
      <c r="D113" s="1455"/>
      <c r="E113" s="1455"/>
      <c r="F113" s="1455"/>
      <c r="G113" s="1455"/>
      <c r="H113" s="1455"/>
      <c r="I113" s="1455"/>
      <c r="J113" s="1455"/>
      <c r="K113" s="1455"/>
      <c r="L113" s="1455"/>
      <c r="M113" s="1719" t="s">
        <v>122</v>
      </c>
      <c r="N113" s="144" t="s">
        <v>123</v>
      </c>
      <c r="O113" s="145"/>
      <c r="P113" s="1452"/>
      <c r="Q113" s="1452"/>
      <c r="R113" s="1452"/>
      <c r="S113" s="1475" t="s">
        <v>3212</v>
      </c>
      <c r="T113" s="1452"/>
      <c r="U113" s="1452"/>
      <c r="V113" s="1452"/>
      <c r="W113" s="1427"/>
      <c r="X113" s="1427"/>
      <c r="Y113" s="1437"/>
      <c r="Z113" s="1427"/>
      <c r="AA113" s="1427"/>
      <c r="AB113" s="1427"/>
      <c r="AC113" s="1427"/>
      <c r="AD113" s="1428"/>
      <c r="AE113" s="1428"/>
      <c r="AF113" s="1428"/>
      <c r="AG113" s="1428"/>
      <c r="AH113" s="1428"/>
      <c r="AI113" s="1428"/>
      <c r="AJ113" s="1428"/>
      <c r="AK113" s="1428"/>
      <c r="AL113" s="1429">
        <v>1</v>
      </c>
      <c r="AM113" s="877">
        <v>49</v>
      </c>
    </row>
    <row r="114" spans="1:40" s="877" customFormat="1" ht="30" customHeight="1">
      <c r="A114" s="1425"/>
      <c r="B114" s="1476" t="s">
        <v>2754</v>
      </c>
      <c r="C114" s="1427"/>
      <c r="D114" s="1427"/>
      <c r="E114" s="1427"/>
      <c r="F114" s="1427"/>
      <c r="G114" s="1427"/>
      <c r="H114" s="1427"/>
      <c r="I114" s="1427"/>
      <c r="J114" s="1427"/>
      <c r="K114" s="1455"/>
      <c r="L114" s="1455"/>
      <c r="M114" s="1719"/>
      <c r="N114" s="144" t="s">
        <v>128</v>
      </c>
      <c r="O114" s="145"/>
      <c r="P114" s="1452"/>
      <c r="Q114" s="1452"/>
      <c r="R114" s="1452"/>
      <c r="S114" s="1452"/>
      <c r="T114" s="1477" t="s">
        <v>2755</v>
      </c>
      <c r="U114" s="1438" t="s">
        <v>2756</v>
      </c>
      <c r="V114" s="1452"/>
      <c r="W114" s="1427"/>
      <c r="X114" s="1452"/>
      <c r="Y114" s="1452"/>
      <c r="Z114" s="1452"/>
      <c r="AA114" s="1452"/>
      <c r="AB114" s="1452"/>
      <c r="AC114" s="1452"/>
      <c r="AD114" s="1452"/>
      <c r="AE114" s="1452"/>
      <c r="AF114" s="1452"/>
      <c r="AG114" s="1452"/>
      <c r="AH114" s="1452"/>
      <c r="AI114" s="1452"/>
      <c r="AJ114" s="1452"/>
      <c r="AK114" s="1452"/>
      <c r="AL114" s="1429">
        <v>1</v>
      </c>
      <c r="AM114" s="877">
        <v>50</v>
      </c>
    </row>
    <row r="115" spans="1:40" s="877" customFormat="1" ht="30" customHeight="1">
      <c r="A115" s="1425"/>
      <c r="B115" s="1476" t="s">
        <v>2757</v>
      </c>
      <c r="C115" s="1427"/>
      <c r="D115" s="1427"/>
      <c r="E115" s="1427"/>
      <c r="F115" s="1427"/>
      <c r="G115" s="1427"/>
      <c r="H115" s="1427"/>
      <c r="I115" s="1427"/>
      <c r="J115" s="1427"/>
      <c r="K115" s="1455"/>
      <c r="L115" s="1455"/>
      <c r="M115" s="1719"/>
      <c r="N115" s="144" t="s">
        <v>129</v>
      </c>
      <c r="O115" s="145"/>
      <c r="P115" s="1452"/>
      <c r="Q115" s="1452"/>
      <c r="R115" s="1452"/>
      <c r="S115" s="1452"/>
      <c r="T115" s="1452"/>
      <c r="U115" s="1452"/>
      <c r="V115" s="1452"/>
      <c r="W115" s="1427"/>
      <c r="X115" s="1452"/>
      <c r="Y115" s="1452"/>
      <c r="Z115" s="1452"/>
      <c r="AA115" s="1452"/>
      <c r="AB115" s="1452"/>
      <c r="AC115" s="1452"/>
      <c r="AD115" s="1452"/>
      <c r="AE115" s="1452"/>
      <c r="AF115" s="1452"/>
      <c r="AG115" s="1452"/>
      <c r="AH115" s="1452"/>
      <c r="AI115" s="1452"/>
      <c r="AJ115" s="1452"/>
      <c r="AK115" s="1452"/>
      <c r="AL115" s="1429">
        <v>1</v>
      </c>
      <c r="AM115" s="877">
        <v>51</v>
      </c>
    </row>
    <row r="116" spans="1:40" s="877" customFormat="1" ht="30" customHeight="1">
      <c r="A116" s="1425"/>
      <c r="B116" s="1478" t="s">
        <v>2758</v>
      </c>
      <c r="C116" s="1427"/>
      <c r="D116" s="1478" t="s">
        <v>11</v>
      </c>
      <c r="E116" s="1427"/>
      <c r="F116" s="1427"/>
      <c r="G116" s="1427"/>
      <c r="H116" s="1427"/>
      <c r="I116" s="1427"/>
      <c r="J116" s="1427"/>
      <c r="K116" s="1455"/>
      <c r="L116" s="1455"/>
      <c r="M116" s="1719"/>
      <c r="N116" s="144" t="s">
        <v>132</v>
      </c>
      <c r="O116" s="145"/>
      <c r="P116" s="1452"/>
      <c r="Q116" s="1452"/>
      <c r="R116" s="1452"/>
      <c r="S116" s="1427"/>
      <c r="T116" s="1477" t="s">
        <v>2755</v>
      </c>
      <c r="U116" s="1438" t="s">
        <v>2759</v>
      </c>
      <c r="V116" s="1427"/>
      <c r="W116" s="1427"/>
      <c r="X116" s="1452"/>
      <c r="Y116" s="1452"/>
      <c r="Z116" s="1452"/>
      <c r="AA116" s="1452"/>
      <c r="AB116" s="1452"/>
      <c r="AC116" s="1452"/>
      <c r="AD116" s="1452"/>
      <c r="AE116" s="1452"/>
      <c r="AF116" s="1452"/>
      <c r="AG116" s="1452"/>
      <c r="AH116" s="1452"/>
      <c r="AI116" s="1452"/>
      <c r="AJ116" s="1452"/>
      <c r="AK116" s="1452"/>
      <c r="AL116" s="1429">
        <v>1</v>
      </c>
      <c r="AM116" s="877">
        <v>52</v>
      </c>
    </row>
    <row r="117" spans="1:40" s="877" customFormat="1" ht="30" customHeight="1">
      <c r="A117" s="1425"/>
      <c r="B117" s="1476" t="s">
        <v>2760</v>
      </c>
      <c r="C117" s="1427"/>
      <c r="D117" s="1427"/>
      <c r="E117" s="1427"/>
      <c r="F117" s="1427"/>
      <c r="G117" s="1427"/>
      <c r="H117" s="1427"/>
      <c r="I117" s="1427"/>
      <c r="J117" s="1427"/>
      <c r="K117" s="1455"/>
      <c r="L117" s="1455"/>
      <c r="M117" s="1719"/>
      <c r="N117" s="144" t="s">
        <v>134</v>
      </c>
      <c r="O117" s="145"/>
      <c r="P117" s="1452"/>
      <c r="Q117" s="1452"/>
      <c r="R117" s="1452"/>
      <c r="S117" s="1427"/>
      <c r="T117" s="1475" t="s">
        <v>2761</v>
      </c>
      <c r="U117" s="1427"/>
      <c r="V117" s="1427"/>
      <c r="W117" s="1427"/>
      <c r="X117" s="1452"/>
      <c r="Y117" s="1452"/>
      <c r="Z117" s="1452"/>
      <c r="AA117" s="1452"/>
      <c r="AB117" s="1452"/>
      <c r="AC117" s="1452"/>
      <c r="AD117" s="1452"/>
      <c r="AE117" s="1452"/>
      <c r="AF117" s="1452"/>
      <c r="AG117" s="1452"/>
      <c r="AH117" s="1452"/>
      <c r="AI117" s="1452"/>
      <c r="AJ117" s="1452"/>
      <c r="AK117" s="1452"/>
      <c r="AL117" s="1429">
        <v>1</v>
      </c>
      <c r="AM117" s="877">
        <v>53</v>
      </c>
    </row>
    <row r="118" spans="1:40" s="877" customFormat="1" ht="30" customHeight="1">
      <c r="A118" s="1425"/>
      <c r="B118" s="1476" t="s">
        <v>2762</v>
      </c>
      <c r="C118" s="1427"/>
      <c r="D118" s="1427"/>
      <c r="E118" s="1427"/>
      <c r="F118" s="1427"/>
      <c r="G118" s="1427"/>
      <c r="H118" s="1427"/>
      <c r="I118" s="1427"/>
      <c r="J118" s="1427"/>
      <c r="K118" s="1455"/>
      <c r="L118" s="1455"/>
      <c r="M118" s="1720"/>
      <c r="N118" s="149" t="s">
        <v>137</v>
      </c>
      <c r="O118" s="150"/>
      <c r="P118" s="1452"/>
      <c r="Q118" s="1452"/>
      <c r="R118" s="1452"/>
      <c r="S118" s="1427"/>
      <c r="T118" s="1477" t="s">
        <v>2755</v>
      </c>
      <c r="U118" s="1438" t="s">
        <v>2756</v>
      </c>
      <c r="V118" s="1427"/>
      <c r="W118" s="1427"/>
      <c r="X118" s="1452"/>
      <c r="Y118" s="1479" t="s">
        <v>2763</v>
      </c>
      <c r="Z118" s="1452"/>
      <c r="AA118" s="1452"/>
      <c r="AB118" s="1452"/>
      <c r="AC118" s="1452"/>
      <c r="AD118" s="1452"/>
      <c r="AE118" s="1452"/>
      <c r="AF118" s="1452"/>
      <c r="AG118" s="1452"/>
      <c r="AH118" s="1452"/>
      <c r="AI118" s="1452"/>
      <c r="AJ118" s="1452"/>
      <c r="AK118" s="1452"/>
      <c r="AL118" s="1429">
        <v>1</v>
      </c>
    </row>
    <row r="119" spans="1:40" s="877" customFormat="1" ht="30" customHeight="1">
      <c r="A119" s="1425"/>
      <c r="B119" s="1476" t="s">
        <v>2764</v>
      </c>
      <c r="C119" s="1427"/>
      <c r="D119" s="1427"/>
      <c r="E119" s="1427"/>
      <c r="F119" s="1427"/>
      <c r="G119" s="1427"/>
      <c r="H119" s="1427"/>
      <c r="I119" s="1427"/>
      <c r="J119" s="1427"/>
      <c r="K119" s="1455"/>
      <c r="L119" s="1455"/>
      <c r="M119" s="1455"/>
      <c r="N119" s="1455"/>
      <c r="O119" s="1455"/>
      <c r="P119" s="1455"/>
      <c r="Q119" s="1452"/>
      <c r="R119" s="1452"/>
      <c r="S119" s="1427"/>
      <c r="T119" s="1427"/>
      <c r="U119" s="1480" t="s">
        <v>2765</v>
      </c>
      <c r="V119" s="1427"/>
      <c r="W119" s="1480"/>
      <c r="X119" s="1452"/>
      <c r="Y119" s="1480"/>
      <c r="Z119" s="1452"/>
      <c r="AA119" s="1480"/>
      <c r="AB119" s="1452"/>
      <c r="AC119" s="1452"/>
      <c r="AD119" s="1452"/>
      <c r="AE119" s="1452"/>
      <c r="AF119" s="1452"/>
      <c r="AG119" s="1452"/>
      <c r="AH119" s="1452"/>
      <c r="AI119" s="1452"/>
      <c r="AJ119" s="1452"/>
      <c r="AK119" s="1452"/>
      <c r="AL119" s="1429">
        <v>1</v>
      </c>
    </row>
    <row r="120" spans="1:40" s="877" customFormat="1" ht="30" customHeight="1">
      <c r="A120" s="1425"/>
      <c r="B120" s="1427"/>
      <c r="C120" s="1427"/>
      <c r="D120" s="1427"/>
      <c r="E120" s="1427"/>
      <c r="F120" s="1427"/>
      <c r="G120" s="1427"/>
      <c r="H120" s="1427"/>
      <c r="I120" s="1427"/>
      <c r="J120" s="1427"/>
      <c r="K120" s="1455"/>
      <c r="L120" s="1455"/>
      <c r="M120" s="1455"/>
      <c r="N120" s="1455"/>
      <c r="O120" s="1455"/>
      <c r="P120" s="1455"/>
      <c r="Q120" s="1452"/>
      <c r="R120" s="1452"/>
      <c r="S120" s="1427"/>
      <c r="T120" s="1427"/>
      <c r="U120" s="1480" t="s">
        <v>2767</v>
      </c>
      <c r="V120" s="1427"/>
      <c r="W120" s="1480"/>
      <c r="X120" s="1452"/>
      <c r="Y120" s="1480"/>
      <c r="Z120" s="1452"/>
      <c r="AA120" s="1480"/>
      <c r="AB120" s="1452"/>
      <c r="AC120" s="1452"/>
      <c r="AD120" s="1452"/>
      <c r="AE120" s="1452"/>
      <c r="AF120" s="1452"/>
      <c r="AG120" s="1452"/>
      <c r="AH120" s="1452"/>
      <c r="AI120" s="1452"/>
      <c r="AJ120" s="1452"/>
      <c r="AK120" s="1452"/>
      <c r="AL120" s="1429">
        <v>1</v>
      </c>
    </row>
    <row r="121" spans="1:40" s="877" customFormat="1" ht="30" customHeight="1">
      <c r="A121" s="1425"/>
      <c r="B121" s="1453"/>
      <c r="C121" s="1454"/>
      <c r="D121" s="1455"/>
      <c r="E121" s="1455"/>
      <c r="F121" s="1455"/>
      <c r="G121" s="1455"/>
      <c r="H121" s="1455"/>
      <c r="I121" s="1455"/>
      <c r="J121" s="1455"/>
      <c r="K121" s="1455"/>
      <c r="L121" s="1455"/>
      <c r="M121" s="1455"/>
      <c r="N121" s="1455"/>
      <c r="O121" s="1455"/>
      <c r="P121" s="1452"/>
      <c r="Q121" s="1452"/>
      <c r="R121" s="1452"/>
      <c r="S121" s="1452"/>
      <c r="T121" s="1452"/>
      <c r="U121" s="1480" t="s">
        <v>2766</v>
      </c>
      <c r="V121" s="1452"/>
      <c r="W121" s="1452"/>
      <c r="X121" s="1452"/>
      <c r="Y121" s="1452"/>
      <c r="Z121" s="1452"/>
      <c r="AA121" s="1452"/>
      <c r="AB121" s="1452"/>
      <c r="AC121" s="1452"/>
      <c r="AD121" s="1452"/>
      <c r="AE121" s="1452"/>
      <c r="AF121" s="1452"/>
      <c r="AG121" s="1452"/>
      <c r="AH121" s="1452"/>
      <c r="AI121" s="1452"/>
      <c r="AJ121" s="1452"/>
      <c r="AK121" s="1452"/>
      <c r="AL121" s="1429">
        <v>1</v>
      </c>
    </row>
    <row r="122" spans="1:40" s="877" customFormat="1" ht="30" customHeight="1">
      <c r="A122" s="1425"/>
      <c r="B122" s="1481"/>
      <c r="C122" s="1482" t="s">
        <v>2769</v>
      </c>
      <c r="D122" s="1482"/>
      <c r="E122" s="1482"/>
      <c r="F122" s="1483"/>
      <c r="G122" s="1483"/>
      <c r="H122" s="1483"/>
      <c r="I122" s="1483"/>
      <c r="J122" s="1483"/>
      <c r="K122" s="1483"/>
      <c r="L122" s="1483"/>
      <c r="M122" s="1483"/>
      <c r="N122" s="1481"/>
      <c r="O122" s="1481"/>
      <c r="P122" s="1481"/>
      <c r="Q122" s="1452"/>
      <c r="R122" s="1452"/>
      <c r="S122" s="1452"/>
      <c r="T122" s="1452"/>
      <c r="U122" s="1480" t="s">
        <v>2768</v>
      </c>
      <c r="V122" s="1452"/>
      <c r="W122" s="1452"/>
      <c r="X122" s="1452"/>
      <c r="Y122" s="1452"/>
      <c r="Z122" s="1452"/>
      <c r="AA122" s="1452"/>
      <c r="AB122" s="1452"/>
      <c r="AC122" s="1452"/>
      <c r="AD122" s="1452"/>
      <c r="AE122" s="1452"/>
      <c r="AF122" s="1452"/>
      <c r="AG122" s="1452"/>
      <c r="AH122" s="1452"/>
      <c r="AI122" s="1428"/>
      <c r="AJ122" s="1428"/>
      <c r="AK122" s="1428"/>
      <c r="AL122" s="1429">
        <v>1</v>
      </c>
    </row>
    <row r="123" spans="1:40" s="877" customFormat="1" ht="30" customHeight="1">
      <c r="A123" s="1425"/>
      <c r="B123" s="1484" t="s">
        <v>2770</v>
      </c>
      <c r="C123" s="1485"/>
      <c r="D123" s="1483"/>
      <c r="E123" s="1483"/>
      <c r="F123" s="1483"/>
      <c r="G123" s="1483"/>
      <c r="H123" s="1486" t="s">
        <v>2771</v>
      </c>
      <c r="I123" s="1483"/>
      <c r="J123" s="1483"/>
      <c r="K123" s="1483"/>
      <c r="L123" s="1483"/>
      <c r="M123" s="1483"/>
      <c r="N123" s="1481"/>
      <c r="O123" s="1481"/>
      <c r="P123" s="1481"/>
      <c r="Q123" s="1452"/>
      <c r="R123" s="1452"/>
      <c r="S123" s="1452"/>
      <c r="T123" s="1452"/>
      <c r="U123" s="1452"/>
      <c r="V123" s="1452"/>
      <c r="W123" s="1452"/>
      <c r="X123" s="1452"/>
      <c r="Y123" s="1452"/>
      <c r="Z123" s="1452"/>
      <c r="AA123" s="1452"/>
      <c r="AB123" s="1452"/>
      <c r="AC123" s="1452"/>
      <c r="AD123" s="1452"/>
      <c r="AE123" s="1452"/>
      <c r="AF123" s="1452"/>
      <c r="AG123" s="1452"/>
      <c r="AH123" s="1452"/>
      <c r="AI123" s="1428"/>
      <c r="AJ123" s="1428"/>
      <c r="AK123" s="1428"/>
      <c r="AL123" s="1429">
        <v>1</v>
      </c>
    </row>
    <row r="124" spans="1:40" s="877" customFormat="1" ht="30" customHeight="1">
      <c r="A124" s="1425"/>
      <c r="B124" s="1484"/>
      <c r="C124" s="1487" t="s">
        <v>2772</v>
      </c>
      <c r="D124" s="1487"/>
      <c r="E124" s="1487"/>
      <c r="F124" s="1487"/>
      <c r="G124" s="1487"/>
      <c r="H124" s="1487"/>
      <c r="I124" s="1487"/>
      <c r="J124" s="1487"/>
      <c r="K124" s="1487"/>
      <c r="L124" s="1487"/>
      <c r="M124" s="1487"/>
      <c r="N124" s="1487"/>
      <c r="O124" s="1487"/>
      <c r="P124" s="1487"/>
      <c r="Q124" s="1452"/>
      <c r="R124" s="1452"/>
      <c r="S124" s="1452"/>
      <c r="T124" s="1452"/>
      <c r="U124" s="1452"/>
      <c r="V124" s="1452"/>
      <c r="W124" s="1452"/>
      <c r="X124" s="1452"/>
      <c r="Y124" s="1452"/>
      <c r="Z124" s="1452"/>
      <c r="AA124" s="1452"/>
      <c r="AB124" s="1452"/>
      <c r="AC124" s="1452"/>
      <c r="AD124" s="1452"/>
      <c r="AE124" s="1452"/>
      <c r="AF124" s="1452"/>
      <c r="AG124" s="1452"/>
      <c r="AH124" s="1452"/>
      <c r="AI124" s="1428"/>
      <c r="AJ124" s="1428"/>
      <c r="AK124" s="1428"/>
      <c r="AL124" s="1429">
        <v>1</v>
      </c>
    </row>
    <row r="125" spans="1:40" s="877" customFormat="1" ht="30" customHeight="1">
      <c r="A125" s="1425"/>
      <c r="B125" s="1484"/>
      <c r="C125" s="1485"/>
      <c r="D125" s="1485"/>
      <c r="E125" s="1485"/>
      <c r="F125" s="1485"/>
      <c r="G125" s="1485"/>
      <c r="H125" s="1485"/>
      <c r="I125" s="1485"/>
      <c r="J125" s="1485"/>
      <c r="K125" s="1485"/>
      <c r="L125" s="1485"/>
      <c r="M125" s="1485"/>
      <c r="N125" s="1485"/>
      <c r="O125" s="1485"/>
      <c r="P125" s="1485"/>
      <c r="Q125" s="1452"/>
      <c r="R125" s="1452"/>
      <c r="S125" s="1452"/>
      <c r="T125" s="1452"/>
      <c r="U125" s="1452"/>
      <c r="V125" s="1452"/>
      <c r="W125" s="1452"/>
      <c r="X125" s="1452"/>
      <c r="Y125" s="1452"/>
      <c r="Z125" s="1452"/>
      <c r="AA125" s="1452"/>
      <c r="AB125" s="1452"/>
      <c r="AC125" s="1452"/>
      <c r="AD125" s="1452"/>
      <c r="AE125" s="1452"/>
      <c r="AF125" s="1452"/>
      <c r="AG125" s="1452"/>
      <c r="AH125" s="1452"/>
      <c r="AI125" s="1428"/>
      <c r="AJ125" s="1428"/>
      <c r="AK125" s="1428"/>
      <c r="AL125" s="1429">
        <v>1</v>
      </c>
    </row>
    <row r="126" spans="1:40" s="877" customFormat="1" ht="30" customHeight="1">
      <c r="A126" s="1425"/>
      <c r="B126" s="1453"/>
      <c r="C126" s="1454"/>
      <c r="D126" s="1455"/>
      <c r="E126" s="1455"/>
      <c r="F126" s="1455"/>
      <c r="G126" s="1455"/>
      <c r="H126" s="1455"/>
      <c r="I126" s="1455"/>
      <c r="J126" s="1455"/>
      <c r="K126" s="1455"/>
      <c r="L126" s="1455"/>
      <c r="M126" s="1455"/>
      <c r="N126" s="1455"/>
      <c r="O126" s="1455"/>
      <c r="P126" s="1452"/>
      <c r="Q126" s="1452"/>
      <c r="R126" s="1452"/>
      <c r="S126" s="1452"/>
      <c r="T126" s="1452"/>
      <c r="U126" s="1452"/>
      <c r="V126" s="1452"/>
      <c r="W126" s="1452"/>
      <c r="X126" s="1452"/>
      <c r="Y126" s="1452"/>
      <c r="Z126" s="1452"/>
      <c r="AA126" s="1452"/>
      <c r="AB126" s="1452"/>
      <c r="AC126" s="1452"/>
      <c r="AD126" s="1452"/>
      <c r="AE126" s="1452"/>
      <c r="AF126" s="1452"/>
      <c r="AG126" s="1452"/>
      <c r="AH126" s="1452"/>
      <c r="AI126" s="1428"/>
      <c r="AJ126" s="1428"/>
      <c r="AK126" s="1428"/>
      <c r="AL126" s="1429">
        <v>1</v>
      </c>
    </row>
    <row r="127" spans="1:40" s="1488" customFormat="1" ht="39.950000000000003" customHeight="1">
      <c r="A127" s="1425"/>
      <c r="B127" s="1489"/>
      <c r="C127" s="1453" t="s">
        <v>2773</v>
      </c>
      <c r="D127" s="1453"/>
      <c r="E127" s="1427"/>
      <c r="F127" s="1427"/>
      <c r="G127" s="1427"/>
      <c r="H127" s="1427"/>
      <c r="I127" s="1427"/>
      <c r="J127" s="1427"/>
      <c r="K127" s="1427"/>
      <c r="L127" s="1427"/>
      <c r="M127" s="1427"/>
      <c r="N127" s="1427"/>
      <c r="O127" s="1427"/>
      <c r="P127" s="1427"/>
      <c r="Q127" s="1427"/>
      <c r="R127" s="1427"/>
      <c r="S127" s="1427"/>
      <c r="T127" s="1427"/>
      <c r="U127" s="1427"/>
      <c r="V127" s="1427"/>
      <c r="W127" s="1427"/>
      <c r="X127" s="1427"/>
      <c r="Y127" s="1427"/>
      <c r="Z127" s="1427"/>
      <c r="AA127" s="1427"/>
      <c r="AB127" s="1427"/>
      <c r="AC127" s="1427"/>
      <c r="AD127" s="1427"/>
      <c r="AE127" s="1427"/>
      <c r="AF127" s="1427"/>
      <c r="AG127" s="1427"/>
      <c r="AH127" s="1427"/>
      <c r="AI127" s="1428"/>
      <c r="AJ127" s="1428"/>
      <c r="AK127" s="1428"/>
      <c r="AL127" s="1429">
        <v>1</v>
      </c>
      <c r="AM127" s="877"/>
      <c r="AN127" s="877"/>
    </row>
    <row r="128" spans="1:40" s="1488" customFormat="1" ht="39.950000000000003" customHeight="1">
      <c r="A128" s="1425"/>
      <c r="B128" s="1440" t="s">
        <v>2774</v>
      </c>
      <c r="C128" s="1434"/>
      <c r="D128" s="1425"/>
      <c r="E128" s="1425"/>
      <c r="F128" s="1425"/>
      <c r="G128" s="1425"/>
      <c r="H128" s="1425"/>
      <c r="I128" s="1490"/>
      <c r="J128" s="1425"/>
      <c r="K128" s="1425"/>
      <c r="L128" s="1425"/>
      <c r="M128" s="1425"/>
      <c r="N128" s="1425"/>
      <c r="O128" s="1490"/>
      <c r="P128" s="1490"/>
      <c r="Q128" s="1490"/>
      <c r="R128" s="1490"/>
      <c r="S128" s="1490"/>
      <c r="T128" s="1427"/>
      <c r="U128" s="1427"/>
      <c r="V128" s="1427"/>
      <c r="W128" s="1427"/>
      <c r="X128" s="1427"/>
      <c r="Y128" s="1427"/>
      <c r="Z128" s="1427"/>
      <c r="AA128" s="1427"/>
      <c r="AB128" s="1427"/>
      <c r="AC128" s="1427"/>
      <c r="AD128" s="1427"/>
      <c r="AE128" s="1427"/>
      <c r="AF128" s="1427"/>
      <c r="AG128" s="1427"/>
      <c r="AH128" s="1427"/>
      <c r="AI128" s="1428"/>
      <c r="AJ128" s="1428"/>
      <c r="AK128" s="1428"/>
      <c r="AL128" s="1429">
        <v>1</v>
      </c>
      <c r="AM128" s="877"/>
      <c r="AN128" s="877"/>
    </row>
    <row r="129" spans="1:38" ht="25.5">
      <c r="A129" s="1425"/>
      <c r="B129" s="1491"/>
      <c r="C129" s="1492"/>
      <c r="D129" s="1492"/>
      <c r="E129" s="1492"/>
      <c r="F129" s="1493"/>
      <c r="G129" s="1493"/>
      <c r="H129" s="1493"/>
      <c r="I129" s="1493"/>
      <c r="J129" s="1427"/>
      <c r="K129" s="1427"/>
      <c r="L129" s="1427"/>
      <c r="M129" s="1427"/>
      <c r="N129" s="1427"/>
      <c r="O129" s="1427"/>
      <c r="P129" s="1428"/>
      <c r="Q129" s="1490"/>
      <c r="R129" s="1490"/>
      <c r="S129" s="1490"/>
      <c r="T129" s="1427"/>
      <c r="U129" s="1427"/>
      <c r="V129" s="1427"/>
      <c r="W129" s="1427"/>
      <c r="X129" s="1427"/>
      <c r="Y129" s="1427"/>
      <c r="Z129" s="1427"/>
      <c r="AA129" s="1427"/>
      <c r="AB129" s="1427"/>
      <c r="AC129" s="1427"/>
      <c r="AD129" s="1427"/>
      <c r="AE129" s="1427"/>
      <c r="AF129" s="1427"/>
      <c r="AG129" s="1427"/>
      <c r="AH129" s="1427"/>
      <c r="AI129" s="1428"/>
      <c r="AJ129" s="1428"/>
      <c r="AK129" s="1428"/>
      <c r="AL129" s="1429">
        <v>1</v>
      </c>
    </row>
    <row r="130" spans="1:38">
      <c r="A130" s="1425"/>
      <c r="B130" s="1104">
        <v>18</v>
      </c>
      <c r="C130" s="1104">
        <v>19</v>
      </c>
      <c r="D130" s="1104">
        <v>15</v>
      </c>
      <c r="E130" s="1104">
        <v>11</v>
      </c>
      <c r="F130" s="1104">
        <v>16</v>
      </c>
      <c r="G130" s="1104">
        <v>11</v>
      </c>
      <c r="H130" s="1104">
        <v>21</v>
      </c>
      <c r="I130" s="1104">
        <v>17</v>
      </c>
      <c r="J130" s="1104">
        <v>11</v>
      </c>
      <c r="K130" s="1104">
        <v>11</v>
      </c>
      <c r="L130" s="1104">
        <v>11</v>
      </c>
      <c r="M130" s="1104">
        <v>18</v>
      </c>
      <c r="N130" s="1104">
        <v>11</v>
      </c>
      <c r="O130" s="1104">
        <v>19</v>
      </c>
      <c r="P130" s="1104">
        <v>13</v>
      </c>
      <c r="Q130" s="1490"/>
      <c r="R130" s="1490"/>
      <c r="S130" s="1490"/>
      <c r="T130" s="1427"/>
      <c r="U130" s="1427"/>
      <c r="V130" s="1427"/>
      <c r="W130" s="1427"/>
      <c r="X130" s="1427"/>
      <c r="Y130" s="1427"/>
      <c r="Z130" s="1427"/>
      <c r="AA130" s="1427"/>
      <c r="AB130" s="1427"/>
      <c r="AC130" s="1427"/>
      <c r="AD130" s="1427"/>
      <c r="AE130" s="1427"/>
      <c r="AF130" s="1427"/>
      <c r="AG130" s="1427"/>
      <c r="AH130" s="1427"/>
      <c r="AI130" s="1428"/>
      <c r="AJ130" s="1428"/>
      <c r="AK130" s="1428"/>
      <c r="AL130" s="1429">
        <v>1</v>
      </c>
    </row>
    <row r="131" spans="1:38" ht="26.25">
      <c r="A131" s="1425"/>
      <c r="B131" s="1716" t="s">
        <v>195</v>
      </c>
      <c r="C131" s="1717"/>
      <c r="D131" s="1717"/>
      <c r="E131" s="1717"/>
      <c r="F131" s="1717"/>
      <c r="G131" s="1717"/>
      <c r="H131" s="1717"/>
      <c r="I131" s="1717"/>
      <c r="J131" s="1717"/>
      <c r="K131" s="1717"/>
      <c r="L131" s="1717"/>
      <c r="M131" s="1717"/>
      <c r="N131" s="1717"/>
      <c r="O131" s="1717"/>
      <c r="P131" s="1718"/>
      <c r="Q131" s="1490"/>
      <c r="R131" s="1490"/>
      <c r="S131" s="1490"/>
      <c r="T131" s="1427"/>
      <c r="U131" s="1427"/>
      <c r="V131" s="1427"/>
      <c r="W131" s="1427"/>
      <c r="X131" s="1427"/>
      <c r="Y131" s="1427"/>
      <c r="Z131" s="1427"/>
      <c r="AA131" s="1427"/>
      <c r="AB131" s="1427"/>
      <c r="AC131" s="1427"/>
      <c r="AD131" s="1427"/>
      <c r="AE131" s="1427"/>
      <c r="AF131" s="1427"/>
      <c r="AG131" s="1427"/>
      <c r="AH131" s="1427"/>
      <c r="AI131" s="1428"/>
      <c r="AJ131" s="1428"/>
      <c r="AK131" s="1428"/>
      <c r="AL131" s="1429">
        <v>1</v>
      </c>
    </row>
    <row r="132" spans="1:38" ht="21">
      <c r="A132" s="1425"/>
      <c r="B132" s="762" t="s">
        <v>721</v>
      </c>
      <c r="C132" s="1693" t="s">
        <v>720</v>
      </c>
      <c r="D132" s="9"/>
      <c r="E132" s="1663"/>
      <c r="F132" s="1494"/>
      <c r="G132" s="1654" t="s">
        <v>2775</v>
      </c>
      <c r="H132" s="1672" t="s">
        <v>3339</v>
      </c>
      <c r="I132"/>
      <c r="J132" s="1731" t="s">
        <v>958</v>
      </c>
      <c r="K132" s="1731"/>
      <c r="L132" s="1672" t="s">
        <v>3338</v>
      </c>
      <c r="M132" s="1495"/>
      <c r="N132" s="1668">
        <f>C133*B133</f>
        <v>1250</v>
      </c>
      <c r="O132" s="1669">
        <f>(C134*B133)/1000</f>
        <v>162.5</v>
      </c>
      <c r="P132" s="1676"/>
      <c r="Q132" s="1490"/>
      <c r="R132" s="1490"/>
      <c r="S132" s="1490"/>
      <c r="T132" s="1427"/>
      <c r="U132" s="1427"/>
      <c r="V132" s="1427"/>
      <c r="W132" s="1427"/>
      <c r="X132" s="1427"/>
      <c r="Y132" s="1427"/>
      <c r="Z132" s="1427"/>
      <c r="AA132" s="1427"/>
      <c r="AB132" s="1427"/>
      <c r="AC132" s="1427"/>
      <c r="AD132" s="1427"/>
      <c r="AE132" s="1427"/>
      <c r="AF132" s="1427"/>
      <c r="AG132" s="1427"/>
      <c r="AH132" s="1427"/>
      <c r="AI132" s="1428"/>
      <c r="AJ132" s="1428"/>
      <c r="AK132" s="1428"/>
      <c r="AL132" s="1429">
        <v>1</v>
      </c>
    </row>
    <row r="133" spans="1:38" ht="21">
      <c r="A133" s="1425"/>
      <c r="B133" s="1721">
        <v>1250</v>
      </c>
      <c r="C133" s="779">
        <v>1</v>
      </c>
      <c r="D133" s="1673" t="str">
        <f>"&lt; Nb de "&amp;J132&amp;" par personne "</f>
        <v xml:space="preserve">&lt; Nb de tranches par personne </v>
      </c>
      <c r="E133" s="1667"/>
      <c r="F133" s="9"/>
      <c r="G133" s="780">
        <v>7</v>
      </c>
      <c r="H133" s="1673" t="str">
        <f>"&lt; Nb "&amp;J132&amp;" dans 1 " &amp;G132</f>
        <v>&lt; Nb tranches dans 1 Barquette(s)</v>
      </c>
      <c r="I133" s="1496"/>
      <c r="J133" s="1674" t="str">
        <f>IF(OR(G133="",N132=0),"",INT(N132/G133) &amp; " " &amp; G132 &amp; " de " &amp; G133 &amp; " " &amp; J132 &amp; IF(MOD(N132,G133)&gt;0," + 1 " &amp; G132 &amp; " de " &amp; TEXT(MOD(N132,G133),"0.00") &amp; " " &amp; J132,""))</f>
        <v>178 Barquette(s) de 7 tranches + 1 Barquette(s) de 4.00 tranches</v>
      </c>
      <c r="K133" s="1664"/>
      <c r="L133" s="1664"/>
      <c r="M133" s="1664"/>
      <c r="N133" s="1664"/>
      <c r="O133" s="1664"/>
      <c r="P133" s="1677"/>
      <c r="Q133" s="1490"/>
      <c r="R133" s="1490"/>
      <c r="S133" s="1490"/>
      <c r="T133" s="1427"/>
      <c r="U133" s="1427"/>
      <c r="V133" s="1427"/>
      <c r="W133" s="1427"/>
      <c r="X133" s="1427"/>
      <c r="Y133" s="1427"/>
      <c r="Z133" s="1427"/>
      <c r="AA133" s="1427"/>
      <c r="AB133" s="1427"/>
      <c r="AC133" s="1427"/>
      <c r="AD133" s="1427"/>
      <c r="AE133" s="1427"/>
      <c r="AF133" s="1427"/>
      <c r="AG133" s="1427"/>
      <c r="AH133" s="1427"/>
      <c r="AI133" s="1428"/>
      <c r="AJ133" s="1428"/>
      <c r="AK133" s="1428"/>
      <c r="AL133" s="1429">
        <v>1</v>
      </c>
    </row>
    <row r="134" spans="1:38" ht="21">
      <c r="A134" s="1425"/>
      <c r="B134" s="1721"/>
      <c r="C134" s="1671">
        <v>130</v>
      </c>
      <c r="D134" s="1692" t="s">
        <v>3337</v>
      </c>
      <c r="E134" s="1497"/>
      <c r="F134" s="9"/>
      <c r="G134" s="1670">
        <v>1.3</v>
      </c>
      <c r="H134" s="1653" t="str">
        <f>"&lt; poids par "&amp; G132</f>
        <v>&lt; poids par Barquette(s)</v>
      </c>
      <c r="I134" s="1495"/>
      <c r="J134" s="1675" t="str">
        <f>IF(OR(O132&lt;=0,G134&lt;=0),"",_xlfn.LET(_xlpm.n,ROUND(O132/G134,9),_xlpm.q,INT(_xlpm.n),_xlpm.r,ROUND(O132-_xlpm.q*G134,9),_xlpm.base,_xlpm.q&amp;" "&amp;G132&amp;" de "&amp;TEXT(G134,"0.000")&amp;" kg",IF(_xlpm.r&lt;=0.000000001,_xlpm.base,_xlpm.base&amp;" + 1 "&amp;G132&amp;" de "&amp;TEXT(_xlpm.r,"0.000")&amp;" kg")))</f>
        <v>125 Barquette(s) de 1.300 kg</v>
      </c>
      <c r="K134" s="1665"/>
      <c r="L134" s="1665"/>
      <c r="M134" s="1665"/>
      <c r="N134" s="1665"/>
      <c r="O134" s="1665"/>
      <c r="P134" s="1678"/>
      <c r="Q134" s="1490"/>
      <c r="R134" s="1490"/>
      <c r="S134" s="1490"/>
      <c r="T134" s="1427"/>
      <c r="U134" s="1427"/>
      <c r="V134" s="1427"/>
      <c r="W134" s="1427"/>
      <c r="X134" s="1427"/>
      <c r="Y134" s="1427"/>
      <c r="Z134" s="1427"/>
      <c r="AA134" s="1427"/>
      <c r="AB134" s="1427"/>
      <c r="AC134" s="1427"/>
      <c r="AD134" s="1427"/>
      <c r="AE134" s="1427"/>
      <c r="AF134" s="1427"/>
      <c r="AG134" s="1427"/>
      <c r="AH134" s="1427"/>
      <c r="AI134" s="1428"/>
      <c r="AJ134" s="1428"/>
      <c r="AK134" s="1428"/>
      <c r="AL134" s="1429">
        <v>1</v>
      </c>
    </row>
    <row r="135" spans="1:38" ht="21">
      <c r="A135" s="1425"/>
      <c r="B135" s="1679" t="s">
        <v>2776</v>
      </c>
      <c r="C135" s="1498"/>
      <c r="D135" s="1548"/>
      <c r="E135" s="1548"/>
      <c r="F135" s="1548"/>
      <c r="G135" s="1498"/>
      <c r="H135" s="1498"/>
      <c r="I135" s="1498"/>
      <c r="J135" s="1498"/>
      <c r="K135" s="1498"/>
      <c r="L135" s="1498"/>
      <c r="M135" s="1498"/>
      <c r="N135" s="1499"/>
      <c r="O135" s="1666"/>
      <c r="P135" s="1680"/>
      <c r="Q135" s="1490"/>
      <c r="R135" s="1490"/>
      <c r="S135" s="1490"/>
      <c r="T135" s="1427"/>
      <c r="U135" s="1427"/>
      <c r="V135" s="1427"/>
      <c r="W135" s="1427"/>
      <c r="X135" s="1427"/>
      <c r="Y135" s="1427"/>
      <c r="Z135" s="1427"/>
      <c r="AA135" s="1427"/>
      <c r="AB135" s="1427"/>
      <c r="AC135" s="1427"/>
      <c r="AD135" s="1427"/>
      <c r="AE135" s="1427"/>
      <c r="AF135" s="1427"/>
      <c r="AG135" s="1427"/>
      <c r="AH135" s="1427"/>
      <c r="AI135" s="1428"/>
      <c r="AJ135" s="1428"/>
      <c r="AK135" s="1428"/>
      <c r="AL135" s="1429">
        <v>1</v>
      </c>
    </row>
    <row r="136" spans="1:38" ht="21">
      <c r="A136" s="1425"/>
      <c r="B136" s="1681"/>
      <c r="C136" s="1682"/>
      <c r="D136" s="1683"/>
      <c r="E136" s="1683"/>
      <c r="F136" s="1684"/>
      <c r="G136" s="1685"/>
      <c r="H136" s="1686"/>
      <c r="I136" s="1687"/>
      <c r="J136" s="1688"/>
      <c r="K136" s="1688"/>
      <c r="L136" s="1688"/>
      <c r="M136" s="1688"/>
      <c r="N136" s="1689"/>
      <c r="O136" s="1690"/>
      <c r="P136" s="1691"/>
      <c r="Q136" s="1490"/>
      <c r="R136" s="1490"/>
      <c r="S136" s="1490"/>
      <c r="T136" s="1427"/>
      <c r="U136" s="1427"/>
      <c r="V136" s="1427"/>
      <c r="W136" s="1427"/>
      <c r="X136" s="1427"/>
      <c r="Y136" s="1427"/>
      <c r="Z136" s="1427"/>
      <c r="AA136" s="1427"/>
      <c r="AB136" s="1427"/>
      <c r="AC136" s="1427"/>
      <c r="AD136" s="1427"/>
      <c r="AE136" s="1427"/>
      <c r="AF136" s="1427"/>
      <c r="AG136" s="1427"/>
      <c r="AH136" s="1427"/>
      <c r="AI136" s="1428"/>
      <c r="AJ136" s="1428"/>
      <c r="AK136" s="1428"/>
      <c r="AL136" s="1429">
        <v>1</v>
      </c>
    </row>
    <row r="137" spans="1:38" ht="27">
      <c r="A137" s="1425"/>
      <c r="B137" s="1500"/>
      <c r="C137" s="1425"/>
      <c r="D137" s="1425"/>
      <c r="E137" s="1425"/>
      <c r="F137" s="1425"/>
      <c r="G137" s="1425"/>
      <c r="H137" s="1425"/>
      <c r="I137" s="1490"/>
      <c r="J137" s="1425"/>
      <c r="K137" s="1425"/>
      <c r="L137" s="1425"/>
      <c r="M137" s="1425"/>
      <c r="N137" s="1425"/>
      <c r="O137" s="1490"/>
      <c r="P137" s="1490"/>
      <c r="Q137" s="1490"/>
      <c r="R137" s="1490"/>
      <c r="S137" s="1490"/>
      <c r="T137" s="1427"/>
      <c r="U137" s="1427"/>
      <c r="V137" s="1427"/>
      <c r="W137" s="1427"/>
      <c r="X137" s="1427"/>
      <c r="Y137" s="1427"/>
      <c r="Z137" s="1427"/>
      <c r="AA137" s="1427"/>
      <c r="AB137" s="1427"/>
      <c r="AC137" s="1427"/>
      <c r="AD137" s="1427"/>
      <c r="AE137" s="1427"/>
      <c r="AF137" s="1427"/>
      <c r="AG137" s="1427"/>
      <c r="AH137" s="1427"/>
      <c r="AI137" s="1428"/>
      <c r="AJ137" s="1428"/>
      <c r="AK137" s="1428"/>
      <c r="AL137" s="1429">
        <v>1</v>
      </c>
    </row>
    <row r="138" spans="1:38" s="877" customFormat="1" ht="30" customHeight="1">
      <c r="A138" s="1425"/>
      <c r="B138" s="1501" t="s">
        <v>2777</v>
      </c>
      <c r="C138" s="1502"/>
      <c r="D138" s="1502"/>
      <c r="E138" s="1502"/>
      <c r="F138" s="1502"/>
      <c r="G138" s="1502"/>
      <c r="H138" s="1502"/>
      <c r="I138" s="1502"/>
      <c r="J138" s="1502"/>
      <c r="K138" s="1455" t="s">
        <v>22</v>
      </c>
      <c r="L138" s="1455"/>
      <c r="M138" s="1455"/>
      <c r="N138" s="1455"/>
      <c r="O138" s="1455"/>
      <c r="P138" s="1452"/>
      <c r="Q138" s="1452"/>
      <c r="R138" s="1452"/>
      <c r="S138" s="1452"/>
      <c r="T138" s="1452"/>
      <c r="U138" s="1452"/>
      <c r="V138" s="1452"/>
      <c r="W138" s="1452"/>
      <c r="X138" s="1452"/>
      <c r="Y138" s="1452"/>
      <c r="Z138" s="1452"/>
      <c r="AA138" s="1452"/>
      <c r="AB138" s="1452"/>
      <c r="AC138" s="1452"/>
      <c r="AD138" s="1452"/>
      <c r="AE138" s="1452"/>
      <c r="AF138" s="1428"/>
      <c r="AG138" s="1428"/>
      <c r="AH138" s="1428"/>
      <c r="AI138" s="1428"/>
      <c r="AJ138" s="1428"/>
      <c r="AK138" s="1428"/>
      <c r="AL138" s="1429">
        <v>1</v>
      </c>
    </row>
    <row r="139" spans="1:38" s="877" customFormat="1" ht="30" customHeight="1">
      <c r="A139" s="1425"/>
      <c r="B139" s="1503" t="s">
        <v>2778</v>
      </c>
      <c r="C139" s="1502"/>
      <c r="D139" s="1502"/>
      <c r="E139" s="1502"/>
      <c r="F139" s="1502"/>
      <c r="G139" s="1502"/>
      <c r="H139" s="1502"/>
      <c r="I139" s="1502"/>
      <c r="J139" s="1502"/>
      <c r="K139" s="1455" t="s">
        <v>22</v>
      </c>
      <c r="L139" s="1455"/>
      <c r="M139" s="1455"/>
      <c r="N139" s="1455"/>
      <c r="O139" s="1455"/>
      <c r="P139" s="1452"/>
      <c r="Q139" s="1452"/>
      <c r="R139" s="1452"/>
      <c r="S139" s="1452"/>
      <c r="T139" s="1452"/>
      <c r="U139" s="1452"/>
      <c r="V139" s="1452"/>
      <c r="W139" s="1452"/>
      <c r="X139" s="1452"/>
      <c r="Y139" s="1452"/>
      <c r="Z139" s="1452"/>
      <c r="AA139" s="1452"/>
      <c r="AB139" s="1452"/>
      <c r="AC139" s="1452"/>
      <c r="AD139" s="1452"/>
      <c r="AE139" s="1452"/>
      <c r="AF139" s="1428"/>
      <c r="AG139" s="1428"/>
      <c r="AH139" s="1428"/>
      <c r="AI139" s="1428"/>
      <c r="AJ139" s="1428"/>
      <c r="AK139" s="1428"/>
      <c r="AL139" s="1429">
        <v>1</v>
      </c>
    </row>
    <row r="140" spans="1:38" s="877" customFormat="1" ht="30" customHeight="1">
      <c r="A140" s="1425"/>
      <c r="B140" s="1503" t="s">
        <v>2779</v>
      </c>
      <c r="C140" s="1502"/>
      <c r="D140" s="1502"/>
      <c r="E140" s="1502"/>
      <c r="F140" s="1502"/>
      <c r="G140" s="1502"/>
      <c r="H140" s="1502"/>
      <c r="I140" s="1502"/>
      <c r="J140" s="1502"/>
      <c r="K140" s="1455" t="s">
        <v>22</v>
      </c>
      <c r="L140" s="1455"/>
      <c r="M140" s="1455"/>
      <c r="N140" s="1455"/>
      <c r="O140" s="1455"/>
      <c r="P140" s="1452"/>
      <c r="Q140" s="1452"/>
      <c r="R140" s="1452"/>
      <c r="S140" s="1452"/>
      <c r="T140" s="1452"/>
      <c r="U140" s="1452"/>
      <c r="V140" s="1452"/>
      <c r="W140" s="1452"/>
      <c r="X140" s="1452"/>
      <c r="Y140" s="1452"/>
      <c r="Z140" s="1452"/>
      <c r="AA140" s="1452"/>
      <c r="AB140" s="1452"/>
      <c r="AC140" s="1452"/>
      <c r="AD140" s="1452"/>
      <c r="AE140" s="1452"/>
      <c r="AF140" s="1428"/>
      <c r="AG140" s="1428"/>
      <c r="AH140" s="1428"/>
      <c r="AI140" s="1428"/>
      <c r="AJ140" s="1428"/>
      <c r="AK140" s="1428"/>
      <c r="AL140" s="1429">
        <v>1</v>
      </c>
    </row>
    <row r="141" spans="1:38" s="877" customFormat="1" ht="30" customHeight="1">
      <c r="A141" s="1425"/>
      <c r="B141" s="1503" t="s">
        <v>2780</v>
      </c>
      <c r="C141" s="1502"/>
      <c r="D141" s="1502"/>
      <c r="E141" s="1502"/>
      <c r="F141" s="1502"/>
      <c r="G141" s="1502"/>
      <c r="H141" s="1502"/>
      <c r="I141" s="1502"/>
      <c r="J141" s="1502"/>
      <c r="K141" s="1455" t="s">
        <v>22</v>
      </c>
      <c r="L141" s="1455"/>
      <c r="M141" s="1455"/>
      <c r="N141" s="1455"/>
      <c r="O141" s="1455"/>
      <c r="P141" s="1452"/>
      <c r="Q141" s="1452"/>
      <c r="R141" s="1452"/>
      <c r="S141" s="1452"/>
      <c r="T141" s="1452"/>
      <c r="U141" s="1452"/>
      <c r="V141" s="1452"/>
      <c r="W141" s="1452"/>
      <c r="X141" s="1452"/>
      <c r="Y141" s="1452"/>
      <c r="Z141" s="1452"/>
      <c r="AA141" s="1452"/>
      <c r="AB141" s="1452"/>
      <c r="AC141" s="1452"/>
      <c r="AD141" s="1452"/>
      <c r="AE141" s="1452"/>
      <c r="AF141" s="1428"/>
      <c r="AG141" s="1428"/>
      <c r="AH141" s="1428"/>
      <c r="AI141" s="1428"/>
      <c r="AJ141" s="1428"/>
      <c r="AK141" s="1428"/>
      <c r="AL141" s="1429">
        <v>1</v>
      </c>
    </row>
    <row r="142" spans="1:38" s="877" customFormat="1" ht="30" customHeight="1">
      <c r="A142" s="1425"/>
      <c r="B142" s="1504" t="s">
        <v>2781</v>
      </c>
      <c r="C142" s="1502"/>
      <c r="D142" s="1502"/>
      <c r="E142" s="1502"/>
      <c r="F142" s="1502"/>
      <c r="G142" s="1502"/>
      <c r="H142" s="1502"/>
      <c r="I142" s="1502"/>
      <c r="J142" s="1502"/>
      <c r="K142" s="1455" t="s">
        <v>22</v>
      </c>
      <c r="L142" s="1455"/>
      <c r="M142" s="1455"/>
      <c r="N142" s="1455"/>
      <c r="O142" s="1455"/>
      <c r="P142" s="1452"/>
      <c r="Q142" s="1452"/>
      <c r="R142" s="1452"/>
      <c r="S142" s="1452"/>
      <c r="T142" s="1452"/>
      <c r="U142" s="1452"/>
      <c r="V142" s="1452"/>
      <c r="W142" s="1452"/>
      <c r="X142" s="1452"/>
      <c r="Y142" s="1452"/>
      <c r="Z142" s="1452"/>
      <c r="AA142" s="1452"/>
      <c r="AB142" s="1452"/>
      <c r="AC142" s="1452"/>
      <c r="AD142" s="1452"/>
      <c r="AE142" s="1452"/>
      <c r="AF142" s="1428"/>
      <c r="AG142" s="1428"/>
      <c r="AH142" s="1428"/>
      <c r="AI142" s="1428"/>
      <c r="AJ142" s="1428"/>
      <c r="AK142" s="1428"/>
      <c r="AL142" s="1429">
        <v>1</v>
      </c>
    </row>
    <row r="143" spans="1:38" s="877" customFormat="1" ht="30" customHeight="1">
      <c r="A143" s="1425"/>
      <c r="B143" s="1503" t="s">
        <v>2782</v>
      </c>
      <c r="C143" s="1502"/>
      <c r="D143" s="1502"/>
      <c r="E143" s="1502"/>
      <c r="F143" s="1502"/>
      <c r="G143" s="1502"/>
      <c r="H143" s="1502"/>
      <c r="I143" s="1502"/>
      <c r="J143" s="1502"/>
      <c r="K143" s="1455" t="s">
        <v>22</v>
      </c>
      <c r="L143" s="1455"/>
      <c r="M143" s="1455"/>
      <c r="N143" s="1455"/>
      <c r="O143" s="1455"/>
      <c r="P143" s="1452"/>
      <c r="Q143" s="1452"/>
      <c r="R143" s="1452"/>
      <c r="S143" s="1452"/>
      <c r="T143" s="1452"/>
      <c r="U143" s="1452"/>
      <c r="V143" s="1452"/>
      <c r="W143" s="1452"/>
      <c r="X143" s="1452"/>
      <c r="Y143" s="1452"/>
      <c r="Z143" s="1452"/>
      <c r="AA143" s="1452"/>
      <c r="AB143" s="1452"/>
      <c r="AC143" s="1452"/>
      <c r="AD143" s="1452"/>
      <c r="AE143" s="1452"/>
      <c r="AF143" s="1428"/>
      <c r="AG143" s="1428"/>
      <c r="AH143" s="1428"/>
      <c r="AI143" s="1428"/>
      <c r="AJ143" s="1428"/>
      <c r="AK143" s="1428"/>
      <c r="AL143" s="1429">
        <v>1</v>
      </c>
    </row>
    <row r="144" spans="1:38" s="877" customFormat="1" ht="30" customHeight="1">
      <c r="A144" s="1425"/>
      <c r="B144" s="1505" t="s">
        <v>2783</v>
      </c>
      <c r="C144" s="1502"/>
      <c r="D144" s="1502"/>
      <c r="E144" s="1502"/>
      <c r="F144" s="1502"/>
      <c r="G144" s="1502"/>
      <c r="H144" s="1502"/>
      <c r="I144" s="1502"/>
      <c r="J144" s="1502"/>
      <c r="K144" s="1455" t="s">
        <v>22</v>
      </c>
      <c r="L144" s="1455"/>
      <c r="M144" s="1455"/>
      <c r="N144" s="1455"/>
      <c r="O144" s="1455"/>
      <c r="P144" s="1452"/>
      <c r="Q144" s="1452"/>
      <c r="R144" s="1452"/>
      <c r="S144" s="1452"/>
      <c r="T144" s="1452"/>
      <c r="U144" s="1452"/>
      <c r="V144" s="1452"/>
      <c r="W144" s="1452"/>
      <c r="X144" s="1452"/>
      <c r="Y144" s="1452"/>
      <c r="Z144" s="1452"/>
      <c r="AA144" s="1452"/>
      <c r="AB144" s="1452"/>
      <c r="AC144" s="1452"/>
      <c r="AD144" s="1452"/>
      <c r="AE144" s="1452"/>
      <c r="AF144" s="1428"/>
      <c r="AG144" s="1428"/>
      <c r="AH144" s="1428"/>
      <c r="AI144" s="1428"/>
      <c r="AJ144" s="1428"/>
      <c r="AK144" s="1428"/>
      <c r="AL144" s="1429">
        <v>1</v>
      </c>
    </row>
    <row r="145" spans="1:38" s="877" customFormat="1" ht="30" customHeight="1">
      <c r="A145" s="1425"/>
      <c r="B145" s="1503" t="s">
        <v>2784</v>
      </c>
      <c r="C145" s="1502"/>
      <c r="D145" s="1502"/>
      <c r="E145" s="1502"/>
      <c r="F145" s="1502"/>
      <c r="G145" s="1502"/>
      <c r="H145" s="1502"/>
      <c r="I145" s="1502"/>
      <c r="J145" s="1502"/>
      <c r="K145" s="1455" t="s">
        <v>22</v>
      </c>
      <c r="L145" s="1455"/>
      <c r="M145" s="1455"/>
      <c r="N145" s="1455"/>
      <c r="O145" s="1455"/>
      <c r="P145" s="1452"/>
      <c r="Q145" s="1452"/>
      <c r="R145" s="1452"/>
      <c r="S145" s="1452"/>
      <c r="T145" s="1452"/>
      <c r="U145" s="1452"/>
      <c r="V145" s="1452"/>
      <c r="W145" s="1452"/>
      <c r="X145" s="1452"/>
      <c r="Y145" s="1452"/>
      <c r="Z145" s="1452"/>
      <c r="AA145" s="1452"/>
      <c r="AB145" s="1452"/>
      <c r="AC145" s="1452"/>
      <c r="AD145" s="1452"/>
      <c r="AE145" s="1452"/>
      <c r="AF145" s="1428"/>
      <c r="AG145" s="1428"/>
      <c r="AH145" s="1428"/>
      <c r="AI145" s="1428"/>
      <c r="AJ145" s="1428"/>
      <c r="AK145" s="1428"/>
      <c r="AL145" s="1429">
        <v>1</v>
      </c>
    </row>
    <row r="146" spans="1:38" s="877" customFormat="1" ht="30" customHeight="1">
      <c r="A146" s="1425"/>
      <c r="B146" s="1502"/>
      <c r="C146" s="1502"/>
      <c r="D146" s="1502"/>
      <c r="E146" s="1502"/>
      <c r="F146" s="1502"/>
      <c r="G146" s="1502"/>
      <c r="H146" s="1502"/>
      <c r="I146" s="1502"/>
      <c r="J146" s="1502"/>
      <c r="K146" s="1455" t="s">
        <v>22</v>
      </c>
      <c r="L146" s="1455"/>
      <c r="M146" s="1455"/>
      <c r="N146" s="1455"/>
      <c r="O146" s="1455"/>
      <c r="P146" s="1452"/>
      <c r="Q146" s="1452"/>
      <c r="R146" s="1452"/>
      <c r="S146" s="1452"/>
      <c r="T146" s="1452"/>
      <c r="U146" s="1452"/>
      <c r="V146" s="1452"/>
      <c r="W146" s="1452"/>
      <c r="X146" s="1452"/>
      <c r="Y146" s="1452"/>
      <c r="Z146" s="1452"/>
      <c r="AA146" s="1452"/>
      <c r="AB146" s="1452"/>
      <c r="AC146" s="1452"/>
      <c r="AD146" s="1452"/>
      <c r="AE146" s="1452"/>
      <c r="AF146" s="1428"/>
      <c r="AG146" s="1428"/>
      <c r="AH146" s="1428"/>
      <c r="AI146" s="1428"/>
      <c r="AJ146" s="1428"/>
      <c r="AK146" s="1428"/>
      <c r="AL146" s="1429">
        <v>1</v>
      </c>
    </row>
    <row r="147" spans="1:38" s="877" customFormat="1" ht="30" customHeight="1">
      <c r="A147" s="1425"/>
      <c r="B147" s="1503" t="s">
        <v>2785</v>
      </c>
      <c r="C147" s="1502"/>
      <c r="D147" s="1502"/>
      <c r="E147" s="1502"/>
      <c r="F147" s="1502"/>
      <c r="G147" s="1502"/>
      <c r="H147" s="1502"/>
      <c r="I147" s="1502"/>
      <c r="J147" s="1502"/>
      <c r="K147" s="1455" t="s">
        <v>22</v>
      </c>
      <c r="L147" s="1455"/>
      <c r="M147" s="1455"/>
      <c r="N147" s="1455"/>
      <c r="O147" s="1455"/>
      <c r="P147" s="1452"/>
      <c r="Q147" s="1452"/>
      <c r="R147" s="1452"/>
      <c r="S147" s="1452"/>
      <c r="T147" s="1452"/>
      <c r="U147" s="1452"/>
      <c r="V147" s="1452"/>
      <c r="W147" s="1452"/>
      <c r="X147" s="1452"/>
      <c r="Y147" s="1452"/>
      <c r="Z147" s="1452"/>
      <c r="AA147" s="1452"/>
      <c r="AB147" s="1452"/>
      <c r="AC147" s="1452"/>
      <c r="AD147" s="1452"/>
      <c r="AE147" s="1452"/>
      <c r="AF147" s="1428"/>
      <c r="AG147" s="1428"/>
      <c r="AH147" s="1428"/>
      <c r="AI147" s="1428"/>
      <c r="AJ147" s="1428"/>
      <c r="AK147" s="1428"/>
      <c r="AL147" s="1429">
        <v>1</v>
      </c>
    </row>
    <row r="148" spans="1:38" s="877" customFormat="1" ht="30" customHeight="1">
      <c r="A148" s="1425"/>
      <c r="B148" s="1504" t="s">
        <v>2786</v>
      </c>
      <c r="C148" s="1502"/>
      <c r="D148" s="1502"/>
      <c r="E148" s="1502"/>
      <c r="F148" s="1502"/>
      <c r="G148" s="1502"/>
      <c r="H148" s="1502"/>
      <c r="I148" s="1502"/>
      <c r="J148" s="1502"/>
      <c r="K148" s="1455" t="s">
        <v>22</v>
      </c>
      <c r="L148" s="1455"/>
      <c r="M148" s="1455"/>
      <c r="N148" s="1455"/>
      <c r="O148" s="1455"/>
      <c r="P148" s="1452"/>
      <c r="Q148" s="1452"/>
      <c r="R148" s="1452"/>
      <c r="S148" s="1452"/>
      <c r="T148" s="1452"/>
      <c r="U148" s="1452"/>
      <c r="V148" s="1452"/>
      <c r="W148" s="1452"/>
      <c r="X148" s="1452"/>
      <c r="Y148" s="1452"/>
      <c r="Z148" s="1452"/>
      <c r="AA148" s="1452"/>
      <c r="AB148" s="1452"/>
      <c r="AC148" s="1452"/>
      <c r="AD148" s="1452"/>
      <c r="AE148" s="1452"/>
      <c r="AF148" s="1428"/>
      <c r="AG148" s="1428"/>
      <c r="AH148" s="1428"/>
      <c r="AI148" s="1428"/>
      <c r="AJ148" s="1428"/>
      <c r="AK148" s="1428"/>
      <c r="AL148" s="1429">
        <v>1</v>
      </c>
    </row>
    <row r="149" spans="1:38" s="877" customFormat="1" ht="30" customHeight="1">
      <c r="A149" s="1425"/>
      <c r="B149" s="1503"/>
      <c r="C149" s="1502"/>
      <c r="D149" s="1502"/>
      <c r="E149" s="1502"/>
      <c r="F149" s="1502"/>
      <c r="G149" s="1502"/>
      <c r="H149" s="1502"/>
      <c r="I149" s="1502"/>
      <c r="J149" s="1502"/>
      <c r="K149" s="1455" t="s">
        <v>22</v>
      </c>
      <c r="L149" s="1455"/>
      <c r="M149" s="1455"/>
      <c r="N149" s="1455"/>
      <c r="O149" s="1455"/>
      <c r="P149" s="1452"/>
      <c r="Q149" s="1452"/>
      <c r="R149" s="1452"/>
      <c r="S149" s="1452"/>
      <c r="T149" s="1452"/>
      <c r="U149" s="1452"/>
      <c r="V149" s="1452"/>
      <c r="W149" s="1452"/>
      <c r="X149" s="1452"/>
      <c r="Y149" s="1452"/>
      <c r="Z149" s="1452"/>
      <c r="AA149" s="1452"/>
      <c r="AB149" s="1452"/>
      <c r="AC149" s="1452"/>
      <c r="AD149" s="1452"/>
      <c r="AE149" s="1452"/>
      <c r="AF149" s="1428"/>
      <c r="AG149" s="1428"/>
      <c r="AH149" s="1428"/>
      <c r="AI149" s="1428"/>
      <c r="AJ149" s="1428"/>
      <c r="AK149" s="1428"/>
      <c r="AL149" s="1429">
        <v>1</v>
      </c>
    </row>
    <row r="150" spans="1:38" s="877" customFormat="1" ht="30" customHeight="1">
      <c r="A150" s="1425"/>
      <c r="B150" s="1503" t="s">
        <v>2787</v>
      </c>
      <c r="C150" s="1502"/>
      <c r="D150" s="1502"/>
      <c r="E150" s="1502"/>
      <c r="F150" s="1502"/>
      <c r="G150" s="1502"/>
      <c r="H150" s="1502"/>
      <c r="I150" s="1502"/>
      <c r="J150" s="1502"/>
      <c r="K150" s="1455" t="s">
        <v>22</v>
      </c>
      <c r="L150" s="1455"/>
      <c r="M150" s="1455"/>
      <c r="N150" s="1455"/>
      <c r="O150" s="1455"/>
      <c r="P150" s="1452"/>
      <c r="Q150" s="1452"/>
      <c r="R150" s="1452"/>
      <c r="S150" s="1452"/>
      <c r="T150" s="1452"/>
      <c r="U150" s="1452"/>
      <c r="V150" s="1452"/>
      <c r="W150" s="1452"/>
      <c r="X150" s="1452"/>
      <c r="Y150" s="1452"/>
      <c r="Z150" s="1452"/>
      <c r="AA150" s="1452"/>
      <c r="AB150" s="1452"/>
      <c r="AC150" s="1452"/>
      <c r="AD150" s="1452"/>
      <c r="AE150" s="1452"/>
      <c r="AF150" s="1428"/>
      <c r="AG150" s="1428"/>
      <c r="AH150" s="1428"/>
      <c r="AI150" s="1428"/>
      <c r="AJ150" s="1428"/>
      <c r="AK150" s="1428"/>
      <c r="AL150" s="1429">
        <v>1</v>
      </c>
    </row>
    <row r="151" spans="1:38" s="877" customFormat="1" ht="30" customHeight="1">
      <c r="A151" s="1425"/>
      <c r="B151" s="1504" t="s">
        <v>2788</v>
      </c>
      <c r="C151" s="1502"/>
      <c r="D151" s="1502"/>
      <c r="E151" s="1502"/>
      <c r="F151" s="1502"/>
      <c r="G151" s="1502"/>
      <c r="H151" s="1502"/>
      <c r="I151" s="1502"/>
      <c r="J151" s="1502"/>
      <c r="K151" s="1455" t="s">
        <v>22</v>
      </c>
      <c r="L151" s="1455"/>
      <c r="M151" s="1455"/>
      <c r="N151" s="1455"/>
      <c r="O151" s="1455"/>
      <c r="P151" s="1452"/>
      <c r="Q151" s="1452"/>
      <c r="R151" s="1452"/>
      <c r="S151" s="1452"/>
      <c r="T151" s="1452"/>
      <c r="U151" s="1452"/>
      <c r="V151" s="1452"/>
      <c r="W151" s="1452"/>
      <c r="X151" s="1452"/>
      <c r="Y151" s="1452"/>
      <c r="Z151" s="1452"/>
      <c r="AA151" s="1452"/>
      <c r="AB151" s="1452"/>
      <c r="AC151" s="1452"/>
      <c r="AD151" s="1452"/>
      <c r="AE151" s="1452"/>
      <c r="AF151" s="1428"/>
      <c r="AG151" s="1428"/>
      <c r="AH151" s="1428"/>
      <c r="AI151" s="1428"/>
      <c r="AJ151" s="1428"/>
      <c r="AK151" s="1428"/>
      <c r="AL151" s="1429">
        <v>1</v>
      </c>
    </row>
    <row r="152" spans="1:38" s="877" customFormat="1" ht="30" customHeight="1">
      <c r="A152" s="1425"/>
      <c r="B152" s="1504" t="s">
        <v>2789</v>
      </c>
      <c r="C152" s="1502"/>
      <c r="D152" s="1502"/>
      <c r="E152" s="1502"/>
      <c r="F152" s="1502"/>
      <c r="G152" s="1502"/>
      <c r="H152" s="1502"/>
      <c r="I152" s="1502"/>
      <c r="J152" s="1502"/>
      <c r="K152" s="1455" t="s">
        <v>22</v>
      </c>
      <c r="L152" s="1455"/>
      <c r="M152" s="1455"/>
      <c r="N152" s="1427"/>
      <c r="O152" s="1427"/>
      <c r="P152" s="1452"/>
      <c r="Q152" s="1452"/>
      <c r="R152" s="1452"/>
      <c r="S152" s="1452"/>
      <c r="T152" s="1452"/>
      <c r="U152" s="1452"/>
      <c r="V152" s="1452"/>
      <c r="W152" s="1452"/>
      <c r="X152" s="1452"/>
      <c r="Y152" s="1452"/>
      <c r="Z152" s="1452"/>
      <c r="AA152" s="1452"/>
      <c r="AB152" s="1452"/>
      <c r="AC152" s="1452"/>
      <c r="AD152" s="1452"/>
      <c r="AE152" s="1452"/>
      <c r="AF152" s="1428"/>
      <c r="AG152" s="1428"/>
      <c r="AH152" s="1428"/>
      <c r="AI152" s="1428"/>
      <c r="AJ152" s="1428"/>
      <c r="AK152" s="1428"/>
      <c r="AL152" s="1429">
        <v>1</v>
      </c>
    </row>
    <row r="153" spans="1:38" s="877" customFormat="1" ht="30" customHeight="1">
      <c r="A153" s="1425"/>
      <c r="B153" s="1503" t="s">
        <v>2790</v>
      </c>
      <c r="C153" s="1502"/>
      <c r="D153" s="1502"/>
      <c r="E153" s="1502"/>
      <c r="F153" s="1502"/>
      <c r="G153" s="1502"/>
      <c r="H153" s="1502"/>
      <c r="I153" s="1502"/>
      <c r="J153" s="1502"/>
      <c r="K153" s="1455"/>
      <c r="L153" s="1455"/>
      <c r="M153" s="1455"/>
      <c r="N153" s="1427"/>
      <c r="O153" s="1427"/>
      <c r="P153" s="1452"/>
      <c r="Q153" s="1452"/>
      <c r="R153" s="1452"/>
      <c r="S153" s="1452"/>
      <c r="T153" s="1452"/>
      <c r="U153" s="1452"/>
      <c r="V153" s="1452"/>
      <c r="W153" s="1452"/>
      <c r="X153" s="1452"/>
      <c r="Y153" s="1452"/>
      <c r="Z153" s="1452"/>
      <c r="AA153" s="1452"/>
      <c r="AB153" s="1452"/>
      <c r="AC153" s="1452"/>
      <c r="AD153" s="1452"/>
      <c r="AE153" s="1452"/>
      <c r="AF153" s="1428"/>
      <c r="AG153" s="1428"/>
      <c r="AH153" s="1428"/>
      <c r="AI153" s="1428"/>
      <c r="AJ153" s="1428"/>
      <c r="AK153" s="1428"/>
      <c r="AL153" s="1429">
        <v>1</v>
      </c>
    </row>
    <row r="154" spans="1:38" s="877" customFormat="1" ht="30" customHeight="1">
      <c r="A154" s="1425"/>
      <c r="B154" s="1504" t="s">
        <v>2791</v>
      </c>
      <c r="C154" s="1502"/>
      <c r="D154" s="1502"/>
      <c r="E154" s="1502"/>
      <c r="F154" s="1502"/>
      <c r="G154" s="1502"/>
      <c r="H154" s="1502"/>
      <c r="I154" s="1502"/>
      <c r="J154" s="1502"/>
      <c r="K154" s="1455"/>
      <c r="L154" s="1455"/>
      <c r="M154" s="1455"/>
      <c r="N154" s="1427"/>
      <c r="O154" s="1427"/>
      <c r="P154" s="1452"/>
      <c r="Q154" s="1452"/>
      <c r="R154" s="1452"/>
      <c r="S154" s="1452"/>
      <c r="T154" s="1452"/>
      <c r="U154" s="1452"/>
      <c r="V154" s="1452"/>
      <c r="W154" s="1452"/>
      <c r="X154" s="1452"/>
      <c r="Y154" s="1452"/>
      <c r="Z154" s="1452"/>
      <c r="AA154" s="1452"/>
      <c r="AB154" s="1452"/>
      <c r="AC154" s="1452"/>
      <c r="AD154" s="1452"/>
      <c r="AE154" s="1452"/>
      <c r="AF154" s="1428"/>
      <c r="AG154" s="1428"/>
      <c r="AH154" s="1428"/>
      <c r="AI154" s="1428"/>
      <c r="AJ154" s="1428"/>
      <c r="AK154" s="1428"/>
      <c r="AL154" s="1429">
        <v>1</v>
      </c>
    </row>
    <row r="155" spans="1:38" s="877" customFormat="1" ht="27">
      <c r="A155" s="1425"/>
      <c r="B155" s="1500"/>
      <c r="C155" s="1425"/>
      <c r="D155" s="1425"/>
      <c r="E155" s="1425"/>
      <c r="F155" s="1425"/>
      <c r="G155" s="1425"/>
      <c r="H155" s="1425"/>
      <c r="I155" s="1490"/>
      <c r="J155" s="1425"/>
      <c r="K155" s="1425"/>
      <c r="L155" s="1425"/>
      <c r="M155" s="1425"/>
      <c r="N155" s="1425"/>
      <c r="O155" s="1490"/>
      <c r="P155" s="1490"/>
      <c r="Q155" s="1490"/>
      <c r="R155" s="1490"/>
      <c r="S155" s="1490"/>
      <c r="T155" s="1427"/>
      <c r="U155" s="1427"/>
      <c r="V155" s="1427"/>
      <c r="W155" s="1427"/>
      <c r="X155" s="1427"/>
      <c r="Y155" s="1427"/>
      <c r="Z155" s="1427"/>
      <c r="AA155" s="1427"/>
      <c r="AB155" s="1427"/>
      <c r="AC155" s="1427"/>
      <c r="AD155" s="1427"/>
      <c r="AE155" s="1427"/>
      <c r="AF155" s="1427"/>
      <c r="AG155" s="1427"/>
      <c r="AH155" s="1427"/>
      <c r="AI155" s="1428"/>
      <c r="AJ155" s="1428"/>
      <c r="AK155" s="1428"/>
      <c r="AL155" s="1429">
        <v>1</v>
      </c>
    </row>
    <row r="156" spans="1:38" s="877" customFormat="1" ht="26.25">
      <c r="A156" s="1425"/>
      <c r="B156" s="1506" t="s">
        <v>2792</v>
      </c>
      <c r="C156" s="1507"/>
      <c r="D156" s="1508"/>
      <c r="E156" s="1491"/>
      <c r="F156" s="1509"/>
      <c r="G156" s="1509"/>
      <c r="H156" s="1509"/>
      <c r="I156" s="1509"/>
      <c r="J156" s="1510"/>
      <c r="K156" s="1510"/>
      <c r="L156" s="1427"/>
      <c r="M156" s="1427"/>
      <c r="N156" s="1427"/>
      <c r="O156" s="1427"/>
      <c r="P156" s="1428"/>
      <c r="Q156" s="1490"/>
      <c r="R156" s="1490"/>
      <c r="S156" s="1490"/>
      <c r="T156" s="1427"/>
      <c r="U156" s="1427"/>
      <c r="V156" s="1427"/>
      <c r="W156" s="1427"/>
      <c r="X156" s="1427"/>
      <c r="Y156" s="1427"/>
      <c r="Z156" s="1427"/>
      <c r="AA156" s="1427"/>
      <c r="AB156" s="1427"/>
      <c r="AC156" s="1427"/>
      <c r="AD156" s="1427"/>
      <c r="AE156" s="1427"/>
      <c r="AF156" s="1427"/>
      <c r="AG156" s="1427"/>
      <c r="AH156" s="1427"/>
      <c r="AI156" s="1428"/>
      <c r="AJ156" s="1428"/>
      <c r="AK156" s="1428"/>
      <c r="AL156" s="1429">
        <v>1</v>
      </c>
    </row>
    <row r="157" spans="1:38" s="877" customFormat="1" ht="26.25">
      <c r="A157" s="1425"/>
      <c r="B157" s="1511" t="s">
        <v>2793</v>
      </c>
      <c r="C157" s="1512"/>
      <c r="D157" s="1513"/>
      <c r="E157" s="1514"/>
      <c r="F157" s="1514"/>
      <c r="G157" s="1514"/>
      <c r="H157" s="1514"/>
      <c r="I157" s="1514"/>
      <c r="J157" s="1514"/>
      <c r="K157" s="1510">
        <v>1</v>
      </c>
      <c r="L157" s="1427"/>
      <c r="M157" s="1427"/>
      <c r="N157" s="1427"/>
      <c r="O157" s="1427"/>
      <c r="P157" s="1428"/>
      <c r="Q157" s="1490"/>
      <c r="R157" s="1490"/>
      <c r="S157" s="1490"/>
      <c r="T157" s="1427"/>
      <c r="U157" s="1427"/>
      <c r="V157" s="1427"/>
      <c r="W157" s="1427"/>
      <c r="X157" s="1427"/>
      <c r="Y157" s="1427"/>
      <c r="Z157" s="1427"/>
      <c r="AA157" s="1427"/>
      <c r="AB157" s="1427"/>
      <c r="AC157" s="1427"/>
      <c r="AD157" s="1427"/>
      <c r="AE157" s="1427"/>
      <c r="AF157" s="1427"/>
      <c r="AG157" s="1427"/>
      <c r="AH157" s="1427"/>
      <c r="AI157" s="1428"/>
      <c r="AJ157" s="1428"/>
      <c r="AK157" s="1428"/>
      <c r="AL157" s="1429">
        <v>1</v>
      </c>
    </row>
    <row r="158" spans="1:38" s="877" customFormat="1" ht="26.25">
      <c r="A158" s="1425"/>
      <c r="B158" s="1515" t="s">
        <v>2794</v>
      </c>
      <c r="C158" s="1512"/>
      <c r="D158" s="1513"/>
      <c r="E158" s="1514"/>
      <c r="F158" s="1514"/>
      <c r="G158" s="1514"/>
      <c r="H158" s="1514"/>
      <c r="I158" s="1514"/>
      <c r="J158" s="1514"/>
      <c r="K158" s="1510">
        <v>1</v>
      </c>
      <c r="L158" s="1427"/>
      <c r="M158" s="1427"/>
      <c r="N158" s="1427"/>
      <c r="O158" s="1427"/>
      <c r="P158" s="1428"/>
      <c r="Q158" s="1490"/>
      <c r="R158" s="1490"/>
      <c r="S158" s="1490"/>
      <c r="T158" s="1427"/>
      <c r="U158" s="1427"/>
      <c r="V158" s="1427"/>
      <c r="W158" s="1427"/>
      <c r="X158" s="1427"/>
      <c r="Y158" s="1427"/>
      <c r="Z158" s="1427"/>
      <c r="AA158" s="1427"/>
      <c r="AB158" s="1427"/>
      <c r="AC158" s="1427"/>
      <c r="AD158" s="1427"/>
      <c r="AE158" s="1427"/>
      <c r="AF158" s="1427"/>
      <c r="AG158" s="1427"/>
      <c r="AH158" s="1427"/>
      <c r="AI158" s="1428"/>
      <c r="AJ158" s="1428"/>
      <c r="AK158" s="1428"/>
      <c r="AL158" s="1429">
        <v>1</v>
      </c>
    </row>
    <row r="159" spans="1:38" s="877" customFormat="1" ht="26.25">
      <c r="A159" s="1425"/>
      <c r="B159" s="1516" t="s">
        <v>2795</v>
      </c>
      <c r="C159" s="1507"/>
      <c r="D159" s="1517"/>
      <c r="E159" s="1491"/>
      <c r="F159" s="1518" t="s">
        <v>2796</v>
      </c>
      <c r="G159" s="1509"/>
      <c r="H159" s="1509"/>
      <c r="I159" s="1509"/>
      <c r="J159" s="1510"/>
      <c r="K159" s="1510"/>
      <c r="L159" s="1427"/>
      <c r="M159" s="1427"/>
      <c r="N159" s="1427"/>
      <c r="O159" s="1427"/>
      <c r="P159" s="1428"/>
      <c r="Q159" s="1490"/>
      <c r="R159" s="1490"/>
      <c r="S159" s="1490"/>
      <c r="T159" s="1427"/>
      <c r="U159" s="1427"/>
      <c r="V159" s="1427"/>
      <c r="W159" s="1427"/>
      <c r="X159" s="1427"/>
      <c r="Y159" s="1427"/>
      <c r="Z159" s="1427"/>
      <c r="AA159" s="1427"/>
      <c r="AB159" s="1427"/>
      <c r="AC159" s="1427"/>
      <c r="AD159" s="1427"/>
      <c r="AE159" s="1427"/>
      <c r="AF159" s="1427"/>
      <c r="AG159" s="1427"/>
      <c r="AH159" s="1427"/>
      <c r="AI159" s="1428"/>
      <c r="AJ159" s="1428"/>
      <c r="AK159" s="1428"/>
      <c r="AL159" s="1429">
        <v>1</v>
      </c>
    </row>
    <row r="160" spans="1:38" s="877" customFormat="1" ht="26.25">
      <c r="A160" s="1425"/>
      <c r="B160" s="1519"/>
      <c r="C160" s="1520" t="s">
        <v>2797</v>
      </c>
      <c r="D160" s="1517"/>
      <c r="E160" s="1491"/>
      <c r="F160" s="1509"/>
      <c r="G160" s="1509"/>
      <c r="H160" s="1509"/>
      <c r="I160" s="1509"/>
      <c r="J160" s="1510">
        <v>1</v>
      </c>
      <c r="K160" s="1510">
        <v>1</v>
      </c>
      <c r="L160" s="1427"/>
      <c r="M160" s="1427"/>
      <c r="N160" s="1427"/>
      <c r="O160" s="1427"/>
      <c r="P160" s="1428"/>
      <c r="Q160" s="1490"/>
      <c r="R160" s="1490"/>
      <c r="S160" s="1490"/>
      <c r="T160" s="1427"/>
      <c r="U160" s="1427"/>
      <c r="V160" s="1427"/>
      <c r="W160" s="1427"/>
      <c r="X160" s="1427"/>
      <c r="Y160" s="1427"/>
      <c r="Z160" s="1427"/>
      <c r="AA160" s="1427"/>
      <c r="AB160" s="1427"/>
      <c r="AC160" s="1427"/>
      <c r="AD160" s="1427"/>
      <c r="AE160" s="1427"/>
      <c r="AF160" s="1427"/>
      <c r="AG160" s="1427"/>
      <c r="AH160" s="1427"/>
      <c r="AI160" s="1428"/>
      <c r="AJ160" s="1428"/>
      <c r="AK160" s="1428"/>
      <c r="AL160" s="1429">
        <v>1</v>
      </c>
    </row>
    <row r="161" spans="1:40" s="877" customFormat="1" ht="26.25">
      <c r="A161" s="1425"/>
      <c r="B161" s="1521" t="str">
        <f>IF(B160="","",IF(AND(CODE(LEFT(B160,1))=66,CODE(RIGHT(B160,1))=90),"",CHOOSE(MATCH((LEN(B160)&amp;CODE(RIGHT(B160,1)))*1,{165;190;265;290},1),CHAR(CODE(B160)+1),"AA",LEFT(B160,1)&amp;CHAR(CODE(RIGHT(B160,1))+1),"BA",LEFT(B160,2)&amp;CHAR(CODE(RIGHT(B160,1))+1))))</f>
        <v/>
      </c>
      <c r="C161" s="1522" t="str">
        <f ca="1">_xlfn.FORMULATEXT(B161)</f>
        <v>=SI(B160="";"";SI(ET(CODE(GAUCHE(B160;1))=66;CODE(DROITE(B160;1))=90);"";CHOISIR(EQUIV((NBCAR(B160)&amp;CODE(DROITE(B160;1)))*1;{165;190;265;290};1);CAR(CODE(B160)+1);"AA";GAUCHE(B160;1)&amp;CAR(CODE(DROITE(B160;1))+1);"BA";GAUCHE(B160;2)&amp;CAR(CODE(DROITE(B160;1))+1))))</v>
      </c>
      <c r="D161" s="1517"/>
      <c r="E161" s="1491"/>
      <c r="F161" s="1509"/>
      <c r="G161" s="1509"/>
      <c r="H161" s="1509"/>
      <c r="I161" s="1509"/>
      <c r="J161" s="1510"/>
      <c r="K161" s="1510"/>
      <c r="L161" s="1427"/>
      <c r="M161" s="1427"/>
      <c r="N161" s="1427"/>
      <c r="O161" s="1427"/>
      <c r="P161" s="1428"/>
      <c r="Q161" s="1490"/>
      <c r="R161" s="1490"/>
      <c r="S161" s="1490"/>
      <c r="T161" s="1427"/>
      <c r="U161" s="1427"/>
      <c r="V161" s="1427"/>
      <c r="W161" s="1427"/>
      <c r="X161" s="1427"/>
      <c r="Y161" s="1427"/>
      <c r="Z161" s="1427"/>
      <c r="AA161" s="1427"/>
      <c r="AB161" s="1427"/>
      <c r="AC161" s="1427"/>
      <c r="AD161" s="1427"/>
      <c r="AE161" s="1427"/>
      <c r="AF161" s="1427"/>
      <c r="AG161" s="1427"/>
      <c r="AH161" s="1427"/>
      <c r="AI161" s="1428"/>
      <c r="AJ161" s="1428"/>
      <c r="AK161" s="1428"/>
      <c r="AL161" s="1429">
        <v>1</v>
      </c>
    </row>
    <row r="162" spans="1:40" s="877" customFormat="1" ht="26.25">
      <c r="A162" s="1425"/>
      <c r="B162" s="1521"/>
      <c r="C162" s="1522"/>
      <c r="D162" s="1517"/>
      <c r="E162" s="1491"/>
      <c r="F162" s="1509"/>
      <c r="G162" s="1509"/>
      <c r="H162" s="1509"/>
      <c r="I162" s="1509"/>
      <c r="J162" s="1510"/>
      <c r="K162" s="1510"/>
      <c r="L162" s="1427"/>
      <c r="M162" s="1427"/>
      <c r="N162" s="1427"/>
      <c r="O162" s="1427"/>
      <c r="P162" s="1428"/>
      <c r="Q162" s="1490"/>
      <c r="R162" s="1490"/>
      <c r="S162" s="1490"/>
      <c r="T162" s="1427"/>
      <c r="U162" s="1427"/>
      <c r="V162" s="1427"/>
      <c r="W162" s="1427"/>
      <c r="X162" s="1427"/>
      <c r="Y162" s="1427"/>
      <c r="Z162" s="1427"/>
      <c r="AA162" s="1427"/>
      <c r="AB162" s="1427"/>
      <c r="AC162" s="1427"/>
      <c r="AD162" s="1427"/>
      <c r="AE162" s="1427"/>
      <c r="AF162" s="1427"/>
      <c r="AG162" s="1427"/>
      <c r="AH162" s="1427"/>
      <c r="AI162" s="1428"/>
      <c r="AJ162" s="1428"/>
      <c r="AK162" s="1428"/>
      <c r="AL162" s="1429">
        <v>1</v>
      </c>
    </row>
    <row r="163" spans="1:40" s="877" customFormat="1" ht="26.25">
      <c r="A163" s="1425"/>
      <c r="B163" s="1506" t="s">
        <v>957</v>
      </c>
      <c r="C163" s="1506"/>
      <c r="D163" s="1506"/>
      <c r="E163" s="1506"/>
      <c r="F163" s="1506"/>
      <c r="G163" s="1506"/>
      <c r="H163" s="1427"/>
      <c r="I163" s="1493"/>
      <c r="J163" s="1427"/>
      <c r="K163" s="1427"/>
      <c r="L163" s="1427"/>
      <c r="M163" s="1427"/>
      <c r="N163" s="1427"/>
      <c r="O163" s="1427"/>
      <c r="P163" s="1428"/>
      <c r="Q163" s="1490"/>
      <c r="R163" s="1490"/>
      <c r="S163" s="1490"/>
      <c r="T163" s="1427"/>
      <c r="U163" s="1427"/>
      <c r="V163" s="1427"/>
      <c r="W163" s="1427"/>
      <c r="X163" s="1427"/>
      <c r="Y163" s="1427"/>
      <c r="Z163" s="1427"/>
      <c r="AA163" s="1427"/>
      <c r="AB163" s="1427"/>
      <c r="AC163" s="1427"/>
      <c r="AD163" s="1427"/>
      <c r="AE163" s="1427"/>
      <c r="AF163" s="1427"/>
      <c r="AG163" s="1427"/>
      <c r="AH163" s="1427"/>
      <c r="AI163" s="1428"/>
      <c r="AJ163" s="1428"/>
      <c r="AK163" s="1428"/>
      <c r="AL163" s="1429">
        <v>1</v>
      </c>
    </row>
    <row r="164" spans="1:40" s="877" customFormat="1" ht="26.25">
      <c r="A164" s="1425"/>
      <c r="B164" s="1506" t="s">
        <v>2798</v>
      </c>
      <c r="C164" s="1506"/>
      <c r="D164" s="1506"/>
      <c r="E164" s="1506"/>
      <c r="F164" s="1506"/>
      <c r="G164" s="1506"/>
      <c r="H164" s="1427"/>
      <c r="I164" s="1493"/>
      <c r="J164" s="1427"/>
      <c r="K164" s="1427"/>
      <c r="L164" s="1427"/>
      <c r="M164" s="1427"/>
      <c r="N164" s="1427"/>
      <c r="O164" s="1427"/>
      <c r="P164" s="1428"/>
      <c r="Q164" s="1490"/>
      <c r="R164" s="1490"/>
      <c r="S164" s="1490"/>
      <c r="T164" s="1427"/>
      <c r="U164" s="1427"/>
      <c r="V164" s="1427"/>
      <c r="W164" s="1427"/>
      <c r="X164" s="1427"/>
      <c r="Y164" s="1427"/>
      <c r="Z164" s="1427"/>
      <c r="AA164" s="1427"/>
      <c r="AB164" s="1427"/>
      <c r="AC164" s="1427"/>
      <c r="AD164" s="1427"/>
      <c r="AE164" s="1427"/>
      <c r="AF164" s="1427"/>
      <c r="AG164" s="1427"/>
      <c r="AH164" s="1427"/>
      <c r="AI164" s="1428"/>
      <c r="AJ164" s="1428"/>
      <c r="AK164" s="1428"/>
      <c r="AL164" s="1429">
        <v>1</v>
      </c>
    </row>
    <row r="165" spans="1:40" s="877" customFormat="1" ht="26.25">
      <c r="A165" s="1425"/>
      <c r="B165" s="1523" t="s">
        <v>882</v>
      </c>
      <c r="C165" s="1506" t="s">
        <v>2799</v>
      </c>
      <c r="D165" s="1493"/>
      <c r="E165" s="1493"/>
      <c r="F165" s="1493"/>
      <c r="G165" s="1493"/>
      <c r="H165" s="1427"/>
      <c r="I165" s="1493"/>
      <c r="J165" s="1427"/>
      <c r="K165" s="1427"/>
      <c r="L165" s="1427"/>
      <c r="M165" s="1427"/>
      <c r="N165" s="1427"/>
      <c r="O165" s="1427"/>
      <c r="P165" s="1428"/>
      <c r="Q165" s="1490"/>
      <c r="R165" s="1490"/>
      <c r="S165" s="1490"/>
      <c r="T165" s="1427"/>
      <c r="U165" s="1427"/>
      <c r="V165" s="1427"/>
      <c r="W165" s="1427"/>
      <c r="X165" s="1427"/>
      <c r="Y165" s="1427"/>
      <c r="Z165" s="1427"/>
      <c r="AA165" s="1427"/>
      <c r="AB165" s="1427"/>
      <c r="AC165" s="1427"/>
      <c r="AD165" s="1427"/>
      <c r="AE165" s="1427"/>
      <c r="AF165" s="1427"/>
      <c r="AG165" s="1427"/>
      <c r="AH165" s="1427"/>
      <c r="AI165" s="1428"/>
      <c r="AJ165" s="1428"/>
      <c r="AK165" s="1428"/>
      <c r="AL165" s="1429">
        <v>1</v>
      </c>
    </row>
    <row r="166" spans="1:40" s="877" customFormat="1" ht="26.25">
      <c r="A166" s="1425"/>
      <c r="B166" s="1524" t="str">
        <f>IF(COLUMN()-COLUMN(B166)+1&lt;=26, CHAR(64+COLUMN()-COLUMN(B166)+1), CHAR(64+INT((COLUMN()-COLUMN(B166))/26))&amp;CHAR(64+MOD(COLUMN()-COLUMN(B166)-1,26)+1))</f>
        <v>A</v>
      </c>
      <c r="C166" s="1519" t="s">
        <v>1730</v>
      </c>
      <c r="D166" s="1519" t="s">
        <v>1731</v>
      </c>
      <c r="E166" s="1519" t="s">
        <v>1732</v>
      </c>
      <c r="F166" s="1519" t="s">
        <v>2800</v>
      </c>
      <c r="G166" s="1493"/>
      <c r="H166" s="1427"/>
      <c r="I166" s="1493"/>
      <c r="J166" s="1427"/>
      <c r="K166" s="1427"/>
      <c r="L166" s="1427"/>
      <c r="M166" s="1427"/>
      <c r="N166" s="1427"/>
      <c r="O166" s="1427"/>
      <c r="P166" s="1428"/>
      <c r="Q166" s="1490"/>
      <c r="R166" s="1490"/>
      <c r="S166" s="1490"/>
      <c r="T166" s="1427"/>
      <c r="U166" s="1427"/>
      <c r="V166" s="1427"/>
      <c r="W166" s="1427"/>
      <c r="X166" s="1427"/>
      <c r="Y166" s="1427"/>
      <c r="Z166" s="1427"/>
      <c r="AA166" s="1427"/>
      <c r="AB166" s="1427"/>
      <c r="AC166" s="1427"/>
      <c r="AD166" s="1427"/>
      <c r="AE166" s="1427"/>
      <c r="AF166" s="1427"/>
      <c r="AG166" s="1427"/>
      <c r="AH166" s="1427"/>
      <c r="AI166" s="1428"/>
      <c r="AJ166" s="1428"/>
      <c r="AK166" s="1428"/>
      <c r="AL166" s="1429">
        <v>1</v>
      </c>
    </row>
    <row r="167" spans="1:40" s="877" customFormat="1" ht="26.25">
      <c r="A167" s="1425"/>
      <c r="B167" s="1506" t="s">
        <v>2801</v>
      </c>
      <c r="C167" s="1508"/>
      <c r="D167" s="1492"/>
      <c r="E167" s="1492"/>
      <c r="F167" s="1492"/>
      <c r="G167" s="1492"/>
      <c r="H167" s="1492"/>
      <c r="I167" s="1492"/>
      <c r="J167" s="1427"/>
      <c r="K167" s="1427"/>
      <c r="L167" s="1427"/>
      <c r="M167" s="1427"/>
      <c r="N167" s="1427"/>
      <c r="O167" s="1427"/>
      <c r="P167" s="1428"/>
      <c r="Q167" s="1490"/>
      <c r="R167" s="1490"/>
      <c r="S167" s="1490"/>
      <c r="T167" s="1427"/>
      <c r="U167" s="1427"/>
      <c r="V167" s="1427"/>
      <c r="W167" s="1427"/>
      <c r="X167" s="1427"/>
      <c r="Y167" s="1427"/>
      <c r="Z167" s="1427"/>
      <c r="AA167" s="1427"/>
      <c r="AB167" s="1427"/>
      <c r="AC167" s="1427"/>
      <c r="AD167" s="1427"/>
      <c r="AE167" s="1427"/>
      <c r="AF167" s="1427"/>
      <c r="AG167" s="1427"/>
      <c r="AH167" s="1427"/>
      <c r="AI167" s="1428"/>
      <c r="AJ167" s="1428"/>
      <c r="AK167" s="1428"/>
      <c r="AL167" s="1429">
        <v>1</v>
      </c>
    </row>
    <row r="168" spans="1:40" s="877" customFormat="1" ht="26.25">
      <c r="A168" s="1425"/>
      <c r="B168" s="1521"/>
      <c r="C168" s="1522"/>
      <c r="D168" s="1517"/>
      <c r="E168" s="1491"/>
      <c r="F168" s="1509"/>
      <c r="G168" s="1509"/>
      <c r="H168" s="1509"/>
      <c r="I168" s="1509"/>
      <c r="J168" s="1510"/>
      <c r="K168" s="1510"/>
      <c r="L168" s="1427"/>
      <c r="M168" s="1427"/>
      <c r="N168" s="1427"/>
      <c r="O168" s="1427"/>
      <c r="P168" s="1428"/>
      <c r="Q168" s="1490"/>
      <c r="R168" s="1490"/>
      <c r="S168" s="1490"/>
      <c r="T168" s="1427"/>
      <c r="U168" s="1427"/>
      <c r="V168" s="1427"/>
      <c r="W168" s="1427"/>
      <c r="X168" s="1427"/>
      <c r="Y168" s="1427"/>
      <c r="Z168" s="1427"/>
      <c r="AA168" s="1427"/>
      <c r="AB168" s="1427"/>
      <c r="AC168" s="1427"/>
      <c r="AD168" s="1427"/>
      <c r="AE168" s="1427"/>
      <c r="AF168" s="1427"/>
      <c r="AG168" s="1427"/>
      <c r="AH168" s="1427"/>
      <c r="AI168" s="1428"/>
      <c r="AJ168" s="1428"/>
      <c r="AK168" s="1428"/>
      <c r="AL168" s="1429">
        <v>1</v>
      </c>
    </row>
    <row r="169" spans="1:40" s="877" customFormat="1" ht="26.25">
      <c r="A169" s="1425"/>
      <c r="B169" s="1521"/>
      <c r="C169" s="1522"/>
      <c r="D169" s="1517"/>
      <c r="E169" s="1491"/>
      <c r="F169" s="1509"/>
      <c r="G169" s="1509"/>
      <c r="H169" s="1509"/>
      <c r="I169" s="1509"/>
      <c r="J169" s="1510"/>
      <c r="K169" s="1510"/>
      <c r="L169" s="1427"/>
      <c r="M169" s="1427"/>
      <c r="N169" s="1427"/>
      <c r="O169" s="1427"/>
      <c r="P169" s="1428"/>
      <c r="Q169" s="1490"/>
      <c r="R169" s="1490"/>
      <c r="S169" s="1490"/>
      <c r="T169" s="1427"/>
      <c r="U169" s="1427"/>
      <c r="V169" s="1427"/>
      <c r="W169" s="1427"/>
      <c r="X169" s="1427"/>
      <c r="Y169" s="1427"/>
      <c r="Z169" s="1427"/>
      <c r="AA169" s="1427"/>
      <c r="AB169" s="1427"/>
      <c r="AC169" s="1427"/>
      <c r="AD169" s="1427"/>
      <c r="AE169" s="1427"/>
      <c r="AF169" s="1427"/>
      <c r="AG169" s="1427"/>
      <c r="AH169" s="1427"/>
      <c r="AI169" s="1428"/>
      <c r="AJ169" s="1428"/>
      <c r="AK169" s="1428"/>
      <c r="AL169" s="1429">
        <v>1</v>
      </c>
    </row>
    <row r="170" spans="1:40" s="1488" customFormat="1" ht="40.5" customHeight="1">
      <c r="A170" s="1425"/>
      <c r="B170" s="1525" t="s">
        <v>2802</v>
      </c>
      <c r="C170" s="1425"/>
      <c r="D170" s="1425"/>
      <c r="E170" s="1425"/>
      <c r="F170" s="1425"/>
      <c r="G170" s="1425"/>
      <c r="H170" s="1425"/>
      <c r="I170" s="1452"/>
      <c r="J170" s="1425"/>
      <c r="K170" s="1425"/>
      <c r="L170" s="1425"/>
      <c r="M170" s="1425"/>
      <c r="N170" s="1425"/>
      <c r="O170" s="1452"/>
      <c r="P170" s="1452"/>
      <c r="Q170" s="1452"/>
      <c r="R170" s="1452"/>
      <c r="S170" s="1452"/>
      <c r="T170" s="1525" t="s">
        <v>2803</v>
      </c>
      <c r="U170" s="1427"/>
      <c r="V170" s="1427"/>
      <c r="W170" s="1427"/>
      <c r="X170" s="1427"/>
      <c r="Y170" s="1427"/>
      <c r="Z170" s="1526"/>
      <c r="AA170" s="1526"/>
      <c r="AB170" s="1526"/>
      <c r="AC170" s="1526"/>
      <c r="AD170" s="1526"/>
      <c r="AE170" s="1526"/>
      <c r="AF170" s="1526"/>
      <c r="AG170" s="1526"/>
      <c r="AH170" s="1527"/>
      <c r="AI170" s="1527"/>
      <c r="AJ170" s="1427"/>
      <c r="AK170" s="1427"/>
      <c r="AL170" s="1429">
        <v>1</v>
      </c>
      <c r="AM170" s="877"/>
      <c r="AN170" s="877"/>
    </row>
    <row r="171" spans="1:40" s="1488" customFormat="1" ht="40.5" customHeight="1">
      <c r="A171" s="1425"/>
      <c r="B171" s="1500"/>
      <c r="C171" s="1475" t="s">
        <v>2804</v>
      </c>
      <c r="D171" s="1425"/>
      <c r="E171" s="1528" t="s">
        <v>2805</v>
      </c>
      <c r="F171" s="1452"/>
      <c r="G171" s="1529" t="s">
        <v>2806</v>
      </c>
      <c r="H171" s="1425"/>
      <c r="I171" s="1452"/>
      <c r="J171" s="1433" t="s">
        <v>2807</v>
      </c>
      <c r="K171" s="1425"/>
      <c r="L171" s="1425"/>
      <c r="M171" s="1425"/>
      <c r="N171" s="1425"/>
      <c r="O171" s="1452"/>
      <c r="P171" s="1452"/>
      <c r="Q171" s="1452"/>
      <c r="R171" s="1452"/>
      <c r="S171" s="1452"/>
      <c r="T171" s="1530" t="s">
        <v>2808</v>
      </c>
      <c r="U171" s="1531"/>
      <c r="V171" s="1532">
        <v>15.5</v>
      </c>
      <c r="W171" s="1427"/>
      <c r="X171" s="1533">
        <v>15.5</v>
      </c>
      <c r="Y171" s="1427"/>
      <c r="Z171" s="1526"/>
      <c r="AA171" s="1526"/>
      <c r="AB171" s="1526"/>
      <c r="AC171" s="1526"/>
      <c r="AD171" s="1526"/>
      <c r="AE171" s="1526"/>
      <c r="AF171" s="1526"/>
      <c r="AG171" s="1526"/>
      <c r="AH171" s="1527"/>
      <c r="AI171" s="1527"/>
      <c r="AJ171" s="1427"/>
      <c r="AK171" s="1427"/>
      <c r="AL171" s="1429">
        <v>1</v>
      </c>
      <c r="AM171" s="877"/>
      <c r="AN171" s="877"/>
    </row>
    <row r="172" spans="1:40" s="1488" customFormat="1" ht="40.5" customHeight="1">
      <c r="A172" s="1425"/>
      <c r="B172" s="1500"/>
      <c r="C172" s="1475" t="s">
        <v>2809</v>
      </c>
      <c r="D172" s="1425"/>
      <c r="E172" s="1528" t="s">
        <v>2810</v>
      </c>
      <c r="F172" s="1452"/>
      <c r="G172" s="1529" t="s">
        <v>2811</v>
      </c>
      <c r="H172" s="1425"/>
      <c r="I172" s="1452"/>
      <c r="J172" s="1433" t="s">
        <v>2812</v>
      </c>
      <c r="K172" s="1425"/>
      <c r="L172" s="1425"/>
      <c r="M172" s="1425"/>
      <c r="N172" s="1425"/>
      <c r="O172" s="1452"/>
      <c r="P172" s="1452"/>
      <c r="Q172" s="1452"/>
      <c r="R172" s="1452"/>
      <c r="S172" s="1452"/>
      <c r="T172" s="1534" t="s">
        <v>2813</v>
      </c>
      <c r="U172" s="1531"/>
      <c r="V172" s="1528" t="s">
        <v>955</v>
      </c>
      <c r="W172" s="1427"/>
      <c r="X172" s="1535" t="s">
        <v>956</v>
      </c>
      <c r="Y172" s="1427"/>
      <c r="Z172" s="1526"/>
      <c r="AA172" s="1526"/>
      <c r="AB172" s="1526"/>
      <c r="AC172" s="1526"/>
      <c r="AD172" s="1526"/>
      <c r="AE172" s="1526"/>
      <c r="AF172" s="1526"/>
      <c r="AG172" s="1526"/>
      <c r="AH172" s="1527"/>
      <c r="AI172" s="1527"/>
      <c r="AJ172" s="1427"/>
      <c r="AK172" s="1427"/>
      <c r="AL172" s="1429">
        <v>1</v>
      </c>
      <c r="AM172" s="877"/>
      <c r="AN172" s="877"/>
    </row>
    <row r="173" spans="1:40" s="1488" customFormat="1" ht="40.5" customHeight="1">
      <c r="A173" s="1425"/>
      <c r="B173" s="1500"/>
      <c r="C173" s="1425"/>
      <c r="D173" s="1425"/>
      <c r="E173" s="1425"/>
      <c r="F173" s="1425"/>
      <c r="G173" s="1425"/>
      <c r="H173" s="1425"/>
      <c r="I173" s="1452"/>
      <c r="J173" s="1425"/>
      <c r="K173" s="1425"/>
      <c r="L173" s="1425"/>
      <c r="M173" s="1425"/>
      <c r="N173" s="1425"/>
      <c r="O173" s="1452"/>
      <c r="P173" s="1452"/>
      <c r="Q173" s="1452"/>
      <c r="R173" s="1452"/>
      <c r="S173" s="1452"/>
      <c r="T173" s="1427"/>
      <c r="U173" s="1427"/>
      <c r="V173" s="1427"/>
      <c r="W173" s="1427"/>
      <c r="X173" s="1427"/>
      <c r="Y173" s="1427"/>
      <c r="Z173" s="1526"/>
      <c r="AA173" s="1526"/>
      <c r="AB173" s="1526"/>
      <c r="AC173" s="1526"/>
      <c r="AD173" s="1526"/>
      <c r="AE173" s="1526"/>
      <c r="AF173" s="1526"/>
      <c r="AG173" s="1526"/>
      <c r="AH173" s="1527"/>
      <c r="AI173" s="1527"/>
      <c r="AJ173" s="1427"/>
      <c r="AK173" s="1427"/>
      <c r="AL173" s="1429">
        <v>1</v>
      </c>
      <c r="AM173" s="877"/>
      <c r="AN173" s="877"/>
    </row>
    <row r="174" spans="1:40" s="1488" customFormat="1" ht="40.5" customHeight="1">
      <c r="A174" s="1425"/>
      <c r="B174" s="1525" t="s">
        <v>2814</v>
      </c>
      <c r="C174" s="1425"/>
      <c r="D174" s="1425"/>
      <c r="E174" s="1425"/>
      <c r="F174" s="1425"/>
      <c r="G174" s="1425"/>
      <c r="H174" s="1425"/>
      <c r="I174" s="1452"/>
      <c r="J174" s="1425"/>
      <c r="K174" s="1425"/>
      <c r="L174" s="1425"/>
      <c r="M174" s="1425"/>
      <c r="N174" s="1425"/>
      <c r="O174" s="1452"/>
      <c r="P174" s="1452"/>
      <c r="Q174" s="1452"/>
      <c r="R174" s="1452"/>
      <c r="S174" s="1452"/>
      <c r="T174" s="1427"/>
      <c r="U174" s="1427"/>
      <c r="V174" s="1427"/>
      <c r="W174" s="1427"/>
      <c r="X174" s="1427"/>
      <c r="Y174" s="1427"/>
      <c r="Z174" s="1427"/>
      <c r="AA174" s="1427"/>
      <c r="AB174" s="1427"/>
      <c r="AC174" s="1427"/>
      <c r="AD174" s="1427"/>
      <c r="AE174" s="1427"/>
      <c r="AF174" s="1427"/>
      <c r="AG174" s="1427"/>
      <c r="AH174" s="1427"/>
      <c r="AI174" s="1427"/>
      <c r="AJ174" s="1427"/>
      <c r="AK174" s="1427"/>
      <c r="AL174" s="1429">
        <v>1</v>
      </c>
      <c r="AM174" s="877"/>
      <c r="AN174" s="877"/>
    </row>
    <row r="175" spans="1:40" s="1488" customFormat="1" ht="40.5" customHeight="1">
      <c r="A175" s="1425"/>
      <c r="B175" s="1500"/>
      <c r="C175" s="1536" t="s">
        <v>2815</v>
      </c>
      <c r="D175" s="1425"/>
      <c r="E175" s="1425"/>
      <c r="F175" s="1425"/>
      <c r="G175" s="1425"/>
      <c r="H175" s="1537" t="s">
        <v>2816</v>
      </c>
      <c r="I175" s="1537"/>
      <c r="J175" s="1425"/>
      <c r="K175" s="1425"/>
      <c r="L175" s="1425"/>
      <c r="M175" s="1425"/>
      <c r="N175" s="1425"/>
      <c r="O175" s="1452"/>
      <c r="P175" s="1452"/>
      <c r="Q175" s="1452"/>
      <c r="R175" s="1452"/>
      <c r="S175" s="1538" t="s">
        <v>2817</v>
      </c>
      <c r="T175" s="1538"/>
      <c r="U175" s="1427"/>
      <c r="V175" s="1427"/>
      <c r="W175" s="1427"/>
      <c r="X175" s="1427"/>
      <c r="Y175" s="1539" t="s">
        <v>2818</v>
      </c>
      <c r="Z175" s="1427"/>
      <c r="AA175" s="1427"/>
      <c r="AB175" s="1427"/>
      <c r="AC175" s="1427"/>
      <c r="AD175" s="1427"/>
      <c r="AE175" s="1427"/>
      <c r="AF175" s="1427"/>
      <c r="AG175" s="1427"/>
      <c r="AH175" s="1427"/>
      <c r="AI175" s="1427"/>
      <c r="AJ175" s="1427"/>
      <c r="AK175" s="1427"/>
      <c r="AL175" s="1429">
        <v>1</v>
      </c>
      <c r="AM175" s="877"/>
      <c r="AN175" s="877"/>
    </row>
    <row r="176" spans="1:40" s="1488" customFormat="1" ht="40.5" customHeight="1">
      <c r="A176" s="1425"/>
      <c r="B176" s="1500"/>
      <c r="C176" s="1540" t="s">
        <v>2819</v>
      </c>
      <c r="D176" s="1425"/>
      <c r="E176" s="1425"/>
      <c r="F176" s="1425"/>
      <c r="G176" s="1425"/>
      <c r="H176" s="1541" t="s">
        <v>2820</v>
      </c>
      <c r="I176" s="1541"/>
      <c r="J176" s="1425"/>
      <c r="K176" s="1425"/>
      <c r="L176" s="1425"/>
      <c r="M176" s="1425"/>
      <c r="N176" s="1425"/>
      <c r="O176" s="1452"/>
      <c r="P176" s="1452"/>
      <c r="Q176" s="1452"/>
      <c r="R176" s="1452"/>
      <c r="S176" s="1542" t="s">
        <v>2821</v>
      </c>
      <c r="T176" s="1542"/>
      <c r="U176" s="1427"/>
      <c r="V176" s="1427"/>
      <c r="W176" s="1427"/>
      <c r="X176" s="1427"/>
      <c r="Y176" s="1543" t="s">
        <v>2822</v>
      </c>
      <c r="Z176" s="1427"/>
      <c r="AA176" s="1427"/>
      <c r="AB176" s="1427"/>
      <c r="AC176" s="1427"/>
      <c r="AD176" s="1427"/>
      <c r="AE176" s="1427"/>
      <c r="AF176" s="1427"/>
      <c r="AG176" s="1427"/>
      <c r="AH176" s="1427"/>
      <c r="AI176" s="1427"/>
      <c r="AJ176" s="1427"/>
      <c r="AK176" s="1427"/>
      <c r="AL176" s="1429">
        <v>1</v>
      </c>
      <c r="AM176" s="877"/>
      <c r="AN176" s="877"/>
    </row>
    <row r="177" spans="1:40" s="1488" customFormat="1" ht="40.5" customHeight="1">
      <c r="A177" s="1425"/>
      <c r="B177" s="1500"/>
      <c r="C177" s="1544" t="s">
        <v>2823</v>
      </c>
      <c r="D177" s="1425"/>
      <c r="E177" s="1425"/>
      <c r="F177" s="1425"/>
      <c r="G177" s="1425"/>
      <c r="H177" s="1425"/>
      <c r="I177" s="1452"/>
      <c r="J177" s="1425"/>
      <c r="K177" s="1425"/>
      <c r="L177" s="1425"/>
      <c r="M177" s="1425"/>
      <c r="N177" s="1425"/>
      <c r="O177" s="1452"/>
      <c r="P177" s="1452"/>
      <c r="Q177" s="1452"/>
      <c r="R177" s="1452"/>
      <c r="S177" s="1452"/>
      <c r="T177" s="1427"/>
      <c r="U177" s="1427"/>
      <c r="V177" s="1427"/>
      <c r="W177" s="1427"/>
      <c r="X177" s="1427"/>
      <c r="Y177" s="1427"/>
      <c r="Z177" s="1427"/>
      <c r="AA177" s="1427"/>
      <c r="AB177" s="1427"/>
      <c r="AC177" s="1427"/>
      <c r="AD177" s="1427"/>
      <c r="AE177" s="1427"/>
      <c r="AF177" s="1427"/>
      <c r="AG177" s="1427"/>
      <c r="AH177" s="1427"/>
      <c r="AI177" s="1427"/>
      <c r="AJ177" s="1427"/>
      <c r="AK177" s="1427"/>
      <c r="AL177" s="1429">
        <v>1</v>
      </c>
      <c r="AM177" s="877"/>
      <c r="AN177" s="877"/>
    </row>
    <row r="178" spans="1:40" ht="27">
      <c r="A178" s="1425"/>
      <c r="B178" s="1500"/>
      <c r="C178" s="1425"/>
      <c r="D178" s="1425"/>
      <c r="E178" s="1425"/>
      <c r="F178" s="1425"/>
      <c r="G178" s="1425"/>
      <c r="H178" s="1425"/>
      <c r="I178" s="1490"/>
      <c r="J178" s="1425"/>
      <c r="K178" s="1425"/>
      <c r="L178" s="1425"/>
      <c r="M178" s="1425"/>
      <c r="N178" s="1425"/>
      <c r="O178" s="1490"/>
      <c r="P178" s="1490"/>
      <c r="Q178" s="1490"/>
      <c r="R178" s="1490"/>
      <c r="S178" s="1490"/>
      <c r="T178" s="1427"/>
      <c r="U178" s="1427"/>
      <c r="V178" s="1427"/>
      <c r="W178" s="1427"/>
      <c r="X178" s="1427"/>
      <c r="Y178" s="1427"/>
      <c r="Z178" s="1427"/>
      <c r="AA178" s="1427"/>
      <c r="AB178" s="1427"/>
      <c r="AC178" s="1427"/>
      <c r="AD178" s="1427"/>
      <c r="AE178" s="1427"/>
      <c r="AF178" s="1427"/>
      <c r="AG178" s="1427"/>
      <c r="AH178" s="1427"/>
      <c r="AI178" s="1428"/>
      <c r="AJ178" s="1428"/>
      <c r="AK178" s="1428"/>
      <c r="AL178" s="1429">
        <v>1</v>
      </c>
    </row>
    <row r="179" spans="1:40" customFormat="1" ht="30" customHeight="1">
      <c r="A179" s="1510"/>
      <c r="B179" s="1510"/>
      <c r="C179" s="1510"/>
      <c r="D179" s="1545" t="s">
        <v>2824</v>
      </c>
      <c r="E179" s="1545"/>
      <c r="F179" s="1545"/>
      <c r="G179" s="1545"/>
      <c r="H179" s="1545"/>
      <c r="I179" s="1545"/>
      <c r="J179" s="1545"/>
      <c r="K179" s="1545"/>
      <c r="L179" s="1545"/>
      <c r="M179" s="1545"/>
      <c r="N179" s="1545"/>
      <c r="O179" s="1545"/>
      <c r="P179" s="1510"/>
      <c r="Q179" s="1510"/>
      <c r="R179" s="1510"/>
      <c r="S179" s="1510"/>
      <c r="T179" s="1510"/>
      <c r="U179" s="1510"/>
      <c r="V179" s="1510"/>
      <c r="W179" s="1510"/>
      <c r="X179" s="1510"/>
      <c r="Y179" s="1452"/>
      <c r="Z179" s="1452"/>
      <c r="AA179" s="1452"/>
      <c r="AB179" s="1452"/>
      <c r="AC179" s="1452"/>
      <c r="AD179" s="1452"/>
      <c r="AE179" s="1452"/>
      <c r="AF179" s="1452"/>
      <c r="AG179" s="1452"/>
      <c r="AH179" s="1452"/>
      <c r="AI179" s="1452"/>
      <c r="AJ179" s="1428"/>
      <c r="AK179" s="1428"/>
      <c r="AL179" s="1429">
        <v>1</v>
      </c>
      <c r="AM179" s="877"/>
      <c r="AN179" s="877"/>
    </row>
    <row r="180" spans="1:40" customFormat="1" ht="30" customHeight="1">
      <c r="A180" s="1510"/>
      <c r="B180" s="1510"/>
      <c r="C180" s="1510"/>
      <c r="D180" s="1545" t="s">
        <v>2825</v>
      </c>
      <c r="E180" s="1545"/>
      <c r="F180" s="1545"/>
      <c r="G180" s="1545"/>
      <c r="H180" s="1545"/>
      <c r="I180" s="1545"/>
      <c r="J180" s="1545"/>
      <c r="K180" s="1545"/>
      <c r="L180" s="1545"/>
      <c r="M180" s="1545"/>
      <c r="N180" s="1545"/>
      <c r="O180" s="1545"/>
      <c r="P180" s="1510"/>
      <c r="Q180" s="1510"/>
      <c r="R180" s="1510"/>
      <c r="S180" s="1510"/>
      <c r="T180" s="1510"/>
      <c r="U180" s="1510"/>
      <c r="V180" s="1510"/>
      <c r="W180" s="1510"/>
      <c r="X180" s="1510"/>
      <c r="Y180" s="1452"/>
      <c r="Z180" s="1452"/>
      <c r="AA180" s="1452"/>
      <c r="AB180" s="1452"/>
      <c r="AC180" s="1452"/>
      <c r="AD180" s="1452"/>
      <c r="AE180" s="1452"/>
      <c r="AF180" s="1452"/>
      <c r="AG180" s="1452"/>
      <c r="AH180" s="1452"/>
      <c r="AI180" s="1452"/>
      <c r="AJ180" s="1428"/>
      <c r="AK180" s="1428"/>
      <c r="AL180" s="1429">
        <v>1</v>
      </c>
      <c r="AM180" s="877"/>
      <c r="AN180" s="877"/>
    </row>
    <row r="181" spans="1:40" customFormat="1" ht="30" customHeight="1">
      <c r="A181" s="1510"/>
      <c r="B181" s="1510"/>
      <c r="C181" s="1510"/>
      <c r="D181" s="1545" t="s">
        <v>2826</v>
      </c>
      <c r="E181" s="1545"/>
      <c r="F181" s="1545"/>
      <c r="G181" s="1545"/>
      <c r="H181" s="1545"/>
      <c r="I181" s="1545"/>
      <c r="J181" s="1545"/>
      <c r="K181" s="1545"/>
      <c r="L181" s="1545"/>
      <c r="M181" s="1545"/>
      <c r="N181" s="1545"/>
      <c r="O181" s="1545"/>
      <c r="P181" s="1510"/>
      <c r="Q181" s="1510"/>
      <c r="R181" s="1510"/>
      <c r="S181" s="1510"/>
      <c r="T181" s="1510"/>
      <c r="U181" s="1510"/>
      <c r="V181" s="1510"/>
      <c r="W181" s="1510"/>
      <c r="X181" s="1510"/>
      <c r="Y181" s="1452"/>
      <c r="Z181" s="1452"/>
      <c r="AA181" s="1452"/>
      <c r="AB181" s="1452"/>
      <c r="AC181" s="1452"/>
      <c r="AD181" s="1452"/>
      <c r="AE181" s="1452"/>
      <c r="AF181" s="1452"/>
      <c r="AG181" s="1452"/>
      <c r="AH181" s="1452"/>
      <c r="AI181" s="1452"/>
      <c r="AJ181" s="1428"/>
      <c r="AK181" s="1428"/>
      <c r="AL181" s="1429">
        <v>1</v>
      </c>
      <c r="AM181" s="877"/>
      <c r="AN181" s="877"/>
    </row>
    <row r="182" spans="1:40" customFormat="1" ht="30" customHeight="1">
      <c r="A182" s="1510"/>
      <c r="B182" s="1510"/>
      <c r="C182" s="1510"/>
      <c r="D182" s="1545" t="s">
        <v>2827</v>
      </c>
      <c r="E182" s="1545"/>
      <c r="F182" s="1545"/>
      <c r="G182" s="1545"/>
      <c r="H182" s="1545"/>
      <c r="I182" s="1545"/>
      <c r="J182" s="1545"/>
      <c r="K182" s="1545"/>
      <c r="L182" s="1545"/>
      <c r="M182" s="1545"/>
      <c r="N182" s="1545"/>
      <c r="O182" s="1545"/>
      <c r="P182" s="1510"/>
      <c r="Q182" s="1510"/>
      <c r="R182" s="1510"/>
      <c r="S182" s="1510"/>
      <c r="T182" s="1510"/>
      <c r="U182" s="1510"/>
      <c r="V182" s="1510"/>
      <c r="W182" s="1510"/>
      <c r="X182" s="1510"/>
      <c r="Y182" s="1452"/>
      <c r="Z182" s="1452"/>
      <c r="AA182" s="1452"/>
      <c r="AB182" s="1452"/>
      <c r="AC182" s="1452"/>
      <c r="AD182" s="1452"/>
      <c r="AE182" s="1452"/>
      <c r="AF182" s="1452"/>
      <c r="AG182" s="1452"/>
      <c r="AH182" s="1452"/>
      <c r="AI182" s="1452"/>
      <c r="AJ182" s="1428"/>
      <c r="AK182" s="1428"/>
      <c r="AL182" s="1429">
        <v>1</v>
      </c>
      <c r="AM182" s="877"/>
      <c r="AN182" s="877"/>
    </row>
    <row r="183" spans="1:40" customFormat="1" ht="30" customHeight="1">
      <c r="A183" s="1510"/>
      <c r="B183" s="1510"/>
      <c r="C183" s="1510"/>
      <c r="D183" s="1546" t="s">
        <v>2828</v>
      </c>
      <c r="E183" s="1545"/>
      <c r="F183" s="1547"/>
      <c r="G183" s="1545"/>
      <c r="H183" s="1545"/>
      <c r="I183" s="1545"/>
      <c r="J183" s="1545"/>
      <c r="K183" s="1547"/>
      <c r="L183" s="1547"/>
      <c r="M183" s="1547"/>
      <c r="N183" s="1547"/>
      <c r="O183" s="1547"/>
      <c r="P183" s="1510"/>
      <c r="Q183" s="1510"/>
      <c r="R183" s="1510"/>
      <c r="S183" s="1510"/>
      <c r="T183" s="1510"/>
      <c r="U183" s="1510"/>
      <c r="V183" s="1510"/>
      <c r="W183" s="1510"/>
      <c r="X183" s="1510"/>
      <c r="Y183" s="1452"/>
      <c r="Z183" s="1452"/>
      <c r="AA183" s="1452"/>
      <c r="AB183" s="1452"/>
      <c r="AC183" s="1452"/>
      <c r="AD183" s="1452"/>
      <c r="AE183" s="1452"/>
      <c r="AF183" s="1452"/>
      <c r="AG183" s="1452"/>
      <c r="AH183" s="1452"/>
      <c r="AI183" s="1452"/>
      <c r="AJ183" s="1428"/>
      <c r="AK183" s="1428"/>
      <c r="AL183" s="1429">
        <v>1</v>
      </c>
      <c r="AM183" s="877"/>
      <c r="AN183" s="877"/>
    </row>
    <row r="184" spans="1:40" customFormat="1" ht="30" customHeight="1">
      <c r="A184" s="1510"/>
      <c r="B184" s="1510"/>
      <c r="C184" s="1510"/>
      <c r="D184" s="1510"/>
      <c r="E184" s="1510"/>
      <c r="F184" s="1510"/>
      <c r="G184" s="1510"/>
      <c r="H184" s="1510"/>
      <c r="I184" s="1510"/>
      <c r="J184" s="1510"/>
      <c r="K184" s="1510"/>
      <c r="L184" s="1510"/>
      <c r="M184" s="1510"/>
      <c r="N184" s="1510"/>
      <c r="O184" s="1510"/>
      <c r="P184" s="1510"/>
      <c r="Q184" s="1510"/>
      <c r="R184" s="1510"/>
      <c r="S184" s="1510"/>
      <c r="T184" s="1510"/>
      <c r="U184" s="1510"/>
      <c r="V184" s="1510"/>
      <c r="W184" s="1510"/>
      <c r="X184" s="1510"/>
      <c r="Y184" s="1452"/>
      <c r="Z184" s="1452"/>
      <c r="AA184" s="1452"/>
      <c r="AB184" s="1452"/>
      <c r="AC184" s="1452"/>
      <c r="AD184" s="1452"/>
      <c r="AE184" s="1452"/>
      <c r="AF184" s="1452"/>
      <c r="AG184" s="1452"/>
      <c r="AH184" s="1452"/>
      <c r="AI184" s="1452"/>
      <c r="AJ184" s="1428"/>
      <c r="AK184" s="1428"/>
      <c r="AL184" s="1429">
        <v>1</v>
      </c>
      <c r="AM184" s="877"/>
      <c r="AN184" s="877"/>
    </row>
    <row r="185" spans="1:40" customFormat="1" ht="30" customHeight="1">
      <c r="A185" s="1510"/>
      <c r="B185" s="1510"/>
      <c r="C185" s="1510"/>
      <c r="D185" s="1658" t="s">
        <v>2829</v>
      </c>
      <c r="E185" s="1548"/>
      <c r="F185" s="1548"/>
      <c r="G185" s="1548"/>
      <c r="H185" s="1549"/>
      <c r="I185" s="1549"/>
      <c r="J185" s="1549"/>
      <c r="K185" s="1549"/>
      <c r="L185" s="1548"/>
      <c r="M185" s="1548"/>
      <c r="N185" s="1548"/>
      <c r="O185" s="1548"/>
      <c r="P185" s="1510"/>
      <c r="Q185" s="1510"/>
      <c r="R185" s="1510"/>
      <c r="S185" s="1510"/>
      <c r="T185" s="1510"/>
      <c r="U185" s="1510"/>
      <c r="V185" s="1510"/>
      <c r="W185" s="1510"/>
      <c r="X185" s="1550"/>
      <c r="Y185" s="1452"/>
      <c r="Z185" s="1452"/>
      <c r="AA185" s="1452"/>
      <c r="AB185" s="1452"/>
      <c r="AC185" s="1452"/>
      <c r="AD185" s="1452"/>
      <c r="AE185" s="1452"/>
      <c r="AF185" s="1452"/>
      <c r="AG185" s="1452"/>
      <c r="AH185" s="1452"/>
      <c r="AI185" s="1452"/>
      <c r="AJ185" s="1428"/>
      <c r="AK185" s="1428"/>
      <c r="AL185" s="1429">
        <v>1</v>
      </c>
      <c r="AM185" s="877"/>
      <c r="AN185" s="877"/>
    </row>
    <row r="186" spans="1:40" customFormat="1" ht="30" customHeight="1">
      <c r="A186" s="1510"/>
      <c r="B186" s="1510"/>
      <c r="C186" s="1510"/>
      <c r="D186" s="1659" t="s">
        <v>3234</v>
      </c>
      <c r="E186" s="1548"/>
      <c r="F186" s="1548"/>
      <c r="G186" s="1548"/>
      <c r="H186" s="1548"/>
      <c r="I186" s="1548"/>
      <c r="J186" s="1548"/>
      <c r="K186" s="1548"/>
      <c r="L186" s="1548"/>
      <c r="M186" s="1548"/>
      <c r="N186" s="1548"/>
      <c r="O186" s="1548"/>
      <c r="P186" s="1510"/>
      <c r="Q186" s="1510"/>
      <c r="R186" s="1510"/>
      <c r="S186" s="1510"/>
      <c r="T186" s="1510"/>
      <c r="U186" s="1510"/>
      <c r="V186" s="1510"/>
      <c r="W186" s="1510"/>
      <c r="X186" s="1550"/>
      <c r="Y186" s="1452"/>
      <c r="Z186" s="1452"/>
      <c r="AA186" s="1452"/>
      <c r="AB186" s="1452"/>
      <c r="AC186" s="1452"/>
      <c r="AD186" s="1452"/>
      <c r="AE186" s="1452"/>
      <c r="AF186" s="1452"/>
      <c r="AG186" s="1452"/>
      <c r="AH186" s="1452"/>
      <c r="AI186" s="1452"/>
      <c r="AJ186" s="1510"/>
      <c r="AK186" s="1510"/>
      <c r="AL186" s="1429">
        <v>1</v>
      </c>
      <c r="AM186" s="877"/>
      <c r="AN186" s="877"/>
    </row>
    <row r="187" spans="1:40" customFormat="1" ht="30" customHeight="1">
      <c r="A187" s="1510"/>
      <c r="B187" s="1510"/>
      <c r="C187" s="1510"/>
      <c r="D187" s="1658" t="s">
        <v>2830</v>
      </c>
      <c r="E187" s="1548"/>
      <c r="F187" s="1548"/>
      <c r="G187" s="1548"/>
      <c r="H187" s="1548"/>
      <c r="I187" s="1548"/>
      <c r="J187" s="1548"/>
      <c r="K187" s="1548"/>
      <c r="L187" s="1548"/>
      <c r="M187" s="1548"/>
      <c r="N187" s="1548"/>
      <c r="O187" s="1548"/>
      <c r="P187" s="1510"/>
      <c r="Q187" s="1510"/>
      <c r="R187" s="1510"/>
      <c r="S187" s="1510"/>
      <c r="T187" s="1510"/>
      <c r="U187" s="1510"/>
      <c r="V187" s="1510"/>
      <c r="W187" s="1510"/>
      <c r="X187" s="1510"/>
      <c r="Y187" s="1452"/>
      <c r="Z187" s="1452"/>
      <c r="AA187" s="1452"/>
      <c r="AB187" s="1452"/>
      <c r="AC187" s="1452"/>
      <c r="AD187" s="1452"/>
      <c r="AE187" s="1452"/>
      <c r="AF187" s="1452"/>
      <c r="AG187" s="1452"/>
      <c r="AH187" s="1452"/>
      <c r="AI187" s="1452"/>
      <c r="AJ187" s="1510"/>
      <c r="AK187" s="1510"/>
      <c r="AL187" s="1429">
        <v>1</v>
      </c>
      <c r="AM187" s="877"/>
      <c r="AN187" s="877"/>
    </row>
    <row r="188" spans="1:40" customFormat="1" ht="30" customHeight="1">
      <c r="A188" s="1510"/>
      <c r="B188" s="1510"/>
      <c r="C188" s="1510"/>
      <c r="D188" s="1552" t="s">
        <v>2831</v>
      </c>
      <c r="E188" s="1548"/>
      <c r="F188" s="1548"/>
      <c r="G188" s="1548"/>
      <c r="H188" s="1548"/>
      <c r="I188" s="1548"/>
      <c r="J188" s="1548"/>
      <c r="K188" s="1548"/>
      <c r="L188" s="1548"/>
      <c r="M188" s="1548"/>
      <c r="N188" s="1548"/>
      <c r="O188" s="1548"/>
      <c r="P188" s="1510"/>
      <c r="Q188" s="1510"/>
      <c r="R188" s="1510"/>
      <c r="S188" s="1510"/>
      <c r="T188" s="1510"/>
      <c r="U188" s="1510"/>
      <c r="V188" s="1510"/>
      <c r="W188" s="1510"/>
      <c r="X188" s="1510"/>
      <c r="Y188" s="1452"/>
      <c r="Z188" s="1452"/>
      <c r="AA188" s="1452"/>
      <c r="AB188" s="1452"/>
      <c r="AC188" s="1452"/>
      <c r="AD188" s="1452"/>
      <c r="AE188" s="1452"/>
      <c r="AF188" s="1452"/>
      <c r="AG188" s="1452"/>
      <c r="AH188" s="1452"/>
      <c r="AI188" s="1452"/>
      <c r="AJ188" s="1510"/>
      <c r="AK188" s="1510"/>
      <c r="AL188" s="1429">
        <v>1</v>
      </c>
      <c r="AM188" s="877"/>
      <c r="AN188" s="877"/>
    </row>
    <row r="189" spans="1:40" customFormat="1" ht="30" customHeight="1">
      <c r="A189" s="1510"/>
      <c r="B189" s="1510"/>
      <c r="C189" s="1510"/>
      <c r="D189" s="1553" t="s">
        <v>2832</v>
      </c>
      <c r="E189" s="1548"/>
      <c r="F189" s="1548"/>
      <c r="G189" s="1548"/>
      <c r="H189" s="1548"/>
      <c r="I189" s="1548"/>
      <c r="J189" s="1548"/>
      <c r="K189" s="1548"/>
      <c r="L189" s="1548"/>
      <c r="M189" s="1548"/>
      <c r="N189" s="1548"/>
      <c r="O189" s="1548"/>
      <c r="P189" s="1510"/>
      <c r="Q189" s="1510"/>
      <c r="R189" s="1510"/>
      <c r="S189" s="1510"/>
      <c r="T189" s="1510"/>
      <c r="U189" s="1510"/>
      <c r="V189" s="1510"/>
      <c r="W189" s="1510"/>
      <c r="X189" s="1510"/>
      <c r="Y189" s="1452"/>
      <c r="Z189" s="1452"/>
      <c r="AA189" s="1452"/>
      <c r="AB189" s="1452"/>
      <c r="AC189" s="1452"/>
      <c r="AD189" s="1452"/>
      <c r="AE189" s="1452"/>
      <c r="AF189" s="1452"/>
      <c r="AG189" s="1452"/>
      <c r="AH189" s="1452"/>
      <c r="AI189" s="1452"/>
      <c r="AJ189" s="1510"/>
      <c r="AK189" s="1510"/>
      <c r="AL189" s="1429">
        <v>1</v>
      </c>
      <c r="AM189" s="877"/>
      <c r="AN189" s="877"/>
    </row>
    <row r="190" spans="1:40" customFormat="1" ht="30" customHeight="1">
      <c r="A190" s="1510"/>
      <c r="B190" s="1510"/>
      <c r="C190" s="1510"/>
      <c r="D190" s="1510"/>
      <c r="E190" s="1510"/>
      <c r="F190" s="1510"/>
      <c r="G190" s="1510"/>
      <c r="H190" s="1510"/>
      <c r="I190" s="1510"/>
      <c r="J190" s="1510"/>
      <c r="K190" s="1510"/>
      <c r="L190" s="1510"/>
      <c r="M190" s="1510"/>
      <c r="N190" s="1510"/>
      <c r="O190" s="1510"/>
      <c r="P190" s="1510"/>
      <c r="Q190" s="1510"/>
      <c r="R190" s="1510"/>
      <c r="S190" s="1510"/>
      <c r="T190" s="1510"/>
      <c r="U190" s="1510"/>
      <c r="V190" s="1510"/>
      <c r="W190" s="1510"/>
      <c r="X190" s="1510"/>
      <c r="Y190" s="1452"/>
      <c r="Z190" s="1452"/>
      <c r="AA190" s="1452"/>
      <c r="AB190" s="1452"/>
      <c r="AC190" s="1452"/>
      <c r="AD190" s="1452"/>
      <c r="AE190" s="1452"/>
      <c r="AF190" s="1452"/>
      <c r="AG190" s="1452"/>
      <c r="AH190" s="1452"/>
      <c r="AI190" s="1452"/>
      <c r="AJ190" s="1510"/>
      <c r="AK190" s="1510"/>
      <c r="AL190" s="1429">
        <v>1</v>
      </c>
      <c r="AM190" s="877"/>
      <c r="AN190" s="877"/>
    </row>
    <row r="191" spans="1:40" customFormat="1" ht="30" customHeight="1">
      <c r="A191" s="1510"/>
      <c r="B191" s="1510"/>
      <c r="C191" s="1510"/>
      <c r="D191" s="1551" t="s">
        <v>2833</v>
      </c>
      <c r="E191" s="1548"/>
      <c r="F191" s="1548"/>
      <c r="G191" s="1548"/>
      <c r="H191" s="1548"/>
      <c r="I191" s="1548"/>
      <c r="J191" s="1548"/>
      <c r="K191" s="1548"/>
      <c r="L191" s="1548"/>
      <c r="M191" s="1548"/>
      <c r="N191" s="1510"/>
      <c r="O191" s="1510"/>
      <c r="P191" s="1510"/>
      <c r="Q191" s="1510"/>
      <c r="R191" s="1510"/>
      <c r="S191" s="1510"/>
      <c r="T191" s="1510"/>
      <c r="U191" s="1510"/>
      <c r="V191" s="1510"/>
      <c r="W191" s="1510"/>
      <c r="X191" s="1510"/>
      <c r="Y191" s="1452"/>
      <c r="Z191" s="1452"/>
      <c r="AA191" s="1452"/>
      <c r="AB191" s="1452"/>
      <c r="AC191" s="1452"/>
      <c r="AD191" s="1452"/>
      <c r="AE191" s="1452"/>
      <c r="AF191" s="1452"/>
      <c r="AG191" s="1452"/>
      <c r="AH191" s="1452"/>
      <c r="AI191" s="1452"/>
      <c r="AJ191" s="1510"/>
      <c r="AK191" s="1510"/>
      <c r="AL191" s="1429">
        <v>1</v>
      </c>
      <c r="AM191" s="877"/>
      <c r="AN191" s="877"/>
    </row>
    <row r="192" spans="1:40" customFormat="1" ht="30" customHeight="1">
      <c r="A192" s="1510"/>
      <c r="B192" s="1510"/>
      <c r="C192" s="1510"/>
      <c r="D192" s="1548" t="s">
        <v>2834</v>
      </c>
      <c r="E192" s="1548"/>
      <c r="F192" s="1548"/>
      <c r="G192" s="1548"/>
      <c r="H192" s="1548"/>
      <c r="I192" s="1548"/>
      <c r="J192" s="1548"/>
      <c r="K192" s="1548"/>
      <c r="L192" s="1548"/>
      <c r="M192" s="1548"/>
      <c r="N192" s="1510"/>
      <c r="O192" s="1510"/>
      <c r="P192" s="1510"/>
      <c r="Q192" s="1510"/>
      <c r="R192" s="1510"/>
      <c r="S192" s="1510"/>
      <c r="T192" s="1510"/>
      <c r="U192" s="1510"/>
      <c r="V192" s="1510"/>
      <c r="W192" s="1510"/>
      <c r="X192" s="1510"/>
      <c r="Y192" s="1452"/>
      <c r="Z192" s="1452"/>
      <c r="AA192" s="1452"/>
      <c r="AB192" s="1452"/>
      <c r="AC192" s="1452"/>
      <c r="AD192" s="1452"/>
      <c r="AE192" s="1452"/>
      <c r="AF192" s="1452"/>
      <c r="AG192" s="1452"/>
      <c r="AH192" s="1452"/>
      <c r="AI192" s="1452"/>
      <c r="AJ192" s="1510"/>
      <c r="AK192" s="1510"/>
      <c r="AL192" s="1429">
        <v>1</v>
      </c>
      <c r="AM192" s="877"/>
      <c r="AN192" s="877"/>
    </row>
    <row r="193" spans="1:40" customFormat="1" ht="30" customHeight="1">
      <c r="A193" s="1510"/>
      <c r="B193" s="1510"/>
      <c r="C193" s="1510"/>
      <c r="D193" s="1548" t="s">
        <v>2835</v>
      </c>
      <c r="E193" s="1548"/>
      <c r="F193" s="1548"/>
      <c r="G193" s="1548"/>
      <c r="H193" s="1548"/>
      <c r="I193" s="1548"/>
      <c r="J193" s="1548"/>
      <c r="K193" s="1548"/>
      <c r="L193" s="1548"/>
      <c r="M193" s="1548"/>
      <c r="N193" s="1510"/>
      <c r="O193" s="1510"/>
      <c r="P193" s="1510"/>
      <c r="Q193" s="1510"/>
      <c r="R193" s="1510"/>
      <c r="S193" s="1510"/>
      <c r="T193" s="1510"/>
      <c r="U193" s="1510"/>
      <c r="V193" s="1510"/>
      <c r="W193" s="1510"/>
      <c r="X193" s="1510"/>
      <c r="Y193" s="1452"/>
      <c r="Z193" s="1452"/>
      <c r="AA193" s="1452"/>
      <c r="AB193" s="1452"/>
      <c r="AC193" s="1452"/>
      <c r="AD193" s="1452"/>
      <c r="AE193" s="1452"/>
      <c r="AF193" s="1452"/>
      <c r="AG193" s="1452"/>
      <c r="AH193" s="1452"/>
      <c r="AI193" s="1452"/>
      <c r="AJ193" s="1510"/>
      <c r="AK193" s="1510"/>
      <c r="AL193" s="1429">
        <v>1</v>
      </c>
      <c r="AM193" s="877"/>
      <c r="AN193" s="877"/>
    </row>
    <row r="194" spans="1:40" customFormat="1" ht="30" customHeight="1">
      <c r="A194" s="1510"/>
      <c r="B194" s="1510"/>
      <c r="C194" s="1510"/>
      <c r="D194" s="1548" t="s">
        <v>2836</v>
      </c>
      <c r="E194" s="1548"/>
      <c r="F194" s="1548"/>
      <c r="G194" s="1548"/>
      <c r="H194" s="1548"/>
      <c r="I194" s="1548"/>
      <c r="J194" s="1548"/>
      <c r="K194" s="1548"/>
      <c r="L194" s="1548"/>
      <c r="M194" s="1548"/>
      <c r="N194" s="1510"/>
      <c r="O194" s="1510"/>
      <c r="P194" s="1510"/>
      <c r="Q194" s="1510"/>
      <c r="R194" s="1510"/>
      <c r="S194" s="1510"/>
      <c r="T194" s="1510"/>
      <c r="U194" s="1510"/>
      <c r="V194" s="1510"/>
      <c r="W194" s="1510"/>
      <c r="X194" s="1510"/>
      <c r="Y194" s="1452"/>
      <c r="Z194" s="1452"/>
      <c r="AA194" s="1452"/>
      <c r="AB194" s="1452"/>
      <c r="AC194" s="1452"/>
      <c r="AD194" s="1452"/>
      <c r="AE194" s="1452"/>
      <c r="AF194" s="1452"/>
      <c r="AG194" s="1452"/>
      <c r="AH194" s="1452"/>
      <c r="AI194" s="1452"/>
      <c r="AJ194" s="1510"/>
      <c r="AK194" s="1510"/>
      <c r="AL194" s="1429">
        <v>1</v>
      </c>
      <c r="AM194" s="877"/>
      <c r="AN194" s="877"/>
    </row>
    <row r="195" spans="1:40" customFormat="1" ht="30" customHeight="1">
      <c r="A195" s="1510"/>
      <c r="B195" s="1510"/>
      <c r="C195" s="1510"/>
      <c r="D195" s="1548" t="s">
        <v>2837</v>
      </c>
      <c r="E195" s="1548"/>
      <c r="F195" s="1548"/>
      <c r="G195" s="1548"/>
      <c r="H195" s="1548"/>
      <c r="I195" s="1548"/>
      <c r="J195" s="1548"/>
      <c r="K195" s="1548"/>
      <c r="L195" s="1548"/>
      <c r="M195" s="1548"/>
      <c r="N195" s="1510"/>
      <c r="O195" s="1510"/>
      <c r="P195" s="1510"/>
      <c r="Q195" s="1510"/>
      <c r="R195" s="1510"/>
      <c r="S195" s="1510"/>
      <c r="T195" s="1510"/>
      <c r="U195" s="1510"/>
      <c r="V195" s="1510"/>
      <c r="W195" s="1510"/>
      <c r="X195" s="1510"/>
      <c r="Y195" s="1452"/>
      <c r="Z195" s="1452"/>
      <c r="AA195" s="1452"/>
      <c r="AB195" s="1452"/>
      <c r="AC195" s="1452"/>
      <c r="AD195" s="1452"/>
      <c r="AE195" s="1452"/>
      <c r="AF195" s="1452"/>
      <c r="AG195" s="1452"/>
      <c r="AH195" s="1452"/>
      <c r="AI195" s="1452"/>
      <c r="AJ195" s="1510"/>
      <c r="AK195" s="1510"/>
      <c r="AL195" s="1429">
        <v>1</v>
      </c>
      <c r="AM195" s="877"/>
      <c r="AN195" s="877"/>
    </row>
    <row r="196" spans="1:40" customFormat="1" ht="30" customHeight="1">
      <c r="A196" s="1510"/>
      <c r="B196" s="1510"/>
      <c r="C196" s="1510"/>
      <c r="D196" s="1548" t="s">
        <v>2838</v>
      </c>
      <c r="E196" s="1548"/>
      <c r="F196" s="1548"/>
      <c r="G196" s="1548"/>
      <c r="H196" s="1548"/>
      <c r="I196" s="1548"/>
      <c r="J196" s="1548"/>
      <c r="K196" s="1548"/>
      <c r="L196" s="1548"/>
      <c r="M196" s="1548"/>
      <c r="N196" s="1510"/>
      <c r="O196" s="1510"/>
      <c r="P196" s="1510"/>
      <c r="Q196" s="1510"/>
      <c r="R196" s="1510"/>
      <c r="S196" s="1510"/>
      <c r="T196" s="1510"/>
      <c r="U196" s="1510"/>
      <c r="V196" s="1510"/>
      <c r="W196" s="1510"/>
      <c r="X196" s="1510"/>
      <c r="Y196" s="1510"/>
      <c r="Z196" s="1510"/>
      <c r="AA196" s="1510"/>
      <c r="AB196" s="1510"/>
      <c r="AC196" s="1510"/>
      <c r="AD196" s="1510"/>
      <c r="AE196" s="1510"/>
      <c r="AF196" s="1510"/>
      <c r="AG196" s="1510"/>
      <c r="AH196" s="1510"/>
      <c r="AI196" s="1510"/>
      <c r="AJ196" s="1510"/>
      <c r="AK196" s="1510"/>
      <c r="AL196" s="1429">
        <v>1</v>
      </c>
      <c r="AM196" s="877"/>
      <c r="AN196" s="877"/>
    </row>
    <row r="197" spans="1:40" customFormat="1" ht="30" customHeight="1">
      <c r="A197" s="1510"/>
      <c r="B197" s="1510"/>
      <c r="C197" s="1510"/>
      <c r="D197" s="1553" t="s">
        <v>2839</v>
      </c>
      <c r="E197" s="1548"/>
      <c r="F197" s="1548"/>
      <c r="G197" s="1548"/>
      <c r="H197" s="1548"/>
      <c r="I197" s="1548"/>
      <c r="J197" s="1548"/>
      <c r="K197" s="1548"/>
      <c r="L197" s="1548"/>
      <c r="M197" s="1548"/>
      <c r="N197" s="1510"/>
      <c r="O197" s="1510"/>
      <c r="P197" s="1510"/>
      <c r="Q197" s="1510"/>
      <c r="R197" s="1510"/>
      <c r="S197" s="1510"/>
      <c r="T197" s="1510"/>
      <c r="U197" s="1510"/>
      <c r="V197" s="1510"/>
      <c r="W197" s="1510"/>
      <c r="X197" s="1510"/>
      <c r="Y197" s="1510"/>
      <c r="Z197" s="1510"/>
      <c r="AA197" s="1510"/>
      <c r="AB197" s="1510"/>
      <c r="AC197" s="1510"/>
      <c r="AD197" s="1510"/>
      <c r="AE197" s="1510"/>
      <c r="AF197" s="1510"/>
      <c r="AG197" s="1510"/>
      <c r="AH197" s="1510"/>
      <c r="AI197" s="1510"/>
      <c r="AJ197" s="1510"/>
      <c r="AK197" s="1510"/>
      <c r="AL197" s="1429">
        <v>1</v>
      </c>
      <c r="AM197" s="877"/>
      <c r="AN197" s="877"/>
    </row>
    <row r="198" spans="1:40" customFormat="1" ht="30" customHeight="1">
      <c r="A198" s="1510"/>
      <c r="B198" s="1510"/>
      <c r="C198" s="1510"/>
      <c r="D198" s="1553" t="s">
        <v>2840</v>
      </c>
      <c r="E198" s="1548"/>
      <c r="F198" s="1548"/>
      <c r="G198" s="1548"/>
      <c r="H198" s="1548"/>
      <c r="I198" s="1548"/>
      <c r="J198" s="1548"/>
      <c r="K198" s="1548"/>
      <c r="L198" s="1548"/>
      <c r="M198" s="1548"/>
      <c r="N198" s="1510"/>
      <c r="O198" s="1510"/>
      <c r="P198" s="1510"/>
      <c r="Q198" s="1510"/>
      <c r="R198" s="1510"/>
      <c r="S198" s="1510"/>
      <c r="T198" s="1510"/>
      <c r="U198" s="1510"/>
      <c r="V198" s="1510"/>
      <c r="W198" s="1510"/>
      <c r="X198" s="1510"/>
      <c r="Y198" s="1510"/>
      <c r="Z198" s="1510"/>
      <c r="AA198" s="1510"/>
      <c r="AB198" s="1510"/>
      <c r="AC198" s="1510"/>
      <c r="AD198" s="1510"/>
      <c r="AE198" s="1510"/>
      <c r="AF198" s="1510"/>
      <c r="AG198" s="1510"/>
      <c r="AH198" s="1510"/>
      <c r="AI198" s="1510"/>
      <c r="AJ198" s="1510"/>
      <c r="AK198" s="1510"/>
      <c r="AL198" s="1429">
        <v>1</v>
      </c>
      <c r="AM198" s="877"/>
      <c r="AN198" s="877"/>
    </row>
    <row r="199" spans="1:40" customFormat="1" ht="30" customHeight="1">
      <c r="A199" s="1510"/>
      <c r="B199" s="1510"/>
      <c r="C199" s="1510"/>
      <c r="D199" s="1510"/>
      <c r="E199" s="1510"/>
      <c r="F199" s="1510"/>
      <c r="G199" s="1510"/>
      <c r="H199" s="1510"/>
      <c r="I199" s="1510"/>
      <c r="J199" s="1510"/>
      <c r="K199" s="1510"/>
      <c r="L199" s="1510"/>
      <c r="M199" s="1510"/>
      <c r="N199" s="1510"/>
      <c r="O199" s="1510"/>
      <c r="P199" s="1510"/>
      <c r="Q199" s="1510"/>
      <c r="R199" s="1510"/>
      <c r="S199" s="1510"/>
      <c r="T199" s="1510"/>
      <c r="U199" s="1510"/>
      <c r="V199" s="1510"/>
      <c r="W199" s="1510"/>
      <c r="X199" s="1510"/>
      <c r="Y199" s="1510"/>
      <c r="Z199" s="1510"/>
      <c r="AA199" s="1510"/>
      <c r="AB199" s="1510"/>
      <c r="AC199" s="1510"/>
      <c r="AD199" s="1510"/>
      <c r="AE199" s="1510"/>
      <c r="AF199" s="1510"/>
      <c r="AG199" s="1510"/>
      <c r="AH199" s="1510"/>
      <c r="AI199" s="1510"/>
      <c r="AJ199" s="1510"/>
      <c r="AK199" s="1510"/>
      <c r="AL199" s="1429">
        <v>1</v>
      </c>
      <c r="AM199" s="877"/>
      <c r="AN199" s="877"/>
    </row>
    <row r="200" spans="1:40" customFormat="1" ht="30" customHeight="1">
      <c r="A200" s="1510"/>
      <c r="B200" s="1510"/>
      <c r="C200" s="1510"/>
      <c r="D200" s="1554" t="s">
        <v>2841</v>
      </c>
      <c r="E200" s="1555"/>
      <c r="F200" s="1555"/>
      <c r="G200" s="1555"/>
      <c r="H200" s="1555"/>
      <c r="I200" s="1555"/>
      <c r="J200" s="1555"/>
      <c r="K200" s="1555"/>
      <c r="L200" s="1555"/>
      <c r="M200" s="1555"/>
      <c r="N200" s="1510"/>
      <c r="O200" s="1510"/>
      <c r="P200" s="1510"/>
      <c r="Q200" s="1510"/>
      <c r="R200" s="1510"/>
      <c r="S200" s="1510"/>
      <c r="T200" s="1510"/>
      <c r="U200" s="1510"/>
      <c r="V200" s="1510"/>
      <c r="W200" s="1510"/>
      <c r="X200" s="1510"/>
      <c r="Y200" s="1510"/>
      <c r="Z200" s="1510"/>
      <c r="AA200" s="1510"/>
      <c r="AB200" s="1510"/>
      <c r="AC200" s="1510"/>
      <c r="AD200" s="1510"/>
      <c r="AE200" s="1510"/>
      <c r="AF200" s="1510"/>
      <c r="AG200" s="1510"/>
      <c r="AH200" s="1510"/>
      <c r="AI200" s="1510"/>
      <c r="AJ200" s="1510"/>
      <c r="AK200" s="1510"/>
      <c r="AL200" s="1429">
        <v>1</v>
      </c>
      <c r="AM200" s="877"/>
      <c r="AN200" s="877"/>
    </row>
    <row r="201" spans="1:40" customFormat="1" ht="30" customHeight="1">
      <c r="A201" s="1510"/>
      <c r="B201" s="1510"/>
      <c r="C201" s="1510"/>
      <c r="D201" s="1556" t="s">
        <v>2842</v>
      </c>
      <c r="E201" s="1555"/>
      <c r="F201" s="1555"/>
      <c r="G201" s="1555"/>
      <c r="H201" s="1555"/>
      <c r="I201" s="1555"/>
      <c r="J201" s="1555"/>
      <c r="K201" s="1555"/>
      <c r="L201" s="1555"/>
      <c r="M201" s="1555"/>
      <c r="N201" s="1510"/>
      <c r="O201" s="1510"/>
      <c r="P201" s="1510"/>
      <c r="Q201" s="1510"/>
      <c r="R201" s="1510"/>
      <c r="S201" s="1510"/>
      <c r="T201" s="1510"/>
      <c r="U201" s="1510"/>
      <c r="V201" s="1510"/>
      <c r="W201" s="1510"/>
      <c r="X201" s="1510"/>
      <c r="Y201" s="1510"/>
      <c r="Z201" s="1510"/>
      <c r="AA201" s="1510"/>
      <c r="AB201" s="1510"/>
      <c r="AC201" s="1510"/>
      <c r="AD201" s="1510"/>
      <c r="AE201" s="1510"/>
      <c r="AF201" s="1510"/>
      <c r="AG201" s="1510"/>
      <c r="AH201" s="1510"/>
      <c r="AI201" s="1510"/>
      <c r="AJ201" s="1510"/>
      <c r="AK201" s="1510"/>
      <c r="AL201" s="1429">
        <v>1</v>
      </c>
      <c r="AM201" s="877"/>
      <c r="AN201" s="877"/>
    </row>
    <row r="202" spans="1:40" customFormat="1" ht="30" customHeight="1">
      <c r="A202" s="1510"/>
      <c r="B202" s="1510"/>
      <c r="C202" s="1510"/>
      <c r="D202" s="1556" t="s">
        <v>2843</v>
      </c>
      <c r="E202" s="1555"/>
      <c r="F202" s="1555"/>
      <c r="G202" s="1555"/>
      <c r="H202" s="1555"/>
      <c r="I202" s="1555"/>
      <c r="J202" s="1555"/>
      <c r="K202" s="1555"/>
      <c r="L202" s="1555"/>
      <c r="M202" s="1555"/>
      <c r="N202" s="1510"/>
      <c r="O202" s="1510"/>
      <c r="P202" s="1510"/>
      <c r="Q202" s="1510"/>
      <c r="R202" s="1510"/>
      <c r="S202" s="1510"/>
      <c r="T202" s="1510"/>
      <c r="U202" s="1510"/>
      <c r="V202" s="1510"/>
      <c r="W202" s="1510"/>
      <c r="X202" s="1510"/>
      <c r="Y202" s="1510"/>
      <c r="Z202" s="1510"/>
      <c r="AA202" s="1510"/>
      <c r="AB202" s="1510"/>
      <c r="AC202" s="1510"/>
      <c r="AD202" s="1510"/>
      <c r="AE202" s="1510"/>
      <c r="AF202" s="1510"/>
      <c r="AG202" s="1510"/>
      <c r="AH202" s="1510"/>
      <c r="AI202" s="1510"/>
      <c r="AJ202" s="1510"/>
      <c r="AK202" s="1510"/>
      <c r="AL202" s="1429">
        <v>1</v>
      </c>
      <c r="AM202" s="877"/>
      <c r="AN202" s="877"/>
    </row>
    <row r="203" spans="1:40" customFormat="1" ht="30" customHeight="1">
      <c r="A203" s="1510"/>
      <c r="B203" s="1510"/>
      <c r="C203" s="1510"/>
      <c r="D203" s="1556" t="s">
        <v>2844</v>
      </c>
      <c r="E203" s="1555"/>
      <c r="F203" s="1555"/>
      <c r="G203" s="1555"/>
      <c r="H203" s="1555"/>
      <c r="I203" s="1555"/>
      <c r="J203" s="1555"/>
      <c r="K203" s="1555"/>
      <c r="L203" s="1555"/>
      <c r="M203" s="1555"/>
      <c r="N203" s="1510"/>
      <c r="O203" s="1510"/>
      <c r="P203" s="1510"/>
      <c r="Q203" s="1510"/>
      <c r="R203" s="1510"/>
      <c r="S203" s="1510"/>
      <c r="T203" s="1510"/>
      <c r="U203" s="1510"/>
      <c r="V203" s="1510"/>
      <c r="W203" s="1510"/>
      <c r="X203" s="1510"/>
      <c r="Y203" s="1510"/>
      <c r="Z203" s="1510"/>
      <c r="AA203" s="1510"/>
      <c r="AB203" s="1510"/>
      <c r="AC203" s="1510"/>
      <c r="AD203" s="1510"/>
      <c r="AE203" s="1510"/>
      <c r="AF203" s="1510"/>
      <c r="AG203" s="1510"/>
      <c r="AH203" s="1510"/>
      <c r="AI203" s="1510"/>
      <c r="AJ203" s="1510"/>
      <c r="AK203" s="1510"/>
      <c r="AL203" s="1429">
        <v>1</v>
      </c>
      <c r="AM203" s="877"/>
      <c r="AN203" s="877"/>
    </row>
    <row r="204" spans="1:40" customFormat="1" ht="30" customHeight="1">
      <c r="A204" s="1510"/>
      <c r="B204" s="1510"/>
      <c r="C204" s="1510"/>
      <c r="D204" s="1557" t="s">
        <v>2845</v>
      </c>
      <c r="E204" s="1555"/>
      <c r="F204" s="1555"/>
      <c r="G204" s="1555"/>
      <c r="H204" s="1555"/>
      <c r="I204" s="1555"/>
      <c r="J204" s="1555"/>
      <c r="K204" s="1555"/>
      <c r="L204" s="1555"/>
      <c r="M204" s="1555"/>
      <c r="N204" s="1510"/>
      <c r="O204" s="1510"/>
      <c r="P204" s="1510"/>
      <c r="Q204" s="1510"/>
      <c r="R204" s="1510"/>
      <c r="S204" s="1510"/>
      <c r="T204" s="1510"/>
      <c r="U204" s="1510"/>
      <c r="V204" s="1510"/>
      <c r="W204" s="1510"/>
      <c r="X204" s="1510"/>
      <c r="Y204" s="1510"/>
      <c r="Z204" s="1510"/>
      <c r="AA204" s="1510"/>
      <c r="AB204" s="1510"/>
      <c r="AC204" s="1510"/>
      <c r="AD204" s="1510"/>
      <c r="AE204" s="1510"/>
      <c r="AF204" s="1510"/>
      <c r="AG204" s="1510"/>
      <c r="AH204" s="1510"/>
      <c r="AI204" s="1510"/>
      <c r="AJ204" s="1510"/>
      <c r="AK204" s="1510"/>
      <c r="AL204" s="1429">
        <v>1</v>
      </c>
      <c r="AM204" s="877"/>
      <c r="AN204" s="877"/>
    </row>
    <row r="205" spans="1:40" customFormat="1" ht="30" customHeight="1">
      <c r="A205" s="1510"/>
      <c r="B205" s="1510"/>
      <c r="C205" s="1510"/>
      <c r="D205" s="1558" t="s">
        <v>2846</v>
      </c>
      <c r="E205" s="1555"/>
      <c r="F205" s="1555"/>
      <c r="G205" s="1555"/>
      <c r="H205" s="1555"/>
      <c r="I205" s="1555"/>
      <c r="J205" s="1555"/>
      <c r="K205" s="1555"/>
      <c r="L205" s="1555"/>
      <c r="M205" s="1555"/>
      <c r="N205" s="1510"/>
      <c r="O205" s="1510"/>
      <c r="P205" s="1510"/>
      <c r="Q205" s="1510"/>
      <c r="R205" s="1510"/>
      <c r="S205" s="1510"/>
      <c r="T205" s="1510"/>
      <c r="U205" s="1510"/>
      <c r="V205" s="1510"/>
      <c r="W205" s="1510"/>
      <c r="X205" s="1510"/>
      <c r="Y205" s="1510"/>
      <c r="Z205" s="1510"/>
      <c r="AA205" s="1510"/>
      <c r="AB205" s="1510"/>
      <c r="AC205" s="1510"/>
      <c r="AD205" s="1510"/>
      <c r="AE205" s="1510"/>
      <c r="AF205" s="1510"/>
      <c r="AG205" s="1510"/>
      <c r="AH205" s="1510"/>
      <c r="AI205" s="1510"/>
      <c r="AJ205" s="1510"/>
      <c r="AK205" s="1510"/>
      <c r="AL205" s="1429">
        <v>1</v>
      </c>
      <c r="AM205" s="877"/>
      <c r="AN205" s="877"/>
    </row>
    <row r="206" spans="1:40" customFormat="1" ht="30" customHeight="1">
      <c r="A206" s="1510"/>
      <c r="B206" s="1510"/>
      <c r="C206" s="1510"/>
      <c r="D206" s="1558" t="s">
        <v>2847</v>
      </c>
      <c r="E206" s="1555"/>
      <c r="F206" s="1555"/>
      <c r="G206" s="1555"/>
      <c r="H206" s="1555"/>
      <c r="I206" s="1555"/>
      <c r="J206" s="1555"/>
      <c r="K206" s="1555"/>
      <c r="L206" s="1555"/>
      <c r="M206" s="1555"/>
      <c r="N206" s="1510"/>
      <c r="O206" s="1510"/>
      <c r="P206" s="1510"/>
      <c r="Q206" s="1510"/>
      <c r="R206" s="1510"/>
      <c r="S206" s="1510"/>
      <c r="T206" s="1510"/>
      <c r="U206" s="1510"/>
      <c r="V206" s="1510"/>
      <c r="W206" s="1510"/>
      <c r="X206" s="1510"/>
      <c r="Y206" s="1510"/>
      <c r="Z206" s="1510"/>
      <c r="AA206" s="1510"/>
      <c r="AB206" s="1510"/>
      <c r="AC206" s="1510"/>
      <c r="AD206" s="1510"/>
      <c r="AE206" s="1510"/>
      <c r="AF206" s="1510"/>
      <c r="AG206" s="1510"/>
      <c r="AH206" s="1510"/>
      <c r="AI206" s="1510"/>
      <c r="AJ206" s="1510"/>
      <c r="AK206" s="1510"/>
      <c r="AL206" s="1429">
        <v>1</v>
      </c>
      <c r="AM206" s="877"/>
      <c r="AN206" s="877"/>
    </row>
    <row r="207" spans="1:40" customFormat="1" ht="30" customHeight="1">
      <c r="A207" s="1510"/>
      <c r="B207" s="1510"/>
      <c r="C207" s="1510"/>
      <c r="D207" s="1510"/>
      <c r="E207" s="1510"/>
      <c r="F207" s="1510"/>
      <c r="G207" s="1510"/>
      <c r="H207" s="1510"/>
      <c r="I207" s="1510"/>
      <c r="J207" s="1510"/>
      <c r="K207" s="1510"/>
      <c r="L207" s="1510"/>
      <c r="M207" s="1510"/>
      <c r="N207" s="1510"/>
      <c r="O207" s="1510"/>
      <c r="P207" s="1510"/>
      <c r="Q207" s="1510"/>
      <c r="R207" s="1510"/>
      <c r="S207" s="1510"/>
      <c r="T207" s="1510"/>
      <c r="U207" s="1510"/>
      <c r="V207" s="1510"/>
      <c r="W207" s="1510"/>
      <c r="X207" s="1510"/>
      <c r="Y207" s="1510"/>
      <c r="Z207" s="1510"/>
      <c r="AA207" s="1510"/>
      <c r="AB207" s="1510"/>
      <c r="AC207" s="1510"/>
      <c r="AD207" s="1510"/>
      <c r="AE207" s="1510"/>
      <c r="AF207" s="1510"/>
      <c r="AG207" s="1510"/>
      <c r="AH207" s="1510"/>
      <c r="AI207" s="1510"/>
      <c r="AJ207" s="1510"/>
      <c r="AK207" s="1510"/>
      <c r="AL207" s="1429">
        <v>1</v>
      </c>
      <c r="AM207" s="877"/>
      <c r="AN207" s="877"/>
    </row>
    <row r="208" spans="1:40" customFormat="1" ht="30" customHeight="1">
      <c r="A208" s="1510"/>
      <c r="B208" s="1510"/>
      <c r="C208" s="1510"/>
      <c r="D208" s="1559" t="s">
        <v>2848</v>
      </c>
      <c r="E208" s="1559"/>
      <c r="F208" s="1559"/>
      <c r="G208" s="1559"/>
      <c r="H208" s="1559"/>
      <c r="I208" s="1559"/>
      <c r="J208" s="1559"/>
      <c r="K208" s="1559"/>
      <c r="L208" s="1559"/>
      <c r="M208" s="1559"/>
      <c r="N208" s="1510"/>
      <c r="O208" s="1510"/>
      <c r="P208" s="1510"/>
      <c r="Q208" s="1510"/>
      <c r="R208" s="1510"/>
      <c r="S208" s="1510"/>
      <c r="T208" s="1510"/>
      <c r="U208" s="1510"/>
      <c r="V208" s="1510"/>
      <c r="W208" s="1510"/>
      <c r="X208" s="1510"/>
      <c r="Y208" s="1510"/>
      <c r="Z208" s="1510"/>
      <c r="AA208" s="1510"/>
      <c r="AB208" s="1510"/>
      <c r="AC208" s="1510"/>
      <c r="AD208" s="1510"/>
      <c r="AE208" s="1510"/>
      <c r="AF208" s="1510"/>
      <c r="AG208" s="1510"/>
      <c r="AH208" s="1510"/>
      <c r="AI208" s="1510"/>
      <c r="AJ208" s="1510"/>
      <c r="AK208" s="1510"/>
      <c r="AL208" s="1429">
        <v>1</v>
      </c>
      <c r="AM208" s="877"/>
      <c r="AN208" s="877"/>
    </row>
    <row r="209" spans="1:45" customFormat="1" ht="30" customHeight="1">
      <c r="A209" s="1510"/>
      <c r="B209" s="1510"/>
      <c r="C209" s="1510"/>
      <c r="D209" s="1559" t="s">
        <v>2849</v>
      </c>
      <c r="E209" s="1559"/>
      <c r="F209" s="1559"/>
      <c r="G209" s="1559"/>
      <c r="H209" s="1559"/>
      <c r="I209" s="1559"/>
      <c r="J209" s="1559"/>
      <c r="K209" s="1559"/>
      <c r="L209" s="1559"/>
      <c r="M209" s="1559"/>
      <c r="N209" s="1510"/>
      <c r="O209" s="1510"/>
      <c r="P209" s="1510"/>
      <c r="Q209" s="1510"/>
      <c r="R209" s="1510"/>
      <c r="S209" s="1510"/>
      <c r="T209" s="1510"/>
      <c r="U209" s="1510"/>
      <c r="V209" s="1510"/>
      <c r="W209" s="1510"/>
      <c r="X209" s="1510"/>
      <c r="Y209" s="1510"/>
      <c r="Z209" s="1510"/>
      <c r="AA209" s="1510"/>
      <c r="AB209" s="1510"/>
      <c r="AC209" s="1510"/>
      <c r="AD209" s="1510"/>
      <c r="AE209" s="1510"/>
      <c r="AF209" s="1510"/>
      <c r="AG209" s="1510"/>
      <c r="AH209" s="1510"/>
      <c r="AI209" s="1510"/>
      <c r="AJ209" s="1510"/>
      <c r="AK209" s="1510"/>
      <c r="AL209" s="1429">
        <v>1</v>
      </c>
      <c r="AM209" s="877"/>
      <c r="AN209" s="877"/>
    </row>
    <row r="210" spans="1:45" customFormat="1" ht="30" customHeight="1">
      <c r="A210" s="1510"/>
      <c r="B210" s="1510"/>
      <c r="C210" s="1510"/>
      <c r="D210" s="1559" t="s">
        <v>2850</v>
      </c>
      <c r="E210" s="1559"/>
      <c r="F210" s="1559"/>
      <c r="G210" s="1559"/>
      <c r="H210" s="1559"/>
      <c r="I210" s="1559"/>
      <c r="J210" s="1559"/>
      <c r="K210" s="1559"/>
      <c r="L210" s="1559"/>
      <c r="M210" s="1559"/>
      <c r="N210" s="1510"/>
      <c r="O210" s="1510"/>
      <c r="P210" s="1510"/>
      <c r="Q210" s="1510"/>
      <c r="R210" s="1510"/>
      <c r="S210" s="1510"/>
      <c r="T210" s="1510"/>
      <c r="U210" s="1510"/>
      <c r="V210" s="1510"/>
      <c r="W210" s="1510"/>
      <c r="X210" s="1510"/>
      <c r="Y210" s="1510"/>
      <c r="Z210" s="1510"/>
      <c r="AA210" s="1510"/>
      <c r="AB210" s="1510"/>
      <c r="AC210" s="1510"/>
      <c r="AD210" s="1510"/>
      <c r="AE210" s="1510"/>
      <c r="AF210" s="1510"/>
      <c r="AG210" s="1510"/>
      <c r="AH210" s="1510"/>
      <c r="AI210" s="1510"/>
      <c r="AJ210" s="1510"/>
      <c r="AK210" s="1510"/>
      <c r="AL210" s="1429">
        <v>1</v>
      </c>
      <c r="AM210" s="877"/>
      <c r="AN210" s="877"/>
    </row>
    <row r="211" spans="1:45" customFormat="1" ht="30" customHeight="1">
      <c r="A211" s="1510"/>
      <c r="B211" s="1510"/>
      <c r="C211" s="1510"/>
      <c r="D211" s="1559" t="s">
        <v>2851</v>
      </c>
      <c r="E211" s="1559"/>
      <c r="F211" s="1559"/>
      <c r="G211" s="1559"/>
      <c r="H211" s="1559"/>
      <c r="I211" s="1559"/>
      <c r="J211" s="1559"/>
      <c r="K211" s="1559"/>
      <c r="L211" s="1559"/>
      <c r="M211" s="1559"/>
      <c r="N211" s="1510"/>
      <c r="O211" s="1510"/>
      <c r="P211" s="1510"/>
      <c r="Q211" s="1510"/>
      <c r="R211" s="1510"/>
      <c r="S211" s="1510"/>
      <c r="T211" s="1510"/>
      <c r="U211" s="1510"/>
      <c r="V211" s="1510"/>
      <c r="W211" s="1510"/>
      <c r="X211" s="1510"/>
      <c r="Y211" s="1510"/>
      <c r="Z211" s="1510"/>
      <c r="AA211" s="1510"/>
      <c r="AB211" s="1510"/>
      <c r="AC211" s="1510"/>
      <c r="AD211" s="1510"/>
      <c r="AE211" s="1510"/>
      <c r="AF211" s="1510"/>
      <c r="AG211" s="1510"/>
      <c r="AH211" s="1510"/>
      <c r="AI211" s="1510"/>
      <c r="AJ211" s="1510"/>
      <c r="AK211" s="1510"/>
      <c r="AL211" s="1429">
        <v>1</v>
      </c>
      <c r="AM211" s="877"/>
      <c r="AN211" s="877"/>
    </row>
    <row r="212" spans="1:45" customFormat="1" ht="30" customHeight="1">
      <c r="A212" s="1510"/>
      <c r="B212" s="1510"/>
      <c r="C212" s="1510"/>
      <c r="D212" s="1559"/>
      <c r="E212" s="1559"/>
      <c r="F212" s="1559"/>
      <c r="G212" s="1559"/>
      <c r="H212" s="1559"/>
      <c r="I212" s="1559"/>
      <c r="J212" s="1559"/>
      <c r="K212" s="1559"/>
      <c r="L212" s="1559"/>
      <c r="M212" s="1559"/>
      <c r="N212" s="1510"/>
      <c r="O212" s="1510"/>
      <c r="P212" s="1510"/>
      <c r="Q212" s="1510"/>
      <c r="R212" s="1510"/>
      <c r="S212" s="1510"/>
      <c r="T212" s="1510"/>
      <c r="U212" s="1510"/>
      <c r="V212" s="1510"/>
      <c r="W212" s="1510"/>
      <c r="X212" s="1510"/>
      <c r="Y212" s="1510"/>
      <c r="Z212" s="1510"/>
      <c r="AA212" s="1510"/>
      <c r="AB212" s="1510"/>
      <c r="AC212" s="1510"/>
      <c r="AD212" s="1510"/>
      <c r="AE212" s="1510"/>
      <c r="AF212" s="1510"/>
      <c r="AG212" s="1510"/>
      <c r="AH212" s="1510"/>
      <c r="AI212" s="1510"/>
      <c r="AJ212" s="1510"/>
      <c r="AK212" s="1510"/>
      <c r="AL212" s="1429">
        <v>1</v>
      </c>
      <c r="AM212" s="877"/>
      <c r="AN212" s="877"/>
    </row>
    <row r="213" spans="1:45" customFormat="1" ht="30" customHeight="1">
      <c r="A213" s="1510"/>
      <c r="B213" s="1510"/>
      <c r="C213" s="1510"/>
      <c r="D213" s="1510"/>
      <c r="E213" s="1510"/>
      <c r="F213" s="1510"/>
      <c r="G213" s="1510"/>
      <c r="H213" s="1510"/>
      <c r="I213" s="1510"/>
      <c r="J213" s="1510"/>
      <c r="K213" s="1510"/>
      <c r="L213" s="1510"/>
      <c r="M213" s="1510"/>
      <c r="N213" s="1510"/>
      <c r="O213" s="1510"/>
      <c r="P213" s="1510"/>
      <c r="Q213" s="1510"/>
      <c r="R213" s="1510"/>
      <c r="S213" s="1510"/>
      <c r="T213" s="1510"/>
      <c r="U213" s="1510"/>
      <c r="V213" s="1510"/>
      <c r="W213" s="1510"/>
      <c r="X213" s="1510"/>
      <c r="Y213" s="1510"/>
      <c r="Z213" s="1510"/>
      <c r="AA213" s="1510"/>
      <c r="AB213" s="1510"/>
      <c r="AC213" s="1510"/>
      <c r="AD213" s="1510"/>
      <c r="AE213" s="1510"/>
      <c r="AF213" s="1510"/>
      <c r="AG213" s="1510"/>
      <c r="AH213" s="1510"/>
      <c r="AI213" s="1510"/>
      <c r="AJ213" s="1510"/>
      <c r="AK213" s="1510"/>
      <c r="AL213" s="1429">
        <v>1</v>
      </c>
      <c r="AM213" s="877"/>
      <c r="AN213" s="877"/>
      <c r="AO213" s="1430"/>
      <c r="AP213" s="1430"/>
      <c r="AQ213" s="1430"/>
      <c r="AR213" s="1430"/>
      <c r="AS213" s="1430"/>
    </row>
    <row r="214" spans="1:45" ht="15.75" thickBot="1">
      <c r="A214" s="1425"/>
      <c r="B214" s="1510"/>
      <c r="C214" s="1510"/>
      <c r="D214" s="1510"/>
      <c r="E214" s="1510"/>
      <c r="F214" s="1510"/>
      <c r="G214" s="1510"/>
      <c r="H214" s="1510"/>
      <c r="I214" s="1510"/>
      <c r="J214" s="1510"/>
      <c r="K214" s="1510"/>
      <c r="L214" s="1510"/>
      <c r="M214" s="1510"/>
      <c r="N214" s="1510"/>
      <c r="O214" s="1510"/>
      <c r="P214" s="1510"/>
      <c r="Q214" s="1510"/>
      <c r="R214" s="1510"/>
      <c r="S214" s="1510"/>
      <c r="T214" s="1510"/>
      <c r="U214" s="1510"/>
      <c r="V214" s="1510"/>
      <c r="W214" s="1510"/>
      <c r="X214" s="1510"/>
      <c r="Y214" s="1510"/>
      <c r="Z214" s="1510"/>
      <c r="AA214" s="1510"/>
      <c r="AB214" s="1510"/>
      <c r="AC214" s="1510"/>
      <c r="AD214" s="1510"/>
      <c r="AE214" s="1510"/>
      <c r="AF214" s="1510"/>
      <c r="AG214" s="1510"/>
      <c r="AH214" s="1510"/>
      <c r="AI214" s="1510"/>
      <c r="AJ214" s="1510"/>
      <c r="AK214" s="1510"/>
      <c r="AL214" s="1429">
        <v>1</v>
      </c>
    </row>
    <row r="215" spans="1:45" s="1565" customFormat="1" ht="30" customHeight="1">
      <c r="A215" s="1560"/>
      <c r="B215" s="1510"/>
      <c r="C215" s="1510"/>
      <c r="D215" s="1722" t="s">
        <v>2852</v>
      </c>
      <c r="E215" s="1723"/>
      <c r="F215" s="1723"/>
      <c r="G215" s="1723"/>
      <c r="H215" s="1723"/>
      <c r="I215" s="1723"/>
      <c r="J215" s="1723"/>
      <c r="K215" s="1561"/>
      <c r="L215" s="1510"/>
      <c r="M215" s="1510"/>
      <c r="N215" s="1510"/>
      <c r="O215" s="1510"/>
      <c r="P215" s="1562" t="s">
        <v>2853</v>
      </c>
      <c r="Q215" s="1563"/>
      <c r="R215" s="1563"/>
      <c r="S215" s="1563"/>
      <c r="T215" s="1563"/>
      <c r="U215" s="1563"/>
      <c r="V215" s="1563"/>
      <c r="W215" s="1564"/>
      <c r="X215" s="1510"/>
      <c r="Y215" s="1510"/>
      <c r="Z215" s="1510"/>
      <c r="AA215" s="1510"/>
      <c r="AB215" s="1510"/>
      <c r="AC215" s="1510"/>
      <c r="AD215" s="1510"/>
      <c r="AE215" s="1510"/>
      <c r="AF215" s="1510"/>
      <c r="AG215" s="1510"/>
      <c r="AH215" s="1510"/>
      <c r="AI215" s="1510"/>
      <c r="AJ215" s="1510"/>
      <c r="AK215" s="1510"/>
      <c r="AL215" s="1429">
        <v>1</v>
      </c>
      <c r="AM215" s="877"/>
    </row>
    <row r="216" spans="1:45" s="1565" customFormat="1" ht="30" customHeight="1">
      <c r="A216" s="1560"/>
      <c r="B216" s="1510"/>
      <c r="C216" s="1510"/>
      <c r="D216" s="1566" t="s">
        <v>2854</v>
      </c>
      <c r="E216" s="1567"/>
      <c r="F216" s="1567"/>
      <c r="G216" s="1567"/>
      <c r="H216" s="1567"/>
      <c r="I216" s="1567"/>
      <c r="J216" s="1567"/>
      <c r="K216" s="43"/>
      <c r="L216" s="1510"/>
      <c r="M216" s="1510"/>
      <c r="N216" s="1510"/>
      <c r="O216" s="1510"/>
      <c r="P216" s="1568" t="s">
        <v>2855</v>
      </c>
      <c r="Q216" s="1569"/>
      <c r="R216" s="1569"/>
      <c r="S216" s="1569"/>
      <c r="T216" s="1569"/>
      <c r="U216" s="1569"/>
      <c r="V216" s="1569"/>
      <c r="W216" s="1570"/>
      <c r="X216" s="1510"/>
      <c r="Y216" s="1510"/>
      <c r="Z216" s="1510"/>
      <c r="AA216" s="1510"/>
      <c r="AB216" s="1510"/>
      <c r="AC216" s="1510"/>
      <c r="AD216" s="1510"/>
      <c r="AE216" s="1510"/>
      <c r="AF216" s="1510"/>
      <c r="AG216" s="1510"/>
      <c r="AH216" s="1510"/>
      <c r="AI216" s="1510"/>
      <c r="AJ216" s="1510"/>
      <c r="AK216" s="1510"/>
      <c r="AL216" s="1429">
        <v>1</v>
      </c>
      <c r="AM216" s="877"/>
    </row>
    <row r="217" spans="1:45" s="1565" customFormat="1" ht="30" customHeight="1">
      <c r="A217" s="1560"/>
      <c r="B217" s="1510"/>
      <c r="C217" s="1510"/>
      <c r="D217" s="1566"/>
      <c r="E217" s="1571"/>
      <c r="F217" s="1571"/>
      <c r="G217" s="1571"/>
      <c r="H217" s="1571"/>
      <c r="I217" s="1571"/>
      <c r="J217" s="1571"/>
      <c r="K217" s="1572"/>
      <c r="L217" s="1510"/>
      <c r="M217" s="1510"/>
      <c r="N217" s="1510"/>
      <c r="O217" s="1510"/>
      <c r="P217" s="1573"/>
      <c r="Q217" s="1574"/>
      <c r="R217" s="1574"/>
      <c r="S217" s="1574"/>
      <c r="T217" s="1574"/>
      <c r="U217" s="1574"/>
      <c r="V217" s="1574"/>
      <c r="W217" s="1575"/>
      <c r="X217" s="1510"/>
      <c r="Y217" s="1510"/>
      <c r="Z217" s="1510"/>
      <c r="AA217" s="1510"/>
      <c r="AB217" s="1510"/>
      <c r="AC217" s="1510"/>
      <c r="AD217" s="1510"/>
      <c r="AE217" s="1510"/>
      <c r="AF217" s="1510"/>
      <c r="AG217" s="1510"/>
      <c r="AH217" s="1510"/>
      <c r="AI217" s="1510"/>
      <c r="AJ217" s="1510"/>
      <c r="AK217" s="1510"/>
      <c r="AL217" s="1429">
        <v>1</v>
      </c>
      <c r="AM217" s="877"/>
    </row>
    <row r="218" spans="1:45" s="1565" customFormat="1" ht="30" customHeight="1">
      <c r="A218" s="1560"/>
      <c r="B218" s="1510"/>
      <c r="C218" s="1510"/>
      <c r="D218" s="1566" t="s">
        <v>2856</v>
      </c>
      <c r="E218" s="1571"/>
      <c r="F218" s="1571"/>
      <c r="G218" s="1571"/>
      <c r="H218" s="1571"/>
      <c r="I218" s="1571"/>
      <c r="J218" s="1571"/>
      <c r="K218" s="1572"/>
      <c r="L218" s="1510"/>
      <c r="M218" s="1510"/>
      <c r="N218" s="1510"/>
      <c r="O218" s="1510"/>
      <c r="P218" s="617"/>
      <c r="Q218" s="9"/>
      <c r="R218" s="9"/>
      <c r="S218" s="9"/>
      <c r="T218" s="9"/>
      <c r="U218" s="9"/>
      <c r="V218" s="9"/>
      <c r="W218" s="43"/>
      <c r="X218" s="1510"/>
      <c r="Y218" s="1510"/>
      <c r="Z218" s="1510"/>
      <c r="AA218" s="1510"/>
      <c r="AB218" s="1510"/>
      <c r="AC218" s="1510"/>
      <c r="AD218" s="1510"/>
      <c r="AE218" s="1510"/>
      <c r="AF218" s="1510"/>
      <c r="AG218" s="1510"/>
      <c r="AH218" s="1510"/>
      <c r="AI218" s="1510"/>
      <c r="AJ218" s="1510"/>
      <c r="AK218" s="1510"/>
      <c r="AL218" s="1429">
        <v>1</v>
      </c>
      <c r="AM218" s="877"/>
    </row>
    <row r="219" spans="1:45" s="1565" customFormat="1" ht="30" customHeight="1">
      <c r="A219" s="1560"/>
      <c r="B219" s="1510"/>
      <c r="C219" s="1510"/>
      <c r="D219" s="1566"/>
      <c r="E219" s="1576"/>
      <c r="F219" s="1576"/>
      <c r="G219" s="1576"/>
      <c r="H219" s="1576"/>
      <c r="I219" s="1576"/>
      <c r="J219" s="1577"/>
      <c r="K219" s="43"/>
      <c r="L219" s="1510"/>
      <c r="M219" s="1510"/>
      <c r="N219" s="1510"/>
      <c r="O219" s="1510"/>
      <c r="P219" s="617"/>
      <c r="Q219" s="9"/>
      <c r="R219" s="9"/>
      <c r="S219" s="9"/>
      <c r="T219" s="9"/>
      <c r="U219" s="9"/>
      <c r="V219" s="9"/>
      <c r="W219" s="43"/>
      <c r="X219" s="1510"/>
      <c r="Y219" s="1510"/>
      <c r="Z219" s="1510"/>
      <c r="AA219" s="1510"/>
      <c r="AB219" s="1510"/>
      <c r="AC219" s="1510"/>
      <c r="AD219" s="1510"/>
      <c r="AE219" s="1510"/>
      <c r="AF219" s="1510"/>
      <c r="AG219" s="1510"/>
      <c r="AH219" s="1510"/>
      <c r="AI219" s="1510"/>
      <c r="AJ219" s="1510"/>
      <c r="AK219" s="1510"/>
      <c r="AL219" s="1429">
        <v>1</v>
      </c>
      <c r="AM219" s="877"/>
    </row>
    <row r="220" spans="1:45" s="1565" customFormat="1" ht="30" customHeight="1">
      <c r="A220" s="1560"/>
      <c r="B220" s="1510"/>
      <c r="C220" s="1510"/>
      <c r="D220" s="1566"/>
      <c r="E220" s="1576"/>
      <c r="F220" s="1576"/>
      <c r="G220" s="1576"/>
      <c r="H220" s="1576"/>
      <c r="I220" s="1576"/>
      <c r="J220" s="1577"/>
      <c r="K220" s="43"/>
      <c r="L220" s="1510"/>
      <c r="M220" s="1510"/>
      <c r="N220" s="1510"/>
      <c r="O220" s="1510"/>
      <c r="P220" s="617"/>
      <c r="Q220" s="9"/>
      <c r="R220" s="9"/>
      <c r="S220" s="9"/>
      <c r="T220" s="9"/>
      <c r="U220" s="9"/>
      <c r="V220" s="9"/>
      <c r="W220" s="43"/>
      <c r="X220" s="1510"/>
      <c r="Y220" s="1510"/>
      <c r="Z220" s="1510"/>
      <c r="AA220" s="1510"/>
      <c r="AB220" s="1510"/>
      <c r="AC220" s="1510"/>
      <c r="AD220" s="1510"/>
      <c r="AE220" s="1510"/>
      <c r="AF220" s="1510"/>
      <c r="AG220" s="1510"/>
      <c r="AH220" s="1510"/>
      <c r="AI220" s="1510"/>
      <c r="AJ220" s="1510"/>
      <c r="AK220" s="1510"/>
      <c r="AL220" s="1429">
        <v>1</v>
      </c>
      <c r="AM220" s="877"/>
    </row>
    <row r="221" spans="1:45" s="1565" customFormat="1" ht="30" customHeight="1">
      <c r="A221" s="1560"/>
      <c r="B221" s="1510"/>
      <c r="C221" s="1510"/>
      <c r="D221" s="1566"/>
      <c r="E221" s="1576"/>
      <c r="F221" s="1576"/>
      <c r="G221" s="1576"/>
      <c r="H221" s="1576"/>
      <c r="I221" s="1576"/>
      <c r="J221" s="1577"/>
      <c r="K221" s="43"/>
      <c r="L221" s="1510"/>
      <c r="M221" s="1510"/>
      <c r="N221" s="1510"/>
      <c r="O221" s="1510"/>
      <c r="P221" s="617"/>
      <c r="Q221" s="9"/>
      <c r="R221" s="9"/>
      <c r="S221" s="9"/>
      <c r="T221" s="9"/>
      <c r="U221" s="9"/>
      <c r="V221" s="9"/>
      <c r="W221" s="43"/>
      <c r="X221" s="1510"/>
      <c r="Y221" s="1510"/>
      <c r="Z221" s="1510"/>
      <c r="AA221" s="1510"/>
      <c r="AB221" s="1510"/>
      <c r="AC221" s="1510"/>
      <c r="AD221" s="1510"/>
      <c r="AE221" s="1510"/>
      <c r="AF221" s="1510"/>
      <c r="AG221" s="1510"/>
      <c r="AH221" s="1510"/>
      <c r="AI221" s="1510"/>
      <c r="AJ221" s="1510"/>
      <c r="AK221" s="1510"/>
      <c r="AL221" s="1429">
        <v>1</v>
      </c>
      <c r="AM221" s="877"/>
    </row>
    <row r="222" spans="1:45" s="1565" customFormat="1" ht="30" customHeight="1">
      <c r="A222" s="1560"/>
      <c r="B222" s="1510"/>
      <c r="C222" s="1510"/>
      <c r="D222" s="1724" t="s">
        <v>2857</v>
      </c>
      <c r="E222" s="1725"/>
      <c r="F222" s="1725"/>
      <c r="G222" s="1725"/>
      <c r="H222" s="1725"/>
      <c r="I222" s="1725"/>
      <c r="J222" s="1725"/>
      <c r="K222" s="1726"/>
      <c r="L222" s="1510"/>
      <c r="M222" s="1510"/>
      <c r="N222" s="1510"/>
      <c r="O222" s="1510"/>
      <c r="P222" s="617"/>
      <c r="Q222" s="9"/>
      <c r="R222" s="9"/>
      <c r="S222" s="9"/>
      <c r="T222" s="9"/>
      <c r="U222" s="9"/>
      <c r="V222" s="9"/>
      <c r="W222" s="43"/>
      <c r="X222" s="1510"/>
      <c r="Y222" s="1510"/>
      <c r="Z222" s="1427"/>
      <c r="AA222" s="1427"/>
      <c r="AB222" s="1427"/>
      <c r="AC222" s="1427"/>
      <c r="AD222" s="1427"/>
      <c r="AE222" s="1427"/>
      <c r="AF222" s="1427"/>
      <c r="AG222" s="1427"/>
      <c r="AH222" s="1427"/>
      <c r="AI222" s="1427"/>
      <c r="AJ222" s="1427"/>
      <c r="AK222" s="1427"/>
      <c r="AL222" s="1429">
        <v>1</v>
      </c>
      <c r="AM222" s="877"/>
    </row>
    <row r="223" spans="1:45" s="1565" customFormat="1" ht="30" customHeight="1" thickBot="1">
      <c r="A223" s="1560"/>
      <c r="B223" s="1510"/>
      <c r="C223" s="1510"/>
      <c r="D223" s="1727"/>
      <c r="E223" s="1728"/>
      <c r="F223" s="1728"/>
      <c r="G223" s="1728"/>
      <c r="H223" s="1728"/>
      <c r="I223" s="1728"/>
      <c r="J223" s="1728"/>
      <c r="K223" s="1729"/>
      <c r="L223" s="1510"/>
      <c r="M223" s="1510"/>
      <c r="N223" s="1510"/>
      <c r="O223" s="1510"/>
      <c r="P223" s="1578"/>
      <c r="Q223" s="1579"/>
      <c r="R223" s="1579"/>
      <c r="S223" s="1579"/>
      <c r="T223" s="1579"/>
      <c r="U223" s="1579"/>
      <c r="V223" s="1579"/>
      <c r="W223" s="1580"/>
      <c r="X223" s="1510"/>
      <c r="Y223" s="1510"/>
      <c r="Z223" s="1526"/>
      <c r="AA223" s="1526"/>
      <c r="AB223" s="1526"/>
      <c r="AC223" s="1526"/>
      <c r="AD223" s="1526"/>
      <c r="AE223" s="1526"/>
      <c r="AF223" s="1526"/>
      <c r="AG223" s="1526"/>
      <c r="AH223" s="1527"/>
      <c r="AI223" s="1527"/>
      <c r="AJ223" s="1427"/>
      <c r="AK223" s="1427"/>
      <c r="AL223" s="1429">
        <v>1</v>
      </c>
      <c r="AM223" s="877"/>
    </row>
    <row r="224" spans="1:45">
      <c r="A224" s="1425"/>
      <c r="B224" s="1510"/>
      <c r="C224" s="1510"/>
      <c r="D224" s="1510"/>
      <c r="E224" s="1510"/>
      <c r="F224" s="1510"/>
      <c r="G224" s="1510"/>
      <c r="H224" s="1510"/>
      <c r="I224" s="1510"/>
      <c r="J224" s="1510"/>
      <c r="K224" s="1510"/>
      <c r="L224" s="1510"/>
      <c r="M224" s="1510"/>
      <c r="N224" s="1510"/>
      <c r="O224" s="1510"/>
      <c r="P224" s="1510"/>
      <c r="Q224" s="1510"/>
      <c r="R224" s="1510"/>
      <c r="S224" s="1510"/>
      <c r="T224" s="1510"/>
      <c r="U224" s="1510"/>
      <c r="V224" s="1510"/>
      <c r="W224" s="1510"/>
      <c r="X224" s="1510"/>
      <c r="Y224" s="1510"/>
      <c r="Z224" s="1526"/>
      <c r="AA224" s="1526"/>
      <c r="AB224" s="1526"/>
      <c r="AC224" s="1526"/>
      <c r="AD224" s="1526"/>
      <c r="AE224" s="1526"/>
      <c r="AF224" s="1526"/>
      <c r="AG224" s="1526"/>
      <c r="AH224" s="1527"/>
      <c r="AI224" s="1527"/>
      <c r="AJ224" s="1427"/>
      <c r="AK224" s="1427"/>
      <c r="AL224" s="1429">
        <v>1</v>
      </c>
    </row>
    <row r="225" spans="1:45">
      <c r="A225" s="1425"/>
      <c r="B225" s="1510"/>
      <c r="C225" s="1425"/>
      <c r="D225" s="1425"/>
      <c r="E225" s="1425"/>
      <c r="F225" s="1425"/>
      <c r="G225" s="1425"/>
      <c r="H225" s="1425"/>
      <c r="I225" s="1425"/>
      <c r="J225" s="1425"/>
      <c r="K225" s="1425"/>
      <c r="L225" s="1425"/>
      <c r="M225" s="1425"/>
      <c r="N225" s="1425"/>
      <c r="O225" s="1425"/>
      <c r="P225" s="1425"/>
      <c r="Q225" s="1425"/>
      <c r="R225" s="1425"/>
      <c r="S225" s="1425"/>
      <c r="T225" s="1425"/>
      <c r="U225" s="1425"/>
      <c r="V225" s="1425"/>
      <c r="W225" s="1425"/>
      <c r="X225" s="1510"/>
      <c r="Y225" s="1510"/>
      <c r="Z225" s="1526"/>
      <c r="AA225" s="1526"/>
      <c r="AB225" s="1526"/>
      <c r="AC225" s="1526"/>
      <c r="AD225" s="1526"/>
      <c r="AE225" s="1526"/>
      <c r="AF225" s="1526"/>
      <c r="AG225" s="1526"/>
      <c r="AH225" s="1527"/>
      <c r="AI225" s="1527"/>
      <c r="AJ225" s="1427"/>
      <c r="AK225" s="1427"/>
      <c r="AL225" s="1429">
        <v>1</v>
      </c>
    </row>
    <row r="226" spans="1:45" customFormat="1" ht="30" customHeight="1">
      <c r="A226" s="1510">
        <v>1</v>
      </c>
      <c r="B226" s="1510">
        <v>1</v>
      </c>
      <c r="C226" s="1730" t="s">
        <v>217</v>
      </c>
      <c r="D226" s="1730"/>
      <c r="E226" s="1581" t="str">
        <f ca="1">CELL("nomfichier")</f>
        <v>D:\Données\1.UPRT\0-UPRT.fait\1-UPRT.FR-SITE-WEB\ff-fiches-fabrications\ff.fiches.fabrication.2023\ffr.restaurant.2023\[postit.sauvegarde.05.10.2025.xlsx]Nota.ES</v>
      </c>
      <c r="F226" s="1582"/>
      <c r="G226" s="1582"/>
      <c r="H226" s="1582"/>
      <c r="I226" s="1582"/>
      <c r="J226" s="1583"/>
      <c r="K226" s="1582"/>
      <c r="L226" s="1582"/>
      <c r="M226" s="1582"/>
      <c r="N226" s="1582"/>
      <c r="O226" s="1582"/>
      <c r="P226" s="1582"/>
      <c r="Q226" s="1582"/>
      <c r="R226" s="1582"/>
      <c r="S226" s="1582"/>
      <c r="T226" s="1582"/>
      <c r="U226" s="1582"/>
      <c r="V226" s="1582"/>
      <c r="W226" s="1582"/>
      <c r="X226" s="1582"/>
      <c r="Y226" s="1510"/>
      <c r="Z226" s="1526"/>
      <c r="AA226" s="1526"/>
      <c r="AB226" s="1526"/>
      <c r="AC226" s="1526"/>
      <c r="AD226" s="1526"/>
      <c r="AE226" s="1526"/>
      <c r="AF226" s="1526"/>
      <c r="AG226" s="1526"/>
      <c r="AH226" s="1527"/>
      <c r="AI226" s="1527"/>
      <c r="AJ226" s="1427"/>
      <c r="AK226" s="1427"/>
      <c r="AL226" s="1429">
        <v>1</v>
      </c>
      <c r="AM226" s="877"/>
      <c r="AN226" s="877"/>
      <c r="AO226" s="1430"/>
      <c r="AP226" s="1430"/>
      <c r="AQ226" s="1430"/>
      <c r="AR226" s="1430"/>
      <c r="AS226" s="1430"/>
    </row>
    <row r="227" spans="1:45">
      <c r="A227" s="1425"/>
      <c r="B227" s="1425"/>
      <c r="C227" s="1425"/>
      <c r="D227" s="1425"/>
      <c r="E227" s="1425"/>
      <c r="F227" s="1425"/>
      <c r="G227" s="1425"/>
      <c r="H227" s="1425"/>
      <c r="I227" s="1425"/>
      <c r="J227" s="1425"/>
      <c r="K227" s="1425"/>
      <c r="L227" s="1425"/>
      <c r="M227" s="1425"/>
      <c r="N227" s="1425"/>
      <c r="O227" s="1425"/>
      <c r="P227" s="1425"/>
      <c r="Q227" s="1425"/>
      <c r="R227" s="1425"/>
      <c r="S227" s="1425"/>
      <c r="T227" s="1425"/>
      <c r="U227" s="1425"/>
      <c r="V227" s="1425"/>
      <c r="W227" s="1425"/>
      <c r="X227" s="1425"/>
      <c r="Y227" s="1425"/>
      <c r="Z227" s="1526"/>
      <c r="AA227" s="1526"/>
      <c r="AB227" s="1526"/>
      <c r="AC227" s="1526"/>
      <c r="AD227" s="1526"/>
      <c r="AE227" s="1526"/>
      <c r="AF227" s="1526"/>
      <c r="AG227" s="1526"/>
      <c r="AH227" s="1527"/>
      <c r="AI227" s="1527"/>
      <c r="AJ227" s="1427"/>
      <c r="AK227" s="1427"/>
      <c r="AL227" s="1429">
        <v>1</v>
      </c>
    </row>
    <row r="228" spans="1:45" s="1488" customFormat="1" ht="40.5" customHeight="1">
      <c r="A228" s="1425"/>
      <c r="B228" s="1500"/>
      <c r="C228" s="1661" t="s">
        <v>3264</v>
      </c>
      <c r="D228" s="1661"/>
      <c r="E228" s="1661"/>
      <c r="F228" s="1661"/>
      <c r="G228" s="1661"/>
      <c r="H228" s="1661"/>
      <c r="I228" s="1661"/>
      <c r="J228" s="1661"/>
      <c r="K228" s="1661"/>
      <c r="L228" s="1661"/>
      <c r="M228" s="1425"/>
      <c r="N228" s="1425"/>
      <c r="O228" s="1490"/>
      <c r="P228" s="1490"/>
      <c r="Q228" s="1490"/>
      <c r="R228" s="1490"/>
      <c r="S228" s="1490"/>
      <c r="T228" s="1427"/>
      <c r="U228" s="1427"/>
      <c r="V228" s="1427"/>
      <c r="W228" s="1427"/>
      <c r="X228" s="1427"/>
      <c r="Y228" s="1427"/>
      <c r="Z228" s="1427"/>
      <c r="AA228" s="1427"/>
      <c r="AB228" s="1427"/>
      <c r="AC228" s="1427"/>
      <c r="AD228" s="1427"/>
      <c r="AE228" s="1427"/>
      <c r="AF228" s="1427"/>
      <c r="AG228" s="1526"/>
      <c r="AH228" s="1527"/>
      <c r="AI228" s="1527"/>
      <c r="AJ228" s="1427"/>
      <c r="AK228" s="1427"/>
      <c r="AL228" s="1429">
        <v>1</v>
      </c>
      <c r="AM228" s="877"/>
    </row>
    <row r="229" spans="1:45" s="1488" customFormat="1" ht="40.5" customHeight="1">
      <c r="A229" s="1425"/>
      <c r="B229" s="1500"/>
      <c r="C229" s="1584" t="s">
        <v>891</v>
      </c>
      <c r="D229" s="1585"/>
      <c r="E229" s="1585"/>
      <c r="F229" s="1585"/>
      <c r="G229" s="1490"/>
      <c r="H229" s="1490"/>
      <c r="I229" s="1490"/>
      <c r="J229" s="1490"/>
      <c r="K229" s="1490"/>
      <c r="L229" s="1490"/>
      <c r="M229" s="1490"/>
      <c r="N229" s="1490"/>
      <c r="O229" s="1586" t="s">
        <v>2858</v>
      </c>
      <c r="P229" s="1490"/>
      <c r="Q229" s="1490"/>
      <c r="R229" s="1490"/>
      <c r="S229" s="1490"/>
      <c r="T229" s="1427"/>
      <c r="U229" s="1587"/>
      <c r="V229" s="1427"/>
      <c r="W229" s="1427"/>
      <c r="X229" s="1427"/>
      <c r="Y229" s="1427"/>
      <c r="Z229" s="1539"/>
      <c r="AA229" s="1427"/>
      <c r="AB229" s="1427"/>
      <c r="AC229" s="1427"/>
      <c r="AD229" s="1427"/>
      <c r="AE229" s="1427"/>
      <c r="AF229" s="1427"/>
      <c r="AG229" s="1526"/>
      <c r="AH229" s="1527"/>
      <c r="AI229" s="1527"/>
      <c r="AJ229" s="1427"/>
      <c r="AK229" s="1427"/>
      <c r="AL229" s="1429">
        <v>1</v>
      </c>
      <c r="AM229" s="877"/>
    </row>
    <row r="230" spans="1:45" s="1488" customFormat="1" ht="40.5" customHeight="1">
      <c r="A230" s="1425"/>
      <c r="B230" s="1500"/>
      <c r="C230" s="1588" t="s">
        <v>2859</v>
      </c>
      <c r="D230" s="1585"/>
      <c r="E230" s="1585"/>
      <c r="F230" s="1585"/>
      <c r="G230" s="1587"/>
      <c r="H230" s="1589"/>
      <c r="I230" s="1585"/>
      <c r="J230" s="1585"/>
      <c r="K230" s="1425"/>
      <c r="L230" s="1425"/>
      <c r="M230" s="1425"/>
      <c r="N230" s="1425"/>
      <c r="O230" s="1490"/>
      <c r="P230" s="1490"/>
      <c r="Q230" s="1490"/>
      <c r="R230" s="1490"/>
      <c r="S230" s="1490"/>
      <c r="T230" s="1427"/>
      <c r="U230" s="1427"/>
      <c r="V230" s="1427"/>
      <c r="W230" s="1427"/>
      <c r="X230" s="1427"/>
      <c r="Y230" s="1427"/>
      <c r="Z230" s="1543"/>
      <c r="AA230" s="1427"/>
      <c r="AB230" s="1427"/>
      <c r="AC230" s="1427"/>
      <c r="AD230" s="1427"/>
      <c r="AE230" s="1427"/>
      <c r="AF230" s="1427"/>
      <c r="AG230" s="1526"/>
      <c r="AH230" s="1527"/>
      <c r="AI230" s="1527"/>
      <c r="AJ230" s="1427"/>
      <c r="AK230" s="1427"/>
      <c r="AL230" s="1429">
        <v>1</v>
      </c>
      <c r="AM230" s="877"/>
    </row>
    <row r="231" spans="1:45" s="1488" customFormat="1" ht="40.5" customHeight="1">
      <c r="A231" s="1425"/>
      <c r="B231" s="1500"/>
      <c r="C231" s="1590" t="s">
        <v>892</v>
      </c>
      <c r="D231" s="1585"/>
      <c r="E231" s="1585"/>
      <c r="F231" s="1585"/>
      <c r="G231" s="1587"/>
      <c r="H231" s="1589"/>
      <c r="I231" s="1585"/>
      <c r="J231" s="1585"/>
      <c r="K231" s="1425"/>
      <c r="L231" s="1425"/>
      <c r="M231" s="1425"/>
      <c r="N231" s="1425"/>
      <c r="O231" s="1490"/>
      <c r="P231" s="1490"/>
      <c r="Q231" s="1490"/>
      <c r="R231" s="1490"/>
      <c r="S231" s="1490"/>
      <c r="T231" s="1427"/>
      <c r="U231" s="1427"/>
      <c r="V231" s="1427"/>
      <c r="W231" s="1427"/>
      <c r="X231" s="1427"/>
      <c r="Y231" s="1427"/>
      <c r="Z231" s="1427"/>
      <c r="AA231" s="1427"/>
      <c r="AB231" s="1427"/>
      <c r="AC231" s="1427"/>
      <c r="AD231" s="1427"/>
      <c r="AE231" s="1427"/>
      <c r="AF231" s="1427"/>
      <c r="AG231" s="1526"/>
      <c r="AH231" s="1527"/>
      <c r="AI231" s="1527"/>
      <c r="AJ231" s="1427"/>
      <c r="AK231" s="1427"/>
      <c r="AL231" s="1429">
        <v>1</v>
      </c>
      <c r="AM231" s="877"/>
    </row>
    <row r="232" spans="1:45" s="1488" customFormat="1" ht="40.5" customHeight="1">
      <c r="A232" s="1425"/>
      <c r="B232" s="1500"/>
      <c r="C232" s="1591" t="s">
        <v>2860</v>
      </c>
      <c r="D232" s="1425"/>
      <c r="E232" s="1425"/>
      <c r="F232" s="1425"/>
      <c r="G232" s="1425"/>
      <c r="H232" s="1425"/>
      <c r="I232" s="1490"/>
      <c r="J232" s="1425"/>
      <c r="K232" s="1425"/>
      <c r="L232" s="1425"/>
      <c r="M232" s="1425"/>
      <c r="N232" s="1425"/>
      <c r="O232" s="1490"/>
      <c r="P232" s="1490"/>
      <c r="Q232" s="1490"/>
      <c r="R232" s="1490"/>
      <c r="S232" s="1490"/>
      <c r="T232" s="1427"/>
      <c r="U232" s="1427"/>
      <c r="V232" s="1520" t="s">
        <v>2861</v>
      </c>
      <c r="W232" s="1531"/>
      <c r="X232" s="1531"/>
      <c r="Y232" s="1531"/>
      <c r="Z232" s="1531"/>
      <c r="AA232" s="1531"/>
      <c r="AB232" s="1531"/>
      <c r="AC232" s="1427"/>
      <c r="AD232" s="1427"/>
      <c r="AE232" s="1427"/>
      <c r="AF232" s="1427"/>
      <c r="AG232" s="1526"/>
      <c r="AH232" s="1527"/>
      <c r="AI232" s="1527"/>
      <c r="AJ232" s="1427"/>
      <c r="AK232" s="1427"/>
      <c r="AL232" s="1429">
        <v>1</v>
      </c>
      <c r="AM232" s="877"/>
    </row>
    <row r="233" spans="1:45" s="1488" customFormat="1" ht="40.5" customHeight="1">
      <c r="A233" s="1425"/>
      <c r="B233" s="1500"/>
      <c r="C233" s="1591" t="s">
        <v>2862</v>
      </c>
      <c r="D233" s="1425"/>
      <c r="E233" s="1425"/>
      <c r="F233" s="1425"/>
      <c r="G233" s="1425"/>
      <c r="H233" s="1425"/>
      <c r="I233" s="1490"/>
      <c r="J233" s="1425"/>
      <c r="K233" s="1425"/>
      <c r="L233" s="1425"/>
      <c r="M233" s="1425"/>
      <c r="N233" s="1425"/>
      <c r="O233" s="1490"/>
      <c r="P233" s="1490"/>
      <c r="Q233" s="1490"/>
      <c r="R233" s="1490"/>
      <c r="S233" s="1490"/>
      <c r="T233" s="1427"/>
      <c r="U233" s="1427"/>
      <c r="V233" s="1592" t="s">
        <v>2863</v>
      </c>
      <c r="W233" s="1502"/>
      <c r="X233" s="1502"/>
      <c r="Y233" s="1502"/>
      <c r="Z233" s="1502"/>
      <c r="AA233" s="1502"/>
      <c r="AB233" s="1502"/>
      <c r="AC233" s="1427" t="s">
        <v>22</v>
      </c>
      <c r="AD233" s="1427"/>
      <c r="AE233" s="1427"/>
      <c r="AF233" s="1427"/>
      <c r="AG233" s="1526"/>
      <c r="AH233" s="1527"/>
      <c r="AI233" s="1527"/>
      <c r="AJ233" s="1427"/>
      <c r="AK233" s="1427"/>
      <c r="AL233" s="1429">
        <v>1</v>
      </c>
      <c r="AM233" s="877"/>
    </row>
    <row r="234" spans="1:45" s="1488" customFormat="1" ht="40.5" customHeight="1">
      <c r="A234" s="1425"/>
      <c r="B234" s="1500"/>
      <c r="C234" s="1593" t="s">
        <v>2864</v>
      </c>
      <c r="D234" s="1425"/>
      <c r="E234" s="1425"/>
      <c r="F234" s="1425"/>
      <c r="G234" s="1425"/>
      <c r="H234" s="1425"/>
      <c r="I234" s="1490"/>
      <c r="J234" s="1425"/>
      <c r="K234" s="1425"/>
      <c r="L234" s="1425"/>
      <c r="M234" s="1425"/>
      <c r="N234" s="1425"/>
      <c r="O234" s="1490"/>
      <c r="P234" s="1490"/>
      <c r="Q234" s="1490"/>
      <c r="R234" s="1490"/>
      <c r="S234" s="1490"/>
      <c r="T234" s="1427"/>
      <c r="U234" s="1427"/>
      <c r="V234" s="1427"/>
      <c r="W234" s="1427"/>
      <c r="X234" s="1427"/>
      <c r="Y234" s="1427"/>
      <c r="Z234" s="1427"/>
      <c r="AA234" s="1427"/>
      <c r="AB234" s="1427"/>
      <c r="AC234" s="1427"/>
      <c r="AD234" s="1427"/>
      <c r="AE234" s="1427"/>
      <c r="AF234" s="1427"/>
      <c r="AG234" s="1526"/>
      <c r="AH234" s="1527"/>
      <c r="AI234" s="1527"/>
      <c r="AJ234" s="1427"/>
      <c r="AK234" s="1427"/>
      <c r="AL234" s="1429">
        <v>1</v>
      </c>
      <c r="AM234" s="877"/>
    </row>
    <row r="235" spans="1:45" s="1488" customFormat="1" ht="40.5" customHeight="1">
      <c r="A235" s="1425"/>
      <c r="B235" s="1500"/>
      <c r="C235" s="1593" t="s">
        <v>2865</v>
      </c>
      <c r="D235" s="1425"/>
      <c r="E235" s="1425"/>
      <c r="F235" s="1425"/>
      <c r="G235" s="1425"/>
      <c r="H235" s="1425"/>
      <c r="I235" s="1490"/>
      <c r="J235" s="1425"/>
      <c r="K235" s="1425"/>
      <c r="L235" s="1425"/>
      <c r="M235" s="1425"/>
      <c r="N235" s="1425"/>
      <c r="O235" s="1490"/>
      <c r="P235" s="1490"/>
      <c r="Q235" s="1490"/>
      <c r="R235" s="1490"/>
      <c r="S235" s="1490"/>
      <c r="T235" s="1427"/>
      <c r="U235" s="1427"/>
      <c r="V235" s="1427"/>
      <c r="W235" s="1427"/>
      <c r="X235" s="1427"/>
      <c r="Y235" s="1427"/>
      <c r="Z235" s="1427"/>
      <c r="AA235" s="1427"/>
      <c r="AB235" s="1427"/>
      <c r="AC235" s="1427"/>
      <c r="AD235" s="1427"/>
      <c r="AE235" s="1427"/>
      <c r="AF235" s="1427"/>
      <c r="AG235" s="1526"/>
      <c r="AH235" s="1527"/>
      <c r="AI235" s="1527"/>
      <c r="AJ235" s="1427"/>
      <c r="AK235" s="1427"/>
      <c r="AL235" s="1429">
        <v>1</v>
      </c>
      <c r="AM235" s="877"/>
    </row>
    <row r="236" spans="1:45" s="1488" customFormat="1" ht="40.5" customHeight="1">
      <c r="A236" s="1425"/>
      <c r="B236" s="1500"/>
      <c r="C236" s="1594" t="s">
        <v>2866</v>
      </c>
      <c r="D236" s="1594" t="s">
        <v>2867</v>
      </c>
      <c r="E236" s="1594" t="s">
        <v>2868</v>
      </c>
      <c r="F236" s="1594" t="s">
        <v>2869</v>
      </c>
      <c r="G236" s="1594" t="s">
        <v>2870</v>
      </c>
      <c r="H236" s="1594" t="s">
        <v>2871</v>
      </c>
      <c r="I236" s="1594" t="s">
        <v>2872</v>
      </c>
      <c r="J236" s="1594" t="s">
        <v>2873</v>
      </c>
      <c r="K236" s="1594" t="s">
        <v>2874</v>
      </c>
      <c r="L236" s="1594" t="s">
        <v>2875</v>
      </c>
      <c r="M236" s="1594" t="s">
        <v>2876</v>
      </c>
      <c r="N236" s="1594" t="s">
        <v>2877</v>
      </c>
      <c r="O236" s="1594" t="s">
        <v>2878</v>
      </c>
      <c r="P236" s="1490"/>
      <c r="Q236" s="1594" t="s">
        <v>2879</v>
      </c>
      <c r="R236" s="1594" t="s">
        <v>2880</v>
      </c>
      <c r="S236" s="1594" t="s">
        <v>2881</v>
      </c>
      <c r="T236" s="1594" t="s">
        <v>2882</v>
      </c>
      <c r="U236" s="1594" t="s">
        <v>2883</v>
      </c>
      <c r="V236" s="1594" t="s">
        <v>2884</v>
      </c>
      <c r="W236" s="1594" t="s">
        <v>2885</v>
      </c>
      <c r="X236" s="1594" t="s">
        <v>2886</v>
      </c>
      <c r="Y236" s="1594" t="s">
        <v>2887</v>
      </c>
      <c r="Z236" s="1594" t="s">
        <v>2888</v>
      </c>
      <c r="AA236" s="1594" t="s">
        <v>2889</v>
      </c>
      <c r="AB236" s="1594" t="s">
        <v>2890</v>
      </c>
      <c r="AC236" s="1594" t="s">
        <v>2891</v>
      </c>
      <c r="AD236" s="1427"/>
      <c r="AE236" s="1427"/>
      <c r="AF236" s="1427"/>
      <c r="AG236" s="1526"/>
      <c r="AH236" s="1527"/>
      <c r="AI236" s="1527"/>
      <c r="AJ236" s="1427"/>
      <c r="AK236" s="1427"/>
      <c r="AL236" s="1429">
        <v>1</v>
      </c>
      <c r="AM236" s="877"/>
    </row>
    <row r="237" spans="1:45" s="1488" customFormat="1" ht="40.5" customHeight="1">
      <c r="A237" s="1425"/>
      <c r="B237" s="1500"/>
      <c r="C237" s="1594" t="s">
        <v>2892</v>
      </c>
      <c r="D237" s="1594" t="s">
        <v>2893</v>
      </c>
      <c r="E237" s="1594" t="s">
        <v>2894</v>
      </c>
      <c r="F237" s="1594" t="s">
        <v>2895</v>
      </c>
      <c r="G237" s="1594" t="s">
        <v>2896</v>
      </c>
      <c r="H237" s="1594" t="s">
        <v>2897</v>
      </c>
      <c r="I237" s="1594" t="s">
        <v>2898</v>
      </c>
      <c r="J237" s="1594" t="s">
        <v>2899</v>
      </c>
      <c r="K237" s="1594" t="s">
        <v>2900</v>
      </c>
      <c r="L237" s="1594" t="s">
        <v>2901</v>
      </c>
      <c r="M237" s="1594" t="s">
        <v>2902</v>
      </c>
      <c r="N237" s="1594" t="s">
        <v>2903</v>
      </c>
      <c r="O237" s="1594" t="s">
        <v>2904</v>
      </c>
      <c r="P237" s="1595"/>
      <c r="Q237" s="1594" t="s">
        <v>2905</v>
      </c>
      <c r="R237" s="1594" t="s">
        <v>2906</v>
      </c>
      <c r="S237" s="1594" t="s">
        <v>2907</v>
      </c>
      <c r="T237" s="1594" t="s">
        <v>2908</v>
      </c>
      <c r="U237" s="1594" t="s">
        <v>2909</v>
      </c>
      <c r="V237" s="1594" t="s">
        <v>2910</v>
      </c>
      <c r="W237" s="1594" t="s">
        <v>2911</v>
      </c>
      <c r="X237" s="1594" t="s">
        <v>2912</v>
      </c>
      <c r="Y237" s="1594" t="s">
        <v>2913</v>
      </c>
      <c r="Z237" s="1594" t="s">
        <v>2914</v>
      </c>
      <c r="AA237" s="1594" t="s">
        <v>2915</v>
      </c>
      <c r="AB237" s="1594" t="s">
        <v>2916</v>
      </c>
      <c r="AC237" s="1594" t="s">
        <v>2917</v>
      </c>
      <c r="AD237" s="1427"/>
      <c r="AE237" s="1427"/>
      <c r="AF237" s="1427"/>
      <c r="AG237" s="1526"/>
      <c r="AH237" s="1527"/>
      <c r="AI237" s="1527"/>
      <c r="AJ237" s="1427"/>
      <c r="AK237" s="1427"/>
      <c r="AL237" s="1429">
        <v>1</v>
      </c>
      <c r="AM237" s="877"/>
    </row>
    <row r="238" spans="1:45" s="1488" customFormat="1" ht="40.5" customHeight="1">
      <c r="A238" s="1425"/>
      <c r="B238" s="1500"/>
      <c r="C238" s="1595"/>
      <c r="D238" s="1595"/>
      <c r="E238" s="1595"/>
      <c r="F238" s="1595"/>
      <c r="G238" s="1595"/>
      <c r="H238" s="1595"/>
      <c r="I238" s="1595"/>
      <c r="J238" s="1595"/>
      <c r="K238" s="1595"/>
      <c r="L238" s="1595"/>
      <c r="M238" s="1425"/>
      <c r="N238" s="1425"/>
      <c r="O238" s="1425"/>
      <c r="P238" s="1425"/>
      <c r="Q238" s="1425"/>
      <c r="R238" s="1425"/>
      <c r="S238" s="1425"/>
      <c r="T238" s="1425"/>
      <c r="U238" s="1425"/>
      <c r="V238" s="1425"/>
      <c r="W238" s="1425"/>
      <c r="X238" s="1425"/>
      <c r="Y238" s="1425"/>
      <c r="Z238" s="1427"/>
      <c r="AA238" s="1427"/>
      <c r="AB238" s="1427"/>
      <c r="AC238" s="1427"/>
      <c r="AD238" s="1427"/>
      <c r="AE238" s="1427"/>
      <c r="AF238" s="1427"/>
      <c r="AG238" s="1526"/>
      <c r="AH238" s="1527"/>
      <c r="AI238" s="1527"/>
      <c r="AJ238" s="1427"/>
      <c r="AK238" s="1427"/>
      <c r="AL238" s="1429">
        <v>1</v>
      </c>
      <c r="AM238" s="877"/>
    </row>
    <row r="239" spans="1:45" s="1488" customFormat="1" ht="40.5" customHeight="1">
      <c r="A239" s="1425"/>
      <c r="B239" s="1500"/>
      <c r="C239" s="1594" t="s">
        <v>2879</v>
      </c>
      <c r="D239" s="1594" t="s">
        <v>2880</v>
      </c>
      <c r="E239" s="1594" t="s">
        <v>2881</v>
      </c>
      <c r="F239" s="1594" t="s">
        <v>2882</v>
      </c>
      <c r="G239" s="1594" t="s">
        <v>2883</v>
      </c>
      <c r="H239" s="1594" t="s">
        <v>2884</v>
      </c>
      <c r="I239" s="1594" t="s">
        <v>2885</v>
      </c>
      <c r="J239" s="1594" t="s">
        <v>2886</v>
      </c>
      <c r="K239" s="1594" t="s">
        <v>2887</v>
      </c>
      <c r="L239" s="1594" t="s">
        <v>2888</v>
      </c>
      <c r="M239" s="1594" t="s">
        <v>2889</v>
      </c>
      <c r="N239" s="1594" t="s">
        <v>2890</v>
      </c>
      <c r="O239" s="1594" t="s">
        <v>2891</v>
      </c>
      <c r="P239" s="1425"/>
      <c r="Q239" s="1594" t="s">
        <v>2918</v>
      </c>
      <c r="R239" s="1594" t="s">
        <v>2919</v>
      </c>
      <c r="S239" s="1594" t="s">
        <v>2920</v>
      </c>
      <c r="T239" s="1594" t="s">
        <v>2921</v>
      </c>
      <c r="U239" s="1594" t="s">
        <v>2922</v>
      </c>
      <c r="V239" s="1594" t="s">
        <v>2923</v>
      </c>
      <c r="W239" s="1594" t="s">
        <v>2924</v>
      </c>
      <c r="X239" s="1594" t="s">
        <v>2925</v>
      </c>
      <c r="Y239" s="1594" t="s">
        <v>2925</v>
      </c>
      <c r="Z239" s="1594" t="s">
        <v>2926</v>
      </c>
      <c r="AA239" s="1594" t="s">
        <v>2927</v>
      </c>
      <c r="AB239" s="1594" t="s">
        <v>2928</v>
      </c>
      <c r="AC239" s="1594" t="s">
        <v>2929</v>
      </c>
      <c r="AD239" s="1594" t="s">
        <v>2930</v>
      </c>
      <c r="AE239" s="1427"/>
      <c r="AF239" s="1427"/>
      <c r="AG239" s="1526"/>
      <c r="AH239" s="1527"/>
      <c r="AI239" s="1527"/>
      <c r="AJ239" s="1427"/>
      <c r="AK239" s="1427"/>
      <c r="AL239" s="1429">
        <v>1</v>
      </c>
      <c r="AM239" s="877"/>
    </row>
    <row r="240" spans="1:45" s="1488" customFormat="1" ht="40.5" customHeight="1">
      <c r="A240" s="1425"/>
      <c r="B240" s="1500"/>
      <c r="C240" s="1594" t="s">
        <v>2905</v>
      </c>
      <c r="D240" s="1594" t="s">
        <v>2906</v>
      </c>
      <c r="E240" s="1594" t="s">
        <v>2907</v>
      </c>
      <c r="F240" s="1594" t="s">
        <v>2908</v>
      </c>
      <c r="G240" s="1594" t="s">
        <v>2909</v>
      </c>
      <c r="H240" s="1594" t="s">
        <v>2910</v>
      </c>
      <c r="I240" s="1594" t="s">
        <v>2911</v>
      </c>
      <c r="J240" s="1594" t="s">
        <v>2912</v>
      </c>
      <c r="K240" s="1594" t="s">
        <v>2913</v>
      </c>
      <c r="L240" s="1594" t="s">
        <v>2914</v>
      </c>
      <c r="M240" s="1594" t="s">
        <v>2915</v>
      </c>
      <c r="N240" s="1594" t="s">
        <v>2916</v>
      </c>
      <c r="O240" s="1594" t="s">
        <v>2917</v>
      </c>
      <c r="P240" s="1425"/>
      <c r="Q240" s="1594" t="s">
        <v>2931</v>
      </c>
      <c r="R240" s="1594" t="s">
        <v>2932</v>
      </c>
      <c r="S240" s="1594" t="s">
        <v>2933</v>
      </c>
      <c r="T240" s="1594" t="s">
        <v>2934</v>
      </c>
      <c r="U240" s="1594" t="s">
        <v>2935</v>
      </c>
      <c r="V240" s="1594" t="s">
        <v>2935</v>
      </c>
      <c r="W240" s="1594" t="s">
        <v>2936</v>
      </c>
      <c r="X240" s="1594" t="s">
        <v>2937</v>
      </c>
      <c r="Y240" s="1594" t="s">
        <v>2938</v>
      </c>
      <c r="Z240" s="1594" t="s">
        <v>2939</v>
      </c>
      <c r="AA240" s="1594" t="s">
        <v>2940</v>
      </c>
      <c r="AB240" s="1594" t="s">
        <v>2941</v>
      </c>
      <c r="AC240" s="1594" t="s">
        <v>2942</v>
      </c>
      <c r="AD240" s="1594"/>
      <c r="AE240" s="1427"/>
      <c r="AF240" s="1427"/>
      <c r="AG240" s="1526"/>
      <c r="AH240" s="1527"/>
      <c r="AI240" s="1527"/>
      <c r="AJ240" s="1427"/>
      <c r="AK240" s="1427"/>
      <c r="AL240" s="1429">
        <v>1</v>
      </c>
      <c r="AM240" s="877"/>
    </row>
    <row r="241" spans="1:39" s="1488" customFormat="1" ht="40.5" customHeight="1">
      <c r="A241" s="1425"/>
      <c r="B241" s="1500"/>
      <c r="C241" s="1595"/>
      <c r="D241" s="1595"/>
      <c r="E241" s="1595"/>
      <c r="F241" s="1595"/>
      <c r="G241" s="1595"/>
      <c r="H241" s="1595"/>
      <c r="I241" s="1595"/>
      <c r="J241" s="1595"/>
      <c r="K241" s="1595"/>
      <c r="L241" s="1595"/>
      <c r="M241" s="1425"/>
      <c r="N241" s="1425"/>
      <c r="O241" s="1425"/>
      <c r="P241" s="1425"/>
      <c r="Q241" s="1425"/>
      <c r="R241" s="1425"/>
      <c r="S241" s="1425"/>
      <c r="T241" s="1425"/>
      <c r="U241" s="1425"/>
      <c r="V241" s="1425"/>
      <c r="W241" s="1425"/>
      <c r="X241" s="1425"/>
      <c r="Y241" s="1425"/>
      <c r="Z241" s="1427"/>
      <c r="AA241" s="1427"/>
      <c r="AB241" s="1427"/>
      <c r="AC241" s="1427"/>
      <c r="AD241" s="1427"/>
      <c r="AE241" s="1427"/>
      <c r="AF241" s="1427"/>
      <c r="AG241" s="1526"/>
      <c r="AH241" s="1527"/>
      <c r="AI241" s="1527"/>
      <c r="AJ241" s="1427"/>
      <c r="AK241" s="1427"/>
      <c r="AL241" s="1429">
        <v>1</v>
      </c>
      <c r="AM241" s="877"/>
    </row>
    <row r="242" spans="1:39" s="1488" customFormat="1" ht="40.5" customHeight="1">
      <c r="A242" s="1425"/>
      <c r="B242" s="1500"/>
      <c r="C242" s="1596" t="s">
        <v>2943</v>
      </c>
      <c r="D242" s="1596" t="s">
        <v>2944</v>
      </c>
      <c r="E242" s="1596" t="s">
        <v>2945</v>
      </c>
      <c r="F242" s="1596" t="s">
        <v>2946</v>
      </c>
      <c r="G242" s="1596" t="s">
        <v>2947</v>
      </c>
      <c r="H242" s="1596" t="s">
        <v>2948</v>
      </c>
      <c r="I242" s="1596" t="s">
        <v>2949</v>
      </c>
      <c r="J242" s="1596" t="s">
        <v>2950</v>
      </c>
      <c r="K242" s="1596" t="s">
        <v>2951</v>
      </c>
      <c r="L242" s="1596" t="s">
        <v>2952</v>
      </c>
      <c r="M242" s="1596" t="s">
        <v>2953</v>
      </c>
      <c r="N242" s="1596" t="s">
        <v>2954</v>
      </c>
      <c r="O242" s="1596" t="s">
        <v>2955</v>
      </c>
      <c r="P242" s="1425"/>
      <c r="Q242" s="1597" t="s">
        <v>2956</v>
      </c>
      <c r="R242" s="1597" t="s">
        <v>2957</v>
      </c>
      <c r="S242" s="1597" t="s">
        <v>17</v>
      </c>
      <c r="T242" s="1597" t="s">
        <v>2958</v>
      </c>
      <c r="U242" s="1597" t="s">
        <v>2959</v>
      </c>
      <c r="V242" s="1597" t="s">
        <v>2960</v>
      </c>
      <c r="W242" s="1597" t="s">
        <v>2961</v>
      </c>
      <c r="X242" s="1597" t="s">
        <v>2962</v>
      </c>
      <c r="Y242" s="1597" t="s">
        <v>2963</v>
      </c>
      <c r="Z242" s="1597" t="s">
        <v>470</v>
      </c>
      <c r="AA242" s="1597" t="s">
        <v>2964</v>
      </c>
      <c r="AB242" s="1427"/>
      <c r="AC242" s="1427"/>
      <c r="AD242" s="1427"/>
      <c r="AE242" s="1427"/>
      <c r="AF242" s="1427"/>
      <c r="AG242" s="1526"/>
      <c r="AH242" s="1527"/>
      <c r="AI242" s="1527"/>
      <c r="AJ242" s="1427"/>
      <c r="AK242" s="1427"/>
      <c r="AL242" s="1429">
        <v>1</v>
      </c>
      <c r="AM242" s="877"/>
    </row>
    <row r="243" spans="1:39" s="1488" customFormat="1" ht="40.5" customHeight="1">
      <c r="A243" s="1425"/>
      <c r="B243" s="1500"/>
      <c r="C243" s="1596" t="s">
        <v>2965</v>
      </c>
      <c r="D243" s="1596" t="s">
        <v>2966</v>
      </c>
      <c r="E243" s="1596" t="s">
        <v>2967</v>
      </c>
      <c r="F243" s="1596" t="s">
        <v>2968</v>
      </c>
      <c r="G243" s="1596" t="s">
        <v>2969</v>
      </c>
      <c r="H243" s="1596" t="s">
        <v>2970</v>
      </c>
      <c r="I243" s="1596" t="s">
        <v>2971</v>
      </c>
      <c r="J243" s="1596" t="s">
        <v>2972</v>
      </c>
      <c r="K243" s="1596" t="s">
        <v>2973</v>
      </c>
      <c r="L243" s="1596" t="s">
        <v>2974</v>
      </c>
      <c r="M243" s="1596" t="s">
        <v>2975</v>
      </c>
      <c r="N243" s="1596" t="s">
        <v>2975</v>
      </c>
      <c r="O243" s="1596" t="s">
        <v>2976</v>
      </c>
      <c r="P243" s="1425"/>
      <c r="Q243" s="1597" t="s">
        <v>532</v>
      </c>
      <c r="R243" s="1597" t="s">
        <v>2977</v>
      </c>
      <c r="S243" s="1597" t="s">
        <v>2978</v>
      </c>
      <c r="T243" s="1597" t="s">
        <v>2979</v>
      </c>
      <c r="U243" s="1597" t="s">
        <v>2980</v>
      </c>
      <c r="V243" s="1597" t="s">
        <v>2981</v>
      </c>
      <c r="W243" s="1597" t="s">
        <v>2982</v>
      </c>
      <c r="X243" s="1597" t="s">
        <v>2983</v>
      </c>
      <c r="Y243" s="1597" t="s">
        <v>2984</v>
      </c>
      <c r="Z243" s="1597" t="s">
        <v>2985</v>
      </c>
      <c r="AA243" s="1597"/>
      <c r="AB243" s="1427"/>
      <c r="AC243" s="1427"/>
      <c r="AD243" s="1427"/>
      <c r="AE243" s="1427"/>
      <c r="AF243" s="1427"/>
      <c r="AG243" s="1526"/>
      <c r="AH243" s="1527"/>
      <c r="AI243" s="1527"/>
      <c r="AJ243" s="1427"/>
      <c r="AK243" s="1427"/>
      <c r="AL243" s="1429">
        <v>1</v>
      </c>
      <c r="AM243" s="877"/>
    </row>
    <row r="244" spans="1:39" s="1488" customFormat="1" ht="40.5" customHeight="1">
      <c r="A244" s="1425"/>
      <c r="B244" s="1500"/>
      <c r="C244" s="1595"/>
      <c r="D244" s="1595"/>
      <c r="E244" s="1595"/>
      <c r="F244" s="1595"/>
      <c r="G244" s="1595"/>
      <c r="H244" s="1595"/>
      <c r="I244" s="1595"/>
      <c r="J244" s="1595"/>
      <c r="K244" s="1595"/>
      <c r="L244" s="1595"/>
      <c r="M244" s="1425"/>
      <c r="N244" s="1425"/>
      <c r="O244" s="1425"/>
      <c r="P244" s="1425"/>
      <c r="Q244" s="1425"/>
      <c r="R244" s="1425"/>
      <c r="S244" s="1425"/>
      <c r="T244" s="1425"/>
      <c r="U244" s="1425"/>
      <c r="V244" s="1425"/>
      <c r="W244" s="1425"/>
      <c r="X244" s="1425"/>
      <c r="Y244" s="1425"/>
      <c r="Z244" s="1427"/>
      <c r="AA244" s="1427"/>
      <c r="AB244" s="1427"/>
      <c r="AC244" s="1427"/>
      <c r="AD244" s="1427"/>
      <c r="AE244" s="1427"/>
      <c r="AF244" s="1427"/>
      <c r="AG244" s="1526"/>
      <c r="AH244" s="1527"/>
      <c r="AI244" s="1527"/>
      <c r="AJ244" s="1427"/>
      <c r="AK244" s="1427"/>
      <c r="AL244" s="1429">
        <v>1</v>
      </c>
      <c r="AM244" s="877"/>
    </row>
    <row r="245" spans="1:39" s="1488" customFormat="1" ht="40.5" customHeight="1">
      <c r="A245" s="1425"/>
      <c r="B245" s="1500"/>
      <c r="C245" s="1597" t="s">
        <v>2986</v>
      </c>
      <c r="D245" s="1597" t="s">
        <v>2987</v>
      </c>
      <c r="E245" s="1597" t="s">
        <v>2988</v>
      </c>
      <c r="F245" s="1597" t="s">
        <v>85</v>
      </c>
      <c r="G245" s="1597" t="s">
        <v>80</v>
      </c>
      <c r="H245" s="1597" t="s">
        <v>81</v>
      </c>
      <c r="I245" s="1597" t="s">
        <v>2989</v>
      </c>
      <c r="J245" s="1597" t="s">
        <v>2990</v>
      </c>
      <c r="K245" s="1597" t="s">
        <v>947</v>
      </c>
      <c r="L245" s="1597" t="s">
        <v>2991</v>
      </c>
      <c r="M245" s="1597" t="s">
        <v>2992</v>
      </c>
      <c r="N245" s="1425"/>
      <c r="O245" s="1425"/>
      <c r="P245" s="1425"/>
      <c r="Q245" s="1597" t="s">
        <v>2993</v>
      </c>
      <c r="R245" s="1597" t="s">
        <v>2994</v>
      </c>
      <c r="S245" s="1597" t="s">
        <v>2995</v>
      </c>
      <c r="T245" s="1597" t="s">
        <v>2996</v>
      </c>
      <c r="U245" s="1597" t="s">
        <v>2997</v>
      </c>
      <c r="V245" s="1597" t="s">
        <v>2998</v>
      </c>
      <c r="W245" s="1597" t="s">
        <v>2999</v>
      </c>
      <c r="X245" s="1597" t="s">
        <v>3000</v>
      </c>
      <c r="Y245" s="1597" t="s">
        <v>3001</v>
      </c>
      <c r="Z245" s="1597" t="s">
        <v>3002</v>
      </c>
      <c r="AA245" s="1427"/>
      <c r="AB245" s="1427"/>
      <c r="AC245" s="1427"/>
      <c r="AD245" s="1427"/>
      <c r="AE245" s="1427"/>
      <c r="AF245" s="1427"/>
      <c r="AG245" s="1526"/>
      <c r="AH245" s="1527"/>
      <c r="AI245" s="1527"/>
      <c r="AJ245" s="1427"/>
      <c r="AK245" s="1427"/>
      <c r="AL245" s="1429">
        <v>1</v>
      </c>
      <c r="AM245" s="877"/>
    </row>
    <row r="246" spans="1:39" s="1488" customFormat="1" ht="40.5" customHeight="1">
      <c r="A246" s="1425"/>
      <c r="B246" s="1500"/>
      <c r="C246" s="1595"/>
      <c r="D246" s="1595"/>
      <c r="E246" s="1595"/>
      <c r="F246" s="1595"/>
      <c r="G246" s="1595"/>
      <c r="H246" s="1595"/>
      <c r="I246" s="1595"/>
      <c r="J246" s="1595"/>
      <c r="K246" s="1595"/>
      <c r="L246" s="1595"/>
      <c r="M246" s="1425"/>
      <c r="N246" s="1425"/>
      <c r="O246" s="1595"/>
      <c r="P246" s="1595"/>
      <c r="Q246" s="1595"/>
      <c r="R246" s="1595"/>
      <c r="S246" s="1595"/>
      <c r="T246" s="1595"/>
      <c r="U246" s="1595"/>
      <c r="V246" s="1595"/>
      <c r="W246" s="1595"/>
      <c r="X246" s="1595"/>
      <c r="Y246" s="1427"/>
      <c r="Z246" s="1427"/>
      <c r="AA246" s="1427"/>
      <c r="AB246" s="1427"/>
      <c r="AC246" s="1427"/>
      <c r="AD246" s="1427"/>
      <c r="AE246" s="1427"/>
      <c r="AF246" s="1427"/>
      <c r="AG246" s="1526"/>
      <c r="AH246" s="1527"/>
      <c r="AI246" s="1527"/>
      <c r="AJ246" s="1427"/>
      <c r="AK246" s="1427"/>
      <c r="AL246" s="1429">
        <v>1</v>
      </c>
      <c r="AM246" s="877"/>
    </row>
    <row r="247" spans="1:39" s="1488" customFormat="1" ht="40.5" customHeight="1">
      <c r="A247" s="1425"/>
      <c r="B247" s="1500"/>
      <c r="C247" s="1461" t="s">
        <v>3003</v>
      </c>
      <c r="D247" s="1425"/>
      <c r="E247" s="1425"/>
      <c r="F247" s="1425"/>
      <c r="G247" s="1425"/>
      <c r="H247" s="1425"/>
      <c r="I247" s="1490"/>
      <c r="J247" s="1425"/>
      <c r="K247" s="1425"/>
      <c r="L247" s="1425"/>
      <c r="M247" s="1425"/>
      <c r="N247" s="1425"/>
      <c r="O247" s="1490"/>
      <c r="P247" s="1490"/>
      <c r="Q247" s="1490"/>
      <c r="R247" s="1490"/>
      <c r="S247" s="1490"/>
      <c r="T247" s="1427"/>
      <c r="U247" s="1427"/>
      <c r="V247" s="1427"/>
      <c r="W247" s="1427"/>
      <c r="X247" s="1427"/>
      <c r="Y247" s="1427"/>
      <c r="Z247" s="1427"/>
      <c r="AA247" s="1427"/>
      <c r="AB247" s="1427"/>
      <c r="AC247" s="1427"/>
      <c r="AD247" s="1427"/>
      <c r="AE247" s="1427"/>
      <c r="AF247" s="1427"/>
      <c r="AG247" s="1526"/>
      <c r="AH247" s="1527"/>
      <c r="AI247" s="1527"/>
      <c r="AJ247" s="1427"/>
      <c r="AK247" s="1427"/>
      <c r="AL247" s="1429">
        <v>1</v>
      </c>
      <c r="AM247" s="877"/>
    </row>
    <row r="248" spans="1:39" s="1488" customFormat="1" ht="40.5" customHeight="1">
      <c r="A248" s="1425"/>
      <c r="B248" s="1500"/>
      <c r="C248" s="1461" t="s">
        <v>3004</v>
      </c>
      <c r="D248" s="1425"/>
      <c r="E248" s="1425"/>
      <c r="F248" s="1425"/>
      <c r="G248" s="1425"/>
      <c r="H248" s="1425"/>
      <c r="I248" s="1490"/>
      <c r="J248" s="1425"/>
      <c r="K248" s="1425"/>
      <c r="L248" s="1425"/>
      <c r="M248" s="1425"/>
      <c r="N248" s="1425"/>
      <c r="O248" s="1490"/>
      <c r="P248" s="1490"/>
      <c r="Q248" s="1490"/>
      <c r="R248" s="1490"/>
      <c r="S248" s="1490"/>
      <c r="T248" s="1427"/>
      <c r="U248" s="1427"/>
      <c r="V248" s="1427"/>
      <c r="W248" s="1427"/>
      <c r="X248" s="1427"/>
      <c r="Y248" s="1427"/>
      <c r="Z248" s="1427"/>
      <c r="AA248" s="1427"/>
      <c r="AB248" s="1427"/>
      <c r="AC248" s="1427"/>
      <c r="AD248" s="1427"/>
      <c r="AE248" s="1427"/>
      <c r="AF248" s="1427"/>
      <c r="AG248" s="1526"/>
      <c r="AH248" s="1527"/>
      <c r="AI248" s="1527"/>
      <c r="AJ248" s="1427"/>
      <c r="AK248" s="1427"/>
      <c r="AL248" s="1429">
        <v>1</v>
      </c>
      <c r="AM248" s="877"/>
    </row>
    <row r="249" spans="1:39" s="1488" customFormat="1" ht="40.5" customHeight="1">
      <c r="A249" s="1425"/>
      <c r="B249" s="1500"/>
      <c r="C249" s="1461" t="s">
        <v>3005</v>
      </c>
      <c r="D249" s="1425"/>
      <c r="E249" s="1425"/>
      <c r="F249" s="1425"/>
      <c r="G249" s="1425"/>
      <c r="H249" s="1425"/>
      <c r="I249" s="1490"/>
      <c r="J249" s="1425"/>
      <c r="K249" s="1425"/>
      <c r="L249" s="1425"/>
      <c r="M249" s="1425"/>
      <c r="N249" s="1425"/>
      <c r="O249" s="1490"/>
      <c r="P249" s="1490"/>
      <c r="Q249" s="1490"/>
      <c r="R249" s="1490"/>
      <c r="S249" s="1490"/>
      <c r="T249" s="1427"/>
      <c r="U249" s="1427"/>
      <c r="V249" s="1427"/>
      <c r="W249" s="1427"/>
      <c r="X249" s="1427"/>
      <c r="Y249" s="1427"/>
      <c r="Z249" s="1427"/>
      <c r="AA249" s="1427"/>
      <c r="AB249" s="1427"/>
      <c r="AC249" s="1427"/>
      <c r="AD249" s="1427"/>
      <c r="AE249" s="1427"/>
      <c r="AF249" s="1427"/>
      <c r="AG249" s="1526"/>
      <c r="AH249" s="1527"/>
      <c r="AI249" s="1527"/>
      <c r="AJ249" s="1427"/>
      <c r="AK249" s="1427"/>
      <c r="AL249" s="1429">
        <v>1</v>
      </c>
      <c r="AM249" s="877"/>
    </row>
    <row r="250" spans="1:39" s="1488" customFormat="1" ht="40.5" customHeight="1">
      <c r="A250" s="1425"/>
      <c r="B250" s="1500"/>
      <c r="C250" s="1598" t="s">
        <v>3006</v>
      </c>
      <c r="D250" s="1598" t="s">
        <v>3007</v>
      </c>
      <c r="E250" s="1598" t="s">
        <v>3008</v>
      </c>
      <c r="F250" s="1598" t="s">
        <v>3009</v>
      </c>
      <c r="G250" s="1598" t="s">
        <v>3010</v>
      </c>
      <c r="H250" s="1598" t="s">
        <v>3011</v>
      </c>
      <c r="I250" s="1598" t="s">
        <v>3012</v>
      </c>
      <c r="J250" s="1598" t="s">
        <v>3013</v>
      </c>
      <c r="K250" s="1598" t="s">
        <v>3014</v>
      </c>
      <c r="L250" s="1598" t="s">
        <v>3015</v>
      </c>
      <c r="M250" s="1598" t="s">
        <v>3016</v>
      </c>
      <c r="N250" s="1598"/>
      <c r="O250" s="1598"/>
      <c r="P250" s="1599"/>
      <c r="Q250" s="1599"/>
      <c r="R250" s="1599"/>
      <c r="S250" s="1490"/>
      <c r="T250" s="1427"/>
      <c r="U250" s="1427"/>
      <c r="V250" s="1427"/>
      <c r="W250" s="1427"/>
      <c r="X250" s="1427"/>
      <c r="Y250" s="1427"/>
      <c r="Z250" s="1427"/>
      <c r="AA250" s="1427"/>
      <c r="AB250" s="1427"/>
      <c r="AC250" s="1427"/>
      <c r="AD250" s="1427"/>
      <c r="AE250" s="1427"/>
      <c r="AF250" s="1427"/>
      <c r="AG250" s="1526"/>
      <c r="AH250" s="1527"/>
      <c r="AI250" s="1527"/>
      <c r="AJ250" s="1427"/>
      <c r="AK250" s="1427"/>
      <c r="AL250" s="1429">
        <v>1</v>
      </c>
      <c r="AM250" s="877"/>
    </row>
    <row r="251" spans="1:39" s="1488" customFormat="1" ht="40.5" customHeight="1">
      <c r="A251" s="1425"/>
      <c r="B251" s="1500"/>
      <c r="C251" s="1600" t="s">
        <v>3017</v>
      </c>
      <c r="D251" s="1600" t="s">
        <v>3018</v>
      </c>
      <c r="E251" s="1600" t="s">
        <v>3019</v>
      </c>
      <c r="F251" s="1600"/>
      <c r="G251" s="1600" t="s">
        <v>3020</v>
      </c>
      <c r="H251" s="1600"/>
      <c r="I251" s="1600" t="s">
        <v>3021</v>
      </c>
      <c r="J251" s="1600"/>
      <c r="K251" s="1600" t="s">
        <v>3022</v>
      </c>
      <c r="L251" s="1600"/>
      <c r="M251" s="1600" t="s">
        <v>3023</v>
      </c>
      <c r="N251" s="1600" t="s">
        <v>3024</v>
      </c>
      <c r="O251" s="1600"/>
      <c r="P251" s="1600" t="s">
        <v>3025</v>
      </c>
      <c r="Q251" s="1600"/>
      <c r="R251" s="1600" t="s">
        <v>3026</v>
      </c>
      <c r="S251" s="1490"/>
      <c r="T251" s="1427"/>
      <c r="U251" s="1427"/>
      <c r="V251" s="1427"/>
      <c r="W251" s="1427"/>
      <c r="X251" s="1427"/>
      <c r="Y251" s="1427"/>
      <c r="Z251" s="1427"/>
      <c r="AA251" s="1427"/>
      <c r="AB251" s="1427"/>
      <c r="AC251" s="1427"/>
      <c r="AD251" s="1427"/>
      <c r="AE251" s="1427"/>
      <c r="AF251" s="1427"/>
      <c r="AG251" s="1526"/>
      <c r="AH251" s="1527"/>
      <c r="AI251" s="1527"/>
      <c r="AJ251" s="1427"/>
      <c r="AK251" s="1427"/>
      <c r="AL251" s="1429">
        <v>1</v>
      </c>
      <c r="AM251" s="877"/>
    </row>
    <row r="252" spans="1:39" s="1488" customFormat="1" ht="40.5" customHeight="1">
      <c r="A252" s="1425"/>
      <c r="B252" s="1500"/>
      <c r="C252" s="1461" t="s">
        <v>3027</v>
      </c>
      <c r="D252" s="1425"/>
      <c r="E252" s="1425"/>
      <c r="F252" s="1425"/>
      <c r="G252" s="1425"/>
      <c r="H252" s="1425"/>
      <c r="I252" s="1490"/>
      <c r="J252" s="1425"/>
      <c r="K252" s="1425"/>
      <c r="L252" s="1425"/>
      <c r="M252" s="1425"/>
      <c r="N252" s="1425"/>
      <c r="O252" s="1490"/>
      <c r="P252" s="1490"/>
      <c r="Q252" s="1490"/>
      <c r="R252" s="1490"/>
      <c r="S252" s="1490"/>
      <c r="T252" s="1427"/>
      <c r="U252" s="1427"/>
      <c r="V252" s="1427"/>
      <c r="W252" s="1427"/>
      <c r="X252" s="1427"/>
      <c r="Y252" s="1427"/>
      <c r="Z252" s="1427"/>
      <c r="AA252" s="1427"/>
      <c r="AB252" s="1427"/>
      <c r="AC252" s="1427"/>
      <c r="AD252" s="1427"/>
      <c r="AE252" s="1427"/>
      <c r="AF252" s="1427"/>
      <c r="AG252" s="1526"/>
      <c r="AH252" s="1527"/>
      <c r="AI252" s="1527"/>
      <c r="AJ252" s="1427"/>
      <c r="AK252" s="1427"/>
      <c r="AL252" s="1429">
        <v>1</v>
      </c>
      <c r="AM252" s="877"/>
    </row>
    <row r="253" spans="1:39" s="1488" customFormat="1" ht="40.5" customHeight="1">
      <c r="A253" s="1425"/>
      <c r="B253" s="1500"/>
      <c r="C253" s="1593"/>
      <c r="D253" s="1425"/>
      <c r="E253" s="1425"/>
      <c r="F253" s="1425"/>
      <c r="G253" s="1425"/>
      <c r="H253" s="1425"/>
      <c r="I253" s="1490"/>
      <c r="J253" s="1425"/>
      <c r="K253" s="1425"/>
      <c r="L253" s="1425"/>
      <c r="M253" s="1425"/>
      <c r="N253" s="1425"/>
      <c r="O253" s="1490"/>
      <c r="P253" s="1490"/>
      <c r="Q253" s="1490"/>
      <c r="R253" s="1490"/>
      <c r="S253" s="1490"/>
      <c r="T253" s="1427"/>
      <c r="U253" s="1427"/>
      <c r="V253" s="1427"/>
      <c r="W253" s="1427"/>
      <c r="X253" s="1427"/>
      <c r="Y253" s="1427"/>
      <c r="Z253" s="1427"/>
      <c r="AA253" s="1427"/>
      <c r="AB253" s="1427"/>
      <c r="AC253" s="1427"/>
      <c r="AD253" s="1427"/>
      <c r="AE253" s="1427"/>
      <c r="AF253" s="1427"/>
      <c r="AG253" s="1526"/>
      <c r="AH253" s="1527"/>
      <c r="AI253" s="1527"/>
      <c r="AJ253" s="1427"/>
      <c r="AK253" s="1427"/>
      <c r="AL253" s="1429">
        <v>1</v>
      </c>
      <c r="AM253" s="877"/>
    </row>
    <row r="254" spans="1:39" s="1605" customFormat="1" ht="40.5" customHeight="1">
      <c r="A254" s="1560"/>
      <c r="B254" s="1525" t="s">
        <v>3028</v>
      </c>
      <c r="C254" s="1560"/>
      <c r="D254" s="1560"/>
      <c r="E254" s="1560"/>
      <c r="F254" s="1560"/>
      <c r="G254" s="1601" t="s">
        <v>3029</v>
      </c>
      <c r="H254" s="1560"/>
      <c r="I254" s="1490"/>
      <c r="J254" s="1560"/>
      <c r="K254" s="1560"/>
      <c r="L254" s="1560"/>
      <c r="M254" s="1560"/>
      <c r="N254" s="1560"/>
      <c r="O254" s="1490"/>
      <c r="P254" s="1490"/>
      <c r="Q254" s="1490"/>
      <c r="R254" s="1490"/>
      <c r="S254" s="1490"/>
      <c r="T254" s="1526"/>
      <c r="U254" s="1427"/>
      <c r="V254" s="1602" t="s">
        <v>3030</v>
      </c>
      <c r="W254" s="1603"/>
      <c r="X254" s="1603"/>
      <c r="Y254" s="1603"/>
      <c r="Z254" s="1604"/>
      <c r="AA254" s="1604"/>
      <c r="AB254" s="1604"/>
      <c r="AC254" s="1427" t="s">
        <v>22</v>
      </c>
      <c r="AD254" s="1427"/>
      <c r="AE254" s="1427"/>
      <c r="AF254" s="1427"/>
      <c r="AG254" s="1526"/>
      <c r="AH254" s="1527"/>
      <c r="AI254" s="1527"/>
      <c r="AJ254" s="1427"/>
      <c r="AK254" s="1427"/>
      <c r="AL254" s="1429">
        <v>1</v>
      </c>
      <c r="AM254" s="877"/>
    </row>
    <row r="255" spans="1:39" s="1605" customFormat="1" ht="40.5" customHeight="1">
      <c r="A255" s="1560"/>
      <c r="B255" s="1606" t="s">
        <v>3031</v>
      </c>
      <c r="C255" s="1606" t="s">
        <v>3032</v>
      </c>
      <c r="D255" s="1606" t="s">
        <v>3033</v>
      </c>
      <c r="E255" s="1606"/>
      <c r="F255" s="1606" t="s">
        <v>2029</v>
      </c>
      <c r="G255" s="1606" t="s">
        <v>2030</v>
      </c>
      <c r="H255" s="1607" t="s">
        <v>2031</v>
      </c>
      <c r="I255" s="1606" t="s">
        <v>2032</v>
      </c>
      <c r="J255" s="1606" t="s">
        <v>2033</v>
      </c>
      <c r="K255" s="1606" t="s">
        <v>2034</v>
      </c>
      <c r="L255" s="1606"/>
      <c r="M255" s="1606"/>
      <c r="N255" s="1606"/>
      <c r="O255" s="1606" t="s">
        <v>3034</v>
      </c>
      <c r="P255" s="1606" t="s">
        <v>2037</v>
      </c>
      <c r="Q255" s="1606" t="s">
        <v>2038</v>
      </c>
      <c r="R255" s="1606" t="s">
        <v>2039</v>
      </c>
      <c r="S255" s="1606" t="s">
        <v>3035</v>
      </c>
      <c r="T255" s="1606" t="s">
        <v>16</v>
      </c>
      <c r="U255" s="1606" t="s">
        <v>2040</v>
      </c>
      <c r="V255" s="1606" t="s">
        <v>2041</v>
      </c>
      <c r="W255" s="1606" t="s">
        <v>882</v>
      </c>
      <c r="X255" s="1606" t="s">
        <v>2035</v>
      </c>
      <c r="Y255" s="1606"/>
      <c r="Z255" s="1427"/>
      <c r="AA255" s="1427"/>
      <c r="AB255" s="1427"/>
      <c r="AC255" s="1427"/>
      <c r="AD255" s="1427"/>
      <c r="AE255" s="1427"/>
      <c r="AF255" s="1427"/>
      <c r="AG255" s="1526"/>
      <c r="AH255" s="1527"/>
      <c r="AI255" s="1527"/>
      <c r="AJ255" s="1427"/>
      <c r="AK255" s="1427"/>
      <c r="AL255" s="1429">
        <v>1</v>
      </c>
      <c r="AM255" s="877"/>
    </row>
    <row r="256" spans="1:39" s="1605" customFormat="1" ht="40.5" customHeight="1">
      <c r="A256" s="1560"/>
      <c r="B256" s="1560"/>
      <c r="C256" s="1608" t="s">
        <v>3036</v>
      </c>
      <c r="D256" s="1609" t="s">
        <v>3037</v>
      </c>
      <c r="E256" s="1606"/>
      <c r="F256" s="1606"/>
      <c r="G256" s="1606"/>
      <c r="H256" s="1606"/>
      <c r="I256" s="1606"/>
      <c r="J256" s="1606"/>
      <c r="K256" s="1606"/>
      <c r="L256" s="1606"/>
      <c r="M256" s="1606"/>
      <c r="N256" s="1606"/>
      <c r="O256" s="1606"/>
      <c r="P256" s="1606"/>
      <c r="Q256" s="1606"/>
      <c r="R256" s="1606"/>
      <c r="S256" s="1606"/>
      <c r="T256" s="1606"/>
      <c r="U256" s="1606"/>
      <c r="V256" s="1606"/>
      <c r="W256" s="1606"/>
      <c r="X256" s="1606"/>
      <c r="Y256" s="1606"/>
      <c r="Z256" s="1427"/>
      <c r="AA256" s="1427"/>
      <c r="AB256" s="1427"/>
      <c r="AC256" s="1427"/>
      <c r="AD256" s="1427"/>
      <c r="AE256" s="1427"/>
      <c r="AF256" s="1427"/>
      <c r="AG256" s="1526"/>
      <c r="AH256" s="1527"/>
      <c r="AI256" s="1527"/>
      <c r="AJ256" s="1427"/>
      <c r="AK256" s="1427"/>
      <c r="AL256" s="1429">
        <v>1</v>
      </c>
      <c r="AM256" s="877"/>
    </row>
    <row r="257" spans="1:40" s="1605" customFormat="1" ht="40.5" customHeight="1">
      <c r="A257" s="1560"/>
      <c r="B257" s="1560"/>
      <c r="C257" s="1608"/>
      <c r="D257" s="1609" t="s">
        <v>3038</v>
      </c>
      <c r="E257" s="1606"/>
      <c r="F257" s="1606"/>
      <c r="G257" s="1606"/>
      <c r="H257" s="1606"/>
      <c r="I257" s="1606"/>
      <c r="J257" s="1606"/>
      <c r="K257" s="1606"/>
      <c r="L257" s="1606"/>
      <c r="M257" s="1606"/>
      <c r="N257" s="1606"/>
      <c r="O257" s="1606"/>
      <c r="P257" s="1606"/>
      <c r="Q257" s="1606"/>
      <c r="R257" s="1606"/>
      <c r="S257" s="1606"/>
      <c r="T257" s="1606"/>
      <c r="U257" s="1606"/>
      <c r="V257" s="1606"/>
      <c r="W257" s="1606"/>
      <c r="X257" s="1606"/>
      <c r="Y257" s="1606"/>
      <c r="Z257" s="1427"/>
      <c r="AA257" s="1427"/>
      <c r="AB257" s="1427"/>
      <c r="AC257" s="1427"/>
      <c r="AD257" s="1427"/>
      <c r="AE257" s="1427"/>
      <c r="AF257" s="1427"/>
      <c r="AG257" s="1526"/>
      <c r="AH257" s="1527"/>
      <c r="AI257" s="1527"/>
      <c r="AJ257" s="1427"/>
      <c r="AK257" s="1427"/>
      <c r="AL257" s="1429">
        <v>1</v>
      </c>
      <c r="AM257" s="877"/>
    </row>
    <row r="258" spans="1:40" s="1605" customFormat="1" ht="40.5" customHeight="1">
      <c r="A258" s="1560"/>
      <c r="B258" s="1560"/>
      <c r="C258" s="1608"/>
      <c r="D258" s="1609" t="s">
        <v>3039</v>
      </c>
      <c r="E258" s="1606"/>
      <c r="F258" s="1606"/>
      <c r="G258" s="1606"/>
      <c r="H258" s="1606"/>
      <c r="I258" s="1606"/>
      <c r="J258" s="1606"/>
      <c r="K258" s="1606"/>
      <c r="L258" s="1606"/>
      <c r="M258" s="1606"/>
      <c r="N258" s="1606"/>
      <c r="O258" s="1606"/>
      <c r="P258" s="1606"/>
      <c r="Q258" s="1606"/>
      <c r="R258" s="1606"/>
      <c r="S258" s="1606"/>
      <c r="T258" s="1606"/>
      <c r="U258" s="1606"/>
      <c r="V258" s="1606"/>
      <c r="W258" s="1606"/>
      <c r="X258" s="1606"/>
      <c r="Y258" s="1606"/>
      <c r="Z258" s="1427"/>
      <c r="AA258" s="1427"/>
      <c r="AB258" s="1427"/>
      <c r="AC258" s="1427"/>
      <c r="AD258" s="1427"/>
      <c r="AE258" s="1427"/>
      <c r="AF258" s="1427"/>
      <c r="AG258" s="1526"/>
      <c r="AH258" s="1527"/>
      <c r="AI258" s="1527"/>
      <c r="AJ258" s="1427"/>
      <c r="AK258" s="1427"/>
      <c r="AL258" s="1429">
        <v>1</v>
      </c>
      <c r="AM258" s="877"/>
    </row>
    <row r="259" spans="1:40" s="1605" customFormat="1" ht="40.5" customHeight="1">
      <c r="A259" s="1560"/>
      <c r="B259" s="1560"/>
      <c r="C259" s="1610"/>
      <c r="D259" s="1611" t="s">
        <v>3040</v>
      </c>
      <c r="E259" s="1606"/>
      <c r="F259" s="1606"/>
      <c r="G259" s="1606"/>
      <c r="H259" s="1606"/>
      <c r="I259" s="1606"/>
      <c r="J259" s="1606"/>
      <c r="K259" s="1606"/>
      <c r="L259" s="1606"/>
      <c r="M259" s="1606"/>
      <c r="N259" s="1606"/>
      <c r="O259" s="1606"/>
      <c r="P259" s="1606"/>
      <c r="Q259" s="1606"/>
      <c r="R259" s="1606"/>
      <c r="S259" s="1606"/>
      <c r="T259" s="1606"/>
      <c r="U259" s="1606"/>
      <c r="V259" s="1606"/>
      <c r="W259" s="1606"/>
      <c r="X259" s="1606"/>
      <c r="Y259" s="1606"/>
      <c r="Z259" s="1427"/>
      <c r="AA259" s="1427"/>
      <c r="AB259" s="1427"/>
      <c r="AC259" s="1427"/>
      <c r="AD259" s="1427"/>
      <c r="AE259" s="1427"/>
      <c r="AF259" s="1427"/>
      <c r="AG259" s="1526"/>
      <c r="AH259" s="1527"/>
      <c r="AI259" s="1527"/>
      <c r="AJ259" s="1427"/>
      <c r="AK259" s="1427"/>
      <c r="AL259" s="1429">
        <v>1</v>
      </c>
      <c r="AM259" s="877"/>
    </row>
    <row r="260" spans="1:40" s="1605" customFormat="1" ht="40.5" customHeight="1">
      <c r="A260" s="1560"/>
      <c r="B260" s="1560"/>
      <c r="C260" s="1608"/>
      <c r="D260" s="1609" t="s">
        <v>3041</v>
      </c>
      <c r="E260" s="1606"/>
      <c r="F260" s="1606"/>
      <c r="G260" s="1606"/>
      <c r="H260" s="1606"/>
      <c r="I260" s="1606"/>
      <c r="J260" s="1606"/>
      <c r="K260" s="1606"/>
      <c r="L260" s="1606"/>
      <c r="M260" s="1606"/>
      <c r="N260" s="1606"/>
      <c r="O260" s="1606"/>
      <c r="P260" s="1606"/>
      <c r="Q260" s="1606"/>
      <c r="R260" s="1606"/>
      <c r="S260" s="1606"/>
      <c r="T260" s="1606"/>
      <c r="U260" s="1606"/>
      <c r="V260" s="1606"/>
      <c r="W260" s="1606"/>
      <c r="X260" s="1606"/>
      <c r="Y260" s="1606"/>
      <c r="Z260" s="1427"/>
      <c r="AA260" s="1427"/>
      <c r="AB260" s="1427"/>
      <c r="AC260" s="1427"/>
      <c r="AD260" s="1427"/>
      <c r="AE260" s="1427"/>
      <c r="AF260" s="1427"/>
      <c r="AG260" s="1526"/>
      <c r="AH260" s="1527"/>
      <c r="AI260" s="1527"/>
      <c r="AJ260" s="1427"/>
      <c r="AK260" s="1427"/>
      <c r="AL260" s="1429">
        <v>1</v>
      </c>
      <c r="AM260" s="877"/>
    </row>
    <row r="261" spans="1:40" s="1605" customFormat="1" ht="40.5" customHeight="1">
      <c r="A261" s="1560"/>
      <c r="B261" s="1560"/>
      <c r="C261" s="1608"/>
      <c r="D261" s="1609" t="s">
        <v>3042</v>
      </c>
      <c r="E261" s="1606"/>
      <c r="F261" s="1606"/>
      <c r="G261" s="1606"/>
      <c r="H261" s="1606"/>
      <c r="I261" s="1606"/>
      <c r="J261" s="1606"/>
      <c r="K261" s="1606"/>
      <c r="L261" s="1606"/>
      <c r="M261" s="1606"/>
      <c r="N261" s="1606"/>
      <c r="O261" s="1606"/>
      <c r="P261" s="1606"/>
      <c r="Q261" s="1606"/>
      <c r="R261" s="1606"/>
      <c r="S261" s="1606"/>
      <c r="T261" s="1606"/>
      <c r="U261" s="1606"/>
      <c r="V261" s="1606"/>
      <c r="W261" s="1606"/>
      <c r="X261" s="1606"/>
      <c r="Y261" s="1606"/>
      <c r="Z261" s="1427"/>
      <c r="AA261" s="1427"/>
      <c r="AB261" s="1427"/>
      <c r="AC261" s="1427"/>
      <c r="AD261" s="1427"/>
      <c r="AE261" s="1427"/>
      <c r="AF261" s="1427"/>
      <c r="AG261" s="1526"/>
      <c r="AH261" s="1527"/>
      <c r="AI261" s="1527"/>
      <c r="AJ261" s="1427"/>
      <c r="AK261" s="1427"/>
      <c r="AL261" s="1429">
        <v>1</v>
      </c>
      <c r="AM261" s="877"/>
    </row>
    <row r="262" spans="1:40" s="1605" customFormat="1" ht="40.5" customHeight="1">
      <c r="A262" s="1560"/>
      <c r="B262" s="1525"/>
      <c r="C262" s="1560"/>
      <c r="D262" s="1560"/>
      <c r="E262" s="1560"/>
      <c r="F262" s="1560"/>
      <c r="G262" s="1560"/>
      <c r="H262" s="1560"/>
      <c r="I262" s="1490"/>
      <c r="J262" s="1560"/>
      <c r="K262" s="1560"/>
      <c r="L262" s="1560"/>
      <c r="M262" s="1560"/>
      <c r="N262" s="1560"/>
      <c r="O262" s="1490"/>
      <c r="P262" s="1490"/>
      <c r="Q262" s="1490"/>
      <c r="R262" s="1490"/>
      <c r="S262" s="1490"/>
      <c r="T262" s="1526"/>
      <c r="U262" s="1525"/>
      <c r="V262" s="1612"/>
      <c r="W262" s="1606"/>
      <c r="X262" s="1606"/>
      <c r="Y262" s="1606"/>
      <c r="Z262" s="1427"/>
      <c r="AA262" s="1427"/>
      <c r="AB262" s="1427"/>
      <c r="AC262" s="1427"/>
      <c r="AD262" s="1427"/>
      <c r="AE262" s="1427"/>
      <c r="AF262" s="1427"/>
      <c r="AG262" s="1526"/>
      <c r="AH262" s="1527"/>
      <c r="AI262" s="1527"/>
      <c r="AJ262" s="1427"/>
      <c r="AK262" s="1427"/>
      <c r="AL262" s="1429">
        <v>1</v>
      </c>
      <c r="AM262" s="877"/>
    </row>
    <row r="263" spans="1:40" s="1605" customFormat="1" ht="40.5" customHeight="1">
      <c r="A263" s="1560"/>
      <c r="B263" s="1525"/>
      <c r="C263" s="1560"/>
      <c r="D263" s="1560"/>
      <c r="E263" s="1560"/>
      <c r="F263" s="1560"/>
      <c r="G263" s="1560"/>
      <c r="H263" s="1560"/>
      <c r="I263" s="1490"/>
      <c r="J263" s="1560"/>
      <c r="K263" s="1560"/>
      <c r="L263" s="1560"/>
      <c r="M263" s="1560"/>
      <c r="N263" s="1560"/>
      <c r="O263" s="1490"/>
      <c r="P263" s="1490"/>
      <c r="Q263" s="1490"/>
      <c r="R263" s="1490"/>
      <c r="S263" s="1490"/>
      <c r="T263" s="1526"/>
      <c r="U263" s="1525"/>
      <c r="V263" s="1612"/>
      <c r="W263" s="1606"/>
      <c r="X263" s="1606"/>
      <c r="Y263" s="1606"/>
      <c r="Z263" s="1427"/>
      <c r="AA263" s="1427"/>
      <c r="AB263" s="1427"/>
      <c r="AC263" s="1427"/>
      <c r="AD263" s="1427"/>
      <c r="AE263" s="1427"/>
      <c r="AF263" s="1427"/>
      <c r="AG263" s="1526"/>
      <c r="AH263" s="1527"/>
      <c r="AI263" s="1527"/>
      <c r="AJ263" s="1427"/>
      <c r="AK263" s="1427"/>
      <c r="AL263" s="1429">
        <v>1</v>
      </c>
      <c r="AM263" s="877"/>
    </row>
    <row r="264" spans="1:40" s="1605" customFormat="1" ht="40.5" customHeight="1">
      <c r="A264" s="1560"/>
      <c r="B264" s="1525"/>
      <c r="C264" s="1560"/>
      <c r="D264" s="1560"/>
      <c r="E264" s="1560"/>
      <c r="F264" s="1560"/>
      <c r="G264" s="1560"/>
      <c r="H264" s="1560"/>
      <c r="I264" s="1490"/>
      <c r="J264" s="1560"/>
      <c r="K264" s="1560"/>
      <c r="L264" s="1560"/>
      <c r="M264" s="1560"/>
      <c r="N264" s="1560"/>
      <c r="O264" s="1490"/>
      <c r="P264" s="1490"/>
      <c r="Q264" s="1490"/>
      <c r="R264" s="1490"/>
      <c r="S264" s="1490"/>
      <c r="T264" s="1526"/>
      <c r="U264" s="1525"/>
      <c r="V264" s="1612"/>
      <c r="W264" s="1606"/>
      <c r="X264" s="1606"/>
      <c r="Y264" s="1606"/>
      <c r="Z264" s="1427"/>
      <c r="AA264" s="1427"/>
      <c r="AB264" s="1427"/>
      <c r="AC264" s="1427"/>
      <c r="AD264" s="1427"/>
      <c r="AE264" s="1427"/>
      <c r="AF264" s="1427"/>
      <c r="AG264" s="1526"/>
      <c r="AH264" s="1527"/>
      <c r="AI264" s="1527"/>
      <c r="AJ264" s="1427"/>
      <c r="AK264" s="1427"/>
      <c r="AL264" s="1429">
        <v>1</v>
      </c>
      <c r="AM264" s="877"/>
    </row>
    <row r="265" spans="1:40" s="1488" customFormat="1" ht="40.5" customHeight="1">
      <c r="A265" s="1425"/>
      <c r="B265" s="1525" t="s">
        <v>3043</v>
      </c>
      <c r="C265" s="1425"/>
      <c r="D265" s="1425"/>
      <c r="E265" s="1425"/>
      <c r="F265" s="1425"/>
      <c r="G265" s="1425"/>
      <c r="H265" s="1425"/>
      <c r="I265" s="1490"/>
      <c r="J265" s="1425"/>
      <c r="K265" s="1425"/>
      <c r="L265" s="1425"/>
      <c r="M265" s="1425"/>
      <c r="N265" s="1425"/>
      <c r="O265" s="1490"/>
      <c r="P265" s="1490"/>
      <c r="Q265" s="1490"/>
      <c r="R265" s="1490"/>
      <c r="S265" s="1490"/>
      <c r="T265" s="1427"/>
      <c r="U265" s="1427"/>
      <c r="V265" s="1427"/>
      <c r="W265" s="1427"/>
      <c r="X265" s="1427"/>
      <c r="Y265" s="1427"/>
      <c r="Z265" s="1427"/>
      <c r="AA265" s="1427"/>
      <c r="AB265" s="1427"/>
      <c r="AC265" s="1427"/>
      <c r="AD265" s="1427"/>
      <c r="AE265" s="1427"/>
      <c r="AF265" s="1427"/>
      <c r="AG265" s="1427"/>
      <c r="AH265" s="1427"/>
      <c r="AI265" s="1427"/>
      <c r="AJ265" s="1427"/>
      <c r="AK265" s="1427"/>
      <c r="AL265" s="1429">
        <v>1</v>
      </c>
      <c r="AM265" s="877"/>
    </row>
    <row r="266" spans="1:40" s="1488" customFormat="1" ht="40.5" customHeight="1">
      <c r="A266" s="1425"/>
      <c r="B266" s="1500"/>
      <c r="C266" s="1613" t="s">
        <v>2957</v>
      </c>
      <c r="D266" s="1614" t="s">
        <v>17</v>
      </c>
      <c r="E266" s="1615" t="s">
        <v>2958</v>
      </c>
      <c r="F266" s="1616" t="s">
        <v>2959</v>
      </c>
      <c r="G266" s="1617" t="s">
        <v>2960</v>
      </c>
      <c r="H266" s="1618" t="s">
        <v>2961</v>
      </c>
      <c r="I266" s="1619" t="s">
        <v>2962</v>
      </c>
      <c r="J266" s="1620" t="s">
        <v>2963</v>
      </c>
      <c r="K266" s="1621" t="s">
        <v>470</v>
      </c>
      <c r="L266" s="1425"/>
      <c r="M266" s="1425"/>
      <c r="N266" s="1425"/>
      <c r="O266" s="1622" t="s">
        <v>2964</v>
      </c>
      <c r="P266" s="1623" t="s">
        <v>532</v>
      </c>
      <c r="Q266" s="1624" t="s">
        <v>2977</v>
      </c>
      <c r="R266" s="1625" t="s">
        <v>2978</v>
      </c>
      <c r="S266" s="1616" t="s">
        <v>2979</v>
      </c>
      <c r="T266" s="1626" t="s">
        <v>2980</v>
      </c>
      <c r="U266" s="1627" t="s">
        <v>2981</v>
      </c>
      <c r="V266" s="1628" t="s">
        <v>2982</v>
      </c>
      <c r="W266" s="1629" t="s">
        <v>2983</v>
      </c>
      <c r="X266" s="1630" t="s">
        <v>2984</v>
      </c>
      <c r="Y266" s="1615" t="s">
        <v>2985</v>
      </c>
      <c r="Z266" s="1427"/>
      <c r="AA266" s="1427"/>
      <c r="AB266" s="1427"/>
      <c r="AC266" s="1427"/>
      <c r="AD266" s="1427"/>
      <c r="AE266" s="1427"/>
      <c r="AF266" s="1427"/>
      <c r="AG266" s="1427"/>
      <c r="AH266" s="1427"/>
      <c r="AI266" s="1427"/>
      <c r="AJ266" s="1427"/>
      <c r="AK266" s="1427"/>
      <c r="AL266" s="1429">
        <v>1</v>
      </c>
      <c r="AM266" s="877"/>
      <c r="AN266" s="877"/>
    </row>
    <row r="267" spans="1:40" s="1488" customFormat="1" ht="40.5" customHeight="1">
      <c r="A267" s="1425"/>
      <c r="B267" s="1500"/>
      <c r="C267" s="1425"/>
      <c r="D267" s="1425"/>
      <c r="E267" s="1425"/>
      <c r="F267" s="1425"/>
      <c r="G267" s="1425"/>
      <c r="H267" s="1425"/>
      <c r="I267" s="1490"/>
      <c r="J267" s="1425"/>
      <c r="K267" s="1425"/>
      <c r="L267" s="1425"/>
      <c r="M267" s="1425"/>
      <c r="N267" s="1425"/>
      <c r="O267" s="1490"/>
      <c r="P267" s="1490"/>
      <c r="Q267" s="1490"/>
      <c r="R267" s="1490"/>
      <c r="S267" s="1490"/>
      <c r="T267" s="1427"/>
      <c r="U267" s="1427"/>
      <c r="V267" s="1427"/>
      <c r="W267" s="1427"/>
      <c r="X267" s="1427"/>
      <c r="Y267" s="1427"/>
      <c r="Z267" s="1427"/>
      <c r="AA267" s="1427"/>
      <c r="AB267" s="1427"/>
      <c r="AC267" s="1427"/>
      <c r="AD267" s="1427"/>
      <c r="AE267" s="1427"/>
      <c r="AF267" s="1427"/>
      <c r="AG267" s="1427"/>
      <c r="AH267" s="1427"/>
      <c r="AI267" s="1427"/>
      <c r="AJ267" s="1427"/>
      <c r="AK267" s="1427"/>
      <c r="AL267" s="1429">
        <v>1</v>
      </c>
      <c r="AM267" s="877"/>
      <c r="AN267" s="877"/>
    </row>
    <row r="268" spans="1:40" s="1488" customFormat="1" ht="40.5" customHeight="1">
      <c r="A268" s="1425"/>
      <c r="B268" s="1500"/>
      <c r="C268" s="1631" t="s">
        <v>2957</v>
      </c>
      <c r="D268" s="1631" t="s">
        <v>17</v>
      </c>
      <c r="E268" s="1631" t="s">
        <v>2958</v>
      </c>
      <c r="F268" s="1631" t="s">
        <v>2959</v>
      </c>
      <c r="G268" s="1631" t="s">
        <v>2960</v>
      </c>
      <c r="H268" s="1631" t="s">
        <v>2961</v>
      </c>
      <c r="I268" s="1631" t="s">
        <v>2962</v>
      </c>
      <c r="J268" s="1631" t="s">
        <v>2963</v>
      </c>
      <c r="K268" s="1631" t="s">
        <v>470</v>
      </c>
      <c r="L268" s="1425"/>
      <c r="M268" s="1425"/>
      <c r="N268" s="1425"/>
      <c r="O268" s="1631" t="s">
        <v>2964</v>
      </c>
      <c r="P268" s="1631" t="s">
        <v>532</v>
      </c>
      <c r="Q268" s="1631" t="s">
        <v>2977</v>
      </c>
      <c r="R268" s="1631" t="s">
        <v>2978</v>
      </c>
      <c r="S268" s="1631" t="s">
        <v>2979</v>
      </c>
      <c r="T268" s="1631" t="s">
        <v>2980</v>
      </c>
      <c r="U268" s="1631" t="s">
        <v>2981</v>
      </c>
      <c r="V268" s="1631" t="s">
        <v>2982</v>
      </c>
      <c r="W268" s="1631" t="s">
        <v>2983</v>
      </c>
      <c r="X268" s="1631" t="s">
        <v>2984</v>
      </c>
      <c r="Y268" s="1631" t="s">
        <v>2985</v>
      </c>
      <c r="Z268" s="1425"/>
      <c r="AA268" s="1425"/>
      <c r="AB268" s="1425"/>
      <c r="AC268" s="1425"/>
      <c r="AD268" s="1425"/>
      <c r="AE268" s="1425"/>
      <c r="AF268" s="1425"/>
      <c r="AG268" s="1425"/>
      <c r="AH268" s="1425"/>
      <c r="AI268" s="1425"/>
      <c r="AJ268" s="1425"/>
      <c r="AK268" s="1425"/>
      <c r="AL268" s="1429">
        <v>1</v>
      </c>
      <c r="AM268" s="877"/>
      <c r="AN268" s="877"/>
    </row>
    <row r="269" spans="1:40" s="1488" customFormat="1" ht="40.5" customHeight="1">
      <c r="A269" s="1425"/>
      <c r="B269" s="1500"/>
      <c r="C269" s="1425"/>
      <c r="D269" s="1425"/>
      <c r="E269" s="1425"/>
      <c r="F269" s="1425"/>
      <c r="G269" s="1425"/>
      <c r="H269" s="1425"/>
      <c r="I269" s="1490"/>
      <c r="J269" s="1425"/>
      <c r="K269" s="1425"/>
      <c r="L269" s="1425"/>
      <c r="M269" s="1425"/>
      <c r="N269" s="1425"/>
      <c r="O269" s="1490"/>
      <c r="P269" s="1490"/>
      <c r="Q269" s="1490"/>
      <c r="R269" s="1490"/>
      <c r="S269" s="1490"/>
      <c r="T269" s="1427"/>
      <c r="U269" s="1427"/>
      <c r="V269" s="1427"/>
      <c r="W269" s="1427"/>
      <c r="X269" s="1427"/>
      <c r="Y269" s="1427"/>
      <c r="Z269" s="1427"/>
      <c r="AA269" s="1427"/>
      <c r="AB269" s="1427"/>
      <c r="AC269" s="1427"/>
      <c r="AD269" s="1427"/>
      <c r="AE269" s="1427"/>
      <c r="AF269" s="1427"/>
      <c r="AG269" s="1526"/>
      <c r="AH269" s="1527"/>
      <c r="AI269" s="1527"/>
      <c r="AJ269" s="1427"/>
      <c r="AK269" s="1427"/>
      <c r="AL269" s="1429">
        <v>1</v>
      </c>
      <c r="AM269" s="877"/>
      <c r="AN269" s="877"/>
    </row>
    <row r="270" spans="1:40" s="1488" customFormat="1" ht="40.5" customHeight="1">
      <c r="A270" s="1425"/>
      <c r="B270" s="1500"/>
      <c r="C270" s="1632">
        <v>1</v>
      </c>
      <c r="D270" s="1632" t="s">
        <v>3044</v>
      </c>
      <c r="E270" s="1632" t="s">
        <v>3045</v>
      </c>
      <c r="F270" s="1632" t="s">
        <v>3046</v>
      </c>
      <c r="G270" s="1632" t="s">
        <v>3047</v>
      </c>
      <c r="H270" s="1632" t="s">
        <v>3048</v>
      </c>
      <c r="I270" s="1632" t="s">
        <v>3049</v>
      </c>
      <c r="J270" s="1632" t="s">
        <v>3050</v>
      </c>
      <c r="K270" s="1632" t="s">
        <v>3051</v>
      </c>
      <c r="L270" s="1425"/>
      <c r="M270" s="1425"/>
      <c r="N270" s="1425"/>
      <c r="O270" s="1632" t="s">
        <v>3052</v>
      </c>
      <c r="P270" s="1632" t="s">
        <v>3053</v>
      </c>
      <c r="Q270" s="1632" t="s">
        <v>3054</v>
      </c>
      <c r="R270" s="1632" t="s">
        <v>3055</v>
      </c>
      <c r="S270" s="1632" t="s">
        <v>3056</v>
      </c>
      <c r="T270" s="1632" t="s">
        <v>3057</v>
      </c>
      <c r="U270" s="1632" t="s">
        <v>3058</v>
      </c>
      <c r="V270" s="1632" t="s">
        <v>3059</v>
      </c>
      <c r="W270" s="1632" t="s">
        <v>3060</v>
      </c>
      <c r="X270" s="1632" t="s">
        <v>3061</v>
      </c>
      <c r="Y270" s="1632" t="s">
        <v>3062</v>
      </c>
      <c r="Z270" s="1633">
        <v>15.5</v>
      </c>
      <c r="AA270" s="1427"/>
      <c r="AB270" s="1427"/>
      <c r="AC270" s="1427"/>
      <c r="AD270" s="1427"/>
      <c r="AE270" s="1427"/>
      <c r="AF270" s="1427"/>
      <c r="AG270" s="1526"/>
      <c r="AH270" s="1527"/>
      <c r="AI270" s="1527"/>
      <c r="AJ270" s="1427"/>
      <c r="AK270" s="1427"/>
      <c r="AL270" s="1429">
        <v>1</v>
      </c>
      <c r="AM270" s="877"/>
      <c r="AN270" s="877"/>
    </row>
    <row r="271" spans="1:40" s="1488" customFormat="1" ht="40.5" customHeight="1">
      <c r="A271" s="1425"/>
      <c r="B271" s="1500"/>
      <c r="C271" s="1425"/>
      <c r="D271" s="1425"/>
      <c r="E271" s="1425"/>
      <c r="F271" s="1425"/>
      <c r="G271" s="1425"/>
      <c r="H271" s="1425"/>
      <c r="I271" s="1490"/>
      <c r="J271" s="1425"/>
      <c r="K271" s="1425"/>
      <c r="L271" s="1425"/>
      <c r="M271" s="1425"/>
      <c r="N271" s="1425"/>
      <c r="O271" s="1490"/>
      <c r="P271" s="1490"/>
      <c r="Q271" s="1490"/>
      <c r="R271" s="1490"/>
      <c r="S271" s="1490"/>
      <c r="T271" s="1427"/>
      <c r="U271" s="1427"/>
      <c r="V271" s="1427"/>
      <c r="W271" s="1427"/>
      <c r="X271" s="1427"/>
      <c r="Y271" s="1427"/>
      <c r="Z271" s="1528" t="s">
        <v>3063</v>
      </c>
      <c r="AA271" s="1427"/>
      <c r="AB271" s="1427"/>
      <c r="AC271" s="1427"/>
      <c r="AD271" s="1427"/>
      <c r="AE271" s="1427"/>
      <c r="AF271" s="1427"/>
      <c r="AG271" s="1526"/>
      <c r="AH271" s="1527"/>
      <c r="AI271" s="1527"/>
      <c r="AJ271" s="1427"/>
      <c r="AK271" s="1427"/>
      <c r="AL271" s="1429">
        <v>1</v>
      </c>
      <c r="AM271" s="877"/>
      <c r="AN271" s="877"/>
    </row>
    <row r="272" spans="1:40" s="1488" customFormat="1" ht="40.5" customHeight="1">
      <c r="A272" s="1425"/>
      <c r="B272" s="1500"/>
      <c r="C272" s="1634">
        <v>1</v>
      </c>
      <c r="D272" s="1635">
        <v>2</v>
      </c>
      <c r="E272" s="1634">
        <v>3</v>
      </c>
      <c r="F272" s="1635">
        <v>4</v>
      </c>
      <c r="G272" s="1634">
        <v>5</v>
      </c>
      <c r="H272" s="1635">
        <v>6</v>
      </c>
      <c r="I272" s="1634">
        <v>7</v>
      </c>
      <c r="J272" s="1635">
        <v>8</v>
      </c>
      <c r="K272" s="1634">
        <v>9</v>
      </c>
      <c r="L272" s="1425"/>
      <c r="M272" s="1425"/>
      <c r="N272" s="1425"/>
      <c r="O272" s="1635">
        <v>10</v>
      </c>
      <c r="P272" s="1634">
        <v>11</v>
      </c>
      <c r="Q272" s="1635">
        <v>12</v>
      </c>
      <c r="R272" s="1634">
        <v>13</v>
      </c>
      <c r="S272" s="1635">
        <v>14</v>
      </c>
      <c r="T272" s="1634">
        <v>15</v>
      </c>
      <c r="U272" s="1635">
        <v>16</v>
      </c>
      <c r="V272" s="1634">
        <v>17</v>
      </c>
      <c r="W272" s="1635">
        <v>18</v>
      </c>
      <c r="X272" s="1634">
        <v>19</v>
      </c>
      <c r="Y272" s="1635">
        <v>20</v>
      </c>
      <c r="Z272" s="1427"/>
      <c r="AA272" s="1427"/>
      <c r="AB272" s="1427"/>
      <c r="AC272" s="1427"/>
      <c r="AD272" s="1427"/>
      <c r="AE272" s="1427"/>
      <c r="AF272" s="1427"/>
      <c r="AG272" s="1526"/>
      <c r="AH272" s="1527"/>
      <c r="AI272" s="1527"/>
      <c r="AJ272" s="1427"/>
      <c r="AK272" s="1427"/>
      <c r="AL272" s="1429">
        <v>1</v>
      </c>
      <c r="AM272" s="877"/>
      <c r="AN272" s="877"/>
    </row>
    <row r="273" spans="1:40" s="1605" customFormat="1" ht="40.5" customHeight="1">
      <c r="A273" s="1560"/>
      <c r="B273" s="1525"/>
      <c r="C273" s="1560"/>
      <c r="D273" s="1560"/>
      <c r="E273" s="1560"/>
      <c r="F273" s="1560"/>
      <c r="G273" s="1560"/>
      <c r="H273" s="1560"/>
      <c r="I273" s="1490"/>
      <c r="J273" s="1560"/>
      <c r="K273" s="1560"/>
      <c r="L273" s="1560"/>
      <c r="M273" s="1560"/>
      <c r="N273" s="1560"/>
      <c r="O273" s="1490"/>
      <c r="P273" s="1490"/>
      <c r="Q273" s="1490"/>
      <c r="R273" s="1490"/>
      <c r="S273" s="1490"/>
      <c r="T273" s="1526"/>
      <c r="U273" s="1525"/>
      <c r="V273" s="1612"/>
      <c r="W273" s="1606"/>
      <c r="X273" s="1606"/>
      <c r="Y273" s="1606"/>
      <c r="Z273" s="1427"/>
      <c r="AA273" s="1427"/>
      <c r="AB273" s="1427"/>
      <c r="AC273" s="1427"/>
      <c r="AD273" s="1427"/>
      <c r="AE273" s="1427"/>
      <c r="AF273" s="1427"/>
      <c r="AG273" s="1526"/>
      <c r="AH273" s="1527"/>
      <c r="AI273" s="1527"/>
      <c r="AJ273" s="1427"/>
      <c r="AK273" s="1427"/>
      <c r="AL273" s="1429">
        <v>1</v>
      </c>
      <c r="AM273" s="877"/>
      <c r="AN273" s="877"/>
    </row>
    <row r="274" spans="1:40" s="1605" customFormat="1" ht="40.5" customHeight="1">
      <c r="A274" s="1560"/>
      <c r="B274" s="1636"/>
      <c r="C274" s="1637" t="s">
        <v>3064</v>
      </c>
      <c r="D274" s="1638"/>
      <c r="E274" s="1526"/>
      <c r="F274" s="1639" t="s">
        <v>3065</v>
      </c>
      <c r="G274" s="1640"/>
      <c r="H274" s="1640"/>
      <c r="I274" s="1640"/>
      <c r="J274" s="1640"/>
      <c r="K274" s="1640"/>
      <c r="L274" s="1490"/>
      <c r="M274" s="1490"/>
      <c r="N274" s="1490"/>
      <c r="O274" s="1490"/>
      <c r="P274" s="1526"/>
      <c r="Q274" s="1526"/>
      <c r="R274" s="1490"/>
      <c r="S274" s="1490"/>
      <c r="T274" s="1526"/>
      <c r="U274" s="1526"/>
      <c r="V274" s="1612"/>
      <c r="W274" s="1606"/>
      <c r="X274" s="1606"/>
      <c r="Y274" s="1606"/>
      <c r="Z274" s="1641" t="s">
        <v>362</v>
      </c>
      <c r="AA274" s="1427"/>
      <c r="AB274" s="1427"/>
      <c r="AC274" s="1427"/>
      <c r="AD274" s="1427"/>
      <c r="AE274" s="1427"/>
      <c r="AF274" s="1427"/>
      <c r="AG274" s="1526"/>
      <c r="AH274" s="1527"/>
      <c r="AI274" s="1527"/>
      <c r="AJ274" s="1427"/>
      <c r="AK274" s="1427"/>
      <c r="AL274" s="1429">
        <v>1</v>
      </c>
      <c r="AM274" s="877"/>
      <c r="AN274" s="877"/>
    </row>
    <row r="275" spans="1:40" s="1605" customFormat="1" ht="40.5" customHeight="1">
      <c r="A275" s="1560"/>
      <c r="B275" s="1636"/>
      <c r="C275" s="1642">
        <v>3</v>
      </c>
      <c r="D275" s="1638"/>
      <c r="E275" s="1560"/>
      <c r="F275" s="1560"/>
      <c r="G275" s="1560"/>
      <c r="H275" s="1490"/>
      <c r="I275" s="1490"/>
      <c r="J275" s="1490"/>
      <c r="K275" s="1490"/>
      <c r="L275" s="1490"/>
      <c r="M275" s="1490"/>
      <c r="N275" s="1490"/>
      <c r="O275" s="1490"/>
      <c r="P275" s="1490"/>
      <c r="Q275" s="1490"/>
      <c r="R275" s="1490"/>
      <c r="S275" s="1490"/>
      <c r="T275" s="1526"/>
      <c r="U275" s="1526"/>
      <c r="V275" s="1612"/>
      <c r="W275" s="1606"/>
      <c r="X275" s="1606"/>
      <c r="Y275" s="1606"/>
      <c r="Z275" s="1427"/>
      <c r="AA275" s="1427"/>
      <c r="AB275" s="1427"/>
      <c r="AC275" s="1427"/>
      <c r="AD275" s="1427"/>
      <c r="AE275" s="1427"/>
      <c r="AF275" s="1427"/>
      <c r="AG275" s="1526"/>
      <c r="AH275" s="1527"/>
      <c r="AI275" s="1527"/>
      <c r="AJ275" s="1427"/>
      <c r="AK275" s="1427"/>
      <c r="AL275" s="1429">
        <v>1</v>
      </c>
      <c r="AM275" s="877"/>
      <c r="AN275" s="877"/>
    </row>
    <row r="276" spans="1:40" s="1605" customFormat="1" ht="40.5" customHeight="1">
      <c r="A276" s="1560"/>
      <c r="B276" s="1636"/>
      <c r="C276" s="1560"/>
      <c r="D276" s="1560"/>
      <c r="E276" s="1560"/>
      <c r="F276" s="1560"/>
      <c r="G276" s="1560"/>
      <c r="H276" s="1643" t="s">
        <v>3066</v>
      </c>
      <c r="I276" s="1644"/>
      <c r="J276" s="1644"/>
      <c r="K276" s="1560"/>
      <c r="L276" s="1560"/>
      <c r="M276" s="1560"/>
      <c r="N276" s="1560"/>
      <c r="O276" s="1490"/>
      <c r="P276" s="1490"/>
      <c r="Q276" s="1645" t="s">
        <v>1733</v>
      </c>
      <c r="R276" s="1646" t="s">
        <v>3067</v>
      </c>
      <c r="S276" s="1647" t="s">
        <v>3068</v>
      </c>
      <c r="T276" s="1526"/>
      <c r="U276" s="1526"/>
      <c r="V276" s="1612"/>
      <c r="W276" s="1606"/>
      <c r="X276" s="1606"/>
      <c r="Y276" s="1606"/>
      <c r="Z276" s="1427"/>
      <c r="AA276" s="1427"/>
      <c r="AB276" s="1427"/>
      <c r="AC276" s="1427"/>
      <c r="AD276" s="1427"/>
      <c r="AE276" s="1427"/>
      <c r="AF276" s="1427"/>
      <c r="AG276" s="1526"/>
      <c r="AH276" s="1527"/>
      <c r="AI276" s="1527"/>
      <c r="AJ276" s="1427"/>
      <c r="AK276" s="1427"/>
      <c r="AL276" s="1429">
        <v>1</v>
      </c>
      <c r="AM276" s="877"/>
      <c r="AN276" s="877"/>
    </row>
    <row r="277" spans="1:40" s="1605" customFormat="1" ht="40.5" customHeight="1">
      <c r="A277" s="1560"/>
      <c r="B277" s="1636"/>
      <c r="C277" s="1648" t="s">
        <v>3069</v>
      </c>
      <c r="D277" s="1560"/>
      <c r="E277" s="1649"/>
      <c r="F277" s="1560"/>
      <c r="G277" s="1560"/>
      <c r="H277" s="1650" t="s">
        <v>3070</v>
      </c>
      <c r="I277" s="1650" t="s">
        <v>3071</v>
      </c>
      <c r="J277" s="1650" t="s">
        <v>3072</v>
      </c>
      <c r="K277" s="1606" t="s">
        <v>3073</v>
      </c>
      <c r="L277" s="1606"/>
      <c r="M277" s="1606"/>
      <c r="N277" s="1606"/>
      <c r="O277" s="1526"/>
      <c r="P277" s="1526"/>
      <c r="Q277" s="1648" t="s">
        <v>3074</v>
      </c>
      <c r="R277" s="1526"/>
      <c r="S277" s="1526"/>
      <c r="T277" s="1526"/>
      <c r="U277" s="1526"/>
      <c r="V277" s="1612"/>
      <c r="W277" s="1606"/>
      <c r="X277" s="1606"/>
      <c r="Y277" s="1606"/>
      <c r="Z277" s="1526"/>
      <c r="AA277" s="1526"/>
      <c r="AB277" s="1526"/>
      <c r="AC277" s="1526"/>
      <c r="AD277" s="1526"/>
      <c r="AE277" s="1526"/>
      <c r="AF277" s="1526"/>
      <c r="AG277" s="1526"/>
      <c r="AH277" s="1527"/>
      <c r="AI277" s="1527"/>
      <c r="AJ277" s="1427"/>
      <c r="AK277" s="1427"/>
      <c r="AL277" s="1429">
        <v>1</v>
      </c>
      <c r="AM277" s="877"/>
      <c r="AN277" s="877"/>
    </row>
    <row r="278" spans="1:40" s="1605" customFormat="1" ht="40.5" customHeight="1">
      <c r="A278" s="1560"/>
      <c r="B278" s="1636"/>
      <c r="C278" s="1648" t="s">
        <v>3075</v>
      </c>
      <c r="D278" s="1560"/>
      <c r="E278" s="1649"/>
      <c r="F278" s="1560"/>
      <c r="G278" s="1560"/>
      <c r="H278" s="1650" t="s">
        <v>3076</v>
      </c>
      <c r="I278" s="1650" t="s">
        <v>3077</v>
      </c>
      <c r="J278" s="1650" t="s">
        <v>3078</v>
      </c>
      <c r="K278" s="1606" t="s">
        <v>3079</v>
      </c>
      <c r="L278" s="1606"/>
      <c r="M278" s="1606"/>
      <c r="N278" s="1606"/>
      <c r="O278" s="1490"/>
      <c r="P278" s="1490"/>
      <c r="Q278" s="1645" t="s">
        <v>1734</v>
      </c>
      <c r="R278" s="1646" t="s">
        <v>3080</v>
      </c>
      <c r="S278" s="1646" t="s">
        <v>3081</v>
      </c>
      <c r="T278" s="1526"/>
      <c r="U278" s="1526"/>
      <c r="V278" s="1612"/>
      <c r="W278" s="1606"/>
      <c r="X278" s="1606"/>
      <c r="Y278" s="1606"/>
      <c r="Z278" s="1606"/>
      <c r="AA278" s="1606"/>
      <c r="AB278" s="1606"/>
      <c r="AC278" s="1606"/>
      <c r="AD278" s="1606"/>
      <c r="AE278" s="1606"/>
      <c r="AF278" s="1526"/>
      <c r="AG278" s="1526"/>
      <c r="AH278" s="1527"/>
      <c r="AI278" s="1527"/>
      <c r="AJ278" s="1427"/>
      <c r="AK278" s="1427"/>
      <c r="AL278" s="1429">
        <v>1</v>
      </c>
      <c r="AM278" s="877"/>
      <c r="AN278" s="877"/>
    </row>
    <row r="279" spans="1:40" s="1605" customFormat="1" ht="40.5" customHeight="1">
      <c r="A279" s="1560"/>
      <c r="B279" s="1636"/>
      <c r="C279" s="1648"/>
      <c r="D279" s="1560"/>
      <c r="E279" s="1648"/>
      <c r="F279" s="1651"/>
      <c r="G279" s="1648"/>
      <c r="H279" s="1648"/>
      <c r="I279" s="1560"/>
      <c r="J279" s="1560"/>
      <c r="K279" s="1560"/>
      <c r="L279" s="1560"/>
      <c r="M279" s="1560"/>
      <c r="N279" s="1560"/>
      <c r="O279" s="1560"/>
      <c r="P279" s="1560"/>
      <c r="Q279" s="1560"/>
      <c r="R279" s="1560"/>
      <c r="S279" s="1526"/>
      <c r="T279" s="1526"/>
      <c r="U279" s="1526"/>
      <c r="V279" s="1612"/>
      <c r="W279" s="1606"/>
      <c r="X279" s="1606"/>
      <c r="Y279" s="1606"/>
      <c r="Z279" s="1606"/>
      <c r="AA279" s="1606"/>
      <c r="AB279" s="1606"/>
      <c r="AC279" s="1606"/>
      <c r="AD279" s="1606"/>
      <c r="AE279" s="1606"/>
      <c r="AF279" s="1526"/>
      <c r="AG279" s="1526"/>
      <c r="AH279" s="1527"/>
      <c r="AI279" s="1527"/>
      <c r="AJ279" s="1427"/>
      <c r="AK279" s="1427"/>
      <c r="AL279" s="1429">
        <v>1</v>
      </c>
      <c r="AM279" s="877"/>
      <c r="AN279" s="877"/>
    </row>
    <row r="280" spans="1:40" s="1605" customFormat="1" ht="40.5" customHeight="1">
      <c r="A280" s="1560"/>
      <c r="B280" s="1636"/>
      <c r="C280" s="1648" t="s">
        <v>2721</v>
      </c>
      <c r="D280" s="1560"/>
      <c r="E280" s="1648"/>
      <c r="F280" s="1651"/>
      <c r="G280" s="1648"/>
      <c r="H280" s="1648"/>
      <c r="I280" s="1560"/>
      <c r="J280" s="1560"/>
      <c r="K280" s="1560"/>
      <c r="L280" s="1560"/>
      <c r="M280" s="1560"/>
      <c r="N280" s="1560"/>
      <c r="O280" s="1560"/>
      <c r="P280" s="1560"/>
      <c r="Q280" s="1560"/>
      <c r="R280" s="1560"/>
      <c r="S280" s="1526"/>
      <c r="T280" s="1526"/>
      <c r="U280" s="1526"/>
      <c r="V280" s="1612"/>
      <c r="W280" s="1606"/>
      <c r="X280" s="1606"/>
      <c r="Y280" s="1606"/>
      <c r="Z280" s="1606"/>
      <c r="AA280" s="1606"/>
      <c r="AB280" s="1606"/>
      <c r="AC280" s="1606"/>
      <c r="AD280" s="1606"/>
      <c r="AE280" s="1606"/>
      <c r="AF280" s="1526"/>
      <c r="AG280" s="1526"/>
      <c r="AH280" s="1527"/>
      <c r="AI280" s="1527"/>
      <c r="AJ280" s="1427"/>
      <c r="AK280" s="1427"/>
      <c r="AL280" s="1429">
        <v>1</v>
      </c>
      <c r="AM280" s="877"/>
      <c r="AN280" s="877"/>
    </row>
    <row r="281" spans="1:40" s="1605" customFormat="1" ht="40.5" customHeight="1">
      <c r="A281" s="1560"/>
      <c r="B281" s="1636"/>
      <c r="C281" s="1648" t="s">
        <v>2719</v>
      </c>
      <c r="D281" s="1560"/>
      <c r="E281" s="1648"/>
      <c r="F281" s="1651"/>
      <c r="G281" s="1648"/>
      <c r="H281" s="1648"/>
      <c r="I281" s="1560"/>
      <c r="J281" s="1560"/>
      <c r="K281" s="1560"/>
      <c r="L281" s="1560"/>
      <c r="M281" s="1560"/>
      <c r="N281" s="1560"/>
      <c r="O281" s="1560"/>
      <c r="P281" s="1560"/>
      <c r="Q281" s="1560"/>
      <c r="R281" s="1560"/>
      <c r="S281" s="1526"/>
      <c r="T281" s="1526"/>
      <c r="U281" s="1526"/>
      <c r="V281" s="1612"/>
      <c r="W281" s="1606"/>
      <c r="X281" s="1606"/>
      <c r="Y281" s="1606"/>
      <c r="Z281" s="1606"/>
      <c r="AA281" s="1606"/>
      <c r="AB281" s="1606"/>
      <c r="AC281" s="1606"/>
      <c r="AD281" s="1606"/>
      <c r="AE281" s="1606"/>
      <c r="AF281" s="1526"/>
      <c r="AG281" s="1526"/>
      <c r="AH281" s="1527"/>
      <c r="AI281" s="1527"/>
      <c r="AJ281" s="1427"/>
      <c r="AK281" s="1427"/>
      <c r="AL281" s="1429">
        <v>1</v>
      </c>
      <c r="AM281" s="877"/>
      <c r="AN281" s="877"/>
    </row>
    <row r="282" spans="1:40" s="1605" customFormat="1" ht="40.5" customHeight="1">
      <c r="A282" s="1560"/>
      <c r="B282" s="1636"/>
      <c r="C282" s="1648"/>
      <c r="D282" s="1560"/>
      <c r="E282" s="1648"/>
      <c r="F282" s="1651"/>
      <c r="G282" s="1648"/>
      <c r="H282" s="1648"/>
      <c r="I282" s="1560"/>
      <c r="J282" s="1560"/>
      <c r="K282" s="1560"/>
      <c r="L282" s="1560"/>
      <c r="M282" s="1560"/>
      <c r="N282" s="1560"/>
      <c r="O282" s="1560"/>
      <c r="P282" s="1560"/>
      <c r="Q282" s="1560"/>
      <c r="R282" s="1560"/>
      <c r="S282" s="1526"/>
      <c r="T282" s="1526"/>
      <c r="U282" s="1526"/>
      <c r="V282" s="1612"/>
      <c r="W282" s="1606"/>
      <c r="X282" s="1606"/>
      <c r="Y282" s="1606"/>
      <c r="Z282" s="1606"/>
      <c r="AA282" s="1606"/>
      <c r="AB282" s="1606"/>
      <c r="AC282" s="1606"/>
      <c r="AD282" s="1606"/>
      <c r="AE282" s="1606"/>
      <c r="AF282" s="1526"/>
      <c r="AG282" s="1526"/>
      <c r="AH282" s="1527"/>
      <c r="AI282" s="1527"/>
      <c r="AJ282" s="1427"/>
      <c r="AK282" s="1427"/>
      <c r="AL282" s="1429">
        <v>1</v>
      </c>
      <c r="AM282" s="877"/>
      <c r="AN282" s="877"/>
    </row>
    <row r="283" spans="1:40" s="1605" customFormat="1" ht="40.5" customHeight="1">
      <c r="A283" s="1560"/>
      <c r="B283" s="1636"/>
      <c r="C283" s="1648" t="s">
        <v>3427</v>
      </c>
      <c r="D283" s="1560"/>
      <c r="E283" s="1648"/>
      <c r="F283" s="1651"/>
      <c r="G283" s="1648"/>
      <c r="H283" s="1648"/>
      <c r="I283" s="1560"/>
      <c r="J283" s="1698"/>
      <c r="K283" s="1699" t="s">
        <v>3384</v>
      </c>
      <c r="L283" s="1700"/>
      <c r="M283" s="1638"/>
      <c r="N283" s="1700"/>
      <c r="O283" s="1638"/>
      <c r="P283" s="1638"/>
      <c r="Q283" s="1638"/>
      <c r="R283" s="1638"/>
      <c r="S283" s="1526"/>
      <c r="T283" s="1526"/>
      <c r="U283" s="1526"/>
      <c r="V283" s="1612"/>
      <c r="W283" s="1606"/>
      <c r="X283" s="1606"/>
      <c r="Y283" s="1606"/>
      <c r="Z283" s="1606"/>
      <c r="AA283" s="1606"/>
      <c r="AB283" s="1606"/>
      <c r="AC283" s="1606"/>
      <c r="AD283" s="1606"/>
      <c r="AE283" s="1606"/>
      <c r="AF283" s="1526"/>
      <c r="AG283" s="1526"/>
      <c r="AH283" s="1527"/>
      <c r="AI283" s="1527"/>
      <c r="AJ283" s="1427"/>
      <c r="AK283" s="1427"/>
      <c r="AL283" s="1429">
        <v>1</v>
      </c>
      <c r="AM283" s="877"/>
      <c r="AN283" s="877"/>
    </row>
    <row r="284" spans="1:40" s="1605" customFormat="1" ht="40.5" customHeight="1">
      <c r="A284" s="1560"/>
      <c r="B284" s="1636"/>
      <c r="C284" s="1648"/>
      <c r="D284" s="1560"/>
      <c r="E284" s="1648"/>
      <c r="F284" s="1651"/>
      <c r="G284" s="1648"/>
      <c r="H284" s="1648"/>
      <c r="I284" s="1560"/>
      <c r="J284" s="1560"/>
      <c r="K284" s="1560"/>
      <c r="L284" s="1560"/>
      <c r="M284" s="1560"/>
      <c r="N284" s="1560"/>
      <c r="O284" s="1560"/>
      <c r="P284" s="1560"/>
      <c r="Q284" s="1560"/>
      <c r="R284" s="1560"/>
      <c r="S284" s="1526"/>
      <c r="T284" s="1526"/>
      <c r="U284" s="1526"/>
      <c r="V284" s="1612"/>
      <c r="W284" s="1606"/>
      <c r="X284" s="1606"/>
      <c r="Y284" s="1606"/>
      <c r="Z284" s="1606"/>
      <c r="AA284" s="1606"/>
      <c r="AB284" s="1606"/>
      <c r="AC284" s="1606"/>
      <c r="AD284" s="1606"/>
      <c r="AE284" s="1606"/>
      <c r="AF284" s="1526"/>
      <c r="AG284" s="1526"/>
      <c r="AH284" s="1527"/>
      <c r="AI284" s="1527"/>
      <c r="AJ284" s="1427"/>
      <c r="AK284" s="1427"/>
      <c r="AL284" s="1429">
        <v>1</v>
      </c>
      <c r="AM284" s="877"/>
      <c r="AN284" s="877"/>
    </row>
    <row r="285" spans="1:40" s="1605" customFormat="1" ht="40.5" customHeight="1">
      <c r="A285" s="1560"/>
      <c r="B285" s="1636"/>
      <c r="C285" s="1648"/>
      <c r="D285" s="1560"/>
      <c r="E285" s="1648"/>
      <c r="F285" s="1651"/>
      <c r="G285" s="1648"/>
      <c r="H285" s="1648"/>
      <c r="I285" s="1560"/>
      <c r="J285" s="1560"/>
      <c r="K285" s="1560"/>
      <c r="L285" s="1560"/>
      <c r="M285" s="1560"/>
      <c r="N285" s="1560"/>
      <c r="O285" s="1560"/>
      <c r="P285" s="1560"/>
      <c r="Q285" s="1560"/>
      <c r="R285" s="1560"/>
      <c r="S285" s="1526"/>
      <c r="T285" s="1526"/>
      <c r="U285" s="1526"/>
      <c r="V285" s="1612"/>
      <c r="W285" s="1606"/>
      <c r="X285" s="1606"/>
      <c r="Y285" s="1606"/>
      <c r="Z285" s="1606"/>
      <c r="AA285" s="1606"/>
      <c r="AB285" s="1606"/>
      <c r="AC285" s="1606"/>
      <c r="AD285" s="1606"/>
      <c r="AE285" s="1606"/>
      <c r="AF285" s="1526"/>
      <c r="AG285" s="1526"/>
      <c r="AH285" s="1527"/>
      <c r="AI285" s="1527"/>
      <c r="AJ285" s="1427"/>
      <c r="AK285" s="1427"/>
      <c r="AL285" s="1429">
        <v>1</v>
      </c>
      <c r="AM285" s="877"/>
      <c r="AN285" s="877"/>
    </row>
    <row r="286" spans="1:40" s="1605" customFormat="1" ht="40.5" customHeight="1">
      <c r="A286" s="1560"/>
      <c r="B286" s="1636"/>
      <c r="C286" s="1648"/>
      <c r="D286" s="1560"/>
      <c r="E286" s="1648"/>
      <c r="F286" s="1651"/>
      <c r="G286" s="1648"/>
      <c r="H286" s="1648"/>
      <c r="I286" s="1560"/>
      <c r="J286" s="1560"/>
      <c r="K286" s="1560"/>
      <c r="L286" s="1560"/>
      <c r="M286" s="1560"/>
      <c r="N286" s="1560"/>
      <c r="O286" s="1560"/>
      <c r="P286" s="1560"/>
      <c r="Q286" s="1560"/>
      <c r="R286" s="1560"/>
      <c r="S286" s="1526"/>
      <c r="T286" s="1526"/>
      <c r="U286" s="1526"/>
      <c r="V286" s="1612"/>
      <c r="W286" s="1606"/>
      <c r="X286" s="1606"/>
      <c r="Y286" s="1606"/>
      <c r="Z286" s="1606"/>
      <c r="AA286" s="1606"/>
      <c r="AB286" s="1606"/>
      <c r="AC286" s="1606"/>
      <c r="AD286" s="1606"/>
      <c r="AE286" s="1606"/>
      <c r="AF286" s="1526"/>
      <c r="AG286" s="1526"/>
      <c r="AH286" s="1527"/>
      <c r="AI286" s="1527"/>
      <c r="AJ286" s="1427"/>
      <c r="AK286" s="1427"/>
      <c r="AL286" s="1429">
        <v>1</v>
      </c>
      <c r="AM286" s="877"/>
      <c r="AN286" s="877"/>
    </row>
    <row r="287" spans="1:40">
      <c r="AL287" s="1652" t="s">
        <v>840</v>
      </c>
      <c r="AM287" s="1020"/>
      <c r="AN287" s="1020"/>
    </row>
    <row r="288" spans="1:40">
      <c r="A288" s="1429">
        <v>1</v>
      </c>
      <c r="B288" s="1429">
        <v>1</v>
      </c>
      <c r="C288" s="1429">
        <v>1</v>
      </c>
      <c r="D288" s="1429">
        <v>1</v>
      </c>
      <c r="E288" s="1429">
        <v>1</v>
      </c>
      <c r="F288" s="1429">
        <v>1</v>
      </c>
      <c r="G288" s="1429">
        <v>1</v>
      </c>
      <c r="H288" s="1429">
        <v>1</v>
      </c>
      <c r="I288" s="1429">
        <v>1</v>
      </c>
      <c r="J288" s="1429">
        <v>1</v>
      </c>
      <c r="K288" s="1429">
        <v>1</v>
      </c>
      <c r="L288" s="1429">
        <v>1</v>
      </c>
      <c r="M288" s="1429">
        <v>1</v>
      </c>
      <c r="N288" s="1429">
        <v>1</v>
      </c>
      <c r="O288" s="1429">
        <v>1</v>
      </c>
      <c r="P288" s="1429">
        <v>1</v>
      </c>
      <c r="Q288" s="1429">
        <v>1</v>
      </c>
      <c r="R288" s="1429">
        <v>1</v>
      </c>
      <c r="S288" s="1429">
        <v>1</v>
      </c>
      <c r="T288" s="1429">
        <v>1</v>
      </c>
      <c r="U288" s="1429">
        <v>1</v>
      </c>
      <c r="V288" s="1429">
        <v>1</v>
      </c>
      <c r="W288" s="1429">
        <v>1</v>
      </c>
      <c r="X288" s="1429">
        <v>1</v>
      </c>
      <c r="Y288" s="1429">
        <v>1</v>
      </c>
      <c r="Z288" s="1429">
        <v>1</v>
      </c>
      <c r="AA288" s="1429">
        <v>1</v>
      </c>
      <c r="AB288" s="1429">
        <v>1</v>
      </c>
      <c r="AC288" s="1429">
        <v>1</v>
      </c>
      <c r="AD288" s="1429">
        <v>1</v>
      </c>
      <c r="AE288" s="1429">
        <v>1</v>
      </c>
      <c r="AF288" s="1429">
        <v>1</v>
      </c>
      <c r="AG288" s="1429">
        <v>1</v>
      </c>
      <c r="AH288" s="1429">
        <v>1</v>
      </c>
      <c r="AI288" s="1429">
        <v>1</v>
      </c>
      <c r="AJ288" s="1429">
        <v>1</v>
      </c>
      <c r="AK288" s="1429">
        <v>1</v>
      </c>
      <c r="AL288" s="1" t="str">
        <f>ADDRESS(ROW(),COLUMN(),4)</f>
        <v>AL288</v>
      </c>
      <c r="AM288" s="878"/>
      <c r="AN288" s="879" t="str">
        <f>ADDRESS(ROW(),COLUMN(),4)</f>
        <v>AN288</v>
      </c>
    </row>
  </sheetData>
  <mergeCells count="14">
    <mergeCell ref="D215:J215"/>
    <mergeCell ref="D222:K223"/>
    <mergeCell ref="C226:D226"/>
    <mergeCell ref="J132:K132"/>
    <mergeCell ref="E87:I88"/>
    <mergeCell ref="E89:I90"/>
    <mergeCell ref="E92:I93"/>
    <mergeCell ref="E99:I100"/>
    <mergeCell ref="E102:I103"/>
    <mergeCell ref="E72:M73"/>
    <mergeCell ref="X8:AC9"/>
    <mergeCell ref="B131:P131"/>
    <mergeCell ref="M113:M118"/>
    <mergeCell ref="B133:B134"/>
  </mergeCells>
  <hyperlinks>
    <hyperlink ref="D189" r:id="rId1" display="https://www.extensis.com/fr-fr/blog/les-10-polices-alternatives-%C3%A0-helvetica" xr:uid="{137B7D7F-9E85-4F02-AC18-ECB6684E5B56}"/>
    <hyperlink ref="D197" r:id="rId2" display="https://fr.wikipedia.org/wiki/Calibri" xr:uid="{262A3EDB-8917-456F-83EB-EF7BA82D7948}"/>
    <hyperlink ref="D198" r:id="rId3" display="https://kulturegeek.fr/news-224456/microsoft-police-voudriez-remplacer-calibri" xr:uid="{B0EC1BC7-A9C8-440B-BD0C-382711AFE387}"/>
    <hyperlink ref="D183" r:id="rId4" display="https://fr.wikipedia.org/wiki/Helvetica" xr:uid="{5A5F38C9-FFEA-4626-B75A-16250B0F961D}"/>
    <hyperlink ref="D204" r:id="rId5" display="https://laruche.wizbii.com/17703-meilleure-police-ecriture-cv" xr:uid="{4B177977-F4C5-4F5B-B205-6047380D6AC4}"/>
    <hyperlink ref="D205" r:id="rId6" display="https://laruche.wizbii.com/17703-meilleure-police-ecriture-cv" xr:uid="{1D3589C1-1B2B-4A50-9630-2E037CF6F6EA}"/>
    <hyperlink ref="D206" r:id="rId7" display="https://www.google.com/search?client=firefox-b-d&amp;cs=1&amp;sxsrf=AJOqlzWtAThXL_uLX0Izw5bcGDDqWJW1UA:1673858052794&amp;q=Quelle+est+la+police+d%27%C3%A9criture+la+plus+classe+%3F&amp;sa=X&amp;ved=2ahUKEwjYj4iV18v8AhXtTaQEHYpNBZ0Qzmd6BAgBEAU" xr:uid="{AE695293-1C2D-4499-94D3-993F4FD138B9}"/>
    <hyperlink ref="D188" r:id="rId8" xr:uid="{DFC1E3BD-2F90-43A7-A12C-D77C026521D4}"/>
    <hyperlink ref="C124" r:id="rId9" xr:uid="{3B11971F-E2D2-49F9-92E4-D9A68C05098F}"/>
    <hyperlink ref="V254" r:id="rId10" xr:uid="{C74A64BB-E2E3-4B64-9E91-9E3BD8902D23}"/>
    <hyperlink ref="U116" r:id="rId11" xr:uid="{B6C0351F-B4FF-4AC2-904D-D9F736FEC448}"/>
    <hyperlink ref="B142" r:id="rId12" xr:uid="{AF283D5F-D8C4-4FC8-9C3B-2BD611B6846A}"/>
    <hyperlink ref="B148" r:id="rId13" xr:uid="{8165ABBA-2CA9-4A61-BF9E-C68B809787BE}"/>
    <hyperlink ref="B151" r:id="rId14" xr:uid="{D4FCEB32-FF0C-4E69-82AC-225FEEA94F74}"/>
    <hyperlink ref="B152" r:id="rId15" xr:uid="{9153CE86-7F1D-4052-9C49-C8C52C189186}"/>
    <hyperlink ref="B154" r:id="rId16" xr:uid="{45C5D889-6E62-4DE7-BF41-9075F4B30B13}"/>
    <hyperlink ref="V233" r:id="rId17" xr:uid="{EF8F160F-D032-4BB2-BF09-FCF6D17F1E56}"/>
    <hyperlink ref="B157" r:id="rId18" xr:uid="{E9ED16C0-F907-4AC7-BF44-1C2E41954834}"/>
    <hyperlink ref="G45" r:id="rId19" xr:uid="{EC5736F0-3010-44F8-806C-1D954D1F66CD}"/>
    <hyperlink ref="D56" r:id="rId20" xr:uid="{E9BD1CD5-9CED-4F69-8FCC-B5512963F0D1}"/>
    <hyperlink ref="G47" r:id="rId21" xr:uid="{B18224A7-DD0A-4C0C-ADE5-78BA69F84D5D}"/>
    <hyperlink ref="K283" r:id="rId22" xr:uid="{5D268E79-1CFB-4D96-847F-9D2DC034A236}"/>
  </hyperlinks>
  <pageMargins left="0.7" right="0.7" top="0.75" bottom="0.75" header="0.3" footer="0.3"/>
  <pageSetup paperSize="9" orientation="portrait" r:id="rId23"/>
  <drawing r:id="rId2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B5CC6-5433-4228-BC7B-24BF9CB7CA3E}">
  <dimension ref="A1:BJ343"/>
  <sheetViews>
    <sheetView workbookViewId="0">
      <selection activeCell="Y17" sqref="Y17"/>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8" width="13.7109375" customWidth="1"/>
    <col min="19" max="19" width="17.7109375" customWidth="1"/>
    <col min="20" max="20" width="6.140625" customWidth="1"/>
    <col min="21" max="25" width="3.7109375" customWidth="1"/>
    <col min="26" max="27" width="12.7109375" customWidth="1"/>
    <col min="28" max="28" width="3.7109375" customWidth="1"/>
    <col min="29" max="29" width="9.7109375" customWidth="1"/>
    <col min="30" max="30" width="12.7109375" customWidth="1"/>
    <col min="31" max="31" width="13.7109375" customWidth="1"/>
    <col min="32" max="32" width="40.7109375" customWidth="1"/>
    <col min="33" max="33" width="10.7109375" customWidth="1"/>
    <col min="34" max="34" width="9.7109375" customWidth="1"/>
    <col min="35" max="37" width="13.7109375" customWidth="1"/>
    <col min="38" max="38" width="17.7109375" customWidth="1"/>
    <col min="39" max="39" width="5.7109375" customWidth="1"/>
    <col min="40" max="44" width="3.7109375" customWidth="1"/>
    <col min="45" max="46" width="12.7109375" customWidth="1"/>
    <col min="47" max="47" width="3.7109375" customWidth="1"/>
    <col min="48" max="48" width="9.7109375" customWidth="1"/>
    <col min="49" max="49" width="12.7109375" customWidth="1"/>
    <col min="50" max="50" width="13.7109375" customWidth="1"/>
    <col min="51" max="51" width="40.7109375" customWidth="1"/>
    <col min="52" max="52" width="10.7109375" customWidth="1"/>
    <col min="53" max="53" width="9.7109375" customWidth="1"/>
    <col min="54" max="56" width="13.7109375" customWidth="1"/>
    <col min="57" max="57" width="17.7109375" customWidth="1"/>
    <col min="60" max="60" width="5.42578125" customWidth="1"/>
    <col min="62" max="62" width="86" customWidth="1"/>
  </cols>
  <sheetData>
    <row r="1" spans="1:62" ht="15.75" thickTop="1">
      <c r="A1" s="1" t="str">
        <f>ADDRESS(ROW(),COLUMN(),4)</f>
        <v>A1</v>
      </c>
      <c r="B1" s="2" t="str">
        <f t="shared" ref="B1:BE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H1" s="3">
        <v>1</v>
      </c>
      <c r="BI1" s="4" t="str">
        <f>SUBSTITUTE(ADDRESS(1,COLUMN(),4),"1","")</f>
        <v>BI</v>
      </c>
      <c r="BJ1" s="5" t="str">
        <f>SUBSTITUTE(ADDRESS(1,COLUMN(),4),"1","")</f>
        <v>BJ</v>
      </c>
    </row>
    <row r="2" spans="1:62">
      <c r="B2" s="1104">
        <f t="shared" ref="B2:BE2" ca="1" si="1">CELL("largeur",B2)</f>
        <v>3</v>
      </c>
      <c r="C2" s="1104">
        <f t="shared" ca="1" si="1"/>
        <v>3</v>
      </c>
      <c r="D2" s="1104">
        <f t="shared" ca="1" si="1"/>
        <v>3</v>
      </c>
      <c r="E2" s="1104">
        <f t="shared" ca="1" si="1"/>
        <v>3</v>
      </c>
      <c r="F2" s="1104">
        <f t="shared" ca="1" si="1"/>
        <v>3</v>
      </c>
      <c r="G2" s="1104">
        <f t="shared" ca="1" si="1"/>
        <v>12</v>
      </c>
      <c r="H2" s="1104">
        <f t="shared" ca="1" si="1"/>
        <v>12</v>
      </c>
      <c r="I2" s="1104">
        <f t="shared" ca="1" si="1"/>
        <v>3</v>
      </c>
      <c r="J2" s="1104">
        <f t="shared" ca="1" si="1"/>
        <v>9</v>
      </c>
      <c r="K2" s="1104">
        <f t="shared" ca="1" si="1"/>
        <v>12</v>
      </c>
      <c r="L2" s="1104">
        <f t="shared" ca="1" si="1"/>
        <v>13</v>
      </c>
      <c r="M2" s="1104">
        <f t="shared" ca="1" si="1"/>
        <v>40</v>
      </c>
      <c r="N2" s="1104">
        <f t="shared" ca="1" si="1"/>
        <v>10</v>
      </c>
      <c r="O2" s="1104">
        <f t="shared" ca="1" si="1"/>
        <v>9</v>
      </c>
      <c r="P2" s="1104">
        <f t="shared" ca="1" si="1"/>
        <v>13</v>
      </c>
      <c r="Q2" s="1104">
        <f t="shared" ca="1" si="1"/>
        <v>13</v>
      </c>
      <c r="R2" s="1104">
        <f t="shared" ca="1" si="1"/>
        <v>13</v>
      </c>
      <c r="S2" s="1104">
        <f t="shared" ca="1" si="1"/>
        <v>17</v>
      </c>
      <c r="U2" s="1104">
        <f t="shared" ca="1" si="1"/>
        <v>3</v>
      </c>
      <c r="V2" s="1104">
        <f t="shared" ca="1" si="1"/>
        <v>3</v>
      </c>
      <c r="W2" s="1104">
        <f t="shared" ca="1" si="1"/>
        <v>3</v>
      </c>
      <c r="X2" s="1104">
        <f t="shared" ca="1" si="1"/>
        <v>3</v>
      </c>
      <c r="Y2" s="1104">
        <f t="shared" ca="1" si="1"/>
        <v>3</v>
      </c>
      <c r="Z2" s="1104">
        <f t="shared" ca="1" si="1"/>
        <v>12</v>
      </c>
      <c r="AA2" s="1104">
        <f t="shared" ca="1" si="1"/>
        <v>12</v>
      </c>
      <c r="AB2" s="1104">
        <f t="shared" ca="1" si="1"/>
        <v>3</v>
      </c>
      <c r="AC2" s="1104">
        <f t="shared" ca="1" si="1"/>
        <v>9</v>
      </c>
      <c r="AD2" s="1104">
        <f t="shared" ca="1" si="1"/>
        <v>12</v>
      </c>
      <c r="AE2" s="1104">
        <f t="shared" ca="1" si="1"/>
        <v>13</v>
      </c>
      <c r="AF2" s="1104">
        <f t="shared" ca="1" si="1"/>
        <v>40</v>
      </c>
      <c r="AG2" s="1104">
        <f t="shared" ca="1" si="1"/>
        <v>10</v>
      </c>
      <c r="AH2" s="1104">
        <f t="shared" ca="1" si="1"/>
        <v>9</v>
      </c>
      <c r="AI2" s="1104">
        <f t="shared" ca="1" si="1"/>
        <v>13</v>
      </c>
      <c r="AJ2" s="1104">
        <f t="shared" ca="1" si="1"/>
        <v>13</v>
      </c>
      <c r="AK2" s="1104">
        <f t="shared" ca="1" si="1"/>
        <v>13</v>
      </c>
      <c r="AL2" s="1104">
        <f t="shared" ca="1" si="1"/>
        <v>17</v>
      </c>
      <c r="AN2" s="1104">
        <f t="shared" ca="1" si="1"/>
        <v>3</v>
      </c>
      <c r="AO2" s="1104">
        <f t="shared" ca="1" si="1"/>
        <v>3</v>
      </c>
      <c r="AP2" s="1104">
        <f t="shared" ca="1" si="1"/>
        <v>3</v>
      </c>
      <c r="AQ2" s="1104">
        <f t="shared" ca="1" si="1"/>
        <v>3</v>
      </c>
      <c r="AR2" s="1104">
        <f t="shared" ca="1" si="1"/>
        <v>3</v>
      </c>
      <c r="AS2" s="1104">
        <f t="shared" ca="1" si="1"/>
        <v>12</v>
      </c>
      <c r="AT2" s="1104">
        <f t="shared" ca="1" si="1"/>
        <v>12</v>
      </c>
      <c r="AU2" s="1104">
        <f t="shared" ca="1" si="1"/>
        <v>3</v>
      </c>
      <c r="AV2" s="1104">
        <f t="shared" ca="1" si="1"/>
        <v>9</v>
      </c>
      <c r="AW2" s="1104">
        <f t="shared" ca="1" si="1"/>
        <v>12</v>
      </c>
      <c r="AX2" s="1104">
        <f t="shared" ca="1" si="1"/>
        <v>13</v>
      </c>
      <c r="AY2" s="1104">
        <f t="shared" ca="1" si="1"/>
        <v>40</v>
      </c>
      <c r="AZ2" s="1104">
        <f t="shared" ca="1" si="1"/>
        <v>10</v>
      </c>
      <c r="BA2" s="1104">
        <f t="shared" ca="1" si="1"/>
        <v>9</v>
      </c>
      <c r="BB2" s="1104">
        <f t="shared" ca="1" si="1"/>
        <v>13</v>
      </c>
      <c r="BC2" s="1104">
        <f t="shared" ca="1" si="1"/>
        <v>13</v>
      </c>
      <c r="BD2" s="1104">
        <f t="shared" ca="1" si="1"/>
        <v>13</v>
      </c>
      <c r="BE2" s="1104">
        <f t="shared" ca="1" si="1"/>
        <v>17</v>
      </c>
      <c r="BF2" s="1344" t="s">
        <v>2072</v>
      </c>
      <c r="BH2" s="3">
        <v>1</v>
      </c>
      <c r="BI2" s="7" t="s">
        <v>3</v>
      </c>
      <c r="BJ2" s="8"/>
    </row>
    <row r="3" spans="1:62" ht="19.5" customHeight="1" thickBot="1">
      <c r="B3" s="1105">
        <v>3</v>
      </c>
      <c r="C3" s="1105">
        <v>3</v>
      </c>
      <c r="D3" s="1105">
        <v>3</v>
      </c>
      <c r="E3" s="1105">
        <v>3</v>
      </c>
      <c r="F3" s="1105">
        <v>3</v>
      </c>
      <c r="G3" s="1105">
        <v>12</v>
      </c>
      <c r="H3" s="1105">
        <v>12</v>
      </c>
      <c r="I3" s="1105">
        <v>3</v>
      </c>
      <c r="J3" s="1105">
        <v>9</v>
      </c>
      <c r="K3" s="1105">
        <v>12</v>
      </c>
      <c r="L3" s="1105">
        <v>13</v>
      </c>
      <c r="M3" s="1105">
        <v>40</v>
      </c>
      <c r="N3" s="1105">
        <v>10</v>
      </c>
      <c r="O3" s="1105">
        <v>9</v>
      </c>
      <c r="P3" s="1105">
        <v>13</v>
      </c>
      <c r="Q3" s="1105">
        <v>13</v>
      </c>
      <c r="R3" s="1105">
        <v>13</v>
      </c>
      <c r="S3" s="1105">
        <v>17</v>
      </c>
      <c r="T3" s="1384">
        <v>1</v>
      </c>
      <c r="U3" s="1105">
        <v>3</v>
      </c>
      <c r="V3" s="1105">
        <v>3</v>
      </c>
      <c r="W3" s="1105">
        <v>3</v>
      </c>
      <c r="X3" s="1105">
        <v>3</v>
      </c>
      <c r="Y3" s="1105">
        <v>3</v>
      </c>
      <c r="Z3" s="1105">
        <v>12</v>
      </c>
      <c r="AA3" s="1105">
        <v>12</v>
      </c>
      <c r="AB3" s="1105">
        <v>3</v>
      </c>
      <c r="AC3" s="1105">
        <v>9</v>
      </c>
      <c r="AD3" s="1105">
        <v>12</v>
      </c>
      <c r="AE3" s="1105">
        <v>13</v>
      </c>
      <c r="AF3" s="1105">
        <v>40</v>
      </c>
      <c r="AG3" s="1105">
        <v>10</v>
      </c>
      <c r="AH3" s="1105">
        <v>9</v>
      </c>
      <c r="AI3" s="1105">
        <v>13</v>
      </c>
      <c r="AJ3" s="1105">
        <v>13</v>
      </c>
      <c r="AK3" s="1105">
        <v>13</v>
      </c>
      <c r="AL3" s="1105">
        <v>17</v>
      </c>
      <c r="AM3" s="1384"/>
      <c r="AN3" s="1105">
        <v>3</v>
      </c>
      <c r="AO3" s="1105">
        <v>3</v>
      </c>
      <c r="AP3" s="1105">
        <v>3</v>
      </c>
      <c r="AQ3" s="1105">
        <v>3</v>
      </c>
      <c r="AR3" s="1105">
        <v>3</v>
      </c>
      <c r="AS3" s="1105">
        <v>12</v>
      </c>
      <c r="AT3" s="1105">
        <v>12</v>
      </c>
      <c r="AU3" s="1105">
        <v>3</v>
      </c>
      <c r="AV3" s="1105">
        <v>9</v>
      </c>
      <c r="AW3" s="1105">
        <v>12</v>
      </c>
      <c r="AX3" s="1105">
        <v>13</v>
      </c>
      <c r="AY3" s="1105">
        <v>40</v>
      </c>
      <c r="AZ3" s="1105">
        <v>10</v>
      </c>
      <c r="BA3" s="1105">
        <v>9</v>
      </c>
      <c r="BB3" s="1105">
        <v>13</v>
      </c>
      <c r="BC3" s="1105">
        <v>13</v>
      </c>
      <c r="BD3" s="1105">
        <v>13</v>
      </c>
      <c r="BE3" s="1105">
        <v>17</v>
      </c>
      <c r="BF3" s="1344" t="s">
        <v>1429</v>
      </c>
      <c r="BH3" s="3">
        <v>1</v>
      </c>
      <c r="BI3" s="11">
        <f ca="1">COUNTA(A1:BG343) + COUNTBLANK(A1:BG343)</f>
        <v>20245</v>
      </c>
      <c r="BJ3" s="12" t="str">
        <f>"cellules entre -cells -celdas  "&amp;" " &amp;A1&amp;" et  "&amp;BH343</f>
        <v>cellules entre -cells -celdas   A1 et  BH343</v>
      </c>
    </row>
    <row r="4" spans="1:62" s="1385" customFormat="1" ht="27" customHeight="1">
      <c r="B4" s="2110" t="s">
        <v>2723</v>
      </c>
      <c r="C4" s="2111"/>
      <c r="D4" s="2111"/>
      <c r="E4" s="211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111"/>
      <c r="AD4" s="2111"/>
      <c r="AE4" s="2111"/>
      <c r="AF4" s="2111"/>
      <c r="AG4" s="2111"/>
      <c r="AH4" s="2111"/>
      <c r="AI4" s="2111"/>
      <c r="AJ4" s="2111"/>
      <c r="AK4" s="2111"/>
      <c r="AL4" s="2111"/>
      <c r="AM4" s="2111"/>
      <c r="AN4" s="2111"/>
      <c r="AO4" s="2111"/>
      <c r="AP4" s="2111"/>
      <c r="AQ4" s="2111"/>
      <c r="AR4" s="2111"/>
      <c r="AS4" s="2111"/>
      <c r="AT4" s="2111"/>
      <c r="AU4" s="2111"/>
      <c r="AV4" s="2111"/>
      <c r="AW4" s="2111"/>
      <c r="AX4" s="2111"/>
      <c r="AY4" s="2111"/>
      <c r="AZ4" s="2111"/>
      <c r="BA4" s="2111"/>
      <c r="BB4" s="2111"/>
      <c r="BC4" s="2111"/>
      <c r="BD4" s="2114" t="s">
        <v>3428</v>
      </c>
      <c r="BE4" s="2115"/>
      <c r="BH4" s="3">
        <v>1</v>
      </c>
      <c r="BI4" s="11">
        <f ca="1">COUNTA(A1:BG343)</f>
        <v>653</v>
      </c>
      <c r="BJ4" s="12" t="s">
        <v>10</v>
      </c>
    </row>
    <row r="5" spans="1:62" ht="27" customHeight="1">
      <c r="B5" s="2112"/>
      <c r="C5" s="2113"/>
      <c r="D5" s="2113"/>
      <c r="E5" s="2113"/>
      <c r="F5" s="2113"/>
      <c r="G5" s="2113"/>
      <c r="H5" s="2113"/>
      <c r="I5" s="2113"/>
      <c r="J5" s="2113"/>
      <c r="K5" s="2113"/>
      <c r="L5" s="2113"/>
      <c r="M5" s="2113"/>
      <c r="N5" s="2113"/>
      <c r="O5" s="2113"/>
      <c r="P5" s="2113"/>
      <c r="Q5" s="2113"/>
      <c r="R5" s="2113"/>
      <c r="S5" s="2113"/>
      <c r="T5" s="2113"/>
      <c r="U5" s="2113"/>
      <c r="V5" s="2113"/>
      <c r="W5" s="2113"/>
      <c r="X5" s="2113"/>
      <c r="Y5" s="2113"/>
      <c r="Z5" s="2113"/>
      <c r="AA5" s="2113"/>
      <c r="AB5" s="2113"/>
      <c r="AC5" s="2113"/>
      <c r="AD5" s="2113"/>
      <c r="AE5" s="2113"/>
      <c r="AF5" s="2113"/>
      <c r="AG5" s="2113"/>
      <c r="AH5" s="2113"/>
      <c r="AI5" s="2113"/>
      <c r="AJ5" s="2113"/>
      <c r="AK5" s="2113"/>
      <c r="AL5" s="2113"/>
      <c r="AM5" s="2113"/>
      <c r="AN5" s="2113"/>
      <c r="AO5" s="2113"/>
      <c r="AP5" s="2113"/>
      <c r="AQ5" s="2113"/>
      <c r="AR5" s="2113"/>
      <c r="AS5" s="2113"/>
      <c r="AT5" s="2113"/>
      <c r="AU5" s="2113"/>
      <c r="AV5" s="2113"/>
      <c r="AW5" s="2113"/>
      <c r="AX5" s="2113"/>
      <c r="AY5" s="2113"/>
      <c r="AZ5" s="2113"/>
      <c r="BA5" s="2113"/>
      <c r="BB5" s="2113"/>
      <c r="BC5" s="2113"/>
      <c r="BD5" s="2116"/>
      <c r="BE5" s="2117"/>
      <c r="BH5" s="3">
        <v>1</v>
      </c>
      <c r="BI5" s="11">
        <f ca="1">COUNTBLANK(A1:BG343)</f>
        <v>19592</v>
      </c>
      <c r="BJ5" s="12" t="s">
        <v>13</v>
      </c>
    </row>
    <row r="6" spans="1:62" ht="27" customHeight="1">
      <c r="B6" s="1388" t="s">
        <v>2724</v>
      </c>
      <c r="C6" s="1389"/>
      <c r="D6" s="1389"/>
      <c r="E6" s="1389"/>
      <c r="F6" s="1389"/>
      <c r="G6" s="1389"/>
      <c r="H6" s="1389"/>
      <c r="I6" s="1389"/>
      <c r="J6" s="1389"/>
      <c r="K6" s="1389"/>
      <c r="L6" s="1389"/>
      <c r="M6" s="1389"/>
      <c r="N6" s="1389" t="s">
        <v>2725</v>
      </c>
      <c r="O6" s="1389"/>
      <c r="P6" s="1389"/>
      <c r="Q6" s="1389"/>
      <c r="R6" s="1389"/>
      <c r="S6" s="1389"/>
      <c r="T6" s="1389"/>
      <c r="U6" s="1389"/>
      <c r="V6" s="1389"/>
      <c r="W6" s="1389"/>
      <c r="X6" s="1389"/>
      <c r="Y6" s="1389"/>
      <c r="Z6" s="1389"/>
      <c r="AA6" s="1389"/>
      <c r="AB6" s="1389"/>
      <c r="AC6" s="1389" t="s">
        <v>2726</v>
      </c>
      <c r="AD6" s="1389"/>
      <c r="AE6" s="1389"/>
      <c r="AF6" s="1389"/>
      <c r="AG6" s="1389"/>
      <c r="AH6" s="1389"/>
      <c r="AI6" s="1389"/>
      <c r="AJ6" s="1389"/>
      <c r="AK6" s="1389"/>
      <c r="AL6" s="1389"/>
      <c r="AM6" s="1389"/>
      <c r="AN6" s="1389"/>
      <c r="AO6" s="1389"/>
      <c r="AP6" s="1389"/>
      <c r="AQ6" s="1390"/>
      <c r="AR6" s="1390"/>
      <c r="AS6" s="1390"/>
      <c r="AT6" s="1390"/>
      <c r="AU6" s="1390"/>
      <c r="AV6" s="1390"/>
      <c r="AW6" s="1390"/>
      <c r="AX6" s="1390"/>
      <c r="AY6" s="1390"/>
      <c r="AZ6" s="1390"/>
      <c r="BA6" s="1390"/>
      <c r="BB6" s="1390"/>
      <c r="BC6" s="1390"/>
      <c r="BD6" s="2116"/>
      <c r="BE6" s="2117"/>
      <c r="BH6" s="3">
        <v>1</v>
      </c>
      <c r="BI6" s="11">
        <f>SUM(BH1:BH341)+2</f>
        <v>340</v>
      </c>
      <c r="BJ6" s="12" t="s">
        <v>15</v>
      </c>
    </row>
    <row r="7" spans="1:62" ht="27" customHeight="1" thickBot="1">
      <c r="B7" s="1388" t="s">
        <v>2727</v>
      </c>
      <c r="C7" s="1391"/>
      <c r="D7" s="1391"/>
      <c r="E7" s="1391"/>
      <c r="F7" s="1391"/>
      <c r="G7" s="1391"/>
      <c r="H7" s="1391"/>
      <c r="I7" s="1391"/>
      <c r="J7" s="1391"/>
      <c r="K7" s="1391"/>
      <c r="L7" s="1391"/>
      <c r="M7" s="1391"/>
      <c r="N7" s="1391" t="s">
        <v>2728</v>
      </c>
      <c r="O7" s="1391"/>
      <c r="P7" s="1391"/>
      <c r="Q7" s="1391"/>
      <c r="R7" s="1391"/>
      <c r="S7" s="1391"/>
      <c r="T7" s="1391"/>
      <c r="U7" s="1391"/>
      <c r="V7" s="1391"/>
      <c r="W7" s="1391"/>
      <c r="X7" s="1391"/>
      <c r="Y7" s="1391"/>
      <c r="Z7" s="1391"/>
      <c r="AA7" s="1391"/>
      <c r="AB7" s="1391"/>
      <c r="AC7" s="1391" t="s">
        <v>2729</v>
      </c>
      <c r="AD7" s="1391"/>
      <c r="AE7" s="1391"/>
      <c r="AF7" s="1391"/>
      <c r="AG7" s="1391"/>
      <c r="AH7" s="1391"/>
      <c r="AI7" s="1391"/>
      <c r="AJ7" s="1391"/>
      <c r="AK7" s="1391"/>
      <c r="AL7" s="1391"/>
      <c r="AM7" s="1391"/>
      <c r="AN7" s="1391"/>
      <c r="AO7" s="1391"/>
      <c r="AP7" s="1391"/>
      <c r="AQ7" s="1392"/>
      <c r="AR7" s="1392"/>
      <c r="AS7" s="1392"/>
      <c r="AT7" s="1392"/>
      <c r="AU7" s="1392"/>
      <c r="AV7" s="1392"/>
      <c r="AW7" s="1392"/>
      <c r="AX7" s="1392"/>
      <c r="AY7" s="1393" t="s">
        <v>2730</v>
      </c>
      <c r="AZ7" s="1393"/>
      <c r="BA7" s="1393"/>
      <c r="BB7" s="1394"/>
      <c r="BC7" s="1394"/>
      <c r="BD7" s="2118"/>
      <c r="BE7" s="2119"/>
      <c r="BH7" s="3">
        <v>1</v>
      </c>
      <c r="BI7" s="11">
        <f>SUM(A343:BG343)+1</f>
        <v>60</v>
      </c>
      <c r="BJ7" s="12" t="s">
        <v>18</v>
      </c>
    </row>
    <row r="8" spans="1:62" ht="27" customHeight="1">
      <c r="B8" s="1395" t="s">
        <v>217</v>
      </c>
      <c r="C8" s="1396" t="str">
        <f ca="1">CELL("nomfichier")</f>
        <v>D:\Données\1.UPRT\0-UPRT.fait\1-UPRT.FR-SITE-WEB\ff-fiches-fabrications\ff.fiches.fabrication.2023\ffr.restaurant.2023\[postit.sauvegarde.05.10.2025.xlsx]Nota.ES</v>
      </c>
      <c r="D8" s="139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97"/>
      <c r="AO8" s="1397"/>
      <c r="AP8" s="1397"/>
      <c r="AQ8" s="1397"/>
      <c r="AR8" s="1397"/>
      <c r="AS8" s="1397"/>
      <c r="AT8" s="1397"/>
      <c r="AU8" s="1397"/>
      <c r="AV8" s="1397"/>
      <c r="AW8" s="1397"/>
      <c r="AX8" s="1397"/>
      <c r="AY8" s="1397"/>
      <c r="AZ8" s="1397"/>
      <c r="BA8" s="1397"/>
      <c r="BB8" s="1397"/>
      <c r="BC8" s="1397"/>
      <c r="BD8" s="1397"/>
      <c r="BE8" s="1398"/>
      <c r="BH8" s="3">
        <v>1</v>
      </c>
    </row>
    <row r="9" spans="1:62" ht="27" customHeight="1" thickBot="1">
      <c r="B9" s="1399"/>
      <c r="C9" s="1400" t="s">
        <v>1774</v>
      </c>
      <c r="D9" s="1399"/>
      <c r="E9" s="1401"/>
      <c r="F9" s="1399"/>
      <c r="G9" s="1401"/>
      <c r="H9" s="1399"/>
      <c r="I9" s="1401"/>
      <c r="J9" s="1399"/>
      <c r="K9" s="1401"/>
      <c r="L9" s="1399"/>
      <c r="M9" s="1401"/>
      <c r="N9" s="1399"/>
      <c r="O9" s="1401"/>
      <c r="P9" s="1399"/>
      <c r="Q9" s="1401"/>
      <c r="R9" s="1399"/>
      <c r="S9" s="1401"/>
      <c r="T9" s="1387"/>
      <c r="U9" s="1399"/>
      <c r="V9" s="1401"/>
      <c r="W9" s="1399"/>
      <c r="X9" s="1401"/>
      <c r="Y9" s="1399"/>
      <c r="Z9" s="1401"/>
      <c r="AA9" s="1399"/>
      <c r="AB9" s="1401"/>
      <c r="AC9" s="1399"/>
      <c r="AD9" s="1401"/>
      <c r="AE9" s="1399"/>
      <c r="AF9" s="1401"/>
      <c r="AG9" s="1399"/>
      <c r="AH9" s="1401"/>
      <c r="AI9" s="1399"/>
      <c r="AJ9" s="1401"/>
      <c r="AK9" s="1399"/>
      <c r="AL9" s="1401"/>
      <c r="AM9" s="1387"/>
      <c r="AN9" s="1399"/>
      <c r="AO9" s="1401"/>
      <c r="AP9" s="1399"/>
      <c r="AQ9" s="1401"/>
      <c r="AR9" s="1399"/>
      <c r="AS9" s="1401"/>
      <c r="AT9" s="1399"/>
      <c r="AU9" s="1401"/>
      <c r="AV9" s="1399"/>
      <c r="AW9" s="1401"/>
      <c r="AX9" s="1399"/>
      <c r="AY9" s="1401"/>
      <c r="AZ9" s="1399"/>
      <c r="BA9" s="1401"/>
      <c r="BB9" s="1399"/>
      <c r="BC9" s="1401"/>
      <c r="BD9" s="1399"/>
      <c r="BE9" s="1401"/>
      <c r="BH9" s="3">
        <v>1</v>
      </c>
    </row>
    <row r="10" spans="1:62" ht="27" customHeight="1">
      <c r="B10" s="22" t="s">
        <v>11</v>
      </c>
      <c r="C10" s="23" t="str">
        <f>C16</f>
        <v>F FEUILLES DE MERINGUE | pâtisserie--ENTREMET| Auteur &gt; recette Béghin Say de Jean-Jacques Borne MOF 1994</v>
      </c>
      <c r="D10" s="24">
        <f>D16</f>
        <v>18</v>
      </c>
      <c r="E10" s="24" t="str">
        <f>E16</f>
        <v>assiettes</v>
      </c>
      <c r="F10" s="25" t="str">
        <f>F16</f>
        <v>Recette mère ► MILLE-FEUILLE meringue et chiboust pamplemousse aux fraises des bois</v>
      </c>
      <c r="G10" s="26" t="s">
        <v>22</v>
      </c>
      <c r="H10" s="27" t="s">
        <v>23</v>
      </c>
      <c r="I10" s="27"/>
      <c r="J10" s="1732" t="s">
        <v>3395</v>
      </c>
      <c r="K10" s="1732"/>
      <c r="L10" s="1732"/>
      <c r="M10" s="1732"/>
      <c r="N10" s="1732"/>
      <c r="O10" s="1732"/>
      <c r="P10" s="1732"/>
      <c r="Q10" s="1754" t="s">
        <v>25</v>
      </c>
      <c r="R10" s="1754"/>
      <c r="S10" s="1736" t="str">
        <f>UPPER(LEFT(J10,1))</f>
        <v>F</v>
      </c>
      <c r="T10" s="1409"/>
      <c r="U10" s="1402"/>
      <c r="V10" s="1403"/>
      <c r="W10" s="1403"/>
      <c r="X10" s="1403"/>
      <c r="Y10" s="1404"/>
      <c r="Z10" s="1405"/>
      <c r="AA10" s="1406"/>
      <c r="AB10" s="1406"/>
      <c r="AC10" s="61"/>
      <c r="AD10" s="61"/>
      <c r="AE10" s="61"/>
      <c r="AF10" s="61"/>
      <c r="AG10" s="61"/>
      <c r="AH10" s="61"/>
      <c r="AI10" s="61"/>
      <c r="AJ10" s="1407"/>
      <c r="AK10" s="1407"/>
      <c r="AL10" s="1408"/>
      <c r="AM10" s="1409"/>
      <c r="AN10" s="1402"/>
      <c r="AO10" s="1403"/>
      <c r="AP10" s="1403"/>
      <c r="AQ10" s="1403"/>
      <c r="AR10" s="1404"/>
      <c r="AS10" s="1405"/>
      <c r="AT10" s="1406"/>
      <c r="AU10" s="1406"/>
      <c r="AV10" s="61"/>
      <c r="AW10" s="61"/>
      <c r="AX10" s="61"/>
      <c r="AY10" s="61"/>
      <c r="AZ10" s="61"/>
      <c r="BA10" s="61"/>
      <c r="BB10" s="61"/>
      <c r="BC10" s="1407"/>
      <c r="BD10" s="1407"/>
      <c r="BE10" s="1408"/>
      <c r="BH10" s="3">
        <v>1</v>
      </c>
    </row>
    <row r="11" spans="1:62" ht="27" customHeight="1">
      <c r="B11" s="28" t="s">
        <v>11</v>
      </c>
      <c r="C11" s="29" t="str">
        <f>C16</f>
        <v>F FEUILLES DE MERINGUE | pâtisserie--ENTREMET| Auteur &gt; recette Béghin Say de Jean-Jacques Borne MOF 1994</v>
      </c>
      <c r="D11" s="30">
        <f>D16</f>
        <v>18</v>
      </c>
      <c r="E11" s="30" t="str">
        <f>E16</f>
        <v>assiettes</v>
      </c>
      <c r="F11" s="31" t="str">
        <f>F16</f>
        <v>Recette mère ► MILLE-FEUILLE meringue et chiboust pamplemousse aux fraises des bois</v>
      </c>
      <c r="G11" s="32" t="s">
        <v>29</v>
      </c>
      <c r="H11" s="33" t="s">
        <v>30</v>
      </c>
      <c r="I11" s="33"/>
      <c r="J11" s="1733"/>
      <c r="K11" s="1733"/>
      <c r="L11" s="1733"/>
      <c r="M11" s="1733"/>
      <c r="N11" s="1733"/>
      <c r="O11" s="1733"/>
      <c r="P11" s="1733"/>
      <c r="Q11" s="1755"/>
      <c r="R11" s="1755"/>
      <c r="S11" s="1737"/>
      <c r="T11" s="1409"/>
      <c r="U11" s="120"/>
      <c r="V11" s="1410"/>
      <c r="W11" s="1410"/>
      <c r="X11" s="1410"/>
      <c r="Y11" s="1411"/>
      <c r="Z11" s="1412"/>
      <c r="AA11" s="1413"/>
      <c r="AB11" s="1414"/>
      <c r="AC11" s="1415"/>
      <c r="AD11" s="1416"/>
      <c r="AE11" s="1415"/>
      <c r="AF11" s="1417"/>
      <c r="AG11" s="1418"/>
      <c r="AH11" s="1419"/>
      <c r="AI11" s="1420"/>
      <c r="AJ11" s="1421"/>
      <c r="AK11" s="1422"/>
      <c r="AL11" s="1423"/>
      <c r="AM11" s="1409"/>
      <c r="AN11" s="120"/>
      <c r="AO11" s="1410"/>
      <c r="AP11" s="1410"/>
      <c r="AQ11" s="1410"/>
      <c r="AR11" s="1411"/>
      <c r="AS11" s="1412"/>
      <c r="AT11" s="1413"/>
      <c r="AU11" s="1414"/>
      <c r="AV11" s="1415"/>
      <c r="AW11" s="1416"/>
      <c r="AX11" s="1415"/>
      <c r="AY11" s="1417"/>
      <c r="AZ11" s="1418"/>
      <c r="BA11" s="1419"/>
      <c r="BB11" s="1420"/>
      <c r="BC11" s="1421"/>
      <c r="BD11" s="1422"/>
      <c r="BE11" s="1423"/>
      <c r="BH11" s="3">
        <v>1</v>
      </c>
    </row>
    <row r="12" spans="1:62" ht="27" customHeight="1">
      <c r="B12" s="28" t="s">
        <v>11</v>
      </c>
      <c r="C12" s="34" t="str">
        <f>C16</f>
        <v>F FEUILLES DE MERINGUE | pâtisserie--ENTREMET| Auteur &gt; recette Béghin Say de Jean-Jacques Borne MOF 1994</v>
      </c>
      <c r="D12" s="35">
        <f>D16</f>
        <v>18</v>
      </c>
      <c r="E12" s="35" t="str">
        <f>E16</f>
        <v>assiettes</v>
      </c>
      <c r="F12" s="36" t="str">
        <f>F16</f>
        <v>Recette mère ► MILLE-FEUILLE meringue et chiboust pamplemousse aux fraises des bois</v>
      </c>
      <c r="G12" s="37"/>
      <c r="H12" s="38" t="s">
        <v>31</v>
      </c>
      <c r="I12" s="39"/>
      <c r="J12" s="40" t="s">
        <v>32</v>
      </c>
      <c r="K12" s="41" t="s">
        <v>3385</v>
      </c>
      <c r="L12" s="9"/>
      <c r="M12" s="41"/>
      <c r="N12" s="41"/>
      <c r="O12" s="41"/>
      <c r="P12" s="42"/>
      <c r="Q12" s="9"/>
      <c r="R12" s="9"/>
      <c r="S12" s="43"/>
      <c r="T12" s="1409"/>
      <c r="U12" s="120"/>
      <c r="V12" s="1410"/>
      <c r="W12" s="1410"/>
      <c r="X12" s="1410"/>
      <c r="Y12" s="1411"/>
      <c r="Z12" s="1412"/>
      <c r="AA12" s="1413"/>
      <c r="AB12" s="1414"/>
      <c r="AC12" s="1415"/>
      <c r="AD12" s="1416"/>
      <c r="AE12" s="1415"/>
      <c r="AF12" s="1417"/>
      <c r="AG12" s="1418"/>
      <c r="AH12" s="1419"/>
      <c r="AI12" s="1420"/>
      <c r="AJ12" s="1421"/>
      <c r="AK12" s="1422"/>
      <c r="AL12" s="1423"/>
      <c r="AM12" s="1409"/>
      <c r="AN12" s="120"/>
      <c r="AO12" s="1410"/>
      <c r="AP12" s="1410"/>
      <c r="AQ12" s="1410"/>
      <c r="AR12" s="1411"/>
      <c r="AS12" s="1412"/>
      <c r="AT12" s="1413"/>
      <c r="AU12" s="1414"/>
      <c r="AV12" s="1415"/>
      <c r="AW12" s="1416"/>
      <c r="AX12" s="1415"/>
      <c r="AY12" s="1417"/>
      <c r="AZ12" s="1418"/>
      <c r="BA12" s="1419"/>
      <c r="BB12" s="1420"/>
      <c r="BC12" s="1421"/>
      <c r="BD12" s="1422"/>
      <c r="BE12" s="1423"/>
      <c r="BH12" s="3">
        <v>1</v>
      </c>
    </row>
    <row r="13" spans="1:62" ht="27" customHeight="1">
      <c r="B13" s="28" t="s">
        <v>11</v>
      </c>
      <c r="C13" s="34" t="str">
        <f>C16</f>
        <v>F FEUILLES DE MERINGUE | pâtisserie--ENTREMET| Auteur &gt; recette Béghin Say de Jean-Jacques Borne MOF 1994</v>
      </c>
      <c r="D13" s="35">
        <f>D16</f>
        <v>18</v>
      </c>
      <c r="E13" s="35" t="str">
        <f>E16</f>
        <v>assiettes</v>
      </c>
      <c r="F13" s="36" t="str">
        <f>F16</f>
        <v>Recette mère ► MILLE-FEUILLE meringue et chiboust pamplemousse aux fraises des bois</v>
      </c>
      <c r="G13" s="44" t="s">
        <v>33</v>
      </c>
      <c r="H13" s="45"/>
      <c r="I13" s="45"/>
      <c r="J13" s="46" t="s">
        <v>34</v>
      </c>
      <c r="K13" s="1738" t="str">
        <f>L16&amp;" "&amp;M16&amp;" ► Famille = "&amp;Q10&amp;" ► "&amp;J10&amp;" "&amp;P13&amp;" "&amp;Q13&amp;" "&amp;R13&amp;" "&amp;S13</f>
        <v>Recette mère ► MILLE-FEUILLE meringue et chiboust pamplemousse aux fraises des bois ► Famille = pâtisserie--ENTREMET ► FEUILLES DE MERINGUE  ⓫  Dupliquée pour 36 couverts</v>
      </c>
      <c r="L13" s="1738"/>
      <c r="M13" s="1738"/>
      <c r="N13" s="47"/>
      <c r="O13" s="47"/>
      <c r="P13" s="42"/>
      <c r="Q13" s="48" t="s">
        <v>36</v>
      </c>
      <c r="R13" s="49">
        <v>36</v>
      </c>
      <c r="S13" s="50" t="str">
        <f>S15</f>
        <v>couverts</v>
      </c>
      <c r="T13" s="1409"/>
      <c r="U13" s="120"/>
      <c r="V13" s="1410"/>
      <c r="W13" s="1410"/>
      <c r="X13" s="1410"/>
      <c r="Y13" s="1411"/>
      <c r="Z13" s="1412"/>
      <c r="AA13" s="1413"/>
      <c r="AB13" s="1414"/>
      <c r="AC13" s="1415"/>
      <c r="AD13" s="1416"/>
      <c r="AE13" s="1415"/>
      <c r="AF13" s="1417"/>
      <c r="AG13" s="1418"/>
      <c r="AH13" s="1419"/>
      <c r="AI13" s="1420"/>
      <c r="AJ13" s="1421"/>
      <c r="AK13" s="1422"/>
      <c r="AL13" s="1423"/>
      <c r="AM13" s="1409"/>
      <c r="AN13" s="120"/>
      <c r="AO13" s="1410"/>
      <c r="AP13" s="1410"/>
      <c r="AQ13" s="1410"/>
      <c r="AR13" s="1411"/>
      <c r="AS13" s="1412"/>
      <c r="AT13" s="1413"/>
      <c r="AU13" s="1414"/>
      <c r="AV13" s="1415"/>
      <c r="AW13" s="1416"/>
      <c r="AX13" s="1415"/>
      <c r="AY13" s="1417"/>
      <c r="AZ13" s="1418"/>
      <c r="BA13" s="1419"/>
      <c r="BB13" s="1420"/>
      <c r="BC13" s="1421"/>
      <c r="BD13" s="1422"/>
      <c r="BE13" s="1423"/>
      <c r="BH13" s="3">
        <v>1</v>
      </c>
    </row>
    <row r="14" spans="1:62" ht="27" customHeight="1">
      <c r="B14" s="28" t="s">
        <v>11</v>
      </c>
      <c r="C14" s="34" t="str">
        <f>C16</f>
        <v>F FEUILLES DE MERINGUE | pâtisserie--ENTREMET| Auteur &gt; recette Béghin Say de Jean-Jacques Borne MOF 1994</v>
      </c>
      <c r="D14" s="35">
        <f>D16</f>
        <v>18</v>
      </c>
      <c r="E14" s="35" t="str">
        <f>E16</f>
        <v>assiettes</v>
      </c>
      <c r="F14" s="36" t="str">
        <f>F16</f>
        <v>Recette mère ► MILLE-FEUILLE meringue et chiboust pamplemousse aux fraises des bois</v>
      </c>
      <c r="G14" s="54">
        <v>18</v>
      </c>
      <c r="H14" s="55" t="s">
        <v>20</v>
      </c>
      <c r="I14" s="44"/>
      <c r="J14" s="44"/>
      <c r="K14" s="1738"/>
      <c r="L14" s="1738"/>
      <c r="M14" s="1738"/>
      <c r="N14" s="47"/>
      <c r="O14" s="47"/>
      <c r="P14" s="56"/>
      <c r="Q14" s="9"/>
      <c r="R14" s="57" t="s">
        <v>41</v>
      </c>
      <c r="S14" s="58" t="s">
        <v>42</v>
      </c>
      <c r="T14" s="1409"/>
      <c r="U14" s="120"/>
      <c r="V14" s="1410"/>
      <c r="W14" s="1410"/>
      <c r="X14" s="1410"/>
      <c r="Y14" s="1411"/>
      <c r="Z14" s="1412"/>
      <c r="AA14" s="1413"/>
      <c r="AB14" s="1414"/>
      <c r="AC14" s="1415"/>
      <c r="AD14" s="1416"/>
      <c r="AE14" s="1415"/>
      <c r="AF14" s="1417"/>
      <c r="AG14" s="1418"/>
      <c r="AH14" s="1419"/>
      <c r="AI14" s="1420"/>
      <c r="AJ14" s="1421"/>
      <c r="AK14" s="1422"/>
      <c r="AL14" s="1423"/>
      <c r="AM14" s="1409"/>
      <c r="AN14" s="120"/>
      <c r="AO14" s="1410"/>
      <c r="AP14" s="1410"/>
      <c r="AQ14" s="1410"/>
      <c r="AR14" s="1411"/>
      <c r="AS14" s="1412"/>
      <c r="AT14" s="1413"/>
      <c r="AU14" s="1414"/>
      <c r="AV14" s="1415"/>
      <c r="AW14" s="1416"/>
      <c r="AX14" s="1415"/>
      <c r="AY14" s="1417"/>
      <c r="AZ14" s="1418"/>
      <c r="BA14" s="1419"/>
      <c r="BB14" s="1420"/>
      <c r="BC14" s="1421"/>
      <c r="BD14" s="1422"/>
      <c r="BE14" s="1423"/>
      <c r="BH14" s="3">
        <v>1</v>
      </c>
    </row>
    <row r="15" spans="1:62" ht="27" customHeight="1">
      <c r="B15" s="28" t="s">
        <v>16</v>
      </c>
      <c r="C15" s="34" t="str">
        <f>C16</f>
        <v>F FEUILLES DE MERINGUE | pâtisserie--ENTREMET| Auteur &gt; recette Béghin Say de Jean-Jacques Borne MOF 1994</v>
      </c>
      <c r="D15" s="35">
        <f>D16</f>
        <v>18</v>
      </c>
      <c r="E15" s="35" t="str">
        <f>E16</f>
        <v>assiettes</v>
      </c>
      <c r="F15" s="36" t="str">
        <f>F16</f>
        <v>Recette mère ► MILLE-FEUILLE meringue et chiboust pamplemousse aux fraises des bois</v>
      </c>
      <c r="G15" s="63" t="s">
        <v>51</v>
      </c>
      <c r="H15" s="64">
        <f>P25</f>
        <v>0.33000000000000007</v>
      </c>
      <c r="I15" s="65"/>
      <c r="J15" s="65"/>
      <c r="K15" s="66"/>
      <c r="L15" s="66"/>
      <c r="M15" s="66"/>
      <c r="N15" s="66"/>
      <c r="O15" s="66"/>
      <c r="Q15" s="67" t="s">
        <v>52</v>
      </c>
      <c r="R15" s="1701">
        <v>18</v>
      </c>
      <c r="S15" s="68" t="s">
        <v>37</v>
      </c>
      <c r="T15" s="1409"/>
      <c r="U15" s="120"/>
      <c r="V15" s="1410"/>
      <c r="W15" s="1410"/>
      <c r="X15" s="1410"/>
      <c r="Y15" s="1411"/>
      <c r="Z15" s="1412"/>
      <c r="AA15" s="1413"/>
      <c r="AB15" s="1414"/>
      <c r="AC15" s="1415"/>
      <c r="AD15" s="1416"/>
      <c r="AE15" s="1415"/>
      <c r="AF15" s="1417"/>
      <c r="AG15" s="1418"/>
      <c r="AH15" s="1419"/>
      <c r="AI15" s="1420"/>
      <c r="AJ15" s="1421"/>
      <c r="AK15" s="1422"/>
      <c r="AL15" s="1423"/>
      <c r="AM15" s="1409"/>
      <c r="AN15" s="120"/>
      <c r="AO15" s="1410"/>
      <c r="AP15" s="1410"/>
      <c r="AQ15" s="1410"/>
      <c r="AR15" s="1411"/>
      <c r="AS15" s="1412"/>
      <c r="AT15" s="1413"/>
      <c r="AU15" s="1414"/>
      <c r="AV15" s="1415"/>
      <c r="AW15" s="1416"/>
      <c r="AX15" s="1415"/>
      <c r="AY15" s="1417"/>
      <c r="AZ15" s="1418"/>
      <c r="BA15" s="1419"/>
      <c r="BB15" s="1420"/>
      <c r="BC15" s="1421"/>
      <c r="BD15" s="1422"/>
      <c r="BE15" s="1423"/>
      <c r="BH15" s="3">
        <v>1</v>
      </c>
    </row>
    <row r="16" spans="1:62" ht="27" customHeight="1">
      <c r="B16" s="73" t="s">
        <v>16</v>
      </c>
      <c r="C16" s="74" t="str">
        <f>G16</f>
        <v>F FEUILLES DE MERINGUE | pâtisserie--ENTREMET| Auteur &gt; recette Béghin Say de Jean-Jacques Borne MOF 1994</v>
      </c>
      <c r="D16" s="75">
        <f>G14</f>
        <v>18</v>
      </c>
      <c r="E16" s="74" t="str">
        <f>H14</f>
        <v>assiettes</v>
      </c>
      <c r="F16" s="76" t="str">
        <f>L16&amp;" "&amp;M16</f>
        <v>Recette mère ► MILLE-FEUILLE meringue et chiboust pamplemousse aux fraises des bois</v>
      </c>
      <c r="G16" s="77" t="str">
        <f>UPPER(LEFT(J10,1))&amp;" "&amp;J10&amp;" | "&amp;Q10&amp;"| "&amp;J12&amp;" "&amp;K12</f>
        <v>F FEUILLES DE MERINGUE | pâtisserie--ENTREMET| Auteur &gt; recette Béghin Say de Jean-Jacques Borne MOF 1994</v>
      </c>
      <c r="H16" s="78" t="s">
        <v>55</v>
      </c>
      <c r="I16" s="1739" t="s">
        <v>56</v>
      </c>
      <c r="J16" s="1739"/>
      <c r="K16" s="1739"/>
      <c r="L16" s="79" t="str">
        <f>IF(ISTEXT(M16),"Recette mère ►",H16)</f>
        <v>Recette mère ►</v>
      </c>
      <c r="M16" s="80" t="s">
        <v>57</v>
      </c>
      <c r="N16" s="80"/>
      <c r="O16" s="80"/>
      <c r="P16" s="81"/>
      <c r="Q16" s="81"/>
      <c r="R16" s="81"/>
      <c r="S16" s="1110" t="s">
        <v>912</v>
      </c>
      <c r="T16" s="1409"/>
      <c r="U16" s="120"/>
      <c r="V16" s="1410"/>
      <c r="W16" s="1410"/>
      <c r="X16" s="1410"/>
      <c r="Y16" s="1411"/>
      <c r="Z16" s="1412"/>
      <c r="AA16" s="1413"/>
      <c r="AB16" s="1414"/>
      <c r="AC16" s="1415"/>
      <c r="AD16" s="1416"/>
      <c r="AE16" s="1415"/>
      <c r="AF16" s="1417"/>
      <c r="AG16" s="1418"/>
      <c r="AH16" s="1419"/>
      <c r="AI16" s="1420"/>
      <c r="AJ16" s="1421"/>
      <c r="AK16" s="1422"/>
      <c r="AL16" s="1423"/>
      <c r="AM16" s="1409"/>
      <c r="AN16" s="120"/>
      <c r="AO16" s="1410"/>
      <c r="AP16" s="1410"/>
      <c r="AQ16" s="1410"/>
      <c r="AR16" s="1411"/>
      <c r="AS16" s="1412"/>
      <c r="AT16" s="1413"/>
      <c r="AU16" s="1414"/>
      <c r="AV16" s="1415"/>
      <c r="AW16" s="1416"/>
      <c r="AX16" s="1415"/>
      <c r="AY16" s="1417"/>
      <c r="AZ16" s="1418"/>
      <c r="BA16" s="1419"/>
      <c r="BB16" s="1420"/>
      <c r="BC16" s="1421"/>
      <c r="BD16" s="1422"/>
      <c r="BE16" s="1423"/>
      <c r="BH16" s="3">
        <v>1</v>
      </c>
    </row>
    <row r="17" spans="2:60" ht="27" customHeight="1">
      <c r="B17" s="84" t="s">
        <v>16</v>
      </c>
      <c r="C17" s="85" t="str">
        <f>C16</f>
        <v>F FEUILLES DE MERINGUE | pâtisserie--ENTREMET| Auteur &gt; recette Béghin Say de Jean-Jacques Borne MOF 1994</v>
      </c>
      <c r="D17" s="85">
        <f>D16</f>
        <v>18</v>
      </c>
      <c r="E17" s="85" t="str">
        <f>E16</f>
        <v>assiettes</v>
      </c>
      <c r="F17" s="86" t="str">
        <f>F16</f>
        <v>Recette mère ► MILLE-FEUILLE meringue et chiboust pamplemousse aux fraises des bois</v>
      </c>
      <c r="G17" s="13" t="s">
        <v>67</v>
      </c>
      <c r="H17" s="13" t="s">
        <v>68</v>
      </c>
      <c r="I17" s="13" t="s">
        <v>69</v>
      </c>
      <c r="J17" s="13" t="s">
        <v>70</v>
      </c>
      <c r="K17" s="87" t="s">
        <v>71</v>
      </c>
      <c r="L17" s="88" t="s">
        <v>72</v>
      </c>
      <c r="M17" s="89" t="s">
        <v>73</v>
      </c>
      <c r="N17" s="89" t="s">
        <v>74</v>
      </c>
      <c r="O17" s="89" t="s">
        <v>75</v>
      </c>
      <c r="P17" s="89" t="s">
        <v>76</v>
      </c>
      <c r="Q17" s="89" t="s">
        <v>77</v>
      </c>
      <c r="R17" s="89" t="s">
        <v>78</v>
      </c>
      <c r="S17" s="90" t="s">
        <v>79</v>
      </c>
      <c r="T17" s="1409"/>
      <c r="U17" s="120"/>
      <c r="V17" s="1410"/>
      <c r="W17" s="1410"/>
      <c r="X17" s="1410"/>
      <c r="Y17" s="1411"/>
      <c r="Z17" s="1412"/>
      <c r="AA17" s="1413"/>
      <c r="AB17" s="1414"/>
      <c r="AC17" s="1415"/>
      <c r="AD17" s="1416"/>
      <c r="AE17" s="1415"/>
      <c r="AF17" s="1417"/>
      <c r="AG17" s="1418"/>
      <c r="AH17" s="1419"/>
      <c r="AI17" s="1420"/>
      <c r="AJ17" s="1421"/>
      <c r="AK17" s="1422"/>
      <c r="AL17" s="1423"/>
      <c r="AM17" s="1409"/>
      <c r="AN17" s="120"/>
      <c r="AO17" s="1410"/>
      <c r="AP17" s="1410"/>
      <c r="AQ17" s="1410"/>
      <c r="AR17" s="1411"/>
      <c r="AS17" s="1412"/>
      <c r="AT17" s="1413"/>
      <c r="AU17" s="1414"/>
      <c r="AV17" s="1415"/>
      <c r="AW17" s="1416"/>
      <c r="AX17" s="1415"/>
      <c r="AY17" s="1417"/>
      <c r="AZ17" s="1418"/>
      <c r="BA17" s="1419"/>
      <c r="BB17" s="1420"/>
      <c r="BC17" s="1421"/>
      <c r="BD17" s="1422"/>
      <c r="BE17" s="1423"/>
      <c r="BH17" s="3">
        <v>1</v>
      </c>
    </row>
    <row r="18" spans="2:60" ht="27" customHeight="1">
      <c r="B18" s="28" t="s">
        <v>11</v>
      </c>
      <c r="C18" s="34" t="str">
        <f>C16</f>
        <v>F FEUILLES DE MERINGUE | pâtisserie--ENTREMET| Auteur &gt; recette Béghin Say de Jean-Jacques Borne MOF 1994</v>
      </c>
      <c r="D18" s="35">
        <f>D16</f>
        <v>18</v>
      </c>
      <c r="E18" s="34" t="str">
        <f>E16</f>
        <v>assiettes</v>
      </c>
      <c r="F18" s="36" t="str">
        <f>F16</f>
        <v>Recette mère ► MILLE-FEUILLE meringue et chiboust pamplemousse aux fraises des bois</v>
      </c>
      <c r="G18" s="92" t="s">
        <v>80</v>
      </c>
      <c r="H18" s="93" t="s">
        <v>81</v>
      </c>
      <c r="I18" s="94"/>
      <c r="J18" s="1884" t="s">
        <v>82</v>
      </c>
      <c r="K18" s="1885" t="s">
        <v>83</v>
      </c>
      <c r="L18" s="1886" t="s">
        <v>84</v>
      </c>
      <c r="M18" s="95" t="s">
        <v>85</v>
      </c>
      <c r="N18" s="96" t="s">
        <v>51</v>
      </c>
      <c r="O18" s="97" t="s">
        <v>86</v>
      </c>
      <c r="P18" s="1887" t="s">
        <v>87</v>
      </c>
      <c r="Q18" s="1889" t="s">
        <v>86</v>
      </c>
      <c r="R18" s="1881" t="s">
        <v>88</v>
      </c>
      <c r="S18" s="1882" t="s">
        <v>89</v>
      </c>
      <c r="T18" s="1409"/>
      <c r="U18" s="120"/>
      <c r="V18" s="1410"/>
      <c r="W18" s="1410"/>
      <c r="X18" s="1410"/>
      <c r="Y18" s="1411"/>
      <c r="Z18" s="1412"/>
      <c r="AA18" s="1413"/>
      <c r="AB18" s="1414"/>
      <c r="AC18" s="1415"/>
      <c r="AD18" s="1416"/>
      <c r="AE18" s="1415"/>
      <c r="AF18" s="1417"/>
      <c r="AG18" s="1418"/>
      <c r="AH18" s="1419"/>
      <c r="AI18" s="1420"/>
      <c r="AJ18" s="1421"/>
      <c r="AK18" s="1422"/>
      <c r="AL18" s="1423"/>
      <c r="AM18" s="1409"/>
      <c r="AN18" s="120"/>
      <c r="AO18" s="1410"/>
      <c r="AP18" s="1410"/>
      <c r="AQ18" s="1410"/>
      <c r="AR18" s="1411"/>
      <c r="AS18" s="1412"/>
      <c r="AT18" s="1413"/>
      <c r="AU18" s="1414"/>
      <c r="AV18" s="1415"/>
      <c r="AW18" s="1416"/>
      <c r="AX18" s="1415"/>
      <c r="AY18" s="1417"/>
      <c r="AZ18" s="1418"/>
      <c r="BA18" s="1419"/>
      <c r="BB18" s="1420"/>
      <c r="BC18" s="1421"/>
      <c r="BD18" s="1422"/>
      <c r="BE18" s="1423"/>
      <c r="BH18" s="3">
        <v>1</v>
      </c>
    </row>
    <row r="19" spans="2:60" ht="27" customHeight="1">
      <c r="B19" s="28" t="s">
        <v>11</v>
      </c>
      <c r="C19" s="34" t="str">
        <f>C16</f>
        <v>F FEUILLES DE MERINGUE | pâtisserie--ENTREMET| Auteur &gt; recette Béghin Say de Jean-Jacques Borne MOF 1994</v>
      </c>
      <c r="D19" s="35">
        <f>D16</f>
        <v>18</v>
      </c>
      <c r="E19" s="34" t="str">
        <f>E16</f>
        <v>assiettes</v>
      </c>
      <c r="F19" s="36" t="str">
        <f>F16</f>
        <v>Recette mère ► MILLE-FEUILLE meringue et chiboust pamplemousse aux fraises des bois</v>
      </c>
      <c r="G19" s="99" t="s">
        <v>94</v>
      </c>
      <c r="H19" s="100" t="s">
        <v>95</v>
      </c>
      <c r="I19" s="101" t="s">
        <v>96</v>
      </c>
      <c r="J19" s="1741"/>
      <c r="K19" s="1743"/>
      <c r="L19" s="1745"/>
      <c r="M19" s="102" t="s">
        <v>97</v>
      </c>
      <c r="N19" s="103" t="s">
        <v>98</v>
      </c>
      <c r="O19" s="104">
        <v>1</v>
      </c>
      <c r="P19" s="1888"/>
      <c r="Q19" s="1749"/>
      <c r="R19" s="1751"/>
      <c r="S19" s="1753"/>
      <c r="T19" s="1409"/>
      <c r="U19" s="120"/>
      <c r="V19" s="1410"/>
      <c r="W19" s="1410"/>
      <c r="X19" s="1410"/>
      <c r="Y19" s="1411"/>
      <c r="Z19" s="1412"/>
      <c r="AA19" s="1413"/>
      <c r="AB19" s="1414"/>
      <c r="AC19" s="1415"/>
      <c r="AD19" s="1416"/>
      <c r="AE19" s="1415"/>
      <c r="AF19" s="1417"/>
      <c r="AG19" s="1418"/>
      <c r="AH19" s="1419"/>
      <c r="AI19" s="1420"/>
      <c r="AJ19" s="1421"/>
      <c r="AK19" s="1422"/>
      <c r="AL19" s="1423"/>
      <c r="AM19" s="1409"/>
      <c r="AN19" s="120"/>
      <c r="AO19" s="1410"/>
      <c r="AP19" s="1410"/>
      <c r="AQ19" s="1410"/>
      <c r="AR19" s="1411"/>
      <c r="AS19" s="1412"/>
      <c r="AT19" s="1413"/>
      <c r="AU19" s="1414"/>
      <c r="AV19" s="1415"/>
      <c r="AW19" s="1416"/>
      <c r="AX19" s="1415"/>
      <c r="AY19" s="1417"/>
      <c r="AZ19" s="1418"/>
      <c r="BA19" s="1419"/>
      <c r="BB19" s="1420"/>
      <c r="BC19" s="1421"/>
      <c r="BD19" s="1422"/>
      <c r="BE19" s="1423"/>
      <c r="BH19" s="3">
        <v>1</v>
      </c>
    </row>
    <row r="20" spans="2:60" ht="27" customHeight="1">
      <c r="B20" s="28" t="s">
        <v>11</v>
      </c>
      <c r="C20" s="34" t="str">
        <f>C16</f>
        <v>F FEUILLES DE MERINGUE | pâtisserie--ENTREMET| Auteur &gt; recette Béghin Say de Jean-Jacques Borne MOF 1994</v>
      </c>
      <c r="D20" s="35">
        <f>D16</f>
        <v>18</v>
      </c>
      <c r="E20" s="34" t="str">
        <f>E16</f>
        <v>assiettes</v>
      </c>
      <c r="F20" s="36" t="str">
        <f>F16</f>
        <v>Recette mère ► MILLE-FEUILLE meringue et chiboust pamplemousse aux fraises des bois</v>
      </c>
      <c r="G20" s="105"/>
      <c r="H20" s="106"/>
      <c r="I20" s="107" t="str">
        <f>IF(OR(ISTEXT(G20), G20&lt;=0, J20&lt;=0), "", "de")</f>
        <v/>
      </c>
      <c r="J20" s="108">
        <v>100</v>
      </c>
      <c r="K20" s="121" t="s">
        <v>102</v>
      </c>
      <c r="L20" s="110">
        <v>1</v>
      </c>
      <c r="M20" s="111" t="s">
        <v>3396</v>
      </c>
      <c r="N20" s="112">
        <f>IF(P25=0,0,(P20/P25)*O19*1000)</f>
        <v>303.030303030303</v>
      </c>
      <c r="O20" s="113">
        <f>IF(P25=0, 0, (G20*L20)/(P25*O19))</f>
        <v>0</v>
      </c>
      <c r="P20" s="114">
        <f>IFERROR(_xlfn.LET(_xlpm.v,IFERROR(_xlfn.XLOOKUP(K20,G26:S26,G27:S27),_xlfn.XLOOKUP(K20,G28:S28,G29:S29)),_xlpm.v*J20*IF(ISBLANK(G20),1,G20)),0)</f>
        <v>0.1</v>
      </c>
      <c r="Q20" s="115">
        <f>IF(OR(ISBLANK(R15),R15=0),0,G20*R13*L20/R15)</f>
        <v>0</v>
      </c>
      <c r="R20" s="116">
        <f>IF(OR(ISBLANK(R15),R15=0),0,P20*L20*R13/R15)</f>
        <v>0.2</v>
      </c>
      <c r="S20" s="117" t="str">
        <f>_xlfn.LET(_xlpm.unite,SUBSTITUTE(TRIM(K20)," (s)",""),_xlpm.val,R20,_xlpm.estVol,COUNTIF(M26:S26,_xlpm.unite)+COUNTIF(M28:S28,_xlpm.unite)&gt;0,_xlpm.estPoids,COUNTIF(G26:L26,_xlpm.unite)+COUNTIF(G28:L28,_xlpm.unite)&gt;0,IF(_xlpm.estVol,IF(ROUND(_xlpm.val,3)&gt;=1,ROUND(_xlpm.val,3)&amp;" L",MAX(1,ROUND(_xlpm.val*100,0))&amp;" cl"),IF(_xlpm.estPoids,IF(ROUND(_xlpm.val,3)&gt;=1,ROUND(_xlpm.val,3)&amp;" Kg",MAX(1,ROUND(_xlpm.val*1000,0))&amp;" g"),"")))</f>
        <v>200 g</v>
      </c>
      <c r="T20" s="1409"/>
      <c r="U20" s="120"/>
      <c r="V20" s="1410"/>
      <c r="W20" s="1410"/>
      <c r="X20" s="1410"/>
      <c r="Y20" s="1411"/>
      <c r="Z20" s="1412"/>
      <c r="AA20" s="1413"/>
      <c r="AB20" s="1414"/>
      <c r="AC20" s="1415"/>
      <c r="AD20" s="1416"/>
      <c r="AE20" s="1415"/>
      <c r="AF20" s="1417"/>
      <c r="AG20" s="1418"/>
      <c r="AH20" s="1419"/>
      <c r="AI20" s="1420"/>
      <c r="AJ20" s="1421"/>
      <c r="AK20" s="1422"/>
      <c r="AL20" s="1423"/>
      <c r="AM20" s="1409"/>
      <c r="AN20" s="120"/>
      <c r="AO20" s="1410"/>
      <c r="AP20" s="1410"/>
      <c r="AQ20" s="1410"/>
      <c r="AR20" s="1411"/>
      <c r="AS20" s="1412"/>
      <c r="AT20" s="1413"/>
      <c r="AU20" s="1414"/>
      <c r="AV20" s="1415"/>
      <c r="AW20" s="1416"/>
      <c r="AX20" s="1415"/>
      <c r="AY20" s="1417"/>
      <c r="AZ20" s="1418"/>
      <c r="BA20" s="1419"/>
      <c r="BB20" s="1420"/>
      <c r="BC20" s="1421"/>
      <c r="BD20" s="1422"/>
      <c r="BE20" s="1423"/>
      <c r="BH20" s="3">
        <v>1</v>
      </c>
    </row>
    <row r="21" spans="2:60" ht="27" customHeight="1">
      <c r="B21" s="120" t="str">
        <f>IF(M21&lt;&gt;"","A","►")</f>
        <v>A</v>
      </c>
      <c r="C21" s="34" t="str">
        <f>C16</f>
        <v>F FEUILLES DE MERINGUE | pâtisserie--ENTREMET| Auteur &gt; recette Béghin Say de Jean-Jacques Borne MOF 1994</v>
      </c>
      <c r="D21" s="35">
        <f>D16</f>
        <v>18</v>
      </c>
      <c r="E21" s="34" t="str">
        <f>E16</f>
        <v>assiettes</v>
      </c>
      <c r="F21" s="36" t="str">
        <f>F16</f>
        <v>Recette mère ► MILLE-FEUILLE meringue et chiboust pamplemousse aux fraises des bois</v>
      </c>
      <c r="G21" s="105"/>
      <c r="H21" s="106"/>
      <c r="I21" s="107" t="str">
        <f>IF(OR(ISTEXT(G21), G21&lt;=0, J21&lt;=0), "", "de")</f>
        <v/>
      </c>
      <c r="J21" s="108">
        <v>100</v>
      </c>
      <c r="K21" s="121" t="s">
        <v>102</v>
      </c>
      <c r="L21" s="110">
        <v>1</v>
      </c>
      <c r="M21" s="111" t="s">
        <v>3397</v>
      </c>
      <c r="N21" s="112">
        <f>IF(P25=0,0,(P21/P25)*O19*1000)</f>
        <v>303.030303030303</v>
      </c>
      <c r="O21" s="122">
        <f>IF(P25=0, 0, (G21*L21)/(P25*O19))</f>
        <v>0</v>
      </c>
      <c r="P21" s="114">
        <f>IFERROR(_xlfn.LET(_xlpm.v,IFERROR(_xlfn.XLOOKUP(K21,G26:S26,G27:S27),_xlfn.XLOOKUP(K21,G28:S28,G29:S29)),_xlpm.v*J21*IF(ISBLANK(G21),1,G21)),0)</f>
        <v>0.1</v>
      </c>
      <c r="Q21" s="123">
        <f>IF(OR(ISBLANK(R15),R15=0),0,G21*R13*L21/R15)</f>
        <v>0</v>
      </c>
      <c r="R21" s="116">
        <f>IF(OR(ISBLANK(R15),R15=0),0,P21*L21*R13/R15)</f>
        <v>0.2</v>
      </c>
      <c r="S21" s="124" t="str">
        <f>_xlfn.LET(_xlpm.unite,SUBSTITUTE(TRIM(K21)," (s)",""),_xlpm.val,R21,_xlpm.estVol,COUNTIF(M26:S26,_xlpm.unite)+COUNTIF(M28:S28,_xlpm.unite)&gt;0,_xlpm.estPoids,COUNTIF(G26:L26,_xlpm.unite)+COUNTIF(G28:L28,_xlpm.unite)&gt;0,IF(_xlpm.estVol,IF(ROUND(_xlpm.val,3)&gt;=1,ROUND(_xlpm.val,3)&amp;" L",MAX(1,ROUND(_xlpm.val*100,0))&amp;" cl"),IF(_xlpm.estPoids,IF(ROUND(_xlpm.val,3)&gt;=1,ROUND(_xlpm.val,3)&amp;" Kg",MAX(1,ROUND(_xlpm.val*1000,0))&amp;" g"),"")))</f>
        <v>200 g</v>
      </c>
      <c r="T21" s="1409"/>
      <c r="U21" s="120"/>
      <c r="V21" s="1410"/>
      <c r="W21" s="1410"/>
      <c r="X21" s="1410"/>
      <c r="Y21" s="1411"/>
      <c r="Z21" s="1412"/>
      <c r="AA21" s="1413"/>
      <c r="AB21" s="1414"/>
      <c r="AC21" s="1415"/>
      <c r="AD21" s="1416"/>
      <c r="AE21" s="1415"/>
      <c r="AF21" s="1417"/>
      <c r="AG21" s="1418"/>
      <c r="AH21" s="1419"/>
      <c r="AI21" s="1420"/>
      <c r="AJ21" s="1421"/>
      <c r="AK21" s="1422"/>
      <c r="AL21" s="1423"/>
      <c r="AM21" s="1409"/>
      <c r="AN21" s="120"/>
      <c r="AO21" s="1410"/>
      <c r="AP21" s="1410"/>
      <c r="AQ21" s="1410"/>
      <c r="AR21" s="1411"/>
      <c r="AS21" s="1412"/>
      <c r="AT21" s="1413"/>
      <c r="AU21" s="1414"/>
      <c r="AV21" s="1415"/>
      <c r="AW21" s="1416"/>
      <c r="AX21" s="1415"/>
      <c r="AY21" s="1417"/>
      <c r="AZ21" s="1418"/>
      <c r="BA21" s="1419"/>
      <c r="BB21" s="1420"/>
      <c r="BC21" s="1421"/>
      <c r="BD21" s="1422"/>
      <c r="BE21" s="1423"/>
      <c r="BH21" s="3">
        <v>1</v>
      </c>
    </row>
    <row r="22" spans="2:60" ht="27" customHeight="1">
      <c r="B22" s="120" t="str">
        <f>IF(M22&lt;&gt;"","A","►")</f>
        <v>A</v>
      </c>
      <c r="C22" s="34" t="str">
        <f>C16</f>
        <v>F FEUILLES DE MERINGUE | pâtisserie--ENTREMET| Auteur &gt; recette Béghin Say de Jean-Jacques Borne MOF 1994</v>
      </c>
      <c r="D22" s="35">
        <f>D16</f>
        <v>18</v>
      </c>
      <c r="E22" s="34" t="str">
        <f>E16</f>
        <v>assiettes</v>
      </c>
      <c r="F22" s="36" t="str">
        <f>F16</f>
        <v>Recette mère ► MILLE-FEUILLE meringue et chiboust pamplemousse aux fraises des bois</v>
      </c>
      <c r="G22" s="105"/>
      <c r="H22" s="125"/>
      <c r="I22" s="107" t="str">
        <f>IF(OR(ISTEXT(G22), G22&lt;=0, J22&lt;=0), "", "de")</f>
        <v/>
      </c>
      <c r="J22" s="108">
        <v>100</v>
      </c>
      <c r="K22" s="121" t="s">
        <v>102</v>
      </c>
      <c r="L22" s="110">
        <v>1</v>
      </c>
      <c r="M22" s="111" t="s">
        <v>3398</v>
      </c>
      <c r="N22" s="112">
        <f>IF(P25=0,0,(P22/P25)*O19*1000)</f>
        <v>303.030303030303</v>
      </c>
      <c r="O22" s="122">
        <f>IF(P25=0, 0, (G22*L22)/(P25*O19))</f>
        <v>0</v>
      </c>
      <c r="P22" s="114">
        <f>IFERROR(_xlfn.LET(_xlpm.v,IFERROR(_xlfn.XLOOKUP(K22,G26:S26,G27:S27),_xlfn.XLOOKUP(K22,G28:S28,G29:S29)),_xlpm.v*J22*IF(ISBLANK(G22),1,G22)),0)</f>
        <v>0.1</v>
      </c>
      <c r="Q22" s="127">
        <f>IF(OR(ISBLANK(R15),R15=0),0,G22*R13*L22/R15)</f>
        <v>0</v>
      </c>
      <c r="R22" s="116">
        <f>IF(OR(ISBLANK(R15),R15=0),0,P22*L22*R13/R15)</f>
        <v>0.2</v>
      </c>
      <c r="S22" s="128" t="str">
        <f>_xlfn.LET(_xlpm.unite,SUBSTITUTE(TRIM(K22)," (s)",""),_xlpm.val,R22,_xlpm.estVol,COUNTIF(M26:S26,_xlpm.unite)+COUNTIF(M28:S28,_xlpm.unite)&gt;0,_xlpm.estPoids,COUNTIF(G26:L26,_xlpm.unite)+COUNTIF(G28:L28,_xlpm.unite)&gt;0,IF(_xlpm.estVol,IF(ROUND(_xlpm.val,3)&gt;=1,ROUND(_xlpm.val,3)&amp;" L",MAX(1,ROUND(_xlpm.val*100,0))&amp;" cl"),IF(_xlpm.estPoids,IF(ROUND(_xlpm.val,3)&gt;=1,ROUND(_xlpm.val,3)&amp;" Kg",MAX(1,ROUND(_xlpm.val*1000,0))&amp;" g"),"")))</f>
        <v>200 g</v>
      </c>
      <c r="T22" s="1409"/>
      <c r="U22" s="120"/>
      <c r="V22" s="1410"/>
      <c r="W22" s="1410"/>
      <c r="X22" s="1410"/>
      <c r="Y22" s="1411"/>
      <c r="Z22" s="1412"/>
      <c r="AA22" s="1413"/>
      <c r="AB22" s="1414"/>
      <c r="AC22" s="1415"/>
      <c r="AD22" s="1416"/>
      <c r="AE22" s="1415"/>
      <c r="AF22" s="1417"/>
      <c r="AG22" s="1418"/>
      <c r="AH22" s="1419"/>
      <c r="AI22" s="1420"/>
      <c r="AJ22" s="1421"/>
      <c r="AK22" s="1422"/>
      <c r="AL22" s="1423"/>
      <c r="AM22" s="1409"/>
      <c r="AN22" s="120"/>
      <c r="AO22" s="1410"/>
      <c r="AP22" s="1410"/>
      <c r="AQ22" s="1410"/>
      <c r="AR22" s="1411"/>
      <c r="AS22" s="1412"/>
      <c r="AT22" s="1413"/>
      <c r="AU22" s="1414"/>
      <c r="AV22" s="1415"/>
      <c r="AW22" s="1416"/>
      <c r="AX22" s="1415"/>
      <c r="AY22" s="1417"/>
      <c r="AZ22" s="1418"/>
      <c r="BA22" s="1419"/>
      <c r="BB22" s="1420"/>
      <c r="BC22" s="1421"/>
      <c r="BD22" s="1422"/>
      <c r="BE22" s="1423"/>
      <c r="BH22" s="3">
        <v>1</v>
      </c>
    </row>
    <row r="23" spans="2:60" ht="27" customHeight="1">
      <c r="B23" s="120" t="str">
        <f>IF(M23&lt;&gt;"","A","►")</f>
        <v>A</v>
      </c>
      <c r="C23" s="34" t="str">
        <f>C16</f>
        <v>F FEUILLES DE MERINGUE | pâtisserie--ENTREMET| Auteur &gt; recette Béghin Say de Jean-Jacques Borne MOF 1994</v>
      </c>
      <c r="D23" s="35">
        <f>D16</f>
        <v>18</v>
      </c>
      <c r="E23" s="34" t="str">
        <f>E16</f>
        <v>assiettes</v>
      </c>
      <c r="F23" s="36" t="str">
        <f>F16</f>
        <v>Recette mère ► MILLE-FEUILLE meringue et chiboust pamplemousse aux fraises des bois</v>
      </c>
      <c r="G23" s="105"/>
      <c r="H23" s="125"/>
      <c r="I23" s="107" t="str">
        <f>IF(OR(ISTEXT(G23), G23&lt;=0, J23&lt;=0), "", "de")</f>
        <v/>
      </c>
      <c r="J23" s="108">
        <v>30</v>
      </c>
      <c r="K23" s="121" t="s">
        <v>102</v>
      </c>
      <c r="L23" s="110">
        <v>1</v>
      </c>
      <c r="M23" s="111" t="s">
        <v>3399</v>
      </c>
      <c r="N23" s="112">
        <f>IF(P25=0,0,(P23/P25)*O19*1000)</f>
        <v>90.909090909090878</v>
      </c>
      <c r="O23" s="122">
        <f>IF(P25=0, 0, (G23*L23)/(P25*O19))</f>
        <v>0</v>
      </c>
      <c r="P23" s="114">
        <f>IFERROR(_xlfn.LET(_xlpm.v,IFERROR(_xlfn.XLOOKUP(K23,G26:S26,G27:S27),_xlfn.XLOOKUP(K23,G28:S28,G29:S29)),_xlpm.v*J23*IF(ISBLANK(G23),1,G23)),0)</f>
        <v>0.03</v>
      </c>
      <c r="Q23" s="123">
        <f>IF(OR(ISBLANK(R15),R15=0),0,G23*R13*L23/R15)</f>
        <v>0</v>
      </c>
      <c r="R23" s="116">
        <f>IF(OR(ISBLANK(R15),R15=0),0,P23*L23*R13/R15)</f>
        <v>6.0000000000000005E-2</v>
      </c>
      <c r="S23" s="124" t="str">
        <f>_xlfn.LET(_xlpm.unite,SUBSTITUTE(TRIM(K23)," (s)",""),_xlpm.val,R23,_xlpm.estVol,COUNTIF(M26:S26,_xlpm.unite)+COUNTIF(M28:S28,_xlpm.unite)&gt;0,_xlpm.estPoids,COUNTIF(G26:L26,_xlpm.unite)+COUNTIF(G28:L28,_xlpm.unite)&gt;0,IF(_xlpm.estVol,IF(ROUND(_xlpm.val,3)&gt;=1,ROUND(_xlpm.val,3)&amp;" L",MAX(1,ROUND(_xlpm.val*100,0))&amp;" cl"),IF(_xlpm.estPoids,IF(ROUND(_xlpm.val,3)&gt;=1,ROUND(_xlpm.val,3)&amp;" Kg",MAX(1,ROUND(_xlpm.val*1000,0))&amp;" g"),"")))</f>
        <v>60 g</v>
      </c>
      <c r="T23" s="1409"/>
      <c r="U23" s="120"/>
      <c r="V23" s="1410"/>
      <c r="W23" s="1410"/>
      <c r="X23" s="1410"/>
      <c r="Y23" s="1411"/>
      <c r="Z23" s="1412"/>
      <c r="AA23" s="1413"/>
      <c r="AB23" s="1414"/>
      <c r="AC23" s="1415"/>
      <c r="AD23" s="1416"/>
      <c r="AE23" s="1415"/>
      <c r="AF23" s="1417"/>
      <c r="AG23" s="1418"/>
      <c r="AH23" s="1419"/>
      <c r="AI23" s="1420"/>
      <c r="AJ23" s="1421"/>
      <c r="AK23" s="1422"/>
      <c r="AL23" s="1423"/>
      <c r="AM23" s="1409"/>
      <c r="AN23" s="120"/>
      <c r="AO23" s="1410"/>
      <c r="AP23" s="1410"/>
      <c r="AQ23" s="1410"/>
      <c r="AR23" s="1411"/>
      <c r="AS23" s="1412"/>
      <c r="AT23" s="1413"/>
      <c r="AU23" s="1414"/>
      <c r="AV23" s="1415"/>
      <c r="AW23" s="1416"/>
      <c r="AX23" s="1415"/>
      <c r="AY23" s="1417"/>
      <c r="AZ23" s="1418"/>
      <c r="BA23" s="1419"/>
      <c r="BB23" s="1420"/>
      <c r="BC23" s="1421"/>
      <c r="BD23" s="1422"/>
      <c r="BE23" s="1423"/>
      <c r="BH23" s="3">
        <v>1</v>
      </c>
    </row>
    <row r="24" spans="2:60" ht="27" customHeight="1">
      <c r="B24" s="120" t="str">
        <f>IF(M24&lt;&gt;"","A","►")</f>
        <v>A</v>
      </c>
      <c r="C24" s="34" t="str">
        <f>C16</f>
        <v>F FEUILLES DE MERINGUE | pâtisserie--ENTREMET| Auteur &gt; recette Béghin Say de Jean-Jacques Borne MOF 1994</v>
      </c>
      <c r="D24" s="35">
        <f>D16</f>
        <v>18</v>
      </c>
      <c r="E24" s="34" t="str">
        <f>E16</f>
        <v>assiettes</v>
      </c>
      <c r="F24" s="36" t="str">
        <f>F16</f>
        <v>Recette mère ► MILLE-FEUILLE meringue et chiboust pamplemousse aux fraises des bois</v>
      </c>
      <c r="G24" s="105"/>
      <c r="H24" s="125"/>
      <c r="I24" s="107" t="str">
        <f>IF(OR(ISTEXT(G24), G24&lt;=0, J24&lt;=0), "", "de")</f>
        <v/>
      </c>
      <c r="J24" s="108"/>
      <c r="K24" s="146"/>
      <c r="L24" s="110">
        <v>1</v>
      </c>
      <c r="M24" s="111" t="s">
        <v>3400</v>
      </c>
      <c r="N24" s="112">
        <f>IF(P25=0,0,(P24/P25)*O19*1000)</f>
        <v>0</v>
      </c>
      <c r="O24" s="122">
        <f>IF(P25=0, 0, (G24*L24)/(P25*O19))</f>
        <v>0</v>
      </c>
      <c r="P24" s="114">
        <f>IFERROR(_xlfn.LET(_xlpm.v,IFERROR(_xlfn.XLOOKUP(K24,G26:S26,G27:S27),_xlfn.XLOOKUP(K24,G28:S28,G29:S29)),_xlpm.v*J24*IF(ISBLANK(G24),1,G24)),0)</f>
        <v>0</v>
      </c>
      <c r="Q24" s="127">
        <f>IF(OR(ISBLANK(R15),R15=0),0,G24*R13*L24/R15)</f>
        <v>0</v>
      </c>
      <c r="R24" s="116">
        <f>IF(OR(ISBLANK(R15),R15=0),0,P24*L24*R13/R15)</f>
        <v>0</v>
      </c>
      <c r="S24" s="128" t="str">
        <f>_xlfn.LET(_xlpm.unite,SUBSTITUTE(TRIM(K24)," (s)",""),_xlpm.val,R24,_xlpm.estVol,COUNTIF(M26:S26,_xlpm.unite)+COUNTIF(M28:S28,_xlpm.unite)&gt;0,_xlpm.estPoids,COUNTIF(G26:L26,_xlpm.unite)+COUNTIF(G28:L28,_xlpm.unite)&gt;0,IF(_xlpm.estVol,IF(ROUND(_xlpm.val,3)&gt;=1,ROUND(_xlpm.val,3)&amp;" L",MAX(1,ROUND(_xlpm.val*100,0))&amp;" cl"),IF(_xlpm.estPoids,IF(ROUND(_xlpm.val,3)&gt;=1,ROUND(_xlpm.val,3)&amp;" Kg",MAX(1,ROUND(_xlpm.val*1000,0))&amp;" g"),"")))</f>
        <v/>
      </c>
      <c r="T24" s="1409"/>
      <c r="U24" s="120"/>
      <c r="V24" s="1410"/>
      <c r="W24" s="1410"/>
      <c r="X24" s="1410"/>
      <c r="Y24" s="1411"/>
      <c r="Z24" s="1412"/>
      <c r="AA24" s="1413"/>
      <c r="AB24" s="1414"/>
      <c r="AC24" s="1415"/>
      <c r="AD24" s="1416"/>
      <c r="AE24" s="1415"/>
      <c r="AF24" s="1417"/>
      <c r="AG24" s="1418"/>
      <c r="AH24" s="1419"/>
      <c r="AI24" s="1420"/>
      <c r="AJ24" s="1421"/>
      <c r="AK24" s="1422"/>
      <c r="AL24" s="1423"/>
      <c r="AM24" s="1409"/>
      <c r="AN24" s="120"/>
      <c r="AO24" s="1410"/>
      <c r="AP24" s="1410"/>
      <c r="AQ24" s="1410"/>
      <c r="AR24" s="1411"/>
      <c r="AS24" s="1412"/>
      <c r="AT24" s="1413"/>
      <c r="AU24" s="1414"/>
      <c r="AV24" s="1415"/>
      <c r="AW24" s="1416"/>
      <c r="AX24" s="1415"/>
      <c r="AY24" s="1417"/>
      <c r="AZ24" s="1418"/>
      <c r="BA24" s="1419"/>
      <c r="BB24" s="1420"/>
      <c r="BC24" s="1421"/>
      <c r="BD24" s="1422"/>
      <c r="BE24" s="1423"/>
      <c r="BH24" s="3">
        <v>1</v>
      </c>
    </row>
    <row r="25" spans="2:60" ht="27" customHeight="1">
      <c r="B25" s="120" t="s">
        <v>11</v>
      </c>
      <c r="C25" s="34" t="str">
        <f>C16</f>
        <v>F FEUILLES DE MERINGUE | pâtisserie--ENTREMET| Auteur &gt; recette Béghin Say de Jean-Jacques Borne MOF 1994</v>
      </c>
      <c r="D25" s="35">
        <f>D16</f>
        <v>18</v>
      </c>
      <c r="E25" s="34" t="str">
        <f>E16</f>
        <v>assiettes</v>
      </c>
      <c r="F25" s="36" t="str">
        <f>F16</f>
        <v>Recette mère ► MILLE-FEUILLE meringue et chiboust pamplemousse aux fraises des bois</v>
      </c>
      <c r="G25" s="154" t="s">
        <v>140</v>
      </c>
      <c r="H25" s="155"/>
      <c r="I25" s="155"/>
      <c r="J25" s="155"/>
      <c r="K25" s="155"/>
      <c r="L25" s="1112"/>
      <c r="M25" s="1113"/>
      <c r="N25" s="156"/>
      <c r="O25" s="156"/>
      <c r="P25" s="157">
        <f>SUM(P20:P24)</f>
        <v>0.33000000000000007</v>
      </c>
      <c r="Q25" s="158"/>
      <c r="R25" s="158" t="str">
        <f>"Total " &amp; R17&amp;" &gt;"</f>
        <v>Total Col.17 &gt;</v>
      </c>
      <c r="S25" s="1114">
        <f>SUM(R20:R24)</f>
        <v>0.66000000000000014</v>
      </c>
      <c r="T25" s="1409"/>
      <c r="U25" s="120"/>
      <c r="V25" s="1410"/>
      <c r="W25" s="1410"/>
      <c r="X25" s="1410"/>
      <c r="Y25" s="1411"/>
      <c r="Z25" s="1412"/>
      <c r="AA25" s="1413"/>
      <c r="AB25" s="1414"/>
      <c r="AC25" s="1415"/>
      <c r="AD25" s="1416"/>
      <c r="AE25" s="1415"/>
      <c r="AF25" s="1417"/>
      <c r="AG25" s="1418"/>
      <c r="AH25" s="1419"/>
      <c r="AI25" s="1420"/>
      <c r="AJ25" s="1421"/>
      <c r="AK25" s="1422"/>
      <c r="AL25" s="1423"/>
      <c r="AM25" s="1409"/>
      <c r="AN25" s="120"/>
      <c r="AO25" s="1410"/>
      <c r="AP25" s="1410"/>
      <c r="AQ25" s="1410"/>
      <c r="AR25" s="1411"/>
      <c r="AS25" s="1412"/>
      <c r="AT25" s="1413"/>
      <c r="AU25" s="1414"/>
      <c r="AV25" s="1415"/>
      <c r="AW25" s="1416"/>
      <c r="AX25" s="1415"/>
      <c r="AY25" s="1417"/>
      <c r="AZ25" s="1418"/>
      <c r="BA25" s="1419"/>
      <c r="BB25" s="1420"/>
      <c r="BC25" s="1421"/>
      <c r="BD25" s="1422"/>
      <c r="BE25" s="1423"/>
      <c r="BH25" s="3">
        <v>1</v>
      </c>
    </row>
    <row r="26" spans="2:60" ht="27" customHeight="1">
      <c r="B26" s="120" t="s">
        <v>16</v>
      </c>
      <c r="C26" s="34" t="str">
        <f>C16</f>
        <v>F FEUILLES DE MERINGUE | pâtisserie--ENTREMET| Auteur &gt; recette Béghin Say de Jean-Jacques Borne MOF 1994</v>
      </c>
      <c r="D26" s="35">
        <f>D16</f>
        <v>18</v>
      </c>
      <c r="E26" s="34" t="str">
        <f>E16</f>
        <v>assiettes</v>
      </c>
      <c r="F26" s="36" t="str">
        <f>F16</f>
        <v>Recette mère ► MILLE-FEUILLE meringue et chiboust pamplemousse aux fraises des bois</v>
      </c>
      <c r="G26" s="165" t="s">
        <v>147</v>
      </c>
      <c r="H26" s="121" t="s">
        <v>102</v>
      </c>
      <c r="I26" s="166" t="s">
        <v>148</v>
      </c>
      <c r="J26" s="167" t="s">
        <v>149</v>
      </c>
      <c r="K26" s="135" t="s">
        <v>150</v>
      </c>
      <c r="L26" s="135" t="s">
        <v>111</v>
      </c>
      <c r="M26" s="109" t="s">
        <v>0</v>
      </c>
      <c r="N26" s="109" t="s">
        <v>99</v>
      </c>
      <c r="O26" s="109" t="s">
        <v>151</v>
      </c>
      <c r="P26" s="109" t="s">
        <v>152</v>
      </c>
      <c r="Q26" s="126" t="s">
        <v>106</v>
      </c>
      <c r="R26" s="126" t="s">
        <v>153</v>
      </c>
      <c r="S26" s="168" t="s">
        <v>154</v>
      </c>
      <c r="T26" s="1409"/>
      <c r="U26" s="120"/>
      <c r="V26" s="1410"/>
      <c r="W26" s="1410"/>
      <c r="X26" s="1410"/>
      <c r="Y26" s="1411"/>
      <c r="Z26" s="1412"/>
      <c r="AA26" s="1413"/>
      <c r="AB26" s="1414"/>
      <c r="AC26" s="1415"/>
      <c r="AD26" s="1416"/>
      <c r="AE26" s="1415"/>
      <c r="AF26" s="1417"/>
      <c r="AG26" s="1418"/>
      <c r="AH26" s="1419"/>
      <c r="AI26" s="1420"/>
      <c r="AJ26" s="1421"/>
      <c r="AK26" s="1422"/>
      <c r="AL26" s="1423"/>
      <c r="AM26" s="1409"/>
      <c r="AN26" s="120"/>
      <c r="AO26" s="1410"/>
      <c r="AP26" s="1410"/>
      <c r="AQ26" s="1410"/>
      <c r="AR26" s="1411"/>
      <c r="AS26" s="1412"/>
      <c r="AT26" s="1413"/>
      <c r="AU26" s="1414"/>
      <c r="AV26" s="1415"/>
      <c r="AW26" s="1416"/>
      <c r="AX26" s="1415"/>
      <c r="AY26" s="1417"/>
      <c r="AZ26" s="1418"/>
      <c r="BA26" s="1419"/>
      <c r="BB26" s="1420"/>
      <c r="BC26" s="1421"/>
      <c r="BD26" s="1422"/>
      <c r="BE26" s="1423"/>
      <c r="BH26" s="3">
        <v>1</v>
      </c>
    </row>
    <row r="27" spans="2:60" ht="27" customHeight="1">
      <c r="B27" s="120" t="s">
        <v>16</v>
      </c>
      <c r="C27" s="34" t="str">
        <f>C16</f>
        <v>F FEUILLES DE MERINGUE | pâtisserie--ENTREMET| Auteur &gt; recette Béghin Say de Jean-Jacques Borne MOF 1994</v>
      </c>
      <c r="D27" s="35">
        <f>D16</f>
        <v>18</v>
      </c>
      <c r="E27" s="34" t="str">
        <f>E16</f>
        <v>assiettes</v>
      </c>
      <c r="F27" s="36" t="str">
        <f>F16</f>
        <v>Recette mère ► MILLE-FEUILLE meringue et chiboust pamplemousse aux fraises des bois</v>
      </c>
      <c r="G27" s="1093">
        <v>1</v>
      </c>
      <c r="H27" s="1094">
        <v>1E-3</v>
      </c>
      <c r="I27" s="1095">
        <v>0</v>
      </c>
      <c r="J27" s="1094">
        <v>0.25</v>
      </c>
      <c r="K27" s="1094">
        <v>0.33332999999999996</v>
      </c>
      <c r="L27" s="1094">
        <v>0.5</v>
      </c>
      <c r="M27" s="1096">
        <v>1</v>
      </c>
      <c r="N27" s="1096">
        <v>0.1</v>
      </c>
      <c r="O27" s="1096">
        <v>0.01</v>
      </c>
      <c r="P27" s="1096">
        <v>1E-3</v>
      </c>
      <c r="Q27" s="1096">
        <v>0.5</v>
      </c>
      <c r="R27" s="1096">
        <v>0.33300000000000002</v>
      </c>
      <c r="S27" s="1097">
        <v>0.2</v>
      </c>
      <c r="T27" s="1409"/>
      <c r="U27" s="120"/>
      <c r="V27" s="1410"/>
      <c r="W27" s="1410"/>
      <c r="X27" s="1410"/>
      <c r="Y27" s="1411"/>
      <c r="Z27" s="1412"/>
      <c r="AA27" s="1413"/>
      <c r="AB27" s="1414"/>
      <c r="AC27" s="1415"/>
      <c r="AD27" s="1416"/>
      <c r="AE27" s="1415"/>
      <c r="AF27" s="1417"/>
      <c r="AG27" s="1418"/>
      <c r="AH27" s="1419"/>
      <c r="AI27" s="1420"/>
      <c r="AJ27" s="1421"/>
      <c r="AK27" s="1422"/>
      <c r="AL27" s="1423"/>
      <c r="AM27" s="1409"/>
      <c r="AN27" s="120"/>
      <c r="AO27" s="1410"/>
      <c r="AP27" s="1410"/>
      <c r="AQ27" s="1410"/>
      <c r="AR27" s="1411"/>
      <c r="AS27" s="1412"/>
      <c r="AT27" s="1413"/>
      <c r="AU27" s="1414"/>
      <c r="AV27" s="1415"/>
      <c r="AW27" s="1416"/>
      <c r="AX27" s="1415"/>
      <c r="AY27" s="1417"/>
      <c r="AZ27" s="1418"/>
      <c r="BA27" s="1419"/>
      <c r="BB27" s="1420"/>
      <c r="BC27" s="1421"/>
      <c r="BD27" s="1422"/>
      <c r="BE27" s="1423"/>
      <c r="BH27" s="3">
        <v>1</v>
      </c>
    </row>
    <row r="28" spans="2:60" ht="27" customHeight="1">
      <c r="B28" s="120" t="s">
        <v>16</v>
      </c>
      <c r="C28" s="34" t="str">
        <f>C16</f>
        <v>F FEUILLES DE MERINGUE | pâtisserie--ENTREMET| Auteur &gt; recette Béghin Say de Jean-Jacques Borne MOF 1994</v>
      </c>
      <c r="D28" s="35">
        <f>D16</f>
        <v>18</v>
      </c>
      <c r="E28" s="34" t="str">
        <f>E16</f>
        <v>assiettes</v>
      </c>
      <c r="F28" s="36" t="str">
        <f>F16</f>
        <v>Recette mère ► MILLE-FEUILLE meringue et chiboust pamplemousse aux fraises des bois</v>
      </c>
      <c r="G28" s="138" t="s">
        <v>162</v>
      </c>
      <c r="H28" s="138" t="s">
        <v>163</v>
      </c>
      <c r="I28" s="166" t="s">
        <v>148</v>
      </c>
      <c r="J28" s="138" t="s">
        <v>116</v>
      </c>
      <c r="K28" s="138" t="s">
        <v>164</v>
      </c>
      <c r="L28" s="138" t="s">
        <v>165</v>
      </c>
      <c r="M28" s="143" t="s">
        <v>121</v>
      </c>
      <c r="N28" s="178" t="s">
        <v>166</v>
      </c>
      <c r="O28" s="178" t="s">
        <v>167</v>
      </c>
      <c r="P28" s="126" t="s">
        <v>168</v>
      </c>
      <c r="Q28" s="126" t="s">
        <v>169</v>
      </c>
      <c r="R28" s="126" t="s">
        <v>107</v>
      </c>
      <c r="S28" s="179" t="s">
        <v>170</v>
      </c>
      <c r="T28" s="1409"/>
      <c r="U28" s="120"/>
      <c r="V28" s="1410"/>
      <c r="W28" s="1410"/>
      <c r="X28" s="1410"/>
      <c r="Y28" s="1411"/>
      <c r="Z28" s="1412"/>
      <c r="AA28" s="1413"/>
      <c r="AB28" s="1414"/>
      <c r="AC28" s="1415"/>
      <c r="AD28" s="1416"/>
      <c r="AE28" s="1415"/>
      <c r="AF28" s="1417"/>
      <c r="AG28" s="1418"/>
      <c r="AH28" s="1419"/>
      <c r="AI28" s="1420"/>
      <c r="AJ28" s="1421"/>
      <c r="AK28" s="1422"/>
      <c r="AL28" s="1423"/>
      <c r="AM28" s="1409"/>
      <c r="AN28" s="120"/>
      <c r="AO28" s="1410"/>
      <c r="AP28" s="1410"/>
      <c r="AQ28" s="1410"/>
      <c r="AR28" s="1411"/>
      <c r="AS28" s="1412"/>
      <c r="AT28" s="1413"/>
      <c r="AU28" s="1414"/>
      <c r="AV28" s="1415"/>
      <c r="AW28" s="1416"/>
      <c r="AX28" s="1415"/>
      <c r="AY28" s="1417"/>
      <c r="AZ28" s="1418"/>
      <c r="BA28" s="1419"/>
      <c r="BB28" s="1420"/>
      <c r="BC28" s="1421"/>
      <c r="BD28" s="1422"/>
      <c r="BE28" s="1423"/>
      <c r="BH28" s="3">
        <v>1</v>
      </c>
    </row>
    <row r="29" spans="2:60" ht="27" customHeight="1">
      <c r="B29" s="120" t="s">
        <v>16</v>
      </c>
      <c r="C29" s="34" t="str">
        <f>C16</f>
        <v>F FEUILLES DE MERINGUE | pâtisserie--ENTREMET| Auteur &gt; recette Béghin Say de Jean-Jacques Borne MOF 1994</v>
      </c>
      <c r="D29" s="35">
        <f>D16</f>
        <v>18</v>
      </c>
      <c r="E29" s="34" t="str">
        <f>E16</f>
        <v>assiettes</v>
      </c>
      <c r="F29" s="36" t="str">
        <f>F16</f>
        <v>Recette mère ► MILLE-FEUILLE meringue et chiboust pamplemousse aux fraises des bois</v>
      </c>
      <c r="G29" s="1093">
        <v>2.835E-2</v>
      </c>
      <c r="H29" s="1094">
        <v>0.13</v>
      </c>
      <c r="I29" s="1095">
        <v>0</v>
      </c>
      <c r="J29" s="1094">
        <v>0.2</v>
      </c>
      <c r="K29" s="1094">
        <v>0.23</v>
      </c>
      <c r="L29" s="1094">
        <v>0.22500000000000001</v>
      </c>
      <c r="M29" s="1096">
        <v>0.35</v>
      </c>
      <c r="N29" s="1096">
        <v>5.0000000000000001E-3</v>
      </c>
      <c r="O29" s="1096">
        <v>5.0000000000000001E-3</v>
      </c>
      <c r="P29" s="1096">
        <v>1.4999999999999999E-2</v>
      </c>
      <c r="Q29" s="1096">
        <v>0.1</v>
      </c>
      <c r="R29" s="1096">
        <v>0.22500000000000001</v>
      </c>
      <c r="S29" s="1097">
        <v>1E-3</v>
      </c>
      <c r="T29" s="1409"/>
      <c r="U29" s="120"/>
      <c r="V29" s="1410"/>
      <c r="W29" s="1410"/>
      <c r="X29" s="1410"/>
      <c r="Y29" s="1411"/>
      <c r="Z29" s="1412"/>
      <c r="AA29" s="1413"/>
      <c r="AB29" s="1414"/>
      <c r="AC29" s="1415"/>
      <c r="AD29" s="1416"/>
      <c r="AE29" s="1415"/>
      <c r="AF29" s="1417"/>
      <c r="AG29" s="1418"/>
      <c r="AH29" s="1419"/>
      <c r="AI29" s="1420"/>
      <c r="AJ29" s="1421"/>
      <c r="AK29" s="1422"/>
      <c r="AL29" s="1423"/>
      <c r="AM29" s="1409"/>
      <c r="AN29" s="120"/>
      <c r="AO29" s="1410"/>
      <c r="AP29" s="1410"/>
      <c r="AQ29" s="1410"/>
      <c r="AR29" s="1411"/>
      <c r="AS29" s="1412"/>
      <c r="AT29" s="1413"/>
      <c r="AU29" s="1414"/>
      <c r="AV29" s="1415"/>
      <c r="AW29" s="1416"/>
      <c r="AX29" s="1415"/>
      <c r="AY29" s="1417"/>
      <c r="AZ29" s="1418"/>
      <c r="BA29" s="1419"/>
      <c r="BB29" s="1420"/>
      <c r="BC29" s="1421"/>
      <c r="BD29" s="1422"/>
      <c r="BE29" s="1423"/>
      <c r="BH29" s="3">
        <v>1</v>
      </c>
    </row>
    <row r="30" spans="2:60" ht="27" customHeight="1">
      <c r="B30" s="184" t="s">
        <v>11</v>
      </c>
      <c r="C30" s="185" t="str">
        <f>C16</f>
        <v>F FEUILLES DE MERINGUE | pâtisserie--ENTREMET| Auteur &gt; recette Béghin Say de Jean-Jacques Borne MOF 1994</v>
      </c>
      <c r="D30" s="185">
        <f>D16</f>
        <v>18</v>
      </c>
      <c r="E30" s="186" t="str">
        <f>E16</f>
        <v>assiettes</v>
      </c>
      <c r="F30" s="187" t="str">
        <f>F16</f>
        <v>Recette mère ► MILLE-FEUILLE meringue et chiboust pamplemousse aux fraises des bois</v>
      </c>
      <c r="G30" s="188" t="str">
        <f t="shared" ref="G30:L30" si="2">G17</f>
        <v>Col.6</v>
      </c>
      <c r="H30" s="188" t="str">
        <f t="shared" si="2"/>
        <v>Col.7</v>
      </c>
      <c r="I30" s="188" t="str">
        <f t="shared" si="2"/>
        <v>Col.8</v>
      </c>
      <c r="J30" s="188" t="str">
        <f t="shared" si="2"/>
        <v>Col.9</v>
      </c>
      <c r="K30" s="188" t="str">
        <f t="shared" si="2"/>
        <v>Col.10</v>
      </c>
      <c r="L30" s="188" t="str">
        <f t="shared" si="2"/>
        <v>Col.11</v>
      </c>
      <c r="M30" s="189" t="s">
        <v>171</v>
      </c>
      <c r="N30" s="190"/>
      <c r="O30" s="190"/>
      <c r="P30" s="191"/>
      <c r="Q30" s="191"/>
      <c r="R30" s="192" t="s">
        <v>172</v>
      </c>
      <c r="S30" s="193" t="s">
        <v>3406</v>
      </c>
      <c r="T30" s="1409"/>
      <c r="U30" s="120"/>
      <c r="V30" s="1410"/>
      <c r="W30" s="1410"/>
      <c r="X30" s="1410"/>
      <c r="Y30" s="1411"/>
      <c r="Z30" s="1412"/>
      <c r="AA30" s="1413"/>
      <c r="AB30" s="1414"/>
      <c r="AC30" s="1415"/>
      <c r="AD30" s="1416"/>
      <c r="AE30" s="1415"/>
      <c r="AF30" s="1417"/>
      <c r="AG30" s="1418"/>
      <c r="AH30" s="1419"/>
      <c r="AI30" s="1420"/>
      <c r="AJ30" s="1421"/>
      <c r="AK30" s="1422"/>
      <c r="AL30" s="1423"/>
      <c r="AM30" s="1409"/>
      <c r="AN30" s="120"/>
      <c r="AO30" s="1410"/>
      <c r="AP30" s="1410"/>
      <c r="AQ30" s="1410"/>
      <c r="AR30" s="1411"/>
      <c r="AS30" s="1412"/>
      <c r="AT30" s="1413"/>
      <c r="AU30" s="1414"/>
      <c r="AV30" s="1415"/>
      <c r="AW30" s="1416"/>
      <c r="AX30" s="1415"/>
      <c r="AY30" s="1417"/>
      <c r="AZ30" s="1418"/>
      <c r="BA30" s="1419"/>
      <c r="BB30" s="1420"/>
      <c r="BC30" s="1421"/>
      <c r="BD30" s="1422"/>
      <c r="BE30" s="1423"/>
      <c r="BH30" s="3">
        <v>1</v>
      </c>
    </row>
    <row r="31" spans="2:60" ht="27" customHeight="1">
      <c r="B31" s="194" t="s">
        <v>11</v>
      </c>
      <c r="C31" s="195" t="str">
        <f>C16</f>
        <v>F FEUILLES DE MERINGUE | pâtisserie--ENTREMET| Auteur &gt; recette Béghin Say de Jean-Jacques Borne MOF 1994</v>
      </c>
      <c r="D31" s="195">
        <f>D16</f>
        <v>18</v>
      </c>
      <c r="E31" s="196" t="str">
        <f>E16</f>
        <v>assiettes</v>
      </c>
      <c r="F31" s="197" t="str">
        <f>F16</f>
        <v>Recette mère ► MILLE-FEUILLE meringue et chiboust pamplemousse aux fraises des bois</v>
      </c>
      <c r="G31" s="198" t="s">
        <v>174</v>
      </c>
      <c r="H31" s="199" t="s">
        <v>175</v>
      </c>
      <c r="I31" s="200"/>
      <c r="J31" s="200"/>
      <c r="K31" s="200"/>
      <c r="L31" s="200"/>
      <c r="M31" s="200"/>
      <c r="N31" s="200"/>
      <c r="O31" s="201"/>
      <c r="P31" s="202"/>
      <c r="Q31" s="203"/>
      <c r="R31" s="204" t="s">
        <v>176</v>
      </c>
      <c r="S31" s="205" t="s">
        <v>685</v>
      </c>
      <c r="T31" s="1409"/>
      <c r="U31" s="120"/>
      <c r="V31" s="1410"/>
      <c r="W31" s="1410"/>
      <c r="X31" s="1410"/>
      <c r="Y31" s="1411"/>
      <c r="Z31" s="1412"/>
      <c r="AA31" s="1413"/>
      <c r="AB31" s="1414"/>
      <c r="AC31" s="1415"/>
      <c r="AD31" s="1416"/>
      <c r="AE31" s="1415"/>
      <c r="AF31" s="1417"/>
      <c r="AG31" s="1418"/>
      <c r="AH31" s="1419"/>
      <c r="AI31" s="1420"/>
      <c r="AJ31" s="1421"/>
      <c r="AK31" s="1422"/>
      <c r="AL31" s="1423"/>
      <c r="AM31" s="1409"/>
      <c r="AN31" s="120"/>
      <c r="AO31" s="1410"/>
      <c r="AP31" s="1410"/>
      <c r="AQ31" s="1410"/>
      <c r="AR31" s="1411"/>
      <c r="AS31" s="1412"/>
      <c r="AT31" s="1413"/>
      <c r="AU31" s="1414"/>
      <c r="AV31" s="1415"/>
      <c r="AW31" s="1416"/>
      <c r="AX31" s="1415"/>
      <c r="AY31" s="1417"/>
      <c r="AZ31" s="1418"/>
      <c r="BA31" s="1419"/>
      <c r="BB31" s="1420"/>
      <c r="BC31" s="1421"/>
      <c r="BD31" s="1422"/>
      <c r="BE31" s="1423"/>
      <c r="BH31" s="3">
        <v>1</v>
      </c>
    </row>
    <row r="32" spans="2:60" ht="27" customHeight="1">
      <c r="B32" s="120" t="str">
        <f t="shared" ref="B32:B42" si="3">IF(OR(G32&lt;&gt;"",H32&lt;&gt; "",I32&lt;&gt;"",J32&lt;&gt;""),"A", "►")</f>
        <v>A</v>
      </c>
      <c r="C32" s="195" t="str">
        <f>C16</f>
        <v>F FEUILLES DE MERINGUE | pâtisserie--ENTREMET| Auteur &gt; recette Béghin Say de Jean-Jacques Borne MOF 1994</v>
      </c>
      <c r="D32" s="195">
        <f>D16</f>
        <v>18</v>
      </c>
      <c r="E32" s="196" t="str">
        <f>E16</f>
        <v>assiettes</v>
      </c>
      <c r="F32" s="197" t="str">
        <f>F16</f>
        <v>Recette mère ► MILLE-FEUILLE meringue et chiboust pamplemousse aux fraises des bois</v>
      </c>
      <c r="G32" s="207" t="s">
        <v>3401</v>
      </c>
      <c r="H32" s="208"/>
      <c r="I32" s="208"/>
      <c r="J32" s="208"/>
      <c r="K32" s="208"/>
      <c r="L32" s="208"/>
      <c r="M32" s="208"/>
      <c r="N32" s="208"/>
      <c r="O32" s="209"/>
      <c r="P32" s="9"/>
      <c r="Q32" s="9"/>
      <c r="R32" s="210" t="s">
        <v>180</v>
      </c>
      <c r="S32" s="211">
        <v>3.472222222222222E-3</v>
      </c>
      <c r="T32" s="1409"/>
      <c r="U32" s="120"/>
      <c r="V32" s="1410"/>
      <c r="W32" s="1410"/>
      <c r="X32" s="1410"/>
      <c r="Y32" s="1411"/>
      <c r="Z32" s="1412"/>
      <c r="AA32" s="1413"/>
      <c r="AB32" s="1414"/>
      <c r="AC32" s="1415"/>
      <c r="AD32" s="1416"/>
      <c r="AE32" s="1415"/>
      <c r="AF32" s="1417"/>
      <c r="AG32" s="1418"/>
      <c r="AH32" s="1419"/>
      <c r="AI32" s="1420"/>
      <c r="AJ32" s="1421"/>
      <c r="AK32" s="1422"/>
      <c r="AL32" s="1423"/>
      <c r="AM32" s="1409"/>
      <c r="AN32" s="120"/>
      <c r="AO32" s="1410"/>
      <c r="AP32" s="1410"/>
      <c r="AQ32" s="1410"/>
      <c r="AR32" s="1411"/>
      <c r="AS32" s="1412"/>
      <c r="AT32" s="1413"/>
      <c r="AU32" s="1414"/>
      <c r="AV32" s="1415"/>
      <c r="AW32" s="1416"/>
      <c r="AX32" s="1415"/>
      <c r="AY32" s="1417"/>
      <c r="AZ32" s="1418"/>
      <c r="BA32" s="1419"/>
      <c r="BB32" s="1420"/>
      <c r="BC32" s="1421"/>
      <c r="BD32" s="1422"/>
      <c r="BE32" s="1423"/>
      <c r="BH32" s="3">
        <v>1</v>
      </c>
    </row>
    <row r="33" spans="2:60" ht="27" customHeight="1">
      <c r="B33" s="120" t="str">
        <f t="shared" si="3"/>
        <v>A</v>
      </c>
      <c r="C33" s="195" t="str">
        <f>C16</f>
        <v>F FEUILLES DE MERINGUE | pâtisserie--ENTREMET| Auteur &gt; recette Béghin Say de Jean-Jacques Borne MOF 1994</v>
      </c>
      <c r="D33" s="195">
        <f>D16</f>
        <v>18</v>
      </c>
      <c r="E33" s="196" t="str">
        <f>E16</f>
        <v>assiettes</v>
      </c>
      <c r="F33" s="197" t="str">
        <f>F16</f>
        <v>Recette mère ► MILLE-FEUILLE meringue et chiboust pamplemousse aux fraises des bois</v>
      </c>
      <c r="G33" s="207" t="s">
        <v>3402</v>
      </c>
      <c r="H33" s="212"/>
      <c r="I33" s="212"/>
      <c r="J33" s="212"/>
      <c r="K33" s="212"/>
      <c r="L33" s="212"/>
      <c r="M33" s="212"/>
      <c r="N33" s="212"/>
      <c r="O33" s="213"/>
      <c r="P33" s="9"/>
      <c r="Q33" s="9"/>
      <c r="R33" s="210" t="s">
        <v>182</v>
      </c>
      <c r="S33" s="214">
        <v>3.472222222222222E-3</v>
      </c>
      <c r="T33" s="1409"/>
      <c r="U33" s="120"/>
      <c r="V33" s="1410"/>
      <c r="W33" s="1410"/>
      <c r="X33" s="1410"/>
      <c r="Y33" s="1411"/>
      <c r="Z33" s="1412"/>
      <c r="AA33" s="1413"/>
      <c r="AB33" s="1414"/>
      <c r="AC33" s="1415"/>
      <c r="AD33" s="1416"/>
      <c r="AE33" s="1415"/>
      <c r="AF33" s="1417"/>
      <c r="AG33" s="1418"/>
      <c r="AH33" s="1419"/>
      <c r="AI33" s="1420"/>
      <c r="AJ33" s="1421"/>
      <c r="AK33" s="1422"/>
      <c r="AL33" s="1423"/>
      <c r="AM33" s="1409"/>
      <c r="AN33" s="120"/>
      <c r="AO33" s="1410"/>
      <c r="AP33" s="1410"/>
      <c r="AQ33" s="1410"/>
      <c r="AR33" s="1411"/>
      <c r="AS33" s="1412"/>
      <c r="AT33" s="1413"/>
      <c r="AU33" s="1414"/>
      <c r="AV33" s="1415"/>
      <c r="AW33" s="1416"/>
      <c r="AX33" s="1415"/>
      <c r="AY33" s="1417"/>
      <c r="AZ33" s="1418"/>
      <c r="BA33" s="1419"/>
      <c r="BB33" s="1420"/>
      <c r="BC33" s="1421"/>
      <c r="BD33" s="1422"/>
      <c r="BE33" s="1423"/>
      <c r="BH33" s="3">
        <v>1</v>
      </c>
    </row>
    <row r="34" spans="2:60" ht="27" customHeight="1">
      <c r="B34" s="120" t="str">
        <f t="shared" si="3"/>
        <v>A</v>
      </c>
      <c r="C34" s="195" t="str">
        <f>C16</f>
        <v>F FEUILLES DE MERINGUE | pâtisserie--ENTREMET| Auteur &gt; recette Béghin Say de Jean-Jacques Borne MOF 1994</v>
      </c>
      <c r="D34" s="195">
        <f>D16</f>
        <v>18</v>
      </c>
      <c r="E34" s="196" t="str">
        <f>E16</f>
        <v>assiettes</v>
      </c>
      <c r="F34" s="197" t="str">
        <f>F16</f>
        <v>Recette mère ► MILLE-FEUILLE meringue et chiboust pamplemousse aux fraises des bois</v>
      </c>
      <c r="G34" s="207" t="s">
        <v>3403</v>
      </c>
      <c r="H34" s="212"/>
      <c r="I34" s="212"/>
      <c r="J34" s="212"/>
      <c r="K34" s="212"/>
      <c r="L34" s="212"/>
      <c r="M34" s="212"/>
      <c r="N34" s="212"/>
      <c r="O34" s="213"/>
      <c r="P34" s="9"/>
      <c r="Q34" s="9"/>
      <c r="R34" s="210" t="s">
        <v>190</v>
      </c>
      <c r="S34" s="215">
        <v>3.472222222222222E-3</v>
      </c>
      <c r="T34" s="1409"/>
      <c r="U34" s="120"/>
      <c r="V34" s="1410"/>
      <c r="W34" s="1410"/>
      <c r="X34" s="1410"/>
      <c r="Y34" s="1411"/>
      <c r="Z34" s="1412"/>
      <c r="AA34" s="1413"/>
      <c r="AB34" s="1414"/>
      <c r="AC34" s="1415"/>
      <c r="AD34" s="1416"/>
      <c r="AE34" s="1415"/>
      <c r="AF34" s="1417"/>
      <c r="AG34" s="1418"/>
      <c r="AH34" s="1419"/>
      <c r="AI34" s="1420"/>
      <c r="AJ34" s="1421"/>
      <c r="AK34" s="1422"/>
      <c r="AL34" s="1423"/>
      <c r="AM34" s="1409"/>
      <c r="AN34" s="120"/>
      <c r="AO34" s="1410"/>
      <c r="AP34" s="1410"/>
      <c r="AQ34" s="1410"/>
      <c r="AR34" s="1411"/>
      <c r="AS34" s="1412"/>
      <c r="AT34" s="1413"/>
      <c r="AU34" s="1414"/>
      <c r="AV34" s="1415"/>
      <c r="AW34" s="1416"/>
      <c r="AX34" s="1415"/>
      <c r="AY34" s="1417"/>
      <c r="AZ34" s="1418"/>
      <c r="BA34" s="1419"/>
      <c r="BB34" s="1420"/>
      <c r="BC34" s="1421"/>
      <c r="BD34" s="1422"/>
      <c r="BE34" s="1423"/>
      <c r="BH34" s="3">
        <v>1</v>
      </c>
    </row>
    <row r="35" spans="2:60" ht="27" customHeight="1">
      <c r="B35" s="120" t="str">
        <f t="shared" si="3"/>
        <v>A</v>
      </c>
      <c r="C35" s="195" t="str">
        <f>C16</f>
        <v>F FEUILLES DE MERINGUE | pâtisserie--ENTREMET| Auteur &gt; recette Béghin Say de Jean-Jacques Borne MOF 1994</v>
      </c>
      <c r="D35" s="195">
        <f>D16</f>
        <v>18</v>
      </c>
      <c r="E35" s="196" t="str">
        <f>E16</f>
        <v>assiettes</v>
      </c>
      <c r="F35" s="197" t="str">
        <f>F16</f>
        <v>Recette mère ► MILLE-FEUILLE meringue et chiboust pamplemousse aux fraises des bois</v>
      </c>
      <c r="G35" s="207" t="s">
        <v>3404</v>
      </c>
      <c r="H35" s="212"/>
      <c r="I35" s="212"/>
      <c r="J35" s="212"/>
      <c r="K35" s="212"/>
      <c r="L35" s="212"/>
      <c r="M35" s="212"/>
      <c r="N35" s="212"/>
      <c r="O35" s="213"/>
      <c r="P35" s="9"/>
      <c r="Q35" s="9"/>
      <c r="R35" s="216" t="s">
        <v>191</v>
      </c>
      <c r="S35" s="217">
        <f>S32+S33+S34</f>
        <v>1.0416666666666666E-2</v>
      </c>
      <c r="T35" s="1409"/>
      <c r="U35" s="120"/>
      <c r="V35" s="1410"/>
      <c r="W35" s="1410"/>
      <c r="X35" s="1410"/>
      <c r="Y35" s="1411"/>
      <c r="Z35" s="1412"/>
      <c r="AA35" s="1413"/>
      <c r="AB35" s="1414"/>
      <c r="AC35" s="1415"/>
      <c r="AD35" s="1416"/>
      <c r="AE35" s="1415"/>
      <c r="AF35" s="1417"/>
      <c r="AG35" s="1418"/>
      <c r="AH35" s="1419"/>
      <c r="AI35" s="1420"/>
      <c r="AJ35" s="1421"/>
      <c r="AK35" s="1422"/>
      <c r="AL35" s="1423"/>
      <c r="AM35" s="1409"/>
      <c r="AN35" s="120"/>
      <c r="AO35" s="1410"/>
      <c r="AP35" s="1410"/>
      <c r="AQ35" s="1410"/>
      <c r="AR35" s="1411"/>
      <c r="AS35" s="1412"/>
      <c r="AT35" s="1413"/>
      <c r="AU35" s="1414"/>
      <c r="AV35" s="1415"/>
      <c r="AW35" s="1416"/>
      <c r="AX35" s="1415"/>
      <c r="AY35" s="1417"/>
      <c r="AZ35" s="1418"/>
      <c r="BA35" s="1419"/>
      <c r="BB35" s="1420"/>
      <c r="BC35" s="1421"/>
      <c r="BD35" s="1422"/>
      <c r="BE35" s="1423"/>
      <c r="BH35" s="3">
        <v>1</v>
      </c>
    </row>
    <row r="36" spans="2:60" ht="27" customHeight="1">
      <c r="B36" s="120" t="str">
        <f t="shared" si="3"/>
        <v>►</v>
      </c>
      <c r="C36" s="195" t="str">
        <f>C16</f>
        <v>F FEUILLES DE MERINGUE | pâtisserie--ENTREMET| Auteur &gt; recette Béghin Say de Jean-Jacques Borne MOF 1994</v>
      </c>
      <c r="D36" s="195">
        <f>D16</f>
        <v>18</v>
      </c>
      <c r="E36" s="196" t="str">
        <f>E16</f>
        <v>assiettes</v>
      </c>
      <c r="F36" s="197" t="str">
        <f>F16</f>
        <v>Recette mère ► MILLE-FEUILLE meringue et chiboust pamplemousse aux fraises des bois</v>
      </c>
      <c r="G36" s="207"/>
      <c r="H36" s="212"/>
      <c r="I36" s="212"/>
      <c r="J36" s="212"/>
      <c r="K36" s="212"/>
      <c r="L36" s="212"/>
      <c r="M36" s="212"/>
      <c r="N36" s="212"/>
      <c r="O36" s="213"/>
      <c r="P36" s="1757" t="s">
        <v>1932</v>
      </c>
      <c r="Q36" s="1758"/>
      <c r="R36" s="1758"/>
      <c r="S36" s="1759"/>
      <c r="T36" s="1409"/>
      <c r="U36" s="120"/>
      <c r="V36" s="1410"/>
      <c r="W36" s="1410"/>
      <c r="X36" s="1410"/>
      <c r="Y36" s="1411"/>
      <c r="Z36" s="1412"/>
      <c r="AA36" s="1413"/>
      <c r="AB36" s="1414"/>
      <c r="AC36" s="1415"/>
      <c r="AD36" s="1416"/>
      <c r="AE36" s="1415"/>
      <c r="AF36" s="1417"/>
      <c r="AG36" s="1418"/>
      <c r="AH36" s="1419"/>
      <c r="AI36" s="1420"/>
      <c r="AJ36" s="1421"/>
      <c r="AK36" s="1422"/>
      <c r="AL36" s="1423"/>
      <c r="AM36" s="1409"/>
      <c r="AN36" s="120"/>
      <c r="AO36" s="1410"/>
      <c r="AP36" s="1410"/>
      <c r="AQ36" s="1410"/>
      <c r="AR36" s="1411"/>
      <c r="AS36" s="1412"/>
      <c r="AT36" s="1413"/>
      <c r="AU36" s="1414"/>
      <c r="AV36" s="1415"/>
      <c r="AW36" s="1416"/>
      <c r="AX36" s="1415"/>
      <c r="AY36" s="1417"/>
      <c r="AZ36" s="1418"/>
      <c r="BA36" s="1419"/>
      <c r="BB36" s="1420"/>
      <c r="BC36" s="1421"/>
      <c r="BD36" s="1422"/>
      <c r="BE36" s="1423"/>
      <c r="BH36" s="3">
        <v>1</v>
      </c>
    </row>
    <row r="37" spans="2:60" ht="27" customHeight="1">
      <c r="B37" s="120" t="str">
        <f t="shared" si="3"/>
        <v>A</v>
      </c>
      <c r="C37" s="195" t="str">
        <f>C16</f>
        <v>F FEUILLES DE MERINGUE | pâtisserie--ENTREMET| Auteur &gt; recette Béghin Say de Jean-Jacques Borne MOF 1994</v>
      </c>
      <c r="D37" s="195">
        <f>D16</f>
        <v>18</v>
      </c>
      <c r="E37" s="196" t="str">
        <f>E16</f>
        <v>assiettes</v>
      </c>
      <c r="F37" s="197" t="str">
        <f>F16</f>
        <v>Recette mère ► MILLE-FEUILLE meringue et chiboust pamplemousse aux fraises des bois</v>
      </c>
      <c r="G37" s="207" t="s">
        <v>3405</v>
      </c>
      <c r="H37" s="212"/>
      <c r="I37" s="212"/>
      <c r="J37" s="212"/>
      <c r="K37" s="212"/>
      <c r="L37" s="212"/>
      <c r="M37" s="212"/>
      <c r="N37" s="212"/>
      <c r="O37" s="213"/>
      <c r="P37" s="222" t="s">
        <v>199</v>
      </c>
      <c r="Q37" s="223"/>
      <c r="R37" s="1277" t="s">
        <v>200</v>
      </c>
      <c r="S37" s="233">
        <f>P40*P38</f>
        <v>0</v>
      </c>
      <c r="T37" s="1409"/>
      <c r="U37" s="120"/>
      <c r="V37" s="1410"/>
      <c r="W37" s="1410"/>
      <c r="X37" s="1410"/>
      <c r="Y37" s="1411"/>
      <c r="Z37" s="1412"/>
      <c r="AA37" s="1413"/>
      <c r="AB37" s="1414"/>
      <c r="AC37" s="1415"/>
      <c r="AD37" s="1416"/>
      <c r="AE37" s="1415"/>
      <c r="AF37" s="1417"/>
      <c r="AG37" s="1418"/>
      <c r="AH37" s="1419"/>
      <c r="AI37" s="1420"/>
      <c r="AJ37" s="1421"/>
      <c r="AK37" s="1422"/>
      <c r="AL37" s="1423"/>
      <c r="AM37" s="1409"/>
      <c r="AN37" s="120"/>
      <c r="AO37" s="1410"/>
      <c r="AP37" s="1410"/>
      <c r="AQ37" s="1410"/>
      <c r="AR37" s="1411"/>
      <c r="AS37" s="1412"/>
      <c r="AT37" s="1413"/>
      <c r="AU37" s="1414"/>
      <c r="AV37" s="1415"/>
      <c r="AW37" s="1416"/>
      <c r="AX37" s="1415"/>
      <c r="AY37" s="1417"/>
      <c r="AZ37" s="1418"/>
      <c r="BA37" s="1419"/>
      <c r="BB37" s="1420"/>
      <c r="BC37" s="1421"/>
      <c r="BD37" s="1422"/>
      <c r="BE37" s="1423"/>
      <c r="BH37" s="3">
        <v>1</v>
      </c>
    </row>
    <row r="38" spans="2:60" ht="27" customHeight="1">
      <c r="B38" s="120" t="str">
        <f t="shared" si="3"/>
        <v>►</v>
      </c>
      <c r="C38" s="195" t="str">
        <f>C16</f>
        <v>F FEUILLES DE MERINGUE | pâtisserie--ENTREMET| Auteur &gt; recette Béghin Say de Jean-Jacques Borne MOF 1994</v>
      </c>
      <c r="D38" s="195">
        <f>D16</f>
        <v>18</v>
      </c>
      <c r="E38" s="196" t="str">
        <f>E16</f>
        <v>assiettes</v>
      </c>
      <c r="F38" s="197" t="str">
        <f>F16</f>
        <v>Recette mère ► MILLE-FEUILLE meringue et chiboust pamplemousse aux fraises des bois</v>
      </c>
      <c r="G38" s="207"/>
      <c r="H38" s="212"/>
      <c r="I38" s="212"/>
      <c r="J38" s="212"/>
      <c r="K38" s="212"/>
      <c r="L38" s="212"/>
      <c r="M38" s="212"/>
      <c r="N38" s="212"/>
      <c r="O38" s="213"/>
      <c r="P38" s="224"/>
      <c r="Q38" s="225" t="s">
        <v>201</v>
      </c>
      <c r="R38" s="1760"/>
      <c r="S38" s="1761"/>
      <c r="T38" s="1409"/>
      <c r="U38" s="120"/>
      <c r="V38" s="1410"/>
      <c r="W38" s="1410"/>
      <c r="X38" s="1410"/>
      <c r="Y38" s="1411"/>
      <c r="Z38" s="1412"/>
      <c r="AA38" s="1413"/>
      <c r="AB38" s="1414"/>
      <c r="AC38" s="1415"/>
      <c r="AD38" s="1416"/>
      <c r="AE38" s="1415"/>
      <c r="AF38" s="1417"/>
      <c r="AG38" s="1418"/>
      <c r="AH38" s="1419"/>
      <c r="AI38" s="1420"/>
      <c r="AJ38" s="1421"/>
      <c r="AK38" s="1422"/>
      <c r="AL38" s="1423"/>
      <c r="AM38" s="1409"/>
      <c r="AN38" s="120"/>
      <c r="AO38" s="1410"/>
      <c r="AP38" s="1410"/>
      <c r="AQ38" s="1410"/>
      <c r="AR38" s="1411"/>
      <c r="AS38" s="1412"/>
      <c r="AT38" s="1413"/>
      <c r="AU38" s="1414"/>
      <c r="AV38" s="1415"/>
      <c r="AW38" s="1416"/>
      <c r="AX38" s="1415"/>
      <c r="AY38" s="1417"/>
      <c r="AZ38" s="1418"/>
      <c r="BA38" s="1419"/>
      <c r="BB38" s="1420"/>
      <c r="BC38" s="1421"/>
      <c r="BD38" s="1422"/>
      <c r="BE38" s="1423"/>
      <c r="BH38" s="3">
        <v>1</v>
      </c>
    </row>
    <row r="39" spans="2:60" ht="27" customHeight="1">
      <c r="B39" s="120" t="str">
        <f t="shared" si="3"/>
        <v>►</v>
      </c>
      <c r="C39" s="195" t="str">
        <f>C16</f>
        <v>F FEUILLES DE MERINGUE | pâtisserie--ENTREMET| Auteur &gt; recette Béghin Say de Jean-Jacques Borne MOF 1994</v>
      </c>
      <c r="D39" s="195">
        <f>D16</f>
        <v>18</v>
      </c>
      <c r="E39" s="196" t="str">
        <f>E16</f>
        <v>assiettes</v>
      </c>
      <c r="F39" s="197" t="str">
        <f>F16</f>
        <v>Recette mère ► MILLE-FEUILLE meringue et chiboust pamplemousse aux fraises des bois</v>
      </c>
      <c r="G39" s="207"/>
      <c r="H39" s="212"/>
      <c r="I39" s="212"/>
      <c r="J39" s="212"/>
      <c r="K39" s="212"/>
      <c r="L39" s="212"/>
      <c r="M39" s="212"/>
      <c r="N39" s="212"/>
      <c r="O39" s="213"/>
      <c r="P39" s="1762"/>
      <c r="Q39" s="1763"/>
      <c r="R39" s="1279" t="s">
        <v>1936</v>
      </c>
      <c r="S39" s="229"/>
      <c r="T39" s="1409"/>
      <c r="U39" s="120"/>
      <c r="V39" s="1410"/>
      <c r="W39" s="1410"/>
      <c r="X39" s="1410"/>
      <c r="Y39" s="1411"/>
      <c r="Z39" s="1412"/>
      <c r="AA39" s="1413"/>
      <c r="AB39" s="1414"/>
      <c r="AC39" s="1415"/>
      <c r="AD39" s="1416"/>
      <c r="AE39" s="1415"/>
      <c r="AF39" s="1417"/>
      <c r="AG39" s="1418"/>
      <c r="AH39" s="1419"/>
      <c r="AI39" s="1420"/>
      <c r="AJ39" s="1421"/>
      <c r="AK39" s="1422"/>
      <c r="AL39" s="1423"/>
      <c r="AM39" s="1409"/>
      <c r="AN39" s="120"/>
      <c r="AO39" s="1410"/>
      <c r="AP39" s="1410"/>
      <c r="AQ39" s="1410"/>
      <c r="AR39" s="1411"/>
      <c r="AS39" s="1412"/>
      <c r="AT39" s="1413"/>
      <c r="AU39" s="1414"/>
      <c r="AV39" s="1415"/>
      <c r="AW39" s="1416"/>
      <c r="AX39" s="1415"/>
      <c r="AY39" s="1417"/>
      <c r="AZ39" s="1418"/>
      <c r="BA39" s="1419"/>
      <c r="BB39" s="1420"/>
      <c r="BC39" s="1421"/>
      <c r="BD39" s="1422"/>
      <c r="BE39" s="1423"/>
      <c r="BH39" s="3">
        <v>1</v>
      </c>
    </row>
    <row r="40" spans="2:60" ht="27" customHeight="1">
      <c r="B40" s="120" t="str">
        <f t="shared" si="3"/>
        <v>►</v>
      </c>
      <c r="C40" s="195" t="str">
        <f>C16</f>
        <v>F FEUILLES DE MERINGUE | pâtisserie--ENTREMET| Auteur &gt; recette Béghin Say de Jean-Jacques Borne MOF 1994</v>
      </c>
      <c r="D40" s="195">
        <f>D16</f>
        <v>18</v>
      </c>
      <c r="E40" s="196" t="str">
        <f>E16</f>
        <v>assiettes</v>
      </c>
      <c r="F40" s="197" t="str">
        <f>F16</f>
        <v>Recette mère ► MILLE-FEUILLE meringue et chiboust pamplemousse aux fraises des bois</v>
      </c>
      <c r="G40" s="207"/>
      <c r="H40" s="212"/>
      <c r="I40" s="212"/>
      <c r="J40" s="212"/>
      <c r="K40" s="212"/>
      <c r="L40" s="212"/>
      <c r="M40" s="212"/>
      <c r="N40" s="212"/>
      <c r="O40" s="213"/>
      <c r="P40" s="230"/>
      <c r="Q40" s="231" t="str">
        <f>"&lt; Nb de "&amp;R38&amp;" par personne "</f>
        <v xml:space="preserve">&lt; Nb de  par personne </v>
      </c>
      <c r="R40" s="232"/>
      <c r="S40" s="838"/>
      <c r="T40" s="1409"/>
      <c r="U40" s="120"/>
      <c r="V40" s="1410"/>
      <c r="W40" s="1410"/>
      <c r="X40" s="1410"/>
      <c r="Y40" s="1411"/>
      <c r="Z40" s="1412"/>
      <c r="AA40" s="1413"/>
      <c r="AB40" s="1414"/>
      <c r="AC40" s="1415"/>
      <c r="AD40" s="1416"/>
      <c r="AE40" s="1415"/>
      <c r="AF40" s="1417"/>
      <c r="AG40" s="1418"/>
      <c r="AH40" s="1419"/>
      <c r="AI40" s="1420"/>
      <c r="AJ40" s="1421"/>
      <c r="AK40" s="1422"/>
      <c r="AL40" s="1423"/>
      <c r="AM40" s="1409"/>
      <c r="AN40" s="120"/>
      <c r="AO40" s="1410"/>
      <c r="AP40" s="1410"/>
      <c r="AQ40" s="1410"/>
      <c r="AR40" s="1411"/>
      <c r="AS40" s="1412"/>
      <c r="AT40" s="1413"/>
      <c r="AU40" s="1414"/>
      <c r="AV40" s="1415"/>
      <c r="AW40" s="1416"/>
      <c r="AX40" s="1415"/>
      <c r="AY40" s="1417"/>
      <c r="AZ40" s="1418"/>
      <c r="BA40" s="1419"/>
      <c r="BB40" s="1420"/>
      <c r="BC40" s="1421"/>
      <c r="BD40" s="1422"/>
      <c r="BE40" s="1423"/>
      <c r="BH40" s="3">
        <v>1</v>
      </c>
    </row>
    <row r="41" spans="2:60" ht="27" customHeight="1">
      <c r="B41" s="120" t="str">
        <f t="shared" si="3"/>
        <v>►</v>
      </c>
      <c r="C41" s="195" t="str">
        <f>C16</f>
        <v>F FEUILLES DE MERINGUE | pâtisserie--ENTREMET| Auteur &gt; recette Béghin Say de Jean-Jacques Borne MOF 1994</v>
      </c>
      <c r="D41" s="195">
        <f>D16</f>
        <v>18</v>
      </c>
      <c r="E41" s="196" t="str">
        <f>E16</f>
        <v>assiettes</v>
      </c>
      <c r="F41" s="197" t="str">
        <f>F16</f>
        <v>Recette mère ► MILLE-FEUILLE meringue et chiboust pamplemousse aux fraises des bois</v>
      </c>
      <c r="G41" s="207"/>
      <c r="H41" s="212"/>
      <c r="I41" s="212"/>
      <c r="J41" s="212"/>
      <c r="K41" s="212"/>
      <c r="L41" s="212"/>
      <c r="M41" s="212"/>
      <c r="N41" s="212"/>
      <c r="O41" s="213"/>
      <c r="P41" s="234"/>
      <c r="Q41" s="231" t="str">
        <f>"&lt; Nb "&amp;R38&amp;" dans 1 " &amp;P39</f>
        <v xml:space="preserve">&lt; Nb  dans 1 </v>
      </c>
      <c r="R41" s="235"/>
      <c r="S41" s="233"/>
      <c r="T41" s="1409"/>
      <c r="U41" s="120"/>
      <c r="V41" s="1410"/>
      <c r="W41" s="1410"/>
      <c r="X41" s="1410"/>
      <c r="Y41" s="1411"/>
      <c r="Z41" s="1412"/>
      <c r="AA41" s="1413"/>
      <c r="AB41" s="1414"/>
      <c r="AC41" s="1415"/>
      <c r="AD41" s="1416"/>
      <c r="AE41" s="1415"/>
      <c r="AF41" s="1417"/>
      <c r="AG41" s="1418"/>
      <c r="AH41" s="1419"/>
      <c r="AI41" s="1420"/>
      <c r="AJ41" s="1421"/>
      <c r="AK41" s="1422"/>
      <c r="AL41" s="1423"/>
      <c r="AM41" s="1409"/>
      <c r="AN41" s="120"/>
      <c r="AO41" s="1410"/>
      <c r="AP41" s="1410"/>
      <c r="AQ41" s="1410"/>
      <c r="AR41" s="1411"/>
      <c r="AS41" s="1412"/>
      <c r="AT41" s="1413"/>
      <c r="AU41" s="1414"/>
      <c r="AV41" s="1415"/>
      <c r="AW41" s="1416"/>
      <c r="AX41" s="1415"/>
      <c r="AY41" s="1417"/>
      <c r="AZ41" s="1418"/>
      <c r="BA41" s="1419"/>
      <c r="BB41" s="1420"/>
      <c r="BC41" s="1421"/>
      <c r="BD41" s="1422"/>
      <c r="BE41" s="1423"/>
      <c r="BH41" s="3">
        <v>1</v>
      </c>
    </row>
    <row r="42" spans="2:60" ht="27" customHeight="1">
      <c r="B42" s="120" t="str">
        <f t="shared" si="3"/>
        <v>►</v>
      </c>
      <c r="C42" s="195" t="str">
        <f>C16</f>
        <v>F FEUILLES DE MERINGUE | pâtisserie--ENTREMET| Auteur &gt; recette Béghin Say de Jean-Jacques Borne MOF 1994</v>
      </c>
      <c r="D42" s="195">
        <f>D16</f>
        <v>18</v>
      </c>
      <c r="E42" s="196" t="str">
        <f>E16</f>
        <v>assiettes</v>
      </c>
      <c r="F42" s="197" t="str">
        <f>F16</f>
        <v>Recette mère ► MILLE-FEUILLE meringue et chiboust pamplemousse aux fraises des bois</v>
      </c>
      <c r="G42" s="207"/>
      <c r="H42" s="212"/>
      <c r="I42" s="212"/>
      <c r="J42" s="212"/>
      <c r="K42" s="212"/>
      <c r="L42" s="212"/>
      <c r="M42" s="212"/>
      <c r="N42" s="212"/>
      <c r="O42" s="213"/>
      <c r="P42" s="1764" t="str">
        <f>IF(OR(P41="",S37=0),"",INT(S37/P41) &amp; " " &amp; P39 &amp; " de " &amp; P41 &amp; " " &amp; R38 &amp; IF(MOD(S37,P41)&gt;0," + 1 " &amp; P39 &amp; " de " &amp; TEXT(MOD(S37,P41),"0.00") &amp; " " &amp; R38,""))</f>
        <v/>
      </c>
      <c r="Q42" s="1765"/>
      <c r="R42" s="1765"/>
      <c r="S42" s="1766"/>
      <c r="T42" s="1409"/>
      <c r="U42" s="120"/>
      <c r="V42" s="1410"/>
      <c r="W42" s="1410"/>
      <c r="X42" s="1410"/>
      <c r="Y42" s="1411"/>
      <c r="Z42" s="1412"/>
      <c r="AA42" s="1413"/>
      <c r="AB42" s="1414"/>
      <c r="AC42" s="1415"/>
      <c r="AD42" s="1416"/>
      <c r="AE42" s="1415"/>
      <c r="AF42" s="1417"/>
      <c r="AG42" s="1418"/>
      <c r="AH42" s="1419"/>
      <c r="AI42" s="1420"/>
      <c r="AJ42" s="1421"/>
      <c r="AK42" s="1422"/>
      <c r="AL42" s="1423"/>
      <c r="AM42" s="1409"/>
      <c r="AN42" s="120"/>
      <c r="AO42" s="1410"/>
      <c r="AP42" s="1410"/>
      <c r="AQ42" s="1410"/>
      <c r="AR42" s="1411"/>
      <c r="AS42" s="1412"/>
      <c r="AT42" s="1413"/>
      <c r="AU42" s="1414"/>
      <c r="AV42" s="1415"/>
      <c r="AW42" s="1416"/>
      <c r="AX42" s="1415"/>
      <c r="AY42" s="1417"/>
      <c r="AZ42" s="1418"/>
      <c r="BA42" s="1419"/>
      <c r="BB42" s="1420"/>
      <c r="BC42" s="1421"/>
      <c r="BD42" s="1422"/>
      <c r="BE42" s="1423"/>
      <c r="BH42" s="3">
        <v>1</v>
      </c>
    </row>
    <row r="43" spans="2:60" ht="27" customHeight="1">
      <c r="B43" s="236" t="s">
        <v>16</v>
      </c>
      <c r="C43" s="195" t="str">
        <f>C16</f>
        <v>F FEUILLES DE MERINGUE | pâtisserie--ENTREMET| Auteur &gt; recette Béghin Say de Jean-Jacques Borne MOF 1994</v>
      </c>
      <c r="D43" s="195">
        <f>D16</f>
        <v>18</v>
      </c>
      <c r="E43" s="196" t="str">
        <f>E16</f>
        <v>assiettes</v>
      </c>
      <c r="F43" s="197" t="str">
        <f>F16</f>
        <v>Recette mère ► MILLE-FEUILLE meringue et chiboust pamplemousse aux fraises des bois</v>
      </c>
      <c r="G43" s="237" t="s">
        <v>205</v>
      </c>
      <c r="H43" s="212"/>
      <c r="I43" s="212"/>
      <c r="J43" s="212"/>
      <c r="K43" s="212"/>
      <c r="L43" s="212"/>
      <c r="M43" s="212"/>
      <c r="N43" s="212"/>
      <c r="O43" s="238"/>
      <c r="P43" s="1767"/>
      <c r="Q43" s="1768"/>
      <c r="R43" s="1768"/>
      <c r="S43" s="1769"/>
      <c r="T43" s="1409"/>
      <c r="U43" s="120"/>
      <c r="V43" s="1410"/>
      <c r="W43" s="1410"/>
      <c r="X43" s="1410"/>
      <c r="Y43" s="1411"/>
      <c r="Z43" s="1412"/>
      <c r="AA43" s="1413"/>
      <c r="AB43" s="1414"/>
      <c r="AC43" s="1415"/>
      <c r="AD43" s="1416"/>
      <c r="AE43" s="1415"/>
      <c r="AF43" s="1417"/>
      <c r="AG43" s="1418"/>
      <c r="AH43" s="1419"/>
      <c r="AI43" s="1420"/>
      <c r="AJ43" s="1421"/>
      <c r="AK43" s="1422"/>
      <c r="AL43" s="1423"/>
      <c r="AM43" s="1409"/>
      <c r="AN43" s="120"/>
      <c r="AO43" s="1410"/>
      <c r="AP43" s="1410"/>
      <c r="AQ43" s="1410"/>
      <c r="AR43" s="1411"/>
      <c r="AS43" s="1412"/>
      <c r="AT43" s="1413"/>
      <c r="AU43" s="1414"/>
      <c r="AV43" s="1415"/>
      <c r="AW43" s="1416"/>
      <c r="AX43" s="1415"/>
      <c r="AY43" s="1417"/>
      <c r="AZ43" s="1418"/>
      <c r="BA43" s="1419"/>
      <c r="BB43" s="1420"/>
      <c r="BC43" s="1421"/>
      <c r="BD43" s="1422"/>
      <c r="BE43" s="1423"/>
      <c r="BH43" s="3">
        <v>1</v>
      </c>
    </row>
    <row r="44" spans="2:60" ht="27" customHeight="1">
      <c r="B44" s="236" t="s">
        <v>11</v>
      </c>
      <c r="C44" s="195" t="str">
        <f>C16</f>
        <v>F FEUILLES DE MERINGUE | pâtisserie--ENTREMET| Auteur &gt; recette Béghin Say de Jean-Jacques Borne MOF 1994</v>
      </c>
      <c r="D44" s="195">
        <f>D16</f>
        <v>18</v>
      </c>
      <c r="E44" s="196" t="str">
        <f>E16</f>
        <v>assiettes</v>
      </c>
      <c r="F44" s="197" t="str">
        <f>F16</f>
        <v>Recette mère ► MILLE-FEUILLE meringue et chiboust pamplemousse aux fraises des bois</v>
      </c>
      <c r="G44" s="239" t="s">
        <v>206</v>
      </c>
      <c r="H44" s="240"/>
      <c r="I44" s="240"/>
      <c r="J44" s="240"/>
      <c r="K44" s="240"/>
      <c r="L44" s="240"/>
      <c r="M44" s="240"/>
      <c r="N44" s="240"/>
      <c r="O44" s="241"/>
      <c r="P44" s="242"/>
      <c r="Q44" s="243" t="s">
        <v>207</v>
      </c>
      <c r="R44" s="223"/>
      <c r="S44" s="244">
        <f>(P44*P38)/1000</f>
        <v>0</v>
      </c>
      <c r="T44" s="1409"/>
      <c r="U44" s="120"/>
      <c r="V44" s="1410"/>
      <c r="W44" s="1410"/>
      <c r="X44" s="1410"/>
      <c r="Y44" s="1411"/>
      <c r="Z44" s="1412"/>
      <c r="AA44" s="1413"/>
      <c r="AB44" s="1414"/>
      <c r="AC44" s="1415"/>
      <c r="AD44" s="1416"/>
      <c r="AE44" s="1415"/>
      <c r="AF44" s="1417"/>
      <c r="AG44" s="1418"/>
      <c r="AH44" s="1419"/>
      <c r="AI44" s="1420"/>
      <c r="AJ44" s="1421"/>
      <c r="AK44" s="1422"/>
      <c r="AL44" s="1423"/>
      <c r="AM44" s="1409"/>
      <c r="AN44" s="120"/>
      <c r="AO44" s="1410"/>
      <c r="AP44" s="1410"/>
      <c r="AQ44" s="1410"/>
      <c r="AR44" s="1411"/>
      <c r="AS44" s="1412"/>
      <c r="AT44" s="1413"/>
      <c r="AU44" s="1414"/>
      <c r="AV44" s="1415"/>
      <c r="AW44" s="1416"/>
      <c r="AX44" s="1415"/>
      <c r="AY44" s="1417"/>
      <c r="AZ44" s="1418"/>
      <c r="BA44" s="1419"/>
      <c r="BB44" s="1420"/>
      <c r="BC44" s="1421"/>
      <c r="BD44" s="1422"/>
      <c r="BE44" s="1423"/>
      <c r="BH44" s="3">
        <v>1</v>
      </c>
    </row>
    <row r="45" spans="2:60" ht="27" customHeight="1">
      <c r="B45" s="236" t="s">
        <v>11</v>
      </c>
      <c r="C45" s="195" t="str">
        <f>C16</f>
        <v>F FEUILLES DE MERINGUE | pâtisserie--ENTREMET| Auteur &gt; recette Béghin Say de Jean-Jacques Borne MOF 1994</v>
      </c>
      <c r="D45" s="195">
        <f>D16</f>
        <v>18</v>
      </c>
      <c r="E45" s="196" t="str">
        <f>E16</f>
        <v>assiettes</v>
      </c>
      <c r="F45" s="197" t="str">
        <f>F16</f>
        <v>Recette mère ► MILLE-FEUILLE meringue et chiboust pamplemousse aux fraises des bois</v>
      </c>
      <c r="G45" s="245" t="s">
        <v>208</v>
      </c>
      <c r="H45" s="246"/>
      <c r="I45" s="246"/>
      <c r="J45" s="246"/>
      <c r="K45" s="246"/>
      <c r="L45" s="246"/>
      <c r="M45" s="246"/>
      <c r="N45" s="246"/>
      <c r="O45" s="247"/>
      <c r="P45" s="1285"/>
      <c r="Q45" s="249" t="str">
        <f>"poids par "&amp; P39</f>
        <v xml:space="preserve">poids par </v>
      </c>
      <c r="R45" s="223"/>
      <c r="S45" s="229"/>
      <c r="T45" s="1409"/>
      <c r="U45" s="120"/>
      <c r="V45" s="1410"/>
      <c r="W45" s="1410"/>
      <c r="X45" s="1410"/>
      <c r="Y45" s="1411"/>
      <c r="Z45" s="1412"/>
      <c r="AA45" s="1413"/>
      <c r="AB45" s="1414"/>
      <c r="AC45" s="1415"/>
      <c r="AD45" s="1416"/>
      <c r="AE45" s="1415"/>
      <c r="AF45" s="1417"/>
      <c r="AG45" s="1418"/>
      <c r="AH45" s="1419"/>
      <c r="AI45" s="1420"/>
      <c r="AJ45" s="1421"/>
      <c r="AK45" s="1422"/>
      <c r="AL45" s="1423"/>
      <c r="AM45" s="1409"/>
      <c r="AN45" s="120"/>
      <c r="AO45" s="1410"/>
      <c r="AP45" s="1410"/>
      <c r="AQ45" s="1410"/>
      <c r="AR45" s="1411"/>
      <c r="AS45" s="1412"/>
      <c r="AT45" s="1413"/>
      <c r="AU45" s="1414"/>
      <c r="AV45" s="1415"/>
      <c r="AW45" s="1416"/>
      <c r="AX45" s="1415"/>
      <c r="AY45" s="1417"/>
      <c r="AZ45" s="1418"/>
      <c r="BA45" s="1419"/>
      <c r="BB45" s="1420"/>
      <c r="BC45" s="1421"/>
      <c r="BD45" s="1422"/>
      <c r="BE45" s="1423"/>
      <c r="BH45" s="3">
        <v>1</v>
      </c>
    </row>
    <row r="46" spans="2:60" ht="27" customHeight="1">
      <c r="B46" s="236" t="s">
        <v>11</v>
      </c>
      <c r="C46" s="195" t="str">
        <f>C16</f>
        <v>F FEUILLES DE MERINGUE | pâtisserie--ENTREMET| Auteur &gt; recette Béghin Say de Jean-Jacques Borne MOF 1994</v>
      </c>
      <c r="D46" s="195">
        <f>D16</f>
        <v>18</v>
      </c>
      <c r="E46" s="196" t="str">
        <f>E16</f>
        <v>assiettes</v>
      </c>
      <c r="F46" s="197" t="str">
        <f>F16</f>
        <v>Recette mère ► MILLE-FEUILLE meringue et chiboust pamplemousse aux fraises des bois</v>
      </c>
      <c r="G46" s="250"/>
      <c r="H46" s="250"/>
      <c r="I46" s="250" t="s">
        <v>209</v>
      </c>
      <c r="J46" s="251"/>
      <c r="K46" s="252"/>
      <c r="L46" s="252"/>
      <c r="M46" s="252"/>
      <c r="N46" s="252"/>
      <c r="O46" s="253"/>
      <c r="P46" s="1770" t="str">
        <f>IF(OR(S44&lt;=0,P45&lt;=0),"",_xlfn.LET(_xlpm.n,ROUND(S44/P45,9),_xlpm.q,INT(_xlpm.n),_xlpm.r,ROUND(S44-_xlpm.q*P45,9),_xlpm.base,_xlpm.q&amp;" "&amp;P39&amp;" de "&amp;TEXT(P45,"0.000")&amp;" kg",IF(_xlpm.r&lt;=0.000000001,_xlpm.base,_xlpm.base&amp;" + 1 "&amp;P39&amp;" de "&amp;TEXT(_xlpm.r,"0.000")&amp;" kg")))</f>
        <v/>
      </c>
      <c r="Q46" s="1771"/>
      <c r="R46" s="1771"/>
      <c r="S46" s="1772"/>
      <c r="T46" s="1409"/>
      <c r="U46" s="120"/>
      <c r="V46" s="1410"/>
      <c r="W46" s="1410"/>
      <c r="X46" s="1410"/>
      <c r="Y46" s="1411"/>
      <c r="Z46" s="1412"/>
      <c r="AA46" s="1413"/>
      <c r="AB46" s="1414"/>
      <c r="AC46" s="1415"/>
      <c r="AD46" s="1416"/>
      <c r="AE46" s="1415"/>
      <c r="AF46" s="1417"/>
      <c r="AG46" s="1418"/>
      <c r="AH46" s="1419"/>
      <c r="AI46" s="1420"/>
      <c r="AJ46" s="1421"/>
      <c r="AK46" s="1422"/>
      <c r="AL46" s="1423"/>
      <c r="AM46" s="1409"/>
      <c r="AN46" s="120"/>
      <c r="AO46" s="1410"/>
      <c r="AP46" s="1410"/>
      <c r="AQ46" s="1410"/>
      <c r="AR46" s="1411"/>
      <c r="AS46" s="1412"/>
      <c r="AT46" s="1413"/>
      <c r="AU46" s="1414"/>
      <c r="AV46" s="1415"/>
      <c r="AW46" s="1416"/>
      <c r="AX46" s="1415"/>
      <c r="AY46" s="1417"/>
      <c r="AZ46" s="1418"/>
      <c r="BA46" s="1419"/>
      <c r="BB46" s="1420"/>
      <c r="BC46" s="1421"/>
      <c r="BD46" s="1422"/>
      <c r="BE46" s="1423"/>
      <c r="BH46" s="3">
        <v>1</v>
      </c>
    </row>
    <row r="47" spans="2:60" ht="27" customHeight="1">
      <c r="B47" s="236" t="s">
        <v>11</v>
      </c>
      <c r="C47" s="256" t="str">
        <f>C16</f>
        <v>F FEUILLES DE MERINGUE | pâtisserie--ENTREMET| Auteur &gt; recette Béghin Say de Jean-Jacques Borne MOF 1994</v>
      </c>
      <c r="D47" s="256">
        <f>D16</f>
        <v>18</v>
      </c>
      <c r="E47" s="257" t="str">
        <f>E16</f>
        <v>assiettes</v>
      </c>
      <c r="F47" s="258" t="str">
        <f>F16</f>
        <v>Recette mère ► MILLE-FEUILLE meringue et chiboust pamplemousse aux fraises des bois</v>
      </c>
      <c r="G47" s="259"/>
      <c r="H47" s="260"/>
      <c r="I47" s="261"/>
      <c r="J47" s="262"/>
      <c r="K47" s="261"/>
      <c r="L47" s="261"/>
      <c r="M47" s="261"/>
      <c r="N47" s="261"/>
      <c r="O47" s="263"/>
      <c r="P47" s="1773"/>
      <c r="Q47" s="1774"/>
      <c r="R47" s="1774"/>
      <c r="S47" s="1775"/>
      <c r="T47" s="1409"/>
      <c r="U47" s="120"/>
      <c r="V47" s="1410"/>
      <c r="W47" s="1410"/>
      <c r="X47" s="1410"/>
      <c r="Y47" s="1411"/>
      <c r="Z47" s="1412"/>
      <c r="AA47" s="1413"/>
      <c r="AB47" s="1414"/>
      <c r="AC47" s="1415"/>
      <c r="AD47" s="1416"/>
      <c r="AE47" s="1415"/>
      <c r="AF47" s="1417"/>
      <c r="AG47" s="1418"/>
      <c r="AH47" s="1419"/>
      <c r="AI47" s="1420"/>
      <c r="AJ47" s="1421"/>
      <c r="AK47" s="1422"/>
      <c r="AL47" s="1423"/>
      <c r="AM47" s="1409"/>
      <c r="AN47" s="120"/>
      <c r="AO47" s="1410"/>
      <c r="AP47" s="1410"/>
      <c r="AQ47" s="1410"/>
      <c r="AR47" s="1411"/>
      <c r="AS47" s="1412"/>
      <c r="AT47" s="1413"/>
      <c r="AU47" s="1414"/>
      <c r="AV47" s="1415"/>
      <c r="AW47" s="1416"/>
      <c r="AX47" s="1415"/>
      <c r="AY47" s="1417"/>
      <c r="AZ47" s="1418"/>
      <c r="BA47" s="1419"/>
      <c r="BB47" s="1420"/>
      <c r="BC47" s="1421"/>
      <c r="BD47" s="1422"/>
      <c r="BE47" s="1423"/>
      <c r="BH47" s="3">
        <v>1</v>
      </c>
    </row>
    <row r="48" spans="2:60" ht="27" customHeight="1" thickBot="1">
      <c r="B48" s="264" t="s">
        <v>11</v>
      </c>
      <c r="C48" s="265" t="str">
        <f>C16</f>
        <v>F FEUILLES DE MERINGUE | pâtisserie--ENTREMET| Auteur &gt; recette Béghin Say de Jean-Jacques Borne MOF 1994</v>
      </c>
      <c r="D48" s="265">
        <f>D16</f>
        <v>18</v>
      </c>
      <c r="E48" s="265" t="str">
        <f>E16</f>
        <v>assiettes</v>
      </c>
      <c r="F48" s="266" t="str">
        <f>F16</f>
        <v>Recette mère ► MILLE-FEUILLE meringue et chiboust pamplemousse aux fraises des bois</v>
      </c>
      <c r="G48" s="267" t="s">
        <v>217</v>
      </c>
      <c r="H48" s="268" t="str">
        <f ca="1">CELL("nomfichier")</f>
        <v>D:\Données\1.UPRT\0-UPRT.fait\1-UPRT.FR-SITE-WEB\ff-fiches-fabrications\ff.fiches.fabrication.2023\ffr.restaurant.2023\[postit.sauvegarde.05.10.2025.xlsx]Nota.ES</v>
      </c>
      <c r="I48" s="269"/>
      <c r="J48" s="269"/>
      <c r="K48" s="269"/>
      <c r="L48" s="269"/>
      <c r="M48" s="269"/>
      <c r="N48" s="269"/>
      <c r="O48" s="269"/>
      <c r="P48" s="269"/>
      <c r="Q48" s="269"/>
      <c r="R48" s="269"/>
      <c r="S48" s="270"/>
      <c r="T48" s="1409"/>
      <c r="U48" s="120"/>
      <c r="V48" s="1410"/>
      <c r="W48" s="1410"/>
      <c r="X48" s="1410"/>
      <c r="Y48" s="1411"/>
      <c r="Z48" s="1412"/>
      <c r="AA48" s="1413"/>
      <c r="AB48" s="1414"/>
      <c r="AC48" s="1415"/>
      <c r="AD48" s="1416"/>
      <c r="AE48" s="1415"/>
      <c r="AF48" s="1417"/>
      <c r="AG48" s="1418"/>
      <c r="AH48" s="1419"/>
      <c r="AI48" s="1420"/>
      <c r="AJ48" s="1421"/>
      <c r="AK48" s="1422"/>
      <c r="AL48" s="1423"/>
      <c r="AM48" s="1409"/>
      <c r="AN48" s="120"/>
      <c r="AO48" s="1410"/>
      <c r="AP48" s="1410"/>
      <c r="AQ48" s="1410"/>
      <c r="AR48" s="1411"/>
      <c r="AS48" s="1412"/>
      <c r="AT48" s="1413"/>
      <c r="AU48" s="1414"/>
      <c r="AV48" s="1415"/>
      <c r="AW48" s="1416"/>
      <c r="AX48" s="1415"/>
      <c r="AY48" s="1417"/>
      <c r="AZ48" s="1418"/>
      <c r="BA48" s="1419"/>
      <c r="BB48" s="1420"/>
      <c r="BC48" s="1421"/>
      <c r="BD48" s="1422"/>
      <c r="BE48" s="1423"/>
      <c r="BH48" s="3">
        <v>1</v>
      </c>
    </row>
    <row r="49" spans="2:60" ht="27" customHeight="1" thickBot="1">
      <c r="B49" s="1369" t="s">
        <v>11</v>
      </c>
      <c r="C49" s="1370"/>
      <c r="D49" s="1370"/>
      <c r="E49" s="1370"/>
      <c r="F49" s="1370"/>
      <c r="G49" s="1376" t="s">
        <v>2713</v>
      </c>
      <c r="H49" s="1371"/>
      <c r="I49" s="1372"/>
      <c r="J49" s="1373"/>
      <c r="K49" s="1374"/>
      <c r="L49" s="1375"/>
      <c r="M49" s="1376"/>
      <c r="N49" s="1377"/>
      <c r="O49" s="1378"/>
      <c r="P49" s="1379"/>
      <c r="Q49" s="1380"/>
      <c r="R49" s="1381"/>
      <c r="S49" s="1382"/>
      <c r="T49" s="1409"/>
      <c r="U49" s="120"/>
      <c r="V49" s="1410"/>
      <c r="W49" s="1410"/>
      <c r="X49" s="1410"/>
      <c r="Y49" s="1411"/>
      <c r="Z49" s="1412"/>
      <c r="AA49" s="1413"/>
      <c r="AB49" s="1414"/>
      <c r="AC49" s="1415"/>
      <c r="AD49" s="1416"/>
      <c r="AE49" s="1415"/>
      <c r="AF49" s="1417"/>
      <c r="AG49" s="1418"/>
      <c r="AH49" s="1419"/>
      <c r="AI49" s="1420"/>
      <c r="AJ49" s="1421"/>
      <c r="AK49" s="1422"/>
      <c r="AL49" s="1423"/>
      <c r="AM49" s="1409"/>
      <c r="AN49" s="120"/>
      <c r="AO49" s="1410"/>
      <c r="AP49" s="1410"/>
      <c r="AQ49" s="1410"/>
      <c r="AR49" s="1411"/>
      <c r="AS49" s="1412"/>
      <c r="AT49" s="1413"/>
      <c r="AU49" s="1414"/>
      <c r="AV49" s="1415"/>
      <c r="AW49" s="1416"/>
      <c r="AX49" s="1415"/>
      <c r="AY49" s="1417"/>
      <c r="AZ49" s="1418"/>
      <c r="BA49" s="1419"/>
      <c r="BB49" s="1420"/>
      <c r="BC49" s="1421"/>
      <c r="BD49" s="1422"/>
      <c r="BE49" s="1423"/>
      <c r="BH49" s="3">
        <v>1</v>
      </c>
    </row>
    <row r="50" spans="2:60" ht="27" customHeight="1">
      <c r="B50" s="120"/>
      <c r="C50" s="1410"/>
      <c r="D50" s="1410"/>
      <c r="E50" s="1410"/>
      <c r="F50" s="1411"/>
      <c r="G50" s="1412"/>
      <c r="H50" s="1413"/>
      <c r="I50" s="1414"/>
      <c r="J50" s="1415"/>
      <c r="K50" s="1416"/>
      <c r="L50" s="1415"/>
      <c r="M50" s="1417"/>
      <c r="N50" s="1418"/>
      <c r="O50" s="1419"/>
      <c r="P50" s="1420"/>
      <c r="Q50" s="1421"/>
      <c r="R50" s="1422"/>
      <c r="S50" s="1423"/>
      <c r="T50" s="1409"/>
      <c r="U50" s="120"/>
      <c r="V50" s="1410"/>
      <c r="W50" s="1410"/>
      <c r="X50" s="1410"/>
      <c r="Y50" s="1411"/>
      <c r="Z50" s="1412"/>
      <c r="AA50" s="1413"/>
      <c r="AB50" s="1414"/>
      <c r="AC50" s="1415"/>
      <c r="AD50" s="1416"/>
      <c r="AE50" s="1415"/>
      <c r="AF50" s="1417"/>
      <c r="AG50" s="1418"/>
      <c r="AH50" s="1419"/>
      <c r="AI50" s="1420"/>
      <c r="AJ50" s="1421"/>
      <c r="AK50" s="1422"/>
      <c r="AL50" s="1423"/>
      <c r="AM50" s="1409"/>
      <c r="AN50" s="120"/>
      <c r="AO50" s="1410"/>
      <c r="AP50" s="1410"/>
      <c r="AQ50" s="1410"/>
      <c r="AR50" s="1411"/>
      <c r="AS50" s="1412"/>
      <c r="AT50" s="1413"/>
      <c r="AU50" s="1414"/>
      <c r="AV50" s="1415"/>
      <c r="AW50" s="1416"/>
      <c r="AX50" s="1415"/>
      <c r="AY50" s="1417"/>
      <c r="AZ50" s="1418"/>
      <c r="BA50" s="1419"/>
      <c r="BB50" s="1420"/>
      <c r="BC50" s="1421"/>
      <c r="BD50" s="1422"/>
      <c r="BE50" s="1423"/>
      <c r="BH50" s="3">
        <v>1</v>
      </c>
    </row>
    <row r="51" spans="2:60" ht="27" customHeight="1">
      <c r="B51" s="120"/>
      <c r="C51" s="1410"/>
      <c r="D51" s="1410"/>
      <c r="E51" s="1410"/>
      <c r="F51" s="1411"/>
      <c r="G51" s="1412"/>
      <c r="H51" s="1413"/>
      <c r="I51" s="1414"/>
      <c r="J51" s="1415"/>
      <c r="K51" s="1416"/>
      <c r="L51" s="1415"/>
      <c r="M51" s="1417"/>
      <c r="N51" s="1418"/>
      <c r="O51" s="1419"/>
      <c r="P51" s="1420"/>
      <c r="Q51" s="1421"/>
      <c r="R51" s="1422"/>
      <c r="S51" s="1423"/>
      <c r="T51" s="1409"/>
      <c r="U51" s="120"/>
      <c r="V51" s="1410"/>
      <c r="W51" s="1410"/>
      <c r="X51" s="1410"/>
      <c r="Y51" s="1411"/>
      <c r="Z51" s="1412"/>
      <c r="AA51" s="1413"/>
      <c r="AB51" s="1414"/>
      <c r="AC51" s="1415"/>
      <c r="AD51" s="1416"/>
      <c r="AE51" s="1415"/>
      <c r="AF51" s="1417"/>
      <c r="AG51" s="1418"/>
      <c r="AH51" s="1419"/>
      <c r="AI51" s="1420"/>
      <c r="AJ51" s="1421"/>
      <c r="AK51" s="1422"/>
      <c r="AL51" s="1423"/>
      <c r="AM51" s="1409"/>
      <c r="AN51" s="120"/>
      <c r="AO51" s="1410"/>
      <c r="AP51" s="1410"/>
      <c r="AQ51" s="1410"/>
      <c r="AR51" s="1411"/>
      <c r="AS51" s="1412"/>
      <c r="AT51" s="1413"/>
      <c r="AU51" s="1414"/>
      <c r="AV51" s="1415"/>
      <c r="AW51" s="1416"/>
      <c r="AX51" s="1415"/>
      <c r="AY51" s="1417"/>
      <c r="AZ51" s="1418"/>
      <c r="BA51" s="1419"/>
      <c r="BB51" s="1420"/>
      <c r="BC51" s="1421"/>
      <c r="BD51" s="1422"/>
      <c r="BE51" s="1423"/>
      <c r="BH51" s="3">
        <v>1</v>
      </c>
    </row>
    <row r="52" spans="2:60" ht="27" customHeight="1">
      <c r="B52" s="120"/>
      <c r="C52" s="1410"/>
      <c r="D52" s="1410"/>
      <c r="E52" s="1410"/>
      <c r="F52" s="1411"/>
      <c r="G52" s="1412"/>
      <c r="H52" s="1413"/>
      <c r="I52" s="1414"/>
      <c r="J52" s="1415"/>
      <c r="K52" s="1416"/>
      <c r="L52" s="1415"/>
      <c r="M52" s="1417"/>
      <c r="N52" s="1418"/>
      <c r="O52" s="1419"/>
      <c r="P52" s="1420"/>
      <c r="Q52" s="1421"/>
      <c r="R52" s="1422"/>
      <c r="S52" s="1423"/>
      <c r="T52" s="1409"/>
      <c r="U52" s="120"/>
      <c r="V52" s="1410"/>
      <c r="W52" s="1410"/>
      <c r="X52" s="1410"/>
      <c r="Y52" s="1411"/>
      <c r="Z52" s="1412"/>
      <c r="AA52" s="1413"/>
      <c r="AB52" s="1414"/>
      <c r="AC52" s="1415"/>
      <c r="AD52" s="1416"/>
      <c r="AE52" s="1415"/>
      <c r="AF52" s="1417"/>
      <c r="AG52" s="1418"/>
      <c r="AH52" s="1419"/>
      <c r="AI52" s="1420"/>
      <c r="AJ52" s="1421"/>
      <c r="AK52" s="1422"/>
      <c r="AL52" s="1423"/>
      <c r="AM52" s="1409"/>
      <c r="AN52" s="120"/>
      <c r="AO52" s="1410"/>
      <c r="AP52" s="1410"/>
      <c r="AQ52" s="1410"/>
      <c r="AR52" s="1411"/>
      <c r="AS52" s="1412"/>
      <c r="AT52" s="1413"/>
      <c r="AU52" s="1414"/>
      <c r="AV52" s="1415"/>
      <c r="AW52" s="1416"/>
      <c r="AX52" s="1415"/>
      <c r="AY52" s="1417"/>
      <c r="AZ52" s="1418"/>
      <c r="BA52" s="1419"/>
      <c r="BB52" s="1420"/>
      <c r="BC52" s="1421"/>
      <c r="BD52" s="1422"/>
      <c r="BE52" s="1423"/>
      <c r="BH52" s="3">
        <v>1</v>
      </c>
    </row>
    <row r="53" spans="2:60" ht="27" customHeight="1">
      <c r="B53" s="120"/>
      <c r="C53" s="1410"/>
      <c r="D53" s="1410"/>
      <c r="E53" s="1410"/>
      <c r="F53" s="1411"/>
      <c r="G53" s="1412"/>
      <c r="H53" s="1413"/>
      <c r="I53" s="1414"/>
      <c r="J53" s="1415"/>
      <c r="K53" s="1416"/>
      <c r="L53" s="1415"/>
      <c r="M53" s="1417"/>
      <c r="N53" s="1418"/>
      <c r="O53" s="1419"/>
      <c r="P53" s="1420"/>
      <c r="Q53" s="1421"/>
      <c r="R53" s="1422"/>
      <c r="S53" s="1423"/>
      <c r="T53" s="1409"/>
      <c r="U53" s="120"/>
      <c r="V53" s="1410"/>
      <c r="W53" s="1410"/>
      <c r="X53" s="1410"/>
      <c r="Y53" s="1411"/>
      <c r="Z53" s="1412"/>
      <c r="AA53" s="1413"/>
      <c r="AB53" s="1414"/>
      <c r="AC53" s="1415"/>
      <c r="AD53" s="1416"/>
      <c r="AE53" s="1415"/>
      <c r="AF53" s="1417"/>
      <c r="AG53" s="1418"/>
      <c r="AH53" s="1419"/>
      <c r="AI53" s="1420"/>
      <c r="AJ53" s="1421"/>
      <c r="AK53" s="1422"/>
      <c r="AL53" s="1423"/>
      <c r="AM53" s="1409"/>
      <c r="AN53" s="120"/>
      <c r="AO53" s="1410"/>
      <c r="AP53" s="1410"/>
      <c r="AQ53" s="1410"/>
      <c r="AR53" s="1411"/>
      <c r="AS53" s="1412"/>
      <c r="AT53" s="1413"/>
      <c r="AU53" s="1414"/>
      <c r="AV53" s="1415"/>
      <c r="AW53" s="1416"/>
      <c r="AX53" s="1415"/>
      <c r="AY53" s="1417"/>
      <c r="AZ53" s="1418"/>
      <c r="BA53" s="1419"/>
      <c r="BB53" s="1420"/>
      <c r="BC53" s="1421"/>
      <c r="BD53" s="1422"/>
      <c r="BE53" s="1423"/>
      <c r="BH53" s="3">
        <v>1</v>
      </c>
    </row>
    <row r="54" spans="2:60" ht="27" customHeight="1">
      <c r="B54" s="120"/>
      <c r="C54" s="1410"/>
      <c r="D54" s="1410"/>
      <c r="E54" s="1410"/>
      <c r="F54" s="1411"/>
      <c r="G54" s="1412"/>
      <c r="H54" s="1413"/>
      <c r="I54" s="1414"/>
      <c r="J54" s="1415"/>
      <c r="K54" s="1416"/>
      <c r="L54" s="1415"/>
      <c r="M54" s="1417"/>
      <c r="N54" s="1418"/>
      <c r="O54" s="1419"/>
      <c r="P54" s="1420"/>
      <c r="Q54" s="1421"/>
      <c r="R54" s="1422"/>
      <c r="S54" s="1423"/>
      <c r="T54" s="1409"/>
      <c r="U54" s="120"/>
      <c r="V54" s="1410"/>
      <c r="W54" s="1410"/>
      <c r="X54" s="1410"/>
      <c r="Y54" s="1411"/>
      <c r="Z54" s="1412"/>
      <c r="AA54" s="1413"/>
      <c r="AB54" s="1414"/>
      <c r="AC54" s="1415"/>
      <c r="AD54" s="1416"/>
      <c r="AE54" s="1415"/>
      <c r="AF54" s="1417"/>
      <c r="AG54" s="1418"/>
      <c r="AH54" s="1419"/>
      <c r="AI54" s="1420"/>
      <c r="AJ54" s="1421"/>
      <c r="AK54" s="1422"/>
      <c r="AL54" s="1423"/>
      <c r="AM54" s="1409"/>
      <c r="AN54" s="120"/>
      <c r="AO54" s="1410"/>
      <c r="AP54" s="1410"/>
      <c r="AQ54" s="1410"/>
      <c r="AR54" s="1411"/>
      <c r="AS54" s="1412"/>
      <c r="AT54" s="1413"/>
      <c r="AU54" s="1414"/>
      <c r="AV54" s="1415"/>
      <c r="AW54" s="1416"/>
      <c r="AX54" s="1415"/>
      <c r="AY54" s="1417"/>
      <c r="AZ54" s="1418"/>
      <c r="BA54" s="1419"/>
      <c r="BB54" s="1420"/>
      <c r="BC54" s="1421"/>
      <c r="BD54" s="1422"/>
      <c r="BE54" s="1423"/>
      <c r="BH54" s="3">
        <v>1</v>
      </c>
    </row>
    <row r="55" spans="2:60" ht="27" customHeight="1">
      <c r="B55" s="120"/>
      <c r="C55" s="1410"/>
      <c r="D55" s="1410"/>
      <c r="E55" s="1410"/>
      <c r="F55" s="1411"/>
      <c r="G55" s="1412"/>
      <c r="H55" s="1413"/>
      <c r="I55" s="1414"/>
      <c r="J55" s="1415"/>
      <c r="K55" s="1416"/>
      <c r="L55" s="1415"/>
      <c r="M55" s="1417"/>
      <c r="N55" s="1418"/>
      <c r="O55" s="1419"/>
      <c r="P55" s="1420"/>
      <c r="Q55" s="1421"/>
      <c r="R55" s="1422"/>
      <c r="S55" s="1423"/>
      <c r="T55" s="1409"/>
      <c r="U55" s="120"/>
      <c r="V55" s="1410"/>
      <c r="W55" s="1410"/>
      <c r="X55" s="1410"/>
      <c r="Y55" s="1411"/>
      <c r="Z55" s="1412"/>
      <c r="AA55" s="1413"/>
      <c r="AB55" s="1414"/>
      <c r="AC55" s="1415"/>
      <c r="AD55" s="1416"/>
      <c r="AE55" s="1415"/>
      <c r="AF55" s="1417"/>
      <c r="AG55" s="1418"/>
      <c r="AH55" s="1419"/>
      <c r="AI55" s="1420"/>
      <c r="AJ55" s="1421"/>
      <c r="AK55" s="1422"/>
      <c r="AL55" s="1423"/>
      <c r="AM55" s="1409"/>
      <c r="AN55" s="120"/>
      <c r="AO55" s="1410"/>
      <c r="AP55" s="1410"/>
      <c r="AQ55" s="1410"/>
      <c r="AR55" s="1411"/>
      <c r="AS55" s="1412"/>
      <c r="AT55" s="1413"/>
      <c r="AU55" s="1414"/>
      <c r="AV55" s="1415"/>
      <c r="AW55" s="1416"/>
      <c r="AX55" s="1415"/>
      <c r="AY55" s="1417"/>
      <c r="AZ55" s="1418"/>
      <c r="BA55" s="1419"/>
      <c r="BB55" s="1420"/>
      <c r="BC55" s="1421"/>
      <c r="BD55" s="1422"/>
      <c r="BE55" s="1423"/>
      <c r="BH55" s="3">
        <v>1</v>
      </c>
    </row>
    <row r="56" spans="2:60" ht="27" customHeight="1">
      <c r="B56" s="120"/>
      <c r="C56" s="1410"/>
      <c r="D56" s="1410"/>
      <c r="E56" s="1410"/>
      <c r="F56" s="1411"/>
      <c r="G56" s="1412"/>
      <c r="H56" s="1413"/>
      <c r="I56" s="1414"/>
      <c r="J56" s="1415"/>
      <c r="K56" s="1416"/>
      <c r="L56" s="1415"/>
      <c r="M56" s="1417"/>
      <c r="N56" s="1418"/>
      <c r="O56" s="1419"/>
      <c r="P56" s="1420"/>
      <c r="Q56" s="1421"/>
      <c r="R56" s="1422"/>
      <c r="S56" s="1423"/>
      <c r="T56" s="1409"/>
      <c r="U56" s="120"/>
      <c r="V56" s="1410"/>
      <c r="W56" s="1410"/>
      <c r="X56" s="1410"/>
      <c r="Y56" s="1411"/>
      <c r="Z56" s="1412"/>
      <c r="AA56" s="1413"/>
      <c r="AB56" s="1414"/>
      <c r="AC56" s="1415"/>
      <c r="AD56" s="1416"/>
      <c r="AE56" s="1415"/>
      <c r="AF56" s="1417"/>
      <c r="AG56" s="1418"/>
      <c r="AH56" s="1419"/>
      <c r="AI56" s="1420"/>
      <c r="AJ56" s="1421"/>
      <c r="AK56" s="1422"/>
      <c r="AL56" s="1423"/>
      <c r="AM56" s="1409"/>
      <c r="AN56" s="120"/>
      <c r="AO56" s="1410"/>
      <c r="AP56" s="1410"/>
      <c r="AQ56" s="1410"/>
      <c r="AR56" s="1411"/>
      <c r="AS56" s="1412"/>
      <c r="AT56" s="1413"/>
      <c r="AU56" s="1414"/>
      <c r="AV56" s="1415"/>
      <c r="AW56" s="1416"/>
      <c r="AX56" s="1415"/>
      <c r="AY56" s="1417"/>
      <c r="AZ56" s="1418"/>
      <c r="BA56" s="1419"/>
      <c r="BB56" s="1420"/>
      <c r="BC56" s="1421"/>
      <c r="BD56" s="1422"/>
      <c r="BE56" s="1423"/>
      <c r="BH56" s="3">
        <v>1</v>
      </c>
    </row>
    <row r="57" spans="2:60" ht="27" customHeight="1">
      <c r="B57" s="120"/>
      <c r="C57" s="1410"/>
      <c r="D57" s="1410"/>
      <c r="E57" s="1410"/>
      <c r="F57" s="1411"/>
      <c r="G57" s="1412"/>
      <c r="H57" s="1413"/>
      <c r="I57" s="1414"/>
      <c r="J57" s="1415"/>
      <c r="K57" s="1416"/>
      <c r="L57" s="1415"/>
      <c r="M57" s="1417"/>
      <c r="N57" s="1418"/>
      <c r="O57" s="1419"/>
      <c r="P57" s="1420"/>
      <c r="Q57" s="1421"/>
      <c r="R57" s="1422"/>
      <c r="S57" s="1423"/>
      <c r="T57" s="1409"/>
      <c r="U57" s="120"/>
      <c r="V57" s="1410"/>
      <c r="W57" s="1410"/>
      <c r="X57" s="1410"/>
      <c r="Y57" s="1411"/>
      <c r="Z57" s="1412"/>
      <c r="AA57" s="1413"/>
      <c r="AB57" s="1414"/>
      <c r="AC57" s="1415"/>
      <c r="AD57" s="1416"/>
      <c r="AE57" s="1415"/>
      <c r="AF57" s="1417"/>
      <c r="AG57" s="1418"/>
      <c r="AH57" s="1419"/>
      <c r="AI57" s="1420"/>
      <c r="AJ57" s="1421"/>
      <c r="AK57" s="1422"/>
      <c r="AL57" s="1423"/>
      <c r="AM57" s="1409"/>
      <c r="AN57" s="120"/>
      <c r="AO57" s="1410"/>
      <c r="AP57" s="1410"/>
      <c r="AQ57" s="1410"/>
      <c r="AR57" s="1411"/>
      <c r="AS57" s="1412"/>
      <c r="AT57" s="1413"/>
      <c r="AU57" s="1414"/>
      <c r="AV57" s="1415"/>
      <c r="AW57" s="1416"/>
      <c r="AX57" s="1415"/>
      <c r="AY57" s="1417"/>
      <c r="AZ57" s="1418"/>
      <c r="BA57" s="1419"/>
      <c r="BB57" s="1420"/>
      <c r="BC57" s="1421"/>
      <c r="BD57" s="1422"/>
      <c r="BE57" s="1423"/>
      <c r="BH57" s="3">
        <v>1</v>
      </c>
    </row>
    <row r="58" spans="2:60" ht="27" customHeight="1">
      <c r="B58" s="120"/>
      <c r="C58" s="1410"/>
      <c r="D58" s="1410"/>
      <c r="E58" s="1410"/>
      <c r="F58" s="1411"/>
      <c r="G58" s="1412"/>
      <c r="H58" s="1413"/>
      <c r="I58" s="1414"/>
      <c r="J58" s="1415"/>
      <c r="K58" s="1416"/>
      <c r="L58" s="1415"/>
      <c r="M58" s="1417"/>
      <c r="N58" s="1418"/>
      <c r="O58" s="1419"/>
      <c r="P58" s="1420"/>
      <c r="Q58" s="1421"/>
      <c r="R58" s="1422"/>
      <c r="S58" s="1423"/>
      <c r="T58" s="1409"/>
      <c r="U58" s="120"/>
      <c r="V58" s="1410"/>
      <c r="W58" s="1410"/>
      <c r="X58" s="1410"/>
      <c r="Y58" s="1411"/>
      <c r="Z58" s="1412"/>
      <c r="AA58" s="1413"/>
      <c r="AB58" s="1414"/>
      <c r="AC58" s="1415"/>
      <c r="AD58" s="1416"/>
      <c r="AE58" s="1415"/>
      <c r="AF58" s="1417"/>
      <c r="AG58" s="1418"/>
      <c r="AH58" s="1419"/>
      <c r="AI58" s="1420"/>
      <c r="AJ58" s="1421"/>
      <c r="AK58" s="1422"/>
      <c r="AL58" s="1423"/>
      <c r="AM58" s="1409"/>
      <c r="AN58" s="120"/>
      <c r="AO58" s="1410"/>
      <c r="AP58" s="1410"/>
      <c r="AQ58" s="1410"/>
      <c r="AR58" s="1411"/>
      <c r="AS58" s="1412"/>
      <c r="AT58" s="1413"/>
      <c r="AU58" s="1414"/>
      <c r="AV58" s="1415"/>
      <c r="AW58" s="1416"/>
      <c r="AX58" s="1415"/>
      <c r="AY58" s="1417"/>
      <c r="AZ58" s="1418"/>
      <c r="BA58" s="1419"/>
      <c r="BB58" s="1420"/>
      <c r="BC58" s="1421"/>
      <c r="BD58" s="1422"/>
      <c r="BE58" s="1423"/>
      <c r="BH58" s="3">
        <v>1</v>
      </c>
    </row>
    <row r="59" spans="2:60" ht="27" customHeight="1">
      <c r="B59" s="120"/>
      <c r="C59" s="1410"/>
      <c r="D59" s="1410"/>
      <c r="E59" s="1410"/>
      <c r="F59" s="1411"/>
      <c r="G59" s="1412"/>
      <c r="H59" s="1413"/>
      <c r="I59" s="1414"/>
      <c r="J59" s="1415"/>
      <c r="K59" s="1416"/>
      <c r="L59" s="1415"/>
      <c r="M59" s="1417"/>
      <c r="N59" s="1418"/>
      <c r="O59" s="1419"/>
      <c r="P59" s="1420"/>
      <c r="Q59" s="1421"/>
      <c r="R59" s="1422"/>
      <c r="S59" s="1423"/>
      <c r="T59" s="1409"/>
      <c r="U59" s="120"/>
      <c r="V59" s="1410"/>
      <c r="W59" s="1410"/>
      <c r="X59" s="1410"/>
      <c r="Y59" s="1411"/>
      <c r="Z59" s="1412"/>
      <c r="AA59" s="1413"/>
      <c r="AB59" s="1414"/>
      <c r="AC59" s="1415"/>
      <c r="AD59" s="1416"/>
      <c r="AE59" s="1415"/>
      <c r="AF59" s="1417"/>
      <c r="AG59" s="1418"/>
      <c r="AH59" s="1419"/>
      <c r="AI59" s="1420"/>
      <c r="AJ59" s="1421"/>
      <c r="AK59" s="1422"/>
      <c r="AL59" s="1423"/>
      <c r="AM59" s="1409"/>
      <c r="AN59" s="120"/>
      <c r="AO59" s="1410"/>
      <c r="AP59" s="1410"/>
      <c r="AQ59" s="1410"/>
      <c r="AR59" s="1411"/>
      <c r="AS59" s="1412"/>
      <c r="AT59" s="1413"/>
      <c r="AU59" s="1414"/>
      <c r="AV59" s="1415"/>
      <c r="AW59" s="1416"/>
      <c r="AX59" s="1415"/>
      <c r="AY59" s="1417"/>
      <c r="AZ59" s="1418"/>
      <c r="BA59" s="1419"/>
      <c r="BB59" s="1420"/>
      <c r="BC59" s="1421"/>
      <c r="BD59" s="1422"/>
      <c r="BE59" s="1423"/>
      <c r="BH59" s="3">
        <v>1</v>
      </c>
    </row>
    <row r="60" spans="2:60" ht="27" customHeight="1">
      <c r="B60" s="120"/>
      <c r="C60" s="1410"/>
      <c r="D60" s="1410"/>
      <c r="E60" s="1410"/>
      <c r="F60" s="1411"/>
      <c r="G60" s="1412"/>
      <c r="H60" s="1413"/>
      <c r="I60" s="1414"/>
      <c r="J60" s="1415"/>
      <c r="K60" s="1416"/>
      <c r="L60" s="1415"/>
      <c r="M60" s="1417"/>
      <c r="N60" s="1418"/>
      <c r="O60" s="1419"/>
      <c r="P60" s="1420"/>
      <c r="Q60" s="1421"/>
      <c r="R60" s="1422"/>
      <c r="S60" s="1423"/>
      <c r="T60" s="1409"/>
      <c r="U60" s="120"/>
      <c r="V60" s="1410"/>
      <c r="W60" s="1410"/>
      <c r="X60" s="1410"/>
      <c r="Y60" s="1411"/>
      <c r="Z60" s="1412"/>
      <c r="AA60" s="1413"/>
      <c r="AB60" s="1414"/>
      <c r="AC60" s="1415"/>
      <c r="AD60" s="1416"/>
      <c r="AE60" s="1415"/>
      <c r="AF60" s="1417"/>
      <c r="AG60" s="1418"/>
      <c r="AH60" s="1419"/>
      <c r="AI60" s="1420"/>
      <c r="AJ60" s="1421"/>
      <c r="AK60" s="1422"/>
      <c r="AL60" s="1423"/>
      <c r="AM60" s="1409"/>
      <c r="AN60" s="120"/>
      <c r="AO60" s="1410"/>
      <c r="AP60" s="1410"/>
      <c r="AQ60" s="1410"/>
      <c r="AR60" s="1411"/>
      <c r="AS60" s="1412"/>
      <c r="AT60" s="1413"/>
      <c r="AU60" s="1414"/>
      <c r="AV60" s="1415"/>
      <c r="AW60" s="1416"/>
      <c r="AX60" s="1415"/>
      <c r="AY60" s="1417"/>
      <c r="AZ60" s="1418"/>
      <c r="BA60" s="1419"/>
      <c r="BB60" s="1420"/>
      <c r="BC60" s="1421"/>
      <c r="BD60" s="1422"/>
      <c r="BE60" s="1423"/>
      <c r="BH60" s="3">
        <v>1</v>
      </c>
    </row>
    <row r="61" spans="2:60" ht="27" customHeight="1">
      <c r="B61" s="120"/>
      <c r="C61" s="1410"/>
      <c r="D61" s="1410"/>
      <c r="E61" s="1410"/>
      <c r="F61" s="1411"/>
      <c r="G61" s="1412"/>
      <c r="H61" s="1413"/>
      <c r="I61" s="1414"/>
      <c r="J61" s="1415"/>
      <c r="K61" s="1416"/>
      <c r="L61" s="1415"/>
      <c r="M61" s="1417"/>
      <c r="N61" s="1418"/>
      <c r="O61" s="1419"/>
      <c r="P61" s="1420"/>
      <c r="Q61" s="1421"/>
      <c r="R61" s="1422"/>
      <c r="S61" s="1423"/>
      <c r="T61" s="1409"/>
      <c r="U61" s="120"/>
      <c r="V61" s="1410"/>
      <c r="W61" s="1410"/>
      <c r="X61" s="1410"/>
      <c r="Y61" s="1411"/>
      <c r="Z61" s="1412"/>
      <c r="AA61" s="1413"/>
      <c r="AB61" s="1414"/>
      <c r="AC61" s="1415"/>
      <c r="AD61" s="1416"/>
      <c r="AE61" s="1415"/>
      <c r="AF61" s="1417"/>
      <c r="AG61" s="1418"/>
      <c r="AH61" s="1419"/>
      <c r="AI61" s="1420"/>
      <c r="AJ61" s="1421"/>
      <c r="AK61" s="1422"/>
      <c r="AL61" s="1423"/>
      <c r="AM61" s="1409"/>
      <c r="AN61" s="120"/>
      <c r="AO61" s="1410"/>
      <c r="AP61" s="1410"/>
      <c r="AQ61" s="1410"/>
      <c r="AR61" s="1411"/>
      <c r="AS61" s="1412"/>
      <c r="AT61" s="1413"/>
      <c r="AU61" s="1414"/>
      <c r="AV61" s="1415"/>
      <c r="AW61" s="1416"/>
      <c r="AX61" s="1415"/>
      <c r="AY61" s="1417"/>
      <c r="AZ61" s="1418"/>
      <c r="BA61" s="1419"/>
      <c r="BB61" s="1420"/>
      <c r="BC61" s="1421"/>
      <c r="BD61" s="1422"/>
      <c r="BE61" s="1423"/>
      <c r="BH61" s="3">
        <v>1</v>
      </c>
    </row>
    <row r="62" spans="2:60" ht="27" customHeight="1">
      <c r="B62" s="120"/>
      <c r="C62" s="1410"/>
      <c r="D62" s="1410"/>
      <c r="E62" s="1410"/>
      <c r="F62" s="1411"/>
      <c r="G62" s="1412"/>
      <c r="H62" s="1413"/>
      <c r="I62" s="1414"/>
      <c r="J62" s="1415"/>
      <c r="K62" s="1416"/>
      <c r="L62" s="1415"/>
      <c r="M62" s="1417"/>
      <c r="N62" s="1418"/>
      <c r="O62" s="1419"/>
      <c r="P62" s="1420"/>
      <c r="Q62" s="1421"/>
      <c r="R62" s="1422"/>
      <c r="S62" s="1423"/>
      <c r="T62" s="1409"/>
      <c r="U62" s="120"/>
      <c r="V62" s="1410"/>
      <c r="W62" s="1410"/>
      <c r="X62" s="1410"/>
      <c r="Y62" s="1411"/>
      <c r="Z62" s="1412"/>
      <c r="AA62" s="1413"/>
      <c r="AB62" s="1414"/>
      <c r="AC62" s="1415"/>
      <c r="AD62" s="1416"/>
      <c r="AE62" s="1415"/>
      <c r="AF62" s="1417"/>
      <c r="AG62" s="1418"/>
      <c r="AH62" s="1419"/>
      <c r="AI62" s="1420"/>
      <c r="AJ62" s="1421"/>
      <c r="AK62" s="1422"/>
      <c r="AL62" s="1423"/>
      <c r="AM62" s="1409"/>
      <c r="AN62" s="120"/>
      <c r="AO62" s="1410"/>
      <c r="AP62" s="1410"/>
      <c r="AQ62" s="1410"/>
      <c r="AR62" s="1411"/>
      <c r="AS62" s="1412"/>
      <c r="AT62" s="1413"/>
      <c r="AU62" s="1414"/>
      <c r="AV62" s="1415"/>
      <c r="AW62" s="1416"/>
      <c r="AX62" s="1415"/>
      <c r="AY62" s="1417"/>
      <c r="AZ62" s="1418"/>
      <c r="BA62" s="1419"/>
      <c r="BB62" s="1420"/>
      <c r="BC62" s="1421"/>
      <c r="BD62" s="1422"/>
      <c r="BE62" s="1423"/>
      <c r="BH62" s="3">
        <v>1</v>
      </c>
    </row>
    <row r="63" spans="2:60" ht="27" customHeight="1">
      <c r="B63" s="120"/>
      <c r="C63" s="1410"/>
      <c r="D63" s="1410"/>
      <c r="E63" s="1410"/>
      <c r="F63" s="1411"/>
      <c r="G63" s="1412"/>
      <c r="H63" s="1413"/>
      <c r="I63" s="1414"/>
      <c r="J63" s="1415"/>
      <c r="K63" s="1416"/>
      <c r="L63" s="1415"/>
      <c r="M63" s="1417"/>
      <c r="N63" s="1418"/>
      <c r="O63" s="1419"/>
      <c r="P63" s="1420"/>
      <c r="Q63" s="1421"/>
      <c r="R63" s="1422"/>
      <c r="S63" s="1423"/>
      <c r="T63" s="1409"/>
      <c r="U63" s="120"/>
      <c r="V63" s="1410"/>
      <c r="W63" s="1410"/>
      <c r="X63" s="1410"/>
      <c r="Y63" s="1411"/>
      <c r="Z63" s="1412"/>
      <c r="AA63" s="1413"/>
      <c r="AB63" s="1414"/>
      <c r="AC63" s="1415"/>
      <c r="AD63" s="1416"/>
      <c r="AE63" s="1415"/>
      <c r="AF63" s="1417"/>
      <c r="AG63" s="1418"/>
      <c r="AH63" s="1419"/>
      <c r="AI63" s="1420"/>
      <c r="AJ63" s="1421"/>
      <c r="AK63" s="1422"/>
      <c r="AL63" s="1423"/>
      <c r="AM63" s="1409"/>
      <c r="AN63" s="120"/>
      <c r="AO63" s="1410"/>
      <c r="AP63" s="1410"/>
      <c r="AQ63" s="1410"/>
      <c r="AR63" s="1411"/>
      <c r="AS63" s="1412"/>
      <c r="AT63" s="1413"/>
      <c r="AU63" s="1414"/>
      <c r="AV63" s="1415"/>
      <c r="AW63" s="1416"/>
      <c r="AX63" s="1415"/>
      <c r="AY63" s="1417"/>
      <c r="AZ63" s="1418"/>
      <c r="BA63" s="1419"/>
      <c r="BB63" s="1420"/>
      <c r="BC63" s="1421"/>
      <c r="BD63" s="1422"/>
      <c r="BE63" s="1423"/>
      <c r="BH63" s="3">
        <v>1</v>
      </c>
    </row>
    <row r="64" spans="2:60" ht="27" customHeight="1">
      <c r="B64" s="120"/>
      <c r="C64" s="1410"/>
      <c r="D64" s="1410"/>
      <c r="E64" s="1410"/>
      <c r="F64" s="1411"/>
      <c r="G64" s="1412"/>
      <c r="H64" s="1413"/>
      <c r="I64" s="1414"/>
      <c r="J64" s="1415"/>
      <c r="K64" s="1416"/>
      <c r="L64" s="1415"/>
      <c r="M64" s="1417"/>
      <c r="N64" s="1418"/>
      <c r="O64" s="1419"/>
      <c r="P64" s="1420"/>
      <c r="Q64" s="1421"/>
      <c r="R64" s="1422"/>
      <c r="S64" s="1423"/>
      <c r="T64" s="1409"/>
      <c r="U64" s="120"/>
      <c r="V64" s="1410"/>
      <c r="W64" s="1410"/>
      <c r="X64" s="1410"/>
      <c r="Y64" s="1411"/>
      <c r="Z64" s="1412"/>
      <c r="AA64" s="1413"/>
      <c r="AB64" s="1414"/>
      <c r="AC64" s="1415"/>
      <c r="AD64" s="1416"/>
      <c r="AE64" s="1415"/>
      <c r="AF64" s="1417"/>
      <c r="AG64" s="1418"/>
      <c r="AH64" s="1419"/>
      <c r="AI64" s="1420"/>
      <c r="AJ64" s="1421"/>
      <c r="AK64" s="1422"/>
      <c r="AL64" s="1423"/>
      <c r="AM64" s="1409"/>
      <c r="AN64" s="120"/>
      <c r="AO64" s="1410"/>
      <c r="AP64" s="1410"/>
      <c r="AQ64" s="1410"/>
      <c r="AR64" s="1411"/>
      <c r="AS64" s="1412"/>
      <c r="AT64" s="1413"/>
      <c r="AU64" s="1414"/>
      <c r="AV64" s="1415"/>
      <c r="AW64" s="1416"/>
      <c r="AX64" s="1415"/>
      <c r="AY64" s="1417"/>
      <c r="AZ64" s="1418"/>
      <c r="BA64" s="1419"/>
      <c r="BB64" s="1420"/>
      <c r="BC64" s="1421"/>
      <c r="BD64" s="1422"/>
      <c r="BE64" s="1423"/>
      <c r="BH64" s="3">
        <v>1</v>
      </c>
    </row>
    <row r="65" spans="2:60" ht="27" customHeight="1">
      <c r="B65" s="120"/>
      <c r="C65" s="1410"/>
      <c r="D65" s="1410"/>
      <c r="E65" s="1410"/>
      <c r="F65" s="1411"/>
      <c r="G65" s="1412"/>
      <c r="H65" s="1413"/>
      <c r="I65" s="1414"/>
      <c r="J65" s="1415"/>
      <c r="K65" s="1416"/>
      <c r="L65" s="1415"/>
      <c r="M65" s="1417"/>
      <c r="N65" s="1418"/>
      <c r="O65" s="1419"/>
      <c r="P65" s="1420"/>
      <c r="Q65" s="1421"/>
      <c r="R65" s="1422"/>
      <c r="S65" s="1423"/>
      <c r="T65" s="1409"/>
      <c r="U65" s="120"/>
      <c r="V65" s="1410"/>
      <c r="W65" s="1410"/>
      <c r="X65" s="1410"/>
      <c r="Y65" s="1411"/>
      <c r="Z65" s="1412"/>
      <c r="AA65" s="1413"/>
      <c r="AB65" s="1414"/>
      <c r="AC65" s="1415"/>
      <c r="AD65" s="1416"/>
      <c r="AE65" s="1415"/>
      <c r="AF65" s="1417"/>
      <c r="AG65" s="1418"/>
      <c r="AH65" s="1419"/>
      <c r="AI65" s="1420"/>
      <c r="AJ65" s="1421"/>
      <c r="AK65" s="1422"/>
      <c r="AL65" s="1423"/>
      <c r="AM65" s="1409"/>
      <c r="AN65" s="120"/>
      <c r="AO65" s="1410"/>
      <c r="AP65" s="1410"/>
      <c r="AQ65" s="1410"/>
      <c r="AR65" s="1411"/>
      <c r="AS65" s="1412"/>
      <c r="AT65" s="1413"/>
      <c r="AU65" s="1414"/>
      <c r="AV65" s="1415"/>
      <c r="AW65" s="1416"/>
      <c r="AX65" s="1415"/>
      <c r="AY65" s="1417"/>
      <c r="AZ65" s="1418"/>
      <c r="BA65" s="1419"/>
      <c r="BB65" s="1420"/>
      <c r="BC65" s="1421"/>
      <c r="BD65" s="1422"/>
      <c r="BE65" s="1423"/>
      <c r="BH65" s="3">
        <v>1</v>
      </c>
    </row>
    <row r="66" spans="2:60" ht="27" customHeight="1">
      <c r="B66" s="120"/>
      <c r="C66" s="1410"/>
      <c r="D66" s="1410"/>
      <c r="E66" s="1410"/>
      <c r="F66" s="1411"/>
      <c r="G66" s="1412"/>
      <c r="H66" s="1413"/>
      <c r="I66" s="1414"/>
      <c r="J66" s="1415"/>
      <c r="K66" s="1416"/>
      <c r="L66" s="1415"/>
      <c r="M66" s="1417"/>
      <c r="N66" s="1418"/>
      <c r="O66" s="1419"/>
      <c r="P66" s="1420"/>
      <c r="Q66" s="1421"/>
      <c r="R66" s="1422"/>
      <c r="S66" s="1423"/>
      <c r="T66" s="1409"/>
      <c r="U66" s="120"/>
      <c r="V66" s="1410"/>
      <c r="W66" s="1410"/>
      <c r="X66" s="1410"/>
      <c r="Y66" s="1411"/>
      <c r="Z66" s="1412"/>
      <c r="AA66" s="1413"/>
      <c r="AB66" s="1414"/>
      <c r="AC66" s="1415"/>
      <c r="AD66" s="1416"/>
      <c r="AE66" s="1415"/>
      <c r="AF66" s="1417"/>
      <c r="AG66" s="1418"/>
      <c r="AH66" s="1419"/>
      <c r="AI66" s="1420"/>
      <c r="AJ66" s="1421"/>
      <c r="AK66" s="1422"/>
      <c r="AL66" s="1423"/>
      <c r="AN66" s="120"/>
      <c r="AO66" s="1410"/>
      <c r="AP66" s="1410"/>
      <c r="AQ66" s="1410"/>
      <c r="AR66" s="1411"/>
      <c r="AS66" s="1412"/>
      <c r="AT66" s="1413"/>
      <c r="AU66" s="1414"/>
      <c r="AV66" s="1415"/>
      <c r="AW66" s="1416"/>
      <c r="AX66" s="1415"/>
      <c r="AY66" s="1417"/>
      <c r="AZ66" s="1418"/>
      <c r="BA66" s="1419"/>
      <c r="BB66" s="1420"/>
      <c r="BC66" s="1421"/>
      <c r="BD66" s="1422"/>
      <c r="BE66" s="1423"/>
      <c r="BH66" s="3">
        <v>1</v>
      </c>
    </row>
    <row r="67" spans="2:60" ht="27" customHeight="1">
      <c r="B67" s="120"/>
      <c r="C67" s="1410"/>
      <c r="D67" s="1410"/>
      <c r="E67" s="1410"/>
      <c r="F67" s="1411"/>
      <c r="G67" s="1412"/>
      <c r="H67" s="1413"/>
      <c r="I67" s="1414"/>
      <c r="J67" s="1415"/>
      <c r="K67" s="1416"/>
      <c r="L67" s="1415"/>
      <c r="M67" s="1417"/>
      <c r="N67" s="1418"/>
      <c r="O67" s="1419"/>
      <c r="P67" s="1420"/>
      <c r="Q67" s="1421"/>
      <c r="R67" s="1422"/>
      <c r="S67" s="1423"/>
      <c r="T67" s="1409"/>
      <c r="U67" s="120"/>
      <c r="V67" s="1410"/>
      <c r="W67" s="1410"/>
      <c r="X67" s="1410"/>
      <c r="Y67" s="1411"/>
      <c r="Z67" s="1412"/>
      <c r="AA67" s="1413"/>
      <c r="AB67" s="1414"/>
      <c r="AC67" s="1415"/>
      <c r="AD67" s="1416"/>
      <c r="AE67" s="1415"/>
      <c r="AF67" s="1417"/>
      <c r="AG67" s="1418"/>
      <c r="AH67" s="1419"/>
      <c r="AI67" s="1420"/>
      <c r="AJ67" s="1421"/>
      <c r="AK67" s="1422"/>
      <c r="AL67" s="1423"/>
      <c r="AN67" s="120"/>
      <c r="AO67" s="1410"/>
      <c r="AP67" s="1410"/>
      <c r="AQ67" s="1410"/>
      <c r="AR67" s="1411"/>
      <c r="AS67" s="1412"/>
      <c r="AT67" s="1413"/>
      <c r="AU67" s="1414"/>
      <c r="AV67" s="1415"/>
      <c r="AW67" s="1416"/>
      <c r="AX67" s="1415"/>
      <c r="AY67" s="1417"/>
      <c r="AZ67" s="1418"/>
      <c r="BA67" s="1419"/>
      <c r="BB67" s="1420"/>
      <c r="BC67" s="1421"/>
      <c r="BD67" s="1422"/>
      <c r="BE67" s="1423"/>
      <c r="BH67" s="3">
        <v>1</v>
      </c>
    </row>
    <row r="68" spans="2:60" ht="27" customHeight="1">
      <c r="B68" s="120"/>
      <c r="C68" s="1410"/>
      <c r="D68" s="1410"/>
      <c r="E68" s="1410"/>
      <c r="F68" s="1411"/>
      <c r="G68" s="1412"/>
      <c r="H68" s="1413"/>
      <c r="I68" s="1414"/>
      <c r="J68" s="1415"/>
      <c r="K68" s="1416"/>
      <c r="L68" s="1415"/>
      <c r="M68" s="1417"/>
      <c r="N68" s="1418"/>
      <c r="O68" s="1419"/>
      <c r="P68" s="1420"/>
      <c r="Q68" s="1421"/>
      <c r="R68" s="1422"/>
      <c r="S68" s="1423"/>
      <c r="T68" s="1409"/>
      <c r="U68" s="120"/>
      <c r="V68" s="1410"/>
      <c r="W68" s="1410"/>
      <c r="X68" s="1410"/>
      <c r="Y68" s="1411"/>
      <c r="Z68" s="1412"/>
      <c r="AA68" s="1413"/>
      <c r="AB68" s="1414"/>
      <c r="AC68" s="1415"/>
      <c r="AD68" s="1416"/>
      <c r="AE68" s="1415"/>
      <c r="AF68" s="1417"/>
      <c r="AG68" s="1418"/>
      <c r="AH68" s="1419"/>
      <c r="AI68" s="1420"/>
      <c r="AJ68" s="1421"/>
      <c r="AK68" s="1422"/>
      <c r="AL68" s="1423"/>
      <c r="AN68" s="120"/>
      <c r="AO68" s="1410"/>
      <c r="AP68" s="1410"/>
      <c r="AQ68" s="1410"/>
      <c r="AR68" s="1411"/>
      <c r="AS68" s="1412"/>
      <c r="AT68" s="1413"/>
      <c r="AU68" s="1414"/>
      <c r="AV68" s="1415"/>
      <c r="AW68" s="1416"/>
      <c r="AX68" s="1415"/>
      <c r="AY68" s="1417"/>
      <c r="AZ68" s="1418"/>
      <c r="BA68" s="1419"/>
      <c r="BB68" s="1420"/>
      <c r="BC68" s="1421"/>
      <c r="BD68" s="1422"/>
      <c r="BE68" s="1423"/>
      <c r="BH68" s="3">
        <v>1</v>
      </c>
    </row>
    <row r="69" spans="2:60" ht="27" customHeight="1">
      <c r="B69" s="120"/>
      <c r="C69" s="1410"/>
      <c r="D69" s="1410"/>
      <c r="E69" s="1410"/>
      <c r="F69" s="1411"/>
      <c r="G69" s="1412"/>
      <c r="H69" s="1413"/>
      <c r="I69" s="1414"/>
      <c r="J69" s="1415"/>
      <c r="K69" s="1416"/>
      <c r="L69" s="1415"/>
      <c r="M69" s="1417"/>
      <c r="N69" s="1418"/>
      <c r="O69" s="1419"/>
      <c r="P69" s="1420"/>
      <c r="Q69" s="1421"/>
      <c r="R69" s="1422"/>
      <c r="S69" s="1423"/>
      <c r="T69" s="1409"/>
      <c r="U69" s="120"/>
      <c r="V69" s="1410"/>
      <c r="W69" s="1410"/>
      <c r="X69" s="1410"/>
      <c r="Y69" s="1411"/>
      <c r="Z69" s="1412"/>
      <c r="AA69" s="1413"/>
      <c r="AB69" s="1414"/>
      <c r="AC69" s="1415"/>
      <c r="AD69" s="1416"/>
      <c r="AE69" s="1415"/>
      <c r="AF69" s="1417"/>
      <c r="AG69" s="1418"/>
      <c r="AH69" s="1419"/>
      <c r="AI69" s="1420"/>
      <c r="AJ69" s="1421"/>
      <c r="AK69" s="1422"/>
      <c r="AL69" s="1423"/>
      <c r="AM69" s="1409"/>
      <c r="AN69" s="120"/>
      <c r="AO69" s="1410"/>
      <c r="AP69" s="1410"/>
      <c r="AQ69" s="1410"/>
      <c r="AR69" s="1411"/>
      <c r="AS69" s="1412"/>
      <c r="AT69" s="1413"/>
      <c r="AU69" s="1414"/>
      <c r="AV69" s="1415"/>
      <c r="AW69" s="1416"/>
      <c r="AX69" s="1415"/>
      <c r="AY69" s="1417"/>
      <c r="AZ69" s="1418"/>
      <c r="BA69" s="1419"/>
      <c r="BB69" s="1420"/>
      <c r="BC69" s="1421"/>
      <c r="BD69" s="1422"/>
      <c r="BE69" s="1423"/>
      <c r="BH69" s="3">
        <v>1</v>
      </c>
    </row>
    <row r="70" spans="2:60" ht="27" customHeight="1">
      <c r="B70" s="120"/>
      <c r="C70" s="1410"/>
      <c r="D70" s="1410"/>
      <c r="E70" s="1410"/>
      <c r="F70" s="1411"/>
      <c r="G70" s="1412"/>
      <c r="H70" s="1413"/>
      <c r="I70" s="1414"/>
      <c r="J70" s="1415"/>
      <c r="K70" s="1416"/>
      <c r="L70" s="1415"/>
      <c r="M70" s="1417"/>
      <c r="N70" s="1418"/>
      <c r="O70" s="1419"/>
      <c r="P70" s="1420"/>
      <c r="Q70" s="1421"/>
      <c r="R70" s="1422"/>
      <c r="S70" s="1423"/>
      <c r="T70" s="1409"/>
      <c r="U70" s="120"/>
      <c r="V70" s="1410"/>
      <c r="W70" s="1410"/>
      <c r="X70" s="1410"/>
      <c r="Y70" s="1411"/>
      <c r="Z70" s="1412"/>
      <c r="AA70" s="1413"/>
      <c r="AB70" s="1414"/>
      <c r="AC70" s="1415"/>
      <c r="AD70" s="1416"/>
      <c r="AE70" s="1415"/>
      <c r="AF70" s="1417"/>
      <c r="AG70" s="1418"/>
      <c r="AH70" s="1419"/>
      <c r="AI70" s="1420"/>
      <c r="AJ70" s="1421"/>
      <c r="AK70" s="1422"/>
      <c r="AL70" s="1423"/>
      <c r="AM70" s="1409"/>
      <c r="AN70" s="120"/>
      <c r="AO70" s="1410"/>
      <c r="AP70" s="1410"/>
      <c r="AQ70" s="1410"/>
      <c r="AR70" s="1411"/>
      <c r="AS70" s="1412"/>
      <c r="AT70" s="1413"/>
      <c r="AU70" s="1414"/>
      <c r="AV70" s="1415"/>
      <c r="AW70" s="1416"/>
      <c r="AX70" s="1415"/>
      <c r="AY70" s="1417"/>
      <c r="AZ70" s="1418"/>
      <c r="BA70" s="1419"/>
      <c r="BB70" s="1420"/>
      <c r="BC70" s="1421"/>
      <c r="BD70" s="1422"/>
      <c r="BE70" s="1423"/>
      <c r="BH70" s="3">
        <v>1</v>
      </c>
    </row>
    <row r="71" spans="2:60" ht="27" customHeight="1">
      <c r="B71" s="120"/>
      <c r="C71" s="1410"/>
      <c r="D71" s="1410"/>
      <c r="E71" s="1410"/>
      <c r="F71" s="1411"/>
      <c r="G71" s="1412"/>
      <c r="H71" s="1413"/>
      <c r="I71" s="1414"/>
      <c r="J71" s="1415"/>
      <c r="K71" s="1416"/>
      <c r="L71" s="1415"/>
      <c r="M71" s="1417"/>
      <c r="N71" s="1418"/>
      <c r="O71" s="1419"/>
      <c r="P71" s="1420"/>
      <c r="Q71" s="1421"/>
      <c r="R71" s="1422"/>
      <c r="S71" s="1423"/>
      <c r="T71" s="1409"/>
      <c r="U71" s="120"/>
      <c r="V71" s="1410"/>
      <c r="W71" s="1410"/>
      <c r="X71" s="1410"/>
      <c r="Y71" s="1411"/>
      <c r="Z71" s="1412"/>
      <c r="AA71" s="1413"/>
      <c r="AB71" s="1414"/>
      <c r="AC71" s="1415"/>
      <c r="AD71" s="1416"/>
      <c r="AE71" s="1415"/>
      <c r="AF71" s="1417"/>
      <c r="AG71" s="1418"/>
      <c r="AH71" s="1419"/>
      <c r="AI71" s="1420"/>
      <c r="AJ71" s="1421"/>
      <c r="AK71" s="1422"/>
      <c r="AL71" s="1423"/>
      <c r="AM71" s="1409"/>
      <c r="AN71" s="120"/>
      <c r="AO71" s="1410"/>
      <c r="AP71" s="1410"/>
      <c r="AQ71" s="1410"/>
      <c r="AR71" s="1411"/>
      <c r="AS71" s="1412"/>
      <c r="AT71" s="1413"/>
      <c r="AU71" s="1414"/>
      <c r="AV71" s="1415"/>
      <c r="AW71" s="1416"/>
      <c r="AX71" s="1415"/>
      <c r="AY71" s="1417"/>
      <c r="AZ71" s="1418"/>
      <c r="BA71" s="1419"/>
      <c r="BB71" s="1420"/>
      <c r="BC71" s="1421"/>
      <c r="BD71" s="1422"/>
      <c r="BE71" s="1423"/>
      <c r="BH71" s="3">
        <v>1</v>
      </c>
    </row>
    <row r="72" spans="2:60" ht="27" customHeight="1">
      <c r="B72" s="120"/>
      <c r="C72" s="1410"/>
      <c r="D72" s="1410"/>
      <c r="E72" s="1410"/>
      <c r="F72" s="1411"/>
      <c r="G72" s="1412"/>
      <c r="H72" s="1413"/>
      <c r="I72" s="1414"/>
      <c r="J72" s="1415"/>
      <c r="K72" s="1416"/>
      <c r="L72" s="1415"/>
      <c r="M72" s="1417"/>
      <c r="N72" s="1418"/>
      <c r="O72" s="1419"/>
      <c r="P72" s="1420"/>
      <c r="Q72" s="1421"/>
      <c r="R72" s="1422"/>
      <c r="S72" s="1423"/>
      <c r="T72" s="1409"/>
      <c r="U72" s="120"/>
      <c r="V72" s="1410"/>
      <c r="W72" s="1410"/>
      <c r="X72" s="1410"/>
      <c r="Y72" s="1411"/>
      <c r="Z72" s="1412"/>
      <c r="AA72" s="1413"/>
      <c r="AB72" s="1414"/>
      <c r="AC72" s="1415"/>
      <c r="AD72" s="1416"/>
      <c r="AE72" s="1415"/>
      <c r="AF72" s="1417"/>
      <c r="AG72" s="1418"/>
      <c r="AH72" s="1419"/>
      <c r="AI72" s="1420"/>
      <c r="AJ72" s="1421"/>
      <c r="AK72" s="1422"/>
      <c r="AL72" s="1423"/>
      <c r="AM72" s="1409"/>
      <c r="AN72" s="120"/>
      <c r="AO72" s="1410"/>
      <c r="AP72" s="1410"/>
      <c r="AQ72" s="1410"/>
      <c r="AR72" s="1411"/>
      <c r="AS72" s="1412"/>
      <c r="AT72" s="1413"/>
      <c r="AU72" s="1414"/>
      <c r="AV72" s="1415"/>
      <c r="AW72" s="1416"/>
      <c r="AX72" s="1415"/>
      <c r="AY72" s="1417"/>
      <c r="AZ72" s="1418"/>
      <c r="BA72" s="1419"/>
      <c r="BB72" s="1420"/>
      <c r="BC72" s="1421"/>
      <c r="BD72" s="1422"/>
      <c r="BE72" s="1423"/>
      <c r="BH72" s="3">
        <v>1</v>
      </c>
    </row>
    <row r="73" spans="2:60" ht="27" customHeight="1">
      <c r="B73" s="120"/>
      <c r="C73" s="1410"/>
      <c r="D73" s="1410"/>
      <c r="E73" s="1410"/>
      <c r="F73" s="1411"/>
      <c r="G73" s="1412"/>
      <c r="H73" s="1413"/>
      <c r="I73" s="1414"/>
      <c r="J73" s="1415"/>
      <c r="K73" s="1416"/>
      <c r="L73" s="1415"/>
      <c r="M73" s="1417"/>
      <c r="N73" s="1418"/>
      <c r="O73" s="1419"/>
      <c r="P73" s="1420"/>
      <c r="Q73" s="1421"/>
      <c r="R73" s="1422"/>
      <c r="S73" s="1423"/>
      <c r="T73" s="1409"/>
      <c r="U73" s="120"/>
      <c r="V73" s="1410"/>
      <c r="W73" s="1410"/>
      <c r="X73" s="1410"/>
      <c r="Y73" s="1411"/>
      <c r="Z73" s="1412"/>
      <c r="AA73" s="1413"/>
      <c r="AB73" s="1414"/>
      <c r="AC73" s="1415"/>
      <c r="AD73" s="1416"/>
      <c r="AE73" s="1415"/>
      <c r="AF73" s="1417"/>
      <c r="AG73" s="1418"/>
      <c r="AH73" s="1419"/>
      <c r="AI73" s="1420"/>
      <c r="AJ73" s="1421"/>
      <c r="AK73" s="1422"/>
      <c r="AL73" s="1423"/>
      <c r="AM73" s="1409"/>
      <c r="AN73" s="120"/>
      <c r="AO73" s="1410"/>
      <c r="AP73" s="1410"/>
      <c r="AQ73" s="1410"/>
      <c r="AR73" s="1411"/>
      <c r="AS73" s="1412"/>
      <c r="AT73" s="1413"/>
      <c r="AU73" s="1414"/>
      <c r="AV73" s="1415"/>
      <c r="AW73" s="1416"/>
      <c r="AX73" s="1415"/>
      <c r="AY73" s="1417"/>
      <c r="AZ73" s="1418"/>
      <c r="BA73" s="1419"/>
      <c r="BB73" s="1420"/>
      <c r="BC73" s="1421"/>
      <c r="BD73" s="1422"/>
      <c r="BE73" s="1423"/>
      <c r="BH73" s="3">
        <v>1</v>
      </c>
    </row>
    <row r="74" spans="2:60" ht="27" customHeight="1">
      <c r="B74" s="120"/>
      <c r="C74" s="1410"/>
      <c r="D74" s="1410"/>
      <c r="E74" s="1410"/>
      <c r="F74" s="1411"/>
      <c r="G74" s="1412"/>
      <c r="H74" s="1413"/>
      <c r="I74" s="1414"/>
      <c r="J74" s="1415"/>
      <c r="K74" s="1416"/>
      <c r="L74" s="1415"/>
      <c r="M74" s="1417"/>
      <c r="N74" s="1418"/>
      <c r="O74" s="1419"/>
      <c r="P74" s="1420"/>
      <c r="Q74" s="1421"/>
      <c r="R74" s="1422"/>
      <c r="S74" s="1423"/>
      <c r="T74" s="1409"/>
      <c r="U74" s="120"/>
      <c r="V74" s="1410"/>
      <c r="W74" s="1410"/>
      <c r="X74" s="1410"/>
      <c r="Y74" s="1411"/>
      <c r="Z74" s="1412"/>
      <c r="AA74" s="1413"/>
      <c r="AB74" s="1414"/>
      <c r="AC74" s="1415"/>
      <c r="AD74" s="1416"/>
      <c r="AE74" s="1415"/>
      <c r="AF74" s="1417"/>
      <c r="AG74" s="1418"/>
      <c r="AH74" s="1419"/>
      <c r="AI74" s="1420"/>
      <c r="AJ74" s="1421"/>
      <c r="AK74" s="1422"/>
      <c r="AL74" s="1423"/>
      <c r="AM74" s="1409"/>
      <c r="AN74" s="120"/>
      <c r="AO74" s="1410"/>
      <c r="AP74" s="1410"/>
      <c r="AQ74" s="1410"/>
      <c r="AR74" s="1411"/>
      <c r="AS74" s="1412"/>
      <c r="AT74" s="1413"/>
      <c r="AU74" s="1414"/>
      <c r="AV74" s="1415"/>
      <c r="AW74" s="1416"/>
      <c r="AX74" s="1415"/>
      <c r="AY74" s="1417"/>
      <c r="AZ74" s="1418"/>
      <c r="BA74" s="1419"/>
      <c r="BB74" s="1420"/>
      <c r="BC74" s="1421"/>
      <c r="BD74" s="1422"/>
      <c r="BE74" s="1423"/>
      <c r="BH74" s="3">
        <v>1</v>
      </c>
    </row>
    <row r="75" spans="2:60" ht="27" customHeight="1">
      <c r="B75" s="120"/>
      <c r="C75" s="1410"/>
      <c r="D75" s="1410"/>
      <c r="E75" s="1410"/>
      <c r="F75" s="1411"/>
      <c r="G75" s="1412"/>
      <c r="H75" s="1413"/>
      <c r="I75" s="1414"/>
      <c r="J75" s="1415"/>
      <c r="K75" s="1416"/>
      <c r="L75" s="1415"/>
      <c r="M75" s="1417"/>
      <c r="N75" s="1418"/>
      <c r="O75" s="1419"/>
      <c r="P75" s="1420"/>
      <c r="Q75" s="1421"/>
      <c r="R75" s="1422"/>
      <c r="S75" s="1423"/>
      <c r="T75" s="1409"/>
      <c r="U75" s="120"/>
      <c r="V75" s="1410"/>
      <c r="W75" s="1410"/>
      <c r="X75" s="1410"/>
      <c r="Y75" s="1411"/>
      <c r="Z75" s="1412"/>
      <c r="AA75" s="1413"/>
      <c r="AB75" s="1414"/>
      <c r="AC75" s="1415"/>
      <c r="AD75" s="1416"/>
      <c r="AE75" s="1415"/>
      <c r="AF75" s="1417"/>
      <c r="AG75" s="1418"/>
      <c r="AH75" s="1419"/>
      <c r="AI75" s="1420"/>
      <c r="AJ75" s="1421"/>
      <c r="AK75" s="1422"/>
      <c r="AL75" s="1423"/>
      <c r="AM75" s="1409"/>
      <c r="AN75" s="120"/>
      <c r="AO75" s="1410"/>
      <c r="AP75" s="1410"/>
      <c r="AQ75" s="1410"/>
      <c r="AR75" s="1411"/>
      <c r="AS75" s="1412"/>
      <c r="AT75" s="1413"/>
      <c r="AU75" s="1414"/>
      <c r="AV75" s="1415"/>
      <c r="AW75" s="1416"/>
      <c r="AX75" s="1415"/>
      <c r="AY75" s="1417"/>
      <c r="AZ75" s="1418"/>
      <c r="BA75" s="1419"/>
      <c r="BB75" s="1420"/>
      <c r="BC75" s="1421"/>
      <c r="BD75" s="1422"/>
      <c r="BE75" s="1423"/>
      <c r="BH75" s="3">
        <v>1</v>
      </c>
    </row>
    <row r="76" spans="2:60" ht="27" customHeight="1">
      <c r="B76" s="120"/>
      <c r="C76" s="1410"/>
      <c r="D76" s="1410"/>
      <c r="E76" s="1410"/>
      <c r="F76" s="1411"/>
      <c r="G76" s="1412"/>
      <c r="H76" s="1413"/>
      <c r="I76" s="1414"/>
      <c r="J76" s="1415"/>
      <c r="K76" s="1416"/>
      <c r="L76" s="1415"/>
      <c r="M76" s="1417"/>
      <c r="N76" s="1418"/>
      <c r="O76" s="1419"/>
      <c r="P76" s="1420"/>
      <c r="Q76" s="1421"/>
      <c r="R76" s="1422"/>
      <c r="S76" s="1423"/>
      <c r="T76" s="1409"/>
      <c r="U76" s="120"/>
      <c r="V76" s="1410"/>
      <c r="W76" s="1410"/>
      <c r="X76" s="1410"/>
      <c r="Y76" s="1411"/>
      <c r="Z76" s="1412"/>
      <c r="AA76" s="1413"/>
      <c r="AB76" s="1414"/>
      <c r="AC76" s="1415"/>
      <c r="AD76" s="1416"/>
      <c r="AE76" s="1415"/>
      <c r="AF76" s="1417"/>
      <c r="AG76" s="1418"/>
      <c r="AH76" s="1419"/>
      <c r="AI76" s="1420"/>
      <c r="AJ76" s="1421"/>
      <c r="AK76" s="1422"/>
      <c r="AL76" s="1423"/>
      <c r="AM76" s="1409"/>
      <c r="AN76" s="120"/>
      <c r="AO76" s="1410"/>
      <c r="AP76" s="1410"/>
      <c r="AQ76" s="1410"/>
      <c r="AR76" s="1411"/>
      <c r="AS76" s="1412"/>
      <c r="AT76" s="1413"/>
      <c r="AU76" s="1414"/>
      <c r="AV76" s="1415"/>
      <c r="AW76" s="1416"/>
      <c r="AX76" s="1415"/>
      <c r="AY76" s="1417"/>
      <c r="AZ76" s="1418"/>
      <c r="BA76" s="1419"/>
      <c r="BB76" s="1420"/>
      <c r="BC76" s="1421"/>
      <c r="BD76" s="1422"/>
      <c r="BE76" s="1423"/>
      <c r="BH76" s="3">
        <v>1</v>
      </c>
    </row>
    <row r="77" spans="2:60" ht="27" customHeight="1">
      <c r="B77" s="120"/>
      <c r="C77" s="1410"/>
      <c r="D77" s="1410"/>
      <c r="E77" s="1410"/>
      <c r="F77" s="1411"/>
      <c r="G77" s="1412"/>
      <c r="H77" s="1413"/>
      <c r="I77" s="1414"/>
      <c r="J77" s="1415"/>
      <c r="K77" s="1416"/>
      <c r="L77" s="1415"/>
      <c r="M77" s="1417"/>
      <c r="N77" s="1418"/>
      <c r="O77" s="1419"/>
      <c r="P77" s="1420"/>
      <c r="Q77" s="1421"/>
      <c r="R77" s="1422"/>
      <c r="S77" s="1423"/>
      <c r="T77" s="1409"/>
      <c r="U77" s="120"/>
      <c r="V77" s="1410"/>
      <c r="W77" s="1410"/>
      <c r="X77" s="1410"/>
      <c r="Y77" s="1411"/>
      <c r="Z77" s="1412"/>
      <c r="AA77" s="1413"/>
      <c r="AB77" s="1414"/>
      <c r="AC77" s="1415"/>
      <c r="AD77" s="1416"/>
      <c r="AE77" s="1415"/>
      <c r="AF77" s="1417"/>
      <c r="AG77" s="1418"/>
      <c r="AH77" s="1419"/>
      <c r="AI77" s="1420"/>
      <c r="AJ77" s="1421"/>
      <c r="AK77" s="1422"/>
      <c r="AL77" s="1423"/>
      <c r="AM77" s="1409"/>
      <c r="AN77" s="120"/>
      <c r="AO77" s="1410"/>
      <c r="AP77" s="1410"/>
      <c r="AQ77" s="1410"/>
      <c r="AR77" s="1411"/>
      <c r="AS77" s="1412"/>
      <c r="AT77" s="1413"/>
      <c r="AU77" s="1414"/>
      <c r="AV77" s="1415"/>
      <c r="AW77" s="1416"/>
      <c r="AX77" s="1415"/>
      <c r="AY77" s="1417"/>
      <c r="AZ77" s="1418"/>
      <c r="BA77" s="1419"/>
      <c r="BB77" s="1420"/>
      <c r="BC77" s="1421"/>
      <c r="BD77" s="1422"/>
      <c r="BE77" s="1423"/>
      <c r="BH77" s="3">
        <v>1</v>
      </c>
    </row>
    <row r="78" spans="2:60" ht="27" customHeight="1">
      <c r="B78" s="120"/>
      <c r="C78" s="1410"/>
      <c r="D78" s="1410"/>
      <c r="E78" s="1410"/>
      <c r="F78" s="1411"/>
      <c r="G78" s="1412"/>
      <c r="H78" s="1413"/>
      <c r="I78" s="1414"/>
      <c r="J78" s="1415"/>
      <c r="K78" s="1416"/>
      <c r="L78" s="1415"/>
      <c r="M78" s="1417"/>
      <c r="N78" s="1418"/>
      <c r="O78" s="1419"/>
      <c r="P78" s="1420"/>
      <c r="Q78" s="1421"/>
      <c r="R78" s="1422"/>
      <c r="S78" s="1423"/>
      <c r="T78" s="1409"/>
      <c r="U78" s="120"/>
      <c r="V78" s="1410"/>
      <c r="W78" s="1410"/>
      <c r="X78" s="1410"/>
      <c r="Y78" s="1411"/>
      <c r="Z78" s="1412"/>
      <c r="AA78" s="1413"/>
      <c r="AB78" s="1414"/>
      <c r="AC78" s="1415"/>
      <c r="AD78" s="1416"/>
      <c r="AE78" s="1415"/>
      <c r="AF78" s="1417"/>
      <c r="AG78" s="1418"/>
      <c r="AH78" s="1419"/>
      <c r="AI78" s="1420"/>
      <c r="AJ78" s="1421"/>
      <c r="AK78" s="1422"/>
      <c r="AL78" s="1423"/>
      <c r="AM78" s="1409"/>
      <c r="AN78" s="120"/>
      <c r="AO78" s="1410"/>
      <c r="AP78" s="1410"/>
      <c r="AQ78" s="1410"/>
      <c r="AR78" s="1411"/>
      <c r="AS78" s="1412"/>
      <c r="AT78" s="1413"/>
      <c r="AU78" s="1414"/>
      <c r="AV78" s="1415"/>
      <c r="AW78" s="1416"/>
      <c r="AX78" s="1415"/>
      <c r="AY78" s="1417"/>
      <c r="AZ78" s="1418"/>
      <c r="BA78" s="1419"/>
      <c r="BB78" s="1420"/>
      <c r="BC78" s="1421"/>
      <c r="BD78" s="1422"/>
      <c r="BE78" s="1423"/>
      <c r="BH78" s="3">
        <v>1</v>
      </c>
    </row>
    <row r="79" spans="2:60" ht="27" customHeight="1">
      <c r="B79" s="120"/>
      <c r="C79" s="1410"/>
      <c r="D79" s="1410"/>
      <c r="E79" s="1410"/>
      <c r="F79" s="1411"/>
      <c r="G79" s="1412"/>
      <c r="H79" s="1413"/>
      <c r="I79" s="1414"/>
      <c r="J79" s="1415"/>
      <c r="K79" s="1416"/>
      <c r="L79" s="1415"/>
      <c r="M79" s="1417"/>
      <c r="N79" s="1418"/>
      <c r="O79" s="1419"/>
      <c r="P79" s="1420"/>
      <c r="Q79" s="1421"/>
      <c r="R79" s="1422"/>
      <c r="S79" s="1423"/>
      <c r="T79" s="1409"/>
      <c r="U79" s="120"/>
      <c r="V79" s="1410"/>
      <c r="W79" s="1410"/>
      <c r="X79" s="1410"/>
      <c r="Y79" s="1411"/>
      <c r="Z79" s="1412"/>
      <c r="AA79" s="1413"/>
      <c r="AB79" s="1414"/>
      <c r="AC79" s="1415"/>
      <c r="AD79" s="1416"/>
      <c r="AE79" s="1415"/>
      <c r="AF79" s="1417"/>
      <c r="AG79" s="1418"/>
      <c r="AH79" s="1419"/>
      <c r="AI79" s="1420"/>
      <c r="AJ79" s="1421"/>
      <c r="AK79" s="1422"/>
      <c r="AL79" s="1423"/>
      <c r="AM79" s="1409"/>
      <c r="AN79" s="120"/>
      <c r="AO79" s="1410"/>
      <c r="AP79" s="1410"/>
      <c r="AQ79" s="1410"/>
      <c r="AR79" s="1411"/>
      <c r="AS79" s="1412"/>
      <c r="AT79" s="1413"/>
      <c r="AU79" s="1414"/>
      <c r="AV79" s="1415"/>
      <c r="AW79" s="1416"/>
      <c r="AX79" s="1415"/>
      <c r="AY79" s="1417"/>
      <c r="AZ79" s="1418"/>
      <c r="BA79" s="1419"/>
      <c r="BB79" s="1420"/>
      <c r="BC79" s="1421"/>
      <c r="BD79" s="1422"/>
      <c r="BE79" s="1423"/>
      <c r="BH79" s="3">
        <v>1</v>
      </c>
    </row>
    <row r="80" spans="2:60" ht="27" customHeight="1">
      <c r="B80" s="120"/>
      <c r="C80" s="1410"/>
      <c r="D80" s="1410"/>
      <c r="E80" s="1410"/>
      <c r="F80" s="1411"/>
      <c r="G80" s="1412"/>
      <c r="H80" s="1413"/>
      <c r="I80" s="1414"/>
      <c r="J80" s="1415"/>
      <c r="K80" s="1416"/>
      <c r="L80" s="1415"/>
      <c r="M80" s="1417"/>
      <c r="N80" s="1418"/>
      <c r="O80" s="1419"/>
      <c r="P80" s="1420"/>
      <c r="Q80" s="1421"/>
      <c r="R80" s="1422"/>
      <c r="S80" s="1423"/>
      <c r="T80" s="1409"/>
      <c r="U80" s="120"/>
      <c r="V80" s="1410"/>
      <c r="W80" s="1410"/>
      <c r="X80" s="1410"/>
      <c r="Y80" s="1411"/>
      <c r="Z80" s="1412"/>
      <c r="AA80" s="1413"/>
      <c r="AB80" s="1414"/>
      <c r="AC80" s="1415"/>
      <c r="AD80" s="1416"/>
      <c r="AE80" s="1415"/>
      <c r="AF80" s="1417"/>
      <c r="AG80" s="1418"/>
      <c r="AH80" s="1419"/>
      <c r="AI80" s="1420"/>
      <c r="AJ80" s="1421"/>
      <c r="AK80" s="1422"/>
      <c r="AL80" s="1423"/>
      <c r="AM80" s="1409"/>
      <c r="AN80" s="120"/>
      <c r="AO80" s="1410"/>
      <c r="AP80" s="1410"/>
      <c r="AQ80" s="1410"/>
      <c r="AR80" s="1411"/>
      <c r="AS80" s="1412"/>
      <c r="AT80" s="1413"/>
      <c r="AU80" s="1414"/>
      <c r="AV80" s="1415"/>
      <c r="AW80" s="1416"/>
      <c r="AX80" s="1415"/>
      <c r="AY80" s="1417"/>
      <c r="AZ80" s="1418"/>
      <c r="BA80" s="1419"/>
      <c r="BB80" s="1420"/>
      <c r="BC80" s="1421"/>
      <c r="BD80" s="1422"/>
      <c r="BE80" s="1423"/>
      <c r="BH80" s="3">
        <v>1</v>
      </c>
    </row>
    <row r="81" spans="2:60" ht="27" customHeight="1">
      <c r="B81" s="120"/>
      <c r="C81" s="1410"/>
      <c r="D81" s="1410"/>
      <c r="E81" s="1410"/>
      <c r="F81" s="1411"/>
      <c r="G81" s="1412"/>
      <c r="H81" s="1413"/>
      <c r="I81" s="1414"/>
      <c r="J81" s="1415"/>
      <c r="K81" s="1416"/>
      <c r="L81" s="1415"/>
      <c r="M81" s="1417"/>
      <c r="N81" s="1418"/>
      <c r="O81" s="1419"/>
      <c r="P81" s="1420"/>
      <c r="Q81" s="1421"/>
      <c r="R81" s="1422"/>
      <c r="S81" s="1423"/>
      <c r="T81" s="1409"/>
      <c r="U81" s="120"/>
      <c r="V81" s="1410"/>
      <c r="W81" s="1410"/>
      <c r="X81" s="1410"/>
      <c r="Y81" s="1411"/>
      <c r="Z81" s="1412"/>
      <c r="AA81" s="1413"/>
      <c r="AB81" s="1414"/>
      <c r="AC81" s="1415"/>
      <c r="AD81" s="1416"/>
      <c r="AE81" s="1415"/>
      <c r="AF81" s="1417"/>
      <c r="AG81" s="1418"/>
      <c r="AH81" s="1419"/>
      <c r="AI81" s="1420"/>
      <c r="AJ81" s="1421"/>
      <c r="AK81" s="1422"/>
      <c r="AL81" s="1423"/>
      <c r="AM81" s="1409"/>
      <c r="AN81" s="120"/>
      <c r="AO81" s="1410"/>
      <c r="AP81" s="1410"/>
      <c r="AQ81" s="1410"/>
      <c r="AR81" s="1411"/>
      <c r="AS81" s="1412"/>
      <c r="AT81" s="1413"/>
      <c r="AU81" s="1414"/>
      <c r="AV81" s="1415"/>
      <c r="AW81" s="1416"/>
      <c r="AX81" s="1415"/>
      <c r="AY81" s="1417"/>
      <c r="AZ81" s="1418"/>
      <c r="BA81" s="1419"/>
      <c r="BB81" s="1420"/>
      <c r="BC81" s="1421"/>
      <c r="BD81" s="1422"/>
      <c r="BE81" s="1423"/>
      <c r="BH81" s="3">
        <v>1</v>
      </c>
    </row>
    <row r="82" spans="2:60" ht="27" customHeight="1">
      <c r="B82" s="120"/>
      <c r="C82" s="1410"/>
      <c r="D82" s="1410"/>
      <c r="E82" s="1410"/>
      <c r="F82" s="1411"/>
      <c r="G82" s="1412"/>
      <c r="H82" s="1413"/>
      <c r="I82" s="1414"/>
      <c r="J82" s="1415"/>
      <c r="K82" s="1416"/>
      <c r="L82" s="1415"/>
      <c r="M82" s="1417"/>
      <c r="N82" s="1418"/>
      <c r="O82" s="1419"/>
      <c r="P82" s="1420"/>
      <c r="Q82" s="1421"/>
      <c r="R82" s="1422"/>
      <c r="S82" s="1423"/>
      <c r="T82" s="1409"/>
      <c r="U82" s="120"/>
      <c r="V82" s="1410"/>
      <c r="W82" s="1410"/>
      <c r="X82" s="1410"/>
      <c r="Y82" s="1411"/>
      <c r="Z82" s="1412"/>
      <c r="AA82" s="1413"/>
      <c r="AB82" s="1414"/>
      <c r="AC82" s="1415"/>
      <c r="AD82" s="1416"/>
      <c r="AE82" s="1415"/>
      <c r="AF82" s="1417"/>
      <c r="AG82" s="1418"/>
      <c r="AH82" s="1419"/>
      <c r="AI82" s="1420"/>
      <c r="AJ82" s="1421"/>
      <c r="AK82" s="1422"/>
      <c r="AL82" s="1423"/>
      <c r="AM82" s="1409"/>
      <c r="AN82" s="120"/>
      <c r="AO82" s="1410"/>
      <c r="AP82" s="1410"/>
      <c r="AQ82" s="1410"/>
      <c r="AR82" s="1411"/>
      <c r="AS82" s="1412"/>
      <c r="AT82" s="1413"/>
      <c r="AU82" s="1414"/>
      <c r="AV82" s="1415"/>
      <c r="AW82" s="1416"/>
      <c r="AX82" s="1415"/>
      <c r="AY82" s="1417"/>
      <c r="AZ82" s="1418"/>
      <c r="BA82" s="1419"/>
      <c r="BB82" s="1420"/>
      <c r="BC82" s="1421"/>
      <c r="BD82" s="1422"/>
      <c r="BE82" s="1423"/>
      <c r="BH82" s="3">
        <v>1</v>
      </c>
    </row>
    <row r="83" spans="2:60" ht="27" customHeight="1">
      <c r="B83" s="120"/>
      <c r="C83" s="1410"/>
      <c r="D83" s="1410"/>
      <c r="E83" s="1410"/>
      <c r="F83" s="1411"/>
      <c r="G83" s="1412"/>
      <c r="H83" s="1413"/>
      <c r="I83" s="1414"/>
      <c r="J83" s="1415"/>
      <c r="K83" s="1416"/>
      <c r="L83" s="1415"/>
      <c r="M83" s="1417"/>
      <c r="N83" s="1418"/>
      <c r="O83" s="1419"/>
      <c r="P83" s="1420"/>
      <c r="Q83" s="1421"/>
      <c r="R83" s="1422"/>
      <c r="S83" s="1423"/>
      <c r="T83" s="1409"/>
      <c r="U83" s="120"/>
      <c r="V83" s="1410"/>
      <c r="W83" s="1410"/>
      <c r="X83" s="1410"/>
      <c r="Y83" s="1411"/>
      <c r="Z83" s="1412"/>
      <c r="AA83" s="1413"/>
      <c r="AB83" s="1414"/>
      <c r="AC83" s="1415"/>
      <c r="AD83" s="1416"/>
      <c r="AE83" s="1415"/>
      <c r="AF83" s="1417"/>
      <c r="AG83" s="1418"/>
      <c r="AH83" s="1419"/>
      <c r="AI83" s="1420"/>
      <c r="AJ83" s="1421"/>
      <c r="AK83" s="1422"/>
      <c r="AL83" s="1423"/>
      <c r="AM83" s="1409"/>
      <c r="AN83" s="120"/>
      <c r="AO83" s="1410"/>
      <c r="AP83" s="1410"/>
      <c r="AQ83" s="1410"/>
      <c r="AR83" s="1411"/>
      <c r="AS83" s="1412"/>
      <c r="AT83" s="1413"/>
      <c r="AU83" s="1414"/>
      <c r="AV83" s="1415"/>
      <c r="AW83" s="1416"/>
      <c r="AX83" s="1415"/>
      <c r="AY83" s="1417"/>
      <c r="AZ83" s="1418"/>
      <c r="BA83" s="1419"/>
      <c r="BB83" s="1420"/>
      <c r="BC83" s="1421"/>
      <c r="BD83" s="1422"/>
      <c r="BE83" s="1423"/>
      <c r="BH83" s="3">
        <v>1</v>
      </c>
    </row>
    <row r="84" spans="2:60" ht="27" customHeight="1">
      <c r="B84" s="120"/>
      <c r="C84" s="1410"/>
      <c r="D84" s="1410"/>
      <c r="E84" s="1410"/>
      <c r="F84" s="1411"/>
      <c r="G84" s="1412"/>
      <c r="H84" s="1413"/>
      <c r="I84" s="1414"/>
      <c r="J84" s="1415"/>
      <c r="K84" s="1416"/>
      <c r="L84" s="1415"/>
      <c r="M84" s="1417"/>
      <c r="N84" s="1418"/>
      <c r="O84" s="1419"/>
      <c r="P84" s="1420"/>
      <c r="Q84" s="1421"/>
      <c r="R84" s="1422"/>
      <c r="S84" s="1423"/>
      <c r="T84" s="1409"/>
      <c r="U84" s="120"/>
      <c r="V84" s="1410"/>
      <c r="W84" s="1410"/>
      <c r="X84" s="1410"/>
      <c r="Y84" s="1411"/>
      <c r="Z84" s="1412"/>
      <c r="AA84" s="1413"/>
      <c r="AB84" s="1414"/>
      <c r="AC84" s="1415"/>
      <c r="AD84" s="1416"/>
      <c r="AE84" s="1415"/>
      <c r="AF84" s="1417"/>
      <c r="AG84" s="1418"/>
      <c r="AH84" s="1419"/>
      <c r="AI84" s="1420"/>
      <c r="AJ84" s="1421"/>
      <c r="AK84" s="1422"/>
      <c r="AL84" s="1423"/>
      <c r="AM84" s="1409"/>
      <c r="AN84" s="120"/>
      <c r="AO84" s="1410"/>
      <c r="AP84" s="1410"/>
      <c r="AQ84" s="1410"/>
      <c r="AR84" s="1411"/>
      <c r="AS84" s="1412"/>
      <c r="AT84" s="1413"/>
      <c r="AU84" s="1414"/>
      <c r="AV84" s="1415"/>
      <c r="AW84" s="1416"/>
      <c r="AX84" s="1415"/>
      <c r="AY84" s="1417"/>
      <c r="AZ84" s="1418"/>
      <c r="BA84" s="1419"/>
      <c r="BB84" s="1420"/>
      <c r="BC84" s="1421"/>
      <c r="BD84" s="1422"/>
      <c r="BE84" s="1423"/>
      <c r="BH84" s="3">
        <v>1</v>
      </c>
    </row>
    <row r="85" spans="2:60" ht="27" customHeight="1">
      <c r="B85" s="120"/>
      <c r="C85" s="1410"/>
      <c r="D85" s="1410"/>
      <c r="E85" s="1410"/>
      <c r="F85" s="1411"/>
      <c r="G85" s="1412"/>
      <c r="H85" s="1413"/>
      <c r="I85" s="1414"/>
      <c r="J85" s="1415"/>
      <c r="K85" s="1416"/>
      <c r="L85" s="1415"/>
      <c r="M85" s="1417"/>
      <c r="N85" s="1418"/>
      <c r="O85" s="1419"/>
      <c r="P85" s="1420"/>
      <c r="Q85" s="1421"/>
      <c r="R85" s="1422"/>
      <c r="S85" s="1423"/>
      <c r="T85" s="1409"/>
      <c r="U85" s="120"/>
      <c r="V85" s="1410"/>
      <c r="W85" s="1410"/>
      <c r="X85" s="1410"/>
      <c r="Y85" s="1411"/>
      <c r="Z85" s="1412"/>
      <c r="AA85" s="1413"/>
      <c r="AB85" s="1414"/>
      <c r="AC85" s="1415"/>
      <c r="AD85" s="1416"/>
      <c r="AE85" s="1415"/>
      <c r="AF85" s="1417"/>
      <c r="AG85" s="1418"/>
      <c r="AH85" s="1419"/>
      <c r="AI85" s="1420"/>
      <c r="AJ85" s="1421"/>
      <c r="AK85" s="1422"/>
      <c r="AL85" s="1423"/>
      <c r="AM85" s="1409"/>
      <c r="AN85" s="120"/>
      <c r="AO85" s="1410"/>
      <c r="AP85" s="1410"/>
      <c r="AQ85" s="1410"/>
      <c r="AR85" s="1411"/>
      <c r="AS85" s="1412"/>
      <c r="AT85" s="1413"/>
      <c r="AU85" s="1414"/>
      <c r="AV85" s="1415"/>
      <c r="AW85" s="1416"/>
      <c r="AX85" s="1415"/>
      <c r="AY85" s="1417"/>
      <c r="AZ85" s="1418"/>
      <c r="BA85" s="1419"/>
      <c r="BB85" s="1420"/>
      <c r="BC85" s="1421"/>
      <c r="BD85" s="1422"/>
      <c r="BE85" s="1423"/>
      <c r="BH85" s="3">
        <v>1</v>
      </c>
    </row>
    <row r="86" spans="2:60" ht="27" customHeight="1">
      <c r="B86" s="120"/>
      <c r="C86" s="1410"/>
      <c r="D86" s="1410"/>
      <c r="E86" s="1410"/>
      <c r="F86" s="1411"/>
      <c r="G86" s="1412"/>
      <c r="H86" s="1413"/>
      <c r="I86" s="1414"/>
      <c r="J86" s="1415"/>
      <c r="K86" s="1416"/>
      <c r="L86" s="1415"/>
      <c r="M86" s="1417"/>
      <c r="N86" s="1418"/>
      <c r="O86" s="1419"/>
      <c r="P86" s="1420"/>
      <c r="Q86" s="1421"/>
      <c r="R86" s="1422"/>
      <c r="S86" s="1423"/>
      <c r="T86" s="1409"/>
      <c r="U86" s="120"/>
      <c r="V86" s="1410"/>
      <c r="W86" s="1410"/>
      <c r="X86" s="1410"/>
      <c r="Y86" s="1411"/>
      <c r="Z86" s="1412"/>
      <c r="AA86" s="1413"/>
      <c r="AB86" s="1414"/>
      <c r="AC86" s="1415"/>
      <c r="AD86" s="1416"/>
      <c r="AE86" s="1415"/>
      <c r="AF86" s="1417"/>
      <c r="AG86" s="1418"/>
      <c r="AH86" s="1419"/>
      <c r="AI86" s="1420"/>
      <c r="AJ86" s="1421"/>
      <c r="AK86" s="1422"/>
      <c r="AL86" s="1423"/>
      <c r="AM86" s="1409"/>
      <c r="AN86" s="120"/>
      <c r="AO86" s="1410"/>
      <c r="AP86" s="1410"/>
      <c r="AQ86" s="1410"/>
      <c r="AR86" s="1411"/>
      <c r="AS86" s="1412"/>
      <c r="AT86" s="1413"/>
      <c r="AU86" s="1414"/>
      <c r="AV86" s="1415"/>
      <c r="AW86" s="1416"/>
      <c r="AX86" s="1415"/>
      <c r="AY86" s="1417"/>
      <c r="AZ86" s="1418"/>
      <c r="BA86" s="1419"/>
      <c r="BB86" s="1420"/>
      <c r="BC86" s="1421"/>
      <c r="BD86" s="1422"/>
      <c r="BE86" s="1423"/>
      <c r="BH86" s="3">
        <v>1</v>
      </c>
    </row>
    <row r="87" spans="2:60" ht="27" customHeight="1">
      <c r="B87" s="120"/>
      <c r="C87" s="1410"/>
      <c r="D87" s="1410"/>
      <c r="E87" s="1410"/>
      <c r="F87" s="1411"/>
      <c r="G87" s="1412"/>
      <c r="H87" s="1413"/>
      <c r="I87" s="1414"/>
      <c r="J87" s="1415"/>
      <c r="K87" s="1416"/>
      <c r="L87" s="1415"/>
      <c r="M87" s="1417"/>
      <c r="N87" s="1418"/>
      <c r="O87" s="1419"/>
      <c r="P87" s="1420"/>
      <c r="Q87" s="1421"/>
      <c r="R87" s="1422"/>
      <c r="S87" s="1423"/>
      <c r="T87" s="1409"/>
      <c r="U87" s="120"/>
      <c r="V87" s="1410"/>
      <c r="W87" s="1410"/>
      <c r="X87" s="1410"/>
      <c r="Y87" s="1411"/>
      <c r="Z87" s="1412"/>
      <c r="AA87" s="1413"/>
      <c r="AB87" s="1414"/>
      <c r="AC87" s="1415"/>
      <c r="AD87" s="1416"/>
      <c r="AE87" s="1415"/>
      <c r="AF87" s="1417"/>
      <c r="AG87" s="1418"/>
      <c r="AH87" s="1419"/>
      <c r="AI87" s="1420"/>
      <c r="AJ87" s="1421"/>
      <c r="AK87" s="1422"/>
      <c r="AL87" s="1423"/>
      <c r="AM87" s="1409"/>
      <c r="AN87" s="120"/>
      <c r="AO87" s="1410"/>
      <c r="AP87" s="1410"/>
      <c r="AQ87" s="1410"/>
      <c r="AR87" s="1411"/>
      <c r="AS87" s="1412"/>
      <c r="AT87" s="1413"/>
      <c r="AU87" s="1414"/>
      <c r="AV87" s="1415"/>
      <c r="AW87" s="1416"/>
      <c r="AX87" s="1415"/>
      <c r="AY87" s="1417"/>
      <c r="AZ87" s="1418"/>
      <c r="BA87" s="1419"/>
      <c r="BB87" s="1420"/>
      <c r="BC87" s="1421"/>
      <c r="BD87" s="1422"/>
      <c r="BE87" s="1423"/>
      <c r="BH87" s="3">
        <v>1</v>
      </c>
    </row>
    <row r="88" spans="2:60" ht="27" customHeight="1">
      <c r="B88" s="120"/>
      <c r="C88" s="1410"/>
      <c r="D88" s="1410"/>
      <c r="E88" s="1410"/>
      <c r="F88" s="1411"/>
      <c r="G88" s="1412"/>
      <c r="H88" s="1413"/>
      <c r="I88" s="1414"/>
      <c r="J88" s="1415"/>
      <c r="K88" s="1416"/>
      <c r="L88" s="1415"/>
      <c r="M88" s="1417"/>
      <c r="N88" s="1418"/>
      <c r="O88" s="1419"/>
      <c r="P88" s="1420"/>
      <c r="Q88" s="1421"/>
      <c r="R88" s="1422"/>
      <c r="S88" s="1423"/>
      <c r="T88" s="1409"/>
      <c r="U88" s="120"/>
      <c r="V88" s="1410"/>
      <c r="W88" s="1410"/>
      <c r="X88" s="1410"/>
      <c r="Y88" s="1411"/>
      <c r="Z88" s="1412"/>
      <c r="AA88" s="1413"/>
      <c r="AB88" s="1414"/>
      <c r="AC88" s="1415"/>
      <c r="AD88" s="1416"/>
      <c r="AE88" s="1415"/>
      <c r="AF88" s="1417"/>
      <c r="AG88" s="1418"/>
      <c r="AH88" s="1419"/>
      <c r="AI88" s="1420"/>
      <c r="AJ88" s="1421"/>
      <c r="AK88" s="1422"/>
      <c r="AL88" s="1423"/>
      <c r="AM88" s="1409"/>
      <c r="AN88" s="120"/>
      <c r="AO88" s="1410"/>
      <c r="AP88" s="1410"/>
      <c r="AQ88" s="1410"/>
      <c r="AR88" s="1411"/>
      <c r="AS88" s="1412"/>
      <c r="AT88" s="1413"/>
      <c r="AU88" s="1414"/>
      <c r="AV88" s="1415"/>
      <c r="AW88" s="1416"/>
      <c r="AX88" s="1415"/>
      <c r="AY88" s="1417"/>
      <c r="AZ88" s="1418"/>
      <c r="BA88" s="1419"/>
      <c r="BB88" s="1420"/>
      <c r="BC88" s="1421"/>
      <c r="BD88" s="1422"/>
      <c r="BE88" s="1423"/>
      <c r="BH88" s="3">
        <v>1</v>
      </c>
    </row>
    <row r="89" spans="2:60" ht="27" customHeight="1">
      <c r="B89" s="120"/>
      <c r="C89" s="1410"/>
      <c r="D89" s="1410"/>
      <c r="E89" s="1410"/>
      <c r="F89" s="1411"/>
      <c r="G89" s="1412"/>
      <c r="H89" s="1413"/>
      <c r="I89" s="1414"/>
      <c r="J89" s="1415"/>
      <c r="K89" s="1416"/>
      <c r="L89" s="1415"/>
      <c r="M89" s="1417"/>
      <c r="N89" s="1418"/>
      <c r="O89" s="1419"/>
      <c r="P89" s="1420"/>
      <c r="Q89" s="1421"/>
      <c r="R89" s="1422"/>
      <c r="S89" s="1423"/>
      <c r="T89" s="1409"/>
      <c r="U89" s="120"/>
      <c r="V89" s="1410"/>
      <c r="W89" s="1410"/>
      <c r="X89" s="1410"/>
      <c r="Y89" s="1411"/>
      <c r="Z89" s="1412"/>
      <c r="AA89" s="1413"/>
      <c r="AB89" s="1414"/>
      <c r="AC89" s="1415"/>
      <c r="AD89" s="1416"/>
      <c r="AE89" s="1415"/>
      <c r="AF89" s="1417"/>
      <c r="AG89" s="1418"/>
      <c r="AH89" s="1419"/>
      <c r="AI89" s="1420"/>
      <c r="AJ89" s="1421"/>
      <c r="AK89" s="1422"/>
      <c r="AL89" s="1423"/>
      <c r="AM89" s="1409"/>
      <c r="AN89" s="120"/>
      <c r="AO89" s="1410"/>
      <c r="AP89" s="1410"/>
      <c r="AQ89" s="1410"/>
      <c r="AR89" s="1411"/>
      <c r="AS89" s="1412"/>
      <c r="AT89" s="1413"/>
      <c r="AU89" s="1414"/>
      <c r="AV89" s="1415"/>
      <c r="AW89" s="1416"/>
      <c r="AX89" s="1415"/>
      <c r="AY89" s="1417"/>
      <c r="AZ89" s="1418"/>
      <c r="BA89" s="1419"/>
      <c r="BB89" s="1420"/>
      <c r="BC89" s="1421"/>
      <c r="BD89" s="1422"/>
      <c r="BE89" s="1423"/>
      <c r="BH89" s="3">
        <v>1</v>
      </c>
    </row>
    <row r="90" spans="2:60" ht="27" customHeight="1">
      <c r="B90" s="120"/>
      <c r="C90" s="1410"/>
      <c r="D90" s="1410"/>
      <c r="E90" s="1410"/>
      <c r="F90" s="1411"/>
      <c r="G90" s="1412"/>
      <c r="H90" s="1413"/>
      <c r="I90" s="1414"/>
      <c r="J90" s="1415"/>
      <c r="K90" s="1416"/>
      <c r="L90" s="1415"/>
      <c r="M90" s="1417"/>
      <c r="N90" s="1418"/>
      <c r="O90" s="1419"/>
      <c r="P90" s="1420"/>
      <c r="Q90" s="1421"/>
      <c r="R90" s="1422"/>
      <c r="S90" s="1423"/>
      <c r="T90" s="1409"/>
      <c r="U90" s="120"/>
      <c r="V90" s="1410"/>
      <c r="W90" s="1410"/>
      <c r="X90" s="1410"/>
      <c r="Y90" s="1411"/>
      <c r="Z90" s="1412"/>
      <c r="AA90" s="1413"/>
      <c r="AB90" s="1414"/>
      <c r="AC90" s="1415"/>
      <c r="AD90" s="1416"/>
      <c r="AE90" s="1415"/>
      <c r="AF90" s="1417"/>
      <c r="AG90" s="1418"/>
      <c r="AH90" s="1419"/>
      <c r="AI90" s="1420"/>
      <c r="AJ90" s="1421"/>
      <c r="AK90" s="1422"/>
      <c r="AL90" s="1423"/>
      <c r="AM90" s="1409"/>
      <c r="AN90" s="120"/>
      <c r="AO90" s="1410"/>
      <c r="AP90" s="1410"/>
      <c r="AQ90" s="1410"/>
      <c r="AR90" s="1411"/>
      <c r="AS90" s="1412"/>
      <c r="AT90" s="1413"/>
      <c r="AU90" s="1414"/>
      <c r="AV90" s="1415"/>
      <c r="AW90" s="1416"/>
      <c r="AX90" s="1415"/>
      <c r="AY90" s="1417"/>
      <c r="AZ90" s="1418"/>
      <c r="BA90" s="1419"/>
      <c r="BB90" s="1420"/>
      <c r="BC90" s="1421"/>
      <c r="BD90" s="1422"/>
      <c r="BE90" s="1423"/>
      <c r="BH90" s="3">
        <v>1</v>
      </c>
    </row>
    <row r="91" spans="2:60" ht="27" customHeight="1">
      <c r="B91" s="120"/>
      <c r="C91" s="1410"/>
      <c r="D91" s="1410"/>
      <c r="E91" s="1410"/>
      <c r="F91" s="1411"/>
      <c r="G91" s="1412"/>
      <c r="H91" s="1413"/>
      <c r="I91" s="1414"/>
      <c r="J91" s="1415"/>
      <c r="K91" s="1416"/>
      <c r="L91" s="1415"/>
      <c r="M91" s="1417"/>
      <c r="N91" s="1418"/>
      <c r="O91" s="1419"/>
      <c r="P91" s="1420"/>
      <c r="Q91" s="1421"/>
      <c r="R91" s="1422"/>
      <c r="S91" s="1423"/>
      <c r="T91" s="1409"/>
      <c r="U91" s="120"/>
      <c r="V91" s="1410"/>
      <c r="W91" s="1410"/>
      <c r="X91" s="1410"/>
      <c r="Y91" s="1411"/>
      <c r="Z91" s="1412"/>
      <c r="AA91" s="1413"/>
      <c r="AB91" s="1414"/>
      <c r="AC91" s="1415"/>
      <c r="AD91" s="1416"/>
      <c r="AE91" s="1415"/>
      <c r="AF91" s="1417"/>
      <c r="AG91" s="1418"/>
      <c r="AH91" s="1419"/>
      <c r="AI91" s="1420"/>
      <c r="AJ91" s="1421"/>
      <c r="AK91" s="1422"/>
      <c r="AL91" s="1423"/>
      <c r="AM91" s="1409"/>
      <c r="AN91" s="120"/>
      <c r="AO91" s="1410"/>
      <c r="AP91" s="1410"/>
      <c r="AQ91" s="1410"/>
      <c r="AR91" s="1411"/>
      <c r="AS91" s="1412"/>
      <c r="AT91" s="1413"/>
      <c r="AU91" s="1414"/>
      <c r="AV91" s="1415"/>
      <c r="AW91" s="1416"/>
      <c r="AX91" s="1415"/>
      <c r="AY91" s="1417"/>
      <c r="AZ91" s="1418"/>
      <c r="BA91" s="1419"/>
      <c r="BB91" s="1420"/>
      <c r="BC91" s="1421"/>
      <c r="BD91" s="1422"/>
      <c r="BE91" s="1423"/>
      <c r="BH91" s="3">
        <v>1</v>
      </c>
    </row>
    <row r="92" spans="2:60" ht="27" customHeight="1">
      <c r="B92" s="120"/>
      <c r="C92" s="1410"/>
      <c r="D92" s="1410"/>
      <c r="E92" s="1410"/>
      <c r="F92" s="1411"/>
      <c r="G92" s="1412"/>
      <c r="H92" s="1413"/>
      <c r="I92" s="1414"/>
      <c r="J92" s="1415"/>
      <c r="K92" s="1416"/>
      <c r="L92" s="1415"/>
      <c r="M92" s="1417"/>
      <c r="N92" s="1418"/>
      <c r="O92" s="1419"/>
      <c r="P92" s="1420"/>
      <c r="Q92" s="1421"/>
      <c r="R92" s="1422"/>
      <c r="S92" s="1423"/>
      <c r="T92" s="1409"/>
      <c r="U92" s="120"/>
      <c r="V92" s="1410"/>
      <c r="W92" s="1410"/>
      <c r="X92" s="1410"/>
      <c r="Y92" s="1411"/>
      <c r="Z92" s="1412"/>
      <c r="AA92" s="1413"/>
      <c r="AB92" s="1414"/>
      <c r="AC92" s="1415"/>
      <c r="AD92" s="1416"/>
      <c r="AE92" s="1415"/>
      <c r="AF92" s="1417"/>
      <c r="AG92" s="1418"/>
      <c r="AH92" s="1419"/>
      <c r="AI92" s="1420"/>
      <c r="AJ92" s="1421"/>
      <c r="AK92" s="1422"/>
      <c r="AL92" s="1423"/>
      <c r="AM92" s="1409"/>
      <c r="AN92" s="120"/>
      <c r="AO92" s="1410"/>
      <c r="AP92" s="1410"/>
      <c r="AQ92" s="1410"/>
      <c r="AR92" s="1411"/>
      <c r="AS92" s="1412"/>
      <c r="AT92" s="1413"/>
      <c r="AU92" s="1414"/>
      <c r="AV92" s="1415"/>
      <c r="AW92" s="1416"/>
      <c r="AX92" s="1415"/>
      <c r="AY92" s="1417"/>
      <c r="AZ92" s="1418"/>
      <c r="BA92" s="1419"/>
      <c r="BB92" s="1420"/>
      <c r="BC92" s="1421"/>
      <c r="BD92" s="1422"/>
      <c r="BE92" s="1423"/>
      <c r="BH92" s="3">
        <v>1</v>
      </c>
    </row>
    <row r="93" spans="2:60" ht="27" customHeight="1">
      <c r="B93" s="120"/>
      <c r="C93" s="1410"/>
      <c r="D93" s="1410"/>
      <c r="E93" s="1410"/>
      <c r="F93" s="1411"/>
      <c r="G93" s="1412"/>
      <c r="H93" s="1413"/>
      <c r="I93" s="1414"/>
      <c r="J93" s="1415"/>
      <c r="K93" s="1416"/>
      <c r="L93" s="1415"/>
      <c r="M93" s="1417"/>
      <c r="N93" s="1418"/>
      <c r="O93" s="1419"/>
      <c r="P93" s="1420"/>
      <c r="Q93" s="1421"/>
      <c r="R93" s="1422"/>
      <c r="S93" s="1423"/>
      <c r="T93" s="1409"/>
      <c r="U93" s="120"/>
      <c r="V93" s="1410"/>
      <c r="W93" s="1410"/>
      <c r="X93" s="1410"/>
      <c r="Y93" s="1411"/>
      <c r="Z93" s="1412"/>
      <c r="AA93" s="1413"/>
      <c r="AB93" s="1414"/>
      <c r="AC93" s="1415"/>
      <c r="AD93" s="1416"/>
      <c r="AE93" s="1415"/>
      <c r="AF93" s="1417"/>
      <c r="AG93" s="1418"/>
      <c r="AH93" s="1419"/>
      <c r="AI93" s="1420"/>
      <c r="AJ93" s="1421"/>
      <c r="AK93" s="1422"/>
      <c r="AL93" s="1423"/>
      <c r="AM93" s="1409"/>
      <c r="AN93" s="120"/>
      <c r="AO93" s="1410"/>
      <c r="AP93" s="1410"/>
      <c r="AQ93" s="1410"/>
      <c r="AR93" s="1411"/>
      <c r="AS93" s="1412"/>
      <c r="AT93" s="1413"/>
      <c r="AU93" s="1414"/>
      <c r="AV93" s="1415"/>
      <c r="AW93" s="1416"/>
      <c r="AX93" s="1415"/>
      <c r="AY93" s="1417"/>
      <c r="AZ93" s="1418"/>
      <c r="BA93" s="1419"/>
      <c r="BB93" s="1420"/>
      <c r="BC93" s="1421"/>
      <c r="BD93" s="1422"/>
      <c r="BE93" s="1423"/>
      <c r="BH93" s="3">
        <v>1</v>
      </c>
    </row>
    <row r="94" spans="2:60" ht="27" customHeight="1">
      <c r="B94" s="120"/>
      <c r="C94" s="1410"/>
      <c r="D94" s="1410"/>
      <c r="E94" s="1410"/>
      <c r="F94" s="1411"/>
      <c r="G94" s="1412"/>
      <c r="H94" s="1413"/>
      <c r="I94" s="1414"/>
      <c r="J94" s="1415"/>
      <c r="K94" s="1416"/>
      <c r="L94" s="1415"/>
      <c r="M94" s="1417"/>
      <c r="N94" s="1418"/>
      <c r="O94" s="1419"/>
      <c r="P94" s="1420"/>
      <c r="Q94" s="1421"/>
      <c r="R94" s="1422"/>
      <c r="S94" s="1423"/>
      <c r="T94" s="1409"/>
      <c r="U94" s="120"/>
      <c r="V94" s="1410"/>
      <c r="W94" s="1410"/>
      <c r="X94" s="1410"/>
      <c r="Y94" s="1411"/>
      <c r="Z94" s="1412"/>
      <c r="AA94" s="1413"/>
      <c r="AB94" s="1414"/>
      <c r="AC94" s="1415"/>
      <c r="AD94" s="1416"/>
      <c r="AE94" s="1415"/>
      <c r="AF94" s="1417"/>
      <c r="AG94" s="1418"/>
      <c r="AH94" s="1419"/>
      <c r="AI94" s="1420"/>
      <c r="AJ94" s="1421"/>
      <c r="AK94" s="1422"/>
      <c r="AL94" s="1423"/>
      <c r="AM94" s="1409"/>
      <c r="AN94" s="120"/>
      <c r="AO94" s="1410"/>
      <c r="AP94" s="1410"/>
      <c r="AQ94" s="1410"/>
      <c r="AR94" s="1411"/>
      <c r="AS94" s="1412"/>
      <c r="AT94" s="1413"/>
      <c r="AU94" s="1414"/>
      <c r="AV94" s="1415"/>
      <c r="AW94" s="1416"/>
      <c r="AX94" s="1415"/>
      <c r="AY94" s="1417"/>
      <c r="AZ94" s="1418"/>
      <c r="BA94" s="1419"/>
      <c r="BB94" s="1420"/>
      <c r="BC94" s="1421"/>
      <c r="BD94" s="1422"/>
      <c r="BE94" s="1423"/>
      <c r="BH94" s="3">
        <v>1</v>
      </c>
    </row>
    <row r="95" spans="2:60" ht="27" customHeight="1">
      <c r="B95" s="120"/>
      <c r="C95" s="1410"/>
      <c r="D95" s="1410"/>
      <c r="E95" s="1410"/>
      <c r="F95" s="1411"/>
      <c r="G95" s="1412"/>
      <c r="H95" s="1413"/>
      <c r="I95" s="1414"/>
      <c r="J95" s="1415"/>
      <c r="K95" s="1416"/>
      <c r="L95" s="1415"/>
      <c r="M95" s="1417"/>
      <c r="N95" s="1418"/>
      <c r="O95" s="1419"/>
      <c r="P95" s="1420"/>
      <c r="Q95" s="1421"/>
      <c r="R95" s="1422"/>
      <c r="S95" s="1423"/>
      <c r="T95" s="1409"/>
      <c r="U95" s="120"/>
      <c r="V95" s="1410"/>
      <c r="W95" s="1410"/>
      <c r="X95" s="1410"/>
      <c r="Y95" s="1411"/>
      <c r="Z95" s="1412"/>
      <c r="AA95" s="1413"/>
      <c r="AB95" s="1414"/>
      <c r="AC95" s="1415"/>
      <c r="AD95" s="1416"/>
      <c r="AE95" s="1415"/>
      <c r="AF95" s="1417"/>
      <c r="AG95" s="1418"/>
      <c r="AH95" s="1419"/>
      <c r="AI95" s="1420"/>
      <c r="AJ95" s="1421"/>
      <c r="AK95" s="1422"/>
      <c r="AL95" s="1423"/>
      <c r="AM95" s="1409"/>
      <c r="AN95" s="120"/>
      <c r="AO95" s="1410"/>
      <c r="AP95" s="1410"/>
      <c r="AQ95" s="1410"/>
      <c r="AR95" s="1411"/>
      <c r="AS95" s="1412"/>
      <c r="AT95" s="1413"/>
      <c r="AU95" s="1414"/>
      <c r="AV95" s="1415"/>
      <c r="AW95" s="1416"/>
      <c r="AX95" s="1415"/>
      <c r="AY95" s="1417"/>
      <c r="AZ95" s="1418"/>
      <c r="BA95" s="1419"/>
      <c r="BB95" s="1420"/>
      <c r="BC95" s="1421"/>
      <c r="BD95" s="1422"/>
      <c r="BE95" s="1423"/>
      <c r="BH95" s="3">
        <v>1</v>
      </c>
    </row>
    <row r="96" spans="2:60" ht="27" customHeight="1">
      <c r="B96" s="120"/>
      <c r="C96" s="1410"/>
      <c r="D96" s="1410"/>
      <c r="E96" s="1410"/>
      <c r="F96" s="1411"/>
      <c r="G96" s="1412"/>
      <c r="H96" s="1413"/>
      <c r="I96" s="1414"/>
      <c r="J96" s="1415"/>
      <c r="K96" s="1416"/>
      <c r="L96" s="1415"/>
      <c r="M96" s="1417"/>
      <c r="N96" s="1418"/>
      <c r="O96" s="1419"/>
      <c r="P96" s="1420"/>
      <c r="Q96" s="1421"/>
      <c r="R96" s="1422"/>
      <c r="S96" s="1423"/>
      <c r="T96" s="1409"/>
      <c r="U96" s="120"/>
      <c r="V96" s="1410"/>
      <c r="W96" s="1410"/>
      <c r="X96" s="1410"/>
      <c r="Y96" s="1411"/>
      <c r="Z96" s="1412"/>
      <c r="AA96" s="1413"/>
      <c r="AB96" s="1414"/>
      <c r="AC96" s="1415"/>
      <c r="AD96" s="1416"/>
      <c r="AE96" s="1415"/>
      <c r="AF96" s="1417"/>
      <c r="AG96" s="1418"/>
      <c r="AH96" s="1419"/>
      <c r="AI96" s="1420"/>
      <c r="AJ96" s="1421"/>
      <c r="AK96" s="1422"/>
      <c r="AL96" s="1423"/>
      <c r="AM96" s="1409"/>
      <c r="AN96" s="120"/>
      <c r="AO96" s="1410"/>
      <c r="AP96" s="1410"/>
      <c r="AQ96" s="1410"/>
      <c r="AR96" s="1411"/>
      <c r="AS96" s="1412"/>
      <c r="AT96" s="1413"/>
      <c r="AU96" s="1414"/>
      <c r="AV96" s="1415"/>
      <c r="AW96" s="1416"/>
      <c r="AX96" s="1415"/>
      <c r="AY96" s="1417"/>
      <c r="AZ96" s="1418"/>
      <c r="BA96" s="1419"/>
      <c r="BB96" s="1420"/>
      <c r="BC96" s="1421"/>
      <c r="BD96" s="1422"/>
      <c r="BE96" s="1423"/>
      <c r="BH96" s="3">
        <v>1</v>
      </c>
    </row>
    <row r="97" spans="2:60" ht="27" customHeight="1">
      <c r="B97" s="120"/>
      <c r="C97" s="1410"/>
      <c r="D97" s="1410"/>
      <c r="E97" s="1410"/>
      <c r="F97" s="1411"/>
      <c r="G97" s="1412"/>
      <c r="H97" s="1413"/>
      <c r="I97" s="1414"/>
      <c r="J97" s="1415"/>
      <c r="K97" s="1416"/>
      <c r="L97" s="1415"/>
      <c r="M97" s="1417"/>
      <c r="N97" s="1418"/>
      <c r="O97" s="1419"/>
      <c r="P97" s="1420"/>
      <c r="Q97" s="1421"/>
      <c r="R97" s="1422"/>
      <c r="S97" s="1423"/>
      <c r="T97" s="1409"/>
      <c r="U97" s="120"/>
      <c r="V97" s="1410"/>
      <c r="W97" s="1410"/>
      <c r="X97" s="1410"/>
      <c r="Y97" s="1411"/>
      <c r="Z97" s="1412"/>
      <c r="AA97" s="1413"/>
      <c r="AB97" s="1414"/>
      <c r="AC97" s="1415"/>
      <c r="AD97" s="1416"/>
      <c r="AE97" s="1415"/>
      <c r="AF97" s="1417"/>
      <c r="AG97" s="1418"/>
      <c r="AH97" s="1419"/>
      <c r="AI97" s="1420"/>
      <c r="AJ97" s="1421"/>
      <c r="AK97" s="1422"/>
      <c r="AL97" s="1423"/>
      <c r="AM97" s="1409"/>
      <c r="AN97" s="120"/>
      <c r="AO97" s="1410"/>
      <c r="AP97" s="1410"/>
      <c r="AQ97" s="1410"/>
      <c r="AR97" s="1411"/>
      <c r="AS97" s="1412"/>
      <c r="AT97" s="1413"/>
      <c r="AU97" s="1414"/>
      <c r="AV97" s="1415"/>
      <c r="AW97" s="1416"/>
      <c r="AX97" s="1415"/>
      <c r="AY97" s="1417"/>
      <c r="AZ97" s="1418"/>
      <c r="BA97" s="1419"/>
      <c r="BB97" s="1420"/>
      <c r="BC97" s="1421"/>
      <c r="BD97" s="1422"/>
      <c r="BE97" s="1423"/>
      <c r="BH97" s="3">
        <v>1</v>
      </c>
    </row>
    <row r="98" spans="2:60" ht="27" customHeight="1">
      <c r="B98" s="120"/>
      <c r="C98" s="1410"/>
      <c r="D98" s="1410"/>
      <c r="E98" s="1410"/>
      <c r="F98" s="1411"/>
      <c r="G98" s="1412"/>
      <c r="H98" s="1413"/>
      <c r="I98" s="1414"/>
      <c r="J98" s="1415"/>
      <c r="K98" s="1416"/>
      <c r="L98" s="1415"/>
      <c r="M98" s="1417"/>
      <c r="N98" s="1418"/>
      <c r="O98" s="1419"/>
      <c r="P98" s="1420"/>
      <c r="Q98" s="1421"/>
      <c r="R98" s="1422"/>
      <c r="S98" s="1423"/>
      <c r="T98" s="1409"/>
      <c r="U98" s="120"/>
      <c r="V98" s="1410"/>
      <c r="W98" s="1410"/>
      <c r="X98" s="1410"/>
      <c r="Y98" s="1411"/>
      <c r="Z98" s="1412"/>
      <c r="AA98" s="1413"/>
      <c r="AB98" s="1414"/>
      <c r="AC98" s="1415"/>
      <c r="AD98" s="1416"/>
      <c r="AE98" s="1415"/>
      <c r="AF98" s="1417"/>
      <c r="AG98" s="1418"/>
      <c r="AH98" s="1419"/>
      <c r="AI98" s="1420"/>
      <c r="AJ98" s="1421"/>
      <c r="AK98" s="1422"/>
      <c r="AL98" s="1423"/>
      <c r="AM98" s="1409"/>
      <c r="AN98" s="120"/>
      <c r="AO98" s="1410"/>
      <c r="AP98" s="1410"/>
      <c r="AQ98" s="1410"/>
      <c r="AR98" s="1411"/>
      <c r="AS98" s="1412"/>
      <c r="AT98" s="1413"/>
      <c r="AU98" s="1414"/>
      <c r="AV98" s="1415"/>
      <c r="AW98" s="1416"/>
      <c r="AX98" s="1415"/>
      <c r="AY98" s="1417"/>
      <c r="AZ98" s="1418"/>
      <c r="BA98" s="1419"/>
      <c r="BB98" s="1420"/>
      <c r="BC98" s="1421"/>
      <c r="BD98" s="1422"/>
      <c r="BE98" s="1423"/>
      <c r="BH98" s="3">
        <v>1</v>
      </c>
    </row>
    <row r="99" spans="2:60" ht="27" customHeight="1">
      <c r="B99" s="120"/>
      <c r="C99" s="1410"/>
      <c r="D99" s="1410"/>
      <c r="E99" s="1410"/>
      <c r="F99" s="1411"/>
      <c r="G99" s="1412"/>
      <c r="H99" s="1413"/>
      <c r="I99" s="1414"/>
      <c r="J99" s="1415"/>
      <c r="K99" s="1416"/>
      <c r="L99" s="1415"/>
      <c r="M99" s="1417"/>
      <c r="N99" s="1418"/>
      <c r="O99" s="1419"/>
      <c r="P99" s="1420"/>
      <c r="Q99" s="1421"/>
      <c r="R99" s="1422"/>
      <c r="S99" s="1423"/>
      <c r="T99" s="1409"/>
      <c r="U99" s="120"/>
      <c r="V99" s="1410"/>
      <c r="W99" s="1410"/>
      <c r="X99" s="1410"/>
      <c r="Y99" s="1411"/>
      <c r="Z99" s="1412"/>
      <c r="AA99" s="1413"/>
      <c r="AB99" s="1414"/>
      <c r="AC99" s="1415"/>
      <c r="AD99" s="1416"/>
      <c r="AE99" s="1415"/>
      <c r="AF99" s="1417"/>
      <c r="AG99" s="1418"/>
      <c r="AH99" s="1419"/>
      <c r="AI99" s="1420"/>
      <c r="AJ99" s="1421"/>
      <c r="AK99" s="1422"/>
      <c r="AL99" s="1423"/>
      <c r="AM99" s="1409"/>
      <c r="AN99" s="120"/>
      <c r="AO99" s="1410"/>
      <c r="AP99" s="1410"/>
      <c r="AQ99" s="1410"/>
      <c r="AR99" s="1411"/>
      <c r="AS99" s="1412"/>
      <c r="AT99" s="1413"/>
      <c r="AU99" s="1414"/>
      <c r="AV99" s="1415"/>
      <c r="AW99" s="1416"/>
      <c r="AX99" s="1415"/>
      <c r="AY99" s="1417"/>
      <c r="AZ99" s="1418"/>
      <c r="BA99" s="1419"/>
      <c r="BB99" s="1420"/>
      <c r="BC99" s="1421"/>
      <c r="BD99" s="1422"/>
      <c r="BE99" s="1423"/>
      <c r="BH99" s="3">
        <v>1</v>
      </c>
    </row>
    <row r="100" spans="2:60" ht="27" customHeight="1">
      <c r="B100" s="120"/>
      <c r="C100" s="1410"/>
      <c r="D100" s="1410"/>
      <c r="E100" s="1410"/>
      <c r="F100" s="1411"/>
      <c r="G100" s="1412"/>
      <c r="H100" s="1413"/>
      <c r="I100" s="1414"/>
      <c r="J100" s="1415"/>
      <c r="K100" s="1416"/>
      <c r="L100" s="1415"/>
      <c r="M100" s="1417"/>
      <c r="N100" s="1418"/>
      <c r="O100" s="1419"/>
      <c r="P100" s="1420"/>
      <c r="Q100" s="1421"/>
      <c r="R100" s="1422"/>
      <c r="S100" s="1423"/>
      <c r="T100" s="1409"/>
      <c r="U100" s="120"/>
      <c r="V100" s="1410"/>
      <c r="W100" s="1410"/>
      <c r="X100" s="1410"/>
      <c r="Y100" s="1411"/>
      <c r="Z100" s="1412"/>
      <c r="AA100" s="1413"/>
      <c r="AB100" s="1414"/>
      <c r="AC100" s="1415"/>
      <c r="AD100" s="1416"/>
      <c r="AE100" s="1415"/>
      <c r="AF100" s="1417"/>
      <c r="AG100" s="1418"/>
      <c r="AH100" s="1419"/>
      <c r="AI100" s="1420"/>
      <c r="AJ100" s="1421"/>
      <c r="AK100" s="1422"/>
      <c r="AL100" s="1423"/>
      <c r="AM100" s="1409"/>
      <c r="AN100" s="120"/>
      <c r="AO100" s="1410"/>
      <c r="AP100" s="1410"/>
      <c r="AQ100" s="1410"/>
      <c r="AR100" s="1411"/>
      <c r="AS100" s="1412"/>
      <c r="AT100" s="1413"/>
      <c r="AU100" s="1414"/>
      <c r="AV100" s="1415"/>
      <c r="AW100" s="1416"/>
      <c r="AX100" s="1415"/>
      <c r="AY100" s="1417"/>
      <c r="AZ100" s="1418"/>
      <c r="BA100" s="1419"/>
      <c r="BB100" s="1420"/>
      <c r="BC100" s="1421"/>
      <c r="BD100" s="1422"/>
      <c r="BE100" s="1423"/>
      <c r="BH100" s="3">
        <v>1</v>
      </c>
    </row>
    <row r="101" spans="2:60" ht="27" customHeight="1">
      <c r="B101" s="120"/>
      <c r="C101" s="1410"/>
      <c r="D101" s="1410"/>
      <c r="E101" s="1410"/>
      <c r="F101" s="1411"/>
      <c r="G101" s="1412"/>
      <c r="H101" s="1413"/>
      <c r="I101" s="1414"/>
      <c r="J101" s="1415"/>
      <c r="K101" s="1416"/>
      <c r="L101" s="1415"/>
      <c r="M101" s="1417"/>
      <c r="N101" s="1418"/>
      <c r="O101" s="1419"/>
      <c r="P101" s="1420"/>
      <c r="Q101" s="1421"/>
      <c r="R101" s="1422"/>
      <c r="S101" s="1423"/>
      <c r="T101" s="1409"/>
      <c r="U101" s="120"/>
      <c r="V101" s="1410"/>
      <c r="W101" s="1410"/>
      <c r="X101" s="1410"/>
      <c r="Y101" s="1411"/>
      <c r="Z101" s="1412"/>
      <c r="AA101" s="1413"/>
      <c r="AB101" s="1414"/>
      <c r="AC101" s="1415"/>
      <c r="AD101" s="1416"/>
      <c r="AE101" s="1415"/>
      <c r="AF101" s="1417"/>
      <c r="AG101" s="1418"/>
      <c r="AH101" s="1419"/>
      <c r="AI101" s="1420"/>
      <c r="AJ101" s="1421"/>
      <c r="AK101" s="1422"/>
      <c r="AL101" s="1423"/>
      <c r="AM101" s="1409"/>
      <c r="AN101" s="120"/>
      <c r="AO101" s="1410"/>
      <c r="AP101" s="1410"/>
      <c r="AQ101" s="1410"/>
      <c r="AR101" s="1411"/>
      <c r="AS101" s="1412"/>
      <c r="AT101" s="1413"/>
      <c r="AU101" s="1414"/>
      <c r="AV101" s="1415"/>
      <c r="AW101" s="1416"/>
      <c r="AX101" s="1415"/>
      <c r="AY101" s="1417"/>
      <c r="AZ101" s="1418"/>
      <c r="BA101" s="1419"/>
      <c r="BB101" s="1420"/>
      <c r="BC101" s="1421"/>
      <c r="BD101" s="1422"/>
      <c r="BE101" s="1423"/>
      <c r="BH101" s="3">
        <v>1</v>
      </c>
    </row>
    <row r="102" spans="2:60" ht="27" customHeight="1">
      <c r="B102" s="120"/>
      <c r="C102" s="1410"/>
      <c r="D102" s="1410"/>
      <c r="E102" s="1410"/>
      <c r="F102" s="1411"/>
      <c r="G102" s="1412"/>
      <c r="H102" s="1413"/>
      <c r="I102" s="1414"/>
      <c r="J102" s="1415"/>
      <c r="K102" s="1416"/>
      <c r="L102" s="1415"/>
      <c r="M102" s="1417"/>
      <c r="N102" s="1418"/>
      <c r="O102" s="1419"/>
      <c r="P102" s="1420"/>
      <c r="Q102" s="1421"/>
      <c r="R102" s="1422"/>
      <c r="S102" s="1423"/>
      <c r="T102" s="1409"/>
      <c r="U102" s="120"/>
      <c r="V102" s="1410"/>
      <c r="W102" s="1410"/>
      <c r="X102" s="1410"/>
      <c r="Y102" s="1411"/>
      <c r="Z102" s="1412"/>
      <c r="AA102" s="1413"/>
      <c r="AB102" s="1414"/>
      <c r="AC102" s="1415"/>
      <c r="AD102" s="1416"/>
      <c r="AE102" s="1415"/>
      <c r="AF102" s="1417"/>
      <c r="AG102" s="1418"/>
      <c r="AH102" s="1419"/>
      <c r="AI102" s="1420"/>
      <c r="AJ102" s="1421"/>
      <c r="AK102" s="1422"/>
      <c r="AL102" s="1423"/>
      <c r="AM102" s="1409"/>
      <c r="AN102" s="120"/>
      <c r="AO102" s="1410"/>
      <c r="AP102" s="1410"/>
      <c r="AQ102" s="1410"/>
      <c r="AR102" s="1411"/>
      <c r="AS102" s="1412"/>
      <c r="AT102" s="1413"/>
      <c r="AU102" s="1414"/>
      <c r="AV102" s="1415"/>
      <c r="AW102" s="1416"/>
      <c r="AX102" s="1415"/>
      <c r="AY102" s="1417"/>
      <c r="AZ102" s="1418"/>
      <c r="BA102" s="1419"/>
      <c r="BB102" s="1420"/>
      <c r="BC102" s="1421"/>
      <c r="BD102" s="1422"/>
      <c r="BE102" s="1423"/>
      <c r="BH102" s="3">
        <v>1</v>
      </c>
    </row>
    <row r="103" spans="2:60" ht="27" customHeight="1">
      <c r="B103" s="120"/>
      <c r="C103" s="1410"/>
      <c r="D103" s="1410"/>
      <c r="E103" s="1410"/>
      <c r="F103" s="1411"/>
      <c r="G103" s="1412"/>
      <c r="H103" s="1413"/>
      <c r="I103" s="1414"/>
      <c r="J103" s="1415"/>
      <c r="K103" s="1416"/>
      <c r="L103" s="1415"/>
      <c r="M103" s="1417"/>
      <c r="N103" s="1418"/>
      <c r="O103" s="1419"/>
      <c r="P103" s="1420"/>
      <c r="Q103" s="1421"/>
      <c r="R103" s="1422"/>
      <c r="S103" s="1423"/>
      <c r="T103" s="1409"/>
      <c r="U103" s="120"/>
      <c r="V103" s="1410"/>
      <c r="W103" s="1410"/>
      <c r="X103" s="1410"/>
      <c r="Y103" s="1411"/>
      <c r="Z103" s="1412"/>
      <c r="AA103" s="1413"/>
      <c r="AB103" s="1414"/>
      <c r="AC103" s="1415"/>
      <c r="AD103" s="1416"/>
      <c r="AE103" s="1415"/>
      <c r="AF103" s="1417"/>
      <c r="AG103" s="1418"/>
      <c r="AH103" s="1419"/>
      <c r="AI103" s="1420"/>
      <c r="AJ103" s="1421"/>
      <c r="AK103" s="1422"/>
      <c r="AL103" s="1423"/>
      <c r="AM103" s="1409"/>
      <c r="AN103" s="120"/>
      <c r="AO103" s="1410"/>
      <c r="AP103" s="1410"/>
      <c r="AQ103" s="1410"/>
      <c r="AR103" s="1411"/>
      <c r="AS103" s="1412"/>
      <c r="AT103" s="1413"/>
      <c r="AU103" s="1414"/>
      <c r="AV103" s="1415"/>
      <c r="AW103" s="1416"/>
      <c r="AX103" s="1415"/>
      <c r="AY103" s="1417"/>
      <c r="AZ103" s="1418"/>
      <c r="BA103" s="1419"/>
      <c r="BB103" s="1420"/>
      <c r="BC103" s="1421"/>
      <c r="BD103" s="1422"/>
      <c r="BE103" s="1423"/>
      <c r="BH103" s="3">
        <v>1</v>
      </c>
    </row>
    <row r="104" spans="2:60" ht="27" customHeight="1">
      <c r="B104" s="120"/>
      <c r="C104" s="1410"/>
      <c r="D104" s="1410"/>
      <c r="E104" s="1410"/>
      <c r="F104" s="1411"/>
      <c r="G104" s="1412"/>
      <c r="H104" s="1413"/>
      <c r="I104" s="1414"/>
      <c r="J104" s="1415"/>
      <c r="K104" s="1416"/>
      <c r="L104" s="1415"/>
      <c r="M104" s="1417"/>
      <c r="N104" s="1418"/>
      <c r="O104" s="1419"/>
      <c r="P104" s="1420"/>
      <c r="Q104" s="1421"/>
      <c r="R104" s="1422"/>
      <c r="S104" s="1423"/>
      <c r="T104" s="1409"/>
      <c r="U104" s="120"/>
      <c r="V104" s="1410"/>
      <c r="W104" s="1410"/>
      <c r="X104" s="1410"/>
      <c r="Y104" s="1411"/>
      <c r="Z104" s="1412"/>
      <c r="AA104" s="1413"/>
      <c r="AB104" s="1414"/>
      <c r="AC104" s="1415"/>
      <c r="AD104" s="1416"/>
      <c r="AE104" s="1415"/>
      <c r="AF104" s="1417"/>
      <c r="AG104" s="1418"/>
      <c r="AH104" s="1419"/>
      <c r="AI104" s="1420"/>
      <c r="AJ104" s="1421"/>
      <c r="AK104" s="1422"/>
      <c r="AL104" s="1423"/>
      <c r="AM104" s="1409"/>
      <c r="AN104" s="120"/>
      <c r="AO104" s="1410"/>
      <c r="AP104" s="1410"/>
      <c r="AQ104" s="1410"/>
      <c r="AR104" s="1411"/>
      <c r="AS104" s="1412"/>
      <c r="AT104" s="1413"/>
      <c r="AU104" s="1414"/>
      <c r="AV104" s="1415"/>
      <c r="AW104" s="1416"/>
      <c r="AX104" s="1415"/>
      <c r="AY104" s="1417"/>
      <c r="AZ104" s="1418"/>
      <c r="BA104" s="1419"/>
      <c r="BB104" s="1420"/>
      <c r="BC104" s="1421"/>
      <c r="BD104" s="1422"/>
      <c r="BE104" s="1423"/>
      <c r="BH104" s="3">
        <v>1</v>
      </c>
    </row>
    <row r="105" spans="2:60" ht="27" customHeight="1">
      <c r="B105" s="120"/>
      <c r="C105" s="1410"/>
      <c r="D105" s="1410"/>
      <c r="E105" s="1410"/>
      <c r="F105" s="1411"/>
      <c r="G105" s="1412"/>
      <c r="H105" s="1413"/>
      <c r="I105" s="1414"/>
      <c r="J105" s="1415"/>
      <c r="K105" s="1416"/>
      <c r="L105" s="1415"/>
      <c r="M105" s="1417"/>
      <c r="N105" s="1418"/>
      <c r="O105" s="1419"/>
      <c r="P105" s="1420"/>
      <c r="Q105" s="1421"/>
      <c r="R105" s="1422"/>
      <c r="S105" s="1423"/>
      <c r="T105" s="1409"/>
      <c r="U105" s="120"/>
      <c r="V105" s="1410"/>
      <c r="W105" s="1410"/>
      <c r="X105" s="1410"/>
      <c r="Y105" s="1411"/>
      <c r="Z105" s="1412"/>
      <c r="AA105" s="1413"/>
      <c r="AB105" s="1414"/>
      <c r="AC105" s="1415"/>
      <c r="AD105" s="1416"/>
      <c r="AE105" s="1415"/>
      <c r="AF105" s="1417"/>
      <c r="AG105" s="1418"/>
      <c r="AH105" s="1419"/>
      <c r="AI105" s="1420"/>
      <c r="AJ105" s="1421"/>
      <c r="AK105" s="1422"/>
      <c r="AL105" s="1423"/>
      <c r="AM105" s="1409"/>
      <c r="AN105" s="120"/>
      <c r="AO105" s="1410"/>
      <c r="AP105" s="1410"/>
      <c r="AQ105" s="1410"/>
      <c r="AR105" s="1411"/>
      <c r="AS105" s="1412"/>
      <c r="AT105" s="1413"/>
      <c r="AU105" s="1414"/>
      <c r="AV105" s="1415"/>
      <c r="AW105" s="1416"/>
      <c r="AX105" s="1415"/>
      <c r="AY105" s="1417"/>
      <c r="AZ105" s="1418"/>
      <c r="BA105" s="1419"/>
      <c r="BB105" s="1420"/>
      <c r="BC105" s="1421"/>
      <c r="BD105" s="1422"/>
      <c r="BE105" s="1423"/>
      <c r="BH105" s="3">
        <v>1</v>
      </c>
    </row>
    <row r="106" spans="2:60" ht="27" customHeight="1">
      <c r="B106" s="120"/>
      <c r="C106" s="1410"/>
      <c r="D106" s="1410"/>
      <c r="E106" s="1410"/>
      <c r="F106" s="1411"/>
      <c r="G106" s="1412"/>
      <c r="H106" s="1413"/>
      <c r="I106" s="1414"/>
      <c r="J106" s="1415"/>
      <c r="K106" s="1416"/>
      <c r="L106" s="1415"/>
      <c r="M106" s="1417"/>
      <c r="N106" s="1418"/>
      <c r="O106" s="1419"/>
      <c r="P106" s="1420"/>
      <c r="Q106" s="1421"/>
      <c r="R106" s="1422"/>
      <c r="S106" s="1423"/>
      <c r="T106" s="1409"/>
      <c r="U106" s="120"/>
      <c r="V106" s="1410"/>
      <c r="W106" s="1410"/>
      <c r="X106" s="1410"/>
      <c r="Y106" s="1411"/>
      <c r="Z106" s="1412"/>
      <c r="AA106" s="1413"/>
      <c r="AB106" s="1414"/>
      <c r="AC106" s="1415"/>
      <c r="AD106" s="1416"/>
      <c r="AE106" s="1415"/>
      <c r="AF106" s="1417"/>
      <c r="AG106" s="1418"/>
      <c r="AH106" s="1419"/>
      <c r="AI106" s="1420"/>
      <c r="AJ106" s="1421"/>
      <c r="AK106" s="1422"/>
      <c r="AL106" s="1423"/>
      <c r="AM106" s="1409"/>
      <c r="AN106" s="120"/>
      <c r="AO106" s="1410"/>
      <c r="AP106" s="1410"/>
      <c r="AQ106" s="1410"/>
      <c r="AR106" s="1411"/>
      <c r="AS106" s="1412"/>
      <c r="AT106" s="1413"/>
      <c r="AU106" s="1414"/>
      <c r="AV106" s="1415"/>
      <c r="AW106" s="1416"/>
      <c r="AX106" s="1415"/>
      <c r="AY106" s="1417"/>
      <c r="AZ106" s="1418"/>
      <c r="BA106" s="1419"/>
      <c r="BB106" s="1420"/>
      <c r="BC106" s="1421"/>
      <c r="BD106" s="1422"/>
      <c r="BE106" s="1423"/>
      <c r="BH106" s="3">
        <v>1</v>
      </c>
    </row>
    <row r="107" spans="2:60" ht="27" customHeight="1">
      <c r="B107" s="120"/>
      <c r="C107" s="1410"/>
      <c r="D107" s="1410"/>
      <c r="E107" s="1410"/>
      <c r="F107" s="1411"/>
      <c r="G107" s="1412"/>
      <c r="H107" s="1413"/>
      <c r="I107" s="1414"/>
      <c r="J107" s="1415"/>
      <c r="K107" s="1416"/>
      <c r="L107" s="1415"/>
      <c r="M107" s="1417"/>
      <c r="N107" s="1418"/>
      <c r="O107" s="1419"/>
      <c r="P107" s="1420"/>
      <c r="Q107" s="1421"/>
      <c r="R107" s="1422"/>
      <c r="S107" s="1423"/>
      <c r="T107" s="1409"/>
      <c r="U107" s="120"/>
      <c r="V107" s="1410"/>
      <c r="W107" s="1410"/>
      <c r="X107" s="1410"/>
      <c r="Y107" s="1411"/>
      <c r="Z107" s="1412"/>
      <c r="AA107" s="1413"/>
      <c r="AB107" s="1414"/>
      <c r="AC107" s="1415"/>
      <c r="AD107" s="1416"/>
      <c r="AE107" s="1415"/>
      <c r="AF107" s="1417"/>
      <c r="AG107" s="1418"/>
      <c r="AH107" s="1419"/>
      <c r="AI107" s="1420"/>
      <c r="AJ107" s="1421"/>
      <c r="AK107" s="1422"/>
      <c r="AL107" s="1423"/>
      <c r="AM107" s="1409"/>
      <c r="AN107" s="120"/>
      <c r="AO107" s="1410"/>
      <c r="AP107" s="1410"/>
      <c r="AQ107" s="1410"/>
      <c r="AR107" s="1411"/>
      <c r="AS107" s="1412"/>
      <c r="AT107" s="1413"/>
      <c r="AU107" s="1414"/>
      <c r="AV107" s="1415"/>
      <c r="AW107" s="1416"/>
      <c r="AX107" s="1415"/>
      <c r="AY107" s="1417"/>
      <c r="AZ107" s="1418"/>
      <c r="BA107" s="1419"/>
      <c r="BB107" s="1420"/>
      <c r="BC107" s="1421"/>
      <c r="BD107" s="1422"/>
      <c r="BE107" s="1423"/>
      <c r="BH107" s="3">
        <v>1</v>
      </c>
    </row>
    <row r="108" spans="2:60" ht="27" customHeight="1">
      <c r="B108" s="120"/>
      <c r="C108" s="1410"/>
      <c r="D108" s="1410"/>
      <c r="E108" s="1410"/>
      <c r="F108" s="1411"/>
      <c r="G108" s="1412"/>
      <c r="H108" s="1413"/>
      <c r="I108" s="1414"/>
      <c r="J108" s="1415"/>
      <c r="K108" s="1416"/>
      <c r="L108" s="1415"/>
      <c r="M108" s="1417"/>
      <c r="N108" s="1418"/>
      <c r="O108" s="1419"/>
      <c r="P108" s="1420"/>
      <c r="Q108" s="1421"/>
      <c r="R108" s="1422"/>
      <c r="S108" s="1423"/>
      <c r="T108" s="1409"/>
      <c r="U108" s="120"/>
      <c r="V108" s="1410"/>
      <c r="W108" s="1410"/>
      <c r="X108" s="1410"/>
      <c r="Y108" s="1411"/>
      <c r="Z108" s="1412"/>
      <c r="AA108" s="1413"/>
      <c r="AB108" s="1414"/>
      <c r="AC108" s="1415"/>
      <c r="AD108" s="1416"/>
      <c r="AE108" s="1415"/>
      <c r="AF108" s="1417"/>
      <c r="AG108" s="1418"/>
      <c r="AH108" s="1419"/>
      <c r="AI108" s="1420"/>
      <c r="AJ108" s="1421"/>
      <c r="AK108" s="1422"/>
      <c r="AL108" s="1423"/>
      <c r="AM108" s="1409"/>
      <c r="AN108" s="120"/>
      <c r="AO108" s="1410"/>
      <c r="AP108" s="1410"/>
      <c r="AQ108" s="1410"/>
      <c r="AR108" s="1411"/>
      <c r="AS108" s="1412"/>
      <c r="AT108" s="1413"/>
      <c r="AU108" s="1414"/>
      <c r="AV108" s="1415"/>
      <c r="AW108" s="1416"/>
      <c r="AX108" s="1415"/>
      <c r="AY108" s="1417"/>
      <c r="AZ108" s="1418"/>
      <c r="BA108" s="1419"/>
      <c r="BB108" s="1420"/>
      <c r="BC108" s="1421"/>
      <c r="BD108" s="1422"/>
      <c r="BE108" s="1423"/>
      <c r="BH108" s="3">
        <v>1</v>
      </c>
    </row>
    <row r="109" spans="2:60" ht="27" customHeight="1">
      <c r="B109" s="120"/>
      <c r="C109" s="1410"/>
      <c r="D109" s="1410"/>
      <c r="E109" s="1410"/>
      <c r="F109" s="1411"/>
      <c r="G109" s="1412"/>
      <c r="H109" s="1413"/>
      <c r="I109" s="1414"/>
      <c r="J109" s="1415"/>
      <c r="K109" s="1416"/>
      <c r="L109" s="1415"/>
      <c r="M109" s="1417"/>
      <c r="N109" s="1418"/>
      <c r="O109" s="1419"/>
      <c r="P109" s="1420"/>
      <c r="Q109" s="1421"/>
      <c r="R109" s="1422"/>
      <c r="S109" s="1423"/>
      <c r="T109" s="1409"/>
      <c r="U109" s="120"/>
      <c r="V109" s="1410"/>
      <c r="W109" s="1410"/>
      <c r="X109" s="1410"/>
      <c r="Y109" s="1411"/>
      <c r="Z109" s="1412"/>
      <c r="AA109" s="1413"/>
      <c r="AB109" s="1414"/>
      <c r="AC109" s="1415"/>
      <c r="AD109" s="1416"/>
      <c r="AE109" s="1415"/>
      <c r="AF109" s="1417"/>
      <c r="AG109" s="1418"/>
      <c r="AH109" s="1419"/>
      <c r="AI109" s="1420"/>
      <c r="AJ109" s="1421"/>
      <c r="AK109" s="1422"/>
      <c r="AL109" s="1423"/>
      <c r="AM109" s="1409"/>
      <c r="AN109" s="120"/>
      <c r="AO109" s="1410"/>
      <c r="AP109" s="1410"/>
      <c r="AQ109" s="1410"/>
      <c r="AR109" s="1411"/>
      <c r="AS109" s="1412"/>
      <c r="AT109" s="1413"/>
      <c r="AU109" s="1414"/>
      <c r="AV109" s="1415"/>
      <c r="AW109" s="1416"/>
      <c r="AX109" s="1415"/>
      <c r="AY109" s="1417"/>
      <c r="AZ109" s="1418"/>
      <c r="BA109" s="1419"/>
      <c r="BB109" s="1420"/>
      <c r="BC109" s="1421"/>
      <c r="BD109" s="1422"/>
      <c r="BE109" s="1423"/>
      <c r="BH109" s="3">
        <v>1</v>
      </c>
    </row>
    <row r="110" spans="2:60" ht="27" customHeight="1">
      <c r="B110" s="120"/>
      <c r="C110" s="1410"/>
      <c r="D110" s="1410"/>
      <c r="E110" s="1410"/>
      <c r="F110" s="1411"/>
      <c r="G110" s="1412"/>
      <c r="H110" s="1413"/>
      <c r="I110" s="1414"/>
      <c r="J110" s="1415"/>
      <c r="K110" s="1416"/>
      <c r="L110" s="1415"/>
      <c r="M110" s="1417"/>
      <c r="N110" s="1418"/>
      <c r="O110" s="1419"/>
      <c r="P110" s="1420"/>
      <c r="Q110" s="1421"/>
      <c r="R110" s="1422"/>
      <c r="S110" s="1423"/>
      <c r="T110" s="1409"/>
      <c r="U110" s="120"/>
      <c r="V110" s="1410"/>
      <c r="W110" s="1410"/>
      <c r="X110" s="1410"/>
      <c r="Y110" s="1411"/>
      <c r="Z110" s="1412"/>
      <c r="AA110" s="1413"/>
      <c r="AB110" s="1414"/>
      <c r="AC110" s="1415"/>
      <c r="AD110" s="1416"/>
      <c r="AE110" s="1415"/>
      <c r="AF110" s="1417"/>
      <c r="AG110" s="1418"/>
      <c r="AH110" s="1419"/>
      <c r="AI110" s="1420"/>
      <c r="AJ110" s="1421"/>
      <c r="AK110" s="1422"/>
      <c r="AL110" s="1423"/>
      <c r="AM110" s="1409"/>
      <c r="AN110" s="120"/>
      <c r="AO110" s="1410"/>
      <c r="AP110" s="1410"/>
      <c r="AQ110" s="1410"/>
      <c r="AR110" s="1411"/>
      <c r="AS110" s="1412"/>
      <c r="AT110" s="1413"/>
      <c r="AU110" s="1414"/>
      <c r="AV110" s="1415"/>
      <c r="AW110" s="1416"/>
      <c r="AX110" s="1415"/>
      <c r="AY110" s="1417"/>
      <c r="AZ110" s="1418"/>
      <c r="BA110" s="1419"/>
      <c r="BB110" s="1420"/>
      <c r="BC110" s="1421"/>
      <c r="BD110" s="1422"/>
      <c r="BE110" s="1423"/>
      <c r="BH110" s="3">
        <v>1</v>
      </c>
    </row>
    <row r="111" spans="2:60" ht="27" customHeight="1">
      <c r="B111" s="120"/>
      <c r="C111" s="1410"/>
      <c r="D111" s="1410"/>
      <c r="E111" s="1410"/>
      <c r="F111" s="1411"/>
      <c r="G111" s="1412"/>
      <c r="H111" s="1413"/>
      <c r="I111" s="1414"/>
      <c r="J111" s="1415"/>
      <c r="K111" s="1416"/>
      <c r="L111" s="1415"/>
      <c r="M111" s="1417"/>
      <c r="N111" s="1418"/>
      <c r="O111" s="1419"/>
      <c r="P111" s="1420"/>
      <c r="Q111" s="1421"/>
      <c r="R111" s="1422"/>
      <c r="S111" s="1423"/>
      <c r="T111" s="1409"/>
      <c r="U111" s="120"/>
      <c r="V111" s="1410"/>
      <c r="W111" s="1410"/>
      <c r="X111" s="1410"/>
      <c r="Y111" s="1411"/>
      <c r="Z111" s="1412"/>
      <c r="AA111" s="1413"/>
      <c r="AB111" s="1414"/>
      <c r="AC111" s="1415"/>
      <c r="AD111" s="1416"/>
      <c r="AE111" s="1415"/>
      <c r="AF111" s="1417"/>
      <c r="AG111" s="1418"/>
      <c r="AH111" s="1419"/>
      <c r="AI111" s="1420"/>
      <c r="AJ111" s="1421"/>
      <c r="AK111" s="1422"/>
      <c r="AL111" s="1423"/>
      <c r="AM111" s="1409"/>
      <c r="AN111" s="120"/>
      <c r="AO111" s="1410"/>
      <c r="AP111" s="1410"/>
      <c r="AQ111" s="1410"/>
      <c r="AR111" s="1411"/>
      <c r="AS111" s="1412"/>
      <c r="AT111" s="1413"/>
      <c r="AU111" s="1414"/>
      <c r="AV111" s="1415"/>
      <c r="AW111" s="1416"/>
      <c r="AX111" s="1415"/>
      <c r="AY111" s="1417"/>
      <c r="AZ111" s="1418"/>
      <c r="BA111" s="1419"/>
      <c r="BB111" s="1420"/>
      <c r="BC111" s="1421"/>
      <c r="BD111" s="1422"/>
      <c r="BE111" s="1423"/>
      <c r="BH111" s="3">
        <v>1</v>
      </c>
    </row>
    <row r="112" spans="2:60" ht="27" customHeight="1">
      <c r="B112" s="120"/>
      <c r="C112" s="1410"/>
      <c r="D112" s="1410"/>
      <c r="E112" s="1410"/>
      <c r="F112" s="1411"/>
      <c r="G112" s="1412"/>
      <c r="H112" s="1413"/>
      <c r="I112" s="1414"/>
      <c r="J112" s="1415"/>
      <c r="K112" s="1416"/>
      <c r="L112" s="1415"/>
      <c r="M112" s="1417"/>
      <c r="N112" s="1418"/>
      <c r="O112" s="1419"/>
      <c r="P112" s="1420"/>
      <c r="Q112" s="1421"/>
      <c r="R112" s="1422"/>
      <c r="S112" s="1423"/>
      <c r="T112" s="1409"/>
      <c r="U112" s="120"/>
      <c r="V112" s="1410"/>
      <c r="W112" s="1410"/>
      <c r="X112" s="1410"/>
      <c r="Y112" s="1411"/>
      <c r="Z112" s="1412"/>
      <c r="AA112" s="1413"/>
      <c r="AB112" s="1414"/>
      <c r="AC112" s="1415"/>
      <c r="AD112" s="1416"/>
      <c r="AE112" s="1415"/>
      <c r="AF112" s="1417"/>
      <c r="AG112" s="1418"/>
      <c r="AH112" s="1419"/>
      <c r="AI112" s="1420"/>
      <c r="AJ112" s="1421"/>
      <c r="AK112" s="1422"/>
      <c r="AL112" s="1423"/>
      <c r="AM112" s="1409"/>
      <c r="AN112" s="120"/>
      <c r="AO112" s="1410"/>
      <c r="AP112" s="1410"/>
      <c r="AQ112" s="1410"/>
      <c r="AR112" s="1411"/>
      <c r="AS112" s="1412"/>
      <c r="AT112" s="1413"/>
      <c r="AU112" s="1414"/>
      <c r="AV112" s="1415"/>
      <c r="AW112" s="1416"/>
      <c r="AX112" s="1415"/>
      <c r="AY112" s="1417"/>
      <c r="AZ112" s="1418"/>
      <c r="BA112" s="1419"/>
      <c r="BB112" s="1420"/>
      <c r="BC112" s="1421"/>
      <c r="BD112" s="1422"/>
      <c r="BE112" s="1423"/>
      <c r="BH112" s="3">
        <v>1</v>
      </c>
    </row>
    <row r="113" spans="2:60" ht="27" customHeight="1">
      <c r="B113" s="120"/>
      <c r="C113" s="1410"/>
      <c r="D113" s="1410"/>
      <c r="E113" s="1410"/>
      <c r="F113" s="1411"/>
      <c r="G113" s="1412"/>
      <c r="H113" s="1413"/>
      <c r="I113" s="1414"/>
      <c r="J113" s="1415"/>
      <c r="K113" s="1416"/>
      <c r="L113" s="1415"/>
      <c r="M113" s="1417"/>
      <c r="N113" s="1418"/>
      <c r="O113" s="1419"/>
      <c r="P113" s="1420"/>
      <c r="Q113" s="1421"/>
      <c r="R113" s="1422"/>
      <c r="S113" s="1423"/>
      <c r="T113" s="1409"/>
      <c r="U113" s="120"/>
      <c r="V113" s="1410"/>
      <c r="W113" s="1410"/>
      <c r="X113" s="1410"/>
      <c r="Y113" s="1411"/>
      <c r="Z113" s="1412"/>
      <c r="AA113" s="1413"/>
      <c r="AB113" s="1414"/>
      <c r="AC113" s="1415"/>
      <c r="AD113" s="1416"/>
      <c r="AE113" s="1415"/>
      <c r="AF113" s="1417"/>
      <c r="AG113" s="1418"/>
      <c r="AH113" s="1419"/>
      <c r="AI113" s="1420"/>
      <c r="AJ113" s="1421"/>
      <c r="AK113" s="1422"/>
      <c r="AL113" s="1423"/>
      <c r="AM113" s="1409"/>
      <c r="AN113" s="120"/>
      <c r="AO113" s="1410"/>
      <c r="AP113" s="1410"/>
      <c r="AQ113" s="1410"/>
      <c r="AR113" s="1411"/>
      <c r="AS113" s="1412"/>
      <c r="AT113" s="1413"/>
      <c r="AU113" s="1414"/>
      <c r="AV113" s="1415"/>
      <c r="AW113" s="1416"/>
      <c r="AX113" s="1415"/>
      <c r="AY113" s="1417"/>
      <c r="AZ113" s="1418"/>
      <c r="BA113" s="1419"/>
      <c r="BB113" s="1420"/>
      <c r="BC113" s="1421"/>
      <c r="BD113" s="1422"/>
      <c r="BE113" s="1423"/>
      <c r="BH113" s="3">
        <v>1</v>
      </c>
    </row>
    <row r="114" spans="2:60" ht="27" customHeight="1">
      <c r="B114" s="120"/>
      <c r="C114" s="1410"/>
      <c r="D114" s="1410"/>
      <c r="E114" s="1410"/>
      <c r="F114" s="1411"/>
      <c r="G114" s="1412"/>
      <c r="H114" s="1413"/>
      <c r="I114" s="1414"/>
      <c r="J114" s="1415"/>
      <c r="K114" s="1416"/>
      <c r="L114" s="1415"/>
      <c r="M114" s="1417"/>
      <c r="N114" s="1418"/>
      <c r="O114" s="1419"/>
      <c r="P114" s="1420"/>
      <c r="Q114" s="1421"/>
      <c r="R114" s="1422"/>
      <c r="S114" s="1423"/>
      <c r="T114" s="1409"/>
      <c r="U114" s="120"/>
      <c r="V114" s="1410"/>
      <c r="W114" s="1410"/>
      <c r="X114" s="1410"/>
      <c r="Y114" s="1411"/>
      <c r="Z114" s="1412"/>
      <c r="AA114" s="1413"/>
      <c r="AB114" s="1414"/>
      <c r="AC114" s="1415"/>
      <c r="AD114" s="1416"/>
      <c r="AE114" s="1415"/>
      <c r="AF114" s="1417"/>
      <c r="AG114" s="1418"/>
      <c r="AH114" s="1419"/>
      <c r="AI114" s="1420"/>
      <c r="AJ114" s="1421"/>
      <c r="AK114" s="1422"/>
      <c r="AL114" s="1423"/>
      <c r="AM114" s="1409"/>
      <c r="AN114" s="120"/>
      <c r="AO114" s="1410"/>
      <c r="AP114" s="1410"/>
      <c r="AQ114" s="1410"/>
      <c r="AR114" s="1411"/>
      <c r="AS114" s="1412"/>
      <c r="AT114" s="1413"/>
      <c r="AU114" s="1414"/>
      <c r="AV114" s="1415"/>
      <c r="AW114" s="1416"/>
      <c r="AX114" s="1415"/>
      <c r="AY114" s="1417"/>
      <c r="AZ114" s="1418"/>
      <c r="BA114" s="1419"/>
      <c r="BB114" s="1420"/>
      <c r="BC114" s="1421"/>
      <c r="BD114" s="1422"/>
      <c r="BE114" s="1423"/>
      <c r="BH114" s="3">
        <v>1</v>
      </c>
    </row>
    <row r="115" spans="2:60" ht="27" customHeight="1">
      <c r="B115" s="120"/>
      <c r="C115" s="1410"/>
      <c r="D115" s="1410"/>
      <c r="E115" s="1410"/>
      <c r="F115" s="1411"/>
      <c r="G115" s="1412"/>
      <c r="H115" s="1413"/>
      <c r="I115" s="1414"/>
      <c r="J115" s="1415"/>
      <c r="K115" s="1416"/>
      <c r="L115" s="1415"/>
      <c r="M115" s="1417"/>
      <c r="N115" s="1418"/>
      <c r="O115" s="1419"/>
      <c r="P115" s="1420"/>
      <c r="Q115" s="1421"/>
      <c r="R115" s="1422"/>
      <c r="S115" s="1423"/>
      <c r="T115" s="1409"/>
      <c r="U115" s="120"/>
      <c r="V115" s="1410"/>
      <c r="W115" s="1410"/>
      <c r="X115" s="1410"/>
      <c r="Y115" s="1411"/>
      <c r="Z115" s="1412"/>
      <c r="AA115" s="1413"/>
      <c r="AB115" s="1414"/>
      <c r="AC115" s="1415"/>
      <c r="AD115" s="1416"/>
      <c r="AE115" s="1415"/>
      <c r="AF115" s="1417"/>
      <c r="AG115" s="1418"/>
      <c r="AH115" s="1419"/>
      <c r="AI115" s="1420"/>
      <c r="AJ115" s="1421"/>
      <c r="AK115" s="1422"/>
      <c r="AL115" s="1423"/>
      <c r="AM115" s="1409"/>
      <c r="AN115" s="120"/>
      <c r="AO115" s="1410"/>
      <c r="AP115" s="1410"/>
      <c r="AQ115" s="1410"/>
      <c r="AR115" s="1411"/>
      <c r="AS115" s="1412"/>
      <c r="AT115" s="1413"/>
      <c r="AU115" s="1414"/>
      <c r="AV115" s="1415"/>
      <c r="AW115" s="1416"/>
      <c r="AX115" s="1415"/>
      <c r="AY115" s="1417"/>
      <c r="AZ115" s="1418"/>
      <c r="BA115" s="1419"/>
      <c r="BB115" s="1420"/>
      <c r="BC115" s="1421"/>
      <c r="BD115" s="1422"/>
      <c r="BE115" s="1423"/>
      <c r="BH115" s="3">
        <v>1</v>
      </c>
    </row>
    <row r="116" spans="2:60" ht="27" customHeight="1">
      <c r="B116" s="120"/>
      <c r="C116" s="1410"/>
      <c r="D116" s="1410"/>
      <c r="E116" s="1410"/>
      <c r="F116" s="1411"/>
      <c r="G116" s="1412"/>
      <c r="H116" s="1413"/>
      <c r="I116" s="1414"/>
      <c r="J116" s="1415"/>
      <c r="K116" s="1416"/>
      <c r="L116" s="1415"/>
      <c r="M116" s="1417"/>
      <c r="N116" s="1418"/>
      <c r="O116" s="1419"/>
      <c r="P116" s="1420"/>
      <c r="Q116" s="1421"/>
      <c r="R116" s="1422"/>
      <c r="S116" s="1423"/>
      <c r="T116" s="1409"/>
      <c r="U116" s="120"/>
      <c r="V116" s="1410"/>
      <c r="W116" s="1410"/>
      <c r="X116" s="1410"/>
      <c r="Y116" s="1411"/>
      <c r="Z116" s="1412"/>
      <c r="AA116" s="1413"/>
      <c r="AB116" s="1414"/>
      <c r="AC116" s="1415"/>
      <c r="AD116" s="1416"/>
      <c r="AE116" s="1415"/>
      <c r="AF116" s="1417"/>
      <c r="AG116" s="1418"/>
      <c r="AH116" s="1419"/>
      <c r="AI116" s="1420"/>
      <c r="AJ116" s="1421"/>
      <c r="AK116" s="1422"/>
      <c r="AL116" s="1423"/>
      <c r="AM116" s="1409"/>
      <c r="AN116" s="120"/>
      <c r="AO116" s="1410"/>
      <c r="AP116" s="1410"/>
      <c r="AQ116" s="1410"/>
      <c r="AR116" s="1411"/>
      <c r="AS116" s="1412"/>
      <c r="AT116" s="1413"/>
      <c r="AU116" s="1414"/>
      <c r="AV116" s="1415"/>
      <c r="AW116" s="1416"/>
      <c r="AX116" s="1415"/>
      <c r="AY116" s="1417"/>
      <c r="AZ116" s="1418"/>
      <c r="BA116" s="1419"/>
      <c r="BB116" s="1420"/>
      <c r="BC116" s="1421"/>
      <c r="BD116" s="1422"/>
      <c r="BE116" s="1423"/>
      <c r="BH116" s="3">
        <v>1</v>
      </c>
    </row>
    <row r="117" spans="2:60" ht="27" customHeight="1">
      <c r="B117" s="120"/>
      <c r="C117" s="1410"/>
      <c r="D117" s="1410"/>
      <c r="E117" s="1410"/>
      <c r="F117" s="1411"/>
      <c r="G117" s="1412"/>
      <c r="H117" s="1413"/>
      <c r="I117" s="1414"/>
      <c r="J117" s="1415"/>
      <c r="K117" s="1416"/>
      <c r="L117" s="1415"/>
      <c r="M117" s="1417"/>
      <c r="N117" s="1418"/>
      <c r="O117" s="1419"/>
      <c r="P117" s="1420"/>
      <c r="Q117" s="1421"/>
      <c r="R117" s="1422"/>
      <c r="S117" s="1423"/>
      <c r="T117" s="1409"/>
      <c r="U117" s="120"/>
      <c r="V117" s="1410"/>
      <c r="W117" s="1410"/>
      <c r="X117" s="1410"/>
      <c r="Y117" s="1411"/>
      <c r="Z117" s="1412"/>
      <c r="AA117" s="1413"/>
      <c r="AB117" s="1414"/>
      <c r="AC117" s="1415"/>
      <c r="AD117" s="1416"/>
      <c r="AE117" s="1415"/>
      <c r="AF117" s="1417"/>
      <c r="AG117" s="1418"/>
      <c r="AH117" s="1419"/>
      <c r="AI117" s="1420"/>
      <c r="AJ117" s="1421"/>
      <c r="AK117" s="1422"/>
      <c r="AL117" s="1423"/>
      <c r="AM117" s="1409"/>
      <c r="AN117" s="120"/>
      <c r="AO117" s="1410"/>
      <c r="AP117" s="1410"/>
      <c r="AQ117" s="1410"/>
      <c r="AR117" s="1411"/>
      <c r="AS117" s="1412"/>
      <c r="AT117" s="1413"/>
      <c r="AU117" s="1414"/>
      <c r="AV117" s="1415"/>
      <c r="AW117" s="1416"/>
      <c r="AX117" s="1415"/>
      <c r="AY117" s="1417"/>
      <c r="AZ117" s="1418"/>
      <c r="BA117" s="1419"/>
      <c r="BB117" s="1420"/>
      <c r="BC117" s="1421"/>
      <c r="BD117" s="1422"/>
      <c r="BE117" s="1423"/>
      <c r="BH117" s="3">
        <v>1</v>
      </c>
    </row>
    <row r="118" spans="2:60" ht="27" customHeight="1">
      <c r="B118" s="120"/>
      <c r="C118" s="1410"/>
      <c r="D118" s="1410"/>
      <c r="E118" s="1410"/>
      <c r="F118" s="1411"/>
      <c r="G118" s="1412"/>
      <c r="H118" s="1413"/>
      <c r="I118" s="1414"/>
      <c r="J118" s="1415"/>
      <c r="K118" s="1416"/>
      <c r="L118" s="1415"/>
      <c r="M118" s="1417"/>
      <c r="N118" s="1418"/>
      <c r="O118" s="1419"/>
      <c r="P118" s="1420"/>
      <c r="Q118" s="1421"/>
      <c r="R118" s="1422"/>
      <c r="S118" s="1423"/>
      <c r="T118" s="1409"/>
      <c r="U118" s="120"/>
      <c r="V118" s="1410"/>
      <c r="W118" s="1410"/>
      <c r="X118" s="1410"/>
      <c r="Y118" s="1411"/>
      <c r="Z118" s="1412"/>
      <c r="AA118" s="1413"/>
      <c r="AB118" s="1414"/>
      <c r="AC118" s="1415"/>
      <c r="AD118" s="1416"/>
      <c r="AE118" s="1415"/>
      <c r="AF118" s="1417"/>
      <c r="AG118" s="1418"/>
      <c r="AH118" s="1419"/>
      <c r="AI118" s="1420"/>
      <c r="AJ118" s="1421"/>
      <c r="AK118" s="1422"/>
      <c r="AL118" s="1423"/>
      <c r="AM118" s="1409"/>
      <c r="AN118" s="120"/>
      <c r="AO118" s="1410"/>
      <c r="AP118" s="1410"/>
      <c r="AQ118" s="1410"/>
      <c r="AR118" s="1411"/>
      <c r="AS118" s="1412"/>
      <c r="AT118" s="1413"/>
      <c r="AU118" s="1414"/>
      <c r="AV118" s="1415"/>
      <c r="AW118" s="1416"/>
      <c r="AX118" s="1415"/>
      <c r="AY118" s="1417"/>
      <c r="AZ118" s="1418"/>
      <c r="BA118" s="1419"/>
      <c r="BB118" s="1420"/>
      <c r="BC118" s="1421"/>
      <c r="BD118" s="1422"/>
      <c r="BE118" s="1423"/>
      <c r="BH118" s="3">
        <v>1</v>
      </c>
    </row>
    <row r="119" spans="2:60" ht="27" customHeight="1">
      <c r="B119" s="120"/>
      <c r="C119" s="1410"/>
      <c r="D119" s="1410"/>
      <c r="E119" s="1410"/>
      <c r="F119" s="1411"/>
      <c r="G119" s="1412"/>
      <c r="H119" s="1413"/>
      <c r="I119" s="1414"/>
      <c r="J119" s="1415"/>
      <c r="K119" s="1416"/>
      <c r="L119" s="1415"/>
      <c r="M119" s="1417"/>
      <c r="N119" s="1418"/>
      <c r="O119" s="1419"/>
      <c r="P119" s="1420"/>
      <c r="Q119" s="1421"/>
      <c r="R119" s="1422"/>
      <c r="S119" s="1423"/>
      <c r="T119" s="1409"/>
      <c r="U119" s="120"/>
      <c r="V119" s="1410"/>
      <c r="W119" s="1410"/>
      <c r="X119" s="1410"/>
      <c r="Y119" s="1411"/>
      <c r="Z119" s="1412"/>
      <c r="AA119" s="1413"/>
      <c r="AB119" s="1414"/>
      <c r="AC119" s="1415"/>
      <c r="AD119" s="1416"/>
      <c r="AE119" s="1415"/>
      <c r="AF119" s="1417"/>
      <c r="AG119" s="1418"/>
      <c r="AH119" s="1419"/>
      <c r="AI119" s="1420"/>
      <c r="AJ119" s="1421"/>
      <c r="AK119" s="1422"/>
      <c r="AL119" s="1423"/>
      <c r="AM119" s="1409"/>
      <c r="AN119" s="120"/>
      <c r="AO119" s="1410"/>
      <c r="AP119" s="1410"/>
      <c r="AQ119" s="1410"/>
      <c r="AR119" s="1411"/>
      <c r="AS119" s="1412"/>
      <c r="AT119" s="1413"/>
      <c r="AU119" s="1414"/>
      <c r="AV119" s="1415"/>
      <c r="AW119" s="1416"/>
      <c r="AX119" s="1415"/>
      <c r="AY119" s="1417"/>
      <c r="AZ119" s="1418"/>
      <c r="BA119" s="1419"/>
      <c r="BB119" s="1420"/>
      <c r="BC119" s="1421"/>
      <c r="BD119" s="1422"/>
      <c r="BE119" s="1423"/>
      <c r="BH119" s="3">
        <v>1</v>
      </c>
    </row>
    <row r="120" spans="2:60" ht="27" customHeight="1">
      <c r="B120" s="120"/>
      <c r="C120" s="1410"/>
      <c r="D120" s="1410"/>
      <c r="E120" s="1410"/>
      <c r="F120" s="1411"/>
      <c r="G120" s="1412"/>
      <c r="H120" s="1413"/>
      <c r="I120" s="1414"/>
      <c r="J120" s="1415"/>
      <c r="K120" s="1416"/>
      <c r="L120" s="1415"/>
      <c r="M120" s="1417"/>
      <c r="N120" s="1418"/>
      <c r="O120" s="1419"/>
      <c r="P120" s="1420"/>
      <c r="Q120" s="1421"/>
      <c r="R120" s="1422"/>
      <c r="S120" s="1423"/>
      <c r="T120" s="1409"/>
      <c r="U120" s="120"/>
      <c r="V120" s="1410"/>
      <c r="W120" s="1410"/>
      <c r="X120" s="1410"/>
      <c r="Y120" s="1411"/>
      <c r="Z120" s="1412"/>
      <c r="AA120" s="1413"/>
      <c r="AB120" s="1414"/>
      <c r="AC120" s="1415"/>
      <c r="AD120" s="1416"/>
      <c r="AE120" s="1415"/>
      <c r="AF120" s="1417"/>
      <c r="AG120" s="1418"/>
      <c r="AH120" s="1419"/>
      <c r="AI120" s="1420"/>
      <c r="AJ120" s="1421"/>
      <c r="AK120" s="1422"/>
      <c r="AL120" s="1423"/>
      <c r="AM120" s="1409"/>
      <c r="AN120" s="120"/>
      <c r="AO120" s="1410"/>
      <c r="AP120" s="1410"/>
      <c r="AQ120" s="1410"/>
      <c r="AR120" s="1411"/>
      <c r="AS120" s="1412"/>
      <c r="AT120" s="1413"/>
      <c r="AU120" s="1414"/>
      <c r="AV120" s="1415"/>
      <c r="AW120" s="1416"/>
      <c r="AX120" s="1415"/>
      <c r="AY120" s="1417"/>
      <c r="AZ120" s="1418"/>
      <c r="BA120" s="1419"/>
      <c r="BB120" s="1420"/>
      <c r="BC120" s="1421"/>
      <c r="BD120" s="1422"/>
      <c r="BE120" s="1423"/>
      <c r="BH120" s="3">
        <v>1</v>
      </c>
    </row>
    <row r="121" spans="2:60" ht="27" customHeight="1">
      <c r="B121" s="120"/>
      <c r="C121" s="1410"/>
      <c r="D121" s="1410"/>
      <c r="E121" s="1410"/>
      <c r="F121" s="1411"/>
      <c r="G121" s="1412"/>
      <c r="H121" s="1413"/>
      <c r="I121" s="1414"/>
      <c r="J121" s="1415"/>
      <c r="K121" s="1416"/>
      <c r="L121" s="1415"/>
      <c r="M121" s="1417"/>
      <c r="N121" s="1418"/>
      <c r="O121" s="1419"/>
      <c r="P121" s="1420"/>
      <c r="Q121" s="1421"/>
      <c r="R121" s="1422"/>
      <c r="S121" s="1423"/>
      <c r="T121" s="1409"/>
      <c r="U121" s="120"/>
      <c r="V121" s="1410"/>
      <c r="W121" s="1410"/>
      <c r="X121" s="1410"/>
      <c r="Y121" s="1411"/>
      <c r="Z121" s="1412"/>
      <c r="AA121" s="1413"/>
      <c r="AB121" s="1414"/>
      <c r="AC121" s="1415"/>
      <c r="AD121" s="1416"/>
      <c r="AE121" s="1415"/>
      <c r="AF121" s="1417"/>
      <c r="AG121" s="1418"/>
      <c r="AH121" s="1419"/>
      <c r="AI121" s="1420"/>
      <c r="AJ121" s="1421"/>
      <c r="AK121" s="1422"/>
      <c r="AL121" s="1423"/>
      <c r="AN121" s="120"/>
      <c r="AO121" s="1410"/>
      <c r="AP121" s="1410"/>
      <c r="AQ121" s="1410"/>
      <c r="AR121" s="1411"/>
      <c r="AS121" s="1412"/>
      <c r="AT121" s="1413"/>
      <c r="AU121" s="1414"/>
      <c r="AV121" s="1415"/>
      <c r="AW121" s="1416"/>
      <c r="AX121" s="1415"/>
      <c r="AY121" s="1417"/>
      <c r="AZ121" s="1418"/>
      <c r="BA121" s="1419"/>
      <c r="BB121" s="1420"/>
      <c r="BC121" s="1421"/>
      <c r="BD121" s="1422"/>
      <c r="BE121" s="1423"/>
      <c r="BH121" s="3">
        <v>1</v>
      </c>
    </row>
    <row r="122" spans="2:60" ht="27" customHeight="1">
      <c r="B122" s="120"/>
      <c r="C122" s="1410"/>
      <c r="D122" s="1410"/>
      <c r="E122" s="1410"/>
      <c r="F122" s="1411"/>
      <c r="G122" s="1412"/>
      <c r="H122" s="1413"/>
      <c r="I122" s="1414"/>
      <c r="J122" s="1415"/>
      <c r="K122" s="1416"/>
      <c r="L122" s="1415"/>
      <c r="M122" s="1417"/>
      <c r="N122" s="1418"/>
      <c r="O122" s="1419"/>
      <c r="P122" s="1420"/>
      <c r="Q122" s="1421"/>
      <c r="R122" s="1422"/>
      <c r="S122" s="1423"/>
      <c r="T122" s="1409"/>
      <c r="U122" s="120"/>
      <c r="V122" s="1410"/>
      <c r="W122" s="1410"/>
      <c r="X122" s="1410"/>
      <c r="Y122" s="1411"/>
      <c r="Z122" s="1412"/>
      <c r="AA122" s="1413"/>
      <c r="AB122" s="1414"/>
      <c r="AC122" s="1415"/>
      <c r="AD122" s="1416"/>
      <c r="AE122" s="1415"/>
      <c r="AF122" s="1417"/>
      <c r="AG122" s="1418"/>
      <c r="AH122" s="1419"/>
      <c r="AI122" s="1420"/>
      <c r="AJ122" s="1421"/>
      <c r="AK122" s="1422"/>
      <c r="AL122" s="1423"/>
      <c r="AN122" s="120"/>
      <c r="AO122" s="1410"/>
      <c r="AP122" s="1410"/>
      <c r="AQ122" s="1410"/>
      <c r="AR122" s="1411"/>
      <c r="AS122" s="1412"/>
      <c r="AT122" s="1413"/>
      <c r="AU122" s="1414"/>
      <c r="AV122" s="1415"/>
      <c r="AW122" s="1416"/>
      <c r="AX122" s="1415"/>
      <c r="AY122" s="1417"/>
      <c r="AZ122" s="1418"/>
      <c r="BA122" s="1419"/>
      <c r="BB122" s="1420"/>
      <c r="BC122" s="1421"/>
      <c r="BD122" s="1422"/>
      <c r="BE122" s="1423"/>
      <c r="BH122" s="3">
        <v>1</v>
      </c>
    </row>
    <row r="123" spans="2:60" ht="27" customHeight="1">
      <c r="B123" s="120"/>
      <c r="C123" s="1410"/>
      <c r="D123" s="1410"/>
      <c r="E123" s="1410"/>
      <c r="F123" s="1411"/>
      <c r="G123" s="1412"/>
      <c r="H123" s="1413"/>
      <c r="I123" s="1414"/>
      <c r="J123" s="1415"/>
      <c r="K123" s="1416"/>
      <c r="L123" s="1415"/>
      <c r="M123" s="1417"/>
      <c r="N123" s="1418"/>
      <c r="O123" s="1419"/>
      <c r="P123" s="1420"/>
      <c r="Q123" s="1421"/>
      <c r="R123" s="1422"/>
      <c r="S123" s="1423"/>
      <c r="T123" s="1409"/>
      <c r="U123" s="120"/>
      <c r="V123" s="1410"/>
      <c r="W123" s="1410"/>
      <c r="X123" s="1410"/>
      <c r="Y123" s="1411"/>
      <c r="Z123" s="1412"/>
      <c r="AA123" s="1413"/>
      <c r="AB123" s="1414"/>
      <c r="AC123" s="1415"/>
      <c r="AD123" s="1416"/>
      <c r="AE123" s="1415"/>
      <c r="AF123" s="1417"/>
      <c r="AG123" s="1418"/>
      <c r="AH123" s="1419"/>
      <c r="AI123" s="1420"/>
      <c r="AJ123" s="1421"/>
      <c r="AK123" s="1422"/>
      <c r="AL123" s="1423"/>
      <c r="AN123" s="120"/>
      <c r="AO123" s="1410"/>
      <c r="AP123" s="1410"/>
      <c r="AQ123" s="1410"/>
      <c r="AR123" s="1411"/>
      <c r="AS123" s="1412"/>
      <c r="AT123" s="1413"/>
      <c r="AU123" s="1414"/>
      <c r="AV123" s="1415"/>
      <c r="AW123" s="1416"/>
      <c r="AX123" s="1415"/>
      <c r="AY123" s="1417"/>
      <c r="AZ123" s="1418"/>
      <c r="BA123" s="1419"/>
      <c r="BB123" s="1420"/>
      <c r="BC123" s="1421"/>
      <c r="BD123" s="1422"/>
      <c r="BE123" s="1423"/>
      <c r="BH123" s="3">
        <v>1</v>
      </c>
    </row>
    <row r="124" spans="2:60" ht="27" customHeight="1">
      <c r="B124" s="120"/>
      <c r="C124" s="1410"/>
      <c r="D124" s="1410"/>
      <c r="E124" s="1410"/>
      <c r="F124" s="1411"/>
      <c r="G124" s="1412"/>
      <c r="H124" s="1413"/>
      <c r="I124" s="1414"/>
      <c r="J124" s="1415"/>
      <c r="K124" s="1416"/>
      <c r="L124" s="1415"/>
      <c r="M124" s="1417"/>
      <c r="N124" s="1418"/>
      <c r="O124" s="1419"/>
      <c r="P124" s="1420"/>
      <c r="Q124" s="1421"/>
      <c r="R124" s="1422"/>
      <c r="S124" s="1423"/>
      <c r="T124" s="1409"/>
      <c r="U124" s="120"/>
      <c r="V124" s="1410"/>
      <c r="W124" s="1410"/>
      <c r="X124" s="1410"/>
      <c r="Y124" s="1411"/>
      <c r="Z124" s="1412"/>
      <c r="AA124" s="1413"/>
      <c r="AB124" s="1414"/>
      <c r="AC124" s="1415"/>
      <c r="AD124" s="1416"/>
      <c r="AE124" s="1415"/>
      <c r="AF124" s="1417"/>
      <c r="AG124" s="1418"/>
      <c r="AH124" s="1419"/>
      <c r="AI124" s="1420"/>
      <c r="AJ124" s="1421"/>
      <c r="AK124" s="1422"/>
      <c r="AL124" s="1423"/>
      <c r="AM124" s="1409"/>
      <c r="AN124" s="120"/>
      <c r="AO124" s="1410"/>
      <c r="AP124" s="1410"/>
      <c r="AQ124" s="1410"/>
      <c r="AR124" s="1411"/>
      <c r="AS124" s="1412"/>
      <c r="AT124" s="1413"/>
      <c r="AU124" s="1414"/>
      <c r="AV124" s="1415"/>
      <c r="AW124" s="1416"/>
      <c r="AX124" s="1415"/>
      <c r="AY124" s="1417"/>
      <c r="AZ124" s="1418"/>
      <c r="BA124" s="1419"/>
      <c r="BB124" s="1420"/>
      <c r="BC124" s="1421"/>
      <c r="BD124" s="1422"/>
      <c r="BE124" s="1423"/>
      <c r="BH124" s="3">
        <v>1</v>
      </c>
    </row>
    <row r="125" spans="2:60" ht="27" customHeight="1">
      <c r="B125" s="120"/>
      <c r="C125" s="1410"/>
      <c r="D125" s="1410"/>
      <c r="E125" s="1410"/>
      <c r="F125" s="1411"/>
      <c r="G125" s="1412"/>
      <c r="H125" s="1413"/>
      <c r="I125" s="1414"/>
      <c r="J125" s="1415"/>
      <c r="K125" s="1416"/>
      <c r="L125" s="1415"/>
      <c r="M125" s="1417"/>
      <c r="N125" s="1418"/>
      <c r="O125" s="1419"/>
      <c r="P125" s="1420"/>
      <c r="Q125" s="1421"/>
      <c r="R125" s="1422"/>
      <c r="S125" s="1423"/>
      <c r="T125" s="1409"/>
      <c r="U125" s="120"/>
      <c r="V125" s="1410"/>
      <c r="W125" s="1410"/>
      <c r="X125" s="1410"/>
      <c r="Y125" s="1411"/>
      <c r="Z125" s="1412"/>
      <c r="AA125" s="1413"/>
      <c r="AB125" s="1414"/>
      <c r="AC125" s="1415"/>
      <c r="AD125" s="1416"/>
      <c r="AE125" s="1415"/>
      <c r="AF125" s="1417"/>
      <c r="AG125" s="1418"/>
      <c r="AH125" s="1419"/>
      <c r="AI125" s="1420"/>
      <c r="AJ125" s="1421"/>
      <c r="AK125" s="1422"/>
      <c r="AL125" s="1423"/>
      <c r="AM125" s="1409"/>
      <c r="AN125" s="120"/>
      <c r="AO125" s="1410"/>
      <c r="AP125" s="1410"/>
      <c r="AQ125" s="1410"/>
      <c r="AR125" s="1411"/>
      <c r="AS125" s="1412"/>
      <c r="AT125" s="1413"/>
      <c r="AU125" s="1414"/>
      <c r="AV125" s="1415"/>
      <c r="AW125" s="1416"/>
      <c r="AX125" s="1415"/>
      <c r="AY125" s="1417"/>
      <c r="AZ125" s="1418"/>
      <c r="BA125" s="1419"/>
      <c r="BB125" s="1420"/>
      <c r="BC125" s="1421"/>
      <c r="BD125" s="1422"/>
      <c r="BE125" s="1423"/>
      <c r="BH125" s="3">
        <v>1</v>
      </c>
    </row>
    <row r="126" spans="2:60" ht="27" customHeight="1">
      <c r="B126" s="120"/>
      <c r="C126" s="1410"/>
      <c r="D126" s="1410"/>
      <c r="E126" s="1410"/>
      <c r="F126" s="1411"/>
      <c r="G126" s="1412"/>
      <c r="H126" s="1413"/>
      <c r="I126" s="1414"/>
      <c r="J126" s="1415"/>
      <c r="K126" s="1416"/>
      <c r="L126" s="1415"/>
      <c r="M126" s="1417"/>
      <c r="N126" s="1418"/>
      <c r="O126" s="1419"/>
      <c r="P126" s="1420"/>
      <c r="Q126" s="1421"/>
      <c r="R126" s="1422"/>
      <c r="S126" s="1423"/>
      <c r="T126" s="1409"/>
      <c r="U126" s="120"/>
      <c r="V126" s="1410"/>
      <c r="W126" s="1410"/>
      <c r="X126" s="1410"/>
      <c r="Y126" s="1411"/>
      <c r="Z126" s="1412"/>
      <c r="AA126" s="1413"/>
      <c r="AB126" s="1414"/>
      <c r="AC126" s="1415"/>
      <c r="AD126" s="1416"/>
      <c r="AE126" s="1415"/>
      <c r="AF126" s="1417"/>
      <c r="AG126" s="1418"/>
      <c r="AH126" s="1419"/>
      <c r="AI126" s="1420"/>
      <c r="AJ126" s="1421"/>
      <c r="AK126" s="1422"/>
      <c r="AL126" s="1423"/>
      <c r="AM126" s="1409"/>
      <c r="AN126" s="120"/>
      <c r="AO126" s="1410"/>
      <c r="AP126" s="1410"/>
      <c r="AQ126" s="1410"/>
      <c r="AR126" s="1411"/>
      <c r="AS126" s="1412"/>
      <c r="AT126" s="1413"/>
      <c r="AU126" s="1414"/>
      <c r="AV126" s="1415"/>
      <c r="AW126" s="1416"/>
      <c r="AX126" s="1415"/>
      <c r="AY126" s="1417"/>
      <c r="AZ126" s="1418"/>
      <c r="BA126" s="1419"/>
      <c r="BB126" s="1420"/>
      <c r="BC126" s="1421"/>
      <c r="BD126" s="1422"/>
      <c r="BE126" s="1423"/>
      <c r="BH126" s="3">
        <v>1</v>
      </c>
    </row>
    <row r="127" spans="2:60" ht="27" customHeight="1">
      <c r="B127" s="120"/>
      <c r="C127" s="1410"/>
      <c r="D127" s="1410"/>
      <c r="E127" s="1410"/>
      <c r="F127" s="1411"/>
      <c r="G127" s="1412"/>
      <c r="H127" s="1413"/>
      <c r="I127" s="1414"/>
      <c r="J127" s="1415"/>
      <c r="K127" s="1416"/>
      <c r="L127" s="1415"/>
      <c r="M127" s="1417"/>
      <c r="N127" s="1418"/>
      <c r="O127" s="1419"/>
      <c r="P127" s="1420"/>
      <c r="Q127" s="1421"/>
      <c r="R127" s="1422"/>
      <c r="S127" s="1423"/>
      <c r="T127" s="1409"/>
      <c r="U127" s="120"/>
      <c r="V127" s="1410"/>
      <c r="W127" s="1410"/>
      <c r="X127" s="1410"/>
      <c r="Y127" s="1411"/>
      <c r="Z127" s="1412"/>
      <c r="AA127" s="1413"/>
      <c r="AB127" s="1414"/>
      <c r="AC127" s="1415"/>
      <c r="AD127" s="1416"/>
      <c r="AE127" s="1415"/>
      <c r="AF127" s="1417"/>
      <c r="AG127" s="1418"/>
      <c r="AH127" s="1419"/>
      <c r="AI127" s="1420"/>
      <c r="AJ127" s="1421"/>
      <c r="AK127" s="1422"/>
      <c r="AL127" s="1423"/>
      <c r="AM127" s="1409"/>
      <c r="AN127" s="120"/>
      <c r="AO127" s="1410"/>
      <c r="AP127" s="1410"/>
      <c r="AQ127" s="1410"/>
      <c r="AR127" s="1411"/>
      <c r="AS127" s="1412"/>
      <c r="AT127" s="1413"/>
      <c r="AU127" s="1414"/>
      <c r="AV127" s="1415"/>
      <c r="AW127" s="1416"/>
      <c r="AX127" s="1415"/>
      <c r="AY127" s="1417"/>
      <c r="AZ127" s="1418"/>
      <c r="BA127" s="1419"/>
      <c r="BB127" s="1420"/>
      <c r="BC127" s="1421"/>
      <c r="BD127" s="1422"/>
      <c r="BE127" s="1423"/>
      <c r="BH127" s="3">
        <v>1</v>
      </c>
    </row>
    <row r="128" spans="2:60" ht="27" customHeight="1">
      <c r="B128" s="120"/>
      <c r="C128" s="1410"/>
      <c r="D128" s="1410"/>
      <c r="E128" s="1410"/>
      <c r="F128" s="1411"/>
      <c r="G128" s="1412"/>
      <c r="H128" s="1413"/>
      <c r="I128" s="1414"/>
      <c r="J128" s="1415"/>
      <c r="K128" s="1416"/>
      <c r="L128" s="1415"/>
      <c r="M128" s="1417"/>
      <c r="N128" s="1418"/>
      <c r="O128" s="1419"/>
      <c r="P128" s="1420"/>
      <c r="Q128" s="1421"/>
      <c r="R128" s="1422"/>
      <c r="S128" s="1423"/>
      <c r="T128" s="1409"/>
      <c r="U128" s="120"/>
      <c r="V128" s="1410"/>
      <c r="W128" s="1410"/>
      <c r="X128" s="1410"/>
      <c r="Y128" s="1411"/>
      <c r="Z128" s="1412"/>
      <c r="AA128" s="1413"/>
      <c r="AB128" s="1414"/>
      <c r="AC128" s="1415"/>
      <c r="AD128" s="1416"/>
      <c r="AE128" s="1415"/>
      <c r="AF128" s="1417"/>
      <c r="AG128" s="1418"/>
      <c r="AH128" s="1419"/>
      <c r="AI128" s="1420"/>
      <c r="AJ128" s="1421"/>
      <c r="AK128" s="1422"/>
      <c r="AL128" s="1423"/>
      <c r="AM128" s="1409"/>
      <c r="AN128" s="120"/>
      <c r="AO128" s="1410"/>
      <c r="AP128" s="1410"/>
      <c r="AQ128" s="1410"/>
      <c r="AR128" s="1411"/>
      <c r="AS128" s="1412"/>
      <c r="AT128" s="1413"/>
      <c r="AU128" s="1414"/>
      <c r="AV128" s="1415"/>
      <c r="AW128" s="1416"/>
      <c r="AX128" s="1415"/>
      <c r="AY128" s="1417"/>
      <c r="AZ128" s="1418"/>
      <c r="BA128" s="1419"/>
      <c r="BB128" s="1420"/>
      <c r="BC128" s="1421"/>
      <c r="BD128" s="1422"/>
      <c r="BE128" s="1423"/>
      <c r="BH128" s="3">
        <v>1</v>
      </c>
    </row>
    <row r="129" spans="2:60" ht="27" customHeight="1">
      <c r="B129" s="120"/>
      <c r="C129" s="1410"/>
      <c r="D129" s="1410"/>
      <c r="E129" s="1410"/>
      <c r="F129" s="1411"/>
      <c r="G129" s="1412"/>
      <c r="H129" s="1413"/>
      <c r="I129" s="1414"/>
      <c r="J129" s="1415"/>
      <c r="K129" s="1416"/>
      <c r="L129" s="1415"/>
      <c r="M129" s="1417"/>
      <c r="N129" s="1418"/>
      <c r="O129" s="1419"/>
      <c r="P129" s="1420"/>
      <c r="Q129" s="1421"/>
      <c r="R129" s="1422"/>
      <c r="S129" s="1423"/>
      <c r="T129" s="1409"/>
      <c r="U129" s="120"/>
      <c r="V129" s="1410"/>
      <c r="W129" s="1410"/>
      <c r="X129" s="1410"/>
      <c r="Y129" s="1411"/>
      <c r="Z129" s="1412"/>
      <c r="AA129" s="1413"/>
      <c r="AB129" s="1414"/>
      <c r="AC129" s="1415"/>
      <c r="AD129" s="1416"/>
      <c r="AE129" s="1415"/>
      <c r="AF129" s="1417"/>
      <c r="AG129" s="1418"/>
      <c r="AH129" s="1419"/>
      <c r="AI129" s="1420"/>
      <c r="AJ129" s="1421"/>
      <c r="AK129" s="1422"/>
      <c r="AL129" s="1423"/>
      <c r="AM129" s="1409"/>
      <c r="AN129" s="120"/>
      <c r="AO129" s="1410"/>
      <c r="AP129" s="1410"/>
      <c r="AQ129" s="1410"/>
      <c r="AR129" s="1411"/>
      <c r="AS129" s="1412"/>
      <c r="AT129" s="1413"/>
      <c r="AU129" s="1414"/>
      <c r="AV129" s="1415"/>
      <c r="AW129" s="1416"/>
      <c r="AX129" s="1415"/>
      <c r="AY129" s="1417"/>
      <c r="AZ129" s="1418"/>
      <c r="BA129" s="1419"/>
      <c r="BB129" s="1420"/>
      <c r="BC129" s="1421"/>
      <c r="BD129" s="1422"/>
      <c r="BE129" s="1423"/>
      <c r="BH129" s="3">
        <v>1</v>
      </c>
    </row>
    <row r="130" spans="2:60" ht="27" customHeight="1">
      <c r="B130" s="120"/>
      <c r="C130" s="1410"/>
      <c r="D130" s="1410"/>
      <c r="E130" s="1410"/>
      <c r="F130" s="1411"/>
      <c r="G130" s="1412"/>
      <c r="H130" s="1413"/>
      <c r="I130" s="1414"/>
      <c r="J130" s="1415"/>
      <c r="K130" s="1416"/>
      <c r="L130" s="1415"/>
      <c r="M130" s="1417"/>
      <c r="N130" s="1418"/>
      <c r="O130" s="1419"/>
      <c r="P130" s="1420"/>
      <c r="Q130" s="1421"/>
      <c r="R130" s="1422"/>
      <c r="S130" s="1423"/>
      <c r="T130" s="1409"/>
      <c r="U130" s="120"/>
      <c r="V130" s="1410"/>
      <c r="W130" s="1410"/>
      <c r="X130" s="1410"/>
      <c r="Y130" s="1411"/>
      <c r="Z130" s="1412"/>
      <c r="AA130" s="1413"/>
      <c r="AB130" s="1414"/>
      <c r="AC130" s="1415"/>
      <c r="AD130" s="1416"/>
      <c r="AE130" s="1415"/>
      <c r="AF130" s="1417"/>
      <c r="AG130" s="1418"/>
      <c r="AH130" s="1419"/>
      <c r="AI130" s="1420"/>
      <c r="AJ130" s="1421"/>
      <c r="AK130" s="1422"/>
      <c r="AL130" s="1423"/>
      <c r="AM130" s="1409"/>
      <c r="AN130" s="120"/>
      <c r="AO130" s="1410"/>
      <c r="AP130" s="1410"/>
      <c r="AQ130" s="1410"/>
      <c r="AR130" s="1411"/>
      <c r="AS130" s="1412"/>
      <c r="AT130" s="1413"/>
      <c r="AU130" s="1414"/>
      <c r="AV130" s="1415"/>
      <c r="AW130" s="1416"/>
      <c r="AX130" s="1415"/>
      <c r="AY130" s="1417"/>
      <c r="AZ130" s="1418"/>
      <c r="BA130" s="1419"/>
      <c r="BB130" s="1420"/>
      <c r="BC130" s="1421"/>
      <c r="BD130" s="1422"/>
      <c r="BE130" s="1423"/>
      <c r="BH130" s="3">
        <v>1</v>
      </c>
    </row>
    <row r="131" spans="2:60" ht="27" customHeight="1">
      <c r="B131" s="120"/>
      <c r="C131" s="1410"/>
      <c r="D131" s="1410"/>
      <c r="E131" s="1410"/>
      <c r="F131" s="1411"/>
      <c r="G131" s="1412"/>
      <c r="H131" s="1413"/>
      <c r="I131" s="1414"/>
      <c r="J131" s="1415"/>
      <c r="K131" s="1416"/>
      <c r="L131" s="1415"/>
      <c r="M131" s="1417"/>
      <c r="N131" s="1418"/>
      <c r="O131" s="1419"/>
      <c r="P131" s="1420"/>
      <c r="Q131" s="1421"/>
      <c r="R131" s="1422"/>
      <c r="S131" s="1423"/>
      <c r="T131" s="1409"/>
      <c r="U131" s="120"/>
      <c r="V131" s="1410"/>
      <c r="W131" s="1410"/>
      <c r="X131" s="1410"/>
      <c r="Y131" s="1411"/>
      <c r="Z131" s="1412"/>
      <c r="AA131" s="1413"/>
      <c r="AB131" s="1414"/>
      <c r="AC131" s="1415"/>
      <c r="AD131" s="1416"/>
      <c r="AE131" s="1415"/>
      <c r="AF131" s="1417"/>
      <c r="AG131" s="1418"/>
      <c r="AH131" s="1419"/>
      <c r="AI131" s="1420"/>
      <c r="AJ131" s="1421"/>
      <c r="AK131" s="1422"/>
      <c r="AL131" s="1423"/>
      <c r="AM131" s="1409"/>
      <c r="AN131" s="120"/>
      <c r="AO131" s="1410"/>
      <c r="AP131" s="1410"/>
      <c r="AQ131" s="1410"/>
      <c r="AR131" s="1411"/>
      <c r="AS131" s="1412"/>
      <c r="AT131" s="1413"/>
      <c r="AU131" s="1414"/>
      <c r="AV131" s="1415"/>
      <c r="AW131" s="1416"/>
      <c r="AX131" s="1415"/>
      <c r="AY131" s="1417"/>
      <c r="AZ131" s="1418"/>
      <c r="BA131" s="1419"/>
      <c r="BB131" s="1420"/>
      <c r="BC131" s="1421"/>
      <c r="BD131" s="1422"/>
      <c r="BE131" s="1423"/>
      <c r="BH131" s="3">
        <v>1</v>
      </c>
    </row>
    <row r="132" spans="2:60" ht="27" customHeight="1">
      <c r="B132" s="120"/>
      <c r="C132" s="1410"/>
      <c r="D132" s="1410"/>
      <c r="E132" s="1410"/>
      <c r="F132" s="1411"/>
      <c r="G132" s="1412"/>
      <c r="H132" s="1413"/>
      <c r="I132" s="1414"/>
      <c r="J132" s="1415"/>
      <c r="K132" s="1416"/>
      <c r="L132" s="1415"/>
      <c r="M132" s="1417"/>
      <c r="N132" s="1418"/>
      <c r="O132" s="1419"/>
      <c r="P132" s="1420"/>
      <c r="Q132" s="1421"/>
      <c r="R132" s="1422"/>
      <c r="S132" s="1423"/>
      <c r="T132" s="1409"/>
      <c r="U132" s="120"/>
      <c r="V132" s="1410"/>
      <c r="W132" s="1410"/>
      <c r="X132" s="1410"/>
      <c r="Y132" s="1411"/>
      <c r="Z132" s="1412"/>
      <c r="AA132" s="1413"/>
      <c r="AB132" s="1414"/>
      <c r="AC132" s="1415"/>
      <c r="AD132" s="1416"/>
      <c r="AE132" s="1415"/>
      <c r="AF132" s="1417"/>
      <c r="AG132" s="1418"/>
      <c r="AH132" s="1419"/>
      <c r="AI132" s="1420"/>
      <c r="AJ132" s="1421"/>
      <c r="AK132" s="1422"/>
      <c r="AL132" s="1423"/>
      <c r="AM132" s="1409"/>
      <c r="AN132" s="120"/>
      <c r="AO132" s="1410"/>
      <c r="AP132" s="1410"/>
      <c r="AQ132" s="1410"/>
      <c r="AR132" s="1411"/>
      <c r="AS132" s="1412"/>
      <c r="AT132" s="1413"/>
      <c r="AU132" s="1414"/>
      <c r="AV132" s="1415"/>
      <c r="AW132" s="1416"/>
      <c r="AX132" s="1415"/>
      <c r="AY132" s="1417"/>
      <c r="AZ132" s="1418"/>
      <c r="BA132" s="1419"/>
      <c r="BB132" s="1420"/>
      <c r="BC132" s="1421"/>
      <c r="BD132" s="1422"/>
      <c r="BE132" s="1423"/>
      <c r="BH132" s="3">
        <v>1</v>
      </c>
    </row>
    <row r="133" spans="2:60" ht="27" customHeight="1">
      <c r="B133" s="120"/>
      <c r="C133" s="1410"/>
      <c r="D133" s="1410"/>
      <c r="E133" s="1410"/>
      <c r="F133" s="1411"/>
      <c r="G133" s="1412"/>
      <c r="H133" s="1413"/>
      <c r="I133" s="1414"/>
      <c r="J133" s="1415"/>
      <c r="K133" s="1416"/>
      <c r="L133" s="1415"/>
      <c r="M133" s="1417"/>
      <c r="N133" s="1418"/>
      <c r="O133" s="1419"/>
      <c r="P133" s="1420"/>
      <c r="Q133" s="1421"/>
      <c r="R133" s="1422"/>
      <c r="S133" s="1423"/>
      <c r="T133" s="1409"/>
      <c r="U133" s="120"/>
      <c r="V133" s="1410"/>
      <c r="W133" s="1410"/>
      <c r="X133" s="1410"/>
      <c r="Y133" s="1411"/>
      <c r="Z133" s="1412"/>
      <c r="AA133" s="1413"/>
      <c r="AB133" s="1414"/>
      <c r="AC133" s="1415"/>
      <c r="AD133" s="1416"/>
      <c r="AE133" s="1415"/>
      <c r="AF133" s="1417"/>
      <c r="AG133" s="1418"/>
      <c r="AH133" s="1419"/>
      <c r="AI133" s="1420"/>
      <c r="AJ133" s="1421"/>
      <c r="AK133" s="1422"/>
      <c r="AL133" s="1423"/>
      <c r="AM133" s="1409"/>
      <c r="AN133" s="120"/>
      <c r="AO133" s="1410"/>
      <c r="AP133" s="1410"/>
      <c r="AQ133" s="1410"/>
      <c r="AR133" s="1411"/>
      <c r="AS133" s="1412"/>
      <c r="AT133" s="1413"/>
      <c r="AU133" s="1414"/>
      <c r="AV133" s="1415"/>
      <c r="AW133" s="1416"/>
      <c r="AX133" s="1415"/>
      <c r="AY133" s="1417"/>
      <c r="AZ133" s="1418"/>
      <c r="BA133" s="1419"/>
      <c r="BB133" s="1420"/>
      <c r="BC133" s="1421"/>
      <c r="BD133" s="1422"/>
      <c r="BE133" s="1423"/>
      <c r="BH133" s="3">
        <v>1</v>
      </c>
    </row>
    <row r="134" spans="2:60" ht="27" customHeight="1">
      <c r="B134" s="120"/>
      <c r="C134" s="1410"/>
      <c r="D134" s="1410"/>
      <c r="E134" s="1410"/>
      <c r="F134" s="1411"/>
      <c r="G134" s="1412"/>
      <c r="H134" s="1413"/>
      <c r="I134" s="1414"/>
      <c r="J134" s="1415"/>
      <c r="K134" s="1416"/>
      <c r="L134" s="1415"/>
      <c r="M134" s="1417"/>
      <c r="N134" s="1418"/>
      <c r="O134" s="1419"/>
      <c r="P134" s="1420"/>
      <c r="Q134" s="1421"/>
      <c r="R134" s="1422"/>
      <c r="S134" s="1423"/>
      <c r="T134" s="1409"/>
      <c r="U134" s="120"/>
      <c r="V134" s="1410"/>
      <c r="W134" s="1410"/>
      <c r="X134" s="1410"/>
      <c r="Y134" s="1411"/>
      <c r="Z134" s="1412"/>
      <c r="AA134" s="1413"/>
      <c r="AB134" s="1414"/>
      <c r="AC134" s="1415"/>
      <c r="AD134" s="1416"/>
      <c r="AE134" s="1415"/>
      <c r="AF134" s="1417"/>
      <c r="AG134" s="1418"/>
      <c r="AH134" s="1419"/>
      <c r="AI134" s="1420"/>
      <c r="AJ134" s="1421"/>
      <c r="AK134" s="1422"/>
      <c r="AL134" s="1423"/>
      <c r="AM134" s="1409"/>
      <c r="AN134" s="120"/>
      <c r="AO134" s="1410"/>
      <c r="AP134" s="1410"/>
      <c r="AQ134" s="1410"/>
      <c r="AR134" s="1411"/>
      <c r="AS134" s="1412"/>
      <c r="AT134" s="1413"/>
      <c r="AU134" s="1414"/>
      <c r="AV134" s="1415"/>
      <c r="AW134" s="1416"/>
      <c r="AX134" s="1415"/>
      <c r="AY134" s="1417"/>
      <c r="AZ134" s="1418"/>
      <c r="BA134" s="1419"/>
      <c r="BB134" s="1420"/>
      <c r="BC134" s="1421"/>
      <c r="BD134" s="1422"/>
      <c r="BE134" s="1423"/>
      <c r="BH134" s="3">
        <v>1</v>
      </c>
    </row>
    <row r="135" spans="2:60" ht="27" customHeight="1">
      <c r="B135" s="120"/>
      <c r="C135" s="1410"/>
      <c r="D135" s="1410"/>
      <c r="E135" s="1410"/>
      <c r="F135" s="1411"/>
      <c r="G135" s="1412"/>
      <c r="H135" s="1413"/>
      <c r="I135" s="1414"/>
      <c r="J135" s="1415"/>
      <c r="K135" s="1416"/>
      <c r="L135" s="1415"/>
      <c r="M135" s="1417"/>
      <c r="N135" s="1418"/>
      <c r="O135" s="1419"/>
      <c r="P135" s="1420"/>
      <c r="Q135" s="1421"/>
      <c r="R135" s="1422"/>
      <c r="S135" s="1423"/>
      <c r="T135" s="1409"/>
      <c r="U135" s="120"/>
      <c r="V135" s="1410"/>
      <c r="W135" s="1410"/>
      <c r="X135" s="1410"/>
      <c r="Y135" s="1411"/>
      <c r="Z135" s="1412"/>
      <c r="AA135" s="1413"/>
      <c r="AB135" s="1414"/>
      <c r="AC135" s="1415"/>
      <c r="AD135" s="1416"/>
      <c r="AE135" s="1415"/>
      <c r="AF135" s="1417"/>
      <c r="AG135" s="1418"/>
      <c r="AH135" s="1419"/>
      <c r="AI135" s="1420"/>
      <c r="AJ135" s="1421"/>
      <c r="AK135" s="1422"/>
      <c r="AL135" s="1423"/>
      <c r="AM135" s="1409"/>
      <c r="AN135" s="120"/>
      <c r="AO135" s="1410"/>
      <c r="AP135" s="1410"/>
      <c r="AQ135" s="1410"/>
      <c r="AR135" s="1411"/>
      <c r="AS135" s="1412"/>
      <c r="AT135" s="1413"/>
      <c r="AU135" s="1414"/>
      <c r="AV135" s="1415"/>
      <c r="AW135" s="1416"/>
      <c r="AX135" s="1415"/>
      <c r="AY135" s="1417"/>
      <c r="AZ135" s="1418"/>
      <c r="BA135" s="1419"/>
      <c r="BB135" s="1420"/>
      <c r="BC135" s="1421"/>
      <c r="BD135" s="1422"/>
      <c r="BE135" s="1423"/>
      <c r="BH135" s="3">
        <v>1</v>
      </c>
    </row>
    <row r="136" spans="2:60" ht="27" customHeight="1">
      <c r="B136" s="120"/>
      <c r="C136" s="1410"/>
      <c r="D136" s="1410"/>
      <c r="E136" s="1410"/>
      <c r="F136" s="1411"/>
      <c r="G136" s="1412"/>
      <c r="H136" s="1413"/>
      <c r="I136" s="1414"/>
      <c r="J136" s="1415"/>
      <c r="K136" s="1416"/>
      <c r="L136" s="1415"/>
      <c r="M136" s="1417"/>
      <c r="N136" s="1418"/>
      <c r="O136" s="1419"/>
      <c r="P136" s="1420"/>
      <c r="Q136" s="1421"/>
      <c r="R136" s="1422"/>
      <c r="S136" s="1423"/>
      <c r="T136" s="1409"/>
      <c r="U136" s="120"/>
      <c r="V136" s="1410"/>
      <c r="W136" s="1410"/>
      <c r="X136" s="1410"/>
      <c r="Y136" s="1411"/>
      <c r="Z136" s="1412"/>
      <c r="AA136" s="1413"/>
      <c r="AB136" s="1414"/>
      <c r="AC136" s="1415"/>
      <c r="AD136" s="1416"/>
      <c r="AE136" s="1415"/>
      <c r="AF136" s="1417"/>
      <c r="AG136" s="1418"/>
      <c r="AH136" s="1419"/>
      <c r="AI136" s="1420"/>
      <c r="AJ136" s="1421"/>
      <c r="AK136" s="1422"/>
      <c r="AL136" s="1423"/>
      <c r="AM136" s="1409"/>
      <c r="AN136" s="120"/>
      <c r="AO136" s="1410"/>
      <c r="AP136" s="1410"/>
      <c r="AQ136" s="1410"/>
      <c r="AR136" s="1411"/>
      <c r="AS136" s="1412"/>
      <c r="AT136" s="1413"/>
      <c r="AU136" s="1414"/>
      <c r="AV136" s="1415"/>
      <c r="AW136" s="1416"/>
      <c r="AX136" s="1415"/>
      <c r="AY136" s="1417"/>
      <c r="AZ136" s="1418"/>
      <c r="BA136" s="1419"/>
      <c r="BB136" s="1420"/>
      <c r="BC136" s="1421"/>
      <c r="BD136" s="1422"/>
      <c r="BE136" s="1423"/>
      <c r="BH136" s="3">
        <v>1</v>
      </c>
    </row>
    <row r="137" spans="2:60" ht="27" customHeight="1">
      <c r="B137" s="120"/>
      <c r="C137" s="1410"/>
      <c r="D137" s="1410"/>
      <c r="E137" s="1410"/>
      <c r="F137" s="1411"/>
      <c r="G137" s="1412"/>
      <c r="H137" s="1413"/>
      <c r="I137" s="1414"/>
      <c r="J137" s="1415"/>
      <c r="K137" s="1416"/>
      <c r="L137" s="1415"/>
      <c r="M137" s="1417"/>
      <c r="N137" s="1418"/>
      <c r="O137" s="1419"/>
      <c r="P137" s="1420"/>
      <c r="Q137" s="1421"/>
      <c r="R137" s="1422"/>
      <c r="S137" s="1423"/>
      <c r="T137" s="1409"/>
      <c r="U137" s="120"/>
      <c r="V137" s="1410"/>
      <c r="W137" s="1410"/>
      <c r="X137" s="1410"/>
      <c r="Y137" s="1411"/>
      <c r="Z137" s="1412"/>
      <c r="AA137" s="1413"/>
      <c r="AB137" s="1414"/>
      <c r="AC137" s="1415"/>
      <c r="AD137" s="1416"/>
      <c r="AE137" s="1415"/>
      <c r="AF137" s="1417"/>
      <c r="AG137" s="1418"/>
      <c r="AH137" s="1419"/>
      <c r="AI137" s="1420"/>
      <c r="AJ137" s="1421"/>
      <c r="AK137" s="1422"/>
      <c r="AL137" s="1423"/>
      <c r="AM137" s="1409"/>
      <c r="AN137" s="120"/>
      <c r="AO137" s="1410"/>
      <c r="AP137" s="1410"/>
      <c r="AQ137" s="1410"/>
      <c r="AR137" s="1411"/>
      <c r="AS137" s="1412"/>
      <c r="AT137" s="1413"/>
      <c r="AU137" s="1414"/>
      <c r="AV137" s="1415"/>
      <c r="AW137" s="1416"/>
      <c r="AX137" s="1415"/>
      <c r="AY137" s="1417"/>
      <c r="AZ137" s="1418"/>
      <c r="BA137" s="1419"/>
      <c r="BB137" s="1420"/>
      <c r="BC137" s="1421"/>
      <c r="BD137" s="1422"/>
      <c r="BE137" s="1423"/>
      <c r="BH137" s="3">
        <v>1</v>
      </c>
    </row>
    <row r="138" spans="2:60" ht="27" customHeight="1">
      <c r="B138" s="120"/>
      <c r="C138" s="1410"/>
      <c r="D138" s="1410"/>
      <c r="E138" s="1410"/>
      <c r="F138" s="1411"/>
      <c r="G138" s="1412"/>
      <c r="H138" s="1413"/>
      <c r="I138" s="1414"/>
      <c r="J138" s="1415"/>
      <c r="K138" s="1416"/>
      <c r="L138" s="1415"/>
      <c r="M138" s="1417"/>
      <c r="N138" s="1418"/>
      <c r="O138" s="1419"/>
      <c r="P138" s="1420"/>
      <c r="Q138" s="1421"/>
      <c r="R138" s="1422"/>
      <c r="S138" s="1423"/>
      <c r="T138" s="1409"/>
      <c r="U138" s="120"/>
      <c r="V138" s="1410"/>
      <c r="W138" s="1410"/>
      <c r="X138" s="1410"/>
      <c r="Y138" s="1411"/>
      <c r="Z138" s="1412"/>
      <c r="AA138" s="1413"/>
      <c r="AB138" s="1414"/>
      <c r="AC138" s="1415"/>
      <c r="AD138" s="1416"/>
      <c r="AE138" s="1415"/>
      <c r="AF138" s="1417"/>
      <c r="AG138" s="1418"/>
      <c r="AH138" s="1419"/>
      <c r="AI138" s="1420"/>
      <c r="AJ138" s="1421"/>
      <c r="AK138" s="1422"/>
      <c r="AL138" s="1423"/>
      <c r="AM138" s="1409"/>
      <c r="AN138" s="120"/>
      <c r="AO138" s="1410"/>
      <c r="AP138" s="1410"/>
      <c r="AQ138" s="1410"/>
      <c r="AR138" s="1411"/>
      <c r="AS138" s="1412"/>
      <c r="AT138" s="1413"/>
      <c r="AU138" s="1414"/>
      <c r="AV138" s="1415"/>
      <c r="AW138" s="1416"/>
      <c r="AX138" s="1415"/>
      <c r="AY138" s="1417"/>
      <c r="AZ138" s="1418"/>
      <c r="BA138" s="1419"/>
      <c r="BB138" s="1420"/>
      <c r="BC138" s="1421"/>
      <c r="BD138" s="1422"/>
      <c r="BE138" s="1423"/>
      <c r="BH138" s="3">
        <v>1</v>
      </c>
    </row>
    <row r="139" spans="2:60" ht="27" customHeight="1">
      <c r="B139" s="120"/>
      <c r="C139" s="1410"/>
      <c r="D139" s="1410"/>
      <c r="E139" s="1410"/>
      <c r="F139" s="1411"/>
      <c r="G139" s="1412"/>
      <c r="H139" s="1413"/>
      <c r="I139" s="1414"/>
      <c r="J139" s="1415"/>
      <c r="K139" s="1416"/>
      <c r="L139" s="1415"/>
      <c r="M139" s="1417"/>
      <c r="N139" s="1418"/>
      <c r="O139" s="1419"/>
      <c r="P139" s="1420"/>
      <c r="Q139" s="1421"/>
      <c r="R139" s="1422"/>
      <c r="S139" s="1423"/>
      <c r="T139" s="1409"/>
      <c r="U139" s="120"/>
      <c r="V139" s="1410"/>
      <c r="W139" s="1410"/>
      <c r="X139" s="1410"/>
      <c r="Y139" s="1411"/>
      <c r="Z139" s="1412"/>
      <c r="AA139" s="1413"/>
      <c r="AB139" s="1414"/>
      <c r="AC139" s="1415"/>
      <c r="AD139" s="1416"/>
      <c r="AE139" s="1415"/>
      <c r="AF139" s="1417"/>
      <c r="AG139" s="1418"/>
      <c r="AH139" s="1419"/>
      <c r="AI139" s="1420"/>
      <c r="AJ139" s="1421"/>
      <c r="AK139" s="1422"/>
      <c r="AL139" s="1423"/>
      <c r="AM139" s="1409"/>
      <c r="AN139" s="120"/>
      <c r="AO139" s="1410"/>
      <c r="AP139" s="1410"/>
      <c r="AQ139" s="1410"/>
      <c r="AR139" s="1411"/>
      <c r="AS139" s="1412"/>
      <c r="AT139" s="1413"/>
      <c r="AU139" s="1414"/>
      <c r="AV139" s="1415"/>
      <c r="AW139" s="1416"/>
      <c r="AX139" s="1415"/>
      <c r="AY139" s="1417"/>
      <c r="AZ139" s="1418"/>
      <c r="BA139" s="1419"/>
      <c r="BB139" s="1420"/>
      <c r="BC139" s="1421"/>
      <c r="BD139" s="1422"/>
      <c r="BE139" s="1423"/>
      <c r="BH139" s="3">
        <v>1</v>
      </c>
    </row>
    <row r="140" spans="2:60" ht="27" customHeight="1">
      <c r="B140" s="120"/>
      <c r="C140" s="1410"/>
      <c r="D140" s="1410"/>
      <c r="E140" s="1410"/>
      <c r="F140" s="1411"/>
      <c r="G140" s="1412"/>
      <c r="H140" s="1413"/>
      <c r="I140" s="1414"/>
      <c r="J140" s="1415"/>
      <c r="K140" s="1416"/>
      <c r="L140" s="1415"/>
      <c r="M140" s="1417"/>
      <c r="N140" s="1418"/>
      <c r="O140" s="1419"/>
      <c r="P140" s="1420"/>
      <c r="Q140" s="1421"/>
      <c r="R140" s="1422"/>
      <c r="S140" s="1423"/>
      <c r="T140" s="1409"/>
      <c r="U140" s="120"/>
      <c r="V140" s="1410"/>
      <c r="W140" s="1410"/>
      <c r="X140" s="1410"/>
      <c r="Y140" s="1411"/>
      <c r="Z140" s="1412"/>
      <c r="AA140" s="1413"/>
      <c r="AB140" s="1414"/>
      <c r="AC140" s="1415"/>
      <c r="AD140" s="1416"/>
      <c r="AE140" s="1415"/>
      <c r="AF140" s="1417"/>
      <c r="AG140" s="1418"/>
      <c r="AH140" s="1419"/>
      <c r="AI140" s="1420"/>
      <c r="AJ140" s="1421"/>
      <c r="AK140" s="1422"/>
      <c r="AL140" s="1423"/>
      <c r="AM140" s="1409"/>
      <c r="AN140" s="120"/>
      <c r="AO140" s="1410"/>
      <c r="AP140" s="1410"/>
      <c r="AQ140" s="1410"/>
      <c r="AR140" s="1411"/>
      <c r="AS140" s="1412"/>
      <c r="AT140" s="1413"/>
      <c r="AU140" s="1414"/>
      <c r="AV140" s="1415"/>
      <c r="AW140" s="1416"/>
      <c r="AX140" s="1415"/>
      <c r="AY140" s="1417"/>
      <c r="AZ140" s="1418"/>
      <c r="BA140" s="1419"/>
      <c r="BB140" s="1420"/>
      <c r="BC140" s="1421"/>
      <c r="BD140" s="1422"/>
      <c r="BE140" s="1423"/>
      <c r="BH140" s="3">
        <v>1</v>
      </c>
    </row>
    <row r="141" spans="2:60" ht="27" customHeight="1">
      <c r="B141" s="120"/>
      <c r="C141" s="1410"/>
      <c r="D141" s="1410"/>
      <c r="E141" s="1410"/>
      <c r="F141" s="1411"/>
      <c r="G141" s="1412"/>
      <c r="H141" s="1413"/>
      <c r="I141" s="1414"/>
      <c r="J141" s="1415"/>
      <c r="K141" s="1416"/>
      <c r="L141" s="1415"/>
      <c r="M141" s="1417"/>
      <c r="N141" s="1418"/>
      <c r="O141" s="1419"/>
      <c r="P141" s="1420"/>
      <c r="Q141" s="1421"/>
      <c r="R141" s="1422"/>
      <c r="S141" s="1423"/>
      <c r="T141" s="1409"/>
      <c r="U141" s="120"/>
      <c r="V141" s="1410"/>
      <c r="W141" s="1410"/>
      <c r="X141" s="1410"/>
      <c r="Y141" s="1411"/>
      <c r="Z141" s="1412"/>
      <c r="AA141" s="1413"/>
      <c r="AB141" s="1414"/>
      <c r="AC141" s="1415"/>
      <c r="AD141" s="1416"/>
      <c r="AE141" s="1415"/>
      <c r="AF141" s="1417"/>
      <c r="AG141" s="1418"/>
      <c r="AH141" s="1419"/>
      <c r="AI141" s="1420"/>
      <c r="AJ141" s="1421"/>
      <c r="AK141" s="1422"/>
      <c r="AL141" s="1423"/>
      <c r="AM141" s="1409"/>
      <c r="AN141" s="120"/>
      <c r="AO141" s="1410"/>
      <c r="AP141" s="1410"/>
      <c r="AQ141" s="1410"/>
      <c r="AR141" s="1411"/>
      <c r="AS141" s="1412"/>
      <c r="AT141" s="1413"/>
      <c r="AU141" s="1414"/>
      <c r="AV141" s="1415"/>
      <c r="AW141" s="1416"/>
      <c r="AX141" s="1415"/>
      <c r="AY141" s="1417"/>
      <c r="AZ141" s="1418"/>
      <c r="BA141" s="1419"/>
      <c r="BB141" s="1420"/>
      <c r="BC141" s="1421"/>
      <c r="BD141" s="1422"/>
      <c r="BE141" s="1423"/>
      <c r="BH141" s="3">
        <v>1</v>
      </c>
    </row>
    <row r="142" spans="2:60" ht="27" customHeight="1">
      <c r="B142" s="120"/>
      <c r="C142" s="1410"/>
      <c r="D142" s="1410"/>
      <c r="E142" s="1410"/>
      <c r="F142" s="1411"/>
      <c r="G142" s="1412"/>
      <c r="H142" s="1413"/>
      <c r="I142" s="1414"/>
      <c r="J142" s="1415"/>
      <c r="K142" s="1416"/>
      <c r="L142" s="1415"/>
      <c r="M142" s="1417"/>
      <c r="N142" s="1418"/>
      <c r="O142" s="1419"/>
      <c r="P142" s="1420"/>
      <c r="Q142" s="1421"/>
      <c r="R142" s="1422"/>
      <c r="S142" s="1423"/>
      <c r="T142" s="1409"/>
      <c r="U142" s="120"/>
      <c r="V142" s="1410"/>
      <c r="W142" s="1410"/>
      <c r="X142" s="1410"/>
      <c r="Y142" s="1411"/>
      <c r="Z142" s="1412"/>
      <c r="AA142" s="1413"/>
      <c r="AB142" s="1414"/>
      <c r="AC142" s="1415"/>
      <c r="AD142" s="1416"/>
      <c r="AE142" s="1415"/>
      <c r="AF142" s="1417"/>
      <c r="AG142" s="1418"/>
      <c r="AH142" s="1419"/>
      <c r="AI142" s="1420"/>
      <c r="AJ142" s="1421"/>
      <c r="AK142" s="1422"/>
      <c r="AL142" s="1423"/>
      <c r="AM142" s="1409"/>
      <c r="AN142" s="120"/>
      <c r="AO142" s="1410"/>
      <c r="AP142" s="1410"/>
      <c r="AQ142" s="1410"/>
      <c r="AR142" s="1411"/>
      <c r="AS142" s="1412"/>
      <c r="AT142" s="1413"/>
      <c r="AU142" s="1414"/>
      <c r="AV142" s="1415"/>
      <c r="AW142" s="1416"/>
      <c r="AX142" s="1415"/>
      <c r="AY142" s="1417"/>
      <c r="AZ142" s="1418"/>
      <c r="BA142" s="1419"/>
      <c r="BB142" s="1420"/>
      <c r="BC142" s="1421"/>
      <c r="BD142" s="1422"/>
      <c r="BE142" s="1423"/>
      <c r="BH142" s="3">
        <v>1</v>
      </c>
    </row>
    <row r="143" spans="2:60" ht="27" customHeight="1">
      <c r="B143" s="120"/>
      <c r="C143" s="1410"/>
      <c r="D143" s="1410"/>
      <c r="E143" s="1410"/>
      <c r="F143" s="1411"/>
      <c r="G143" s="1412"/>
      <c r="H143" s="1413"/>
      <c r="I143" s="1414"/>
      <c r="J143" s="1415"/>
      <c r="K143" s="1416"/>
      <c r="L143" s="1415"/>
      <c r="M143" s="1417"/>
      <c r="N143" s="1418"/>
      <c r="O143" s="1419"/>
      <c r="P143" s="1420"/>
      <c r="Q143" s="1421"/>
      <c r="R143" s="1422"/>
      <c r="S143" s="1423"/>
      <c r="T143" s="1409"/>
      <c r="U143" s="120"/>
      <c r="V143" s="1410"/>
      <c r="W143" s="1410"/>
      <c r="X143" s="1410"/>
      <c r="Y143" s="1411"/>
      <c r="Z143" s="1412"/>
      <c r="AA143" s="1413"/>
      <c r="AB143" s="1414"/>
      <c r="AC143" s="1415"/>
      <c r="AD143" s="1416"/>
      <c r="AE143" s="1415"/>
      <c r="AF143" s="1417"/>
      <c r="AG143" s="1418"/>
      <c r="AH143" s="1419"/>
      <c r="AI143" s="1420"/>
      <c r="AJ143" s="1421"/>
      <c r="AK143" s="1422"/>
      <c r="AL143" s="1423"/>
      <c r="AM143" s="1409"/>
      <c r="AN143" s="120"/>
      <c r="AO143" s="1410"/>
      <c r="AP143" s="1410"/>
      <c r="AQ143" s="1410"/>
      <c r="AR143" s="1411"/>
      <c r="AS143" s="1412"/>
      <c r="AT143" s="1413"/>
      <c r="AU143" s="1414"/>
      <c r="AV143" s="1415"/>
      <c r="AW143" s="1416"/>
      <c r="AX143" s="1415"/>
      <c r="AY143" s="1417"/>
      <c r="AZ143" s="1418"/>
      <c r="BA143" s="1419"/>
      <c r="BB143" s="1420"/>
      <c r="BC143" s="1421"/>
      <c r="BD143" s="1422"/>
      <c r="BE143" s="1423"/>
      <c r="BH143" s="3">
        <v>1</v>
      </c>
    </row>
    <row r="144" spans="2:60" ht="27" customHeight="1">
      <c r="B144" s="120"/>
      <c r="C144" s="1410"/>
      <c r="D144" s="1410"/>
      <c r="E144" s="1410"/>
      <c r="F144" s="1411"/>
      <c r="G144" s="1412"/>
      <c r="H144" s="1413"/>
      <c r="I144" s="1414"/>
      <c r="J144" s="1415"/>
      <c r="K144" s="1416"/>
      <c r="L144" s="1415"/>
      <c r="M144" s="1417"/>
      <c r="N144" s="1418"/>
      <c r="O144" s="1419"/>
      <c r="P144" s="1420"/>
      <c r="Q144" s="1421"/>
      <c r="R144" s="1422"/>
      <c r="S144" s="1423"/>
      <c r="T144" s="1409"/>
      <c r="U144" s="120"/>
      <c r="V144" s="1410"/>
      <c r="W144" s="1410"/>
      <c r="X144" s="1410"/>
      <c r="Y144" s="1411"/>
      <c r="Z144" s="1412"/>
      <c r="AA144" s="1413"/>
      <c r="AB144" s="1414"/>
      <c r="AC144" s="1415"/>
      <c r="AD144" s="1416"/>
      <c r="AE144" s="1415"/>
      <c r="AF144" s="1417"/>
      <c r="AG144" s="1418"/>
      <c r="AH144" s="1419"/>
      <c r="AI144" s="1420"/>
      <c r="AJ144" s="1421"/>
      <c r="AK144" s="1422"/>
      <c r="AL144" s="1423"/>
      <c r="AM144" s="1409"/>
      <c r="AN144" s="120"/>
      <c r="AO144" s="1410"/>
      <c r="AP144" s="1410"/>
      <c r="AQ144" s="1410"/>
      <c r="AR144" s="1411"/>
      <c r="AS144" s="1412"/>
      <c r="AT144" s="1413"/>
      <c r="AU144" s="1414"/>
      <c r="AV144" s="1415"/>
      <c r="AW144" s="1416"/>
      <c r="AX144" s="1415"/>
      <c r="AY144" s="1417"/>
      <c r="AZ144" s="1418"/>
      <c r="BA144" s="1419"/>
      <c r="BB144" s="1420"/>
      <c r="BC144" s="1421"/>
      <c r="BD144" s="1422"/>
      <c r="BE144" s="1423"/>
      <c r="BH144" s="3">
        <v>1</v>
      </c>
    </row>
    <row r="145" spans="2:60" ht="27" customHeight="1">
      <c r="B145" s="120"/>
      <c r="C145" s="1410"/>
      <c r="D145" s="1410"/>
      <c r="E145" s="1410"/>
      <c r="F145" s="1411"/>
      <c r="G145" s="1412"/>
      <c r="H145" s="1413"/>
      <c r="I145" s="1414"/>
      <c r="J145" s="1415"/>
      <c r="K145" s="1416"/>
      <c r="L145" s="1415"/>
      <c r="M145" s="1417"/>
      <c r="N145" s="1418"/>
      <c r="O145" s="1419"/>
      <c r="P145" s="1420"/>
      <c r="Q145" s="1421"/>
      <c r="R145" s="1422"/>
      <c r="S145" s="1423"/>
      <c r="T145" s="1409"/>
      <c r="U145" s="120"/>
      <c r="V145" s="1410"/>
      <c r="W145" s="1410"/>
      <c r="X145" s="1410"/>
      <c r="Y145" s="1411"/>
      <c r="Z145" s="1412"/>
      <c r="AA145" s="1413"/>
      <c r="AB145" s="1414"/>
      <c r="AC145" s="1415"/>
      <c r="AD145" s="1416"/>
      <c r="AE145" s="1415"/>
      <c r="AF145" s="1417"/>
      <c r="AG145" s="1418"/>
      <c r="AH145" s="1419"/>
      <c r="AI145" s="1420"/>
      <c r="AJ145" s="1421"/>
      <c r="AK145" s="1422"/>
      <c r="AL145" s="1423"/>
      <c r="AM145" s="1409"/>
      <c r="AN145" s="120"/>
      <c r="AO145" s="1410"/>
      <c r="AP145" s="1410"/>
      <c r="AQ145" s="1410"/>
      <c r="AR145" s="1411"/>
      <c r="AS145" s="1412"/>
      <c r="AT145" s="1413"/>
      <c r="AU145" s="1414"/>
      <c r="AV145" s="1415"/>
      <c r="AW145" s="1416"/>
      <c r="AX145" s="1415"/>
      <c r="AY145" s="1417"/>
      <c r="AZ145" s="1418"/>
      <c r="BA145" s="1419"/>
      <c r="BB145" s="1420"/>
      <c r="BC145" s="1421"/>
      <c r="BD145" s="1422"/>
      <c r="BE145" s="1423"/>
      <c r="BH145" s="3">
        <v>1</v>
      </c>
    </row>
    <row r="146" spans="2:60" ht="27" customHeight="1">
      <c r="B146" s="120"/>
      <c r="C146" s="1410"/>
      <c r="D146" s="1410"/>
      <c r="E146" s="1410"/>
      <c r="F146" s="1411"/>
      <c r="G146" s="1412"/>
      <c r="H146" s="1413"/>
      <c r="I146" s="1414"/>
      <c r="J146" s="1415"/>
      <c r="K146" s="1416"/>
      <c r="L146" s="1415"/>
      <c r="M146" s="1417"/>
      <c r="N146" s="1418"/>
      <c r="O146" s="1419"/>
      <c r="P146" s="1420"/>
      <c r="Q146" s="1421"/>
      <c r="R146" s="1422"/>
      <c r="S146" s="1423"/>
      <c r="T146" s="1409"/>
      <c r="U146" s="120"/>
      <c r="V146" s="1410"/>
      <c r="W146" s="1410"/>
      <c r="X146" s="1410"/>
      <c r="Y146" s="1411"/>
      <c r="Z146" s="1412"/>
      <c r="AA146" s="1413"/>
      <c r="AB146" s="1414"/>
      <c r="AC146" s="1415"/>
      <c r="AD146" s="1416"/>
      <c r="AE146" s="1415"/>
      <c r="AF146" s="1417"/>
      <c r="AG146" s="1418"/>
      <c r="AH146" s="1419"/>
      <c r="AI146" s="1420"/>
      <c r="AJ146" s="1421"/>
      <c r="AK146" s="1422"/>
      <c r="AL146" s="1423"/>
      <c r="AM146" s="1409"/>
      <c r="AN146" s="120"/>
      <c r="AO146" s="1410"/>
      <c r="AP146" s="1410"/>
      <c r="AQ146" s="1410"/>
      <c r="AR146" s="1411"/>
      <c r="AS146" s="1412"/>
      <c r="AT146" s="1413"/>
      <c r="AU146" s="1414"/>
      <c r="AV146" s="1415"/>
      <c r="AW146" s="1416"/>
      <c r="AX146" s="1415"/>
      <c r="AY146" s="1417"/>
      <c r="AZ146" s="1418"/>
      <c r="BA146" s="1419"/>
      <c r="BB146" s="1420"/>
      <c r="BC146" s="1421"/>
      <c r="BD146" s="1422"/>
      <c r="BE146" s="1423"/>
      <c r="BH146" s="3">
        <v>1</v>
      </c>
    </row>
    <row r="147" spans="2:60" ht="27" customHeight="1">
      <c r="B147" s="120"/>
      <c r="C147" s="1410"/>
      <c r="D147" s="1410"/>
      <c r="E147" s="1410"/>
      <c r="F147" s="1411"/>
      <c r="G147" s="1412"/>
      <c r="H147" s="1413"/>
      <c r="I147" s="1414"/>
      <c r="J147" s="1415"/>
      <c r="K147" s="1416"/>
      <c r="L147" s="1415"/>
      <c r="M147" s="1417"/>
      <c r="N147" s="1418"/>
      <c r="O147" s="1419"/>
      <c r="P147" s="1420"/>
      <c r="Q147" s="1421"/>
      <c r="R147" s="1422"/>
      <c r="S147" s="1423"/>
      <c r="T147" s="1409"/>
      <c r="U147" s="120"/>
      <c r="V147" s="1410"/>
      <c r="W147" s="1410"/>
      <c r="X147" s="1410"/>
      <c r="Y147" s="1411"/>
      <c r="Z147" s="1412"/>
      <c r="AA147" s="1413"/>
      <c r="AB147" s="1414"/>
      <c r="AC147" s="1415"/>
      <c r="AD147" s="1416"/>
      <c r="AE147" s="1415"/>
      <c r="AF147" s="1417"/>
      <c r="AG147" s="1418"/>
      <c r="AH147" s="1419"/>
      <c r="AI147" s="1420"/>
      <c r="AJ147" s="1421"/>
      <c r="AK147" s="1422"/>
      <c r="AL147" s="1423"/>
      <c r="AM147" s="1409"/>
      <c r="AN147" s="120"/>
      <c r="AO147" s="1410"/>
      <c r="AP147" s="1410"/>
      <c r="AQ147" s="1410"/>
      <c r="AR147" s="1411"/>
      <c r="AS147" s="1412"/>
      <c r="AT147" s="1413"/>
      <c r="AU147" s="1414"/>
      <c r="AV147" s="1415"/>
      <c r="AW147" s="1416"/>
      <c r="AX147" s="1415"/>
      <c r="AY147" s="1417"/>
      <c r="AZ147" s="1418"/>
      <c r="BA147" s="1419"/>
      <c r="BB147" s="1420"/>
      <c r="BC147" s="1421"/>
      <c r="BD147" s="1422"/>
      <c r="BE147" s="1423"/>
      <c r="BH147" s="3">
        <v>1</v>
      </c>
    </row>
    <row r="148" spans="2:60" ht="27" customHeight="1">
      <c r="B148" s="120"/>
      <c r="C148" s="1410"/>
      <c r="D148" s="1410"/>
      <c r="E148" s="1410"/>
      <c r="F148" s="1411"/>
      <c r="G148" s="1412"/>
      <c r="H148" s="1413"/>
      <c r="I148" s="1414"/>
      <c r="J148" s="1415"/>
      <c r="K148" s="1416"/>
      <c r="L148" s="1415"/>
      <c r="M148" s="1417"/>
      <c r="N148" s="1418"/>
      <c r="O148" s="1419"/>
      <c r="P148" s="1420"/>
      <c r="Q148" s="1421"/>
      <c r="R148" s="1422"/>
      <c r="S148" s="1423"/>
      <c r="T148" s="1409"/>
      <c r="U148" s="120"/>
      <c r="V148" s="1410"/>
      <c r="W148" s="1410"/>
      <c r="X148" s="1410"/>
      <c r="Y148" s="1411"/>
      <c r="Z148" s="1412"/>
      <c r="AA148" s="1413"/>
      <c r="AB148" s="1414"/>
      <c r="AC148" s="1415"/>
      <c r="AD148" s="1416"/>
      <c r="AE148" s="1415"/>
      <c r="AF148" s="1417"/>
      <c r="AG148" s="1418"/>
      <c r="AH148" s="1419"/>
      <c r="AI148" s="1420"/>
      <c r="AJ148" s="1421"/>
      <c r="AK148" s="1422"/>
      <c r="AL148" s="1423"/>
      <c r="AM148" s="1409"/>
      <c r="AN148" s="120"/>
      <c r="AO148" s="1410"/>
      <c r="AP148" s="1410"/>
      <c r="AQ148" s="1410"/>
      <c r="AR148" s="1411"/>
      <c r="AS148" s="1412"/>
      <c r="AT148" s="1413"/>
      <c r="AU148" s="1414"/>
      <c r="AV148" s="1415"/>
      <c r="AW148" s="1416"/>
      <c r="AX148" s="1415"/>
      <c r="AY148" s="1417"/>
      <c r="AZ148" s="1418"/>
      <c r="BA148" s="1419"/>
      <c r="BB148" s="1420"/>
      <c r="BC148" s="1421"/>
      <c r="BD148" s="1422"/>
      <c r="BE148" s="1423"/>
      <c r="BH148" s="3">
        <v>1</v>
      </c>
    </row>
    <row r="149" spans="2:60" ht="27" customHeight="1">
      <c r="B149" s="120"/>
      <c r="C149" s="1410"/>
      <c r="D149" s="1410"/>
      <c r="E149" s="1410"/>
      <c r="F149" s="1411"/>
      <c r="G149" s="1412"/>
      <c r="H149" s="1413"/>
      <c r="I149" s="1414"/>
      <c r="J149" s="1415"/>
      <c r="K149" s="1416"/>
      <c r="L149" s="1415"/>
      <c r="M149" s="1417"/>
      <c r="N149" s="1418"/>
      <c r="O149" s="1419"/>
      <c r="P149" s="1420"/>
      <c r="Q149" s="1421"/>
      <c r="R149" s="1422"/>
      <c r="S149" s="1423"/>
      <c r="T149" s="1409"/>
      <c r="U149" s="120"/>
      <c r="V149" s="1410"/>
      <c r="W149" s="1410"/>
      <c r="X149" s="1410"/>
      <c r="Y149" s="1411"/>
      <c r="Z149" s="1412"/>
      <c r="AA149" s="1413"/>
      <c r="AB149" s="1414"/>
      <c r="AC149" s="1415"/>
      <c r="AD149" s="1416"/>
      <c r="AE149" s="1415"/>
      <c r="AF149" s="1417"/>
      <c r="AG149" s="1418"/>
      <c r="AH149" s="1419"/>
      <c r="AI149" s="1420"/>
      <c r="AJ149" s="1421"/>
      <c r="AK149" s="1422"/>
      <c r="AL149" s="1423"/>
      <c r="AM149" s="1409"/>
      <c r="AN149" s="120"/>
      <c r="AO149" s="1410"/>
      <c r="AP149" s="1410"/>
      <c r="AQ149" s="1410"/>
      <c r="AR149" s="1411"/>
      <c r="AS149" s="1412"/>
      <c r="AT149" s="1413"/>
      <c r="AU149" s="1414"/>
      <c r="AV149" s="1415"/>
      <c r="AW149" s="1416"/>
      <c r="AX149" s="1415"/>
      <c r="AY149" s="1417"/>
      <c r="AZ149" s="1418"/>
      <c r="BA149" s="1419"/>
      <c r="BB149" s="1420"/>
      <c r="BC149" s="1421"/>
      <c r="BD149" s="1422"/>
      <c r="BE149" s="1423"/>
      <c r="BH149" s="3">
        <v>1</v>
      </c>
    </row>
    <row r="150" spans="2:60" ht="27" customHeight="1">
      <c r="B150" s="120"/>
      <c r="C150" s="1410"/>
      <c r="D150" s="1410"/>
      <c r="E150" s="1410"/>
      <c r="F150" s="1411"/>
      <c r="G150" s="1412"/>
      <c r="H150" s="1413"/>
      <c r="I150" s="1414"/>
      <c r="J150" s="1415"/>
      <c r="K150" s="1416"/>
      <c r="L150" s="1415"/>
      <c r="M150" s="1417"/>
      <c r="N150" s="1418"/>
      <c r="O150" s="1419"/>
      <c r="P150" s="1420"/>
      <c r="Q150" s="1421"/>
      <c r="R150" s="1422"/>
      <c r="S150" s="1423"/>
      <c r="T150" s="1409"/>
      <c r="U150" s="120"/>
      <c r="V150" s="1410"/>
      <c r="W150" s="1410"/>
      <c r="X150" s="1410"/>
      <c r="Y150" s="1411"/>
      <c r="Z150" s="1412"/>
      <c r="AA150" s="1413"/>
      <c r="AB150" s="1414"/>
      <c r="AC150" s="1415"/>
      <c r="AD150" s="1416"/>
      <c r="AE150" s="1415"/>
      <c r="AF150" s="1417"/>
      <c r="AG150" s="1418"/>
      <c r="AH150" s="1419"/>
      <c r="AI150" s="1420"/>
      <c r="AJ150" s="1421"/>
      <c r="AK150" s="1422"/>
      <c r="AL150" s="1423"/>
      <c r="AM150" s="1409"/>
      <c r="AN150" s="120"/>
      <c r="AO150" s="1410"/>
      <c r="AP150" s="1410"/>
      <c r="AQ150" s="1410"/>
      <c r="AR150" s="1411"/>
      <c r="AS150" s="1412"/>
      <c r="AT150" s="1413"/>
      <c r="AU150" s="1414"/>
      <c r="AV150" s="1415"/>
      <c r="AW150" s="1416"/>
      <c r="AX150" s="1415"/>
      <c r="AY150" s="1417"/>
      <c r="AZ150" s="1418"/>
      <c r="BA150" s="1419"/>
      <c r="BB150" s="1420"/>
      <c r="BC150" s="1421"/>
      <c r="BD150" s="1422"/>
      <c r="BE150" s="1423"/>
      <c r="BH150" s="3">
        <v>1</v>
      </c>
    </row>
    <row r="151" spans="2:60" ht="27" customHeight="1">
      <c r="B151" s="120"/>
      <c r="C151" s="1410"/>
      <c r="D151" s="1410"/>
      <c r="E151" s="1410"/>
      <c r="F151" s="1411"/>
      <c r="G151" s="1412"/>
      <c r="H151" s="1413"/>
      <c r="I151" s="1414"/>
      <c r="J151" s="1415"/>
      <c r="K151" s="1416"/>
      <c r="L151" s="1415"/>
      <c r="M151" s="1417"/>
      <c r="N151" s="1418"/>
      <c r="O151" s="1419"/>
      <c r="P151" s="1420"/>
      <c r="Q151" s="1421"/>
      <c r="R151" s="1422"/>
      <c r="S151" s="1423"/>
      <c r="T151" s="1409"/>
      <c r="U151" s="120"/>
      <c r="V151" s="1410"/>
      <c r="W151" s="1410"/>
      <c r="X151" s="1410"/>
      <c r="Y151" s="1411"/>
      <c r="Z151" s="1412"/>
      <c r="AA151" s="1413"/>
      <c r="AB151" s="1414"/>
      <c r="AC151" s="1415"/>
      <c r="AD151" s="1416"/>
      <c r="AE151" s="1415"/>
      <c r="AF151" s="1417"/>
      <c r="AG151" s="1418"/>
      <c r="AH151" s="1419"/>
      <c r="AI151" s="1420"/>
      <c r="AJ151" s="1421"/>
      <c r="AK151" s="1422"/>
      <c r="AL151" s="1423"/>
      <c r="AM151" s="1409"/>
      <c r="AN151" s="120"/>
      <c r="AO151" s="1410"/>
      <c r="AP151" s="1410"/>
      <c r="AQ151" s="1410"/>
      <c r="AR151" s="1411"/>
      <c r="AS151" s="1412"/>
      <c r="AT151" s="1413"/>
      <c r="AU151" s="1414"/>
      <c r="AV151" s="1415"/>
      <c r="AW151" s="1416"/>
      <c r="AX151" s="1415"/>
      <c r="AY151" s="1417"/>
      <c r="AZ151" s="1418"/>
      <c r="BA151" s="1419"/>
      <c r="BB151" s="1420"/>
      <c r="BC151" s="1421"/>
      <c r="BD151" s="1422"/>
      <c r="BE151" s="1423"/>
      <c r="BH151" s="3">
        <v>1</v>
      </c>
    </row>
    <row r="152" spans="2:60" ht="27" customHeight="1">
      <c r="B152" s="120"/>
      <c r="C152" s="1410"/>
      <c r="D152" s="1410"/>
      <c r="E152" s="1410"/>
      <c r="F152" s="1411"/>
      <c r="G152" s="1412"/>
      <c r="H152" s="1413"/>
      <c r="I152" s="1414"/>
      <c r="J152" s="1415"/>
      <c r="K152" s="1416"/>
      <c r="L152" s="1415"/>
      <c r="M152" s="1417"/>
      <c r="N152" s="1418"/>
      <c r="O152" s="1419"/>
      <c r="P152" s="1420"/>
      <c r="Q152" s="1421"/>
      <c r="R152" s="1422"/>
      <c r="S152" s="1423"/>
      <c r="T152" s="1409"/>
      <c r="U152" s="120"/>
      <c r="V152" s="1410"/>
      <c r="W152" s="1410"/>
      <c r="X152" s="1410"/>
      <c r="Y152" s="1411"/>
      <c r="Z152" s="1412"/>
      <c r="AA152" s="1413"/>
      <c r="AB152" s="1414"/>
      <c r="AC152" s="1415"/>
      <c r="AD152" s="1416"/>
      <c r="AE152" s="1415"/>
      <c r="AF152" s="1417"/>
      <c r="AG152" s="1418"/>
      <c r="AH152" s="1419"/>
      <c r="AI152" s="1420"/>
      <c r="AJ152" s="1421"/>
      <c r="AK152" s="1422"/>
      <c r="AL152" s="1423"/>
      <c r="AM152" s="1409"/>
      <c r="AN152" s="120"/>
      <c r="AO152" s="1410"/>
      <c r="AP152" s="1410"/>
      <c r="AQ152" s="1410"/>
      <c r="AR152" s="1411"/>
      <c r="AS152" s="1412"/>
      <c r="AT152" s="1413"/>
      <c r="AU152" s="1414"/>
      <c r="AV152" s="1415"/>
      <c r="AW152" s="1416"/>
      <c r="AX152" s="1415"/>
      <c r="AY152" s="1417"/>
      <c r="AZ152" s="1418"/>
      <c r="BA152" s="1419"/>
      <c r="BB152" s="1420"/>
      <c r="BC152" s="1421"/>
      <c r="BD152" s="1422"/>
      <c r="BE152" s="1423"/>
      <c r="BH152" s="3">
        <v>1</v>
      </c>
    </row>
    <row r="153" spans="2:60" ht="27" customHeight="1">
      <c r="B153" s="120"/>
      <c r="C153" s="1410"/>
      <c r="D153" s="1410"/>
      <c r="E153" s="1410"/>
      <c r="F153" s="1411"/>
      <c r="G153" s="1412"/>
      <c r="H153" s="1413"/>
      <c r="I153" s="1414"/>
      <c r="J153" s="1415"/>
      <c r="K153" s="1416"/>
      <c r="L153" s="1415"/>
      <c r="M153" s="1417"/>
      <c r="N153" s="1418"/>
      <c r="O153" s="1419"/>
      <c r="P153" s="1420"/>
      <c r="Q153" s="1421"/>
      <c r="R153" s="1422"/>
      <c r="S153" s="1423"/>
      <c r="T153" s="1409"/>
      <c r="U153" s="120"/>
      <c r="V153" s="1410"/>
      <c r="W153" s="1410"/>
      <c r="X153" s="1410"/>
      <c r="Y153" s="1411"/>
      <c r="Z153" s="1412"/>
      <c r="AA153" s="1413"/>
      <c r="AB153" s="1414"/>
      <c r="AC153" s="1415"/>
      <c r="AD153" s="1416"/>
      <c r="AE153" s="1415"/>
      <c r="AF153" s="1417"/>
      <c r="AG153" s="1418"/>
      <c r="AH153" s="1419"/>
      <c r="AI153" s="1420"/>
      <c r="AJ153" s="1421"/>
      <c r="AK153" s="1422"/>
      <c r="AL153" s="1423"/>
      <c r="AM153" s="1409"/>
      <c r="AN153" s="120"/>
      <c r="AO153" s="1410"/>
      <c r="AP153" s="1410"/>
      <c r="AQ153" s="1410"/>
      <c r="AR153" s="1411"/>
      <c r="AS153" s="1412"/>
      <c r="AT153" s="1413"/>
      <c r="AU153" s="1414"/>
      <c r="AV153" s="1415"/>
      <c r="AW153" s="1416"/>
      <c r="AX153" s="1415"/>
      <c r="AY153" s="1417"/>
      <c r="AZ153" s="1418"/>
      <c r="BA153" s="1419"/>
      <c r="BB153" s="1420"/>
      <c r="BC153" s="1421"/>
      <c r="BD153" s="1422"/>
      <c r="BE153" s="1423"/>
      <c r="BH153" s="3">
        <v>1</v>
      </c>
    </row>
    <row r="154" spans="2:60" ht="27" customHeight="1">
      <c r="B154" s="120"/>
      <c r="C154" s="1410"/>
      <c r="D154" s="1410"/>
      <c r="E154" s="1410"/>
      <c r="F154" s="1411"/>
      <c r="G154" s="1412"/>
      <c r="H154" s="1413"/>
      <c r="I154" s="1414"/>
      <c r="J154" s="1415"/>
      <c r="K154" s="1416"/>
      <c r="L154" s="1415"/>
      <c r="M154" s="1417"/>
      <c r="N154" s="1418"/>
      <c r="O154" s="1419"/>
      <c r="P154" s="1420"/>
      <c r="Q154" s="1421"/>
      <c r="R154" s="1422"/>
      <c r="S154" s="1423"/>
      <c r="T154" s="1409"/>
      <c r="U154" s="120"/>
      <c r="V154" s="1410"/>
      <c r="W154" s="1410"/>
      <c r="X154" s="1410"/>
      <c r="Y154" s="1411"/>
      <c r="Z154" s="1412"/>
      <c r="AA154" s="1413"/>
      <c r="AB154" s="1414"/>
      <c r="AC154" s="1415"/>
      <c r="AD154" s="1416"/>
      <c r="AE154" s="1415"/>
      <c r="AF154" s="1417"/>
      <c r="AG154" s="1418"/>
      <c r="AH154" s="1419"/>
      <c r="AI154" s="1420"/>
      <c r="AJ154" s="1421"/>
      <c r="AK154" s="1422"/>
      <c r="AL154" s="1423"/>
      <c r="AM154" s="1409"/>
      <c r="AN154" s="120"/>
      <c r="AO154" s="1410"/>
      <c r="AP154" s="1410"/>
      <c r="AQ154" s="1410"/>
      <c r="AR154" s="1411"/>
      <c r="AS154" s="1412"/>
      <c r="AT154" s="1413"/>
      <c r="AU154" s="1414"/>
      <c r="AV154" s="1415"/>
      <c r="AW154" s="1416"/>
      <c r="AX154" s="1415"/>
      <c r="AY154" s="1417"/>
      <c r="AZ154" s="1418"/>
      <c r="BA154" s="1419"/>
      <c r="BB154" s="1420"/>
      <c r="BC154" s="1421"/>
      <c r="BD154" s="1422"/>
      <c r="BE154" s="1423"/>
      <c r="BH154" s="3">
        <v>1</v>
      </c>
    </row>
    <row r="155" spans="2:60" ht="27" customHeight="1">
      <c r="B155" s="120"/>
      <c r="C155" s="1410"/>
      <c r="D155" s="1410"/>
      <c r="E155" s="1410"/>
      <c r="F155" s="1411"/>
      <c r="G155" s="1412"/>
      <c r="H155" s="1413"/>
      <c r="I155" s="1414"/>
      <c r="J155" s="1415"/>
      <c r="K155" s="1416"/>
      <c r="L155" s="1415"/>
      <c r="M155" s="1417"/>
      <c r="N155" s="1418"/>
      <c r="O155" s="1419"/>
      <c r="P155" s="1420"/>
      <c r="Q155" s="1421"/>
      <c r="R155" s="1422"/>
      <c r="S155" s="1423"/>
      <c r="T155" s="1409"/>
      <c r="U155" s="120"/>
      <c r="V155" s="1410"/>
      <c r="W155" s="1410"/>
      <c r="X155" s="1410"/>
      <c r="Y155" s="1411"/>
      <c r="Z155" s="1412"/>
      <c r="AA155" s="1413"/>
      <c r="AB155" s="1414"/>
      <c r="AC155" s="1415"/>
      <c r="AD155" s="1416"/>
      <c r="AE155" s="1415"/>
      <c r="AF155" s="1417"/>
      <c r="AG155" s="1418"/>
      <c r="AH155" s="1419"/>
      <c r="AI155" s="1420"/>
      <c r="AJ155" s="1421"/>
      <c r="AK155" s="1422"/>
      <c r="AL155" s="1423"/>
      <c r="AM155" s="1409"/>
      <c r="AN155" s="120"/>
      <c r="AO155" s="1410"/>
      <c r="AP155" s="1410"/>
      <c r="AQ155" s="1410"/>
      <c r="AR155" s="1411"/>
      <c r="AS155" s="1412"/>
      <c r="AT155" s="1413"/>
      <c r="AU155" s="1414"/>
      <c r="AV155" s="1415"/>
      <c r="AW155" s="1416"/>
      <c r="AX155" s="1415"/>
      <c r="AY155" s="1417"/>
      <c r="AZ155" s="1418"/>
      <c r="BA155" s="1419"/>
      <c r="BB155" s="1420"/>
      <c r="BC155" s="1421"/>
      <c r="BD155" s="1422"/>
      <c r="BE155" s="1423"/>
      <c r="BH155" s="3">
        <v>1</v>
      </c>
    </row>
    <row r="156" spans="2:60" ht="27" customHeight="1">
      <c r="B156" s="120"/>
      <c r="C156" s="1410"/>
      <c r="D156" s="1410"/>
      <c r="E156" s="1410"/>
      <c r="F156" s="1411"/>
      <c r="G156" s="1412"/>
      <c r="H156" s="1413"/>
      <c r="I156" s="1414"/>
      <c r="J156" s="1415"/>
      <c r="K156" s="1416"/>
      <c r="L156" s="1415"/>
      <c r="M156" s="1417"/>
      <c r="N156" s="1418"/>
      <c r="O156" s="1419"/>
      <c r="P156" s="1420"/>
      <c r="Q156" s="1421"/>
      <c r="R156" s="1422"/>
      <c r="S156" s="1423"/>
      <c r="T156" s="1409"/>
      <c r="U156" s="120"/>
      <c r="V156" s="1410"/>
      <c r="W156" s="1410"/>
      <c r="X156" s="1410"/>
      <c r="Y156" s="1411"/>
      <c r="Z156" s="1412"/>
      <c r="AA156" s="1413"/>
      <c r="AB156" s="1414"/>
      <c r="AC156" s="1415"/>
      <c r="AD156" s="1416"/>
      <c r="AE156" s="1415"/>
      <c r="AF156" s="1417"/>
      <c r="AG156" s="1418"/>
      <c r="AH156" s="1419"/>
      <c r="AI156" s="1420"/>
      <c r="AJ156" s="1421"/>
      <c r="AK156" s="1422"/>
      <c r="AL156" s="1423"/>
      <c r="AM156" s="1409"/>
      <c r="AN156" s="120"/>
      <c r="AO156" s="1410"/>
      <c r="AP156" s="1410"/>
      <c r="AQ156" s="1410"/>
      <c r="AR156" s="1411"/>
      <c r="AS156" s="1412"/>
      <c r="AT156" s="1413"/>
      <c r="AU156" s="1414"/>
      <c r="AV156" s="1415"/>
      <c r="AW156" s="1416"/>
      <c r="AX156" s="1415"/>
      <c r="AY156" s="1417"/>
      <c r="AZ156" s="1418"/>
      <c r="BA156" s="1419"/>
      <c r="BB156" s="1420"/>
      <c r="BC156" s="1421"/>
      <c r="BD156" s="1422"/>
      <c r="BE156" s="1423"/>
      <c r="BH156" s="3">
        <v>1</v>
      </c>
    </row>
    <row r="157" spans="2:60" ht="27" customHeight="1">
      <c r="B157" s="120"/>
      <c r="C157" s="1410"/>
      <c r="D157" s="1410"/>
      <c r="E157" s="1410"/>
      <c r="F157" s="1411"/>
      <c r="G157" s="1412"/>
      <c r="H157" s="1413"/>
      <c r="I157" s="1414"/>
      <c r="J157" s="1415"/>
      <c r="K157" s="1416"/>
      <c r="L157" s="1415"/>
      <c r="M157" s="1417"/>
      <c r="N157" s="1418"/>
      <c r="O157" s="1419"/>
      <c r="P157" s="1420"/>
      <c r="Q157" s="1421"/>
      <c r="R157" s="1422"/>
      <c r="S157" s="1423"/>
      <c r="T157" s="1409"/>
      <c r="U157" s="120"/>
      <c r="V157" s="1410"/>
      <c r="W157" s="1410"/>
      <c r="X157" s="1410"/>
      <c r="Y157" s="1411"/>
      <c r="Z157" s="1412"/>
      <c r="AA157" s="1413"/>
      <c r="AB157" s="1414"/>
      <c r="AC157" s="1415"/>
      <c r="AD157" s="1416"/>
      <c r="AE157" s="1415"/>
      <c r="AF157" s="1417"/>
      <c r="AG157" s="1418"/>
      <c r="AH157" s="1419"/>
      <c r="AI157" s="1420"/>
      <c r="AJ157" s="1421"/>
      <c r="AK157" s="1422"/>
      <c r="AL157" s="1423"/>
      <c r="AM157" s="1409"/>
      <c r="AN157" s="120"/>
      <c r="AO157" s="1410"/>
      <c r="AP157" s="1410"/>
      <c r="AQ157" s="1410"/>
      <c r="AR157" s="1411"/>
      <c r="AS157" s="1412"/>
      <c r="AT157" s="1413"/>
      <c r="AU157" s="1414"/>
      <c r="AV157" s="1415"/>
      <c r="AW157" s="1416"/>
      <c r="AX157" s="1415"/>
      <c r="AY157" s="1417"/>
      <c r="AZ157" s="1418"/>
      <c r="BA157" s="1419"/>
      <c r="BB157" s="1420"/>
      <c r="BC157" s="1421"/>
      <c r="BD157" s="1422"/>
      <c r="BE157" s="1423"/>
      <c r="BH157" s="3">
        <v>1</v>
      </c>
    </row>
    <row r="158" spans="2:60" ht="27" customHeight="1">
      <c r="B158" s="120"/>
      <c r="C158" s="1410"/>
      <c r="D158" s="1410"/>
      <c r="E158" s="1410"/>
      <c r="F158" s="1411"/>
      <c r="G158" s="1412"/>
      <c r="H158" s="1413"/>
      <c r="I158" s="1414"/>
      <c r="J158" s="1415"/>
      <c r="K158" s="1416"/>
      <c r="L158" s="1415"/>
      <c r="M158" s="1417"/>
      <c r="N158" s="1418"/>
      <c r="O158" s="1419"/>
      <c r="P158" s="1420"/>
      <c r="Q158" s="1421"/>
      <c r="R158" s="1422"/>
      <c r="S158" s="1423"/>
      <c r="T158" s="1409"/>
      <c r="U158" s="120"/>
      <c r="V158" s="1410"/>
      <c r="W158" s="1410"/>
      <c r="X158" s="1410"/>
      <c r="Y158" s="1411"/>
      <c r="Z158" s="1412"/>
      <c r="AA158" s="1413"/>
      <c r="AB158" s="1414"/>
      <c r="AC158" s="1415"/>
      <c r="AD158" s="1416"/>
      <c r="AE158" s="1415"/>
      <c r="AF158" s="1417"/>
      <c r="AG158" s="1418"/>
      <c r="AH158" s="1419"/>
      <c r="AI158" s="1420"/>
      <c r="AJ158" s="1421"/>
      <c r="AK158" s="1422"/>
      <c r="AL158" s="1423"/>
      <c r="AM158" s="1409"/>
      <c r="AN158" s="120"/>
      <c r="AO158" s="1410"/>
      <c r="AP158" s="1410"/>
      <c r="AQ158" s="1410"/>
      <c r="AR158" s="1411"/>
      <c r="AS158" s="1412"/>
      <c r="AT158" s="1413"/>
      <c r="AU158" s="1414"/>
      <c r="AV158" s="1415"/>
      <c r="AW158" s="1416"/>
      <c r="AX158" s="1415"/>
      <c r="AY158" s="1417"/>
      <c r="AZ158" s="1418"/>
      <c r="BA158" s="1419"/>
      <c r="BB158" s="1420"/>
      <c r="BC158" s="1421"/>
      <c r="BD158" s="1422"/>
      <c r="BE158" s="1423"/>
      <c r="BH158" s="3">
        <v>1</v>
      </c>
    </row>
    <row r="159" spans="2:60" ht="27" customHeight="1">
      <c r="B159" s="120"/>
      <c r="C159" s="1410"/>
      <c r="D159" s="1410"/>
      <c r="E159" s="1410"/>
      <c r="F159" s="1411"/>
      <c r="G159" s="1412"/>
      <c r="H159" s="1413"/>
      <c r="I159" s="1414"/>
      <c r="J159" s="1415"/>
      <c r="K159" s="1416"/>
      <c r="L159" s="1415"/>
      <c r="M159" s="1417"/>
      <c r="N159" s="1418"/>
      <c r="O159" s="1419"/>
      <c r="P159" s="1420"/>
      <c r="Q159" s="1421"/>
      <c r="R159" s="1422"/>
      <c r="S159" s="1423"/>
      <c r="T159" s="1409"/>
      <c r="U159" s="120"/>
      <c r="V159" s="1410"/>
      <c r="W159" s="1410"/>
      <c r="X159" s="1410"/>
      <c r="Y159" s="1411"/>
      <c r="Z159" s="1412"/>
      <c r="AA159" s="1413"/>
      <c r="AB159" s="1414"/>
      <c r="AC159" s="1415"/>
      <c r="AD159" s="1416"/>
      <c r="AE159" s="1415"/>
      <c r="AF159" s="1417"/>
      <c r="AG159" s="1418"/>
      <c r="AH159" s="1419"/>
      <c r="AI159" s="1420"/>
      <c r="AJ159" s="1421"/>
      <c r="AK159" s="1422"/>
      <c r="AL159" s="1423"/>
      <c r="AM159" s="1409"/>
      <c r="AN159" s="120"/>
      <c r="AO159" s="1410"/>
      <c r="AP159" s="1410"/>
      <c r="AQ159" s="1410"/>
      <c r="AR159" s="1411"/>
      <c r="AS159" s="1412"/>
      <c r="AT159" s="1413"/>
      <c r="AU159" s="1414"/>
      <c r="AV159" s="1415"/>
      <c r="AW159" s="1416"/>
      <c r="AX159" s="1415"/>
      <c r="AY159" s="1417"/>
      <c r="AZ159" s="1418"/>
      <c r="BA159" s="1419"/>
      <c r="BB159" s="1420"/>
      <c r="BC159" s="1421"/>
      <c r="BD159" s="1422"/>
      <c r="BE159" s="1423"/>
      <c r="BH159" s="3">
        <v>1</v>
      </c>
    </row>
    <row r="160" spans="2:60" ht="27" customHeight="1">
      <c r="B160" s="120"/>
      <c r="C160" s="1410"/>
      <c r="D160" s="1410"/>
      <c r="E160" s="1410"/>
      <c r="F160" s="1411"/>
      <c r="G160" s="1412"/>
      <c r="H160" s="1413"/>
      <c r="I160" s="1414"/>
      <c r="J160" s="1415"/>
      <c r="K160" s="1416"/>
      <c r="L160" s="1415"/>
      <c r="M160" s="1417"/>
      <c r="N160" s="1418"/>
      <c r="O160" s="1419"/>
      <c r="P160" s="1420"/>
      <c r="Q160" s="1421"/>
      <c r="R160" s="1422"/>
      <c r="S160" s="1423"/>
      <c r="T160" s="1409"/>
      <c r="U160" s="120"/>
      <c r="V160" s="1410"/>
      <c r="W160" s="1410"/>
      <c r="X160" s="1410"/>
      <c r="Y160" s="1411"/>
      <c r="Z160" s="1412"/>
      <c r="AA160" s="1413"/>
      <c r="AB160" s="1414"/>
      <c r="AC160" s="1415"/>
      <c r="AD160" s="1416"/>
      <c r="AE160" s="1415"/>
      <c r="AF160" s="1417"/>
      <c r="AG160" s="1418"/>
      <c r="AH160" s="1419"/>
      <c r="AI160" s="1420"/>
      <c r="AJ160" s="1421"/>
      <c r="AK160" s="1422"/>
      <c r="AL160" s="1423"/>
      <c r="AM160" s="1409"/>
      <c r="AN160" s="120"/>
      <c r="AO160" s="1410"/>
      <c r="AP160" s="1410"/>
      <c r="AQ160" s="1410"/>
      <c r="AR160" s="1411"/>
      <c r="AS160" s="1412"/>
      <c r="AT160" s="1413"/>
      <c r="AU160" s="1414"/>
      <c r="AV160" s="1415"/>
      <c r="AW160" s="1416"/>
      <c r="AX160" s="1415"/>
      <c r="AY160" s="1417"/>
      <c r="AZ160" s="1418"/>
      <c r="BA160" s="1419"/>
      <c r="BB160" s="1420"/>
      <c r="BC160" s="1421"/>
      <c r="BD160" s="1422"/>
      <c r="BE160" s="1423"/>
      <c r="BH160" s="3">
        <v>1</v>
      </c>
    </row>
    <row r="161" spans="2:60" ht="27" customHeight="1">
      <c r="B161" s="120"/>
      <c r="C161" s="1410"/>
      <c r="D161" s="1410"/>
      <c r="E161" s="1410"/>
      <c r="F161" s="1411"/>
      <c r="G161" s="1412"/>
      <c r="H161" s="1413"/>
      <c r="I161" s="1414"/>
      <c r="J161" s="1415"/>
      <c r="K161" s="1416"/>
      <c r="L161" s="1415"/>
      <c r="M161" s="1417"/>
      <c r="N161" s="1418"/>
      <c r="O161" s="1419"/>
      <c r="P161" s="1420"/>
      <c r="Q161" s="1421"/>
      <c r="R161" s="1422"/>
      <c r="S161" s="1423"/>
      <c r="T161" s="1409"/>
      <c r="U161" s="120"/>
      <c r="V161" s="1410"/>
      <c r="W161" s="1410"/>
      <c r="X161" s="1410"/>
      <c r="Y161" s="1411"/>
      <c r="Z161" s="1412"/>
      <c r="AA161" s="1413"/>
      <c r="AB161" s="1414"/>
      <c r="AC161" s="1415"/>
      <c r="AD161" s="1416"/>
      <c r="AE161" s="1415"/>
      <c r="AF161" s="1417"/>
      <c r="AG161" s="1418"/>
      <c r="AH161" s="1419"/>
      <c r="AI161" s="1420"/>
      <c r="AJ161" s="1421"/>
      <c r="AK161" s="1422"/>
      <c r="AL161" s="1423"/>
      <c r="AM161" s="1409"/>
      <c r="AN161" s="120"/>
      <c r="AO161" s="1410"/>
      <c r="AP161" s="1410"/>
      <c r="AQ161" s="1410"/>
      <c r="AR161" s="1411"/>
      <c r="AS161" s="1412"/>
      <c r="AT161" s="1413"/>
      <c r="AU161" s="1414"/>
      <c r="AV161" s="1415"/>
      <c r="AW161" s="1416"/>
      <c r="AX161" s="1415"/>
      <c r="AY161" s="1417"/>
      <c r="AZ161" s="1418"/>
      <c r="BA161" s="1419"/>
      <c r="BB161" s="1420"/>
      <c r="BC161" s="1421"/>
      <c r="BD161" s="1422"/>
      <c r="BE161" s="1423"/>
      <c r="BH161" s="3">
        <v>1</v>
      </c>
    </row>
    <row r="162" spans="2:60" ht="27" customHeight="1">
      <c r="B162" s="120"/>
      <c r="C162" s="1410"/>
      <c r="D162" s="1410"/>
      <c r="E162" s="1410"/>
      <c r="F162" s="1411"/>
      <c r="G162" s="1412"/>
      <c r="H162" s="1413"/>
      <c r="I162" s="1414"/>
      <c r="J162" s="1415"/>
      <c r="K162" s="1416"/>
      <c r="L162" s="1415"/>
      <c r="M162" s="1417"/>
      <c r="N162" s="1418"/>
      <c r="O162" s="1419"/>
      <c r="P162" s="1420"/>
      <c r="Q162" s="1421"/>
      <c r="R162" s="1422"/>
      <c r="S162" s="1423"/>
      <c r="T162" s="1409"/>
      <c r="U162" s="120"/>
      <c r="V162" s="1410"/>
      <c r="W162" s="1410"/>
      <c r="X162" s="1410"/>
      <c r="Y162" s="1411"/>
      <c r="Z162" s="1412"/>
      <c r="AA162" s="1413"/>
      <c r="AB162" s="1414"/>
      <c r="AC162" s="1415"/>
      <c r="AD162" s="1416"/>
      <c r="AE162" s="1415"/>
      <c r="AF162" s="1417"/>
      <c r="AG162" s="1418"/>
      <c r="AH162" s="1419"/>
      <c r="AI162" s="1420"/>
      <c r="AJ162" s="1421"/>
      <c r="AK162" s="1422"/>
      <c r="AL162" s="1423"/>
      <c r="AM162" s="1409"/>
      <c r="AN162" s="120"/>
      <c r="AO162" s="1410"/>
      <c r="AP162" s="1410"/>
      <c r="AQ162" s="1410"/>
      <c r="AR162" s="1411"/>
      <c r="AS162" s="1412"/>
      <c r="AT162" s="1413"/>
      <c r="AU162" s="1414"/>
      <c r="AV162" s="1415"/>
      <c r="AW162" s="1416"/>
      <c r="AX162" s="1415"/>
      <c r="AY162" s="1417"/>
      <c r="AZ162" s="1418"/>
      <c r="BA162" s="1419"/>
      <c r="BB162" s="1420"/>
      <c r="BC162" s="1421"/>
      <c r="BD162" s="1422"/>
      <c r="BE162" s="1423"/>
      <c r="BH162" s="3">
        <v>1</v>
      </c>
    </row>
    <row r="163" spans="2:60" ht="27" customHeight="1">
      <c r="B163" s="120"/>
      <c r="C163" s="1410"/>
      <c r="D163" s="1410"/>
      <c r="E163" s="1410"/>
      <c r="F163" s="1411"/>
      <c r="G163" s="1412"/>
      <c r="H163" s="1413"/>
      <c r="I163" s="1414"/>
      <c r="J163" s="1415"/>
      <c r="K163" s="1416"/>
      <c r="L163" s="1415"/>
      <c r="M163" s="1417"/>
      <c r="N163" s="1418"/>
      <c r="O163" s="1419"/>
      <c r="P163" s="1420"/>
      <c r="Q163" s="1421"/>
      <c r="R163" s="1422"/>
      <c r="S163" s="1423"/>
      <c r="T163" s="1409"/>
      <c r="U163" s="120"/>
      <c r="V163" s="1410"/>
      <c r="W163" s="1410"/>
      <c r="X163" s="1410"/>
      <c r="Y163" s="1411"/>
      <c r="Z163" s="1412"/>
      <c r="AA163" s="1413"/>
      <c r="AB163" s="1414"/>
      <c r="AC163" s="1415"/>
      <c r="AD163" s="1416"/>
      <c r="AE163" s="1415"/>
      <c r="AF163" s="1417"/>
      <c r="AG163" s="1418"/>
      <c r="AH163" s="1419"/>
      <c r="AI163" s="1420"/>
      <c r="AJ163" s="1421"/>
      <c r="AK163" s="1422"/>
      <c r="AL163" s="1423"/>
      <c r="AM163" s="1409"/>
      <c r="AN163" s="120"/>
      <c r="AO163" s="1410"/>
      <c r="AP163" s="1410"/>
      <c r="AQ163" s="1410"/>
      <c r="AR163" s="1411"/>
      <c r="AS163" s="1412"/>
      <c r="AT163" s="1413"/>
      <c r="AU163" s="1414"/>
      <c r="AV163" s="1415"/>
      <c r="AW163" s="1416"/>
      <c r="AX163" s="1415"/>
      <c r="AY163" s="1417"/>
      <c r="AZ163" s="1418"/>
      <c r="BA163" s="1419"/>
      <c r="BB163" s="1420"/>
      <c r="BC163" s="1421"/>
      <c r="BD163" s="1422"/>
      <c r="BE163" s="1423"/>
      <c r="BH163" s="3">
        <v>1</v>
      </c>
    </row>
    <row r="164" spans="2:60" ht="27" customHeight="1">
      <c r="B164" s="120"/>
      <c r="C164" s="1410"/>
      <c r="D164" s="1410"/>
      <c r="E164" s="1410"/>
      <c r="F164" s="1411"/>
      <c r="G164" s="1412"/>
      <c r="H164" s="1413"/>
      <c r="I164" s="1414"/>
      <c r="J164" s="1415"/>
      <c r="K164" s="1416"/>
      <c r="L164" s="1415"/>
      <c r="M164" s="1417"/>
      <c r="N164" s="1418"/>
      <c r="O164" s="1419"/>
      <c r="P164" s="1420"/>
      <c r="Q164" s="1421"/>
      <c r="R164" s="1422"/>
      <c r="S164" s="1423"/>
      <c r="T164" s="1409"/>
      <c r="U164" s="120"/>
      <c r="V164" s="1410"/>
      <c r="W164" s="1410"/>
      <c r="X164" s="1410"/>
      <c r="Y164" s="1411"/>
      <c r="Z164" s="1412"/>
      <c r="AA164" s="1413"/>
      <c r="AB164" s="1414"/>
      <c r="AC164" s="1415"/>
      <c r="AD164" s="1416"/>
      <c r="AE164" s="1415"/>
      <c r="AF164" s="1417"/>
      <c r="AG164" s="1418"/>
      <c r="AH164" s="1419"/>
      <c r="AI164" s="1420"/>
      <c r="AJ164" s="1421"/>
      <c r="AK164" s="1422"/>
      <c r="AL164" s="1423"/>
      <c r="AM164" s="1409"/>
      <c r="AN164" s="120"/>
      <c r="AO164" s="1410"/>
      <c r="AP164" s="1410"/>
      <c r="AQ164" s="1410"/>
      <c r="AR164" s="1411"/>
      <c r="AS164" s="1412"/>
      <c r="AT164" s="1413"/>
      <c r="AU164" s="1414"/>
      <c r="AV164" s="1415"/>
      <c r="AW164" s="1416"/>
      <c r="AX164" s="1415"/>
      <c r="AY164" s="1417"/>
      <c r="AZ164" s="1418"/>
      <c r="BA164" s="1419"/>
      <c r="BB164" s="1420"/>
      <c r="BC164" s="1421"/>
      <c r="BD164" s="1422"/>
      <c r="BE164" s="1423"/>
      <c r="BH164" s="3">
        <v>1</v>
      </c>
    </row>
    <row r="165" spans="2:60" ht="27" customHeight="1">
      <c r="B165" s="120"/>
      <c r="C165" s="1410"/>
      <c r="D165" s="1410"/>
      <c r="E165" s="1410"/>
      <c r="F165" s="1411"/>
      <c r="G165" s="1412"/>
      <c r="H165" s="1413"/>
      <c r="I165" s="1414"/>
      <c r="J165" s="1415"/>
      <c r="K165" s="1416"/>
      <c r="L165" s="1415"/>
      <c r="M165" s="1417"/>
      <c r="N165" s="1418"/>
      <c r="O165" s="1419"/>
      <c r="P165" s="1420"/>
      <c r="Q165" s="1421"/>
      <c r="R165" s="1422"/>
      <c r="S165" s="1423"/>
      <c r="T165" s="1409"/>
      <c r="U165" s="120"/>
      <c r="V165" s="1410"/>
      <c r="W165" s="1410"/>
      <c r="X165" s="1410"/>
      <c r="Y165" s="1411"/>
      <c r="Z165" s="1412"/>
      <c r="AA165" s="1413"/>
      <c r="AB165" s="1414"/>
      <c r="AC165" s="1415"/>
      <c r="AD165" s="1416"/>
      <c r="AE165" s="1415"/>
      <c r="AF165" s="1417"/>
      <c r="AG165" s="1418"/>
      <c r="AH165" s="1419"/>
      <c r="AI165" s="1420"/>
      <c r="AJ165" s="1421"/>
      <c r="AK165" s="1422"/>
      <c r="AL165" s="1423"/>
      <c r="AM165" s="1409"/>
      <c r="AN165" s="120"/>
      <c r="AO165" s="1410"/>
      <c r="AP165" s="1410"/>
      <c r="AQ165" s="1410"/>
      <c r="AR165" s="1411"/>
      <c r="AS165" s="1412"/>
      <c r="AT165" s="1413"/>
      <c r="AU165" s="1414"/>
      <c r="AV165" s="1415"/>
      <c r="AW165" s="1416"/>
      <c r="AX165" s="1415"/>
      <c r="AY165" s="1417"/>
      <c r="AZ165" s="1418"/>
      <c r="BA165" s="1419"/>
      <c r="BB165" s="1420"/>
      <c r="BC165" s="1421"/>
      <c r="BD165" s="1422"/>
      <c r="BE165" s="1423"/>
      <c r="BH165" s="3">
        <v>1</v>
      </c>
    </row>
    <row r="166" spans="2:60" ht="27" customHeight="1">
      <c r="B166" s="120"/>
      <c r="C166" s="1410"/>
      <c r="D166" s="1410"/>
      <c r="E166" s="1410"/>
      <c r="F166" s="1411"/>
      <c r="G166" s="1412"/>
      <c r="H166" s="1413"/>
      <c r="I166" s="1414"/>
      <c r="J166" s="1415"/>
      <c r="K166" s="1416"/>
      <c r="L166" s="1415"/>
      <c r="M166" s="1417"/>
      <c r="N166" s="1418"/>
      <c r="O166" s="1419"/>
      <c r="P166" s="1420"/>
      <c r="Q166" s="1421"/>
      <c r="R166" s="1422"/>
      <c r="S166" s="1423"/>
      <c r="T166" s="1409"/>
      <c r="U166" s="120"/>
      <c r="V166" s="1410"/>
      <c r="W166" s="1410"/>
      <c r="X166" s="1410"/>
      <c r="Y166" s="1411"/>
      <c r="Z166" s="1412"/>
      <c r="AA166" s="1413"/>
      <c r="AB166" s="1414"/>
      <c r="AC166" s="1415"/>
      <c r="AD166" s="1416"/>
      <c r="AE166" s="1415"/>
      <c r="AF166" s="1417"/>
      <c r="AG166" s="1418"/>
      <c r="AH166" s="1419"/>
      <c r="AI166" s="1420"/>
      <c r="AJ166" s="1421"/>
      <c r="AK166" s="1422"/>
      <c r="AL166" s="1423"/>
      <c r="AM166" s="1409"/>
      <c r="AN166" s="120"/>
      <c r="AO166" s="1410"/>
      <c r="AP166" s="1410"/>
      <c r="AQ166" s="1410"/>
      <c r="AR166" s="1411"/>
      <c r="AS166" s="1412"/>
      <c r="AT166" s="1413"/>
      <c r="AU166" s="1414"/>
      <c r="AV166" s="1415"/>
      <c r="AW166" s="1416"/>
      <c r="AX166" s="1415"/>
      <c r="AY166" s="1417"/>
      <c r="AZ166" s="1418"/>
      <c r="BA166" s="1419"/>
      <c r="BB166" s="1420"/>
      <c r="BC166" s="1421"/>
      <c r="BD166" s="1422"/>
      <c r="BE166" s="1423"/>
      <c r="BH166" s="3">
        <v>1</v>
      </c>
    </row>
    <row r="167" spans="2:60" ht="27" customHeight="1">
      <c r="B167" s="120"/>
      <c r="C167" s="1410"/>
      <c r="D167" s="1410"/>
      <c r="E167" s="1410"/>
      <c r="F167" s="1411"/>
      <c r="G167" s="1412"/>
      <c r="H167" s="1413"/>
      <c r="I167" s="1414"/>
      <c r="J167" s="1415"/>
      <c r="K167" s="1416"/>
      <c r="L167" s="1415"/>
      <c r="M167" s="1417"/>
      <c r="N167" s="1418"/>
      <c r="O167" s="1419"/>
      <c r="P167" s="1420"/>
      <c r="Q167" s="1421"/>
      <c r="R167" s="1422"/>
      <c r="S167" s="1423"/>
      <c r="T167" s="1409"/>
      <c r="U167" s="120"/>
      <c r="V167" s="1410"/>
      <c r="W167" s="1410"/>
      <c r="X167" s="1410"/>
      <c r="Y167" s="1411"/>
      <c r="Z167" s="1412"/>
      <c r="AA167" s="1413"/>
      <c r="AB167" s="1414"/>
      <c r="AC167" s="1415"/>
      <c r="AD167" s="1416"/>
      <c r="AE167" s="1415"/>
      <c r="AF167" s="1417"/>
      <c r="AG167" s="1418"/>
      <c r="AH167" s="1419"/>
      <c r="AI167" s="1420"/>
      <c r="AJ167" s="1421"/>
      <c r="AK167" s="1422"/>
      <c r="AL167" s="1423"/>
      <c r="AM167" s="1409"/>
      <c r="AN167" s="120"/>
      <c r="AO167" s="1410"/>
      <c r="AP167" s="1410"/>
      <c r="AQ167" s="1410"/>
      <c r="AR167" s="1411"/>
      <c r="AS167" s="1412"/>
      <c r="AT167" s="1413"/>
      <c r="AU167" s="1414"/>
      <c r="AV167" s="1415"/>
      <c r="AW167" s="1416"/>
      <c r="AX167" s="1415"/>
      <c r="AY167" s="1417"/>
      <c r="AZ167" s="1418"/>
      <c r="BA167" s="1419"/>
      <c r="BB167" s="1420"/>
      <c r="BC167" s="1421"/>
      <c r="BD167" s="1422"/>
      <c r="BE167" s="1423"/>
      <c r="BH167" s="3">
        <v>1</v>
      </c>
    </row>
    <row r="168" spans="2:60" ht="27" customHeight="1">
      <c r="B168" s="120"/>
      <c r="C168" s="1410"/>
      <c r="D168" s="1410"/>
      <c r="E168" s="1410"/>
      <c r="F168" s="1411"/>
      <c r="G168" s="1412"/>
      <c r="H168" s="1413"/>
      <c r="I168" s="1414"/>
      <c r="J168" s="1415"/>
      <c r="K168" s="1416"/>
      <c r="L168" s="1415"/>
      <c r="M168" s="1417"/>
      <c r="N168" s="1418"/>
      <c r="O168" s="1419"/>
      <c r="P168" s="1420"/>
      <c r="Q168" s="1421"/>
      <c r="R168" s="1422"/>
      <c r="S168" s="1423"/>
      <c r="T168" s="1409"/>
      <c r="U168" s="120"/>
      <c r="V168" s="1410"/>
      <c r="W168" s="1410"/>
      <c r="X168" s="1410"/>
      <c r="Y168" s="1411"/>
      <c r="Z168" s="1412"/>
      <c r="AA168" s="1413"/>
      <c r="AB168" s="1414"/>
      <c r="AC168" s="1415"/>
      <c r="AD168" s="1416"/>
      <c r="AE168" s="1415"/>
      <c r="AF168" s="1417"/>
      <c r="AG168" s="1418"/>
      <c r="AH168" s="1419"/>
      <c r="AI168" s="1420"/>
      <c r="AJ168" s="1421"/>
      <c r="AK168" s="1422"/>
      <c r="AL168" s="1423"/>
      <c r="AM168" s="1409"/>
      <c r="AN168" s="120"/>
      <c r="AO168" s="1410"/>
      <c r="AP168" s="1410"/>
      <c r="AQ168" s="1410"/>
      <c r="AR168" s="1411"/>
      <c r="AS168" s="1412"/>
      <c r="AT168" s="1413"/>
      <c r="AU168" s="1414"/>
      <c r="AV168" s="1415"/>
      <c r="AW168" s="1416"/>
      <c r="AX168" s="1415"/>
      <c r="AY168" s="1417"/>
      <c r="AZ168" s="1418"/>
      <c r="BA168" s="1419"/>
      <c r="BB168" s="1420"/>
      <c r="BC168" s="1421"/>
      <c r="BD168" s="1422"/>
      <c r="BE168" s="1423"/>
      <c r="BH168" s="3">
        <v>1</v>
      </c>
    </row>
    <row r="169" spans="2:60" ht="27" customHeight="1">
      <c r="B169" s="120"/>
      <c r="C169" s="1410"/>
      <c r="D169" s="1410"/>
      <c r="E169" s="1410"/>
      <c r="F169" s="1411"/>
      <c r="G169" s="1412"/>
      <c r="H169" s="1413"/>
      <c r="I169" s="1414"/>
      <c r="J169" s="1415"/>
      <c r="K169" s="1416"/>
      <c r="L169" s="1415"/>
      <c r="M169" s="1417"/>
      <c r="N169" s="1418"/>
      <c r="O169" s="1419"/>
      <c r="P169" s="1420"/>
      <c r="Q169" s="1421"/>
      <c r="R169" s="1422"/>
      <c r="S169" s="1423"/>
      <c r="T169" s="1409"/>
      <c r="U169" s="120"/>
      <c r="V169" s="1410"/>
      <c r="W169" s="1410"/>
      <c r="X169" s="1410"/>
      <c r="Y169" s="1411"/>
      <c r="Z169" s="1412"/>
      <c r="AA169" s="1413"/>
      <c r="AB169" s="1414"/>
      <c r="AC169" s="1415"/>
      <c r="AD169" s="1416"/>
      <c r="AE169" s="1415"/>
      <c r="AF169" s="1417"/>
      <c r="AG169" s="1418"/>
      <c r="AH169" s="1419"/>
      <c r="AI169" s="1420"/>
      <c r="AJ169" s="1421"/>
      <c r="AK169" s="1422"/>
      <c r="AL169" s="1423"/>
      <c r="AM169" s="1409"/>
      <c r="AN169" s="120"/>
      <c r="AO169" s="1410"/>
      <c r="AP169" s="1410"/>
      <c r="AQ169" s="1410"/>
      <c r="AR169" s="1411"/>
      <c r="AS169" s="1412"/>
      <c r="AT169" s="1413"/>
      <c r="AU169" s="1414"/>
      <c r="AV169" s="1415"/>
      <c r="AW169" s="1416"/>
      <c r="AX169" s="1415"/>
      <c r="AY169" s="1417"/>
      <c r="AZ169" s="1418"/>
      <c r="BA169" s="1419"/>
      <c r="BB169" s="1420"/>
      <c r="BC169" s="1421"/>
      <c r="BD169" s="1422"/>
      <c r="BE169" s="1423"/>
      <c r="BH169" s="3">
        <v>1</v>
      </c>
    </row>
    <row r="170" spans="2:60" ht="27" customHeight="1">
      <c r="B170" s="120"/>
      <c r="C170" s="1410"/>
      <c r="D170" s="1410"/>
      <c r="E170" s="1410"/>
      <c r="F170" s="1411"/>
      <c r="G170" s="1412"/>
      <c r="H170" s="1413"/>
      <c r="I170" s="1414"/>
      <c r="J170" s="1415"/>
      <c r="K170" s="1416"/>
      <c r="L170" s="1415"/>
      <c r="M170" s="1417"/>
      <c r="N170" s="1418"/>
      <c r="O170" s="1419"/>
      <c r="P170" s="1420"/>
      <c r="Q170" s="1421"/>
      <c r="R170" s="1422"/>
      <c r="S170" s="1423"/>
      <c r="T170" s="1409"/>
      <c r="U170" s="120"/>
      <c r="V170" s="1410"/>
      <c r="W170" s="1410"/>
      <c r="X170" s="1410"/>
      <c r="Y170" s="1411"/>
      <c r="Z170" s="1412"/>
      <c r="AA170" s="1413"/>
      <c r="AB170" s="1414"/>
      <c r="AC170" s="1415"/>
      <c r="AD170" s="1416"/>
      <c r="AE170" s="1415"/>
      <c r="AF170" s="1417"/>
      <c r="AG170" s="1418"/>
      <c r="AH170" s="1419"/>
      <c r="AI170" s="1420"/>
      <c r="AJ170" s="1421"/>
      <c r="AK170" s="1422"/>
      <c r="AL170" s="1423"/>
      <c r="AM170" s="1409"/>
      <c r="AN170" s="120"/>
      <c r="AO170" s="1410"/>
      <c r="AP170" s="1410"/>
      <c r="AQ170" s="1410"/>
      <c r="AR170" s="1411"/>
      <c r="AS170" s="1412"/>
      <c r="AT170" s="1413"/>
      <c r="AU170" s="1414"/>
      <c r="AV170" s="1415"/>
      <c r="AW170" s="1416"/>
      <c r="AX170" s="1415"/>
      <c r="AY170" s="1417"/>
      <c r="AZ170" s="1418"/>
      <c r="BA170" s="1419"/>
      <c r="BB170" s="1420"/>
      <c r="BC170" s="1421"/>
      <c r="BD170" s="1422"/>
      <c r="BE170" s="1423"/>
      <c r="BH170" s="3">
        <v>1</v>
      </c>
    </row>
    <row r="171" spans="2:60" ht="27" customHeight="1">
      <c r="B171" s="120"/>
      <c r="C171" s="1410"/>
      <c r="D171" s="1410"/>
      <c r="E171" s="1410"/>
      <c r="F171" s="1411"/>
      <c r="G171" s="1412"/>
      <c r="H171" s="1413"/>
      <c r="I171" s="1414"/>
      <c r="J171" s="1415"/>
      <c r="K171" s="1416"/>
      <c r="L171" s="1415"/>
      <c r="M171" s="1417"/>
      <c r="N171" s="1418"/>
      <c r="O171" s="1419"/>
      <c r="P171" s="1420"/>
      <c r="Q171" s="1421"/>
      <c r="R171" s="1422"/>
      <c r="S171" s="1423"/>
      <c r="T171" s="1409"/>
      <c r="U171" s="120"/>
      <c r="V171" s="1410"/>
      <c r="W171" s="1410"/>
      <c r="X171" s="1410"/>
      <c r="Y171" s="1411"/>
      <c r="Z171" s="1412"/>
      <c r="AA171" s="1413"/>
      <c r="AB171" s="1414"/>
      <c r="AC171" s="1415"/>
      <c r="AD171" s="1416"/>
      <c r="AE171" s="1415"/>
      <c r="AF171" s="1417"/>
      <c r="AG171" s="1418"/>
      <c r="AH171" s="1419"/>
      <c r="AI171" s="1420"/>
      <c r="AJ171" s="1421"/>
      <c r="AK171" s="1422"/>
      <c r="AL171" s="1423"/>
      <c r="AM171" s="1409"/>
      <c r="AN171" s="120"/>
      <c r="AO171" s="1410"/>
      <c r="AP171" s="1410"/>
      <c r="AQ171" s="1410"/>
      <c r="AR171" s="1411"/>
      <c r="AS171" s="1412"/>
      <c r="AT171" s="1413"/>
      <c r="AU171" s="1414"/>
      <c r="AV171" s="1415"/>
      <c r="AW171" s="1416"/>
      <c r="AX171" s="1415"/>
      <c r="AY171" s="1417"/>
      <c r="AZ171" s="1418"/>
      <c r="BA171" s="1419"/>
      <c r="BB171" s="1420"/>
      <c r="BC171" s="1421"/>
      <c r="BD171" s="1422"/>
      <c r="BE171" s="1423"/>
      <c r="BH171" s="3">
        <v>1</v>
      </c>
    </row>
    <row r="172" spans="2:60" ht="27" customHeight="1">
      <c r="B172" s="120"/>
      <c r="C172" s="1410"/>
      <c r="D172" s="1410"/>
      <c r="E172" s="1410"/>
      <c r="F172" s="1411"/>
      <c r="G172" s="1412"/>
      <c r="H172" s="1413"/>
      <c r="I172" s="1414"/>
      <c r="J172" s="1415"/>
      <c r="K172" s="1416"/>
      <c r="L172" s="1415"/>
      <c r="M172" s="1417"/>
      <c r="N172" s="1418"/>
      <c r="O172" s="1419"/>
      <c r="P172" s="1420"/>
      <c r="Q172" s="1421"/>
      <c r="R172" s="1422"/>
      <c r="S172" s="1423"/>
      <c r="T172" s="1409"/>
      <c r="U172" s="120"/>
      <c r="V172" s="1410"/>
      <c r="W172" s="1410"/>
      <c r="X172" s="1410"/>
      <c r="Y172" s="1411"/>
      <c r="Z172" s="1412"/>
      <c r="AA172" s="1413"/>
      <c r="AB172" s="1414"/>
      <c r="AC172" s="1415"/>
      <c r="AD172" s="1416"/>
      <c r="AE172" s="1415"/>
      <c r="AF172" s="1417"/>
      <c r="AG172" s="1418"/>
      <c r="AH172" s="1419"/>
      <c r="AI172" s="1420"/>
      <c r="AJ172" s="1421"/>
      <c r="AK172" s="1422"/>
      <c r="AL172" s="1423"/>
      <c r="AM172" s="1409"/>
      <c r="AN172" s="120"/>
      <c r="AO172" s="1410"/>
      <c r="AP172" s="1410"/>
      <c r="AQ172" s="1410"/>
      <c r="AR172" s="1411"/>
      <c r="AS172" s="1412"/>
      <c r="AT172" s="1413"/>
      <c r="AU172" s="1414"/>
      <c r="AV172" s="1415"/>
      <c r="AW172" s="1416"/>
      <c r="AX172" s="1415"/>
      <c r="AY172" s="1417"/>
      <c r="AZ172" s="1418"/>
      <c r="BA172" s="1419"/>
      <c r="BB172" s="1420"/>
      <c r="BC172" s="1421"/>
      <c r="BD172" s="1422"/>
      <c r="BE172" s="1423"/>
      <c r="BH172" s="3">
        <v>1</v>
      </c>
    </row>
    <row r="173" spans="2:60" ht="27" customHeight="1">
      <c r="B173" s="120"/>
      <c r="C173" s="1410"/>
      <c r="D173" s="1410"/>
      <c r="E173" s="1410"/>
      <c r="F173" s="1411"/>
      <c r="G173" s="1412"/>
      <c r="H173" s="1413"/>
      <c r="I173" s="1414"/>
      <c r="J173" s="1415"/>
      <c r="K173" s="1416"/>
      <c r="L173" s="1415"/>
      <c r="M173" s="1417"/>
      <c r="N173" s="1418"/>
      <c r="O173" s="1419"/>
      <c r="P173" s="1420"/>
      <c r="Q173" s="1421"/>
      <c r="R173" s="1422"/>
      <c r="S173" s="1423"/>
      <c r="T173" s="1409"/>
      <c r="U173" s="120"/>
      <c r="V173" s="1410"/>
      <c r="W173" s="1410"/>
      <c r="X173" s="1410"/>
      <c r="Y173" s="1411"/>
      <c r="Z173" s="1412"/>
      <c r="AA173" s="1413"/>
      <c r="AB173" s="1414"/>
      <c r="AC173" s="1415"/>
      <c r="AD173" s="1416"/>
      <c r="AE173" s="1415"/>
      <c r="AF173" s="1417"/>
      <c r="AG173" s="1418"/>
      <c r="AH173" s="1419"/>
      <c r="AI173" s="1420"/>
      <c r="AJ173" s="1421"/>
      <c r="AK173" s="1422"/>
      <c r="AL173" s="1423"/>
      <c r="AM173" s="1409"/>
      <c r="AN173" s="120"/>
      <c r="AO173" s="1410"/>
      <c r="AP173" s="1410"/>
      <c r="AQ173" s="1410"/>
      <c r="AR173" s="1411"/>
      <c r="AS173" s="1412"/>
      <c r="AT173" s="1413"/>
      <c r="AU173" s="1414"/>
      <c r="AV173" s="1415"/>
      <c r="AW173" s="1416"/>
      <c r="AX173" s="1415"/>
      <c r="AY173" s="1417"/>
      <c r="AZ173" s="1418"/>
      <c r="BA173" s="1419"/>
      <c r="BB173" s="1420"/>
      <c r="BC173" s="1421"/>
      <c r="BD173" s="1422"/>
      <c r="BE173" s="1423"/>
      <c r="BH173" s="3">
        <v>1</v>
      </c>
    </row>
    <row r="174" spans="2:60" ht="27" customHeight="1">
      <c r="B174" s="120"/>
      <c r="C174" s="1410"/>
      <c r="D174" s="1410"/>
      <c r="E174" s="1410"/>
      <c r="F174" s="1411"/>
      <c r="G174" s="1412"/>
      <c r="H174" s="1413"/>
      <c r="I174" s="1414"/>
      <c r="J174" s="1415"/>
      <c r="K174" s="1416"/>
      <c r="L174" s="1415"/>
      <c r="M174" s="1417"/>
      <c r="N174" s="1418"/>
      <c r="O174" s="1419"/>
      <c r="P174" s="1420"/>
      <c r="Q174" s="1421"/>
      <c r="R174" s="1422"/>
      <c r="S174" s="1423"/>
      <c r="T174" s="1409"/>
      <c r="U174" s="120"/>
      <c r="V174" s="1410"/>
      <c r="W174" s="1410"/>
      <c r="X174" s="1410"/>
      <c r="Y174" s="1411"/>
      <c r="Z174" s="1412"/>
      <c r="AA174" s="1413"/>
      <c r="AB174" s="1414"/>
      <c r="AC174" s="1415"/>
      <c r="AD174" s="1416"/>
      <c r="AE174" s="1415"/>
      <c r="AF174" s="1417"/>
      <c r="AG174" s="1418"/>
      <c r="AH174" s="1419"/>
      <c r="AI174" s="1420"/>
      <c r="AJ174" s="1421"/>
      <c r="AK174" s="1422"/>
      <c r="AL174" s="1423"/>
      <c r="AM174" s="1409"/>
      <c r="AN174" s="120"/>
      <c r="AO174" s="1410"/>
      <c r="AP174" s="1410"/>
      <c r="AQ174" s="1410"/>
      <c r="AR174" s="1411"/>
      <c r="AS174" s="1412"/>
      <c r="AT174" s="1413"/>
      <c r="AU174" s="1414"/>
      <c r="AV174" s="1415"/>
      <c r="AW174" s="1416"/>
      <c r="AX174" s="1415"/>
      <c r="AY174" s="1417"/>
      <c r="AZ174" s="1418"/>
      <c r="BA174" s="1419"/>
      <c r="BB174" s="1420"/>
      <c r="BC174" s="1421"/>
      <c r="BD174" s="1422"/>
      <c r="BE174" s="1423"/>
      <c r="BH174" s="3">
        <v>1</v>
      </c>
    </row>
    <row r="175" spans="2:60" ht="27" customHeight="1">
      <c r="B175" s="120"/>
      <c r="C175" s="1410"/>
      <c r="D175" s="1410"/>
      <c r="E175" s="1410"/>
      <c r="F175" s="1411"/>
      <c r="G175" s="1412"/>
      <c r="H175" s="1413"/>
      <c r="I175" s="1414"/>
      <c r="J175" s="1415"/>
      <c r="K175" s="1416"/>
      <c r="L175" s="1415"/>
      <c r="M175" s="1417"/>
      <c r="N175" s="1418"/>
      <c r="O175" s="1419"/>
      <c r="P175" s="1420"/>
      <c r="Q175" s="1421"/>
      <c r="R175" s="1422"/>
      <c r="S175" s="1423"/>
      <c r="T175" s="1409"/>
      <c r="U175" s="120"/>
      <c r="V175" s="1410"/>
      <c r="W175" s="1410"/>
      <c r="X175" s="1410"/>
      <c r="Y175" s="1411"/>
      <c r="Z175" s="1412"/>
      <c r="AA175" s="1413"/>
      <c r="AB175" s="1414"/>
      <c r="AC175" s="1415"/>
      <c r="AD175" s="1416"/>
      <c r="AE175" s="1415"/>
      <c r="AF175" s="1417"/>
      <c r="AG175" s="1418"/>
      <c r="AH175" s="1419"/>
      <c r="AI175" s="1420"/>
      <c r="AJ175" s="1421"/>
      <c r="AK175" s="1422"/>
      <c r="AL175" s="1423"/>
      <c r="AM175" s="1409"/>
      <c r="AN175" s="120"/>
      <c r="AO175" s="1410"/>
      <c r="AP175" s="1410"/>
      <c r="AQ175" s="1410"/>
      <c r="AR175" s="1411"/>
      <c r="AS175" s="1412"/>
      <c r="AT175" s="1413"/>
      <c r="AU175" s="1414"/>
      <c r="AV175" s="1415"/>
      <c r="AW175" s="1416"/>
      <c r="AX175" s="1415"/>
      <c r="AY175" s="1417"/>
      <c r="AZ175" s="1418"/>
      <c r="BA175" s="1419"/>
      <c r="BB175" s="1420"/>
      <c r="BC175" s="1421"/>
      <c r="BD175" s="1422"/>
      <c r="BE175" s="1423"/>
      <c r="BH175" s="3">
        <v>1</v>
      </c>
    </row>
    <row r="176" spans="2:60" ht="27" customHeight="1">
      <c r="B176" s="120"/>
      <c r="C176" s="1410"/>
      <c r="D176" s="1410"/>
      <c r="E176" s="1410"/>
      <c r="F176" s="1411"/>
      <c r="G176" s="1412"/>
      <c r="H176" s="1413"/>
      <c r="I176" s="1414"/>
      <c r="J176" s="1415"/>
      <c r="K176" s="1416"/>
      <c r="L176" s="1415"/>
      <c r="M176" s="1417"/>
      <c r="N176" s="1418"/>
      <c r="O176" s="1419"/>
      <c r="P176" s="1420"/>
      <c r="Q176" s="1421"/>
      <c r="R176" s="1422"/>
      <c r="S176" s="1423"/>
      <c r="T176" s="1409"/>
      <c r="U176" s="120"/>
      <c r="V176" s="1410"/>
      <c r="W176" s="1410"/>
      <c r="X176" s="1410"/>
      <c r="Y176" s="1411"/>
      <c r="Z176" s="1412"/>
      <c r="AA176" s="1413"/>
      <c r="AB176" s="1414"/>
      <c r="AC176" s="1415"/>
      <c r="AD176" s="1416"/>
      <c r="AE176" s="1415"/>
      <c r="AF176" s="1417"/>
      <c r="AG176" s="1418"/>
      <c r="AH176" s="1419"/>
      <c r="AI176" s="1420"/>
      <c r="AJ176" s="1421"/>
      <c r="AK176" s="1422"/>
      <c r="AL176" s="1423"/>
      <c r="AM176" s="1409"/>
      <c r="AN176" s="120"/>
      <c r="AO176" s="1410"/>
      <c r="AP176" s="1410"/>
      <c r="AQ176" s="1410"/>
      <c r="AR176" s="1411"/>
      <c r="AS176" s="1412"/>
      <c r="AT176" s="1413"/>
      <c r="AU176" s="1414"/>
      <c r="AV176" s="1415"/>
      <c r="AW176" s="1416"/>
      <c r="AX176" s="1415"/>
      <c r="AY176" s="1417"/>
      <c r="AZ176" s="1418"/>
      <c r="BA176" s="1419"/>
      <c r="BB176" s="1420"/>
      <c r="BC176" s="1421"/>
      <c r="BD176" s="1422"/>
      <c r="BE176" s="1423"/>
      <c r="BH176" s="3">
        <v>1</v>
      </c>
    </row>
    <row r="177" spans="2:60" ht="27" customHeight="1">
      <c r="B177" s="120"/>
      <c r="C177" s="1410"/>
      <c r="D177" s="1410"/>
      <c r="E177" s="1410"/>
      <c r="F177" s="1411"/>
      <c r="G177" s="1412"/>
      <c r="H177" s="1413"/>
      <c r="I177" s="1414"/>
      <c r="J177" s="1415"/>
      <c r="K177" s="1416"/>
      <c r="L177" s="1415"/>
      <c r="M177" s="1417"/>
      <c r="N177" s="1418"/>
      <c r="O177" s="1419"/>
      <c r="P177" s="1420"/>
      <c r="Q177" s="1421"/>
      <c r="R177" s="1422"/>
      <c r="S177" s="1423"/>
      <c r="T177" s="1409"/>
      <c r="U177" s="120"/>
      <c r="V177" s="1410"/>
      <c r="W177" s="1410"/>
      <c r="X177" s="1410"/>
      <c r="Y177" s="1411"/>
      <c r="Z177" s="1412"/>
      <c r="AA177" s="1413"/>
      <c r="AB177" s="1414"/>
      <c r="AC177" s="1415"/>
      <c r="AD177" s="1416"/>
      <c r="AE177" s="1415"/>
      <c r="AF177" s="1417"/>
      <c r="AG177" s="1418"/>
      <c r="AH177" s="1419"/>
      <c r="AI177" s="1420"/>
      <c r="AJ177" s="1421"/>
      <c r="AK177" s="1422"/>
      <c r="AL177" s="1423"/>
      <c r="AM177" s="1409"/>
      <c r="AN177" s="120"/>
      <c r="AO177" s="1410"/>
      <c r="AP177" s="1410"/>
      <c r="AQ177" s="1410"/>
      <c r="AR177" s="1411"/>
      <c r="AS177" s="1412"/>
      <c r="AT177" s="1413"/>
      <c r="AU177" s="1414"/>
      <c r="AV177" s="1415"/>
      <c r="AW177" s="1416"/>
      <c r="AX177" s="1415"/>
      <c r="AY177" s="1417"/>
      <c r="AZ177" s="1418"/>
      <c r="BA177" s="1419"/>
      <c r="BB177" s="1420"/>
      <c r="BC177" s="1421"/>
      <c r="BD177" s="1422"/>
      <c r="BE177" s="1423"/>
      <c r="BH177" s="3">
        <v>1</v>
      </c>
    </row>
    <row r="178" spans="2:60" ht="27" customHeight="1">
      <c r="B178" s="120"/>
      <c r="C178" s="1410"/>
      <c r="D178" s="1410"/>
      <c r="E178" s="1410"/>
      <c r="F178" s="1411"/>
      <c r="G178" s="1412"/>
      <c r="H178" s="1413"/>
      <c r="I178" s="1414"/>
      <c r="J178" s="1415"/>
      <c r="K178" s="1416"/>
      <c r="L178" s="1415"/>
      <c r="M178" s="1417"/>
      <c r="N178" s="1418"/>
      <c r="O178" s="1419"/>
      <c r="P178" s="1420"/>
      <c r="Q178" s="1421"/>
      <c r="R178" s="1422"/>
      <c r="S178" s="1423"/>
      <c r="T178" s="1409"/>
      <c r="U178" s="120"/>
      <c r="V178" s="1410"/>
      <c r="W178" s="1410"/>
      <c r="X178" s="1410"/>
      <c r="Y178" s="1411"/>
      <c r="Z178" s="1412"/>
      <c r="AA178" s="1413"/>
      <c r="AB178" s="1414"/>
      <c r="AC178" s="1415"/>
      <c r="AD178" s="1416"/>
      <c r="AE178" s="1415"/>
      <c r="AF178" s="1417"/>
      <c r="AG178" s="1418"/>
      <c r="AH178" s="1419"/>
      <c r="AI178" s="1420"/>
      <c r="AJ178" s="1421"/>
      <c r="AK178" s="1422"/>
      <c r="AL178" s="1423"/>
      <c r="AM178" s="1409"/>
      <c r="AN178" s="120"/>
      <c r="AO178" s="1410"/>
      <c r="AP178" s="1410"/>
      <c r="AQ178" s="1410"/>
      <c r="AR178" s="1411"/>
      <c r="AS178" s="1412"/>
      <c r="AT178" s="1413"/>
      <c r="AU178" s="1414"/>
      <c r="AV178" s="1415"/>
      <c r="AW178" s="1416"/>
      <c r="AX178" s="1415"/>
      <c r="AY178" s="1417"/>
      <c r="AZ178" s="1418"/>
      <c r="BA178" s="1419"/>
      <c r="BB178" s="1420"/>
      <c r="BC178" s="1421"/>
      <c r="BD178" s="1422"/>
      <c r="BE178" s="1423"/>
      <c r="BH178" s="3">
        <v>1</v>
      </c>
    </row>
    <row r="179" spans="2:60" ht="27" customHeight="1">
      <c r="B179" s="120"/>
      <c r="C179" s="1410"/>
      <c r="D179" s="1410"/>
      <c r="E179" s="1410"/>
      <c r="F179" s="1411"/>
      <c r="G179" s="1412"/>
      <c r="H179" s="1413"/>
      <c r="I179" s="1414"/>
      <c r="J179" s="1415"/>
      <c r="K179" s="1416"/>
      <c r="L179" s="1415"/>
      <c r="M179" s="1417"/>
      <c r="N179" s="1418"/>
      <c r="O179" s="1419"/>
      <c r="P179" s="1420"/>
      <c r="Q179" s="1421"/>
      <c r="R179" s="1422"/>
      <c r="S179" s="1423"/>
      <c r="T179" s="1409"/>
      <c r="U179" s="120"/>
      <c r="V179" s="1410"/>
      <c r="W179" s="1410"/>
      <c r="X179" s="1410"/>
      <c r="Y179" s="1411"/>
      <c r="Z179" s="1412"/>
      <c r="AA179" s="1413"/>
      <c r="AB179" s="1414"/>
      <c r="AC179" s="1415"/>
      <c r="AD179" s="1416"/>
      <c r="AE179" s="1415"/>
      <c r="AF179" s="1417"/>
      <c r="AG179" s="1418"/>
      <c r="AH179" s="1419"/>
      <c r="AI179" s="1420"/>
      <c r="AJ179" s="1421"/>
      <c r="AK179" s="1422"/>
      <c r="AL179" s="1423"/>
      <c r="AM179" s="1409"/>
      <c r="AN179" s="120"/>
      <c r="AO179" s="1410"/>
      <c r="AP179" s="1410"/>
      <c r="AQ179" s="1410"/>
      <c r="AR179" s="1411"/>
      <c r="AS179" s="1412"/>
      <c r="AT179" s="1413"/>
      <c r="AU179" s="1414"/>
      <c r="AV179" s="1415"/>
      <c r="AW179" s="1416"/>
      <c r="AX179" s="1415"/>
      <c r="AY179" s="1417"/>
      <c r="AZ179" s="1418"/>
      <c r="BA179" s="1419"/>
      <c r="BB179" s="1420"/>
      <c r="BC179" s="1421"/>
      <c r="BD179" s="1422"/>
      <c r="BE179" s="1423"/>
      <c r="BH179" s="3">
        <v>1</v>
      </c>
    </row>
    <row r="180" spans="2:60" ht="27" customHeight="1">
      <c r="B180" s="120"/>
      <c r="C180" s="1410"/>
      <c r="D180" s="1410"/>
      <c r="E180" s="1410"/>
      <c r="F180" s="1411"/>
      <c r="G180" s="1412"/>
      <c r="H180" s="1413"/>
      <c r="I180" s="1414"/>
      <c r="J180" s="1415"/>
      <c r="K180" s="1416"/>
      <c r="L180" s="1415"/>
      <c r="M180" s="1417"/>
      <c r="N180" s="1418"/>
      <c r="O180" s="1419"/>
      <c r="P180" s="1420"/>
      <c r="Q180" s="1421"/>
      <c r="R180" s="1422"/>
      <c r="S180" s="1423"/>
      <c r="T180" s="1409"/>
      <c r="U180" s="120"/>
      <c r="V180" s="1410"/>
      <c r="W180" s="1410"/>
      <c r="X180" s="1410"/>
      <c r="Y180" s="1411"/>
      <c r="Z180" s="1412"/>
      <c r="AA180" s="1413"/>
      <c r="AB180" s="1414"/>
      <c r="AC180" s="1415"/>
      <c r="AD180" s="1416"/>
      <c r="AE180" s="1415"/>
      <c r="AF180" s="1417"/>
      <c r="AG180" s="1418"/>
      <c r="AH180" s="1419"/>
      <c r="AI180" s="1420"/>
      <c r="AJ180" s="1421"/>
      <c r="AK180" s="1422"/>
      <c r="AL180" s="1423"/>
      <c r="AM180" s="1409"/>
      <c r="AN180" s="120"/>
      <c r="AO180" s="1410"/>
      <c r="AP180" s="1410"/>
      <c r="AQ180" s="1410"/>
      <c r="AR180" s="1411"/>
      <c r="AS180" s="1412"/>
      <c r="AT180" s="1413"/>
      <c r="AU180" s="1414"/>
      <c r="AV180" s="1415"/>
      <c r="AW180" s="1416"/>
      <c r="AX180" s="1415"/>
      <c r="AY180" s="1417"/>
      <c r="AZ180" s="1418"/>
      <c r="BA180" s="1419"/>
      <c r="BB180" s="1420"/>
      <c r="BC180" s="1421"/>
      <c r="BD180" s="1422"/>
      <c r="BE180" s="1423"/>
      <c r="BH180" s="3">
        <v>1</v>
      </c>
    </row>
    <row r="181" spans="2:60" ht="27" customHeight="1">
      <c r="B181" s="120"/>
      <c r="C181" s="1410"/>
      <c r="D181" s="1410"/>
      <c r="E181" s="1410"/>
      <c r="F181" s="1411"/>
      <c r="G181" s="1412"/>
      <c r="H181" s="1413"/>
      <c r="I181" s="1414"/>
      <c r="J181" s="1415"/>
      <c r="K181" s="1416"/>
      <c r="L181" s="1415"/>
      <c r="M181" s="1417"/>
      <c r="N181" s="1418"/>
      <c r="O181" s="1419"/>
      <c r="P181" s="1420"/>
      <c r="Q181" s="1421"/>
      <c r="R181" s="1422"/>
      <c r="S181" s="1423"/>
      <c r="T181" s="1409"/>
      <c r="U181" s="120"/>
      <c r="V181" s="1410"/>
      <c r="W181" s="1410"/>
      <c r="X181" s="1410"/>
      <c r="Y181" s="1411"/>
      <c r="Z181" s="1412"/>
      <c r="AA181" s="1413"/>
      <c r="AB181" s="1414"/>
      <c r="AC181" s="1415"/>
      <c r="AD181" s="1416"/>
      <c r="AE181" s="1415"/>
      <c r="AF181" s="1417"/>
      <c r="AG181" s="1418"/>
      <c r="AH181" s="1419"/>
      <c r="AI181" s="1420"/>
      <c r="AJ181" s="1421"/>
      <c r="AK181" s="1422"/>
      <c r="AL181" s="1423"/>
      <c r="AM181" s="1409"/>
      <c r="AN181" s="120"/>
      <c r="AO181" s="1410"/>
      <c r="AP181" s="1410"/>
      <c r="AQ181" s="1410"/>
      <c r="AR181" s="1411"/>
      <c r="AS181" s="1412"/>
      <c r="AT181" s="1413"/>
      <c r="AU181" s="1414"/>
      <c r="AV181" s="1415"/>
      <c r="AW181" s="1416"/>
      <c r="AX181" s="1415"/>
      <c r="AY181" s="1417"/>
      <c r="AZ181" s="1418"/>
      <c r="BA181" s="1419"/>
      <c r="BB181" s="1420"/>
      <c r="BC181" s="1421"/>
      <c r="BD181" s="1422"/>
      <c r="BE181" s="1423"/>
      <c r="BH181" s="3">
        <v>1</v>
      </c>
    </row>
    <row r="182" spans="2:60" ht="27" customHeight="1">
      <c r="B182" s="120"/>
      <c r="C182" s="1410"/>
      <c r="D182" s="1410"/>
      <c r="E182" s="1410"/>
      <c r="F182" s="1411"/>
      <c r="G182" s="1412"/>
      <c r="H182" s="1413"/>
      <c r="I182" s="1414"/>
      <c r="J182" s="1415"/>
      <c r="K182" s="1416"/>
      <c r="L182" s="1415"/>
      <c r="M182" s="1417"/>
      <c r="N182" s="1418"/>
      <c r="O182" s="1419"/>
      <c r="P182" s="1420"/>
      <c r="Q182" s="1421"/>
      <c r="R182" s="1422"/>
      <c r="S182" s="1423"/>
      <c r="T182" s="1409"/>
      <c r="U182" s="120"/>
      <c r="V182" s="1410"/>
      <c r="W182" s="1410"/>
      <c r="X182" s="1410"/>
      <c r="Y182" s="1411"/>
      <c r="Z182" s="1412"/>
      <c r="AA182" s="1413"/>
      <c r="AB182" s="1414"/>
      <c r="AC182" s="1415"/>
      <c r="AD182" s="1416"/>
      <c r="AE182" s="1415"/>
      <c r="AF182" s="1417"/>
      <c r="AG182" s="1418"/>
      <c r="AH182" s="1419"/>
      <c r="AI182" s="1420"/>
      <c r="AJ182" s="1421"/>
      <c r="AK182" s="1422"/>
      <c r="AL182" s="1423"/>
      <c r="AM182" s="1409"/>
      <c r="AN182" s="120"/>
      <c r="AO182" s="1410"/>
      <c r="AP182" s="1410"/>
      <c r="AQ182" s="1410"/>
      <c r="AR182" s="1411"/>
      <c r="AS182" s="1412"/>
      <c r="AT182" s="1413"/>
      <c r="AU182" s="1414"/>
      <c r="AV182" s="1415"/>
      <c r="AW182" s="1416"/>
      <c r="AX182" s="1415"/>
      <c r="AY182" s="1417"/>
      <c r="AZ182" s="1418"/>
      <c r="BA182" s="1419"/>
      <c r="BB182" s="1420"/>
      <c r="BC182" s="1421"/>
      <c r="BD182" s="1422"/>
      <c r="BE182" s="1423"/>
      <c r="BH182" s="3">
        <v>1</v>
      </c>
    </row>
    <row r="183" spans="2:60" ht="27" customHeight="1">
      <c r="B183" s="120"/>
      <c r="C183" s="1410"/>
      <c r="D183" s="1410"/>
      <c r="E183" s="1410"/>
      <c r="F183" s="1411"/>
      <c r="G183" s="1412"/>
      <c r="H183" s="1413"/>
      <c r="I183" s="1414"/>
      <c r="J183" s="1415"/>
      <c r="K183" s="1416"/>
      <c r="L183" s="1415"/>
      <c r="M183" s="1417"/>
      <c r="N183" s="1418"/>
      <c r="O183" s="1419"/>
      <c r="P183" s="1420"/>
      <c r="Q183" s="1421"/>
      <c r="R183" s="1422"/>
      <c r="S183" s="1423"/>
      <c r="T183" s="1409"/>
      <c r="U183" s="120"/>
      <c r="V183" s="1410"/>
      <c r="W183" s="1410"/>
      <c r="X183" s="1410"/>
      <c r="Y183" s="1411"/>
      <c r="Z183" s="1412"/>
      <c r="AA183" s="1413"/>
      <c r="AB183" s="1414"/>
      <c r="AC183" s="1415"/>
      <c r="AD183" s="1416"/>
      <c r="AE183" s="1415"/>
      <c r="AF183" s="1417"/>
      <c r="AG183" s="1418"/>
      <c r="AH183" s="1419"/>
      <c r="AI183" s="1420"/>
      <c r="AJ183" s="1421"/>
      <c r="AK183" s="1422"/>
      <c r="AL183" s="1423"/>
      <c r="AM183" s="1409"/>
      <c r="AN183" s="120"/>
      <c r="AO183" s="1410"/>
      <c r="AP183" s="1410"/>
      <c r="AQ183" s="1410"/>
      <c r="AR183" s="1411"/>
      <c r="AS183" s="1412"/>
      <c r="AT183" s="1413"/>
      <c r="AU183" s="1414"/>
      <c r="AV183" s="1415"/>
      <c r="AW183" s="1416"/>
      <c r="AX183" s="1415"/>
      <c r="AY183" s="1417"/>
      <c r="AZ183" s="1418"/>
      <c r="BA183" s="1419"/>
      <c r="BB183" s="1420"/>
      <c r="BC183" s="1421"/>
      <c r="BD183" s="1422"/>
      <c r="BE183" s="1423"/>
      <c r="BH183" s="3">
        <v>1</v>
      </c>
    </row>
    <row r="184" spans="2:60" ht="27" customHeight="1">
      <c r="B184" s="120"/>
      <c r="C184" s="1410"/>
      <c r="D184" s="1410"/>
      <c r="E184" s="1410"/>
      <c r="F184" s="1411"/>
      <c r="G184" s="1412"/>
      <c r="H184" s="1413"/>
      <c r="I184" s="1414"/>
      <c r="J184" s="1415"/>
      <c r="K184" s="1416"/>
      <c r="L184" s="1415"/>
      <c r="M184" s="1417"/>
      <c r="N184" s="1418"/>
      <c r="O184" s="1419"/>
      <c r="P184" s="1420"/>
      <c r="Q184" s="1421"/>
      <c r="R184" s="1422"/>
      <c r="S184" s="1423"/>
      <c r="T184" s="1409"/>
      <c r="U184" s="120"/>
      <c r="V184" s="1410"/>
      <c r="W184" s="1410"/>
      <c r="X184" s="1410"/>
      <c r="Y184" s="1411"/>
      <c r="Z184" s="1412"/>
      <c r="AA184" s="1413"/>
      <c r="AB184" s="1414"/>
      <c r="AC184" s="1415"/>
      <c r="AD184" s="1416"/>
      <c r="AE184" s="1415"/>
      <c r="AF184" s="1417"/>
      <c r="AG184" s="1418"/>
      <c r="AH184" s="1419"/>
      <c r="AI184" s="1420"/>
      <c r="AJ184" s="1421"/>
      <c r="AK184" s="1422"/>
      <c r="AL184" s="1423"/>
      <c r="AM184" s="1409"/>
      <c r="AN184" s="120"/>
      <c r="AO184" s="1410"/>
      <c r="AP184" s="1410"/>
      <c r="AQ184" s="1410"/>
      <c r="AR184" s="1411"/>
      <c r="AS184" s="1412"/>
      <c r="AT184" s="1413"/>
      <c r="AU184" s="1414"/>
      <c r="AV184" s="1415"/>
      <c r="AW184" s="1416"/>
      <c r="AX184" s="1415"/>
      <c r="AY184" s="1417"/>
      <c r="AZ184" s="1418"/>
      <c r="BA184" s="1419"/>
      <c r="BB184" s="1420"/>
      <c r="BC184" s="1421"/>
      <c r="BD184" s="1422"/>
      <c r="BE184" s="1423"/>
      <c r="BH184" s="3">
        <v>1</v>
      </c>
    </row>
    <row r="185" spans="2:60" ht="27" customHeight="1">
      <c r="B185" s="120"/>
      <c r="C185" s="1410"/>
      <c r="D185" s="1410"/>
      <c r="E185" s="1410"/>
      <c r="F185" s="1411"/>
      <c r="G185" s="1412"/>
      <c r="H185" s="1413"/>
      <c r="I185" s="1414"/>
      <c r="J185" s="1415"/>
      <c r="K185" s="1416"/>
      <c r="L185" s="1415"/>
      <c r="M185" s="1417"/>
      <c r="N185" s="1418"/>
      <c r="O185" s="1419"/>
      <c r="P185" s="1420"/>
      <c r="Q185" s="1421"/>
      <c r="R185" s="1422"/>
      <c r="S185" s="1423"/>
      <c r="T185" s="1409"/>
      <c r="U185" s="120"/>
      <c r="V185" s="1410"/>
      <c r="W185" s="1410"/>
      <c r="X185" s="1410"/>
      <c r="Y185" s="1411"/>
      <c r="Z185" s="1412"/>
      <c r="AA185" s="1413"/>
      <c r="AB185" s="1414"/>
      <c r="AC185" s="1415"/>
      <c r="AD185" s="1416"/>
      <c r="AE185" s="1415"/>
      <c r="AF185" s="1417"/>
      <c r="AG185" s="1418"/>
      <c r="AH185" s="1419"/>
      <c r="AI185" s="1420"/>
      <c r="AJ185" s="1421"/>
      <c r="AK185" s="1422"/>
      <c r="AL185" s="1423"/>
      <c r="AM185" s="1409"/>
      <c r="AN185" s="120"/>
      <c r="AO185" s="1410"/>
      <c r="AP185" s="1410"/>
      <c r="AQ185" s="1410"/>
      <c r="AR185" s="1411"/>
      <c r="AS185" s="1412"/>
      <c r="AT185" s="1413"/>
      <c r="AU185" s="1414"/>
      <c r="AV185" s="1415"/>
      <c r="AW185" s="1416"/>
      <c r="AX185" s="1415"/>
      <c r="AY185" s="1417"/>
      <c r="AZ185" s="1418"/>
      <c r="BA185" s="1419"/>
      <c r="BB185" s="1420"/>
      <c r="BC185" s="1421"/>
      <c r="BD185" s="1422"/>
      <c r="BE185" s="1423"/>
      <c r="BH185" s="3">
        <v>1</v>
      </c>
    </row>
    <row r="186" spans="2:60" ht="27" customHeight="1">
      <c r="B186" s="120"/>
      <c r="C186" s="1410"/>
      <c r="D186" s="1410"/>
      <c r="E186" s="1410"/>
      <c r="F186" s="1411"/>
      <c r="G186" s="1412"/>
      <c r="H186" s="1413"/>
      <c r="I186" s="1414"/>
      <c r="J186" s="1415"/>
      <c r="K186" s="1416"/>
      <c r="L186" s="1415"/>
      <c r="M186" s="1417"/>
      <c r="N186" s="1418"/>
      <c r="O186" s="1419"/>
      <c r="P186" s="1420"/>
      <c r="Q186" s="1421"/>
      <c r="R186" s="1422"/>
      <c r="S186" s="1423"/>
      <c r="T186" s="1409"/>
      <c r="U186" s="120"/>
      <c r="V186" s="1410"/>
      <c r="W186" s="1410"/>
      <c r="X186" s="1410"/>
      <c r="Y186" s="1411"/>
      <c r="Z186" s="1412"/>
      <c r="AA186" s="1413"/>
      <c r="AB186" s="1414"/>
      <c r="AC186" s="1415"/>
      <c r="AD186" s="1416"/>
      <c r="AE186" s="1415"/>
      <c r="AF186" s="1417"/>
      <c r="AG186" s="1418"/>
      <c r="AH186" s="1419"/>
      <c r="AI186" s="1420"/>
      <c r="AJ186" s="1421"/>
      <c r="AK186" s="1422"/>
      <c r="AL186" s="1423"/>
      <c r="AM186" s="1409"/>
      <c r="AN186" s="120"/>
      <c r="AO186" s="1410"/>
      <c r="AP186" s="1410"/>
      <c r="AQ186" s="1410"/>
      <c r="AR186" s="1411"/>
      <c r="AS186" s="1412"/>
      <c r="AT186" s="1413"/>
      <c r="AU186" s="1414"/>
      <c r="AV186" s="1415"/>
      <c r="AW186" s="1416"/>
      <c r="AX186" s="1415"/>
      <c r="AY186" s="1417"/>
      <c r="AZ186" s="1418"/>
      <c r="BA186" s="1419"/>
      <c r="BB186" s="1420"/>
      <c r="BC186" s="1421"/>
      <c r="BD186" s="1422"/>
      <c r="BE186" s="1423"/>
      <c r="BH186" s="3">
        <v>1</v>
      </c>
    </row>
    <row r="187" spans="2:60" ht="27" customHeight="1">
      <c r="B187" s="120"/>
      <c r="C187" s="1410"/>
      <c r="D187" s="1410"/>
      <c r="E187" s="1410"/>
      <c r="F187" s="1411"/>
      <c r="G187" s="1412"/>
      <c r="H187" s="1413"/>
      <c r="I187" s="1414"/>
      <c r="J187" s="1415"/>
      <c r="K187" s="1416"/>
      <c r="L187" s="1415"/>
      <c r="M187" s="1417"/>
      <c r="N187" s="1418"/>
      <c r="O187" s="1419"/>
      <c r="P187" s="1420"/>
      <c r="Q187" s="1421"/>
      <c r="R187" s="1422"/>
      <c r="S187" s="1423"/>
      <c r="T187" s="1409"/>
      <c r="U187" s="120"/>
      <c r="V187" s="1410"/>
      <c r="W187" s="1410"/>
      <c r="X187" s="1410"/>
      <c r="Y187" s="1411"/>
      <c r="Z187" s="1412"/>
      <c r="AA187" s="1413"/>
      <c r="AB187" s="1414"/>
      <c r="AC187" s="1415"/>
      <c r="AD187" s="1416"/>
      <c r="AE187" s="1415"/>
      <c r="AF187" s="1417"/>
      <c r="AG187" s="1418"/>
      <c r="AH187" s="1419"/>
      <c r="AI187" s="1420"/>
      <c r="AJ187" s="1421"/>
      <c r="AK187" s="1422"/>
      <c r="AL187" s="1423"/>
      <c r="AM187" s="1409"/>
      <c r="AN187" s="120"/>
      <c r="AO187" s="1410"/>
      <c r="AP187" s="1410"/>
      <c r="AQ187" s="1410"/>
      <c r="AR187" s="1411"/>
      <c r="AS187" s="1412"/>
      <c r="AT187" s="1413"/>
      <c r="AU187" s="1414"/>
      <c r="AV187" s="1415"/>
      <c r="AW187" s="1416"/>
      <c r="AX187" s="1415"/>
      <c r="AY187" s="1417"/>
      <c r="AZ187" s="1418"/>
      <c r="BA187" s="1419"/>
      <c r="BB187" s="1420"/>
      <c r="BC187" s="1421"/>
      <c r="BD187" s="1422"/>
      <c r="BE187" s="1423"/>
      <c r="BH187" s="3">
        <v>1</v>
      </c>
    </row>
    <row r="188" spans="2:60" ht="27" customHeight="1">
      <c r="B188" s="120"/>
      <c r="C188" s="1410"/>
      <c r="D188" s="1410"/>
      <c r="E188" s="1410"/>
      <c r="F188" s="1411"/>
      <c r="G188" s="1412"/>
      <c r="H188" s="1413"/>
      <c r="I188" s="1414"/>
      <c r="J188" s="1415"/>
      <c r="K188" s="1416"/>
      <c r="L188" s="1415"/>
      <c r="M188" s="1417"/>
      <c r="N188" s="1418"/>
      <c r="O188" s="1419"/>
      <c r="P188" s="1420"/>
      <c r="Q188" s="1421"/>
      <c r="R188" s="1422"/>
      <c r="S188" s="1423"/>
      <c r="T188" s="1409"/>
      <c r="U188" s="120"/>
      <c r="V188" s="1410"/>
      <c r="W188" s="1410"/>
      <c r="X188" s="1410"/>
      <c r="Y188" s="1411"/>
      <c r="Z188" s="1412"/>
      <c r="AA188" s="1413"/>
      <c r="AB188" s="1414"/>
      <c r="AC188" s="1415"/>
      <c r="AD188" s="1416"/>
      <c r="AE188" s="1415"/>
      <c r="AF188" s="1417"/>
      <c r="AG188" s="1418"/>
      <c r="AH188" s="1419"/>
      <c r="AI188" s="1420"/>
      <c r="AJ188" s="1421"/>
      <c r="AK188" s="1422"/>
      <c r="AL188" s="1423"/>
      <c r="AM188" s="1409"/>
      <c r="AN188" s="120"/>
      <c r="AO188" s="1410"/>
      <c r="AP188" s="1410"/>
      <c r="AQ188" s="1410"/>
      <c r="AR188" s="1411"/>
      <c r="AS188" s="1412"/>
      <c r="AT188" s="1413"/>
      <c r="AU188" s="1414"/>
      <c r="AV188" s="1415"/>
      <c r="AW188" s="1416"/>
      <c r="AX188" s="1415"/>
      <c r="AY188" s="1417"/>
      <c r="AZ188" s="1418"/>
      <c r="BA188" s="1419"/>
      <c r="BB188" s="1420"/>
      <c r="BC188" s="1421"/>
      <c r="BD188" s="1422"/>
      <c r="BE188" s="1423"/>
      <c r="BH188" s="3">
        <v>1</v>
      </c>
    </row>
    <row r="189" spans="2:60" ht="27" customHeight="1">
      <c r="B189" s="120"/>
      <c r="C189" s="1410"/>
      <c r="D189" s="1410"/>
      <c r="E189" s="1410"/>
      <c r="F189" s="1411"/>
      <c r="G189" s="1412"/>
      <c r="H189" s="1413"/>
      <c r="I189" s="1414"/>
      <c r="J189" s="1415"/>
      <c r="K189" s="1416"/>
      <c r="L189" s="1415"/>
      <c r="M189" s="1417"/>
      <c r="N189" s="1418"/>
      <c r="O189" s="1419"/>
      <c r="P189" s="1420"/>
      <c r="Q189" s="1421"/>
      <c r="R189" s="1422"/>
      <c r="S189" s="1423"/>
      <c r="T189" s="1409"/>
      <c r="U189" s="120"/>
      <c r="V189" s="1410"/>
      <c r="W189" s="1410"/>
      <c r="X189" s="1410"/>
      <c r="Y189" s="1411"/>
      <c r="Z189" s="1412"/>
      <c r="AA189" s="1413"/>
      <c r="AB189" s="1414"/>
      <c r="AC189" s="1415"/>
      <c r="AD189" s="1416"/>
      <c r="AE189" s="1415"/>
      <c r="AF189" s="1417"/>
      <c r="AG189" s="1418"/>
      <c r="AH189" s="1419"/>
      <c r="AI189" s="1420"/>
      <c r="AJ189" s="1421"/>
      <c r="AK189" s="1422"/>
      <c r="AL189" s="1423"/>
      <c r="AM189" s="1409"/>
      <c r="AN189" s="120"/>
      <c r="AO189" s="1410"/>
      <c r="AP189" s="1410"/>
      <c r="AQ189" s="1410"/>
      <c r="AR189" s="1411"/>
      <c r="AS189" s="1412"/>
      <c r="AT189" s="1413"/>
      <c r="AU189" s="1414"/>
      <c r="AV189" s="1415"/>
      <c r="AW189" s="1416"/>
      <c r="AX189" s="1415"/>
      <c r="AY189" s="1417"/>
      <c r="AZ189" s="1418"/>
      <c r="BA189" s="1419"/>
      <c r="BB189" s="1420"/>
      <c r="BC189" s="1421"/>
      <c r="BD189" s="1422"/>
      <c r="BE189" s="1423"/>
      <c r="BH189" s="3">
        <v>1</v>
      </c>
    </row>
    <row r="190" spans="2:60" ht="27" customHeight="1">
      <c r="B190" s="120"/>
      <c r="C190" s="1410"/>
      <c r="D190" s="1410"/>
      <c r="E190" s="1410"/>
      <c r="F190" s="1411"/>
      <c r="G190" s="1412"/>
      <c r="H190" s="1413"/>
      <c r="I190" s="1414"/>
      <c r="J190" s="1415"/>
      <c r="K190" s="1416"/>
      <c r="L190" s="1415"/>
      <c r="M190" s="1417"/>
      <c r="N190" s="1418"/>
      <c r="O190" s="1419"/>
      <c r="P190" s="1420"/>
      <c r="Q190" s="1421"/>
      <c r="R190" s="1422"/>
      <c r="S190" s="1423"/>
      <c r="T190" s="1409"/>
      <c r="U190" s="120"/>
      <c r="V190" s="1410"/>
      <c r="W190" s="1410"/>
      <c r="X190" s="1410"/>
      <c r="Y190" s="1411"/>
      <c r="Z190" s="1412"/>
      <c r="AA190" s="1413"/>
      <c r="AB190" s="1414"/>
      <c r="AC190" s="1415"/>
      <c r="AD190" s="1416"/>
      <c r="AE190" s="1415"/>
      <c r="AF190" s="1417"/>
      <c r="AG190" s="1418"/>
      <c r="AH190" s="1419"/>
      <c r="AI190" s="1420"/>
      <c r="AJ190" s="1421"/>
      <c r="AK190" s="1422"/>
      <c r="AL190" s="1423"/>
      <c r="AM190" s="1409"/>
      <c r="AN190" s="120"/>
      <c r="AO190" s="1410"/>
      <c r="AP190" s="1410"/>
      <c r="AQ190" s="1410"/>
      <c r="AR190" s="1411"/>
      <c r="AS190" s="1412"/>
      <c r="AT190" s="1413"/>
      <c r="AU190" s="1414"/>
      <c r="AV190" s="1415"/>
      <c r="AW190" s="1416"/>
      <c r="AX190" s="1415"/>
      <c r="AY190" s="1417"/>
      <c r="AZ190" s="1418"/>
      <c r="BA190" s="1419"/>
      <c r="BB190" s="1420"/>
      <c r="BC190" s="1421"/>
      <c r="BD190" s="1422"/>
      <c r="BE190" s="1423"/>
      <c r="BH190" s="3">
        <v>1</v>
      </c>
    </row>
    <row r="191" spans="2:60" ht="27" customHeight="1">
      <c r="B191" s="120"/>
      <c r="C191" s="1410"/>
      <c r="D191" s="1410"/>
      <c r="E191" s="1410"/>
      <c r="F191" s="1411"/>
      <c r="G191" s="1412"/>
      <c r="H191" s="1413"/>
      <c r="I191" s="1414"/>
      <c r="J191" s="1415"/>
      <c r="K191" s="1416"/>
      <c r="L191" s="1415"/>
      <c r="M191" s="1417"/>
      <c r="N191" s="1418"/>
      <c r="O191" s="1419"/>
      <c r="P191" s="1420"/>
      <c r="Q191" s="1421"/>
      <c r="R191" s="1422"/>
      <c r="S191" s="1423"/>
      <c r="T191" s="1409"/>
      <c r="U191" s="120"/>
      <c r="V191" s="1410"/>
      <c r="W191" s="1410"/>
      <c r="X191" s="1410"/>
      <c r="Y191" s="1411"/>
      <c r="Z191" s="1412"/>
      <c r="AA191" s="1413"/>
      <c r="AB191" s="1414"/>
      <c r="AC191" s="1415"/>
      <c r="AD191" s="1416"/>
      <c r="AE191" s="1415"/>
      <c r="AF191" s="1417"/>
      <c r="AG191" s="1418"/>
      <c r="AH191" s="1419"/>
      <c r="AI191" s="1420"/>
      <c r="AJ191" s="1421"/>
      <c r="AK191" s="1422"/>
      <c r="AL191" s="1423"/>
      <c r="AM191" s="1409"/>
      <c r="AN191" s="120"/>
      <c r="AO191" s="1410"/>
      <c r="AP191" s="1410"/>
      <c r="AQ191" s="1410"/>
      <c r="AR191" s="1411"/>
      <c r="AS191" s="1412"/>
      <c r="AT191" s="1413"/>
      <c r="AU191" s="1414"/>
      <c r="AV191" s="1415"/>
      <c r="AW191" s="1416"/>
      <c r="AX191" s="1415"/>
      <c r="AY191" s="1417"/>
      <c r="AZ191" s="1418"/>
      <c r="BA191" s="1419"/>
      <c r="BB191" s="1420"/>
      <c r="BC191" s="1421"/>
      <c r="BD191" s="1422"/>
      <c r="BE191" s="1423"/>
      <c r="BH191" s="3">
        <v>1</v>
      </c>
    </row>
    <row r="192" spans="2:60" ht="27" customHeight="1">
      <c r="B192" s="120"/>
      <c r="C192" s="1410"/>
      <c r="D192" s="1410"/>
      <c r="E192" s="1410"/>
      <c r="F192" s="1411"/>
      <c r="G192" s="1412"/>
      <c r="H192" s="1413"/>
      <c r="I192" s="1414"/>
      <c r="J192" s="1415"/>
      <c r="K192" s="1416"/>
      <c r="L192" s="1415"/>
      <c r="M192" s="1417"/>
      <c r="N192" s="1418"/>
      <c r="O192" s="1419"/>
      <c r="P192" s="1420"/>
      <c r="Q192" s="1421"/>
      <c r="R192" s="1422"/>
      <c r="S192" s="1423"/>
      <c r="T192" s="1409"/>
      <c r="U192" s="120"/>
      <c r="V192" s="1410"/>
      <c r="W192" s="1410"/>
      <c r="X192" s="1410"/>
      <c r="Y192" s="1411"/>
      <c r="Z192" s="1412"/>
      <c r="AA192" s="1413"/>
      <c r="AB192" s="1414"/>
      <c r="AC192" s="1415"/>
      <c r="AD192" s="1416"/>
      <c r="AE192" s="1415"/>
      <c r="AF192" s="1417"/>
      <c r="AG192" s="1418"/>
      <c r="AH192" s="1419"/>
      <c r="AI192" s="1420"/>
      <c r="AJ192" s="1421"/>
      <c r="AK192" s="1422"/>
      <c r="AL192" s="1423"/>
      <c r="AM192" s="1409"/>
      <c r="AN192" s="120"/>
      <c r="AO192" s="1410"/>
      <c r="AP192" s="1410"/>
      <c r="AQ192" s="1410"/>
      <c r="AR192" s="1411"/>
      <c r="AS192" s="1412"/>
      <c r="AT192" s="1413"/>
      <c r="AU192" s="1414"/>
      <c r="AV192" s="1415"/>
      <c r="AW192" s="1416"/>
      <c r="AX192" s="1415"/>
      <c r="AY192" s="1417"/>
      <c r="AZ192" s="1418"/>
      <c r="BA192" s="1419"/>
      <c r="BB192" s="1420"/>
      <c r="BC192" s="1421"/>
      <c r="BD192" s="1422"/>
      <c r="BE192" s="1423"/>
      <c r="BH192" s="3">
        <v>1</v>
      </c>
    </row>
    <row r="193" spans="2:60" ht="27" customHeight="1">
      <c r="B193" s="120"/>
      <c r="C193" s="1410"/>
      <c r="D193" s="1410"/>
      <c r="E193" s="1410"/>
      <c r="F193" s="1411"/>
      <c r="G193" s="1412"/>
      <c r="H193" s="1413"/>
      <c r="I193" s="1414"/>
      <c r="J193" s="1415"/>
      <c r="K193" s="1416"/>
      <c r="L193" s="1415"/>
      <c r="M193" s="1417"/>
      <c r="N193" s="1418"/>
      <c r="O193" s="1419"/>
      <c r="P193" s="1420"/>
      <c r="Q193" s="1421"/>
      <c r="R193" s="1422"/>
      <c r="S193" s="1423"/>
      <c r="T193" s="1409"/>
      <c r="U193" s="120"/>
      <c r="V193" s="1410"/>
      <c r="W193" s="1410"/>
      <c r="X193" s="1410"/>
      <c r="Y193" s="1411"/>
      <c r="Z193" s="1412"/>
      <c r="AA193" s="1413"/>
      <c r="AB193" s="1414"/>
      <c r="AC193" s="1415"/>
      <c r="AD193" s="1416"/>
      <c r="AE193" s="1415"/>
      <c r="AF193" s="1417"/>
      <c r="AG193" s="1418"/>
      <c r="AH193" s="1419"/>
      <c r="AI193" s="1420"/>
      <c r="AJ193" s="1421"/>
      <c r="AK193" s="1422"/>
      <c r="AL193" s="1423"/>
      <c r="AM193" s="1409"/>
      <c r="AN193" s="120"/>
      <c r="AO193" s="1410"/>
      <c r="AP193" s="1410"/>
      <c r="AQ193" s="1410"/>
      <c r="AR193" s="1411"/>
      <c r="AS193" s="1412"/>
      <c r="AT193" s="1413"/>
      <c r="AU193" s="1414"/>
      <c r="AV193" s="1415"/>
      <c r="AW193" s="1416"/>
      <c r="AX193" s="1415"/>
      <c r="AY193" s="1417"/>
      <c r="AZ193" s="1418"/>
      <c r="BA193" s="1419"/>
      <c r="BB193" s="1420"/>
      <c r="BC193" s="1421"/>
      <c r="BD193" s="1422"/>
      <c r="BE193" s="1423"/>
      <c r="BH193" s="3">
        <v>1</v>
      </c>
    </row>
    <row r="194" spans="2:60" ht="27" customHeight="1">
      <c r="B194" s="120"/>
      <c r="C194" s="1410"/>
      <c r="D194" s="1410"/>
      <c r="E194" s="1410"/>
      <c r="F194" s="1411"/>
      <c r="G194" s="1412"/>
      <c r="H194" s="1413"/>
      <c r="I194" s="1414"/>
      <c r="J194" s="1415"/>
      <c r="K194" s="1416"/>
      <c r="L194" s="1415"/>
      <c r="M194" s="1417"/>
      <c r="N194" s="1418"/>
      <c r="O194" s="1419"/>
      <c r="P194" s="1420"/>
      <c r="Q194" s="1421"/>
      <c r="R194" s="1422"/>
      <c r="S194" s="1423"/>
      <c r="T194" s="1409"/>
      <c r="U194" s="120"/>
      <c r="V194" s="1410"/>
      <c r="W194" s="1410"/>
      <c r="X194" s="1410"/>
      <c r="Y194" s="1411"/>
      <c r="Z194" s="1412"/>
      <c r="AA194" s="1413"/>
      <c r="AB194" s="1414"/>
      <c r="AC194" s="1415"/>
      <c r="AD194" s="1416"/>
      <c r="AE194" s="1415"/>
      <c r="AF194" s="1417"/>
      <c r="AG194" s="1418"/>
      <c r="AH194" s="1419"/>
      <c r="AI194" s="1420"/>
      <c r="AJ194" s="1421"/>
      <c r="AK194" s="1422"/>
      <c r="AL194" s="1423"/>
      <c r="AM194" s="1409"/>
      <c r="AN194" s="120"/>
      <c r="AO194" s="1410"/>
      <c r="AP194" s="1410"/>
      <c r="AQ194" s="1410"/>
      <c r="AR194" s="1411"/>
      <c r="AS194" s="1412"/>
      <c r="AT194" s="1413"/>
      <c r="AU194" s="1414"/>
      <c r="AV194" s="1415"/>
      <c r="AW194" s="1416"/>
      <c r="AX194" s="1415"/>
      <c r="AY194" s="1417"/>
      <c r="AZ194" s="1418"/>
      <c r="BA194" s="1419"/>
      <c r="BB194" s="1420"/>
      <c r="BC194" s="1421"/>
      <c r="BD194" s="1422"/>
      <c r="BE194" s="1423"/>
      <c r="BH194" s="3">
        <v>1</v>
      </c>
    </row>
    <row r="195" spans="2:60" ht="27" customHeight="1">
      <c r="B195" s="120"/>
      <c r="C195" s="1410"/>
      <c r="D195" s="1410"/>
      <c r="E195" s="1410"/>
      <c r="F195" s="1411"/>
      <c r="G195" s="1412"/>
      <c r="H195" s="1413"/>
      <c r="I195" s="1414"/>
      <c r="J195" s="1415"/>
      <c r="K195" s="1416"/>
      <c r="L195" s="1415"/>
      <c r="M195" s="1417"/>
      <c r="N195" s="1418"/>
      <c r="O195" s="1419"/>
      <c r="P195" s="1420"/>
      <c r="Q195" s="1421"/>
      <c r="R195" s="1422"/>
      <c r="S195" s="1423"/>
      <c r="T195" s="1409"/>
      <c r="U195" s="120"/>
      <c r="V195" s="1410"/>
      <c r="W195" s="1410"/>
      <c r="X195" s="1410"/>
      <c r="Y195" s="1411"/>
      <c r="Z195" s="1412"/>
      <c r="AA195" s="1413"/>
      <c r="AB195" s="1414"/>
      <c r="AC195" s="1415"/>
      <c r="AD195" s="1416"/>
      <c r="AE195" s="1415"/>
      <c r="AF195" s="1417"/>
      <c r="AG195" s="1418"/>
      <c r="AH195" s="1419"/>
      <c r="AI195" s="1420"/>
      <c r="AJ195" s="1421"/>
      <c r="AK195" s="1422"/>
      <c r="AL195" s="1423"/>
      <c r="AM195" s="1409"/>
      <c r="AN195" s="120"/>
      <c r="AO195" s="1410"/>
      <c r="AP195" s="1410"/>
      <c r="AQ195" s="1410"/>
      <c r="AR195" s="1411"/>
      <c r="AS195" s="1412"/>
      <c r="AT195" s="1413"/>
      <c r="AU195" s="1414"/>
      <c r="AV195" s="1415"/>
      <c r="AW195" s="1416"/>
      <c r="AX195" s="1415"/>
      <c r="AY195" s="1417"/>
      <c r="AZ195" s="1418"/>
      <c r="BA195" s="1419"/>
      <c r="BB195" s="1420"/>
      <c r="BC195" s="1421"/>
      <c r="BD195" s="1422"/>
      <c r="BE195" s="1423"/>
      <c r="BH195" s="3">
        <v>1</v>
      </c>
    </row>
    <row r="196" spans="2:60" ht="27" customHeight="1">
      <c r="B196" s="120"/>
      <c r="C196" s="1410"/>
      <c r="D196" s="1410"/>
      <c r="E196" s="1410"/>
      <c r="F196" s="1411"/>
      <c r="G196" s="1412"/>
      <c r="H196" s="1413"/>
      <c r="I196" s="1414"/>
      <c r="J196" s="1415"/>
      <c r="K196" s="1416"/>
      <c r="L196" s="1415"/>
      <c r="M196" s="1417"/>
      <c r="N196" s="1418"/>
      <c r="O196" s="1419"/>
      <c r="P196" s="1420"/>
      <c r="Q196" s="1421"/>
      <c r="R196" s="1422"/>
      <c r="S196" s="1423"/>
      <c r="T196" s="1409"/>
      <c r="U196" s="120"/>
      <c r="V196" s="1410"/>
      <c r="W196" s="1410"/>
      <c r="X196" s="1410"/>
      <c r="Y196" s="1411"/>
      <c r="Z196" s="1412"/>
      <c r="AA196" s="1413"/>
      <c r="AB196" s="1414"/>
      <c r="AC196" s="1415"/>
      <c r="AD196" s="1416"/>
      <c r="AE196" s="1415"/>
      <c r="AF196" s="1417"/>
      <c r="AG196" s="1418"/>
      <c r="AH196" s="1419"/>
      <c r="AI196" s="1420"/>
      <c r="AJ196" s="1421"/>
      <c r="AK196" s="1422"/>
      <c r="AL196" s="1423"/>
      <c r="AM196" s="1409"/>
      <c r="AN196" s="120"/>
      <c r="AO196" s="1410"/>
      <c r="AP196" s="1410"/>
      <c r="AQ196" s="1410"/>
      <c r="AR196" s="1411"/>
      <c r="AS196" s="1412"/>
      <c r="AT196" s="1413"/>
      <c r="AU196" s="1414"/>
      <c r="AV196" s="1415"/>
      <c r="AW196" s="1416"/>
      <c r="AX196" s="1415"/>
      <c r="AY196" s="1417"/>
      <c r="AZ196" s="1418"/>
      <c r="BA196" s="1419"/>
      <c r="BB196" s="1420"/>
      <c r="BC196" s="1421"/>
      <c r="BD196" s="1422"/>
      <c r="BE196" s="1423"/>
      <c r="BH196" s="3">
        <v>1</v>
      </c>
    </row>
    <row r="197" spans="2:60" ht="27" customHeight="1">
      <c r="B197" s="120"/>
      <c r="C197" s="1410"/>
      <c r="D197" s="1410"/>
      <c r="E197" s="1410"/>
      <c r="F197" s="1411"/>
      <c r="G197" s="1412"/>
      <c r="H197" s="1413"/>
      <c r="I197" s="1414"/>
      <c r="J197" s="1415"/>
      <c r="K197" s="1416"/>
      <c r="L197" s="1415"/>
      <c r="M197" s="1417"/>
      <c r="N197" s="1418"/>
      <c r="O197" s="1419"/>
      <c r="P197" s="1420"/>
      <c r="Q197" s="1421"/>
      <c r="R197" s="1422"/>
      <c r="S197" s="1423"/>
      <c r="T197" s="1409"/>
      <c r="U197" s="120"/>
      <c r="V197" s="1410"/>
      <c r="W197" s="1410"/>
      <c r="X197" s="1410"/>
      <c r="Y197" s="1411"/>
      <c r="Z197" s="1412"/>
      <c r="AA197" s="1413"/>
      <c r="AB197" s="1414"/>
      <c r="AC197" s="1415"/>
      <c r="AD197" s="1416"/>
      <c r="AE197" s="1415"/>
      <c r="AF197" s="1417"/>
      <c r="AG197" s="1418"/>
      <c r="AH197" s="1419"/>
      <c r="AI197" s="1420"/>
      <c r="AJ197" s="1421"/>
      <c r="AK197" s="1422"/>
      <c r="AL197" s="1423"/>
      <c r="AM197" s="1409"/>
      <c r="AN197" s="120"/>
      <c r="AO197" s="1410"/>
      <c r="AP197" s="1410"/>
      <c r="AQ197" s="1410"/>
      <c r="AR197" s="1411"/>
      <c r="AS197" s="1412"/>
      <c r="AT197" s="1413"/>
      <c r="AU197" s="1414"/>
      <c r="AV197" s="1415"/>
      <c r="AW197" s="1416"/>
      <c r="AX197" s="1415"/>
      <c r="AY197" s="1417"/>
      <c r="AZ197" s="1418"/>
      <c r="BA197" s="1419"/>
      <c r="BB197" s="1420"/>
      <c r="BC197" s="1421"/>
      <c r="BD197" s="1422"/>
      <c r="BE197" s="1423"/>
      <c r="BH197" s="3">
        <v>1</v>
      </c>
    </row>
    <row r="198" spans="2:60" ht="27" customHeight="1">
      <c r="B198" s="120"/>
      <c r="C198" s="1410"/>
      <c r="D198" s="1410"/>
      <c r="E198" s="1410"/>
      <c r="F198" s="1411"/>
      <c r="G198" s="1412"/>
      <c r="H198" s="1413"/>
      <c r="I198" s="1414"/>
      <c r="J198" s="1415"/>
      <c r="K198" s="1416"/>
      <c r="L198" s="1415"/>
      <c r="M198" s="1417"/>
      <c r="N198" s="1418"/>
      <c r="O198" s="1419"/>
      <c r="P198" s="1420"/>
      <c r="Q198" s="1421"/>
      <c r="R198" s="1422"/>
      <c r="S198" s="1423"/>
      <c r="T198" s="1409"/>
      <c r="U198" s="120"/>
      <c r="V198" s="1410"/>
      <c r="W198" s="1410"/>
      <c r="X198" s="1410"/>
      <c r="Y198" s="1411"/>
      <c r="Z198" s="1412"/>
      <c r="AA198" s="1413"/>
      <c r="AB198" s="1414"/>
      <c r="AC198" s="1415"/>
      <c r="AD198" s="1416"/>
      <c r="AE198" s="1415"/>
      <c r="AF198" s="1417"/>
      <c r="AG198" s="1418"/>
      <c r="AH198" s="1419"/>
      <c r="AI198" s="1420"/>
      <c r="AJ198" s="1421"/>
      <c r="AK198" s="1422"/>
      <c r="AL198" s="1423"/>
      <c r="AM198" s="1409"/>
      <c r="AN198" s="120"/>
      <c r="AO198" s="1410"/>
      <c r="AP198" s="1410"/>
      <c r="AQ198" s="1410"/>
      <c r="AR198" s="1411"/>
      <c r="AS198" s="1412"/>
      <c r="AT198" s="1413"/>
      <c r="AU198" s="1414"/>
      <c r="AV198" s="1415"/>
      <c r="AW198" s="1416"/>
      <c r="AX198" s="1415"/>
      <c r="AY198" s="1417"/>
      <c r="AZ198" s="1418"/>
      <c r="BA198" s="1419"/>
      <c r="BB198" s="1420"/>
      <c r="BC198" s="1421"/>
      <c r="BD198" s="1422"/>
      <c r="BE198" s="1423"/>
      <c r="BH198" s="3">
        <v>1</v>
      </c>
    </row>
    <row r="199" spans="2:60" ht="27" customHeight="1">
      <c r="B199" s="120"/>
      <c r="C199" s="1410"/>
      <c r="D199" s="1410"/>
      <c r="E199" s="1410"/>
      <c r="F199" s="1411"/>
      <c r="G199" s="1412"/>
      <c r="H199" s="1413"/>
      <c r="I199" s="1414"/>
      <c r="J199" s="1415"/>
      <c r="K199" s="1416"/>
      <c r="L199" s="1415"/>
      <c r="M199" s="1417"/>
      <c r="N199" s="1418"/>
      <c r="O199" s="1419"/>
      <c r="P199" s="1420"/>
      <c r="Q199" s="1421"/>
      <c r="R199" s="1422"/>
      <c r="S199" s="1423"/>
      <c r="T199" s="1409"/>
      <c r="U199" s="120"/>
      <c r="V199" s="1410"/>
      <c r="W199" s="1410"/>
      <c r="X199" s="1410"/>
      <c r="Y199" s="1411"/>
      <c r="Z199" s="1412"/>
      <c r="AA199" s="1413"/>
      <c r="AB199" s="1414"/>
      <c r="AC199" s="1415"/>
      <c r="AD199" s="1416"/>
      <c r="AE199" s="1415"/>
      <c r="AF199" s="1417"/>
      <c r="AG199" s="1418"/>
      <c r="AH199" s="1419"/>
      <c r="AI199" s="1420"/>
      <c r="AJ199" s="1421"/>
      <c r="AK199" s="1422"/>
      <c r="AL199" s="1423"/>
      <c r="AM199" s="1409"/>
      <c r="AN199" s="120"/>
      <c r="AO199" s="1410"/>
      <c r="AP199" s="1410"/>
      <c r="AQ199" s="1410"/>
      <c r="AR199" s="1411"/>
      <c r="AS199" s="1412"/>
      <c r="AT199" s="1413"/>
      <c r="AU199" s="1414"/>
      <c r="AV199" s="1415"/>
      <c r="AW199" s="1416"/>
      <c r="AX199" s="1415"/>
      <c r="AY199" s="1417"/>
      <c r="AZ199" s="1418"/>
      <c r="BA199" s="1419"/>
      <c r="BB199" s="1420"/>
      <c r="BC199" s="1421"/>
      <c r="BD199" s="1422"/>
      <c r="BE199" s="1423"/>
      <c r="BH199" s="3">
        <v>1</v>
      </c>
    </row>
    <row r="200" spans="2:60" ht="27" customHeight="1">
      <c r="B200" s="120"/>
      <c r="C200" s="1410"/>
      <c r="D200" s="1410"/>
      <c r="E200" s="1410"/>
      <c r="F200" s="1411"/>
      <c r="G200" s="1412"/>
      <c r="H200" s="1413"/>
      <c r="I200" s="1414"/>
      <c r="J200" s="1415"/>
      <c r="K200" s="1416"/>
      <c r="L200" s="1415"/>
      <c r="M200" s="1417"/>
      <c r="N200" s="1418"/>
      <c r="O200" s="1419"/>
      <c r="P200" s="1420"/>
      <c r="Q200" s="1421"/>
      <c r="R200" s="1422"/>
      <c r="S200" s="1423"/>
      <c r="T200" s="1409"/>
      <c r="U200" s="120"/>
      <c r="V200" s="1410"/>
      <c r="W200" s="1410"/>
      <c r="X200" s="1410"/>
      <c r="Y200" s="1411"/>
      <c r="Z200" s="1412"/>
      <c r="AA200" s="1413"/>
      <c r="AB200" s="1414"/>
      <c r="AC200" s="1415"/>
      <c r="AD200" s="1416"/>
      <c r="AE200" s="1415"/>
      <c r="AF200" s="1417"/>
      <c r="AG200" s="1418"/>
      <c r="AH200" s="1419"/>
      <c r="AI200" s="1420"/>
      <c r="AJ200" s="1421"/>
      <c r="AK200" s="1422"/>
      <c r="AL200" s="1423"/>
      <c r="AM200" s="1409"/>
      <c r="AN200" s="120"/>
      <c r="AO200" s="1410"/>
      <c r="AP200" s="1410"/>
      <c r="AQ200" s="1410"/>
      <c r="AR200" s="1411"/>
      <c r="AS200" s="1412"/>
      <c r="AT200" s="1413"/>
      <c r="AU200" s="1414"/>
      <c r="AV200" s="1415"/>
      <c r="AW200" s="1416"/>
      <c r="AX200" s="1415"/>
      <c r="AY200" s="1417"/>
      <c r="AZ200" s="1418"/>
      <c r="BA200" s="1419"/>
      <c r="BB200" s="1420"/>
      <c r="BC200" s="1421"/>
      <c r="BD200" s="1422"/>
      <c r="BE200" s="1423"/>
      <c r="BH200" s="3">
        <v>1</v>
      </c>
    </row>
    <row r="201" spans="2:60" ht="27" customHeight="1">
      <c r="B201" s="120"/>
      <c r="C201" s="1410"/>
      <c r="D201" s="1410"/>
      <c r="E201" s="1410"/>
      <c r="F201" s="1411"/>
      <c r="G201" s="1412"/>
      <c r="H201" s="1413"/>
      <c r="I201" s="1414"/>
      <c r="J201" s="1415"/>
      <c r="K201" s="1416"/>
      <c r="L201" s="1415"/>
      <c r="M201" s="1417"/>
      <c r="N201" s="1418"/>
      <c r="O201" s="1419"/>
      <c r="P201" s="1420"/>
      <c r="Q201" s="1421"/>
      <c r="R201" s="1422"/>
      <c r="S201" s="1423"/>
      <c r="T201" s="1409"/>
      <c r="U201" s="120"/>
      <c r="V201" s="1410"/>
      <c r="W201" s="1410"/>
      <c r="X201" s="1410"/>
      <c r="Y201" s="1411"/>
      <c r="Z201" s="1412"/>
      <c r="AA201" s="1413"/>
      <c r="AB201" s="1414"/>
      <c r="AC201" s="1415"/>
      <c r="AD201" s="1416"/>
      <c r="AE201" s="1415"/>
      <c r="AF201" s="1417"/>
      <c r="AG201" s="1418"/>
      <c r="AH201" s="1419"/>
      <c r="AI201" s="1420"/>
      <c r="AJ201" s="1421"/>
      <c r="AK201" s="1422"/>
      <c r="AL201" s="1423"/>
      <c r="AM201" s="1409"/>
      <c r="AN201" s="120"/>
      <c r="AO201" s="1410"/>
      <c r="AP201" s="1410"/>
      <c r="AQ201" s="1410"/>
      <c r="AR201" s="1411"/>
      <c r="AS201" s="1412"/>
      <c r="AT201" s="1413"/>
      <c r="AU201" s="1414"/>
      <c r="AV201" s="1415"/>
      <c r="AW201" s="1416"/>
      <c r="AX201" s="1415"/>
      <c r="AY201" s="1417"/>
      <c r="AZ201" s="1418"/>
      <c r="BA201" s="1419"/>
      <c r="BB201" s="1420"/>
      <c r="BC201" s="1421"/>
      <c r="BD201" s="1422"/>
      <c r="BE201" s="1423"/>
      <c r="BH201" s="3">
        <v>1</v>
      </c>
    </row>
    <row r="202" spans="2:60" ht="27" customHeight="1">
      <c r="B202" s="120"/>
      <c r="C202" s="1410"/>
      <c r="D202" s="1410"/>
      <c r="E202" s="1410"/>
      <c r="F202" s="1411"/>
      <c r="G202" s="1412"/>
      <c r="H202" s="1413"/>
      <c r="I202" s="1414"/>
      <c r="J202" s="1415"/>
      <c r="K202" s="1416"/>
      <c r="L202" s="1415"/>
      <c r="M202" s="1417"/>
      <c r="N202" s="1418"/>
      <c r="O202" s="1419"/>
      <c r="P202" s="1420"/>
      <c r="Q202" s="1421"/>
      <c r="R202" s="1422"/>
      <c r="S202" s="1423"/>
      <c r="T202" s="1409"/>
      <c r="U202" s="120"/>
      <c r="V202" s="1410"/>
      <c r="W202" s="1410"/>
      <c r="X202" s="1410"/>
      <c r="Y202" s="1411"/>
      <c r="Z202" s="1412"/>
      <c r="AA202" s="1413"/>
      <c r="AB202" s="1414"/>
      <c r="AC202" s="1415"/>
      <c r="AD202" s="1416"/>
      <c r="AE202" s="1415"/>
      <c r="AF202" s="1417"/>
      <c r="AG202" s="1418"/>
      <c r="AH202" s="1419"/>
      <c r="AI202" s="1420"/>
      <c r="AJ202" s="1421"/>
      <c r="AK202" s="1422"/>
      <c r="AL202" s="1423"/>
      <c r="AM202" s="1409"/>
      <c r="AN202" s="120"/>
      <c r="AO202" s="1410"/>
      <c r="AP202" s="1410"/>
      <c r="AQ202" s="1410"/>
      <c r="AR202" s="1411"/>
      <c r="AS202" s="1412"/>
      <c r="AT202" s="1413"/>
      <c r="AU202" s="1414"/>
      <c r="AV202" s="1415"/>
      <c r="AW202" s="1416"/>
      <c r="AX202" s="1415"/>
      <c r="AY202" s="1417"/>
      <c r="AZ202" s="1418"/>
      <c r="BA202" s="1419"/>
      <c r="BB202" s="1420"/>
      <c r="BC202" s="1421"/>
      <c r="BD202" s="1422"/>
      <c r="BE202" s="1423"/>
      <c r="BH202" s="3">
        <v>1</v>
      </c>
    </row>
    <row r="203" spans="2:60" ht="27" customHeight="1">
      <c r="B203" s="120"/>
      <c r="C203" s="1410"/>
      <c r="D203" s="1410"/>
      <c r="E203" s="1410"/>
      <c r="F203" s="1411"/>
      <c r="G203" s="1412"/>
      <c r="H203" s="1413"/>
      <c r="I203" s="1414"/>
      <c r="J203" s="1415"/>
      <c r="K203" s="1416"/>
      <c r="L203" s="1415"/>
      <c r="M203" s="1417"/>
      <c r="N203" s="1418"/>
      <c r="O203" s="1419"/>
      <c r="P203" s="1420"/>
      <c r="Q203" s="1421"/>
      <c r="R203" s="1422"/>
      <c r="S203" s="1423"/>
      <c r="T203" s="1409"/>
      <c r="U203" s="120"/>
      <c r="V203" s="1410"/>
      <c r="W203" s="1410"/>
      <c r="X203" s="1410"/>
      <c r="Y203" s="1411"/>
      <c r="Z203" s="1412"/>
      <c r="AA203" s="1413"/>
      <c r="AB203" s="1414"/>
      <c r="AC203" s="1415"/>
      <c r="AD203" s="1416"/>
      <c r="AE203" s="1415"/>
      <c r="AF203" s="1417"/>
      <c r="AG203" s="1418"/>
      <c r="AH203" s="1419"/>
      <c r="AI203" s="1420"/>
      <c r="AJ203" s="1421"/>
      <c r="AK203" s="1422"/>
      <c r="AL203" s="1423"/>
      <c r="AM203" s="1409"/>
      <c r="AN203" s="120"/>
      <c r="AO203" s="1410"/>
      <c r="AP203" s="1410"/>
      <c r="AQ203" s="1410"/>
      <c r="AR203" s="1411"/>
      <c r="AS203" s="1412"/>
      <c r="AT203" s="1413"/>
      <c r="AU203" s="1414"/>
      <c r="AV203" s="1415"/>
      <c r="AW203" s="1416"/>
      <c r="AX203" s="1415"/>
      <c r="AY203" s="1417"/>
      <c r="AZ203" s="1418"/>
      <c r="BA203" s="1419"/>
      <c r="BB203" s="1420"/>
      <c r="BC203" s="1421"/>
      <c r="BD203" s="1422"/>
      <c r="BE203" s="1423"/>
      <c r="BH203" s="3">
        <v>1</v>
      </c>
    </row>
    <row r="204" spans="2:60" ht="27" customHeight="1">
      <c r="B204" s="120"/>
      <c r="C204" s="1410"/>
      <c r="D204" s="1410"/>
      <c r="E204" s="1410"/>
      <c r="F204" s="1411"/>
      <c r="G204" s="1412"/>
      <c r="H204" s="1413"/>
      <c r="I204" s="1414"/>
      <c r="J204" s="1415"/>
      <c r="K204" s="1416"/>
      <c r="L204" s="1415"/>
      <c r="M204" s="1417"/>
      <c r="N204" s="1418"/>
      <c r="O204" s="1419"/>
      <c r="P204" s="1420"/>
      <c r="Q204" s="1421"/>
      <c r="R204" s="1422"/>
      <c r="S204" s="1423"/>
      <c r="T204" s="1409"/>
      <c r="U204" s="120"/>
      <c r="V204" s="1410"/>
      <c r="W204" s="1410"/>
      <c r="X204" s="1410"/>
      <c r="Y204" s="1411"/>
      <c r="Z204" s="1412"/>
      <c r="AA204" s="1413"/>
      <c r="AB204" s="1414"/>
      <c r="AC204" s="1415"/>
      <c r="AD204" s="1416"/>
      <c r="AE204" s="1415"/>
      <c r="AF204" s="1417"/>
      <c r="AG204" s="1418"/>
      <c r="AH204" s="1419"/>
      <c r="AI204" s="1420"/>
      <c r="AJ204" s="1421"/>
      <c r="AK204" s="1422"/>
      <c r="AL204" s="1423"/>
      <c r="AM204" s="1409"/>
      <c r="AN204" s="120"/>
      <c r="AO204" s="1410"/>
      <c r="AP204" s="1410"/>
      <c r="AQ204" s="1410"/>
      <c r="AR204" s="1411"/>
      <c r="AS204" s="1412"/>
      <c r="AT204" s="1413"/>
      <c r="AU204" s="1414"/>
      <c r="AV204" s="1415"/>
      <c r="AW204" s="1416"/>
      <c r="AX204" s="1415"/>
      <c r="AY204" s="1417"/>
      <c r="AZ204" s="1418"/>
      <c r="BA204" s="1419"/>
      <c r="BB204" s="1420"/>
      <c r="BC204" s="1421"/>
      <c r="BD204" s="1422"/>
      <c r="BE204" s="1423"/>
      <c r="BH204" s="3">
        <v>1</v>
      </c>
    </row>
    <row r="205" spans="2:60" ht="27" customHeight="1">
      <c r="B205" s="120"/>
      <c r="C205" s="1410"/>
      <c r="D205" s="1410"/>
      <c r="E205" s="1410"/>
      <c r="F205" s="1411"/>
      <c r="G205" s="1412"/>
      <c r="H205" s="1413"/>
      <c r="I205" s="1414"/>
      <c r="J205" s="1415"/>
      <c r="K205" s="1416"/>
      <c r="L205" s="1415"/>
      <c r="M205" s="1417"/>
      <c r="N205" s="1418"/>
      <c r="O205" s="1419"/>
      <c r="P205" s="1420"/>
      <c r="Q205" s="1421"/>
      <c r="R205" s="1422"/>
      <c r="S205" s="1423"/>
      <c r="T205" s="1409"/>
      <c r="U205" s="120"/>
      <c r="V205" s="1410"/>
      <c r="W205" s="1410"/>
      <c r="X205" s="1410"/>
      <c r="Y205" s="1411"/>
      <c r="Z205" s="1412"/>
      <c r="AA205" s="1413"/>
      <c r="AB205" s="1414"/>
      <c r="AC205" s="1415"/>
      <c r="AD205" s="1416"/>
      <c r="AE205" s="1415"/>
      <c r="AF205" s="1417"/>
      <c r="AG205" s="1418"/>
      <c r="AH205" s="1419"/>
      <c r="AI205" s="1420"/>
      <c r="AJ205" s="1421"/>
      <c r="AK205" s="1422"/>
      <c r="AL205" s="1423"/>
      <c r="AM205" s="1409"/>
      <c r="AN205" s="120"/>
      <c r="AO205" s="1410"/>
      <c r="AP205" s="1410"/>
      <c r="AQ205" s="1410"/>
      <c r="AR205" s="1411"/>
      <c r="AS205" s="1412"/>
      <c r="AT205" s="1413"/>
      <c r="AU205" s="1414"/>
      <c r="AV205" s="1415"/>
      <c r="AW205" s="1416"/>
      <c r="AX205" s="1415"/>
      <c r="AY205" s="1417"/>
      <c r="AZ205" s="1418"/>
      <c r="BA205" s="1419"/>
      <c r="BB205" s="1420"/>
      <c r="BC205" s="1421"/>
      <c r="BD205" s="1422"/>
      <c r="BE205" s="1423"/>
      <c r="BH205" s="3">
        <v>1</v>
      </c>
    </row>
    <row r="206" spans="2:60" ht="27" customHeight="1">
      <c r="B206" s="120"/>
      <c r="C206" s="1410"/>
      <c r="D206" s="1410"/>
      <c r="E206" s="1410"/>
      <c r="F206" s="1411"/>
      <c r="G206" s="1412"/>
      <c r="H206" s="1413"/>
      <c r="I206" s="1414"/>
      <c r="J206" s="1415"/>
      <c r="K206" s="1416"/>
      <c r="L206" s="1415"/>
      <c r="M206" s="1417"/>
      <c r="N206" s="1418"/>
      <c r="O206" s="1419"/>
      <c r="P206" s="1420"/>
      <c r="Q206" s="1421"/>
      <c r="R206" s="1422"/>
      <c r="S206" s="1423"/>
      <c r="T206" s="1409"/>
      <c r="U206" s="120"/>
      <c r="V206" s="1410"/>
      <c r="W206" s="1410"/>
      <c r="X206" s="1410"/>
      <c r="Y206" s="1411"/>
      <c r="Z206" s="1412"/>
      <c r="AA206" s="1413"/>
      <c r="AB206" s="1414"/>
      <c r="AC206" s="1415"/>
      <c r="AD206" s="1416"/>
      <c r="AE206" s="1415"/>
      <c r="AF206" s="1417"/>
      <c r="AG206" s="1418"/>
      <c r="AH206" s="1419"/>
      <c r="AI206" s="1420"/>
      <c r="AJ206" s="1421"/>
      <c r="AK206" s="1422"/>
      <c r="AL206" s="1423"/>
      <c r="AM206" s="1409"/>
      <c r="AN206" s="120"/>
      <c r="AO206" s="1410"/>
      <c r="AP206" s="1410"/>
      <c r="AQ206" s="1410"/>
      <c r="AR206" s="1411"/>
      <c r="AS206" s="1412"/>
      <c r="AT206" s="1413"/>
      <c r="AU206" s="1414"/>
      <c r="AV206" s="1415"/>
      <c r="AW206" s="1416"/>
      <c r="AX206" s="1415"/>
      <c r="AY206" s="1417"/>
      <c r="AZ206" s="1418"/>
      <c r="BA206" s="1419"/>
      <c r="BB206" s="1420"/>
      <c r="BC206" s="1421"/>
      <c r="BD206" s="1422"/>
      <c r="BE206" s="1423"/>
      <c r="BH206" s="3">
        <v>1</v>
      </c>
    </row>
    <row r="207" spans="2:60" ht="27" customHeight="1">
      <c r="B207" s="120"/>
      <c r="C207" s="1410"/>
      <c r="D207" s="1410"/>
      <c r="E207" s="1410"/>
      <c r="F207" s="1411"/>
      <c r="G207" s="1412"/>
      <c r="H207" s="1413"/>
      <c r="I207" s="1414"/>
      <c r="J207" s="1415"/>
      <c r="K207" s="1416"/>
      <c r="L207" s="1415"/>
      <c r="M207" s="1417"/>
      <c r="N207" s="1418"/>
      <c r="O207" s="1419"/>
      <c r="P207" s="1420"/>
      <c r="Q207" s="1421"/>
      <c r="R207" s="1422"/>
      <c r="S207" s="1423"/>
      <c r="T207" s="1409"/>
      <c r="U207" s="120"/>
      <c r="V207" s="1410"/>
      <c r="W207" s="1410"/>
      <c r="X207" s="1410"/>
      <c r="Y207" s="1411"/>
      <c r="Z207" s="1412"/>
      <c r="AA207" s="1413"/>
      <c r="AB207" s="1414"/>
      <c r="AC207" s="1415"/>
      <c r="AD207" s="1416"/>
      <c r="AE207" s="1415"/>
      <c r="AF207" s="1417"/>
      <c r="AG207" s="1418"/>
      <c r="AH207" s="1419"/>
      <c r="AI207" s="1420"/>
      <c r="AJ207" s="1421"/>
      <c r="AK207" s="1422"/>
      <c r="AL207" s="1423"/>
      <c r="AM207" s="1409"/>
      <c r="AN207" s="120"/>
      <c r="AO207" s="1410"/>
      <c r="AP207" s="1410"/>
      <c r="AQ207" s="1410"/>
      <c r="AR207" s="1411"/>
      <c r="AS207" s="1412"/>
      <c r="AT207" s="1413"/>
      <c r="AU207" s="1414"/>
      <c r="AV207" s="1415"/>
      <c r="AW207" s="1416"/>
      <c r="AX207" s="1415"/>
      <c r="AY207" s="1417"/>
      <c r="AZ207" s="1418"/>
      <c r="BA207" s="1419"/>
      <c r="BB207" s="1420"/>
      <c r="BC207" s="1421"/>
      <c r="BD207" s="1422"/>
      <c r="BE207" s="1423"/>
      <c r="BH207" s="3">
        <v>1</v>
      </c>
    </row>
    <row r="208" spans="2:60" ht="27" customHeight="1">
      <c r="B208" s="120"/>
      <c r="C208" s="1410"/>
      <c r="D208" s="1410"/>
      <c r="E208" s="1410"/>
      <c r="F208" s="1411"/>
      <c r="G208" s="1412"/>
      <c r="H208" s="1413"/>
      <c r="I208" s="1414"/>
      <c r="J208" s="1415"/>
      <c r="K208" s="1416"/>
      <c r="L208" s="1415"/>
      <c r="M208" s="1417"/>
      <c r="N208" s="1418"/>
      <c r="O208" s="1419"/>
      <c r="P208" s="1420"/>
      <c r="Q208" s="1421"/>
      <c r="R208" s="1422"/>
      <c r="S208" s="1423"/>
      <c r="T208" s="1409"/>
      <c r="U208" s="120"/>
      <c r="V208" s="1410"/>
      <c r="W208" s="1410"/>
      <c r="X208" s="1410"/>
      <c r="Y208" s="1411"/>
      <c r="Z208" s="1412"/>
      <c r="AA208" s="1413"/>
      <c r="AB208" s="1414"/>
      <c r="AC208" s="1415"/>
      <c r="AD208" s="1416"/>
      <c r="AE208" s="1415"/>
      <c r="AF208" s="1417"/>
      <c r="AG208" s="1418"/>
      <c r="AH208" s="1419"/>
      <c r="AI208" s="1420"/>
      <c r="AJ208" s="1421"/>
      <c r="AK208" s="1422"/>
      <c r="AL208" s="1423"/>
      <c r="AM208" s="1409"/>
      <c r="AN208" s="120"/>
      <c r="AO208" s="1410"/>
      <c r="AP208" s="1410"/>
      <c r="AQ208" s="1410"/>
      <c r="AR208" s="1411"/>
      <c r="AS208" s="1412"/>
      <c r="AT208" s="1413"/>
      <c r="AU208" s="1414"/>
      <c r="AV208" s="1415"/>
      <c r="AW208" s="1416"/>
      <c r="AX208" s="1415"/>
      <c r="AY208" s="1417"/>
      <c r="AZ208" s="1418"/>
      <c r="BA208" s="1419"/>
      <c r="BB208" s="1420"/>
      <c r="BC208" s="1421"/>
      <c r="BD208" s="1422"/>
      <c r="BE208" s="1423"/>
      <c r="BH208" s="3">
        <v>1</v>
      </c>
    </row>
    <row r="209" spans="2:60" ht="27" customHeight="1">
      <c r="B209" s="120"/>
      <c r="C209" s="1410"/>
      <c r="D209" s="1410"/>
      <c r="E209" s="1410"/>
      <c r="F209" s="1411"/>
      <c r="G209" s="1412"/>
      <c r="H209" s="1413"/>
      <c r="I209" s="1414"/>
      <c r="J209" s="1415"/>
      <c r="K209" s="1416"/>
      <c r="L209" s="1415"/>
      <c r="M209" s="1417"/>
      <c r="N209" s="1418"/>
      <c r="O209" s="1419"/>
      <c r="P209" s="1420"/>
      <c r="Q209" s="1421"/>
      <c r="R209" s="1422"/>
      <c r="S209" s="1423"/>
      <c r="T209" s="1409"/>
      <c r="U209" s="120"/>
      <c r="V209" s="1410"/>
      <c r="W209" s="1410"/>
      <c r="X209" s="1410"/>
      <c r="Y209" s="1411"/>
      <c r="Z209" s="1412"/>
      <c r="AA209" s="1413"/>
      <c r="AB209" s="1414"/>
      <c r="AC209" s="1415"/>
      <c r="AD209" s="1416"/>
      <c r="AE209" s="1415"/>
      <c r="AF209" s="1417"/>
      <c r="AG209" s="1418"/>
      <c r="AH209" s="1419"/>
      <c r="AI209" s="1420"/>
      <c r="AJ209" s="1421"/>
      <c r="AK209" s="1422"/>
      <c r="AL209" s="1423"/>
      <c r="AM209" s="1409"/>
      <c r="AN209" s="120"/>
      <c r="AO209" s="1410"/>
      <c r="AP209" s="1410"/>
      <c r="AQ209" s="1410"/>
      <c r="AR209" s="1411"/>
      <c r="AS209" s="1412"/>
      <c r="AT209" s="1413"/>
      <c r="AU209" s="1414"/>
      <c r="AV209" s="1415"/>
      <c r="AW209" s="1416"/>
      <c r="AX209" s="1415"/>
      <c r="AY209" s="1417"/>
      <c r="AZ209" s="1418"/>
      <c r="BA209" s="1419"/>
      <c r="BB209" s="1420"/>
      <c r="BC209" s="1421"/>
      <c r="BD209" s="1422"/>
      <c r="BE209" s="1423"/>
      <c r="BH209" s="3">
        <v>1</v>
      </c>
    </row>
    <row r="210" spans="2:60" ht="27" customHeight="1">
      <c r="B210" s="120"/>
      <c r="C210" s="1410"/>
      <c r="D210" s="1410"/>
      <c r="E210" s="1410"/>
      <c r="F210" s="1411"/>
      <c r="G210" s="1412"/>
      <c r="H210" s="1413"/>
      <c r="I210" s="1414"/>
      <c r="J210" s="1415"/>
      <c r="K210" s="1416"/>
      <c r="L210" s="1415"/>
      <c r="M210" s="1417"/>
      <c r="N210" s="1418"/>
      <c r="O210" s="1419"/>
      <c r="P210" s="1420"/>
      <c r="Q210" s="1421"/>
      <c r="R210" s="1422"/>
      <c r="S210" s="1423"/>
      <c r="T210" s="1409"/>
      <c r="U210" s="120"/>
      <c r="V210" s="1410"/>
      <c r="W210" s="1410"/>
      <c r="X210" s="1410"/>
      <c r="Y210" s="1411"/>
      <c r="Z210" s="1412"/>
      <c r="AA210" s="1413"/>
      <c r="AB210" s="1414"/>
      <c r="AC210" s="1415"/>
      <c r="AD210" s="1416"/>
      <c r="AE210" s="1415"/>
      <c r="AF210" s="1417"/>
      <c r="AG210" s="1418"/>
      <c r="AH210" s="1419"/>
      <c r="AI210" s="1420"/>
      <c r="AJ210" s="1421"/>
      <c r="AK210" s="1422"/>
      <c r="AL210" s="1423"/>
      <c r="AM210" s="1409"/>
      <c r="AN210" s="120"/>
      <c r="AO210" s="1410"/>
      <c r="AP210" s="1410"/>
      <c r="AQ210" s="1410"/>
      <c r="AR210" s="1411"/>
      <c r="AS210" s="1412"/>
      <c r="AT210" s="1413"/>
      <c r="AU210" s="1414"/>
      <c r="AV210" s="1415"/>
      <c r="AW210" s="1416"/>
      <c r="AX210" s="1415"/>
      <c r="AY210" s="1417"/>
      <c r="AZ210" s="1418"/>
      <c r="BA210" s="1419"/>
      <c r="BB210" s="1420"/>
      <c r="BC210" s="1421"/>
      <c r="BD210" s="1422"/>
      <c r="BE210" s="1423"/>
      <c r="BH210" s="3">
        <v>1</v>
      </c>
    </row>
    <row r="211" spans="2:60" ht="27" customHeight="1">
      <c r="B211" s="120"/>
      <c r="C211" s="1410"/>
      <c r="D211" s="1410"/>
      <c r="E211" s="1410"/>
      <c r="F211" s="1411"/>
      <c r="G211" s="1412"/>
      <c r="H211" s="1413"/>
      <c r="I211" s="1414"/>
      <c r="J211" s="1415"/>
      <c r="K211" s="1416"/>
      <c r="L211" s="1415"/>
      <c r="M211" s="1417"/>
      <c r="N211" s="1418"/>
      <c r="O211" s="1419"/>
      <c r="P211" s="1420"/>
      <c r="Q211" s="1421"/>
      <c r="R211" s="1422"/>
      <c r="S211" s="1423"/>
      <c r="T211" s="1409"/>
      <c r="U211" s="120"/>
      <c r="V211" s="1410"/>
      <c r="W211" s="1410"/>
      <c r="X211" s="1410"/>
      <c r="Y211" s="1411"/>
      <c r="Z211" s="1412"/>
      <c r="AA211" s="1413"/>
      <c r="AB211" s="1414"/>
      <c r="AC211" s="1415"/>
      <c r="AD211" s="1416"/>
      <c r="AE211" s="1415"/>
      <c r="AF211" s="1417"/>
      <c r="AG211" s="1418"/>
      <c r="AH211" s="1419"/>
      <c r="AI211" s="1420"/>
      <c r="AJ211" s="1421"/>
      <c r="AK211" s="1422"/>
      <c r="AL211" s="1423"/>
      <c r="AM211" s="1409"/>
      <c r="AN211" s="120"/>
      <c r="AO211" s="1410"/>
      <c r="AP211" s="1410"/>
      <c r="AQ211" s="1410"/>
      <c r="AR211" s="1411"/>
      <c r="AS211" s="1412"/>
      <c r="AT211" s="1413"/>
      <c r="AU211" s="1414"/>
      <c r="AV211" s="1415"/>
      <c r="AW211" s="1416"/>
      <c r="AX211" s="1415"/>
      <c r="AY211" s="1417"/>
      <c r="AZ211" s="1418"/>
      <c r="BA211" s="1419"/>
      <c r="BB211" s="1420"/>
      <c r="BC211" s="1421"/>
      <c r="BD211" s="1422"/>
      <c r="BE211" s="1423"/>
      <c r="BH211" s="3">
        <v>1</v>
      </c>
    </row>
    <row r="212" spans="2:60" ht="27" customHeight="1">
      <c r="B212" s="120"/>
      <c r="C212" s="1410"/>
      <c r="D212" s="1410"/>
      <c r="E212" s="1410"/>
      <c r="F212" s="1411"/>
      <c r="G212" s="1412"/>
      <c r="H212" s="1413"/>
      <c r="I212" s="1414"/>
      <c r="J212" s="1415"/>
      <c r="K212" s="1416"/>
      <c r="L212" s="1415"/>
      <c r="M212" s="1417"/>
      <c r="N212" s="1418"/>
      <c r="O212" s="1419"/>
      <c r="P212" s="1420"/>
      <c r="Q212" s="1421"/>
      <c r="R212" s="1422"/>
      <c r="S212" s="1423"/>
      <c r="T212" s="1409"/>
      <c r="U212" s="120"/>
      <c r="V212" s="1410"/>
      <c r="W212" s="1410"/>
      <c r="X212" s="1410"/>
      <c r="Y212" s="1411"/>
      <c r="Z212" s="1412"/>
      <c r="AA212" s="1413"/>
      <c r="AB212" s="1414"/>
      <c r="AC212" s="1415"/>
      <c r="AD212" s="1416"/>
      <c r="AE212" s="1415"/>
      <c r="AF212" s="1417"/>
      <c r="AG212" s="1418"/>
      <c r="AH212" s="1419"/>
      <c r="AI212" s="1420"/>
      <c r="AJ212" s="1421"/>
      <c r="AK212" s="1422"/>
      <c r="AL212" s="1423"/>
      <c r="AM212" s="1409"/>
      <c r="AN212" s="120"/>
      <c r="AO212" s="1410"/>
      <c r="AP212" s="1410"/>
      <c r="AQ212" s="1410"/>
      <c r="AR212" s="1411"/>
      <c r="AS212" s="1412"/>
      <c r="AT212" s="1413"/>
      <c r="AU212" s="1414"/>
      <c r="AV212" s="1415"/>
      <c r="AW212" s="1416"/>
      <c r="AX212" s="1415"/>
      <c r="AY212" s="1417"/>
      <c r="AZ212" s="1418"/>
      <c r="BA212" s="1419"/>
      <c r="BB212" s="1420"/>
      <c r="BC212" s="1421"/>
      <c r="BD212" s="1422"/>
      <c r="BE212" s="1423"/>
      <c r="BH212" s="3">
        <v>1</v>
      </c>
    </row>
    <row r="213" spans="2:60" ht="27" customHeight="1">
      <c r="B213" s="120"/>
      <c r="C213" s="1410"/>
      <c r="D213" s="1410"/>
      <c r="E213" s="1410"/>
      <c r="F213" s="1411"/>
      <c r="G213" s="1412"/>
      <c r="H213" s="1413"/>
      <c r="I213" s="1414"/>
      <c r="J213" s="1415"/>
      <c r="K213" s="1416"/>
      <c r="L213" s="1415"/>
      <c r="M213" s="1417"/>
      <c r="N213" s="1418"/>
      <c r="O213" s="1419"/>
      <c r="P213" s="1420"/>
      <c r="Q213" s="1421"/>
      <c r="R213" s="1422"/>
      <c r="S213" s="1423"/>
      <c r="T213" s="1409"/>
      <c r="U213" s="120"/>
      <c r="V213" s="1410"/>
      <c r="W213" s="1410"/>
      <c r="X213" s="1410"/>
      <c r="Y213" s="1411"/>
      <c r="Z213" s="1412"/>
      <c r="AA213" s="1413"/>
      <c r="AB213" s="1414"/>
      <c r="AC213" s="1415"/>
      <c r="AD213" s="1416"/>
      <c r="AE213" s="1415"/>
      <c r="AF213" s="1417"/>
      <c r="AG213" s="1418"/>
      <c r="AH213" s="1419"/>
      <c r="AI213" s="1420"/>
      <c r="AJ213" s="1421"/>
      <c r="AK213" s="1422"/>
      <c r="AL213" s="1423"/>
      <c r="AM213" s="1409"/>
      <c r="AN213" s="120"/>
      <c r="AO213" s="1410"/>
      <c r="AP213" s="1410"/>
      <c r="AQ213" s="1410"/>
      <c r="AR213" s="1411"/>
      <c r="AS213" s="1412"/>
      <c r="AT213" s="1413"/>
      <c r="AU213" s="1414"/>
      <c r="AV213" s="1415"/>
      <c r="AW213" s="1416"/>
      <c r="AX213" s="1415"/>
      <c r="AY213" s="1417"/>
      <c r="AZ213" s="1418"/>
      <c r="BA213" s="1419"/>
      <c r="BB213" s="1420"/>
      <c r="BC213" s="1421"/>
      <c r="BD213" s="1422"/>
      <c r="BE213" s="1423"/>
      <c r="BH213" s="3">
        <v>1</v>
      </c>
    </row>
    <row r="214" spans="2:60" ht="27" customHeight="1">
      <c r="B214" s="120"/>
      <c r="C214" s="1410"/>
      <c r="D214" s="1410"/>
      <c r="E214" s="1410"/>
      <c r="F214" s="1411"/>
      <c r="G214" s="1412"/>
      <c r="H214" s="1413"/>
      <c r="I214" s="1414"/>
      <c r="J214" s="1415"/>
      <c r="K214" s="1416"/>
      <c r="L214" s="1415"/>
      <c r="M214" s="1417"/>
      <c r="N214" s="1418"/>
      <c r="O214" s="1419"/>
      <c r="P214" s="1420"/>
      <c r="Q214" s="1421"/>
      <c r="R214" s="1422"/>
      <c r="S214" s="1423"/>
      <c r="T214" s="1409"/>
      <c r="U214" s="120"/>
      <c r="V214" s="1410"/>
      <c r="W214" s="1410"/>
      <c r="X214" s="1410"/>
      <c r="Y214" s="1411"/>
      <c r="Z214" s="1412"/>
      <c r="AA214" s="1413"/>
      <c r="AB214" s="1414"/>
      <c r="AC214" s="1415"/>
      <c r="AD214" s="1416"/>
      <c r="AE214" s="1415"/>
      <c r="AF214" s="1417"/>
      <c r="AG214" s="1418"/>
      <c r="AH214" s="1419"/>
      <c r="AI214" s="1420"/>
      <c r="AJ214" s="1421"/>
      <c r="AK214" s="1422"/>
      <c r="AL214" s="1423"/>
      <c r="AM214" s="1409"/>
      <c r="AN214" s="120"/>
      <c r="AO214" s="1410"/>
      <c r="AP214" s="1410"/>
      <c r="AQ214" s="1410"/>
      <c r="AR214" s="1411"/>
      <c r="AS214" s="1412"/>
      <c r="AT214" s="1413"/>
      <c r="AU214" s="1414"/>
      <c r="AV214" s="1415"/>
      <c r="AW214" s="1416"/>
      <c r="AX214" s="1415"/>
      <c r="AY214" s="1417"/>
      <c r="AZ214" s="1418"/>
      <c r="BA214" s="1419"/>
      <c r="BB214" s="1420"/>
      <c r="BC214" s="1421"/>
      <c r="BD214" s="1422"/>
      <c r="BE214" s="1423"/>
      <c r="BH214" s="3">
        <v>1</v>
      </c>
    </row>
    <row r="215" spans="2:60" ht="27" customHeight="1">
      <c r="B215" s="120"/>
      <c r="C215" s="1410"/>
      <c r="D215" s="1410"/>
      <c r="E215" s="1410"/>
      <c r="F215" s="1411"/>
      <c r="G215" s="1412"/>
      <c r="H215" s="1413"/>
      <c r="I215" s="1414"/>
      <c r="J215" s="1415"/>
      <c r="K215" s="1416"/>
      <c r="L215" s="1415"/>
      <c r="M215" s="1417"/>
      <c r="N215" s="1418"/>
      <c r="O215" s="1419"/>
      <c r="P215" s="1420"/>
      <c r="Q215" s="1421"/>
      <c r="R215" s="1422"/>
      <c r="S215" s="1423"/>
      <c r="T215" s="1409"/>
      <c r="U215" s="120"/>
      <c r="V215" s="1410"/>
      <c r="W215" s="1410"/>
      <c r="X215" s="1410"/>
      <c r="Y215" s="1411"/>
      <c r="Z215" s="1412"/>
      <c r="AA215" s="1413"/>
      <c r="AB215" s="1414"/>
      <c r="AC215" s="1415"/>
      <c r="AD215" s="1416"/>
      <c r="AE215" s="1415"/>
      <c r="AF215" s="1417"/>
      <c r="AG215" s="1418"/>
      <c r="AH215" s="1419"/>
      <c r="AI215" s="1420"/>
      <c r="AJ215" s="1421"/>
      <c r="AK215" s="1422"/>
      <c r="AL215" s="1423"/>
      <c r="AM215" s="1409"/>
      <c r="AN215" s="120"/>
      <c r="AO215" s="1410"/>
      <c r="AP215" s="1410"/>
      <c r="AQ215" s="1410"/>
      <c r="AR215" s="1411"/>
      <c r="AS215" s="1412"/>
      <c r="AT215" s="1413"/>
      <c r="AU215" s="1414"/>
      <c r="AV215" s="1415"/>
      <c r="AW215" s="1416"/>
      <c r="AX215" s="1415"/>
      <c r="AY215" s="1417"/>
      <c r="AZ215" s="1418"/>
      <c r="BA215" s="1419"/>
      <c r="BB215" s="1420"/>
      <c r="BC215" s="1421"/>
      <c r="BD215" s="1422"/>
      <c r="BE215" s="1423"/>
      <c r="BH215" s="3">
        <v>1</v>
      </c>
    </row>
    <row r="216" spans="2:60" ht="27" customHeight="1">
      <c r="B216" s="120"/>
      <c r="C216" s="1410"/>
      <c r="D216" s="1410"/>
      <c r="E216" s="1410"/>
      <c r="F216" s="1411"/>
      <c r="G216" s="1412"/>
      <c r="H216" s="1413"/>
      <c r="I216" s="1414"/>
      <c r="J216" s="1415"/>
      <c r="K216" s="1416"/>
      <c r="L216" s="1415"/>
      <c r="M216" s="1417"/>
      <c r="N216" s="1418"/>
      <c r="O216" s="1419"/>
      <c r="P216" s="1420"/>
      <c r="Q216" s="1421"/>
      <c r="R216" s="1422"/>
      <c r="S216" s="1423"/>
      <c r="T216" s="1409"/>
      <c r="U216" s="120"/>
      <c r="V216" s="1410"/>
      <c r="W216" s="1410"/>
      <c r="X216" s="1410"/>
      <c r="Y216" s="1411"/>
      <c r="Z216" s="1412"/>
      <c r="AA216" s="1413"/>
      <c r="AB216" s="1414"/>
      <c r="AC216" s="1415"/>
      <c r="AD216" s="1416"/>
      <c r="AE216" s="1415"/>
      <c r="AF216" s="1417"/>
      <c r="AG216" s="1418"/>
      <c r="AH216" s="1419"/>
      <c r="AI216" s="1420"/>
      <c r="AJ216" s="1421"/>
      <c r="AK216" s="1422"/>
      <c r="AL216" s="1423"/>
      <c r="AM216" s="1409"/>
      <c r="AN216" s="120"/>
      <c r="AO216" s="1410"/>
      <c r="AP216" s="1410"/>
      <c r="AQ216" s="1410"/>
      <c r="AR216" s="1411"/>
      <c r="AS216" s="1412"/>
      <c r="AT216" s="1413"/>
      <c r="AU216" s="1414"/>
      <c r="AV216" s="1415"/>
      <c r="AW216" s="1416"/>
      <c r="AX216" s="1415"/>
      <c r="AY216" s="1417"/>
      <c r="AZ216" s="1418"/>
      <c r="BA216" s="1419"/>
      <c r="BB216" s="1420"/>
      <c r="BC216" s="1421"/>
      <c r="BD216" s="1422"/>
      <c r="BE216" s="1423"/>
      <c r="BH216" s="3">
        <v>1</v>
      </c>
    </row>
    <row r="217" spans="2:60" ht="27" customHeight="1">
      <c r="B217" s="120"/>
      <c r="C217" s="1410"/>
      <c r="D217" s="1410"/>
      <c r="E217" s="1410"/>
      <c r="F217" s="1411"/>
      <c r="G217" s="1412"/>
      <c r="H217" s="1413"/>
      <c r="I217" s="1414"/>
      <c r="J217" s="1415"/>
      <c r="K217" s="1416"/>
      <c r="L217" s="1415"/>
      <c r="M217" s="1417"/>
      <c r="N217" s="1418"/>
      <c r="O217" s="1419"/>
      <c r="P217" s="1420"/>
      <c r="Q217" s="1421"/>
      <c r="R217" s="1422"/>
      <c r="S217" s="1423"/>
      <c r="T217" s="1409"/>
      <c r="U217" s="120"/>
      <c r="V217" s="1410"/>
      <c r="W217" s="1410"/>
      <c r="X217" s="1410"/>
      <c r="Y217" s="1411"/>
      <c r="Z217" s="1412"/>
      <c r="AA217" s="1413"/>
      <c r="AB217" s="1414"/>
      <c r="AC217" s="1415"/>
      <c r="AD217" s="1416"/>
      <c r="AE217" s="1415"/>
      <c r="AF217" s="1417"/>
      <c r="AG217" s="1418"/>
      <c r="AH217" s="1419"/>
      <c r="AI217" s="1420"/>
      <c r="AJ217" s="1421"/>
      <c r="AK217" s="1422"/>
      <c r="AL217" s="1423"/>
      <c r="AM217" s="1409"/>
      <c r="AN217" s="120"/>
      <c r="AO217" s="1410"/>
      <c r="AP217" s="1410"/>
      <c r="AQ217" s="1410"/>
      <c r="AR217" s="1411"/>
      <c r="AS217" s="1412"/>
      <c r="AT217" s="1413"/>
      <c r="AU217" s="1414"/>
      <c r="AV217" s="1415"/>
      <c r="AW217" s="1416"/>
      <c r="AX217" s="1415"/>
      <c r="AY217" s="1417"/>
      <c r="AZ217" s="1418"/>
      <c r="BA217" s="1419"/>
      <c r="BB217" s="1420"/>
      <c r="BC217" s="1421"/>
      <c r="BD217" s="1422"/>
      <c r="BE217" s="1423"/>
      <c r="BH217" s="3">
        <v>1</v>
      </c>
    </row>
    <row r="218" spans="2:60" ht="27" customHeight="1">
      <c r="B218" s="120"/>
      <c r="C218" s="1410"/>
      <c r="D218" s="1410"/>
      <c r="E218" s="1410"/>
      <c r="F218" s="1411"/>
      <c r="G218" s="1412"/>
      <c r="H218" s="1413"/>
      <c r="I218" s="1414"/>
      <c r="J218" s="1415"/>
      <c r="K218" s="1416"/>
      <c r="L218" s="1415"/>
      <c r="M218" s="1417"/>
      <c r="N218" s="1418"/>
      <c r="O218" s="1419"/>
      <c r="P218" s="1420"/>
      <c r="Q218" s="1421"/>
      <c r="R218" s="1422"/>
      <c r="S218" s="1423"/>
      <c r="T218" s="1409"/>
      <c r="U218" s="120"/>
      <c r="V218" s="1410"/>
      <c r="W218" s="1410"/>
      <c r="X218" s="1410"/>
      <c r="Y218" s="1411"/>
      <c r="Z218" s="1412"/>
      <c r="AA218" s="1413"/>
      <c r="AB218" s="1414"/>
      <c r="AC218" s="1415"/>
      <c r="AD218" s="1416"/>
      <c r="AE218" s="1415"/>
      <c r="AF218" s="1417"/>
      <c r="AG218" s="1418"/>
      <c r="AH218" s="1419"/>
      <c r="AI218" s="1420"/>
      <c r="AJ218" s="1421"/>
      <c r="AK218" s="1422"/>
      <c r="AL218" s="1423"/>
      <c r="AM218" s="1409"/>
      <c r="AN218" s="120"/>
      <c r="AO218" s="1410"/>
      <c r="AP218" s="1410"/>
      <c r="AQ218" s="1410"/>
      <c r="AR218" s="1411"/>
      <c r="AS218" s="1412"/>
      <c r="AT218" s="1413"/>
      <c r="AU218" s="1414"/>
      <c r="AV218" s="1415"/>
      <c r="AW218" s="1416"/>
      <c r="AX218" s="1415"/>
      <c r="AY218" s="1417"/>
      <c r="AZ218" s="1418"/>
      <c r="BA218" s="1419"/>
      <c r="BB218" s="1420"/>
      <c r="BC218" s="1421"/>
      <c r="BD218" s="1422"/>
      <c r="BE218" s="1423"/>
      <c r="BH218" s="3">
        <v>1</v>
      </c>
    </row>
    <row r="219" spans="2:60" ht="27" customHeight="1">
      <c r="B219" s="120"/>
      <c r="C219" s="1410"/>
      <c r="D219" s="1410"/>
      <c r="E219" s="1410"/>
      <c r="F219" s="1411"/>
      <c r="G219" s="1412"/>
      <c r="H219" s="1413"/>
      <c r="I219" s="1414"/>
      <c r="J219" s="1415"/>
      <c r="K219" s="1416"/>
      <c r="L219" s="1415"/>
      <c r="M219" s="1417"/>
      <c r="N219" s="1418"/>
      <c r="O219" s="1419"/>
      <c r="P219" s="1420"/>
      <c r="Q219" s="1421"/>
      <c r="R219" s="1422"/>
      <c r="S219" s="1423"/>
      <c r="T219" s="1409"/>
      <c r="U219" s="120"/>
      <c r="V219" s="1410"/>
      <c r="W219" s="1410"/>
      <c r="X219" s="1410"/>
      <c r="Y219" s="1411"/>
      <c r="Z219" s="1412"/>
      <c r="AA219" s="1413"/>
      <c r="AB219" s="1414"/>
      <c r="AC219" s="1415"/>
      <c r="AD219" s="1416"/>
      <c r="AE219" s="1415"/>
      <c r="AF219" s="1417"/>
      <c r="AG219" s="1418"/>
      <c r="AH219" s="1419"/>
      <c r="AI219" s="1420"/>
      <c r="AJ219" s="1421"/>
      <c r="AK219" s="1422"/>
      <c r="AL219" s="1423"/>
      <c r="AM219" s="1409"/>
      <c r="AN219" s="120"/>
      <c r="AO219" s="1410"/>
      <c r="AP219" s="1410"/>
      <c r="AQ219" s="1410"/>
      <c r="AR219" s="1411"/>
      <c r="AS219" s="1412"/>
      <c r="AT219" s="1413"/>
      <c r="AU219" s="1414"/>
      <c r="AV219" s="1415"/>
      <c r="AW219" s="1416"/>
      <c r="AX219" s="1415"/>
      <c r="AY219" s="1417"/>
      <c r="AZ219" s="1418"/>
      <c r="BA219" s="1419"/>
      <c r="BB219" s="1420"/>
      <c r="BC219" s="1421"/>
      <c r="BD219" s="1422"/>
      <c r="BE219" s="1423"/>
      <c r="BH219" s="3">
        <v>1</v>
      </c>
    </row>
    <row r="220" spans="2:60" ht="27" customHeight="1">
      <c r="B220" s="120"/>
      <c r="C220" s="1410"/>
      <c r="D220" s="1410"/>
      <c r="E220" s="1410"/>
      <c r="F220" s="1411"/>
      <c r="G220" s="1412"/>
      <c r="H220" s="1413"/>
      <c r="I220" s="1414"/>
      <c r="J220" s="1415"/>
      <c r="K220" s="1416"/>
      <c r="L220" s="1415"/>
      <c r="M220" s="1417"/>
      <c r="N220" s="1418"/>
      <c r="O220" s="1419"/>
      <c r="P220" s="1420"/>
      <c r="Q220" s="1421"/>
      <c r="R220" s="1422"/>
      <c r="S220" s="1423"/>
      <c r="T220" s="1409"/>
      <c r="U220" s="120"/>
      <c r="V220" s="1410"/>
      <c r="W220" s="1410"/>
      <c r="X220" s="1410"/>
      <c r="Y220" s="1411"/>
      <c r="Z220" s="1412"/>
      <c r="AA220" s="1413"/>
      <c r="AB220" s="1414"/>
      <c r="AC220" s="1415"/>
      <c r="AD220" s="1416"/>
      <c r="AE220" s="1415"/>
      <c r="AF220" s="1417"/>
      <c r="AG220" s="1418"/>
      <c r="AH220" s="1419"/>
      <c r="AI220" s="1420"/>
      <c r="AJ220" s="1421"/>
      <c r="AK220" s="1422"/>
      <c r="AL220" s="1423"/>
      <c r="AM220" s="1409"/>
      <c r="AN220" s="120"/>
      <c r="AO220" s="1410"/>
      <c r="AP220" s="1410"/>
      <c r="AQ220" s="1410"/>
      <c r="AR220" s="1411"/>
      <c r="AS220" s="1412"/>
      <c r="AT220" s="1413"/>
      <c r="AU220" s="1414"/>
      <c r="AV220" s="1415"/>
      <c r="AW220" s="1416"/>
      <c r="AX220" s="1415"/>
      <c r="AY220" s="1417"/>
      <c r="AZ220" s="1418"/>
      <c r="BA220" s="1419"/>
      <c r="BB220" s="1420"/>
      <c r="BC220" s="1421"/>
      <c r="BD220" s="1422"/>
      <c r="BE220" s="1423"/>
      <c r="BH220" s="3">
        <v>1</v>
      </c>
    </row>
    <row r="221" spans="2:60" ht="27" customHeight="1">
      <c r="B221" s="120"/>
      <c r="C221" s="1410"/>
      <c r="D221" s="1410"/>
      <c r="E221" s="1410"/>
      <c r="F221" s="1411"/>
      <c r="G221" s="1412"/>
      <c r="H221" s="1413"/>
      <c r="I221" s="1414"/>
      <c r="J221" s="1415"/>
      <c r="K221" s="1416"/>
      <c r="L221" s="1415"/>
      <c r="M221" s="1417"/>
      <c r="N221" s="1418"/>
      <c r="O221" s="1419"/>
      <c r="P221" s="1420"/>
      <c r="Q221" s="1421"/>
      <c r="R221" s="1422"/>
      <c r="S221" s="1423"/>
      <c r="T221" s="1409"/>
      <c r="U221" s="120"/>
      <c r="V221" s="1410"/>
      <c r="W221" s="1410"/>
      <c r="X221" s="1410"/>
      <c r="Y221" s="1411"/>
      <c r="Z221" s="1412"/>
      <c r="AA221" s="1413"/>
      <c r="AB221" s="1414"/>
      <c r="AC221" s="1415"/>
      <c r="AD221" s="1416"/>
      <c r="AE221" s="1415"/>
      <c r="AF221" s="1417"/>
      <c r="AG221" s="1418"/>
      <c r="AH221" s="1419"/>
      <c r="AI221" s="1420"/>
      <c r="AJ221" s="1421"/>
      <c r="AK221" s="1422"/>
      <c r="AL221" s="1423"/>
      <c r="AM221" s="1409"/>
      <c r="AN221" s="120"/>
      <c r="AO221" s="1410"/>
      <c r="AP221" s="1410"/>
      <c r="AQ221" s="1410"/>
      <c r="AR221" s="1411"/>
      <c r="AS221" s="1412"/>
      <c r="AT221" s="1413"/>
      <c r="AU221" s="1414"/>
      <c r="AV221" s="1415"/>
      <c r="AW221" s="1416"/>
      <c r="AX221" s="1415"/>
      <c r="AY221" s="1417"/>
      <c r="AZ221" s="1418"/>
      <c r="BA221" s="1419"/>
      <c r="BB221" s="1420"/>
      <c r="BC221" s="1421"/>
      <c r="BD221" s="1422"/>
      <c r="BE221" s="1423"/>
      <c r="BH221" s="3">
        <v>1</v>
      </c>
    </row>
    <row r="222" spans="2:60" ht="27" customHeight="1">
      <c r="B222" s="120"/>
      <c r="C222" s="1410"/>
      <c r="D222" s="1410"/>
      <c r="E222" s="1410"/>
      <c r="F222" s="1411"/>
      <c r="G222" s="1412"/>
      <c r="H222" s="1413"/>
      <c r="I222" s="1414"/>
      <c r="J222" s="1415"/>
      <c r="K222" s="1416"/>
      <c r="L222" s="1415"/>
      <c r="M222" s="1417"/>
      <c r="N222" s="1418"/>
      <c r="O222" s="1419"/>
      <c r="P222" s="1420"/>
      <c r="Q222" s="1421"/>
      <c r="R222" s="1422"/>
      <c r="S222" s="1423"/>
      <c r="T222" s="1409"/>
      <c r="U222" s="120"/>
      <c r="V222" s="1410"/>
      <c r="W222" s="1410"/>
      <c r="X222" s="1410"/>
      <c r="Y222" s="1411"/>
      <c r="Z222" s="1412"/>
      <c r="AA222" s="1413"/>
      <c r="AB222" s="1414"/>
      <c r="AC222" s="1415"/>
      <c r="AD222" s="1416"/>
      <c r="AE222" s="1415"/>
      <c r="AF222" s="1417"/>
      <c r="AG222" s="1418"/>
      <c r="AH222" s="1419"/>
      <c r="AI222" s="1420"/>
      <c r="AJ222" s="1421"/>
      <c r="AK222" s="1422"/>
      <c r="AL222" s="1423"/>
      <c r="AM222" s="1409"/>
      <c r="AN222" s="120"/>
      <c r="AO222" s="1410"/>
      <c r="AP222" s="1410"/>
      <c r="AQ222" s="1410"/>
      <c r="AR222" s="1411"/>
      <c r="AS222" s="1412"/>
      <c r="AT222" s="1413"/>
      <c r="AU222" s="1414"/>
      <c r="AV222" s="1415"/>
      <c r="AW222" s="1416"/>
      <c r="AX222" s="1415"/>
      <c r="AY222" s="1417"/>
      <c r="AZ222" s="1418"/>
      <c r="BA222" s="1419"/>
      <c r="BB222" s="1420"/>
      <c r="BC222" s="1421"/>
      <c r="BD222" s="1422"/>
      <c r="BE222" s="1423"/>
      <c r="BH222" s="3">
        <v>1</v>
      </c>
    </row>
    <row r="223" spans="2:60" ht="27" customHeight="1">
      <c r="B223" s="120"/>
      <c r="C223" s="1410"/>
      <c r="D223" s="1410"/>
      <c r="E223" s="1410"/>
      <c r="F223" s="1411"/>
      <c r="G223" s="1412"/>
      <c r="H223" s="1413"/>
      <c r="I223" s="1414"/>
      <c r="J223" s="1415"/>
      <c r="K223" s="1416"/>
      <c r="L223" s="1415"/>
      <c r="M223" s="1417"/>
      <c r="N223" s="1418"/>
      <c r="O223" s="1419"/>
      <c r="P223" s="1420"/>
      <c r="Q223" s="1421"/>
      <c r="R223" s="1422"/>
      <c r="S223" s="1423"/>
      <c r="T223" s="1409"/>
      <c r="U223" s="120"/>
      <c r="V223" s="1410"/>
      <c r="W223" s="1410"/>
      <c r="X223" s="1410"/>
      <c r="Y223" s="1411"/>
      <c r="Z223" s="1412"/>
      <c r="AA223" s="1413"/>
      <c r="AB223" s="1414"/>
      <c r="AC223" s="1415"/>
      <c r="AD223" s="1416"/>
      <c r="AE223" s="1415"/>
      <c r="AF223" s="1417"/>
      <c r="AG223" s="1418"/>
      <c r="AH223" s="1419"/>
      <c r="AI223" s="1420"/>
      <c r="AJ223" s="1421"/>
      <c r="AK223" s="1422"/>
      <c r="AL223" s="1423"/>
      <c r="AM223" s="1409"/>
      <c r="AN223" s="120"/>
      <c r="AO223" s="1410"/>
      <c r="AP223" s="1410"/>
      <c r="AQ223" s="1410"/>
      <c r="AR223" s="1411"/>
      <c r="AS223" s="1412"/>
      <c r="AT223" s="1413"/>
      <c r="AU223" s="1414"/>
      <c r="AV223" s="1415"/>
      <c r="AW223" s="1416"/>
      <c r="AX223" s="1415"/>
      <c r="AY223" s="1417"/>
      <c r="AZ223" s="1418"/>
      <c r="BA223" s="1419"/>
      <c r="BB223" s="1420"/>
      <c r="BC223" s="1421"/>
      <c r="BD223" s="1422"/>
      <c r="BE223" s="1423"/>
      <c r="BH223" s="3">
        <v>1</v>
      </c>
    </row>
    <row r="224" spans="2:60" ht="27" customHeight="1">
      <c r="B224" s="120"/>
      <c r="C224" s="1410"/>
      <c r="D224" s="1410"/>
      <c r="E224" s="1410"/>
      <c r="F224" s="1411"/>
      <c r="G224" s="1412"/>
      <c r="H224" s="1413"/>
      <c r="I224" s="1414"/>
      <c r="J224" s="1415"/>
      <c r="K224" s="1416"/>
      <c r="L224" s="1415"/>
      <c r="M224" s="1417"/>
      <c r="N224" s="1418"/>
      <c r="O224" s="1419"/>
      <c r="P224" s="1420"/>
      <c r="Q224" s="1421"/>
      <c r="R224" s="1422"/>
      <c r="S224" s="1423"/>
      <c r="T224" s="1409"/>
      <c r="U224" s="120"/>
      <c r="V224" s="1410"/>
      <c r="W224" s="1410"/>
      <c r="X224" s="1410"/>
      <c r="Y224" s="1411"/>
      <c r="Z224" s="1412"/>
      <c r="AA224" s="1413"/>
      <c r="AB224" s="1414"/>
      <c r="AC224" s="1415"/>
      <c r="AD224" s="1416"/>
      <c r="AE224" s="1415"/>
      <c r="AF224" s="1417"/>
      <c r="AG224" s="1418"/>
      <c r="AH224" s="1419"/>
      <c r="AI224" s="1420"/>
      <c r="AJ224" s="1421"/>
      <c r="AK224" s="1422"/>
      <c r="AL224" s="1423"/>
      <c r="AM224" s="1409"/>
      <c r="AN224" s="120"/>
      <c r="AO224" s="1410"/>
      <c r="AP224" s="1410"/>
      <c r="AQ224" s="1410"/>
      <c r="AR224" s="1411"/>
      <c r="AS224" s="1412"/>
      <c r="AT224" s="1413"/>
      <c r="AU224" s="1414"/>
      <c r="AV224" s="1415"/>
      <c r="AW224" s="1416"/>
      <c r="AX224" s="1415"/>
      <c r="AY224" s="1417"/>
      <c r="AZ224" s="1418"/>
      <c r="BA224" s="1419"/>
      <c r="BB224" s="1420"/>
      <c r="BC224" s="1421"/>
      <c r="BD224" s="1422"/>
      <c r="BE224" s="1423"/>
      <c r="BH224" s="3">
        <v>1</v>
      </c>
    </row>
    <row r="225" spans="2:60" ht="27" customHeight="1">
      <c r="B225" s="120"/>
      <c r="C225" s="1410"/>
      <c r="D225" s="1410"/>
      <c r="E225" s="1410"/>
      <c r="F225" s="1411"/>
      <c r="G225" s="1412"/>
      <c r="H225" s="1413"/>
      <c r="I225" s="1414"/>
      <c r="J225" s="1415"/>
      <c r="K225" s="1416"/>
      <c r="L225" s="1415"/>
      <c r="M225" s="1417"/>
      <c r="N225" s="1418"/>
      <c r="O225" s="1419"/>
      <c r="P225" s="1420"/>
      <c r="Q225" s="1421"/>
      <c r="R225" s="1422"/>
      <c r="S225" s="1423"/>
      <c r="T225" s="1409"/>
      <c r="U225" s="120"/>
      <c r="V225" s="1410"/>
      <c r="W225" s="1410"/>
      <c r="X225" s="1410"/>
      <c r="Y225" s="1411"/>
      <c r="Z225" s="1412"/>
      <c r="AA225" s="1413"/>
      <c r="AB225" s="1414"/>
      <c r="AC225" s="1415"/>
      <c r="AD225" s="1416"/>
      <c r="AE225" s="1415"/>
      <c r="AF225" s="1417"/>
      <c r="AG225" s="1418"/>
      <c r="AH225" s="1419"/>
      <c r="AI225" s="1420"/>
      <c r="AJ225" s="1421"/>
      <c r="AK225" s="1422"/>
      <c r="AL225" s="1423"/>
      <c r="AM225" s="1409"/>
      <c r="AN225" s="120"/>
      <c r="AO225" s="1410"/>
      <c r="AP225" s="1410"/>
      <c r="AQ225" s="1410"/>
      <c r="AR225" s="1411"/>
      <c r="AS225" s="1412"/>
      <c r="AT225" s="1413"/>
      <c r="AU225" s="1414"/>
      <c r="AV225" s="1415"/>
      <c r="AW225" s="1416"/>
      <c r="AX225" s="1415"/>
      <c r="AY225" s="1417"/>
      <c r="AZ225" s="1418"/>
      <c r="BA225" s="1419"/>
      <c r="BB225" s="1420"/>
      <c r="BC225" s="1421"/>
      <c r="BD225" s="1422"/>
      <c r="BE225" s="1423"/>
      <c r="BH225" s="3">
        <v>1</v>
      </c>
    </row>
    <row r="226" spans="2:60" ht="27" customHeight="1">
      <c r="B226" s="120"/>
      <c r="C226" s="1410"/>
      <c r="D226" s="1410"/>
      <c r="E226" s="1410"/>
      <c r="F226" s="1411"/>
      <c r="G226" s="1412"/>
      <c r="H226" s="1413"/>
      <c r="I226" s="1414"/>
      <c r="J226" s="1415"/>
      <c r="K226" s="1416"/>
      <c r="L226" s="1415"/>
      <c r="M226" s="1417"/>
      <c r="N226" s="1418"/>
      <c r="O226" s="1419"/>
      <c r="P226" s="1420"/>
      <c r="Q226" s="1421"/>
      <c r="R226" s="1422"/>
      <c r="S226" s="1423"/>
      <c r="T226" s="1409"/>
      <c r="U226" s="120"/>
      <c r="V226" s="1410"/>
      <c r="W226" s="1410"/>
      <c r="X226" s="1410"/>
      <c r="Y226" s="1411"/>
      <c r="Z226" s="1412"/>
      <c r="AA226" s="1413"/>
      <c r="AB226" s="1414"/>
      <c r="AC226" s="1415"/>
      <c r="AD226" s="1416"/>
      <c r="AE226" s="1415"/>
      <c r="AF226" s="1417"/>
      <c r="AG226" s="1418"/>
      <c r="AH226" s="1419"/>
      <c r="AI226" s="1420"/>
      <c r="AJ226" s="1421"/>
      <c r="AK226" s="1422"/>
      <c r="AL226" s="1423"/>
      <c r="AM226" s="1409"/>
      <c r="AN226" s="120"/>
      <c r="AO226" s="1410"/>
      <c r="AP226" s="1410"/>
      <c r="AQ226" s="1410"/>
      <c r="AR226" s="1411"/>
      <c r="AS226" s="1412"/>
      <c r="AT226" s="1413"/>
      <c r="AU226" s="1414"/>
      <c r="AV226" s="1415"/>
      <c r="AW226" s="1416"/>
      <c r="AX226" s="1415"/>
      <c r="AY226" s="1417"/>
      <c r="AZ226" s="1418"/>
      <c r="BA226" s="1419"/>
      <c r="BB226" s="1420"/>
      <c r="BC226" s="1421"/>
      <c r="BD226" s="1422"/>
      <c r="BE226" s="1423"/>
      <c r="BH226" s="3">
        <v>1</v>
      </c>
    </row>
    <row r="227" spans="2:60" ht="27" customHeight="1">
      <c r="B227" s="120"/>
      <c r="C227" s="1410"/>
      <c r="D227" s="1410"/>
      <c r="E227" s="1410"/>
      <c r="F227" s="1411"/>
      <c r="G227" s="1412"/>
      <c r="H227" s="1413"/>
      <c r="I227" s="1414"/>
      <c r="J227" s="1415"/>
      <c r="K227" s="1416"/>
      <c r="L227" s="1415"/>
      <c r="M227" s="1417"/>
      <c r="N227" s="1418"/>
      <c r="O227" s="1419"/>
      <c r="P227" s="1420"/>
      <c r="Q227" s="1421"/>
      <c r="R227" s="1422"/>
      <c r="S227" s="1423"/>
      <c r="T227" s="1409"/>
      <c r="U227" s="120"/>
      <c r="V227" s="1410"/>
      <c r="W227" s="1410"/>
      <c r="X227" s="1410"/>
      <c r="Y227" s="1411"/>
      <c r="Z227" s="1412"/>
      <c r="AA227" s="1413"/>
      <c r="AB227" s="1414"/>
      <c r="AC227" s="1415"/>
      <c r="AD227" s="1416"/>
      <c r="AE227" s="1415"/>
      <c r="AF227" s="1417"/>
      <c r="AG227" s="1418"/>
      <c r="AH227" s="1419"/>
      <c r="AI227" s="1420"/>
      <c r="AJ227" s="1421"/>
      <c r="AK227" s="1422"/>
      <c r="AL227" s="1423"/>
      <c r="AM227" s="1409"/>
      <c r="AN227" s="120"/>
      <c r="AO227" s="1410"/>
      <c r="AP227" s="1410"/>
      <c r="AQ227" s="1410"/>
      <c r="AR227" s="1411"/>
      <c r="AS227" s="1412"/>
      <c r="AT227" s="1413"/>
      <c r="AU227" s="1414"/>
      <c r="AV227" s="1415"/>
      <c r="AW227" s="1416"/>
      <c r="AX227" s="1415"/>
      <c r="AY227" s="1417"/>
      <c r="AZ227" s="1418"/>
      <c r="BA227" s="1419"/>
      <c r="BB227" s="1420"/>
      <c r="BC227" s="1421"/>
      <c r="BD227" s="1422"/>
      <c r="BE227" s="1423"/>
      <c r="BH227" s="3">
        <v>1</v>
      </c>
    </row>
    <row r="228" spans="2:60" ht="27" customHeight="1">
      <c r="B228" s="120"/>
      <c r="C228" s="1410"/>
      <c r="D228" s="1410"/>
      <c r="E228" s="1410"/>
      <c r="F228" s="1411"/>
      <c r="G228" s="1412"/>
      <c r="H228" s="1413"/>
      <c r="I228" s="1414"/>
      <c r="J228" s="1415"/>
      <c r="K228" s="1416"/>
      <c r="L228" s="1415"/>
      <c r="M228" s="1417"/>
      <c r="N228" s="1418"/>
      <c r="O228" s="1419"/>
      <c r="P228" s="1420"/>
      <c r="Q228" s="1421"/>
      <c r="R228" s="1422"/>
      <c r="S228" s="1423"/>
      <c r="T228" s="1424"/>
      <c r="U228" s="120"/>
      <c r="V228" s="1410"/>
      <c r="W228" s="1410"/>
      <c r="X228" s="1410"/>
      <c r="Y228" s="1411"/>
      <c r="Z228" s="1412"/>
      <c r="AA228" s="1413"/>
      <c r="AB228" s="1414"/>
      <c r="AC228" s="1415"/>
      <c r="AD228" s="1416"/>
      <c r="AE228" s="1415"/>
      <c r="AF228" s="1417"/>
      <c r="AG228" s="1418"/>
      <c r="AH228" s="1419"/>
      <c r="AI228" s="1420"/>
      <c r="AJ228" s="1421"/>
      <c r="AK228" s="1422"/>
      <c r="AL228" s="1423"/>
      <c r="AM228" s="1409"/>
      <c r="AN228" s="120"/>
      <c r="AO228" s="1410"/>
      <c r="AP228" s="1410"/>
      <c r="AQ228" s="1410"/>
      <c r="AR228" s="1411"/>
      <c r="AS228" s="1412"/>
      <c r="AT228" s="1413"/>
      <c r="AU228" s="1414"/>
      <c r="AV228" s="1415"/>
      <c r="AW228" s="1416"/>
      <c r="AX228" s="1415"/>
      <c r="AY228" s="1417"/>
      <c r="AZ228" s="1418"/>
      <c r="BA228" s="1419"/>
      <c r="BB228" s="1420"/>
      <c r="BC228" s="1421"/>
      <c r="BD228" s="1422"/>
      <c r="BE228" s="1423"/>
      <c r="BH228" s="3">
        <v>1</v>
      </c>
    </row>
    <row r="229" spans="2:60" ht="27" customHeight="1">
      <c r="B229" s="120"/>
      <c r="C229" s="1410"/>
      <c r="D229" s="1410"/>
      <c r="E229" s="1410"/>
      <c r="F229" s="1411"/>
      <c r="G229" s="1412"/>
      <c r="H229" s="1413"/>
      <c r="I229" s="1414"/>
      <c r="J229" s="1415"/>
      <c r="K229" s="1416"/>
      <c r="L229" s="1415"/>
      <c r="M229" s="1417"/>
      <c r="N229" s="1418"/>
      <c r="O229" s="1419"/>
      <c r="P229" s="1420"/>
      <c r="Q229" s="1421"/>
      <c r="R229" s="1422"/>
      <c r="S229" s="1423"/>
      <c r="T229" s="1424"/>
      <c r="U229" s="120"/>
      <c r="V229" s="1410"/>
      <c r="W229" s="1410"/>
      <c r="X229" s="1410"/>
      <c r="Y229" s="1411"/>
      <c r="Z229" s="1412"/>
      <c r="AA229" s="1413"/>
      <c r="AB229" s="1414"/>
      <c r="AC229" s="1415"/>
      <c r="AD229" s="1416"/>
      <c r="AE229" s="1415"/>
      <c r="AF229" s="1417"/>
      <c r="AG229" s="1418"/>
      <c r="AH229" s="1419"/>
      <c r="AI229" s="1420"/>
      <c r="AJ229" s="1421"/>
      <c r="AK229" s="1422"/>
      <c r="AL229" s="1423"/>
      <c r="AM229" s="1409"/>
      <c r="AN229" s="120"/>
      <c r="AO229" s="1410"/>
      <c r="AP229" s="1410"/>
      <c r="AQ229" s="1410"/>
      <c r="AR229" s="1411"/>
      <c r="AS229" s="1412"/>
      <c r="AT229" s="1413"/>
      <c r="AU229" s="1414"/>
      <c r="AV229" s="1415"/>
      <c r="AW229" s="1416"/>
      <c r="AX229" s="1415"/>
      <c r="AY229" s="1417"/>
      <c r="AZ229" s="1418"/>
      <c r="BA229" s="1419"/>
      <c r="BB229" s="1420"/>
      <c r="BC229" s="1421"/>
      <c r="BD229" s="1422"/>
      <c r="BE229" s="1423"/>
      <c r="BH229" s="3">
        <v>1</v>
      </c>
    </row>
    <row r="230" spans="2:60" ht="27" customHeight="1">
      <c r="B230" s="120"/>
      <c r="C230" s="1410"/>
      <c r="D230" s="1410"/>
      <c r="E230" s="1410"/>
      <c r="F230" s="1411"/>
      <c r="G230" s="1412"/>
      <c r="H230" s="1413"/>
      <c r="I230" s="1414"/>
      <c r="J230" s="1415"/>
      <c r="K230" s="1416"/>
      <c r="L230" s="1415"/>
      <c r="M230" s="1417"/>
      <c r="N230" s="1418"/>
      <c r="O230" s="1419"/>
      <c r="P230" s="1420"/>
      <c r="Q230" s="1421"/>
      <c r="R230" s="1422"/>
      <c r="S230" s="1423"/>
      <c r="U230" s="120"/>
      <c r="V230" s="1410"/>
      <c r="W230" s="1410"/>
      <c r="X230" s="1410"/>
      <c r="Y230" s="1411"/>
      <c r="Z230" s="1412"/>
      <c r="AA230" s="1413"/>
      <c r="AB230" s="1414"/>
      <c r="AC230" s="1415"/>
      <c r="AD230" s="1416"/>
      <c r="AE230" s="1415"/>
      <c r="AF230" s="1417"/>
      <c r="AG230" s="1418"/>
      <c r="AH230" s="1419"/>
      <c r="AI230" s="1420"/>
      <c r="AJ230" s="1421"/>
      <c r="AK230" s="1422"/>
      <c r="AL230" s="1423"/>
      <c r="AN230" s="120"/>
      <c r="AO230" s="1410"/>
      <c r="AP230" s="1410"/>
      <c r="AQ230" s="1410"/>
      <c r="AR230" s="1411"/>
      <c r="AS230" s="1412"/>
      <c r="AT230" s="1413"/>
      <c r="AU230" s="1414"/>
      <c r="AV230" s="1415"/>
      <c r="AW230" s="1416"/>
      <c r="AX230" s="1415"/>
      <c r="AY230" s="1417"/>
      <c r="AZ230" s="1418"/>
      <c r="BA230" s="1419"/>
      <c r="BB230" s="1420"/>
      <c r="BC230" s="1421"/>
      <c r="BD230" s="1422"/>
      <c r="BE230" s="1423"/>
      <c r="BH230" s="3">
        <v>1</v>
      </c>
    </row>
    <row r="231" spans="2:60" ht="27" customHeight="1">
      <c r="B231" s="120"/>
      <c r="C231" s="1410"/>
      <c r="D231" s="1410"/>
      <c r="E231" s="1410"/>
      <c r="F231" s="1411"/>
      <c r="G231" s="1412"/>
      <c r="H231" s="1413"/>
      <c r="I231" s="1414"/>
      <c r="J231" s="1415"/>
      <c r="K231" s="1416"/>
      <c r="L231" s="1415"/>
      <c r="M231" s="1417"/>
      <c r="N231" s="1418"/>
      <c r="O231" s="1419"/>
      <c r="P231" s="1420"/>
      <c r="Q231" s="1421"/>
      <c r="R231" s="1422"/>
      <c r="S231" s="1423"/>
      <c r="U231" s="120"/>
      <c r="V231" s="1410"/>
      <c r="W231" s="1410"/>
      <c r="X231" s="1410"/>
      <c r="Y231" s="1411"/>
      <c r="Z231" s="1412"/>
      <c r="AA231" s="1413"/>
      <c r="AB231" s="1414"/>
      <c r="AC231" s="1415"/>
      <c r="AD231" s="1416"/>
      <c r="AE231" s="1415"/>
      <c r="AF231" s="1417"/>
      <c r="AG231" s="1418"/>
      <c r="AH231" s="1419"/>
      <c r="AI231" s="1420"/>
      <c r="AJ231" s="1421"/>
      <c r="AK231" s="1422"/>
      <c r="AL231" s="1423"/>
      <c r="AN231" s="120"/>
      <c r="AO231" s="1410"/>
      <c r="AP231" s="1410"/>
      <c r="AQ231" s="1410"/>
      <c r="AR231" s="1411"/>
      <c r="AS231" s="1412"/>
      <c r="AT231" s="1413"/>
      <c r="AU231" s="1414"/>
      <c r="AV231" s="1415"/>
      <c r="AW231" s="1416"/>
      <c r="AX231" s="1415"/>
      <c r="AY231" s="1417"/>
      <c r="AZ231" s="1418"/>
      <c r="BA231" s="1419"/>
      <c r="BB231" s="1420"/>
      <c r="BC231" s="1421"/>
      <c r="BD231" s="1422"/>
      <c r="BE231" s="1423"/>
      <c r="BH231" s="3">
        <v>1</v>
      </c>
    </row>
    <row r="232" spans="2:60" ht="27" customHeight="1">
      <c r="B232" s="120"/>
      <c r="C232" s="1410"/>
      <c r="D232" s="1410"/>
      <c r="E232" s="1410"/>
      <c r="F232" s="1411"/>
      <c r="G232" s="1412"/>
      <c r="H232" s="1413"/>
      <c r="I232" s="1414"/>
      <c r="J232" s="1415"/>
      <c r="K232" s="1416"/>
      <c r="L232" s="1415"/>
      <c r="M232" s="1417"/>
      <c r="N232" s="1418"/>
      <c r="O232" s="1419"/>
      <c r="P232" s="1420"/>
      <c r="Q232" s="1421"/>
      <c r="R232" s="1422"/>
      <c r="S232" s="1423"/>
      <c r="U232" s="120"/>
      <c r="V232" s="1410"/>
      <c r="W232" s="1410"/>
      <c r="X232" s="1410"/>
      <c r="Y232" s="1411"/>
      <c r="Z232" s="1412"/>
      <c r="AA232" s="1413"/>
      <c r="AB232" s="1414"/>
      <c r="AC232" s="1415"/>
      <c r="AD232" s="1416"/>
      <c r="AE232" s="1415"/>
      <c r="AF232" s="1417"/>
      <c r="AG232" s="1418"/>
      <c r="AH232" s="1419"/>
      <c r="AI232" s="1420"/>
      <c r="AJ232" s="1421"/>
      <c r="AK232" s="1422"/>
      <c r="AL232" s="1423"/>
      <c r="AN232" s="120"/>
      <c r="AO232" s="1410"/>
      <c r="AP232" s="1410"/>
      <c r="AQ232" s="1410"/>
      <c r="AR232" s="1411"/>
      <c r="AS232" s="1412"/>
      <c r="AT232" s="1413"/>
      <c r="AU232" s="1414"/>
      <c r="AV232" s="1415"/>
      <c r="AW232" s="1416"/>
      <c r="AX232" s="1415"/>
      <c r="AY232" s="1417"/>
      <c r="AZ232" s="1418"/>
      <c r="BA232" s="1419"/>
      <c r="BB232" s="1420"/>
      <c r="BC232" s="1421"/>
      <c r="BD232" s="1422"/>
      <c r="BE232" s="1423"/>
      <c r="BH232" s="3">
        <v>1</v>
      </c>
    </row>
    <row r="233" spans="2:60" ht="27" customHeight="1">
      <c r="B233" s="120"/>
      <c r="C233" s="1410"/>
      <c r="D233" s="1410"/>
      <c r="E233" s="1410"/>
      <c r="F233" s="1411"/>
      <c r="G233" s="1412"/>
      <c r="H233" s="1413"/>
      <c r="I233" s="1414"/>
      <c r="J233" s="1415"/>
      <c r="K233" s="1416"/>
      <c r="L233" s="1415"/>
      <c r="M233" s="1417"/>
      <c r="N233" s="1418"/>
      <c r="O233" s="1419"/>
      <c r="P233" s="1420"/>
      <c r="Q233" s="1421"/>
      <c r="R233" s="1422"/>
      <c r="S233" s="1423"/>
      <c r="U233" s="120"/>
      <c r="V233" s="1410"/>
      <c r="W233" s="1410"/>
      <c r="X233" s="1410"/>
      <c r="Y233" s="1411"/>
      <c r="Z233" s="1412"/>
      <c r="AA233" s="1413"/>
      <c r="AB233" s="1414"/>
      <c r="AC233" s="1415"/>
      <c r="AD233" s="1416"/>
      <c r="AE233" s="1415"/>
      <c r="AF233" s="1417"/>
      <c r="AG233" s="1418"/>
      <c r="AH233" s="1419"/>
      <c r="AI233" s="1420"/>
      <c r="AJ233" s="1421"/>
      <c r="AK233" s="1422"/>
      <c r="AL233" s="1423"/>
      <c r="AN233" s="120"/>
      <c r="AO233" s="1410"/>
      <c r="AP233" s="1410"/>
      <c r="AQ233" s="1410"/>
      <c r="AR233" s="1411"/>
      <c r="AS233" s="1412"/>
      <c r="AT233" s="1413"/>
      <c r="AU233" s="1414"/>
      <c r="AV233" s="1415"/>
      <c r="AW233" s="1416"/>
      <c r="AX233" s="1415"/>
      <c r="AY233" s="1417"/>
      <c r="AZ233" s="1418"/>
      <c r="BA233" s="1419"/>
      <c r="BB233" s="1420"/>
      <c r="BC233" s="1421"/>
      <c r="BD233" s="1422"/>
      <c r="BE233" s="1423"/>
      <c r="BH233" s="3">
        <v>1</v>
      </c>
    </row>
    <row r="234" spans="2:60" ht="27" customHeight="1">
      <c r="B234" s="120"/>
      <c r="C234" s="1410"/>
      <c r="D234" s="1410"/>
      <c r="E234" s="1410"/>
      <c r="F234" s="1411"/>
      <c r="G234" s="1412"/>
      <c r="H234" s="1413"/>
      <c r="I234" s="1414"/>
      <c r="J234" s="1415"/>
      <c r="K234" s="1416"/>
      <c r="L234" s="1415"/>
      <c r="M234" s="1417"/>
      <c r="N234" s="1418"/>
      <c r="O234" s="1419"/>
      <c r="P234" s="1420"/>
      <c r="Q234" s="1421"/>
      <c r="R234" s="1422"/>
      <c r="S234" s="1423"/>
      <c r="U234" s="120"/>
      <c r="V234" s="1410"/>
      <c r="W234" s="1410"/>
      <c r="X234" s="1410"/>
      <c r="Y234" s="1411"/>
      <c r="Z234" s="1412"/>
      <c r="AA234" s="1413"/>
      <c r="AB234" s="1414"/>
      <c r="AC234" s="1415"/>
      <c r="AD234" s="1416"/>
      <c r="AE234" s="1415"/>
      <c r="AF234" s="1417"/>
      <c r="AG234" s="1418"/>
      <c r="AH234" s="1419"/>
      <c r="AI234" s="1420"/>
      <c r="AJ234" s="1421"/>
      <c r="AK234" s="1422"/>
      <c r="AL234" s="1423"/>
      <c r="AN234" s="120"/>
      <c r="AO234" s="1410"/>
      <c r="AP234" s="1410"/>
      <c r="AQ234" s="1410"/>
      <c r="AR234" s="1411"/>
      <c r="AS234" s="1412"/>
      <c r="AT234" s="1413"/>
      <c r="AU234" s="1414"/>
      <c r="AV234" s="1415"/>
      <c r="AW234" s="1416"/>
      <c r="AX234" s="1415"/>
      <c r="AY234" s="1417"/>
      <c r="AZ234" s="1418"/>
      <c r="BA234" s="1419"/>
      <c r="BB234" s="1420"/>
      <c r="BC234" s="1421"/>
      <c r="BD234" s="1422"/>
      <c r="BE234" s="1423"/>
      <c r="BH234" s="3">
        <v>1</v>
      </c>
    </row>
    <row r="235" spans="2:60" ht="27" customHeight="1">
      <c r="B235" s="120"/>
      <c r="C235" s="1410"/>
      <c r="D235" s="1410"/>
      <c r="E235" s="1410"/>
      <c r="F235" s="1411"/>
      <c r="G235" s="1412"/>
      <c r="H235" s="1413"/>
      <c r="I235" s="1414"/>
      <c r="J235" s="1415"/>
      <c r="K235" s="1416"/>
      <c r="L235" s="1415"/>
      <c r="M235" s="1417"/>
      <c r="N235" s="1418"/>
      <c r="O235" s="1419"/>
      <c r="P235" s="1420"/>
      <c r="Q235" s="1421"/>
      <c r="R235" s="1422"/>
      <c r="S235" s="1423"/>
      <c r="U235" s="120"/>
      <c r="V235" s="1410"/>
      <c r="W235" s="1410"/>
      <c r="X235" s="1410"/>
      <c r="Y235" s="1411"/>
      <c r="Z235" s="1412"/>
      <c r="AA235" s="1413"/>
      <c r="AB235" s="1414"/>
      <c r="AC235" s="1415"/>
      <c r="AD235" s="1416"/>
      <c r="AE235" s="1415"/>
      <c r="AF235" s="1417"/>
      <c r="AG235" s="1418"/>
      <c r="AH235" s="1419"/>
      <c r="AI235" s="1420"/>
      <c r="AJ235" s="1421"/>
      <c r="AK235" s="1422"/>
      <c r="AL235" s="1423"/>
      <c r="AN235" s="120"/>
      <c r="AO235" s="1410"/>
      <c r="AP235" s="1410"/>
      <c r="AQ235" s="1410"/>
      <c r="AR235" s="1411"/>
      <c r="AS235" s="1412"/>
      <c r="AT235" s="1413"/>
      <c r="AU235" s="1414"/>
      <c r="AV235" s="1415"/>
      <c r="AW235" s="1416"/>
      <c r="AX235" s="1415"/>
      <c r="AY235" s="1417"/>
      <c r="AZ235" s="1418"/>
      <c r="BA235" s="1419"/>
      <c r="BB235" s="1420"/>
      <c r="BC235" s="1421"/>
      <c r="BD235" s="1422"/>
      <c r="BE235" s="1423"/>
      <c r="BH235" s="3">
        <v>1</v>
      </c>
    </row>
    <row r="236" spans="2:60" ht="27" customHeight="1">
      <c r="B236" s="120"/>
      <c r="C236" s="1410"/>
      <c r="D236" s="1410"/>
      <c r="E236" s="1410"/>
      <c r="F236" s="1411"/>
      <c r="G236" s="1412"/>
      <c r="H236" s="1413"/>
      <c r="I236" s="1414"/>
      <c r="J236" s="1415"/>
      <c r="K236" s="1416"/>
      <c r="L236" s="1415"/>
      <c r="M236" s="1417"/>
      <c r="N236" s="1418"/>
      <c r="O236" s="1419"/>
      <c r="P236" s="1420"/>
      <c r="Q236" s="1421"/>
      <c r="R236" s="1422"/>
      <c r="S236" s="1423"/>
      <c r="U236" s="120"/>
      <c r="V236" s="1410"/>
      <c r="W236" s="1410"/>
      <c r="X236" s="1410"/>
      <c r="Y236" s="1411"/>
      <c r="Z236" s="1412"/>
      <c r="AA236" s="1413"/>
      <c r="AB236" s="1414"/>
      <c r="AC236" s="1415"/>
      <c r="AD236" s="1416"/>
      <c r="AE236" s="1415"/>
      <c r="AF236" s="1417"/>
      <c r="AG236" s="1418"/>
      <c r="AH236" s="1419"/>
      <c r="AI236" s="1420"/>
      <c r="AJ236" s="1421"/>
      <c r="AK236" s="1422"/>
      <c r="AL236" s="1423"/>
      <c r="AN236" s="120"/>
      <c r="AO236" s="1410"/>
      <c r="AP236" s="1410"/>
      <c r="AQ236" s="1410"/>
      <c r="AR236" s="1411"/>
      <c r="AS236" s="1412"/>
      <c r="AT236" s="1413"/>
      <c r="AU236" s="1414"/>
      <c r="AV236" s="1415"/>
      <c r="AW236" s="1416"/>
      <c r="AX236" s="1415"/>
      <c r="AY236" s="1417"/>
      <c r="AZ236" s="1418"/>
      <c r="BA236" s="1419"/>
      <c r="BB236" s="1420"/>
      <c r="BC236" s="1421"/>
      <c r="BD236" s="1422"/>
      <c r="BE236" s="1423"/>
      <c r="BH236" s="3">
        <v>1</v>
      </c>
    </row>
    <row r="237" spans="2:60" ht="27" customHeight="1">
      <c r="B237" s="120"/>
      <c r="C237" s="1410"/>
      <c r="D237" s="1410"/>
      <c r="E237" s="1410"/>
      <c r="F237" s="1411"/>
      <c r="G237" s="1412"/>
      <c r="H237" s="1413"/>
      <c r="I237" s="1414"/>
      <c r="J237" s="1415"/>
      <c r="K237" s="1416"/>
      <c r="L237" s="1415"/>
      <c r="M237" s="1417"/>
      <c r="N237" s="1418"/>
      <c r="O237" s="1419"/>
      <c r="P237" s="1420"/>
      <c r="Q237" s="1421"/>
      <c r="R237" s="1422"/>
      <c r="S237" s="1423"/>
      <c r="U237" s="120"/>
      <c r="V237" s="1410"/>
      <c r="W237" s="1410"/>
      <c r="X237" s="1410"/>
      <c r="Y237" s="1411"/>
      <c r="Z237" s="1412"/>
      <c r="AA237" s="1413"/>
      <c r="AB237" s="1414"/>
      <c r="AC237" s="1415"/>
      <c r="AD237" s="1416"/>
      <c r="AE237" s="1415"/>
      <c r="AF237" s="1417"/>
      <c r="AG237" s="1418"/>
      <c r="AH237" s="1419"/>
      <c r="AI237" s="1420"/>
      <c r="AJ237" s="1421"/>
      <c r="AK237" s="1422"/>
      <c r="AL237" s="1423"/>
      <c r="AN237" s="120"/>
      <c r="AO237" s="1410"/>
      <c r="AP237" s="1410"/>
      <c r="AQ237" s="1410"/>
      <c r="AR237" s="1411"/>
      <c r="AS237" s="1412"/>
      <c r="AT237" s="1413"/>
      <c r="AU237" s="1414"/>
      <c r="AV237" s="1415"/>
      <c r="AW237" s="1416"/>
      <c r="AX237" s="1415"/>
      <c r="AY237" s="1417"/>
      <c r="AZ237" s="1418"/>
      <c r="BA237" s="1419"/>
      <c r="BB237" s="1420"/>
      <c r="BC237" s="1421"/>
      <c r="BD237" s="1422"/>
      <c r="BE237" s="1423"/>
      <c r="BH237" s="3">
        <v>1</v>
      </c>
    </row>
    <row r="238" spans="2:60" ht="27" customHeight="1">
      <c r="B238" s="120"/>
      <c r="C238" s="1410"/>
      <c r="D238" s="1410"/>
      <c r="E238" s="1410"/>
      <c r="F238" s="1411"/>
      <c r="G238" s="1412"/>
      <c r="H238" s="1413"/>
      <c r="I238" s="1414"/>
      <c r="J238" s="1415"/>
      <c r="K238" s="1416"/>
      <c r="L238" s="1415"/>
      <c r="M238" s="1417"/>
      <c r="N238" s="1418"/>
      <c r="O238" s="1419"/>
      <c r="P238" s="1420"/>
      <c r="Q238" s="1421"/>
      <c r="R238" s="1422"/>
      <c r="S238" s="1423"/>
      <c r="U238" s="120"/>
      <c r="V238" s="1410"/>
      <c r="W238" s="1410"/>
      <c r="X238" s="1410"/>
      <c r="Y238" s="1411"/>
      <c r="Z238" s="1412"/>
      <c r="AA238" s="1413"/>
      <c r="AB238" s="1414"/>
      <c r="AC238" s="1415"/>
      <c r="AD238" s="1416"/>
      <c r="AE238" s="1415"/>
      <c r="AF238" s="1417"/>
      <c r="AG238" s="1418"/>
      <c r="AH238" s="1419"/>
      <c r="AI238" s="1420"/>
      <c r="AJ238" s="1421"/>
      <c r="AK238" s="1422"/>
      <c r="AL238" s="1423"/>
      <c r="AN238" s="120"/>
      <c r="AO238" s="1410"/>
      <c r="AP238" s="1410"/>
      <c r="AQ238" s="1410"/>
      <c r="AR238" s="1411"/>
      <c r="AS238" s="1412"/>
      <c r="AT238" s="1413"/>
      <c r="AU238" s="1414"/>
      <c r="AV238" s="1415"/>
      <c r="AW238" s="1416"/>
      <c r="AX238" s="1415"/>
      <c r="AY238" s="1417"/>
      <c r="AZ238" s="1418"/>
      <c r="BA238" s="1419"/>
      <c r="BB238" s="1420"/>
      <c r="BC238" s="1421"/>
      <c r="BD238" s="1422"/>
      <c r="BE238" s="1423"/>
      <c r="BH238" s="3">
        <v>1</v>
      </c>
    </row>
    <row r="239" spans="2:60" ht="27" customHeight="1">
      <c r="B239" s="120"/>
      <c r="C239" s="1410"/>
      <c r="D239" s="1410"/>
      <c r="E239" s="1410"/>
      <c r="F239" s="1411"/>
      <c r="G239" s="1412"/>
      <c r="H239" s="1413"/>
      <c r="I239" s="1414"/>
      <c r="J239" s="1415"/>
      <c r="K239" s="1416"/>
      <c r="L239" s="1415"/>
      <c r="M239" s="1417"/>
      <c r="N239" s="1418"/>
      <c r="O239" s="1419"/>
      <c r="P239" s="1420"/>
      <c r="Q239" s="1421"/>
      <c r="R239" s="1422"/>
      <c r="S239" s="1423"/>
      <c r="U239" s="120"/>
      <c r="V239" s="1410"/>
      <c r="W239" s="1410"/>
      <c r="X239" s="1410"/>
      <c r="Y239" s="1411"/>
      <c r="Z239" s="1412"/>
      <c r="AA239" s="1413"/>
      <c r="AB239" s="1414"/>
      <c r="AC239" s="1415"/>
      <c r="AD239" s="1416"/>
      <c r="AE239" s="1415"/>
      <c r="AF239" s="1417"/>
      <c r="AG239" s="1418"/>
      <c r="AH239" s="1419"/>
      <c r="AI239" s="1420"/>
      <c r="AJ239" s="1421"/>
      <c r="AK239" s="1422"/>
      <c r="AL239" s="1423"/>
      <c r="AN239" s="120"/>
      <c r="AO239" s="1410"/>
      <c r="AP239" s="1410"/>
      <c r="AQ239" s="1410"/>
      <c r="AR239" s="1411"/>
      <c r="AS239" s="1412"/>
      <c r="AT239" s="1413"/>
      <c r="AU239" s="1414"/>
      <c r="AV239" s="1415"/>
      <c r="AW239" s="1416"/>
      <c r="AX239" s="1415"/>
      <c r="AY239" s="1417"/>
      <c r="AZ239" s="1418"/>
      <c r="BA239" s="1419"/>
      <c r="BB239" s="1420"/>
      <c r="BC239" s="1421"/>
      <c r="BD239" s="1422"/>
      <c r="BE239" s="1423"/>
      <c r="BH239" s="3">
        <v>1</v>
      </c>
    </row>
    <row r="240" spans="2:60" ht="27" customHeight="1">
      <c r="B240" s="120"/>
      <c r="C240" s="1410"/>
      <c r="D240" s="1410"/>
      <c r="E240" s="1410"/>
      <c r="F240" s="1411"/>
      <c r="G240" s="1412"/>
      <c r="H240" s="1413"/>
      <c r="I240" s="1414"/>
      <c r="J240" s="1415"/>
      <c r="K240" s="1416"/>
      <c r="L240" s="1415"/>
      <c r="M240" s="1417"/>
      <c r="N240" s="1418"/>
      <c r="O240" s="1419"/>
      <c r="P240" s="1420"/>
      <c r="Q240" s="1421"/>
      <c r="R240" s="1422"/>
      <c r="S240" s="1423"/>
      <c r="U240" s="120"/>
      <c r="V240" s="1410"/>
      <c r="W240" s="1410"/>
      <c r="X240" s="1410"/>
      <c r="Y240" s="1411"/>
      <c r="Z240" s="1412"/>
      <c r="AA240" s="1413"/>
      <c r="AB240" s="1414"/>
      <c r="AC240" s="1415"/>
      <c r="AD240" s="1416"/>
      <c r="AE240" s="1415"/>
      <c r="AF240" s="1417"/>
      <c r="AG240" s="1418"/>
      <c r="AH240" s="1419"/>
      <c r="AI240" s="1420"/>
      <c r="AJ240" s="1421"/>
      <c r="AK240" s="1422"/>
      <c r="AL240" s="1423"/>
      <c r="AN240" s="120"/>
      <c r="AO240" s="1410"/>
      <c r="AP240" s="1410"/>
      <c r="AQ240" s="1410"/>
      <c r="AR240" s="1411"/>
      <c r="AS240" s="1412"/>
      <c r="AT240" s="1413"/>
      <c r="AU240" s="1414"/>
      <c r="AV240" s="1415"/>
      <c r="AW240" s="1416"/>
      <c r="AX240" s="1415"/>
      <c r="AY240" s="1417"/>
      <c r="AZ240" s="1418"/>
      <c r="BA240" s="1419"/>
      <c r="BB240" s="1420"/>
      <c r="BC240" s="1421"/>
      <c r="BD240" s="1422"/>
      <c r="BE240" s="1423"/>
      <c r="BH240" s="3">
        <v>1</v>
      </c>
    </row>
    <row r="241" spans="2:60" ht="27" customHeight="1">
      <c r="B241" s="120"/>
      <c r="C241" s="1410"/>
      <c r="D241" s="1410"/>
      <c r="E241" s="1410"/>
      <c r="F241" s="1411"/>
      <c r="G241" s="1412"/>
      <c r="H241" s="1413"/>
      <c r="I241" s="1414"/>
      <c r="J241" s="1415"/>
      <c r="K241" s="1416"/>
      <c r="L241" s="1415"/>
      <c r="M241" s="1417"/>
      <c r="N241" s="1418"/>
      <c r="O241" s="1419"/>
      <c r="P241" s="1420"/>
      <c r="Q241" s="1421"/>
      <c r="R241" s="1422"/>
      <c r="S241" s="1423"/>
      <c r="U241" s="120"/>
      <c r="V241" s="1410"/>
      <c r="W241" s="1410"/>
      <c r="X241" s="1410"/>
      <c r="Y241" s="1411"/>
      <c r="Z241" s="1412"/>
      <c r="AA241" s="1413"/>
      <c r="AB241" s="1414"/>
      <c r="AC241" s="1415"/>
      <c r="AD241" s="1416"/>
      <c r="AE241" s="1415"/>
      <c r="AF241" s="1417"/>
      <c r="AG241" s="1418"/>
      <c r="AH241" s="1419"/>
      <c r="AI241" s="1420"/>
      <c r="AJ241" s="1421"/>
      <c r="AK241" s="1422"/>
      <c r="AL241" s="1423"/>
      <c r="AN241" s="120"/>
      <c r="AO241" s="1410"/>
      <c r="AP241" s="1410"/>
      <c r="AQ241" s="1410"/>
      <c r="AR241" s="1411"/>
      <c r="AS241" s="1412"/>
      <c r="AT241" s="1413"/>
      <c r="AU241" s="1414"/>
      <c r="AV241" s="1415"/>
      <c r="AW241" s="1416"/>
      <c r="AX241" s="1415"/>
      <c r="AY241" s="1417"/>
      <c r="AZ241" s="1418"/>
      <c r="BA241" s="1419"/>
      <c r="BB241" s="1420"/>
      <c r="BC241" s="1421"/>
      <c r="BD241" s="1422"/>
      <c r="BE241" s="1423"/>
      <c r="BH241" s="3">
        <v>1</v>
      </c>
    </row>
    <row r="242" spans="2:60" ht="27" customHeight="1">
      <c r="B242" s="120"/>
      <c r="C242" s="1410"/>
      <c r="D242" s="1410"/>
      <c r="E242" s="1410"/>
      <c r="F242" s="1411"/>
      <c r="G242" s="1412"/>
      <c r="H242" s="1413"/>
      <c r="I242" s="1414"/>
      <c r="J242" s="1415"/>
      <c r="K242" s="1416"/>
      <c r="L242" s="1415"/>
      <c r="M242" s="1417"/>
      <c r="N242" s="1418"/>
      <c r="O242" s="1419"/>
      <c r="P242" s="1420"/>
      <c r="Q242" s="1421"/>
      <c r="R242" s="1422"/>
      <c r="S242" s="1423"/>
      <c r="U242" s="120"/>
      <c r="V242" s="1410"/>
      <c r="W242" s="1410"/>
      <c r="X242" s="1410"/>
      <c r="Y242" s="1411"/>
      <c r="Z242" s="1412"/>
      <c r="AA242" s="1413"/>
      <c r="AB242" s="1414"/>
      <c r="AC242" s="1415"/>
      <c r="AD242" s="1416"/>
      <c r="AE242" s="1415"/>
      <c r="AF242" s="1417"/>
      <c r="AG242" s="1418"/>
      <c r="AH242" s="1419"/>
      <c r="AI242" s="1420"/>
      <c r="AJ242" s="1421"/>
      <c r="AK242" s="1422"/>
      <c r="AL242" s="1423"/>
      <c r="AN242" s="120"/>
      <c r="AO242" s="1410"/>
      <c r="AP242" s="1410"/>
      <c r="AQ242" s="1410"/>
      <c r="AR242" s="1411"/>
      <c r="AS242" s="1412"/>
      <c r="AT242" s="1413"/>
      <c r="AU242" s="1414"/>
      <c r="AV242" s="1415"/>
      <c r="AW242" s="1416"/>
      <c r="AX242" s="1415"/>
      <c r="AY242" s="1417"/>
      <c r="AZ242" s="1418"/>
      <c r="BA242" s="1419"/>
      <c r="BB242" s="1420"/>
      <c r="BC242" s="1421"/>
      <c r="BD242" s="1422"/>
      <c r="BE242" s="1423"/>
      <c r="BH242" s="3">
        <v>1</v>
      </c>
    </row>
    <row r="243" spans="2:60" ht="27" customHeight="1">
      <c r="B243" s="120"/>
      <c r="C243" s="1410"/>
      <c r="D243" s="1410"/>
      <c r="E243" s="1410"/>
      <c r="F243" s="1411"/>
      <c r="G243" s="1412"/>
      <c r="H243" s="1413"/>
      <c r="I243" s="1414"/>
      <c r="J243" s="1415"/>
      <c r="K243" s="1416"/>
      <c r="L243" s="1415"/>
      <c r="M243" s="1417"/>
      <c r="N243" s="1418"/>
      <c r="O243" s="1419"/>
      <c r="P243" s="1420"/>
      <c r="Q243" s="1421"/>
      <c r="R243" s="1422"/>
      <c r="S243" s="1423"/>
      <c r="U243" s="120"/>
      <c r="V243" s="1410"/>
      <c r="W243" s="1410"/>
      <c r="X243" s="1410"/>
      <c r="Y243" s="1411"/>
      <c r="Z243" s="1412"/>
      <c r="AA243" s="1413"/>
      <c r="AB243" s="1414"/>
      <c r="AC243" s="1415"/>
      <c r="AD243" s="1416"/>
      <c r="AE243" s="1415"/>
      <c r="AF243" s="1417"/>
      <c r="AG243" s="1418"/>
      <c r="AH243" s="1419"/>
      <c r="AI243" s="1420"/>
      <c r="AJ243" s="1421"/>
      <c r="AK243" s="1422"/>
      <c r="AL243" s="1423"/>
      <c r="AN243" s="120"/>
      <c r="AO243" s="1410"/>
      <c r="AP243" s="1410"/>
      <c r="AQ243" s="1410"/>
      <c r="AR243" s="1411"/>
      <c r="AS243" s="1412"/>
      <c r="AT243" s="1413"/>
      <c r="AU243" s="1414"/>
      <c r="AV243" s="1415"/>
      <c r="AW243" s="1416"/>
      <c r="AX243" s="1415"/>
      <c r="AY243" s="1417"/>
      <c r="AZ243" s="1418"/>
      <c r="BA243" s="1419"/>
      <c r="BB243" s="1420"/>
      <c r="BC243" s="1421"/>
      <c r="BD243" s="1422"/>
      <c r="BE243" s="1423"/>
      <c r="BH243" s="3">
        <v>1</v>
      </c>
    </row>
    <row r="244" spans="2:60" ht="27" customHeight="1">
      <c r="B244" s="120"/>
      <c r="C244" s="1410"/>
      <c r="D244" s="1410"/>
      <c r="E244" s="1410"/>
      <c r="F244" s="1411"/>
      <c r="G244" s="1412"/>
      <c r="H244" s="1413"/>
      <c r="I244" s="1414"/>
      <c r="J244" s="1415"/>
      <c r="K244" s="1416"/>
      <c r="L244" s="1415"/>
      <c r="M244" s="1417"/>
      <c r="N244" s="1418"/>
      <c r="O244" s="1419"/>
      <c r="P244" s="1420"/>
      <c r="Q244" s="1421"/>
      <c r="R244" s="1422"/>
      <c r="S244" s="1423"/>
      <c r="U244" s="120"/>
      <c r="V244" s="1410"/>
      <c r="W244" s="1410"/>
      <c r="X244" s="1410"/>
      <c r="Y244" s="1411"/>
      <c r="Z244" s="1412"/>
      <c r="AA244" s="1413"/>
      <c r="AB244" s="1414"/>
      <c r="AC244" s="1415"/>
      <c r="AD244" s="1416"/>
      <c r="AE244" s="1415"/>
      <c r="AF244" s="1417"/>
      <c r="AG244" s="1418"/>
      <c r="AH244" s="1419"/>
      <c r="AI244" s="1420"/>
      <c r="AJ244" s="1421"/>
      <c r="AK244" s="1422"/>
      <c r="AL244" s="1423"/>
      <c r="AN244" s="120"/>
      <c r="AO244" s="1410"/>
      <c r="AP244" s="1410"/>
      <c r="AQ244" s="1410"/>
      <c r="AR244" s="1411"/>
      <c r="AS244" s="1412"/>
      <c r="AT244" s="1413"/>
      <c r="AU244" s="1414"/>
      <c r="AV244" s="1415"/>
      <c r="AW244" s="1416"/>
      <c r="AX244" s="1415"/>
      <c r="AY244" s="1417"/>
      <c r="AZ244" s="1418"/>
      <c r="BA244" s="1419"/>
      <c r="BB244" s="1420"/>
      <c r="BC244" s="1421"/>
      <c r="BD244" s="1422"/>
      <c r="BE244" s="1423"/>
      <c r="BH244" s="3">
        <v>1</v>
      </c>
    </row>
    <row r="245" spans="2:60" ht="27" customHeight="1">
      <c r="B245" s="120"/>
      <c r="C245" s="1410"/>
      <c r="D245" s="1410"/>
      <c r="E245" s="1410"/>
      <c r="F245" s="1411"/>
      <c r="G245" s="1412"/>
      <c r="H245" s="1413"/>
      <c r="I245" s="1414"/>
      <c r="J245" s="1415"/>
      <c r="K245" s="1416"/>
      <c r="L245" s="1415"/>
      <c r="M245" s="1417"/>
      <c r="N245" s="1418"/>
      <c r="O245" s="1419"/>
      <c r="P245" s="1420"/>
      <c r="Q245" s="1421"/>
      <c r="R245" s="1422"/>
      <c r="S245" s="1423"/>
      <c r="U245" s="120"/>
      <c r="V245" s="1410"/>
      <c r="W245" s="1410"/>
      <c r="X245" s="1410"/>
      <c r="Y245" s="1411"/>
      <c r="Z245" s="1412"/>
      <c r="AA245" s="1413"/>
      <c r="AB245" s="1414"/>
      <c r="AC245" s="1415"/>
      <c r="AD245" s="1416"/>
      <c r="AE245" s="1415"/>
      <c r="AF245" s="1417"/>
      <c r="AG245" s="1418"/>
      <c r="AH245" s="1419"/>
      <c r="AI245" s="1420"/>
      <c r="AJ245" s="1421"/>
      <c r="AK245" s="1422"/>
      <c r="AL245" s="1423"/>
      <c r="AN245" s="120"/>
      <c r="AO245" s="1410"/>
      <c r="AP245" s="1410"/>
      <c r="AQ245" s="1410"/>
      <c r="AR245" s="1411"/>
      <c r="AS245" s="1412"/>
      <c r="AT245" s="1413"/>
      <c r="AU245" s="1414"/>
      <c r="AV245" s="1415"/>
      <c r="AW245" s="1416"/>
      <c r="AX245" s="1415"/>
      <c r="AY245" s="1417"/>
      <c r="AZ245" s="1418"/>
      <c r="BA245" s="1419"/>
      <c r="BB245" s="1420"/>
      <c r="BC245" s="1421"/>
      <c r="BD245" s="1422"/>
      <c r="BE245" s="1423"/>
      <c r="BH245" s="3"/>
    </row>
    <row r="246" spans="2:60" ht="27" customHeight="1">
      <c r="B246" s="120"/>
      <c r="C246" s="1410"/>
      <c r="D246" s="1410"/>
      <c r="E246" s="1410"/>
      <c r="F246" s="1411"/>
      <c r="G246" s="1412"/>
      <c r="H246" s="1413"/>
      <c r="I246" s="1414"/>
      <c r="J246" s="1415"/>
      <c r="K246" s="1416"/>
      <c r="L246" s="1415"/>
      <c r="M246" s="1417"/>
      <c r="N246" s="1418"/>
      <c r="O246" s="1419"/>
      <c r="P246" s="1420"/>
      <c r="Q246" s="1421"/>
      <c r="R246" s="1422"/>
      <c r="S246" s="1423"/>
      <c r="U246" s="120"/>
      <c r="V246" s="1410"/>
      <c r="W246" s="1410"/>
      <c r="X246" s="1410"/>
      <c r="Y246" s="1411"/>
      <c r="Z246" s="1412"/>
      <c r="AA246" s="1413"/>
      <c r="AB246" s="1414"/>
      <c r="AC246" s="1415"/>
      <c r="AD246" s="1416"/>
      <c r="AE246" s="1415"/>
      <c r="AF246" s="1417"/>
      <c r="AG246" s="1418"/>
      <c r="AH246" s="1419"/>
      <c r="AI246" s="1420"/>
      <c r="AJ246" s="1421"/>
      <c r="AK246" s="1422"/>
      <c r="AL246" s="1423"/>
      <c r="AN246" s="120"/>
      <c r="AO246" s="1410"/>
      <c r="AP246" s="1410"/>
      <c r="AQ246" s="1410"/>
      <c r="AR246" s="1411"/>
      <c r="AS246" s="1412"/>
      <c r="AT246" s="1413"/>
      <c r="AU246" s="1414"/>
      <c r="AV246" s="1415"/>
      <c r="AW246" s="1416"/>
      <c r="AX246" s="1415"/>
      <c r="AY246" s="1417"/>
      <c r="AZ246" s="1418"/>
      <c r="BA246" s="1419"/>
      <c r="BB246" s="1420"/>
      <c r="BC246" s="1421"/>
      <c r="BD246" s="1422"/>
      <c r="BE246" s="1423"/>
      <c r="BH246" s="3"/>
    </row>
    <row r="247" spans="2:60" ht="27" customHeight="1">
      <c r="B247" s="120"/>
      <c r="C247" s="1410"/>
      <c r="D247" s="1410"/>
      <c r="E247" s="1410"/>
      <c r="F247" s="1411"/>
      <c r="G247" s="1412"/>
      <c r="H247" s="1413"/>
      <c r="I247" s="1414"/>
      <c r="J247" s="1415"/>
      <c r="K247" s="1416"/>
      <c r="L247" s="1415"/>
      <c r="M247" s="1417"/>
      <c r="N247" s="1418"/>
      <c r="O247" s="1419"/>
      <c r="P247" s="1420"/>
      <c r="Q247" s="1421"/>
      <c r="R247" s="1422"/>
      <c r="S247" s="1423"/>
      <c r="U247" s="120"/>
      <c r="V247" s="1410"/>
      <c r="W247" s="1410"/>
      <c r="X247" s="1410"/>
      <c r="Y247" s="1411"/>
      <c r="Z247" s="1412"/>
      <c r="AA247" s="1413"/>
      <c r="AB247" s="1414"/>
      <c r="AC247" s="1415"/>
      <c r="AD247" s="1416"/>
      <c r="AE247" s="1415"/>
      <c r="AF247" s="1417"/>
      <c r="AG247" s="1418"/>
      <c r="AH247" s="1419"/>
      <c r="AI247" s="1420"/>
      <c r="AJ247" s="1421"/>
      <c r="AK247" s="1422"/>
      <c r="AL247" s="1423"/>
      <c r="AN247" s="120"/>
      <c r="AO247" s="1410"/>
      <c r="AP247" s="1410"/>
      <c r="AQ247" s="1410"/>
      <c r="AR247" s="1411"/>
      <c r="AS247" s="1412"/>
      <c r="AT247" s="1413"/>
      <c r="AU247" s="1414"/>
      <c r="AV247" s="1415"/>
      <c r="AW247" s="1416"/>
      <c r="AX247" s="1415"/>
      <c r="AY247" s="1417"/>
      <c r="AZ247" s="1418"/>
      <c r="BA247" s="1419"/>
      <c r="BB247" s="1420"/>
      <c r="BC247" s="1421"/>
      <c r="BD247" s="1422"/>
      <c r="BE247" s="1423"/>
      <c r="BH247" s="3"/>
    </row>
    <row r="248" spans="2:60" ht="27" customHeight="1">
      <c r="B248" s="120"/>
      <c r="C248" s="1410"/>
      <c r="D248" s="1410"/>
      <c r="E248" s="1410"/>
      <c r="F248" s="1411"/>
      <c r="G248" s="1412"/>
      <c r="H248" s="1413"/>
      <c r="I248" s="1414"/>
      <c r="J248" s="1415"/>
      <c r="K248" s="1416"/>
      <c r="L248" s="1415"/>
      <c r="M248" s="1417"/>
      <c r="N248" s="1418"/>
      <c r="O248" s="1419"/>
      <c r="P248" s="1420"/>
      <c r="Q248" s="1421"/>
      <c r="R248" s="1422"/>
      <c r="S248" s="1423"/>
      <c r="U248" s="120"/>
      <c r="V248" s="1410"/>
      <c r="W248" s="1410"/>
      <c r="X248" s="1410"/>
      <c r="Y248" s="1411"/>
      <c r="Z248" s="1412"/>
      <c r="AA248" s="1413"/>
      <c r="AB248" s="1414"/>
      <c r="AC248" s="1415"/>
      <c r="AD248" s="1416"/>
      <c r="AE248" s="1415"/>
      <c r="AF248" s="1417"/>
      <c r="AG248" s="1418"/>
      <c r="AH248" s="1419"/>
      <c r="AI248" s="1420"/>
      <c r="AJ248" s="1421"/>
      <c r="AK248" s="1422"/>
      <c r="AL248" s="1423"/>
      <c r="AN248" s="120"/>
      <c r="AO248" s="1410"/>
      <c r="AP248" s="1410"/>
      <c r="AQ248" s="1410"/>
      <c r="AR248" s="1411"/>
      <c r="AS248" s="1412"/>
      <c r="AT248" s="1413"/>
      <c r="AU248" s="1414"/>
      <c r="AV248" s="1415"/>
      <c r="AW248" s="1416"/>
      <c r="AX248" s="1415"/>
      <c r="AY248" s="1417"/>
      <c r="AZ248" s="1418"/>
      <c r="BA248" s="1419"/>
      <c r="BB248" s="1420"/>
      <c r="BC248" s="1421"/>
      <c r="BD248" s="1422"/>
      <c r="BE248" s="1423"/>
      <c r="BH248" s="3">
        <v>1</v>
      </c>
    </row>
    <row r="249" spans="2:60" ht="27" customHeight="1">
      <c r="B249" s="120"/>
      <c r="C249" s="1410"/>
      <c r="D249" s="1410"/>
      <c r="E249" s="1410"/>
      <c r="F249" s="1411"/>
      <c r="G249" s="1412"/>
      <c r="H249" s="1413"/>
      <c r="I249" s="1414"/>
      <c r="J249" s="1415"/>
      <c r="K249" s="1416"/>
      <c r="L249" s="1415"/>
      <c r="M249" s="1417"/>
      <c r="N249" s="1418"/>
      <c r="O249" s="1419"/>
      <c r="P249" s="1420"/>
      <c r="Q249" s="1421"/>
      <c r="R249" s="1422"/>
      <c r="S249" s="1423"/>
      <c r="U249" s="120"/>
      <c r="V249" s="1410"/>
      <c r="W249" s="1410"/>
      <c r="X249" s="1410"/>
      <c r="Y249" s="1411"/>
      <c r="Z249" s="1412"/>
      <c r="AA249" s="1413"/>
      <c r="AB249" s="1414"/>
      <c r="AC249" s="1415"/>
      <c r="AD249" s="1416"/>
      <c r="AE249" s="1415"/>
      <c r="AF249" s="1417"/>
      <c r="AG249" s="1418"/>
      <c r="AH249" s="1419"/>
      <c r="AI249" s="1420"/>
      <c r="AJ249" s="1421"/>
      <c r="AK249" s="1422"/>
      <c r="AL249" s="1423"/>
      <c r="AN249" s="120"/>
      <c r="AO249" s="1410"/>
      <c r="AP249" s="1410"/>
      <c r="AQ249" s="1410"/>
      <c r="AR249" s="1411"/>
      <c r="AS249" s="1412"/>
      <c r="AT249" s="1413"/>
      <c r="AU249" s="1414"/>
      <c r="AV249" s="1415"/>
      <c r="AW249" s="1416"/>
      <c r="AX249" s="1415"/>
      <c r="AY249" s="1417"/>
      <c r="AZ249" s="1418"/>
      <c r="BA249" s="1419"/>
      <c r="BB249" s="1420"/>
      <c r="BC249" s="1421"/>
      <c r="BD249" s="1422"/>
      <c r="BE249" s="1423"/>
      <c r="BH249" s="3">
        <v>1</v>
      </c>
    </row>
    <row r="250" spans="2:60" ht="27" customHeight="1">
      <c r="B250" s="120"/>
      <c r="C250" s="1410"/>
      <c r="D250" s="1410"/>
      <c r="E250" s="1410"/>
      <c r="F250" s="1411"/>
      <c r="G250" s="1412"/>
      <c r="H250" s="1413"/>
      <c r="I250" s="1414"/>
      <c r="J250" s="1415"/>
      <c r="K250" s="1416"/>
      <c r="L250" s="1415"/>
      <c r="M250" s="1417"/>
      <c r="N250" s="1418"/>
      <c r="O250" s="1419"/>
      <c r="P250" s="1420"/>
      <c r="Q250" s="1421"/>
      <c r="R250" s="1422"/>
      <c r="S250" s="1423"/>
      <c r="U250" s="120"/>
      <c r="V250" s="1410"/>
      <c r="W250" s="1410"/>
      <c r="X250" s="1410"/>
      <c r="Y250" s="1411"/>
      <c r="Z250" s="1412"/>
      <c r="AA250" s="1413"/>
      <c r="AB250" s="1414"/>
      <c r="AC250" s="1415"/>
      <c r="AD250" s="1416"/>
      <c r="AE250" s="1415"/>
      <c r="AF250" s="1417"/>
      <c r="AG250" s="1418"/>
      <c r="AH250" s="1419"/>
      <c r="AI250" s="1420"/>
      <c r="AJ250" s="1421"/>
      <c r="AK250" s="1422"/>
      <c r="AL250" s="1423"/>
      <c r="AN250" s="120"/>
      <c r="AO250" s="1410"/>
      <c r="AP250" s="1410"/>
      <c r="AQ250" s="1410"/>
      <c r="AR250" s="1411"/>
      <c r="AS250" s="1412"/>
      <c r="AT250" s="1413"/>
      <c r="AU250" s="1414"/>
      <c r="AV250" s="1415"/>
      <c r="AW250" s="1416"/>
      <c r="AX250" s="1415"/>
      <c r="AY250" s="1417"/>
      <c r="AZ250" s="1418"/>
      <c r="BA250" s="1419"/>
      <c r="BB250" s="1420"/>
      <c r="BC250" s="1421"/>
      <c r="BD250" s="1422"/>
      <c r="BE250" s="1423"/>
      <c r="BH250" s="3">
        <v>1</v>
      </c>
    </row>
    <row r="251" spans="2:60" ht="27" customHeight="1">
      <c r="B251" s="120"/>
      <c r="C251" s="1410"/>
      <c r="D251" s="1410"/>
      <c r="E251" s="1410"/>
      <c r="F251" s="1411"/>
      <c r="G251" s="1412"/>
      <c r="H251" s="1413"/>
      <c r="I251" s="1414"/>
      <c r="J251" s="1415"/>
      <c r="K251" s="1416"/>
      <c r="L251" s="1415"/>
      <c r="M251" s="1417"/>
      <c r="N251" s="1418"/>
      <c r="O251" s="1419"/>
      <c r="P251" s="1420"/>
      <c r="Q251" s="1421"/>
      <c r="R251" s="1422"/>
      <c r="S251" s="1423"/>
      <c r="U251" s="120"/>
      <c r="V251" s="1410"/>
      <c r="W251" s="1410"/>
      <c r="X251" s="1410"/>
      <c r="Y251" s="1411"/>
      <c r="Z251" s="1412"/>
      <c r="AA251" s="1413"/>
      <c r="AB251" s="1414"/>
      <c r="AC251" s="1415"/>
      <c r="AD251" s="1416"/>
      <c r="AE251" s="1415"/>
      <c r="AF251" s="1417"/>
      <c r="AG251" s="1418"/>
      <c r="AH251" s="1419"/>
      <c r="AI251" s="1420"/>
      <c r="AJ251" s="1421"/>
      <c r="AK251" s="1422"/>
      <c r="AL251" s="1423"/>
      <c r="AN251" s="120"/>
      <c r="AO251" s="1410"/>
      <c r="AP251" s="1410"/>
      <c r="AQ251" s="1410"/>
      <c r="AR251" s="1411"/>
      <c r="AS251" s="1412"/>
      <c r="AT251" s="1413"/>
      <c r="AU251" s="1414"/>
      <c r="AV251" s="1415"/>
      <c r="AW251" s="1416"/>
      <c r="AX251" s="1415"/>
      <c r="AY251" s="1417"/>
      <c r="AZ251" s="1418"/>
      <c r="BA251" s="1419"/>
      <c r="BB251" s="1420"/>
      <c r="BC251" s="1421"/>
      <c r="BD251" s="1422"/>
      <c r="BE251" s="1423"/>
      <c r="BH251" s="3">
        <v>1</v>
      </c>
    </row>
    <row r="252" spans="2:60" ht="27" customHeight="1">
      <c r="B252" s="120"/>
      <c r="C252" s="1410"/>
      <c r="D252" s="1410"/>
      <c r="E252" s="1410"/>
      <c r="F252" s="1411"/>
      <c r="G252" s="1412"/>
      <c r="H252" s="1413"/>
      <c r="I252" s="1414"/>
      <c r="J252" s="1415"/>
      <c r="K252" s="1416"/>
      <c r="L252" s="1415"/>
      <c r="M252" s="1417"/>
      <c r="N252" s="1418"/>
      <c r="O252" s="1419"/>
      <c r="P252" s="1420"/>
      <c r="Q252" s="1421"/>
      <c r="R252" s="1422"/>
      <c r="S252" s="1423"/>
      <c r="U252" s="120"/>
      <c r="V252" s="1410"/>
      <c r="W252" s="1410"/>
      <c r="X252" s="1410"/>
      <c r="Y252" s="1411"/>
      <c r="Z252" s="1412"/>
      <c r="AA252" s="1413"/>
      <c r="AB252" s="1414"/>
      <c r="AC252" s="1415"/>
      <c r="AD252" s="1416"/>
      <c r="AE252" s="1415"/>
      <c r="AF252" s="1417"/>
      <c r="AG252" s="1418"/>
      <c r="AH252" s="1419"/>
      <c r="AI252" s="1420"/>
      <c r="AJ252" s="1421"/>
      <c r="AK252" s="1422"/>
      <c r="AL252" s="1423"/>
      <c r="AN252" s="120"/>
      <c r="AO252" s="1410"/>
      <c r="AP252" s="1410"/>
      <c r="AQ252" s="1410"/>
      <c r="AR252" s="1411"/>
      <c r="AS252" s="1412"/>
      <c r="AT252" s="1413"/>
      <c r="AU252" s="1414"/>
      <c r="AV252" s="1415"/>
      <c r="AW252" s="1416"/>
      <c r="AX252" s="1415"/>
      <c r="AY252" s="1417"/>
      <c r="AZ252" s="1418"/>
      <c r="BA252" s="1419"/>
      <c r="BB252" s="1420"/>
      <c r="BC252" s="1421"/>
      <c r="BD252" s="1422"/>
      <c r="BE252" s="1423"/>
      <c r="BH252" s="3">
        <v>1</v>
      </c>
    </row>
    <row r="253" spans="2:60" ht="27" customHeight="1">
      <c r="B253" s="120"/>
      <c r="C253" s="1410"/>
      <c r="D253" s="1410"/>
      <c r="E253" s="1410"/>
      <c r="F253" s="1411"/>
      <c r="G253" s="1412"/>
      <c r="H253" s="1413"/>
      <c r="I253" s="1414"/>
      <c r="J253" s="1415"/>
      <c r="K253" s="1416"/>
      <c r="L253" s="1415"/>
      <c r="M253" s="1417"/>
      <c r="N253" s="1418"/>
      <c r="O253" s="1419"/>
      <c r="P253" s="1420"/>
      <c r="Q253" s="1421"/>
      <c r="R253" s="1422"/>
      <c r="S253" s="1423"/>
      <c r="U253" s="120"/>
      <c r="V253" s="1410"/>
      <c r="W253" s="1410"/>
      <c r="X253" s="1410"/>
      <c r="Y253" s="1411"/>
      <c r="Z253" s="1412"/>
      <c r="AA253" s="1413"/>
      <c r="AB253" s="1414"/>
      <c r="AC253" s="1415"/>
      <c r="AD253" s="1416"/>
      <c r="AE253" s="1415"/>
      <c r="AF253" s="1417"/>
      <c r="AG253" s="1418"/>
      <c r="AH253" s="1419"/>
      <c r="AI253" s="1420"/>
      <c r="AJ253" s="1421"/>
      <c r="AK253" s="1422"/>
      <c r="AL253" s="1423"/>
      <c r="AN253" s="120"/>
      <c r="AO253" s="1410"/>
      <c r="AP253" s="1410"/>
      <c r="AQ253" s="1410"/>
      <c r="AR253" s="1411"/>
      <c r="AS253" s="1412"/>
      <c r="AT253" s="1413"/>
      <c r="AU253" s="1414"/>
      <c r="AV253" s="1415"/>
      <c r="AW253" s="1416"/>
      <c r="AX253" s="1415"/>
      <c r="AY253" s="1417"/>
      <c r="AZ253" s="1418"/>
      <c r="BA253" s="1419"/>
      <c r="BB253" s="1420"/>
      <c r="BC253" s="1421"/>
      <c r="BD253" s="1422"/>
      <c r="BE253" s="1423"/>
      <c r="BH253" s="3">
        <v>1</v>
      </c>
    </row>
    <row r="254" spans="2:60" ht="27" customHeight="1">
      <c r="B254" s="120"/>
      <c r="C254" s="1410"/>
      <c r="D254" s="1410"/>
      <c r="E254" s="1410"/>
      <c r="F254" s="1411"/>
      <c r="G254" s="1412"/>
      <c r="H254" s="1413"/>
      <c r="I254" s="1414"/>
      <c r="J254" s="1415"/>
      <c r="K254" s="1416"/>
      <c r="L254" s="1415"/>
      <c r="M254" s="1417"/>
      <c r="N254" s="1418"/>
      <c r="O254" s="1419"/>
      <c r="P254" s="1420"/>
      <c r="Q254" s="1421"/>
      <c r="R254" s="1422"/>
      <c r="S254" s="1423"/>
      <c r="U254" s="120"/>
      <c r="V254" s="1410"/>
      <c r="W254" s="1410"/>
      <c r="X254" s="1410"/>
      <c r="Y254" s="1411"/>
      <c r="Z254" s="1412"/>
      <c r="AA254" s="1413"/>
      <c r="AB254" s="1414"/>
      <c r="AC254" s="1415"/>
      <c r="AD254" s="1416"/>
      <c r="AE254" s="1415"/>
      <c r="AF254" s="1417"/>
      <c r="AG254" s="1418"/>
      <c r="AH254" s="1419"/>
      <c r="AI254" s="1420"/>
      <c r="AJ254" s="1421"/>
      <c r="AK254" s="1422"/>
      <c r="AL254" s="1423"/>
      <c r="AN254" s="120"/>
      <c r="AO254" s="1410"/>
      <c r="AP254" s="1410"/>
      <c r="AQ254" s="1410"/>
      <c r="AR254" s="1411"/>
      <c r="AS254" s="1412"/>
      <c r="AT254" s="1413"/>
      <c r="AU254" s="1414"/>
      <c r="AV254" s="1415"/>
      <c r="AW254" s="1416"/>
      <c r="AX254" s="1415"/>
      <c r="AY254" s="1417"/>
      <c r="AZ254" s="1418"/>
      <c r="BA254" s="1419"/>
      <c r="BB254" s="1420"/>
      <c r="BC254" s="1421"/>
      <c r="BD254" s="1422"/>
      <c r="BE254" s="1423"/>
      <c r="BH254" s="3">
        <v>1</v>
      </c>
    </row>
    <row r="255" spans="2:60" ht="18.75">
      <c r="B255" s="120"/>
      <c r="C255" s="1410"/>
      <c r="D255" s="1410"/>
      <c r="E255" s="1410"/>
      <c r="F255" s="1411"/>
      <c r="G255" s="1412"/>
      <c r="H255" s="1413"/>
      <c r="I255" s="1414"/>
      <c r="J255" s="1415"/>
      <c r="K255" s="1416"/>
      <c r="L255" s="1415"/>
      <c r="M255" s="1417"/>
      <c r="N255" s="1418"/>
      <c r="O255" s="1419"/>
      <c r="P255" s="1420"/>
      <c r="Q255" s="1421"/>
      <c r="R255" s="1422"/>
      <c r="S255" s="1423"/>
      <c r="U255" s="120"/>
      <c r="V255" s="1410"/>
      <c r="W255" s="1410"/>
      <c r="X255" s="1410"/>
      <c r="Y255" s="1411"/>
      <c r="Z255" s="1412"/>
      <c r="AA255" s="1413"/>
      <c r="AB255" s="1414"/>
      <c r="AC255" s="1415"/>
      <c r="AD255" s="1416"/>
      <c r="AE255" s="1415"/>
      <c r="AF255" s="1417"/>
      <c r="AG255" s="1418"/>
      <c r="AH255" s="1419"/>
      <c r="AI255" s="1420"/>
      <c r="AJ255" s="1421"/>
      <c r="AK255" s="1422"/>
      <c r="AL255" s="1423"/>
      <c r="AN255" s="120"/>
      <c r="AO255" s="1410"/>
      <c r="AP255" s="1410"/>
      <c r="AQ255" s="1410"/>
      <c r="AR255" s="1411"/>
      <c r="AS255" s="1412"/>
      <c r="AT255" s="1413"/>
      <c r="AU255" s="1414"/>
      <c r="AV255" s="1415"/>
      <c r="AW255" s="1416"/>
      <c r="AX255" s="1415"/>
      <c r="AY255" s="1417"/>
      <c r="AZ255" s="1418"/>
      <c r="BA255" s="1419"/>
      <c r="BB255" s="1420"/>
      <c r="BC255" s="1421"/>
      <c r="BD255" s="1422"/>
      <c r="BE255" s="1423"/>
      <c r="BH255" s="3">
        <v>1</v>
      </c>
    </row>
    <row r="256" spans="2:60" ht="18.75">
      <c r="B256" s="120"/>
      <c r="C256" s="1410"/>
      <c r="D256" s="1410"/>
      <c r="E256" s="1410"/>
      <c r="F256" s="1411"/>
      <c r="G256" s="1412"/>
      <c r="H256" s="1413"/>
      <c r="I256" s="1414"/>
      <c r="J256" s="1415"/>
      <c r="K256" s="1416"/>
      <c r="L256" s="1415"/>
      <c r="M256" s="1417"/>
      <c r="N256" s="1418"/>
      <c r="O256" s="1419"/>
      <c r="P256" s="1420"/>
      <c r="Q256" s="1421"/>
      <c r="R256" s="1422"/>
      <c r="S256" s="1423"/>
      <c r="U256" s="120"/>
      <c r="V256" s="1410"/>
      <c r="W256" s="1410"/>
      <c r="X256" s="1410"/>
      <c r="Y256" s="1411"/>
      <c r="Z256" s="1412"/>
      <c r="AA256" s="1413"/>
      <c r="AB256" s="1414"/>
      <c r="AC256" s="1415"/>
      <c r="AD256" s="1416"/>
      <c r="AE256" s="1415"/>
      <c r="AF256" s="1417"/>
      <c r="AG256" s="1418"/>
      <c r="AH256" s="1419"/>
      <c r="AI256" s="1420"/>
      <c r="AJ256" s="1421"/>
      <c r="AK256" s="1422"/>
      <c r="AL256" s="1423"/>
      <c r="AN256" s="120"/>
      <c r="AO256" s="1410"/>
      <c r="AP256" s="1410"/>
      <c r="AQ256" s="1410"/>
      <c r="AR256" s="1411"/>
      <c r="AS256" s="1412"/>
      <c r="AT256" s="1413"/>
      <c r="AU256" s="1414"/>
      <c r="AV256" s="1415"/>
      <c r="AW256" s="1416"/>
      <c r="AX256" s="1415"/>
      <c r="AY256" s="1417"/>
      <c r="AZ256" s="1418"/>
      <c r="BA256" s="1419"/>
      <c r="BB256" s="1420"/>
      <c r="BC256" s="1421"/>
      <c r="BD256" s="1422"/>
      <c r="BE256" s="1423"/>
      <c r="BH256" s="3">
        <v>1</v>
      </c>
    </row>
    <row r="257" spans="2:60" ht="18.75">
      <c r="B257" s="120"/>
      <c r="C257" s="1410"/>
      <c r="D257" s="1410"/>
      <c r="E257" s="1410"/>
      <c r="F257" s="1411"/>
      <c r="G257" s="1412"/>
      <c r="H257" s="1413"/>
      <c r="I257" s="1414"/>
      <c r="J257" s="1415"/>
      <c r="K257" s="1416"/>
      <c r="L257" s="1415"/>
      <c r="M257" s="1417"/>
      <c r="N257" s="1418"/>
      <c r="O257" s="1419"/>
      <c r="P257" s="1420"/>
      <c r="Q257" s="1421"/>
      <c r="R257" s="1422"/>
      <c r="S257" s="1423"/>
      <c r="U257" s="120"/>
      <c r="V257" s="1410"/>
      <c r="W257" s="1410"/>
      <c r="X257" s="1410"/>
      <c r="Y257" s="1411"/>
      <c r="Z257" s="1412"/>
      <c r="AA257" s="1413"/>
      <c r="AB257" s="1414"/>
      <c r="AC257" s="1415"/>
      <c r="AD257" s="1416"/>
      <c r="AE257" s="1415"/>
      <c r="AF257" s="1417"/>
      <c r="AG257" s="1418"/>
      <c r="AH257" s="1419"/>
      <c r="AI257" s="1420"/>
      <c r="AJ257" s="1421"/>
      <c r="AK257" s="1422"/>
      <c r="AL257" s="1423"/>
      <c r="AN257" s="120"/>
      <c r="AO257" s="1410"/>
      <c r="AP257" s="1410"/>
      <c r="AQ257" s="1410"/>
      <c r="AR257" s="1411"/>
      <c r="AS257" s="1412"/>
      <c r="AT257" s="1413"/>
      <c r="AU257" s="1414"/>
      <c r="AV257" s="1415"/>
      <c r="AW257" s="1416"/>
      <c r="AX257" s="1415"/>
      <c r="AY257" s="1417"/>
      <c r="AZ257" s="1418"/>
      <c r="BA257" s="1419"/>
      <c r="BB257" s="1420"/>
      <c r="BC257" s="1421"/>
      <c r="BD257" s="1422"/>
      <c r="BE257" s="1423"/>
      <c r="BH257" s="3">
        <v>1</v>
      </c>
    </row>
    <row r="258" spans="2:60" ht="18.75">
      <c r="B258" s="120"/>
      <c r="C258" s="1410"/>
      <c r="D258" s="1410"/>
      <c r="E258" s="1410"/>
      <c r="F258" s="1411"/>
      <c r="G258" s="1412"/>
      <c r="H258" s="1413"/>
      <c r="I258" s="1414"/>
      <c r="J258" s="1415"/>
      <c r="K258" s="1416"/>
      <c r="L258" s="1415"/>
      <c r="M258" s="1417"/>
      <c r="N258" s="1418"/>
      <c r="O258" s="1419"/>
      <c r="P258" s="1420"/>
      <c r="Q258" s="1421"/>
      <c r="R258" s="1422"/>
      <c r="S258" s="1423"/>
      <c r="U258" s="120"/>
      <c r="V258" s="1410"/>
      <c r="W258" s="1410"/>
      <c r="X258" s="1410"/>
      <c r="Y258" s="1411"/>
      <c r="Z258" s="1412"/>
      <c r="AA258" s="1413"/>
      <c r="AB258" s="1414"/>
      <c r="AC258" s="1415"/>
      <c r="AD258" s="1416"/>
      <c r="AE258" s="1415"/>
      <c r="AF258" s="1417"/>
      <c r="AG258" s="1418"/>
      <c r="AH258" s="1419"/>
      <c r="AI258" s="1420"/>
      <c r="AJ258" s="1421"/>
      <c r="AK258" s="1422"/>
      <c r="AL258" s="1423"/>
      <c r="AN258" s="120"/>
      <c r="AO258" s="1410"/>
      <c r="AP258" s="1410"/>
      <c r="AQ258" s="1410"/>
      <c r="AR258" s="1411"/>
      <c r="AS258" s="1412"/>
      <c r="AT258" s="1413"/>
      <c r="AU258" s="1414"/>
      <c r="AV258" s="1415"/>
      <c r="AW258" s="1416"/>
      <c r="AX258" s="1415"/>
      <c r="AY258" s="1417"/>
      <c r="AZ258" s="1418"/>
      <c r="BA258" s="1419"/>
      <c r="BB258" s="1420"/>
      <c r="BC258" s="1421"/>
      <c r="BD258" s="1422"/>
      <c r="BE258" s="1423"/>
      <c r="BH258" s="3">
        <v>1</v>
      </c>
    </row>
    <row r="259" spans="2:60" ht="18.75">
      <c r="B259" s="120"/>
      <c r="C259" s="1410"/>
      <c r="D259" s="1410"/>
      <c r="E259" s="1410"/>
      <c r="F259" s="1411"/>
      <c r="G259" s="1412"/>
      <c r="H259" s="1413"/>
      <c r="I259" s="1414"/>
      <c r="J259" s="1415"/>
      <c r="K259" s="1416"/>
      <c r="L259" s="1415"/>
      <c r="M259" s="1417"/>
      <c r="N259" s="1418"/>
      <c r="O259" s="1419"/>
      <c r="P259" s="1420"/>
      <c r="Q259" s="1421"/>
      <c r="R259" s="1422"/>
      <c r="S259" s="1423"/>
      <c r="U259" s="120"/>
      <c r="V259" s="1410"/>
      <c r="W259" s="1410"/>
      <c r="X259" s="1410"/>
      <c r="Y259" s="1411"/>
      <c r="Z259" s="1412"/>
      <c r="AA259" s="1413"/>
      <c r="AB259" s="1414"/>
      <c r="AC259" s="1415"/>
      <c r="AD259" s="1416"/>
      <c r="AE259" s="1415"/>
      <c r="AF259" s="1417"/>
      <c r="AG259" s="1418"/>
      <c r="AH259" s="1419"/>
      <c r="AI259" s="1420"/>
      <c r="AJ259" s="1421"/>
      <c r="AK259" s="1422"/>
      <c r="AL259" s="1423"/>
      <c r="AN259" s="120"/>
      <c r="AO259" s="1410"/>
      <c r="AP259" s="1410"/>
      <c r="AQ259" s="1410"/>
      <c r="AR259" s="1411"/>
      <c r="AS259" s="1412"/>
      <c r="AT259" s="1413"/>
      <c r="AU259" s="1414"/>
      <c r="AV259" s="1415"/>
      <c r="AW259" s="1416"/>
      <c r="AX259" s="1415"/>
      <c r="AY259" s="1417"/>
      <c r="AZ259" s="1418"/>
      <c r="BA259" s="1419"/>
      <c r="BB259" s="1420"/>
      <c r="BC259" s="1421"/>
      <c r="BD259" s="1422"/>
      <c r="BE259" s="1423"/>
      <c r="BH259" s="3">
        <v>1</v>
      </c>
    </row>
    <row r="260" spans="2:60" ht="18.75">
      <c r="B260" s="120"/>
      <c r="C260" s="1410"/>
      <c r="D260" s="1410"/>
      <c r="E260" s="1410"/>
      <c r="F260" s="1411"/>
      <c r="G260" s="1412"/>
      <c r="H260" s="1413"/>
      <c r="I260" s="1414"/>
      <c r="J260" s="1415"/>
      <c r="K260" s="1416"/>
      <c r="L260" s="1415"/>
      <c r="M260" s="1417"/>
      <c r="N260" s="1418"/>
      <c r="O260" s="1419"/>
      <c r="P260" s="1420"/>
      <c r="Q260" s="1421"/>
      <c r="R260" s="1422"/>
      <c r="S260" s="1423"/>
      <c r="U260" s="120"/>
      <c r="V260" s="1410"/>
      <c r="W260" s="1410"/>
      <c r="X260" s="1410"/>
      <c r="Y260" s="1411"/>
      <c r="Z260" s="1412"/>
      <c r="AA260" s="1413"/>
      <c r="AB260" s="1414"/>
      <c r="AC260" s="1415"/>
      <c r="AD260" s="1416"/>
      <c r="AE260" s="1415"/>
      <c r="AF260" s="1417"/>
      <c r="AG260" s="1418"/>
      <c r="AH260" s="1419"/>
      <c r="AI260" s="1420"/>
      <c r="AJ260" s="1421"/>
      <c r="AK260" s="1422"/>
      <c r="AL260" s="1423"/>
      <c r="AN260" s="120"/>
      <c r="AO260" s="1410"/>
      <c r="AP260" s="1410"/>
      <c r="AQ260" s="1410"/>
      <c r="AR260" s="1411"/>
      <c r="AS260" s="1412"/>
      <c r="AT260" s="1413"/>
      <c r="AU260" s="1414"/>
      <c r="AV260" s="1415"/>
      <c r="AW260" s="1416"/>
      <c r="AX260" s="1415"/>
      <c r="AY260" s="1417"/>
      <c r="AZ260" s="1418"/>
      <c r="BA260" s="1419"/>
      <c r="BB260" s="1420"/>
      <c r="BC260" s="1421"/>
      <c r="BD260" s="1422"/>
      <c r="BE260" s="1423"/>
      <c r="BH260" s="3">
        <v>1</v>
      </c>
    </row>
    <row r="261" spans="2:60" ht="18.75">
      <c r="B261" s="120"/>
      <c r="C261" s="1410"/>
      <c r="D261" s="1410"/>
      <c r="E261" s="1410"/>
      <c r="F261" s="1411"/>
      <c r="G261" s="1412"/>
      <c r="H261" s="1413"/>
      <c r="I261" s="1414"/>
      <c r="J261" s="1415"/>
      <c r="K261" s="1416"/>
      <c r="L261" s="1415"/>
      <c r="M261" s="1417"/>
      <c r="N261" s="1418"/>
      <c r="O261" s="1419"/>
      <c r="P261" s="1420"/>
      <c r="Q261" s="1421"/>
      <c r="R261" s="1422"/>
      <c r="S261" s="1423"/>
      <c r="U261" s="120"/>
      <c r="V261" s="1410"/>
      <c r="W261" s="1410"/>
      <c r="X261" s="1410"/>
      <c r="Y261" s="1411"/>
      <c r="Z261" s="1412"/>
      <c r="AA261" s="1413"/>
      <c r="AB261" s="1414"/>
      <c r="AC261" s="1415"/>
      <c r="AD261" s="1416"/>
      <c r="AE261" s="1415"/>
      <c r="AF261" s="1417"/>
      <c r="AG261" s="1418"/>
      <c r="AH261" s="1419"/>
      <c r="AI261" s="1420"/>
      <c r="AJ261" s="1421"/>
      <c r="AK261" s="1422"/>
      <c r="AL261" s="1423"/>
      <c r="AN261" s="120"/>
      <c r="AO261" s="1410"/>
      <c r="AP261" s="1410"/>
      <c r="AQ261" s="1410"/>
      <c r="AR261" s="1411"/>
      <c r="AS261" s="1412"/>
      <c r="AT261" s="1413"/>
      <c r="AU261" s="1414"/>
      <c r="AV261" s="1415"/>
      <c r="AW261" s="1416"/>
      <c r="AX261" s="1415"/>
      <c r="AY261" s="1417"/>
      <c r="AZ261" s="1418"/>
      <c r="BA261" s="1419"/>
      <c r="BB261" s="1420"/>
      <c r="BC261" s="1421"/>
      <c r="BD261" s="1422"/>
      <c r="BE261" s="1423"/>
      <c r="BH261" s="3">
        <v>1</v>
      </c>
    </row>
    <row r="262" spans="2:60" ht="18.75">
      <c r="B262" s="120"/>
      <c r="C262" s="1410"/>
      <c r="D262" s="1410"/>
      <c r="E262" s="1410"/>
      <c r="F262" s="1411"/>
      <c r="G262" s="1412"/>
      <c r="H262" s="1413"/>
      <c r="I262" s="1414"/>
      <c r="J262" s="1415"/>
      <c r="K262" s="1416"/>
      <c r="L262" s="1415"/>
      <c r="M262" s="1417"/>
      <c r="N262" s="1418"/>
      <c r="O262" s="1419"/>
      <c r="P262" s="1420"/>
      <c r="Q262" s="1421"/>
      <c r="R262" s="1422"/>
      <c r="S262" s="1423"/>
      <c r="U262" s="120"/>
      <c r="V262" s="1410"/>
      <c r="W262" s="1410"/>
      <c r="X262" s="1410"/>
      <c r="Y262" s="1411"/>
      <c r="Z262" s="1412"/>
      <c r="AA262" s="1413"/>
      <c r="AB262" s="1414"/>
      <c r="AC262" s="1415"/>
      <c r="AD262" s="1416"/>
      <c r="AE262" s="1415"/>
      <c r="AF262" s="1417"/>
      <c r="AG262" s="1418"/>
      <c r="AH262" s="1419"/>
      <c r="AI262" s="1420"/>
      <c r="AJ262" s="1421"/>
      <c r="AK262" s="1422"/>
      <c r="AL262" s="1423"/>
      <c r="AN262" s="120"/>
      <c r="AO262" s="1410"/>
      <c r="AP262" s="1410"/>
      <c r="AQ262" s="1410"/>
      <c r="AR262" s="1411"/>
      <c r="AS262" s="1412"/>
      <c r="AT262" s="1413"/>
      <c r="AU262" s="1414"/>
      <c r="AV262" s="1415"/>
      <c r="AW262" s="1416"/>
      <c r="AX262" s="1415"/>
      <c r="AY262" s="1417"/>
      <c r="AZ262" s="1418"/>
      <c r="BA262" s="1419"/>
      <c r="BB262" s="1420"/>
      <c r="BC262" s="1421"/>
      <c r="BD262" s="1422"/>
      <c r="BE262" s="1423"/>
      <c r="BH262" s="3">
        <v>1</v>
      </c>
    </row>
    <row r="263" spans="2:60" ht="18.75">
      <c r="B263" s="120"/>
      <c r="C263" s="1410"/>
      <c r="D263" s="1410"/>
      <c r="E263" s="1410"/>
      <c r="F263" s="1411"/>
      <c r="G263" s="1412"/>
      <c r="H263" s="1413"/>
      <c r="I263" s="1414"/>
      <c r="J263" s="1415"/>
      <c r="K263" s="1416"/>
      <c r="L263" s="1415"/>
      <c r="M263" s="1417"/>
      <c r="N263" s="1418"/>
      <c r="O263" s="1419"/>
      <c r="P263" s="1420"/>
      <c r="Q263" s="1421"/>
      <c r="R263" s="1422"/>
      <c r="S263" s="1423"/>
      <c r="U263" s="120"/>
      <c r="V263" s="1410"/>
      <c r="W263" s="1410"/>
      <c r="X263" s="1410"/>
      <c r="Y263" s="1411"/>
      <c r="Z263" s="1412"/>
      <c r="AA263" s="1413"/>
      <c r="AB263" s="1414"/>
      <c r="AC263" s="1415"/>
      <c r="AD263" s="1416"/>
      <c r="AE263" s="1415"/>
      <c r="AF263" s="1417"/>
      <c r="AG263" s="1418"/>
      <c r="AH263" s="1419"/>
      <c r="AI263" s="1420"/>
      <c r="AJ263" s="1421"/>
      <c r="AK263" s="1422"/>
      <c r="AL263" s="1423"/>
      <c r="AN263" s="120"/>
      <c r="AO263" s="1410"/>
      <c r="AP263" s="1410"/>
      <c r="AQ263" s="1410"/>
      <c r="AR263" s="1411"/>
      <c r="AS263" s="1412"/>
      <c r="AT263" s="1413"/>
      <c r="AU263" s="1414"/>
      <c r="AV263" s="1415"/>
      <c r="AW263" s="1416"/>
      <c r="AX263" s="1415"/>
      <c r="AY263" s="1417"/>
      <c r="AZ263" s="1418"/>
      <c r="BA263" s="1419"/>
      <c r="BB263" s="1420"/>
      <c r="BC263" s="1421"/>
      <c r="BD263" s="1422"/>
      <c r="BE263" s="1423"/>
      <c r="BH263" s="3">
        <v>1</v>
      </c>
    </row>
    <row r="264" spans="2:60" ht="18.75">
      <c r="B264" s="120"/>
      <c r="C264" s="1410"/>
      <c r="D264" s="1410"/>
      <c r="E264" s="1410"/>
      <c r="F264" s="1411"/>
      <c r="G264" s="1412"/>
      <c r="H264" s="1413"/>
      <c r="I264" s="1414"/>
      <c r="J264" s="1415"/>
      <c r="K264" s="1416"/>
      <c r="L264" s="1415"/>
      <c r="M264" s="1417"/>
      <c r="N264" s="1418"/>
      <c r="O264" s="1419"/>
      <c r="P264" s="1420"/>
      <c r="Q264" s="1421"/>
      <c r="R264" s="1422"/>
      <c r="S264" s="1423"/>
      <c r="U264" s="120"/>
      <c r="V264" s="1410"/>
      <c r="W264" s="1410"/>
      <c r="X264" s="1410"/>
      <c r="Y264" s="1411"/>
      <c r="Z264" s="1412"/>
      <c r="AA264" s="1413"/>
      <c r="AB264" s="1414"/>
      <c r="AC264" s="1415"/>
      <c r="AD264" s="1416"/>
      <c r="AE264" s="1415"/>
      <c r="AF264" s="1417"/>
      <c r="AG264" s="1418"/>
      <c r="AH264" s="1419"/>
      <c r="AI264" s="1420"/>
      <c r="AJ264" s="1421"/>
      <c r="AK264" s="1422"/>
      <c r="AL264" s="1423"/>
      <c r="AN264" s="120"/>
      <c r="AO264" s="1410"/>
      <c r="AP264" s="1410"/>
      <c r="AQ264" s="1410"/>
      <c r="AR264" s="1411"/>
      <c r="AS264" s="1412"/>
      <c r="AT264" s="1413"/>
      <c r="AU264" s="1414"/>
      <c r="AV264" s="1415"/>
      <c r="AW264" s="1416"/>
      <c r="AX264" s="1415"/>
      <c r="AY264" s="1417"/>
      <c r="AZ264" s="1418"/>
      <c r="BA264" s="1419"/>
      <c r="BB264" s="1420"/>
      <c r="BC264" s="1421"/>
      <c r="BD264" s="1422"/>
      <c r="BE264" s="1423"/>
      <c r="BH264" s="3">
        <v>1</v>
      </c>
    </row>
    <row r="265" spans="2:60" ht="18.75">
      <c r="B265" s="120"/>
      <c r="C265" s="1410"/>
      <c r="D265" s="1410"/>
      <c r="E265" s="1410"/>
      <c r="F265" s="1411"/>
      <c r="G265" s="1412"/>
      <c r="H265" s="1413"/>
      <c r="I265" s="1414"/>
      <c r="J265" s="1415"/>
      <c r="K265" s="1416"/>
      <c r="L265" s="1415"/>
      <c r="M265" s="1417"/>
      <c r="N265" s="1418"/>
      <c r="O265" s="1419"/>
      <c r="P265" s="1420"/>
      <c r="Q265" s="1421"/>
      <c r="R265" s="1422"/>
      <c r="S265" s="1423"/>
      <c r="U265" s="120"/>
      <c r="V265" s="1410"/>
      <c r="W265" s="1410"/>
      <c r="X265" s="1410"/>
      <c r="Y265" s="1411"/>
      <c r="Z265" s="1412"/>
      <c r="AA265" s="1413"/>
      <c r="AB265" s="1414"/>
      <c r="AC265" s="1415"/>
      <c r="AD265" s="1416"/>
      <c r="AE265" s="1415"/>
      <c r="AF265" s="1417"/>
      <c r="AG265" s="1418"/>
      <c r="AH265" s="1419"/>
      <c r="AI265" s="1420"/>
      <c r="AJ265" s="1421"/>
      <c r="AK265" s="1422"/>
      <c r="AL265" s="1423"/>
      <c r="AN265" s="120"/>
      <c r="AO265" s="1410"/>
      <c r="AP265" s="1410"/>
      <c r="AQ265" s="1410"/>
      <c r="AR265" s="1411"/>
      <c r="AS265" s="1412"/>
      <c r="AT265" s="1413"/>
      <c r="AU265" s="1414"/>
      <c r="AV265" s="1415"/>
      <c r="AW265" s="1416"/>
      <c r="AX265" s="1415"/>
      <c r="AY265" s="1417"/>
      <c r="AZ265" s="1418"/>
      <c r="BA265" s="1419"/>
      <c r="BB265" s="1420"/>
      <c r="BC265" s="1421"/>
      <c r="BD265" s="1422"/>
      <c r="BE265" s="1423"/>
      <c r="BH265" s="3">
        <v>1</v>
      </c>
    </row>
    <row r="266" spans="2:60" ht="18.75">
      <c r="B266" s="120"/>
      <c r="C266" s="1410"/>
      <c r="D266" s="1410"/>
      <c r="E266" s="1410"/>
      <c r="F266" s="1411"/>
      <c r="G266" s="1412"/>
      <c r="H266" s="1413"/>
      <c r="I266" s="1414"/>
      <c r="J266" s="1415"/>
      <c r="K266" s="1416"/>
      <c r="L266" s="1415"/>
      <c r="M266" s="1417"/>
      <c r="N266" s="1418"/>
      <c r="O266" s="1419"/>
      <c r="P266" s="1420"/>
      <c r="Q266" s="1421"/>
      <c r="R266" s="1422"/>
      <c r="S266" s="1423"/>
      <c r="U266" s="120"/>
      <c r="V266" s="1410"/>
      <c r="W266" s="1410"/>
      <c r="X266" s="1410"/>
      <c r="Y266" s="1411"/>
      <c r="Z266" s="1412"/>
      <c r="AA266" s="1413"/>
      <c r="AB266" s="1414"/>
      <c r="AC266" s="1415"/>
      <c r="AD266" s="1416"/>
      <c r="AE266" s="1415"/>
      <c r="AF266" s="1417"/>
      <c r="AG266" s="1418"/>
      <c r="AH266" s="1419"/>
      <c r="AI266" s="1420"/>
      <c r="AJ266" s="1421"/>
      <c r="AK266" s="1422"/>
      <c r="AL266" s="1423"/>
      <c r="AN266" s="120"/>
      <c r="AO266" s="1410"/>
      <c r="AP266" s="1410"/>
      <c r="AQ266" s="1410"/>
      <c r="AR266" s="1411"/>
      <c r="AS266" s="1412"/>
      <c r="AT266" s="1413"/>
      <c r="AU266" s="1414"/>
      <c r="AV266" s="1415"/>
      <c r="AW266" s="1416"/>
      <c r="AX266" s="1415"/>
      <c r="AY266" s="1417"/>
      <c r="AZ266" s="1418"/>
      <c r="BA266" s="1419"/>
      <c r="BB266" s="1420"/>
      <c r="BC266" s="1421"/>
      <c r="BD266" s="1422"/>
      <c r="BE266" s="1423"/>
      <c r="BH266" s="3">
        <v>1</v>
      </c>
    </row>
    <row r="267" spans="2:60" ht="18.75">
      <c r="B267" s="120"/>
      <c r="C267" s="1410"/>
      <c r="D267" s="1410"/>
      <c r="E267" s="1410"/>
      <c r="F267" s="1411"/>
      <c r="G267" s="1412"/>
      <c r="H267" s="1413"/>
      <c r="I267" s="1414"/>
      <c r="J267" s="1415"/>
      <c r="K267" s="1416"/>
      <c r="L267" s="1415"/>
      <c r="M267" s="1417"/>
      <c r="N267" s="1418"/>
      <c r="O267" s="1419"/>
      <c r="P267" s="1420"/>
      <c r="Q267" s="1421"/>
      <c r="R267" s="1422"/>
      <c r="S267" s="1423"/>
      <c r="U267" s="120"/>
      <c r="V267" s="1410"/>
      <c r="W267" s="1410"/>
      <c r="X267" s="1410"/>
      <c r="Y267" s="1411"/>
      <c r="Z267" s="1412"/>
      <c r="AA267" s="1413"/>
      <c r="AB267" s="1414"/>
      <c r="AC267" s="1415"/>
      <c r="AD267" s="1416"/>
      <c r="AE267" s="1415"/>
      <c r="AF267" s="1417"/>
      <c r="AG267" s="1418"/>
      <c r="AH267" s="1419"/>
      <c r="AI267" s="1420"/>
      <c r="AJ267" s="1421"/>
      <c r="AK267" s="1422"/>
      <c r="AL267" s="1423"/>
      <c r="AN267" s="120"/>
      <c r="AO267" s="1410"/>
      <c r="AP267" s="1410"/>
      <c r="AQ267" s="1410"/>
      <c r="AR267" s="1411"/>
      <c r="AS267" s="1412"/>
      <c r="AT267" s="1413"/>
      <c r="AU267" s="1414"/>
      <c r="AV267" s="1415"/>
      <c r="AW267" s="1416"/>
      <c r="AX267" s="1415"/>
      <c r="AY267" s="1417"/>
      <c r="AZ267" s="1418"/>
      <c r="BA267" s="1419"/>
      <c r="BB267" s="1420"/>
      <c r="BC267" s="1421"/>
      <c r="BD267" s="1422"/>
      <c r="BE267" s="1423"/>
      <c r="BH267" s="3">
        <v>1</v>
      </c>
    </row>
    <row r="268" spans="2:60" ht="18.75">
      <c r="B268" s="120"/>
      <c r="C268" s="1410"/>
      <c r="D268" s="1410"/>
      <c r="E268" s="1410"/>
      <c r="F268" s="1411"/>
      <c r="G268" s="1412"/>
      <c r="H268" s="1413"/>
      <c r="I268" s="1414"/>
      <c r="J268" s="1415"/>
      <c r="K268" s="1416"/>
      <c r="L268" s="1415"/>
      <c r="M268" s="1417"/>
      <c r="N268" s="1418"/>
      <c r="O268" s="1419"/>
      <c r="P268" s="1420"/>
      <c r="Q268" s="1421"/>
      <c r="R268" s="1422"/>
      <c r="S268" s="1423"/>
      <c r="U268" s="120"/>
      <c r="V268" s="1410"/>
      <c r="W268" s="1410"/>
      <c r="X268" s="1410"/>
      <c r="Y268" s="1411"/>
      <c r="Z268" s="1412"/>
      <c r="AA268" s="1413"/>
      <c r="AB268" s="1414"/>
      <c r="AC268" s="1415"/>
      <c r="AD268" s="1416"/>
      <c r="AE268" s="1415"/>
      <c r="AF268" s="1417"/>
      <c r="AG268" s="1418"/>
      <c r="AH268" s="1419"/>
      <c r="AI268" s="1420"/>
      <c r="AJ268" s="1421"/>
      <c r="AK268" s="1422"/>
      <c r="AL268" s="1423"/>
      <c r="AN268" s="120"/>
      <c r="AO268" s="1410"/>
      <c r="AP268" s="1410"/>
      <c r="AQ268" s="1410"/>
      <c r="AR268" s="1411"/>
      <c r="AS268" s="1412"/>
      <c r="AT268" s="1413"/>
      <c r="AU268" s="1414"/>
      <c r="AV268" s="1415"/>
      <c r="AW268" s="1416"/>
      <c r="AX268" s="1415"/>
      <c r="AY268" s="1417"/>
      <c r="AZ268" s="1418"/>
      <c r="BA268" s="1419"/>
      <c r="BB268" s="1420"/>
      <c r="BC268" s="1421"/>
      <c r="BD268" s="1422"/>
      <c r="BE268" s="1423"/>
      <c r="BH268" s="3">
        <v>1</v>
      </c>
    </row>
    <row r="269" spans="2:60" ht="18.75">
      <c r="B269" s="120"/>
      <c r="C269" s="1410"/>
      <c r="D269" s="1410"/>
      <c r="E269" s="1410"/>
      <c r="F269" s="1411"/>
      <c r="G269" s="1412"/>
      <c r="H269" s="1413"/>
      <c r="I269" s="1414"/>
      <c r="J269" s="1415"/>
      <c r="K269" s="1416"/>
      <c r="L269" s="1415"/>
      <c r="M269" s="1417"/>
      <c r="N269" s="1418"/>
      <c r="O269" s="1419"/>
      <c r="P269" s="1420"/>
      <c r="Q269" s="1421"/>
      <c r="R269" s="1422"/>
      <c r="S269" s="1423"/>
      <c r="U269" s="120"/>
      <c r="V269" s="1410"/>
      <c r="W269" s="1410"/>
      <c r="X269" s="1410"/>
      <c r="Y269" s="1411"/>
      <c r="Z269" s="1412"/>
      <c r="AA269" s="1413"/>
      <c r="AB269" s="1414"/>
      <c r="AC269" s="1415"/>
      <c r="AD269" s="1416"/>
      <c r="AE269" s="1415"/>
      <c r="AF269" s="1417"/>
      <c r="AG269" s="1418"/>
      <c r="AH269" s="1419"/>
      <c r="AI269" s="1420"/>
      <c r="AJ269" s="1421"/>
      <c r="AK269" s="1422"/>
      <c r="AL269" s="1423"/>
      <c r="AN269" s="120"/>
      <c r="AO269" s="1410"/>
      <c r="AP269" s="1410"/>
      <c r="AQ269" s="1410"/>
      <c r="AR269" s="1411"/>
      <c r="AS269" s="1412"/>
      <c r="AT269" s="1413"/>
      <c r="AU269" s="1414"/>
      <c r="AV269" s="1415"/>
      <c r="AW269" s="1416"/>
      <c r="AX269" s="1415"/>
      <c r="AY269" s="1417"/>
      <c r="AZ269" s="1418"/>
      <c r="BA269" s="1419"/>
      <c r="BB269" s="1420"/>
      <c r="BC269" s="1421"/>
      <c r="BD269" s="1422"/>
      <c r="BE269" s="1423"/>
      <c r="BH269" s="3">
        <v>1</v>
      </c>
    </row>
    <row r="270" spans="2:60" ht="18.75">
      <c r="B270" s="120"/>
      <c r="C270" s="1410"/>
      <c r="D270" s="1410"/>
      <c r="E270" s="1410"/>
      <c r="F270" s="1411"/>
      <c r="G270" s="1412"/>
      <c r="H270" s="1413"/>
      <c r="I270" s="1414"/>
      <c r="J270" s="1415"/>
      <c r="K270" s="1416"/>
      <c r="L270" s="1415"/>
      <c r="M270" s="1417"/>
      <c r="N270" s="1418"/>
      <c r="O270" s="1419"/>
      <c r="P270" s="1420"/>
      <c r="Q270" s="1421"/>
      <c r="R270" s="1422"/>
      <c r="S270" s="1423"/>
      <c r="U270" s="120"/>
      <c r="V270" s="1410"/>
      <c r="W270" s="1410"/>
      <c r="X270" s="1410"/>
      <c r="Y270" s="1411"/>
      <c r="Z270" s="1412"/>
      <c r="AA270" s="1413"/>
      <c r="AB270" s="1414"/>
      <c r="AC270" s="1415"/>
      <c r="AD270" s="1416"/>
      <c r="AE270" s="1415"/>
      <c r="AF270" s="1417"/>
      <c r="AG270" s="1418"/>
      <c r="AH270" s="1419"/>
      <c r="AI270" s="1420"/>
      <c r="AJ270" s="1421"/>
      <c r="AK270" s="1422"/>
      <c r="AL270" s="1423"/>
      <c r="AN270" s="120"/>
      <c r="AO270" s="1410"/>
      <c r="AP270" s="1410"/>
      <c r="AQ270" s="1410"/>
      <c r="AR270" s="1411"/>
      <c r="AS270" s="1412"/>
      <c r="AT270" s="1413"/>
      <c r="AU270" s="1414"/>
      <c r="AV270" s="1415"/>
      <c r="AW270" s="1416"/>
      <c r="AX270" s="1415"/>
      <c r="AY270" s="1417"/>
      <c r="AZ270" s="1418"/>
      <c r="BA270" s="1419"/>
      <c r="BB270" s="1420"/>
      <c r="BC270" s="1421"/>
      <c r="BD270" s="1422"/>
      <c r="BE270" s="1423"/>
      <c r="BH270" s="3">
        <v>1</v>
      </c>
    </row>
    <row r="271" spans="2:60" ht="18.75">
      <c r="B271" s="120"/>
      <c r="C271" s="1410"/>
      <c r="D271" s="1410"/>
      <c r="E271" s="1410"/>
      <c r="F271" s="1411"/>
      <c r="G271" s="1412"/>
      <c r="H271" s="1413"/>
      <c r="I271" s="1414"/>
      <c r="J271" s="1415"/>
      <c r="K271" s="1416"/>
      <c r="L271" s="1415"/>
      <c r="M271" s="1417"/>
      <c r="N271" s="1418"/>
      <c r="O271" s="1419"/>
      <c r="P271" s="1420"/>
      <c r="Q271" s="1421"/>
      <c r="R271" s="1422"/>
      <c r="S271" s="1423"/>
      <c r="U271" s="120"/>
      <c r="V271" s="1410"/>
      <c r="W271" s="1410"/>
      <c r="X271" s="1410"/>
      <c r="Y271" s="1411"/>
      <c r="Z271" s="1412"/>
      <c r="AA271" s="1413"/>
      <c r="AB271" s="1414"/>
      <c r="AC271" s="1415"/>
      <c r="AD271" s="1416"/>
      <c r="AE271" s="1415"/>
      <c r="AF271" s="1417"/>
      <c r="AG271" s="1418"/>
      <c r="AH271" s="1419"/>
      <c r="AI271" s="1420"/>
      <c r="AJ271" s="1421"/>
      <c r="AK271" s="1422"/>
      <c r="AL271" s="1423"/>
      <c r="AN271" s="120"/>
      <c r="AO271" s="1410"/>
      <c r="AP271" s="1410"/>
      <c r="AQ271" s="1410"/>
      <c r="AR271" s="1411"/>
      <c r="AS271" s="1412"/>
      <c r="AT271" s="1413"/>
      <c r="AU271" s="1414"/>
      <c r="AV271" s="1415"/>
      <c r="AW271" s="1416"/>
      <c r="AX271" s="1415"/>
      <c r="AY271" s="1417"/>
      <c r="AZ271" s="1418"/>
      <c r="BA271" s="1419"/>
      <c r="BB271" s="1420"/>
      <c r="BC271" s="1421"/>
      <c r="BD271" s="1422"/>
      <c r="BE271" s="1423"/>
      <c r="BH271" s="3">
        <v>1</v>
      </c>
    </row>
    <row r="272" spans="2:60" ht="18.75">
      <c r="B272" s="120"/>
      <c r="C272" s="1410"/>
      <c r="D272" s="1410"/>
      <c r="E272" s="1410"/>
      <c r="F272" s="1411"/>
      <c r="G272" s="1412"/>
      <c r="H272" s="1413"/>
      <c r="I272" s="1414"/>
      <c r="J272" s="1415"/>
      <c r="K272" s="1416"/>
      <c r="L272" s="1415"/>
      <c r="M272" s="1417"/>
      <c r="N272" s="1418"/>
      <c r="O272" s="1419"/>
      <c r="P272" s="1420"/>
      <c r="Q272" s="1421"/>
      <c r="R272" s="1422"/>
      <c r="S272" s="1423"/>
      <c r="U272" s="120"/>
      <c r="V272" s="1410"/>
      <c r="W272" s="1410"/>
      <c r="X272" s="1410"/>
      <c r="Y272" s="1411"/>
      <c r="Z272" s="1412"/>
      <c r="AA272" s="1413"/>
      <c r="AB272" s="1414"/>
      <c r="AC272" s="1415"/>
      <c r="AD272" s="1416"/>
      <c r="AE272" s="1415"/>
      <c r="AF272" s="1417"/>
      <c r="AG272" s="1418"/>
      <c r="AH272" s="1419"/>
      <c r="AI272" s="1420"/>
      <c r="AJ272" s="1421"/>
      <c r="AK272" s="1422"/>
      <c r="AL272" s="1423"/>
      <c r="AN272" s="120"/>
      <c r="AO272" s="1410"/>
      <c r="AP272" s="1410"/>
      <c r="AQ272" s="1410"/>
      <c r="AR272" s="1411"/>
      <c r="AS272" s="1412"/>
      <c r="AT272" s="1413"/>
      <c r="AU272" s="1414"/>
      <c r="AV272" s="1415"/>
      <c r="AW272" s="1416"/>
      <c r="AX272" s="1415"/>
      <c r="AY272" s="1417"/>
      <c r="AZ272" s="1418"/>
      <c r="BA272" s="1419"/>
      <c r="BB272" s="1420"/>
      <c r="BC272" s="1421"/>
      <c r="BD272" s="1422"/>
      <c r="BE272" s="1423"/>
      <c r="BH272" s="3">
        <v>1</v>
      </c>
    </row>
    <row r="273" spans="2:60" ht="18.75">
      <c r="B273" s="120"/>
      <c r="C273" s="1410"/>
      <c r="D273" s="1410"/>
      <c r="E273" s="1410"/>
      <c r="F273" s="1411"/>
      <c r="G273" s="1412"/>
      <c r="H273" s="1413"/>
      <c r="I273" s="1414"/>
      <c r="J273" s="1415"/>
      <c r="K273" s="1416"/>
      <c r="L273" s="1415"/>
      <c r="M273" s="1417"/>
      <c r="N273" s="1418"/>
      <c r="O273" s="1419"/>
      <c r="P273" s="1420"/>
      <c r="Q273" s="1421"/>
      <c r="R273" s="1422"/>
      <c r="S273" s="1423"/>
      <c r="U273" s="120"/>
      <c r="V273" s="1410"/>
      <c r="W273" s="1410"/>
      <c r="X273" s="1410"/>
      <c r="Y273" s="1411"/>
      <c r="Z273" s="1412"/>
      <c r="AA273" s="1413"/>
      <c r="AB273" s="1414"/>
      <c r="AC273" s="1415"/>
      <c r="AD273" s="1416"/>
      <c r="AE273" s="1415"/>
      <c r="AF273" s="1417"/>
      <c r="AG273" s="1418"/>
      <c r="AH273" s="1419"/>
      <c r="AI273" s="1420"/>
      <c r="AJ273" s="1421"/>
      <c r="AK273" s="1422"/>
      <c r="AL273" s="1423"/>
      <c r="AN273" s="120"/>
      <c r="AO273" s="1410"/>
      <c r="AP273" s="1410"/>
      <c r="AQ273" s="1410"/>
      <c r="AR273" s="1411"/>
      <c r="AS273" s="1412"/>
      <c r="AT273" s="1413"/>
      <c r="AU273" s="1414"/>
      <c r="AV273" s="1415"/>
      <c r="AW273" s="1416"/>
      <c r="AX273" s="1415"/>
      <c r="AY273" s="1417"/>
      <c r="AZ273" s="1418"/>
      <c r="BA273" s="1419"/>
      <c r="BB273" s="1420"/>
      <c r="BC273" s="1421"/>
      <c r="BD273" s="1422"/>
      <c r="BE273" s="1423"/>
      <c r="BH273" s="3">
        <v>1</v>
      </c>
    </row>
    <row r="274" spans="2:60" ht="18.75">
      <c r="B274" s="120"/>
      <c r="C274" s="1410"/>
      <c r="D274" s="1410"/>
      <c r="E274" s="1410"/>
      <c r="F274" s="1411"/>
      <c r="G274" s="1412"/>
      <c r="H274" s="1413"/>
      <c r="I274" s="1414"/>
      <c r="J274" s="1415"/>
      <c r="K274" s="1416"/>
      <c r="L274" s="1415"/>
      <c r="M274" s="1417"/>
      <c r="N274" s="1418"/>
      <c r="O274" s="1419"/>
      <c r="P274" s="1420"/>
      <c r="Q274" s="1421"/>
      <c r="R274" s="1422"/>
      <c r="S274" s="1423"/>
      <c r="U274" s="120"/>
      <c r="V274" s="1410"/>
      <c r="W274" s="1410"/>
      <c r="X274" s="1410"/>
      <c r="Y274" s="1411"/>
      <c r="Z274" s="1412"/>
      <c r="AA274" s="1413"/>
      <c r="AB274" s="1414"/>
      <c r="AC274" s="1415"/>
      <c r="AD274" s="1416"/>
      <c r="AE274" s="1415"/>
      <c r="AF274" s="1417"/>
      <c r="AG274" s="1418"/>
      <c r="AH274" s="1419"/>
      <c r="AI274" s="1420"/>
      <c r="AJ274" s="1421"/>
      <c r="AK274" s="1422"/>
      <c r="AL274" s="1423"/>
      <c r="AN274" s="120"/>
      <c r="AO274" s="1410"/>
      <c r="AP274" s="1410"/>
      <c r="AQ274" s="1410"/>
      <c r="AR274" s="1411"/>
      <c r="AS274" s="1412"/>
      <c r="AT274" s="1413"/>
      <c r="AU274" s="1414"/>
      <c r="AV274" s="1415"/>
      <c r="AW274" s="1416"/>
      <c r="AX274" s="1415"/>
      <c r="AY274" s="1417"/>
      <c r="AZ274" s="1418"/>
      <c r="BA274" s="1419"/>
      <c r="BB274" s="1420"/>
      <c r="BC274" s="1421"/>
      <c r="BD274" s="1422"/>
      <c r="BE274" s="1423"/>
      <c r="BH274" s="3">
        <v>1</v>
      </c>
    </row>
    <row r="275" spans="2:60" ht="18.75">
      <c r="B275" s="120"/>
      <c r="C275" s="1410"/>
      <c r="D275" s="1410"/>
      <c r="E275" s="1410"/>
      <c r="F275" s="1411"/>
      <c r="G275" s="1412"/>
      <c r="H275" s="1413"/>
      <c r="I275" s="1414"/>
      <c r="J275" s="1415"/>
      <c r="K275" s="1416"/>
      <c r="L275" s="1415"/>
      <c r="M275" s="1417"/>
      <c r="N275" s="1418"/>
      <c r="O275" s="1419"/>
      <c r="P275" s="1420"/>
      <c r="Q275" s="1421"/>
      <c r="R275" s="1422"/>
      <c r="S275" s="1423"/>
      <c r="U275" s="120"/>
      <c r="V275" s="1410"/>
      <c r="W275" s="1410"/>
      <c r="X275" s="1410"/>
      <c r="Y275" s="1411"/>
      <c r="Z275" s="1412"/>
      <c r="AA275" s="1413"/>
      <c r="AB275" s="1414"/>
      <c r="AC275" s="1415"/>
      <c r="AD275" s="1416"/>
      <c r="AE275" s="1415"/>
      <c r="AF275" s="1417"/>
      <c r="AG275" s="1418"/>
      <c r="AH275" s="1419"/>
      <c r="AI275" s="1420"/>
      <c r="AJ275" s="1421"/>
      <c r="AK275" s="1422"/>
      <c r="AL275" s="1423"/>
      <c r="AN275" s="120"/>
      <c r="AO275" s="1410"/>
      <c r="AP275" s="1410"/>
      <c r="AQ275" s="1410"/>
      <c r="AR275" s="1411"/>
      <c r="AS275" s="1412"/>
      <c r="AT275" s="1413"/>
      <c r="AU275" s="1414"/>
      <c r="AV275" s="1415"/>
      <c r="AW275" s="1416"/>
      <c r="AX275" s="1415"/>
      <c r="AY275" s="1417"/>
      <c r="AZ275" s="1418"/>
      <c r="BA275" s="1419"/>
      <c r="BB275" s="1420"/>
      <c r="BC275" s="1421"/>
      <c r="BD275" s="1422"/>
      <c r="BE275" s="1423"/>
      <c r="BH275" s="3">
        <v>1</v>
      </c>
    </row>
    <row r="276" spans="2:60" ht="18.75">
      <c r="B276" s="120"/>
      <c r="C276" s="1410"/>
      <c r="D276" s="1410"/>
      <c r="E276" s="1410"/>
      <c r="F276" s="1411"/>
      <c r="G276" s="1412"/>
      <c r="H276" s="1413"/>
      <c r="I276" s="1414"/>
      <c r="J276" s="1415"/>
      <c r="K276" s="1416"/>
      <c r="L276" s="1415"/>
      <c r="M276" s="1417"/>
      <c r="N276" s="1418"/>
      <c r="O276" s="1419"/>
      <c r="P276" s="1420"/>
      <c r="Q276" s="1421"/>
      <c r="R276" s="1422"/>
      <c r="S276" s="1423"/>
      <c r="U276" s="120"/>
      <c r="V276" s="1410"/>
      <c r="W276" s="1410"/>
      <c r="X276" s="1410"/>
      <c r="Y276" s="1411"/>
      <c r="Z276" s="1412"/>
      <c r="AA276" s="1413"/>
      <c r="AB276" s="1414"/>
      <c r="AC276" s="1415"/>
      <c r="AD276" s="1416"/>
      <c r="AE276" s="1415"/>
      <c r="AF276" s="1417"/>
      <c r="AG276" s="1418"/>
      <c r="AH276" s="1419"/>
      <c r="AI276" s="1420"/>
      <c r="AJ276" s="1421"/>
      <c r="AK276" s="1422"/>
      <c r="AL276" s="1423"/>
      <c r="AN276" s="120"/>
      <c r="AO276" s="1410"/>
      <c r="AP276" s="1410"/>
      <c r="AQ276" s="1410"/>
      <c r="AR276" s="1411"/>
      <c r="AS276" s="1412"/>
      <c r="AT276" s="1413"/>
      <c r="AU276" s="1414"/>
      <c r="AV276" s="1415"/>
      <c r="AW276" s="1416"/>
      <c r="AX276" s="1415"/>
      <c r="AY276" s="1417"/>
      <c r="AZ276" s="1418"/>
      <c r="BA276" s="1419"/>
      <c r="BB276" s="1420"/>
      <c r="BC276" s="1421"/>
      <c r="BD276" s="1422"/>
      <c r="BE276" s="1423"/>
      <c r="BH276" s="3">
        <v>1</v>
      </c>
    </row>
    <row r="277" spans="2:60" ht="18.75">
      <c r="B277" s="120"/>
      <c r="C277" s="1410"/>
      <c r="D277" s="1410"/>
      <c r="E277" s="1410"/>
      <c r="F277" s="1411"/>
      <c r="G277" s="1412"/>
      <c r="H277" s="1413"/>
      <c r="I277" s="1414"/>
      <c r="J277" s="1415"/>
      <c r="K277" s="1416"/>
      <c r="L277" s="1415"/>
      <c r="M277" s="1417"/>
      <c r="N277" s="1418"/>
      <c r="O277" s="1419"/>
      <c r="P277" s="1420"/>
      <c r="Q277" s="1421"/>
      <c r="R277" s="1422"/>
      <c r="S277" s="1423"/>
      <c r="U277" s="120"/>
      <c r="V277" s="1410"/>
      <c r="W277" s="1410"/>
      <c r="X277" s="1410"/>
      <c r="Y277" s="1411"/>
      <c r="Z277" s="1412"/>
      <c r="AA277" s="1413"/>
      <c r="AB277" s="1414"/>
      <c r="AC277" s="1415"/>
      <c r="AD277" s="1416"/>
      <c r="AE277" s="1415"/>
      <c r="AF277" s="1417"/>
      <c r="AG277" s="1418"/>
      <c r="AH277" s="1419"/>
      <c r="AI277" s="1420"/>
      <c r="AJ277" s="1421"/>
      <c r="AK277" s="1422"/>
      <c r="AL277" s="1423"/>
      <c r="AN277" s="120"/>
      <c r="AO277" s="1410"/>
      <c r="AP277" s="1410"/>
      <c r="AQ277" s="1410"/>
      <c r="AR277" s="1411"/>
      <c r="AS277" s="1412"/>
      <c r="AT277" s="1413"/>
      <c r="AU277" s="1414"/>
      <c r="AV277" s="1415"/>
      <c r="AW277" s="1416"/>
      <c r="AX277" s="1415"/>
      <c r="AY277" s="1417"/>
      <c r="AZ277" s="1418"/>
      <c r="BA277" s="1419"/>
      <c r="BB277" s="1420"/>
      <c r="BC277" s="1421"/>
      <c r="BD277" s="1422"/>
      <c r="BE277" s="1423"/>
      <c r="BH277" s="3">
        <v>1</v>
      </c>
    </row>
    <row r="278" spans="2:60" ht="18.75">
      <c r="B278" s="120"/>
      <c r="C278" s="1410"/>
      <c r="D278" s="1410"/>
      <c r="E278" s="1410"/>
      <c r="F278" s="1411"/>
      <c r="G278" s="1412"/>
      <c r="H278" s="1413"/>
      <c r="I278" s="1414"/>
      <c r="J278" s="1415"/>
      <c r="K278" s="1416"/>
      <c r="L278" s="1415"/>
      <c r="M278" s="1417"/>
      <c r="N278" s="1418"/>
      <c r="O278" s="1419"/>
      <c r="P278" s="1420"/>
      <c r="Q278" s="1421"/>
      <c r="R278" s="1422"/>
      <c r="S278" s="1423"/>
      <c r="U278" s="120"/>
      <c r="V278" s="1410"/>
      <c r="W278" s="1410"/>
      <c r="X278" s="1410"/>
      <c r="Y278" s="1411"/>
      <c r="Z278" s="1412"/>
      <c r="AA278" s="1413"/>
      <c r="AB278" s="1414"/>
      <c r="AC278" s="1415"/>
      <c r="AD278" s="1416"/>
      <c r="AE278" s="1415"/>
      <c r="AF278" s="1417"/>
      <c r="AG278" s="1418"/>
      <c r="AH278" s="1419"/>
      <c r="AI278" s="1420"/>
      <c r="AJ278" s="1421"/>
      <c r="AK278" s="1422"/>
      <c r="AL278" s="1423"/>
      <c r="AN278" s="120"/>
      <c r="AO278" s="1410"/>
      <c r="AP278" s="1410"/>
      <c r="AQ278" s="1410"/>
      <c r="AR278" s="1411"/>
      <c r="AS278" s="1412"/>
      <c r="AT278" s="1413"/>
      <c r="AU278" s="1414"/>
      <c r="AV278" s="1415"/>
      <c r="AW278" s="1416"/>
      <c r="AX278" s="1415"/>
      <c r="AY278" s="1417"/>
      <c r="AZ278" s="1418"/>
      <c r="BA278" s="1419"/>
      <c r="BB278" s="1420"/>
      <c r="BC278" s="1421"/>
      <c r="BD278" s="1422"/>
      <c r="BE278" s="1423"/>
      <c r="BH278" s="3">
        <v>1</v>
      </c>
    </row>
    <row r="279" spans="2:60" ht="18.75">
      <c r="B279" s="120"/>
      <c r="C279" s="1410"/>
      <c r="D279" s="1410"/>
      <c r="E279" s="1410"/>
      <c r="F279" s="1411"/>
      <c r="G279" s="1412"/>
      <c r="H279" s="1413"/>
      <c r="I279" s="1414"/>
      <c r="J279" s="1415"/>
      <c r="K279" s="1416"/>
      <c r="L279" s="1415"/>
      <c r="M279" s="1417"/>
      <c r="N279" s="1418"/>
      <c r="O279" s="1419"/>
      <c r="P279" s="1420"/>
      <c r="Q279" s="1421"/>
      <c r="R279" s="1422"/>
      <c r="S279" s="1423"/>
      <c r="U279" s="120"/>
      <c r="V279" s="1410"/>
      <c r="W279" s="1410"/>
      <c r="X279" s="1410"/>
      <c r="Y279" s="1411"/>
      <c r="Z279" s="1412"/>
      <c r="AA279" s="1413"/>
      <c r="AB279" s="1414"/>
      <c r="AC279" s="1415"/>
      <c r="AD279" s="1416"/>
      <c r="AE279" s="1415"/>
      <c r="AF279" s="1417"/>
      <c r="AG279" s="1418"/>
      <c r="AH279" s="1419"/>
      <c r="AI279" s="1420"/>
      <c r="AJ279" s="1421"/>
      <c r="AK279" s="1422"/>
      <c r="AL279" s="1423"/>
      <c r="AN279" s="120"/>
      <c r="AO279" s="1410"/>
      <c r="AP279" s="1410"/>
      <c r="AQ279" s="1410"/>
      <c r="AR279" s="1411"/>
      <c r="AS279" s="1412"/>
      <c r="AT279" s="1413"/>
      <c r="AU279" s="1414"/>
      <c r="AV279" s="1415"/>
      <c r="AW279" s="1416"/>
      <c r="AX279" s="1415"/>
      <c r="AY279" s="1417"/>
      <c r="AZ279" s="1418"/>
      <c r="BA279" s="1419"/>
      <c r="BB279" s="1420"/>
      <c r="BC279" s="1421"/>
      <c r="BD279" s="1422"/>
      <c r="BE279" s="1423"/>
      <c r="BH279" s="3">
        <v>1</v>
      </c>
    </row>
    <row r="280" spans="2:60" ht="18.75">
      <c r="B280" s="120"/>
      <c r="C280" s="1410"/>
      <c r="D280" s="1410"/>
      <c r="E280" s="1410"/>
      <c r="F280" s="1411"/>
      <c r="G280" s="1412"/>
      <c r="H280" s="1413"/>
      <c r="I280" s="1414"/>
      <c r="J280" s="1415"/>
      <c r="K280" s="1416"/>
      <c r="L280" s="1415"/>
      <c r="M280" s="1417"/>
      <c r="N280" s="1418"/>
      <c r="O280" s="1419"/>
      <c r="P280" s="1420"/>
      <c r="Q280" s="1421"/>
      <c r="R280" s="1422"/>
      <c r="S280" s="1423"/>
      <c r="U280" s="120"/>
      <c r="V280" s="1410"/>
      <c r="W280" s="1410"/>
      <c r="X280" s="1410"/>
      <c r="Y280" s="1411"/>
      <c r="Z280" s="1412"/>
      <c r="AA280" s="1413"/>
      <c r="AB280" s="1414"/>
      <c r="AC280" s="1415"/>
      <c r="AD280" s="1416"/>
      <c r="AE280" s="1415"/>
      <c r="AF280" s="1417"/>
      <c r="AG280" s="1418"/>
      <c r="AH280" s="1419"/>
      <c r="AI280" s="1420"/>
      <c r="AJ280" s="1421"/>
      <c r="AK280" s="1422"/>
      <c r="AL280" s="1423"/>
      <c r="AN280" s="120"/>
      <c r="AO280" s="1410"/>
      <c r="AP280" s="1410"/>
      <c r="AQ280" s="1410"/>
      <c r="AR280" s="1411"/>
      <c r="AS280" s="1412"/>
      <c r="AT280" s="1413"/>
      <c r="AU280" s="1414"/>
      <c r="AV280" s="1415"/>
      <c r="AW280" s="1416"/>
      <c r="AX280" s="1415"/>
      <c r="AY280" s="1417"/>
      <c r="AZ280" s="1418"/>
      <c r="BA280" s="1419"/>
      <c r="BB280" s="1420"/>
      <c r="BC280" s="1421"/>
      <c r="BD280" s="1422"/>
      <c r="BE280" s="1423"/>
      <c r="BH280" s="3">
        <v>1</v>
      </c>
    </row>
    <row r="281" spans="2:60" ht="18.75">
      <c r="B281" s="120"/>
      <c r="C281" s="1410"/>
      <c r="D281" s="1410"/>
      <c r="E281" s="1410"/>
      <c r="F281" s="1411"/>
      <c r="G281" s="1412"/>
      <c r="H281" s="1413"/>
      <c r="I281" s="1414"/>
      <c r="J281" s="1415"/>
      <c r="K281" s="1416"/>
      <c r="L281" s="1415"/>
      <c r="M281" s="1417"/>
      <c r="N281" s="1418"/>
      <c r="O281" s="1419"/>
      <c r="P281" s="1420"/>
      <c r="Q281" s="1421"/>
      <c r="R281" s="1422"/>
      <c r="S281" s="1423"/>
      <c r="U281" s="120"/>
      <c r="V281" s="1410"/>
      <c r="W281" s="1410"/>
      <c r="X281" s="1410"/>
      <c r="Y281" s="1411"/>
      <c r="Z281" s="1412"/>
      <c r="AA281" s="1413"/>
      <c r="AB281" s="1414"/>
      <c r="AC281" s="1415"/>
      <c r="AD281" s="1416"/>
      <c r="AE281" s="1415"/>
      <c r="AF281" s="1417"/>
      <c r="AG281" s="1418"/>
      <c r="AH281" s="1419"/>
      <c r="AI281" s="1420"/>
      <c r="AJ281" s="1421"/>
      <c r="AK281" s="1422"/>
      <c r="AL281" s="1423"/>
      <c r="AN281" s="120"/>
      <c r="AO281" s="1410"/>
      <c r="AP281" s="1410"/>
      <c r="AQ281" s="1410"/>
      <c r="AR281" s="1411"/>
      <c r="AS281" s="1412"/>
      <c r="AT281" s="1413"/>
      <c r="AU281" s="1414"/>
      <c r="AV281" s="1415"/>
      <c r="AW281" s="1416"/>
      <c r="AX281" s="1415"/>
      <c r="AY281" s="1417"/>
      <c r="AZ281" s="1418"/>
      <c r="BA281" s="1419"/>
      <c r="BB281" s="1420"/>
      <c r="BC281" s="1421"/>
      <c r="BD281" s="1422"/>
      <c r="BE281" s="1423"/>
      <c r="BH281" s="3">
        <v>1</v>
      </c>
    </row>
    <row r="282" spans="2:60" ht="18.75">
      <c r="B282" s="120"/>
      <c r="C282" s="1410"/>
      <c r="D282" s="1410"/>
      <c r="E282" s="1410"/>
      <c r="F282" s="1411"/>
      <c r="G282" s="1412"/>
      <c r="H282" s="1413"/>
      <c r="I282" s="1414"/>
      <c r="J282" s="1415"/>
      <c r="K282" s="1416"/>
      <c r="L282" s="1415"/>
      <c r="M282" s="1417"/>
      <c r="N282" s="1418"/>
      <c r="O282" s="1419"/>
      <c r="P282" s="1420"/>
      <c r="Q282" s="1421"/>
      <c r="R282" s="1422"/>
      <c r="S282" s="1423"/>
      <c r="U282" s="120"/>
      <c r="V282" s="1410"/>
      <c r="W282" s="1410"/>
      <c r="X282" s="1410"/>
      <c r="Y282" s="1411"/>
      <c r="Z282" s="1412"/>
      <c r="AA282" s="1413"/>
      <c r="AB282" s="1414"/>
      <c r="AC282" s="1415"/>
      <c r="AD282" s="1416"/>
      <c r="AE282" s="1415"/>
      <c r="AF282" s="1417"/>
      <c r="AG282" s="1418"/>
      <c r="AH282" s="1419"/>
      <c r="AI282" s="1420"/>
      <c r="AJ282" s="1421"/>
      <c r="AK282" s="1422"/>
      <c r="AL282" s="1423"/>
      <c r="AN282" s="120"/>
      <c r="AO282" s="1410"/>
      <c r="AP282" s="1410"/>
      <c r="AQ282" s="1410"/>
      <c r="AR282" s="1411"/>
      <c r="AS282" s="1412"/>
      <c r="AT282" s="1413"/>
      <c r="AU282" s="1414"/>
      <c r="AV282" s="1415"/>
      <c r="AW282" s="1416"/>
      <c r="AX282" s="1415"/>
      <c r="AY282" s="1417"/>
      <c r="AZ282" s="1418"/>
      <c r="BA282" s="1419"/>
      <c r="BB282" s="1420"/>
      <c r="BC282" s="1421"/>
      <c r="BD282" s="1422"/>
      <c r="BE282" s="1423"/>
      <c r="BH282" s="3">
        <v>1</v>
      </c>
    </row>
    <row r="283" spans="2:60" ht="18.75">
      <c r="B283" s="120"/>
      <c r="C283" s="1410"/>
      <c r="D283" s="1410"/>
      <c r="E283" s="1410"/>
      <c r="F283" s="1411"/>
      <c r="G283" s="1412"/>
      <c r="H283" s="1413"/>
      <c r="I283" s="1414"/>
      <c r="J283" s="1415"/>
      <c r="K283" s="1416"/>
      <c r="L283" s="1415"/>
      <c r="M283" s="1417"/>
      <c r="N283" s="1418"/>
      <c r="O283" s="1419"/>
      <c r="P283" s="1420"/>
      <c r="Q283" s="1421"/>
      <c r="R283" s="1422"/>
      <c r="S283" s="1423"/>
      <c r="U283" s="120"/>
      <c r="V283" s="1410"/>
      <c r="W283" s="1410"/>
      <c r="X283" s="1410"/>
      <c r="Y283" s="1411"/>
      <c r="Z283" s="1412"/>
      <c r="AA283" s="1413"/>
      <c r="AB283" s="1414"/>
      <c r="AC283" s="1415"/>
      <c r="AD283" s="1416"/>
      <c r="AE283" s="1415"/>
      <c r="AF283" s="1417"/>
      <c r="AG283" s="1418"/>
      <c r="AH283" s="1419"/>
      <c r="AI283" s="1420"/>
      <c r="AJ283" s="1421"/>
      <c r="AK283" s="1422"/>
      <c r="AL283" s="1423"/>
      <c r="AN283" s="120"/>
      <c r="AO283" s="1410"/>
      <c r="AP283" s="1410"/>
      <c r="AQ283" s="1410"/>
      <c r="AR283" s="1411"/>
      <c r="AS283" s="1412"/>
      <c r="AT283" s="1413"/>
      <c r="AU283" s="1414"/>
      <c r="AV283" s="1415"/>
      <c r="AW283" s="1416"/>
      <c r="AX283" s="1415"/>
      <c r="AY283" s="1417"/>
      <c r="AZ283" s="1418"/>
      <c r="BA283" s="1419"/>
      <c r="BB283" s="1420"/>
      <c r="BC283" s="1421"/>
      <c r="BD283" s="1422"/>
      <c r="BE283" s="1423"/>
      <c r="BH283" s="3">
        <v>1</v>
      </c>
    </row>
    <row r="284" spans="2:60" ht="18.75">
      <c r="B284" s="120"/>
      <c r="C284" s="1410"/>
      <c r="D284" s="1410"/>
      <c r="E284" s="1410"/>
      <c r="F284" s="1411"/>
      <c r="G284" s="1412"/>
      <c r="H284" s="1413"/>
      <c r="I284" s="1414"/>
      <c r="J284" s="1415"/>
      <c r="K284" s="1416"/>
      <c r="L284" s="1415"/>
      <c r="M284" s="1417"/>
      <c r="N284" s="1418"/>
      <c r="O284" s="1419"/>
      <c r="P284" s="1420"/>
      <c r="Q284" s="1421"/>
      <c r="R284" s="1422"/>
      <c r="S284" s="1423"/>
      <c r="U284" s="120"/>
      <c r="V284" s="1410"/>
      <c r="W284" s="1410"/>
      <c r="X284" s="1410"/>
      <c r="Y284" s="1411"/>
      <c r="Z284" s="1412"/>
      <c r="AA284" s="1413"/>
      <c r="AB284" s="1414"/>
      <c r="AC284" s="1415"/>
      <c r="AD284" s="1416"/>
      <c r="AE284" s="1415"/>
      <c r="AF284" s="1417"/>
      <c r="AG284" s="1418"/>
      <c r="AH284" s="1419"/>
      <c r="AI284" s="1420"/>
      <c r="AJ284" s="1421"/>
      <c r="AK284" s="1422"/>
      <c r="AL284" s="1423"/>
      <c r="AN284" s="120"/>
      <c r="AO284" s="1410"/>
      <c r="AP284" s="1410"/>
      <c r="AQ284" s="1410"/>
      <c r="AR284" s="1411"/>
      <c r="AS284" s="1412"/>
      <c r="AT284" s="1413"/>
      <c r="AU284" s="1414"/>
      <c r="AV284" s="1415"/>
      <c r="AW284" s="1416"/>
      <c r="AX284" s="1415"/>
      <c r="AY284" s="1417"/>
      <c r="AZ284" s="1418"/>
      <c r="BA284" s="1419"/>
      <c r="BB284" s="1420"/>
      <c r="BC284" s="1421"/>
      <c r="BD284" s="1422"/>
      <c r="BE284" s="1423"/>
      <c r="BH284" s="3">
        <v>1</v>
      </c>
    </row>
    <row r="285" spans="2:60" ht="18.75">
      <c r="B285" s="120"/>
      <c r="C285" s="1410"/>
      <c r="D285" s="1410"/>
      <c r="E285" s="1410"/>
      <c r="F285" s="1411"/>
      <c r="G285" s="1412"/>
      <c r="H285" s="1413"/>
      <c r="I285" s="1414"/>
      <c r="J285" s="1415"/>
      <c r="K285" s="1416"/>
      <c r="L285" s="1415"/>
      <c r="M285" s="1417"/>
      <c r="N285" s="1418"/>
      <c r="O285" s="1419"/>
      <c r="P285" s="1420"/>
      <c r="Q285" s="1421"/>
      <c r="R285" s="1422"/>
      <c r="S285" s="1423"/>
      <c r="U285" s="120"/>
      <c r="V285" s="1410"/>
      <c r="W285" s="1410"/>
      <c r="X285" s="1410"/>
      <c r="Y285" s="1411"/>
      <c r="Z285" s="1412"/>
      <c r="AA285" s="1413"/>
      <c r="AB285" s="1414"/>
      <c r="AC285" s="1415"/>
      <c r="AD285" s="1416"/>
      <c r="AE285" s="1415"/>
      <c r="AF285" s="1417"/>
      <c r="AG285" s="1418"/>
      <c r="AH285" s="1419"/>
      <c r="AI285" s="1420"/>
      <c r="AJ285" s="1421"/>
      <c r="AK285" s="1422"/>
      <c r="AL285" s="1423"/>
      <c r="AN285" s="120"/>
      <c r="AO285" s="1410"/>
      <c r="AP285" s="1410"/>
      <c r="AQ285" s="1410"/>
      <c r="AR285" s="1411"/>
      <c r="AS285" s="1412"/>
      <c r="AT285" s="1413"/>
      <c r="AU285" s="1414"/>
      <c r="AV285" s="1415"/>
      <c r="AW285" s="1416"/>
      <c r="AX285" s="1415"/>
      <c r="AY285" s="1417"/>
      <c r="AZ285" s="1418"/>
      <c r="BA285" s="1419"/>
      <c r="BB285" s="1420"/>
      <c r="BC285" s="1421"/>
      <c r="BD285" s="1422"/>
      <c r="BE285" s="1423"/>
      <c r="BH285" s="3">
        <v>1</v>
      </c>
    </row>
    <row r="286" spans="2:60" ht="18.75">
      <c r="B286" s="120"/>
      <c r="C286" s="1410"/>
      <c r="D286" s="1410"/>
      <c r="E286" s="1410"/>
      <c r="F286" s="1411"/>
      <c r="G286" s="1412"/>
      <c r="H286" s="1413"/>
      <c r="I286" s="1414"/>
      <c r="J286" s="1415"/>
      <c r="K286" s="1416"/>
      <c r="L286" s="1415"/>
      <c r="M286" s="1417"/>
      <c r="N286" s="1418"/>
      <c r="O286" s="1419"/>
      <c r="P286" s="1420"/>
      <c r="Q286" s="1421"/>
      <c r="R286" s="1422"/>
      <c r="S286" s="1423"/>
      <c r="U286" s="120"/>
      <c r="V286" s="1410"/>
      <c r="W286" s="1410"/>
      <c r="X286" s="1410"/>
      <c r="Y286" s="1411"/>
      <c r="Z286" s="1412"/>
      <c r="AA286" s="1413"/>
      <c r="AB286" s="1414"/>
      <c r="AC286" s="1415"/>
      <c r="AD286" s="1416"/>
      <c r="AE286" s="1415"/>
      <c r="AF286" s="1417"/>
      <c r="AG286" s="1418"/>
      <c r="AH286" s="1419"/>
      <c r="AI286" s="1420"/>
      <c r="AJ286" s="1421"/>
      <c r="AK286" s="1422"/>
      <c r="AL286" s="1423"/>
      <c r="AN286" s="120"/>
      <c r="AO286" s="1410"/>
      <c r="AP286" s="1410"/>
      <c r="AQ286" s="1410"/>
      <c r="AR286" s="1411"/>
      <c r="AS286" s="1412"/>
      <c r="AT286" s="1413"/>
      <c r="AU286" s="1414"/>
      <c r="AV286" s="1415"/>
      <c r="AW286" s="1416"/>
      <c r="AX286" s="1415"/>
      <c r="AY286" s="1417"/>
      <c r="AZ286" s="1418"/>
      <c r="BA286" s="1419"/>
      <c r="BB286" s="1420"/>
      <c r="BC286" s="1421"/>
      <c r="BD286" s="1422"/>
      <c r="BE286" s="1423"/>
      <c r="BH286" s="3">
        <v>1</v>
      </c>
    </row>
    <row r="287" spans="2:60" ht="18.75">
      <c r="B287" s="120"/>
      <c r="C287" s="1410"/>
      <c r="D287" s="1410"/>
      <c r="E287" s="1410"/>
      <c r="F287" s="1411"/>
      <c r="G287" s="1412"/>
      <c r="H287" s="1413"/>
      <c r="I287" s="1414"/>
      <c r="J287" s="1415"/>
      <c r="K287" s="1416"/>
      <c r="L287" s="1415"/>
      <c r="M287" s="1417"/>
      <c r="N287" s="1418"/>
      <c r="O287" s="1419"/>
      <c r="P287" s="1420"/>
      <c r="Q287" s="1421"/>
      <c r="R287" s="1422"/>
      <c r="S287" s="1423"/>
      <c r="U287" s="120"/>
      <c r="V287" s="1410"/>
      <c r="W287" s="1410"/>
      <c r="X287" s="1410"/>
      <c r="Y287" s="1411"/>
      <c r="Z287" s="1412"/>
      <c r="AA287" s="1413"/>
      <c r="AB287" s="1414"/>
      <c r="AC287" s="1415"/>
      <c r="AD287" s="1416"/>
      <c r="AE287" s="1415"/>
      <c r="AF287" s="1417"/>
      <c r="AG287" s="1418"/>
      <c r="AH287" s="1419"/>
      <c r="AI287" s="1420"/>
      <c r="AJ287" s="1421"/>
      <c r="AK287" s="1422"/>
      <c r="AL287" s="1423"/>
      <c r="AN287" s="120"/>
      <c r="AO287" s="1410"/>
      <c r="AP287" s="1410"/>
      <c r="AQ287" s="1410"/>
      <c r="AR287" s="1411"/>
      <c r="AS287" s="1412"/>
      <c r="AT287" s="1413"/>
      <c r="AU287" s="1414"/>
      <c r="AV287" s="1415"/>
      <c r="AW287" s="1416"/>
      <c r="AX287" s="1415"/>
      <c r="AY287" s="1417"/>
      <c r="AZ287" s="1418"/>
      <c r="BA287" s="1419"/>
      <c r="BB287" s="1420"/>
      <c r="BC287" s="1421"/>
      <c r="BD287" s="1422"/>
      <c r="BE287" s="1423"/>
      <c r="BH287" s="3">
        <v>1</v>
      </c>
    </row>
    <row r="288" spans="2:60" ht="18.75">
      <c r="B288" s="120"/>
      <c r="C288" s="1410"/>
      <c r="D288" s="1410"/>
      <c r="E288" s="1410"/>
      <c r="F288" s="1411"/>
      <c r="G288" s="1412"/>
      <c r="H288" s="1413"/>
      <c r="I288" s="1414"/>
      <c r="J288" s="1415"/>
      <c r="K288" s="1416"/>
      <c r="L288" s="1415"/>
      <c r="M288" s="1417"/>
      <c r="N288" s="1418"/>
      <c r="O288" s="1419"/>
      <c r="P288" s="1420"/>
      <c r="Q288" s="1421"/>
      <c r="R288" s="1422"/>
      <c r="S288" s="1423"/>
      <c r="U288" s="120"/>
      <c r="V288" s="1410"/>
      <c r="W288" s="1410"/>
      <c r="X288" s="1410"/>
      <c r="Y288" s="1411"/>
      <c r="Z288" s="1412"/>
      <c r="AA288" s="1413"/>
      <c r="AB288" s="1414"/>
      <c r="AC288" s="1415"/>
      <c r="AD288" s="1416"/>
      <c r="AE288" s="1415"/>
      <c r="AF288" s="1417"/>
      <c r="AG288" s="1418"/>
      <c r="AH288" s="1419"/>
      <c r="AI288" s="1420"/>
      <c r="AJ288" s="1421"/>
      <c r="AK288" s="1422"/>
      <c r="AL288" s="1423"/>
      <c r="AN288" s="120"/>
      <c r="AO288" s="1410"/>
      <c r="AP288" s="1410"/>
      <c r="AQ288" s="1410"/>
      <c r="AR288" s="1411"/>
      <c r="AS288" s="1412"/>
      <c r="AT288" s="1413"/>
      <c r="AU288" s="1414"/>
      <c r="AV288" s="1415"/>
      <c r="AW288" s="1416"/>
      <c r="AX288" s="1415"/>
      <c r="AY288" s="1417"/>
      <c r="AZ288" s="1418"/>
      <c r="BA288" s="1419"/>
      <c r="BB288" s="1420"/>
      <c r="BC288" s="1421"/>
      <c r="BD288" s="1422"/>
      <c r="BE288" s="1423"/>
      <c r="BH288" s="3">
        <v>1</v>
      </c>
    </row>
    <row r="289" spans="2:60" ht="18.75">
      <c r="B289" s="120"/>
      <c r="C289" s="1410"/>
      <c r="D289" s="1410"/>
      <c r="E289" s="1410"/>
      <c r="F289" s="1411"/>
      <c r="G289" s="1412"/>
      <c r="H289" s="1413"/>
      <c r="I289" s="1414"/>
      <c r="J289" s="1415"/>
      <c r="K289" s="1416"/>
      <c r="L289" s="1415"/>
      <c r="M289" s="1417"/>
      <c r="N289" s="1418"/>
      <c r="O289" s="1419"/>
      <c r="P289" s="1420"/>
      <c r="Q289" s="1421"/>
      <c r="R289" s="1422"/>
      <c r="S289" s="1423"/>
      <c r="U289" s="120"/>
      <c r="V289" s="1410"/>
      <c r="W289" s="1410"/>
      <c r="X289" s="1410"/>
      <c r="Y289" s="1411"/>
      <c r="Z289" s="1412"/>
      <c r="AA289" s="1413"/>
      <c r="AB289" s="1414"/>
      <c r="AC289" s="1415"/>
      <c r="AD289" s="1416"/>
      <c r="AE289" s="1415"/>
      <c r="AF289" s="1417"/>
      <c r="AG289" s="1418"/>
      <c r="AH289" s="1419"/>
      <c r="AI289" s="1420"/>
      <c r="AJ289" s="1421"/>
      <c r="AK289" s="1422"/>
      <c r="AL289" s="1423"/>
      <c r="AN289" s="120"/>
      <c r="AO289" s="1410"/>
      <c r="AP289" s="1410"/>
      <c r="AQ289" s="1410"/>
      <c r="AR289" s="1411"/>
      <c r="AS289" s="1412"/>
      <c r="AT289" s="1413"/>
      <c r="AU289" s="1414"/>
      <c r="AV289" s="1415"/>
      <c r="AW289" s="1416"/>
      <c r="AX289" s="1415"/>
      <c r="AY289" s="1417"/>
      <c r="AZ289" s="1418"/>
      <c r="BA289" s="1419"/>
      <c r="BB289" s="1420"/>
      <c r="BC289" s="1421"/>
      <c r="BD289" s="1422"/>
      <c r="BE289" s="1423"/>
      <c r="BH289" s="3">
        <v>1</v>
      </c>
    </row>
    <row r="290" spans="2:60" ht="18.75">
      <c r="B290" s="120"/>
      <c r="C290" s="1410"/>
      <c r="D290" s="1410"/>
      <c r="E290" s="1410"/>
      <c r="F290" s="1411"/>
      <c r="G290" s="1412"/>
      <c r="H290" s="1413"/>
      <c r="I290" s="1414"/>
      <c r="J290" s="1415"/>
      <c r="K290" s="1416"/>
      <c r="L290" s="1415"/>
      <c r="M290" s="1417"/>
      <c r="N290" s="1418"/>
      <c r="O290" s="1419"/>
      <c r="P290" s="1420"/>
      <c r="Q290" s="1421"/>
      <c r="R290" s="1422"/>
      <c r="S290" s="1423"/>
      <c r="U290" s="120"/>
      <c r="V290" s="1410"/>
      <c r="W290" s="1410"/>
      <c r="X290" s="1410"/>
      <c r="Y290" s="1411"/>
      <c r="Z290" s="1412"/>
      <c r="AA290" s="1413"/>
      <c r="AB290" s="1414"/>
      <c r="AC290" s="1415"/>
      <c r="AD290" s="1416"/>
      <c r="AE290" s="1415"/>
      <c r="AF290" s="1417"/>
      <c r="AG290" s="1418"/>
      <c r="AH290" s="1419"/>
      <c r="AI290" s="1420"/>
      <c r="AJ290" s="1421"/>
      <c r="AK290" s="1422"/>
      <c r="AL290" s="1423"/>
      <c r="AN290" s="120"/>
      <c r="AO290" s="1410"/>
      <c r="AP290" s="1410"/>
      <c r="AQ290" s="1410"/>
      <c r="AR290" s="1411"/>
      <c r="AS290" s="1412"/>
      <c r="AT290" s="1413"/>
      <c r="AU290" s="1414"/>
      <c r="AV290" s="1415"/>
      <c r="AW290" s="1416"/>
      <c r="AX290" s="1415"/>
      <c r="AY290" s="1417"/>
      <c r="AZ290" s="1418"/>
      <c r="BA290" s="1419"/>
      <c r="BB290" s="1420"/>
      <c r="BC290" s="1421"/>
      <c r="BD290" s="1422"/>
      <c r="BE290" s="1423"/>
      <c r="BH290" s="3">
        <v>1</v>
      </c>
    </row>
    <row r="291" spans="2:60" ht="18.75">
      <c r="B291" s="120"/>
      <c r="C291" s="1410"/>
      <c r="D291" s="1410"/>
      <c r="E291" s="1410"/>
      <c r="F291" s="1411"/>
      <c r="G291" s="1412"/>
      <c r="H291" s="1413"/>
      <c r="I291" s="1414"/>
      <c r="J291" s="1415"/>
      <c r="K291" s="1416"/>
      <c r="L291" s="1415"/>
      <c r="M291" s="1417"/>
      <c r="N291" s="1418"/>
      <c r="O291" s="1419"/>
      <c r="P291" s="1420"/>
      <c r="Q291" s="1421"/>
      <c r="R291" s="1422"/>
      <c r="S291" s="1423"/>
      <c r="U291" s="120"/>
      <c r="V291" s="1410"/>
      <c r="W291" s="1410"/>
      <c r="X291" s="1410"/>
      <c r="Y291" s="1411"/>
      <c r="Z291" s="1412"/>
      <c r="AA291" s="1413"/>
      <c r="AB291" s="1414"/>
      <c r="AC291" s="1415"/>
      <c r="AD291" s="1416"/>
      <c r="AE291" s="1415"/>
      <c r="AF291" s="1417"/>
      <c r="AG291" s="1418"/>
      <c r="AH291" s="1419"/>
      <c r="AI291" s="1420"/>
      <c r="AJ291" s="1421"/>
      <c r="AK291" s="1422"/>
      <c r="AL291" s="1423"/>
      <c r="AN291" s="120"/>
      <c r="AO291" s="1410"/>
      <c r="AP291" s="1410"/>
      <c r="AQ291" s="1410"/>
      <c r="AR291" s="1411"/>
      <c r="AS291" s="1412"/>
      <c r="AT291" s="1413"/>
      <c r="AU291" s="1414"/>
      <c r="AV291" s="1415"/>
      <c r="AW291" s="1416"/>
      <c r="AX291" s="1415"/>
      <c r="AY291" s="1417"/>
      <c r="AZ291" s="1418"/>
      <c r="BA291" s="1419"/>
      <c r="BB291" s="1420"/>
      <c r="BC291" s="1421"/>
      <c r="BD291" s="1422"/>
      <c r="BE291" s="1423"/>
      <c r="BH291" s="3">
        <v>1</v>
      </c>
    </row>
    <row r="292" spans="2:60" ht="18.75">
      <c r="B292" s="120"/>
      <c r="C292" s="1410"/>
      <c r="D292" s="1410"/>
      <c r="E292" s="1410"/>
      <c r="F292" s="1411"/>
      <c r="G292" s="1412"/>
      <c r="H292" s="1413"/>
      <c r="I292" s="1414"/>
      <c r="J292" s="1415"/>
      <c r="K292" s="1416"/>
      <c r="L292" s="1415"/>
      <c r="M292" s="1417"/>
      <c r="N292" s="1418"/>
      <c r="O292" s="1419"/>
      <c r="P292" s="1420"/>
      <c r="Q292" s="1421"/>
      <c r="R292" s="1422"/>
      <c r="S292" s="1423"/>
      <c r="U292" s="120"/>
      <c r="V292" s="1410"/>
      <c r="W292" s="1410"/>
      <c r="X292" s="1410"/>
      <c r="Y292" s="1411"/>
      <c r="Z292" s="1412"/>
      <c r="AA292" s="1413"/>
      <c r="AB292" s="1414"/>
      <c r="AC292" s="1415"/>
      <c r="AD292" s="1416"/>
      <c r="AE292" s="1415"/>
      <c r="AF292" s="1417"/>
      <c r="AG292" s="1418"/>
      <c r="AH292" s="1419"/>
      <c r="AI292" s="1420"/>
      <c r="AJ292" s="1421"/>
      <c r="AK292" s="1422"/>
      <c r="AL292" s="1423"/>
      <c r="AN292" s="120"/>
      <c r="AO292" s="1410"/>
      <c r="AP292" s="1410"/>
      <c r="AQ292" s="1410"/>
      <c r="AR292" s="1411"/>
      <c r="AS292" s="1412"/>
      <c r="AT292" s="1413"/>
      <c r="AU292" s="1414"/>
      <c r="AV292" s="1415"/>
      <c r="AW292" s="1416"/>
      <c r="AX292" s="1415"/>
      <c r="AY292" s="1417"/>
      <c r="AZ292" s="1418"/>
      <c r="BA292" s="1419"/>
      <c r="BB292" s="1420"/>
      <c r="BC292" s="1421"/>
      <c r="BD292" s="1422"/>
      <c r="BE292" s="1423"/>
      <c r="BH292" s="3">
        <v>1</v>
      </c>
    </row>
    <row r="293" spans="2:60" ht="18.75">
      <c r="B293" s="120"/>
      <c r="C293" s="1410"/>
      <c r="D293" s="1410"/>
      <c r="E293" s="1410"/>
      <c r="F293" s="1411"/>
      <c r="G293" s="1412"/>
      <c r="H293" s="1413"/>
      <c r="I293" s="1414"/>
      <c r="J293" s="1415"/>
      <c r="K293" s="1416"/>
      <c r="L293" s="1415"/>
      <c r="M293" s="1417"/>
      <c r="N293" s="1418"/>
      <c r="O293" s="1419"/>
      <c r="P293" s="1420"/>
      <c r="Q293" s="1421"/>
      <c r="R293" s="1422"/>
      <c r="S293" s="1423"/>
      <c r="U293" s="120"/>
      <c r="V293" s="1410"/>
      <c r="W293" s="1410"/>
      <c r="X293" s="1410"/>
      <c r="Y293" s="1411"/>
      <c r="Z293" s="1412"/>
      <c r="AA293" s="1413"/>
      <c r="AB293" s="1414"/>
      <c r="AC293" s="1415"/>
      <c r="AD293" s="1416"/>
      <c r="AE293" s="1415"/>
      <c r="AF293" s="1417"/>
      <c r="AG293" s="1418"/>
      <c r="AH293" s="1419"/>
      <c r="AI293" s="1420"/>
      <c r="AJ293" s="1421"/>
      <c r="AK293" s="1422"/>
      <c r="AL293" s="1423"/>
      <c r="AN293" s="120"/>
      <c r="AO293" s="1410"/>
      <c r="AP293" s="1410"/>
      <c r="AQ293" s="1410"/>
      <c r="AR293" s="1411"/>
      <c r="AS293" s="1412"/>
      <c r="AT293" s="1413"/>
      <c r="AU293" s="1414"/>
      <c r="AV293" s="1415"/>
      <c r="AW293" s="1416"/>
      <c r="AX293" s="1415"/>
      <c r="AY293" s="1417"/>
      <c r="AZ293" s="1418"/>
      <c r="BA293" s="1419"/>
      <c r="BB293" s="1420"/>
      <c r="BC293" s="1421"/>
      <c r="BD293" s="1422"/>
      <c r="BE293" s="1423"/>
      <c r="BH293" s="3">
        <v>1</v>
      </c>
    </row>
    <row r="294" spans="2:60" ht="18.75">
      <c r="B294" s="120"/>
      <c r="C294" s="1410"/>
      <c r="D294" s="1410"/>
      <c r="E294" s="1410"/>
      <c r="F294" s="1411"/>
      <c r="G294" s="1412"/>
      <c r="H294" s="1413"/>
      <c r="I294" s="1414"/>
      <c r="J294" s="1415"/>
      <c r="K294" s="1416"/>
      <c r="L294" s="1415"/>
      <c r="M294" s="1417"/>
      <c r="N294" s="1418"/>
      <c r="O294" s="1419"/>
      <c r="P294" s="1420"/>
      <c r="Q294" s="1421"/>
      <c r="R294" s="1422"/>
      <c r="S294" s="1423"/>
      <c r="U294" s="120"/>
      <c r="V294" s="1410"/>
      <c r="W294" s="1410"/>
      <c r="X294" s="1410"/>
      <c r="Y294" s="1411"/>
      <c r="Z294" s="1412"/>
      <c r="AA294" s="1413"/>
      <c r="AB294" s="1414"/>
      <c r="AC294" s="1415"/>
      <c r="AD294" s="1416"/>
      <c r="AE294" s="1415"/>
      <c r="AF294" s="1417"/>
      <c r="AG294" s="1418"/>
      <c r="AH294" s="1419"/>
      <c r="AI294" s="1420"/>
      <c r="AJ294" s="1421"/>
      <c r="AK294" s="1422"/>
      <c r="AL294" s="1423"/>
      <c r="AN294" s="120"/>
      <c r="AO294" s="1410"/>
      <c r="AP294" s="1410"/>
      <c r="AQ294" s="1410"/>
      <c r="AR294" s="1411"/>
      <c r="AS294" s="1412"/>
      <c r="AT294" s="1413"/>
      <c r="AU294" s="1414"/>
      <c r="AV294" s="1415"/>
      <c r="AW294" s="1416"/>
      <c r="AX294" s="1415"/>
      <c r="AY294" s="1417"/>
      <c r="AZ294" s="1418"/>
      <c r="BA294" s="1419"/>
      <c r="BB294" s="1420"/>
      <c r="BC294" s="1421"/>
      <c r="BD294" s="1422"/>
      <c r="BE294" s="1423"/>
      <c r="BH294" s="3">
        <v>1</v>
      </c>
    </row>
    <row r="295" spans="2:60" ht="18.75">
      <c r="B295" s="120"/>
      <c r="C295" s="1410"/>
      <c r="D295" s="1410"/>
      <c r="E295" s="1410"/>
      <c r="F295" s="1411"/>
      <c r="G295" s="1412"/>
      <c r="H295" s="1413"/>
      <c r="I295" s="1414"/>
      <c r="J295" s="1415"/>
      <c r="K295" s="1416"/>
      <c r="L295" s="1415"/>
      <c r="M295" s="1417"/>
      <c r="N295" s="1418"/>
      <c r="O295" s="1419"/>
      <c r="P295" s="1420"/>
      <c r="Q295" s="1421"/>
      <c r="R295" s="1422"/>
      <c r="S295" s="1423"/>
      <c r="U295" s="120"/>
      <c r="V295" s="1410"/>
      <c r="W295" s="1410"/>
      <c r="X295" s="1410"/>
      <c r="Y295" s="1411"/>
      <c r="Z295" s="1412"/>
      <c r="AA295" s="1413"/>
      <c r="AB295" s="1414"/>
      <c r="AC295" s="1415"/>
      <c r="AD295" s="1416"/>
      <c r="AE295" s="1415"/>
      <c r="AF295" s="1417"/>
      <c r="AG295" s="1418"/>
      <c r="AH295" s="1419"/>
      <c r="AI295" s="1420"/>
      <c r="AJ295" s="1421"/>
      <c r="AK295" s="1422"/>
      <c r="AL295" s="1423"/>
      <c r="AN295" s="120"/>
      <c r="AO295" s="1410"/>
      <c r="AP295" s="1410"/>
      <c r="AQ295" s="1410"/>
      <c r="AR295" s="1411"/>
      <c r="AS295" s="1412"/>
      <c r="AT295" s="1413"/>
      <c r="AU295" s="1414"/>
      <c r="AV295" s="1415"/>
      <c r="AW295" s="1416"/>
      <c r="AX295" s="1415"/>
      <c r="AY295" s="1417"/>
      <c r="AZ295" s="1418"/>
      <c r="BA295" s="1419"/>
      <c r="BB295" s="1420"/>
      <c r="BC295" s="1421"/>
      <c r="BD295" s="1422"/>
      <c r="BE295" s="1423"/>
      <c r="BH295" s="3">
        <v>1</v>
      </c>
    </row>
    <row r="296" spans="2:60" ht="18.75">
      <c r="B296" s="120"/>
      <c r="C296" s="1410"/>
      <c r="D296" s="1410"/>
      <c r="E296" s="1410"/>
      <c r="F296" s="1411"/>
      <c r="G296" s="1412"/>
      <c r="H296" s="1413"/>
      <c r="I296" s="1414"/>
      <c r="J296" s="1415"/>
      <c r="K296" s="1416"/>
      <c r="L296" s="1415"/>
      <c r="M296" s="1417"/>
      <c r="N296" s="1418"/>
      <c r="O296" s="1419"/>
      <c r="P296" s="1420"/>
      <c r="Q296" s="1421"/>
      <c r="R296" s="1422"/>
      <c r="S296" s="1423"/>
      <c r="U296" s="120"/>
      <c r="V296" s="1410"/>
      <c r="W296" s="1410"/>
      <c r="X296" s="1410"/>
      <c r="Y296" s="1411"/>
      <c r="Z296" s="1412"/>
      <c r="AA296" s="1413"/>
      <c r="AB296" s="1414"/>
      <c r="AC296" s="1415"/>
      <c r="AD296" s="1416"/>
      <c r="AE296" s="1415"/>
      <c r="AF296" s="1417"/>
      <c r="AG296" s="1418"/>
      <c r="AH296" s="1419"/>
      <c r="AI296" s="1420"/>
      <c r="AJ296" s="1421"/>
      <c r="AK296" s="1422"/>
      <c r="AL296" s="1423"/>
      <c r="AN296" s="120"/>
      <c r="AO296" s="1410"/>
      <c r="AP296" s="1410"/>
      <c r="AQ296" s="1410"/>
      <c r="AR296" s="1411"/>
      <c r="AS296" s="1412"/>
      <c r="AT296" s="1413"/>
      <c r="AU296" s="1414"/>
      <c r="AV296" s="1415"/>
      <c r="AW296" s="1416"/>
      <c r="AX296" s="1415"/>
      <c r="AY296" s="1417"/>
      <c r="AZ296" s="1418"/>
      <c r="BA296" s="1419"/>
      <c r="BB296" s="1420"/>
      <c r="BC296" s="1421"/>
      <c r="BD296" s="1422"/>
      <c r="BE296" s="1423"/>
      <c r="BH296" s="3">
        <v>1</v>
      </c>
    </row>
    <row r="297" spans="2:60" ht="18.75">
      <c r="B297" s="120"/>
      <c r="C297" s="1410"/>
      <c r="D297" s="1410"/>
      <c r="E297" s="1410"/>
      <c r="F297" s="1411"/>
      <c r="G297" s="1412"/>
      <c r="H297" s="1413"/>
      <c r="I297" s="1414"/>
      <c r="J297" s="1415"/>
      <c r="K297" s="1416"/>
      <c r="L297" s="1415"/>
      <c r="M297" s="1417"/>
      <c r="N297" s="1418"/>
      <c r="O297" s="1419"/>
      <c r="P297" s="1420"/>
      <c r="Q297" s="1421"/>
      <c r="R297" s="1422"/>
      <c r="S297" s="1423"/>
      <c r="U297" s="120"/>
      <c r="V297" s="1410"/>
      <c r="W297" s="1410"/>
      <c r="X297" s="1410"/>
      <c r="Y297" s="1411"/>
      <c r="Z297" s="1412"/>
      <c r="AA297" s="1413"/>
      <c r="AB297" s="1414"/>
      <c r="AC297" s="1415"/>
      <c r="AD297" s="1416"/>
      <c r="AE297" s="1415"/>
      <c r="AF297" s="1417"/>
      <c r="AG297" s="1418"/>
      <c r="AH297" s="1419"/>
      <c r="AI297" s="1420"/>
      <c r="AJ297" s="1421"/>
      <c r="AK297" s="1422"/>
      <c r="AL297" s="1423"/>
      <c r="AN297" s="120"/>
      <c r="AO297" s="1410"/>
      <c r="AP297" s="1410"/>
      <c r="AQ297" s="1410"/>
      <c r="AR297" s="1411"/>
      <c r="AS297" s="1412"/>
      <c r="AT297" s="1413"/>
      <c r="AU297" s="1414"/>
      <c r="AV297" s="1415"/>
      <c r="AW297" s="1416"/>
      <c r="AX297" s="1415"/>
      <c r="AY297" s="1417"/>
      <c r="AZ297" s="1418"/>
      <c r="BA297" s="1419"/>
      <c r="BB297" s="1420"/>
      <c r="BC297" s="1421"/>
      <c r="BD297" s="1422"/>
      <c r="BE297" s="1423"/>
      <c r="BH297" s="3">
        <v>1</v>
      </c>
    </row>
    <row r="298" spans="2:60" ht="18.75">
      <c r="B298" s="120"/>
      <c r="C298" s="1410"/>
      <c r="D298" s="1410"/>
      <c r="E298" s="1410"/>
      <c r="F298" s="1411"/>
      <c r="G298" s="1412"/>
      <c r="H298" s="1413"/>
      <c r="I298" s="1414"/>
      <c r="J298" s="1415"/>
      <c r="K298" s="1416"/>
      <c r="L298" s="1415"/>
      <c r="M298" s="1417"/>
      <c r="N298" s="1418"/>
      <c r="O298" s="1419"/>
      <c r="P298" s="1420"/>
      <c r="Q298" s="1421"/>
      <c r="R298" s="1422"/>
      <c r="S298" s="1423"/>
      <c r="U298" s="120"/>
      <c r="V298" s="1410"/>
      <c r="W298" s="1410"/>
      <c r="X298" s="1410"/>
      <c r="Y298" s="1411"/>
      <c r="Z298" s="1412"/>
      <c r="AA298" s="1413"/>
      <c r="AB298" s="1414"/>
      <c r="AC298" s="1415"/>
      <c r="AD298" s="1416"/>
      <c r="AE298" s="1415"/>
      <c r="AF298" s="1417"/>
      <c r="AG298" s="1418"/>
      <c r="AH298" s="1419"/>
      <c r="AI298" s="1420"/>
      <c r="AJ298" s="1421"/>
      <c r="AK298" s="1422"/>
      <c r="AL298" s="1423"/>
      <c r="AN298" s="120"/>
      <c r="AO298" s="1410"/>
      <c r="AP298" s="1410"/>
      <c r="AQ298" s="1410"/>
      <c r="AR298" s="1411"/>
      <c r="AS298" s="1412"/>
      <c r="AT298" s="1413"/>
      <c r="AU298" s="1414"/>
      <c r="AV298" s="1415"/>
      <c r="AW298" s="1416"/>
      <c r="AX298" s="1415"/>
      <c r="AY298" s="1417"/>
      <c r="AZ298" s="1418"/>
      <c r="BA298" s="1419"/>
      <c r="BB298" s="1420"/>
      <c r="BC298" s="1421"/>
      <c r="BD298" s="1422"/>
      <c r="BE298" s="1423"/>
      <c r="BH298" s="3">
        <v>1</v>
      </c>
    </row>
    <row r="299" spans="2:60" ht="18.75">
      <c r="B299" s="120"/>
      <c r="C299" s="1410"/>
      <c r="D299" s="1410"/>
      <c r="E299" s="1410"/>
      <c r="F299" s="1411"/>
      <c r="G299" s="1412"/>
      <c r="H299" s="1413"/>
      <c r="I299" s="1414"/>
      <c r="J299" s="1415"/>
      <c r="K299" s="1416"/>
      <c r="L299" s="1415"/>
      <c r="M299" s="1417"/>
      <c r="N299" s="1418"/>
      <c r="O299" s="1419"/>
      <c r="P299" s="1420"/>
      <c r="Q299" s="1421"/>
      <c r="R299" s="1422"/>
      <c r="S299" s="1423"/>
      <c r="U299" s="120"/>
      <c r="V299" s="1410"/>
      <c r="W299" s="1410"/>
      <c r="X299" s="1410"/>
      <c r="Y299" s="1411"/>
      <c r="Z299" s="1412"/>
      <c r="AA299" s="1413"/>
      <c r="AB299" s="1414"/>
      <c r="AC299" s="1415"/>
      <c r="AD299" s="1416"/>
      <c r="AE299" s="1415"/>
      <c r="AF299" s="1417"/>
      <c r="AG299" s="1418"/>
      <c r="AH299" s="1419"/>
      <c r="AI299" s="1420"/>
      <c r="AJ299" s="1421"/>
      <c r="AK299" s="1422"/>
      <c r="AL299" s="1423"/>
      <c r="AN299" s="120"/>
      <c r="AO299" s="1410"/>
      <c r="AP299" s="1410"/>
      <c r="AQ299" s="1410"/>
      <c r="AR299" s="1411"/>
      <c r="AS299" s="1412"/>
      <c r="AT299" s="1413"/>
      <c r="AU299" s="1414"/>
      <c r="AV299" s="1415"/>
      <c r="AW299" s="1416"/>
      <c r="AX299" s="1415"/>
      <c r="AY299" s="1417"/>
      <c r="AZ299" s="1418"/>
      <c r="BA299" s="1419"/>
      <c r="BB299" s="1420"/>
      <c r="BC299" s="1421"/>
      <c r="BD299" s="1422"/>
      <c r="BE299" s="1423"/>
      <c r="BH299" s="3">
        <v>1</v>
      </c>
    </row>
    <row r="300" spans="2:60" ht="18.75">
      <c r="B300" s="120"/>
      <c r="C300" s="1410"/>
      <c r="D300" s="1410"/>
      <c r="E300" s="1410"/>
      <c r="F300" s="1411"/>
      <c r="G300" s="1412"/>
      <c r="H300" s="1413"/>
      <c r="I300" s="1414"/>
      <c r="J300" s="1415"/>
      <c r="K300" s="1416"/>
      <c r="L300" s="1415"/>
      <c r="M300" s="1417"/>
      <c r="N300" s="1418"/>
      <c r="O300" s="1419"/>
      <c r="P300" s="1420"/>
      <c r="Q300" s="1421"/>
      <c r="R300" s="1422"/>
      <c r="S300" s="1423"/>
      <c r="U300" s="120"/>
      <c r="V300" s="1410"/>
      <c r="W300" s="1410"/>
      <c r="X300" s="1410"/>
      <c r="Y300" s="1411"/>
      <c r="Z300" s="1412"/>
      <c r="AA300" s="1413"/>
      <c r="AB300" s="1414"/>
      <c r="AC300" s="1415"/>
      <c r="AD300" s="1416"/>
      <c r="AE300" s="1415"/>
      <c r="AF300" s="1417"/>
      <c r="AG300" s="1418"/>
      <c r="AH300" s="1419"/>
      <c r="AI300" s="1420"/>
      <c r="AJ300" s="1421"/>
      <c r="AK300" s="1422"/>
      <c r="AL300" s="1423"/>
      <c r="AN300" s="120"/>
      <c r="AO300" s="1410"/>
      <c r="AP300" s="1410"/>
      <c r="AQ300" s="1410"/>
      <c r="AR300" s="1411"/>
      <c r="AS300" s="1412"/>
      <c r="AT300" s="1413"/>
      <c r="AU300" s="1414"/>
      <c r="AV300" s="1415"/>
      <c r="AW300" s="1416"/>
      <c r="AX300" s="1415"/>
      <c r="AY300" s="1417"/>
      <c r="AZ300" s="1418"/>
      <c r="BA300" s="1419"/>
      <c r="BB300" s="1420"/>
      <c r="BC300" s="1421"/>
      <c r="BD300" s="1422"/>
      <c r="BE300" s="1423"/>
      <c r="BH300" s="3">
        <v>1</v>
      </c>
    </row>
    <row r="301" spans="2:60" ht="18.75">
      <c r="B301" s="120"/>
      <c r="C301" s="1410"/>
      <c r="D301" s="1410"/>
      <c r="E301" s="1410"/>
      <c r="F301" s="1411"/>
      <c r="G301" s="1412"/>
      <c r="H301" s="1413"/>
      <c r="I301" s="1414"/>
      <c r="J301" s="1415"/>
      <c r="K301" s="1416"/>
      <c r="L301" s="1415"/>
      <c r="M301" s="1417"/>
      <c r="N301" s="1418"/>
      <c r="O301" s="1419"/>
      <c r="P301" s="1420"/>
      <c r="Q301" s="1421"/>
      <c r="R301" s="1422"/>
      <c r="S301" s="1423"/>
      <c r="U301" s="120"/>
      <c r="V301" s="1410"/>
      <c r="W301" s="1410"/>
      <c r="X301" s="1410"/>
      <c r="Y301" s="1411"/>
      <c r="Z301" s="1412"/>
      <c r="AA301" s="1413"/>
      <c r="AB301" s="1414"/>
      <c r="AC301" s="1415"/>
      <c r="AD301" s="1416"/>
      <c r="AE301" s="1415"/>
      <c r="AF301" s="1417"/>
      <c r="AG301" s="1418"/>
      <c r="AH301" s="1419"/>
      <c r="AI301" s="1420"/>
      <c r="AJ301" s="1421"/>
      <c r="AK301" s="1422"/>
      <c r="AL301" s="1423"/>
      <c r="AN301" s="120"/>
      <c r="AO301" s="1410"/>
      <c r="AP301" s="1410"/>
      <c r="AQ301" s="1410"/>
      <c r="AR301" s="1411"/>
      <c r="AS301" s="1412"/>
      <c r="AT301" s="1413"/>
      <c r="AU301" s="1414"/>
      <c r="AV301" s="1415"/>
      <c r="AW301" s="1416"/>
      <c r="AX301" s="1415"/>
      <c r="AY301" s="1417"/>
      <c r="AZ301" s="1418"/>
      <c r="BA301" s="1419"/>
      <c r="BB301" s="1420"/>
      <c r="BC301" s="1421"/>
      <c r="BD301" s="1422"/>
      <c r="BE301" s="1423"/>
      <c r="BH301" s="3">
        <v>1</v>
      </c>
    </row>
    <row r="302" spans="2:60" ht="18.75">
      <c r="B302" s="120"/>
      <c r="C302" s="1410"/>
      <c r="D302" s="1410"/>
      <c r="E302" s="1410"/>
      <c r="F302" s="1411"/>
      <c r="G302" s="1412"/>
      <c r="H302" s="1413"/>
      <c r="I302" s="1414"/>
      <c r="J302" s="1415"/>
      <c r="K302" s="1416"/>
      <c r="L302" s="1415"/>
      <c r="M302" s="1417"/>
      <c r="N302" s="1418"/>
      <c r="O302" s="1419"/>
      <c r="P302" s="1420"/>
      <c r="Q302" s="1421"/>
      <c r="R302" s="1422"/>
      <c r="S302" s="1423"/>
      <c r="U302" s="120"/>
      <c r="V302" s="1410"/>
      <c r="W302" s="1410"/>
      <c r="X302" s="1410"/>
      <c r="Y302" s="1411"/>
      <c r="Z302" s="1412"/>
      <c r="AA302" s="1413"/>
      <c r="AB302" s="1414"/>
      <c r="AC302" s="1415"/>
      <c r="AD302" s="1416"/>
      <c r="AE302" s="1415"/>
      <c r="AF302" s="1417"/>
      <c r="AG302" s="1418"/>
      <c r="AH302" s="1419"/>
      <c r="AI302" s="1420"/>
      <c r="AJ302" s="1421"/>
      <c r="AK302" s="1422"/>
      <c r="AL302" s="1423"/>
      <c r="AN302" s="120"/>
      <c r="AO302" s="1410"/>
      <c r="AP302" s="1410"/>
      <c r="AQ302" s="1410"/>
      <c r="AR302" s="1411"/>
      <c r="AS302" s="1412"/>
      <c r="AT302" s="1413"/>
      <c r="AU302" s="1414"/>
      <c r="AV302" s="1415"/>
      <c r="AW302" s="1416"/>
      <c r="AX302" s="1415"/>
      <c r="AY302" s="1417"/>
      <c r="AZ302" s="1418"/>
      <c r="BA302" s="1419"/>
      <c r="BB302" s="1420"/>
      <c r="BC302" s="1421"/>
      <c r="BD302" s="1422"/>
      <c r="BE302" s="1423"/>
      <c r="BH302" s="3">
        <v>1</v>
      </c>
    </row>
    <row r="303" spans="2:60" ht="18.75">
      <c r="B303" s="120"/>
      <c r="C303" s="1410"/>
      <c r="D303" s="1410"/>
      <c r="E303" s="1410"/>
      <c r="F303" s="1411"/>
      <c r="G303" s="1412"/>
      <c r="H303" s="1413"/>
      <c r="I303" s="1414"/>
      <c r="J303" s="1415"/>
      <c r="K303" s="1416"/>
      <c r="L303" s="1415"/>
      <c r="M303" s="1417"/>
      <c r="N303" s="1418"/>
      <c r="O303" s="1419"/>
      <c r="P303" s="1420"/>
      <c r="Q303" s="1421"/>
      <c r="R303" s="1422"/>
      <c r="S303" s="1423"/>
      <c r="U303" s="120"/>
      <c r="V303" s="1410"/>
      <c r="W303" s="1410"/>
      <c r="X303" s="1410"/>
      <c r="Y303" s="1411"/>
      <c r="Z303" s="1412"/>
      <c r="AA303" s="1413"/>
      <c r="AB303" s="1414"/>
      <c r="AC303" s="1415"/>
      <c r="AD303" s="1416"/>
      <c r="AE303" s="1415"/>
      <c r="AF303" s="1417"/>
      <c r="AG303" s="1418"/>
      <c r="AH303" s="1419"/>
      <c r="AI303" s="1420"/>
      <c r="AJ303" s="1421"/>
      <c r="AK303" s="1422"/>
      <c r="AL303" s="1423"/>
      <c r="AN303" s="120"/>
      <c r="AO303" s="1410"/>
      <c r="AP303" s="1410"/>
      <c r="AQ303" s="1410"/>
      <c r="AR303" s="1411"/>
      <c r="AS303" s="1412"/>
      <c r="AT303" s="1413"/>
      <c r="AU303" s="1414"/>
      <c r="AV303" s="1415"/>
      <c r="AW303" s="1416"/>
      <c r="AX303" s="1415"/>
      <c r="AY303" s="1417"/>
      <c r="AZ303" s="1418"/>
      <c r="BA303" s="1419"/>
      <c r="BB303" s="1420"/>
      <c r="BC303" s="1421"/>
      <c r="BD303" s="1422"/>
      <c r="BE303" s="1423"/>
      <c r="BH303" s="3">
        <v>1</v>
      </c>
    </row>
    <row r="304" spans="2:60" ht="18.75">
      <c r="B304" s="120"/>
      <c r="C304" s="1410"/>
      <c r="D304" s="1410"/>
      <c r="E304" s="1410"/>
      <c r="F304" s="1411"/>
      <c r="G304" s="1412"/>
      <c r="H304" s="1413"/>
      <c r="I304" s="1414"/>
      <c r="J304" s="1415"/>
      <c r="K304" s="1416"/>
      <c r="L304" s="1415"/>
      <c r="M304" s="1417"/>
      <c r="N304" s="1418"/>
      <c r="O304" s="1419"/>
      <c r="P304" s="1420"/>
      <c r="Q304" s="1421"/>
      <c r="R304" s="1422"/>
      <c r="S304" s="1423"/>
      <c r="U304" s="120"/>
      <c r="V304" s="1410"/>
      <c r="W304" s="1410"/>
      <c r="X304" s="1410"/>
      <c r="Y304" s="1411"/>
      <c r="Z304" s="1412"/>
      <c r="AA304" s="1413"/>
      <c r="AB304" s="1414"/>
      <c r="AC304" s="1415"/>
      <c r="AD304" s="1416"/>
      <c r="AE304" s="1415"/>
      <c r="AF304" s="1417"/>
      <c r="AG304" s="1418"/>
      <c r="AH304" s="1419"/>
      <c r="AI304" s="1420"/>
      <c r="AJ304" s="1421"/>
      <c r="AK304" s="1422"/>
      <c r="AL304" s="1423"/>
      <c r="AN304" s="120"/>
      <c r="AO304" s="1410"/>
      <c r="AP304" s="1410"/>
      <c r="AQ304" s="1410"/>
      <c r="AR304" s="1411"/>
      <c r="AS304" s="1412"/>
      <c r="AT304" s="1413"/>
      <c r="AU304" s="1414"/>
      <c r="AV304" s="1415"/>
      <c r="AW304" s="1416"/>
      <c r="AX304" s="1415"/>
      <c r="AY304" s="1417"/>
      <c r="AZ304" s="1418"/>
      <c r="BA304" s="1419"/>
      <c r="BB304" s="1420"/>
      <c r="BC304" s="1421"/>
      <c r="BD304" s="1422"/>
      <c r="BE304" s="1423"/>
      <c r="BH304" s="3">
        <v>1</v>
      </c>
    </row>
    <row r="305" spans="2:60" ht="18.75">
      <c r="B305" s="120"/>
      <c r="C305" s="1410"/>
      <c r="D305" s="1410"/>
      <c r="E305" s="1410"/>
      <c r="F305" s="1411"/>
      <c r="G305" s="1412"/>
      <c r="H305" s="1413"/>
      <c r="I305" s="1414"/>
      <c r="J305" s="1415"/>
      <c r="K305" s="1416"/>
      <c r="L305" s="1415"/>
      <c r="M305" s="1417"/>
      <c r="N305" s="1418"/>
      <c r="O305" s="1419"/>
      <c r="P305" s="1420"/>
      <c r="Q305" s="1421"/>
      <c r="R305" s="1422"/>
      <c r="S305" s="1423"/>
      <c r="U305" s="120"/>
      <c r="V305" s="1410"/>
      <c r="W305" s="1410"/>
      <c r="X305" s="1410"/>
      <c r="Y305" s="1411"/>
      <c r="Z305" s="1412"/>
      <c r="AA305" s="1413"/>
      <c r="AB305" s="1414"/>
      <c r="AC305" s="1415"/>
      <c r="AD305" s="1416"/>
      <c r="AE305" s="1415"/>
      <c r="AF305" s="1417"/>
      <c r="AG305" s="1418"/>
      <c r="AH305" s="1419"/>
      <c r="AI305" s="1420"/>
      <c r="AJ305" s="1421"/>
      <c r="AK305" s="1422"/>
      <c r="AL305" s="1423"/>
      <c r="AN305" s="120"/>
      <c r="AO305" s="1410"/>
      <c r="AP305" s="1410"/>
      <c r="AQ305" s="1410"/>
      <c r="AR305" s="1411"/>
      <c r="AS305" s="1412"/>
      <c r="AT305" s="1413"/>
      <c r="AU305" s="1414"/>
      <c r="AV305" s="1415"/>
      <c r="AW305" s="1416"/>
      <c r="AX305" s="1415"/>
      <c r="AY305" s="1417"/>
      <c r="AZ305" s="1418"/>
      <c r="BA305" s="1419"/>
      <c r="BB305" s="1420"/>
      <c r="BC305" s="1421"/>
      <c r="BD305" s="1422"/>
      <c r="BE305" s="1423"/>
      <c r="BH305" s="3">
        <v>1</v>
      </c>
    </row>
    <row r="306" spans="2:60" ht="18.75">
      <c r="B306" s="120"/>
      <c r="C306" s="1410"/>
      <c r="D306" s="1410"/>
      <c r="E306" s="1410"/>
      <c r="F306" s="1411"/>
      <c r="G306" s="1412"/>
      <c r="H306" s="1413"/>
      <c r="I306" s="1414"/>
      <c r="J306" s="1415"/>
      <c r="K306" s="1416"/>
      <c r="L306" s="1415"/>
      <c r="M306" s="1417"/>
      <c r="N306" s="1418"/>
      <c r="O306" s="1419"/>
      <c r="P306" s="1420"/>
      <c r="Q306" s="1421"/>
      <c r="R306" s="1422"/>
      <c r="S306" s="1423"/>
      <c r="U306" s="120"/>
      <c r="V306" s="1410"/>
      <c r="W306" s="1410"/>
      <c r="X306" s="1410"/>
      <c r="Y306" s="1411"/>
      <c r="Z306" s="1412"/>
      <c r="AA306" s="1413"/>
      <c r="AB306" s="1414"/>
      <c r="AC306" s="1415"/>
      <c r="AD306" s="1416"/>
      <c r="AE306" s="1415"/>
      <c r="AF306" s="1417"/>
      <c r="AG306" s="1418"/>
      <c r="AH306" s="1419"/>
      <c r="AI306" s="1420"/>
      <c r="AJ306" s="1421"/>
      <c r="AK306" s="1422"/>
      <c r="AL306" s="1423"/>
      <c r="AN306" s="120"/>
      <c r="AO306" s="1410"/>
      <c r="AP306" s="1410"/>
      <c r="AQ306" s="1410"/>
      <c r="AR306" s="1411"/>
      <c r="AS306" s="1412"/>
      <c r="AT306" s="1413"/>
      <c r="AU306" s="1414"/>
      <c r="AV306" s="1415"/>
      <c r="AW306" s="1416"/>
      <c r="AX306" s="1415"/>
      <c r="AY306" s="1417"/>
      <c r="AZ306" s="1418"/>
      <c r="BA306" s="1419"/>
      <c r="BB306" s="1420"/>
      <c r="BC306" s="1421"/>
      <c r="BD306" s="1422"/>
      <c r="BE306" s="1423"/>
      <c r="BH306" s="3">
        <v>1</v>
      </c>
    </row>
    <row r="307" spans="2:60" ht="18.75">
      <c r="B307" s="120"/>
      <c r="C307" s="1410"/>
      <c r="D307" s="1410"/>
      <c r="E307" s="1410"/>
      <c r="F307" s="1411"/>
      <c r="G307" s="1412"/>
      <c r="H307" s="1413"/>
      <c r="I307" s="1414"/>
      <c r="J307" s="1415"/>
      <c r="K307" s="1416"/>
      <c r="L307" s="1415"/>
      <c r="M307" s="1417"/>
      <c r="N307" s="1418"/>
      <c r="O307" s="1419"/>
      <c r="P307" s="1420"/>
      <c r="Q307" s="1421"/>
      <c r="R307" s="1422"/>
      <c r="S307" s="1423"/>
      <c r="U307" s="120"/>
      <c r="V307" s="1410"/>
      <c r="W307" s="1410"/>
      <c r="X307" s="1410"/>
      <c r="Y307" s="1411"/>
      <c r="Z307" s="1412"/>
      <c r="AA307" s="1413"/>
      <c r="AB307" s="1414"/>
      <c r="AC307" s="1415"/>
      <c r="AD307" s="1416"/>
      <c r="AE307" s="1415"/>
      <c r="AF307" s="1417"/>
      <c r="AG307" s="1418"/>
      <c r="AH307" s="1419"/>
      <c r="AI307" s="1420"/>
      <c r="AJ307" s="1421"/>
      <c r="AK307" s="1422"/>
      <c r="AL307" s="1423"/>
      <c r="AN307" s="120"/>
      <c r="AO307" s="1410"/>
      <c r="AP307" s="1410"/>
      <c r="AQ307" s="1410"/>
      <c r="AR307" s="1411"/>
      <c r="AS307" s="1412"/>
      <c r="AT307" s="1413"/>
      <c r="AU307" s="1414"/>
      <c r="AV307" s="1415"/>
      <c r="AW307" s="1416"/>
      <c r="AX307" s="1415"/>
      <c r="AY307" s="1417"/>
      <c r="AZ307" s="1418"/>
      <c r="BA307" s="1419"/>
      <c r="BB307" s="1420"/>
      <c r="BC307" s="1421"/>
      <c r="BD307" s="1422"/>
      <c r="BE307" s="1423"/>
      <c r="BH307" s="3">
        <v>1</v>
      </c>
    </row>
    <row r="308" spans="2:60" ht="18.75">
      <c r="B308" s="120"/>
      <c r="C308" s="1410"/>
      <c r="D308" s="1410"/>
      <c r="E308" s="1410"/>
      <c r="F308" s="1411"/>
      <c r="G308" s="1412"/>
      <c r="H308" s="1413"/>
      <c r="I308" s="1414"/>
      <c r="J308" s="1415"/>
      <c r="K308" s="1416"/>
      <c r="L308" s="1415"/>
      <c r="M308" s="1417"/>
      <c r="N308" s="1418"/>
      <c r="O308" s="1419"/>
      <c r="P308" s="1420"/>
      <c r="Q308" s="1421"/>
      <c r="R308" s="1422"/>
      <c r="S308" s="1423"/>
      <c r="U308" s="120"/>
      <c r="V308" s="1410"/>
      <c r="W308" s="1410"/>
      <c r="X308" s="1410"/>
      <c r="Y308" s="1411"/>
      <c r="Z308" s="1412"/>
      <c r="AA308" s="1413"/>
      <c r="AB308" s="1414"/>
      <c r="AC308" s="1415"/>
      <c r="AD308" s="1416"/>
      <c r="AE308" s="1415"/>
      <c r="AF308" s="1417"/>
      <c r="AG308" s="1418"/>
      <c r="AH308" s="1419"/>
      <c r="AI308" s="1420"/>
      <c r="AJ308" s="1421"/>
      <c r="AK308" s="1422"/>
      <c r="AL308" s="1423"/>
      <c r="AN308" s="120"/>
      <c r="AO308" s="1410"/>
      <c r="AP308" s="1410"/>
      <c r="AQ308" s="1410"/>
      <c r="AR308" s="1411"/>
      <c r="AS308" s="1412"/>
      <c r="AT308" s="1413"/>
      <c r="AU308" s="1414"/>
      <c r="AV308" s="1415"/>
      <c r="AW308" s="1416"/>
      <c r="AX308" s="1415"/>
      <c r="AY308" s="1417"/>
      <c r="AZ308" s="1418"/>
      <c r="BA308" s="1419"/>
      <c r="BB308" s="1420"/>
      <c r="BC308" s="1421"/>
      <c r="BD308" s="1422"/>
      <c r="BE308" s="1423"/>
      <c r="BH308" s="3">
        <v>1</v>
      </c>
    </row>
    <row r="309" spans="2:60" ht="18.75">
      <c r="B309" s="120"/>
      <c r="C309" s="1410"/>
      <c r="D309" s="1410"/>
      <c r="E309" s="1410"/>
      <c r="F309" s="1411"/>
      <c r="G309" s="1412"/>
      <c r="H309" s="1413"/>
      <c r="I309" s="1414"/>
      <c r="J309" s="1415"/>
      <c r="K309" s="1416"/>
      <c r="L309" s="1415"/>
      <c r="M309" s="1417"/>
      <c r="N309" s="1418"/>
      <c r="O309" s="1419"/>
      <c r="P309" s="1420"/>
      <c r="Q309" s="1421"/>
      <c r="R309" s="1422"/>
      <c r="S309" s="1423"/>
      <c r="U309" s="120"/>
      <c r="V309" s="1410"/>
      <c r="W309" s="1410"/>
      <c r="X309" s="1410"/>
      <c r="Y309" s="1411"/>
      <c r="Z309" s="1412"/>
      <c r="AA309" s="1413"/>
      <c r="AB309" s="1414"/>
      <c r="AC309" s="1415"/>
      <c r="AD309" s="1416"/>
      <c r="AE309" s="1415"/>
      <c r="AF309" s="1417"/>
      <c r="AG309" s="1418"/>
      <c r="AH309" s="1419"/>
      <c r="AI309" s="1420"/>
      <c r="AJ309" s="1421"/>
      <c r="AK309" s="1422"/>
      <c r="AL309" s="1423"/>
      <c r="AN309" s="120"/>
      <c r="AO309" s="1410"/>
      <c r="AP309" s="1410"/>
      <c r="AQ309" s="1410"/>
      <c r="AR309" s="1411"/>
      <c r="AS309" s="1412"/>
      <c r="AT309" s="1413"/>
      <c r="AU309" s="1414"/>
      <c r="AV309" s="1415"/>
      <c r="AW309" s="1416"/>
      <c r="AX309" s="1415"/>
      <c r="AY309" s="1417"/>
      <c r="AZ309" s="1418"/>
      <c r="BA309" s="1419"/>
      <c r="BB309" s="1420"/>
      <c r="BC309" s="1421"/>
      <c r="BD309" s="1422"/>
      <c r="BE309" s="1423"/>
      <c r="BH309" s="3">
        <v>1</v>
      </c>
    </row>
    <row r="310" spans="2:60" ht="18.75">
      <c r="B310" s="120"/>
      <c r="C310" s="1410"/>
      <c r="D310" s="1410"/>
      <c r="E310" s="1410"/>
      <c r="F310" s="1411"/>
      <c r="G310" s="1412"/>
      <c r="H310" s="1413"/>
      <c r="I310" s="1414"/>
      <c r="J310" s="1415"/>
      <c r="K310" s="1416"/>
      <c r="L310" s="1415"/>
      <c r="M310" s="1417"/>
      <c r="N310" s="1418"/>
      <c r="O310" s="1419"/>
      <c r="P310" s="1420"/>
      <c r="Q310" s="1421"/>
      <c r="R310" s="1422"/>
      <c r="S310" s="1423"/>
      <c r="U310" s="120"/>
      <c r="V310" s="1410"/>
      <c r="W310" s="1410"/>
      <c r="X310" s="1410"/>
      <c r="Y310" s="1411"/>
      <c r="Z310" s="1412"/>
      <c r="AA310" s="1413"/>
      <c r="AB310" s="1414"/>
      <c r="AC310" s="1415"/>
      <c r="AD310" s="1416"/>
      <c r="AE310" s="1415"/>
      <c r="AF310" s="1417"/>
      <c r="AG310" s="1418"/>
      <c r="AH310" s="1419"/>
      <c r="AI310" s="1420"/>
      <c r="AJ310" s="1421"/>
      <c r="AK310" s="1422"/>
      <c r="AL310" s="1423"/>
      <c r="AN310" s="120"/>
      <c r="AO310" s="1410"/>
      <c r="AP310" s="1410"/>
      <c r="AQ310" s="1410"/>
      <c r="AR310" s="1411"/>
      <c r="AS310" s="1412"/>
      <c r="AT310" s="1413"/>
      <c r="AU310" s="1414"/>
      <c r="AV310" s="1415"/>
      <c r="AW310" s="1416"/>
      <c r="AX310" s="1415"/>
      <c r="AY310" s="1417"/>
      <c r="AZ310" s="1418"/>
      <c r="BA310" s="1419"/>
      <c r="BB310" s="1420"/>
      <c r="BC310" s="1421"/>
      <c r="BD310" s="1422"/>
      <c r="BE310" s="1423"/>
      <c r="BH310" s="3">
        <v>1</v>
      </c>
    </row>
    <row r="311" spans="2:60" ht="18.75">
      <c r="B311" s="120"/>
      <c r="C311" s="1410"/>
      <c r="D311" s="1410"/>
      <c r="E311" s="1410"/>
      <c r="F311" s="1411"/>
      <c r="G311" s="1412"/>
      <c r="H311" s="1413"/>
      <c r="I311" s="1414"/>
      <c r="J311" s="1415"/>
      <c r="K311" s="1416"/>
      <c r="L311" s="1415"/>
      <c r="M311" s="1417"/>
      <c r="N311" s="1418"/>
      <c r="O311" s="1419"/>
      <c r="P311" s="1420"/>
      <c r="Q311" s="1421"/>
      <c r="R311" s="1422"/>
      <c r="S311" s="1423"/>
      <c r="U311" s="120"/>
      <c r="V311" s="1410"/>
      <c r="W311" s="1410"/>
      <c r="X311" s="1410"/>
      <c r="Y311" s="1411"/>
      <c r="Z311" s="1412"/>
      <c r="AA311" s="1413"/>
      <c r="AB311" s="1414"/>
      <c r="AC311" s="1415"/>
      <c r="AD311" s="1416"/>
      <c r="AE311" s="1415"/>
      <c r="AF311" s="1417"/>
      <c r="AG311" s="1418"/>
      <c r="AH311" s="1419"/>
      <c r="AI311" s="1420"/>
      <c r="AJ311" s="1421"/>
      <c r="AK311" s="1422"/>
      <c r="AL311" s="1423"/>
      <c r="AN311" s="120"/>
      <c r="AO311" s="1410"/>
      <c r="AP311" s="1410"/>
      <c r="AQ311" s="1410"/>
      <c r="AR311" s="1411"/>
      <c r="AS311" s="1412"/>
      <c r="AT311" s="1413"/>
      <c r="AU311" s="1414"/>
      <c r="AV311" s="1415"/>
      <c r="AW311" s="1416"/>
      <c r="AX311" s="1415"/>
      <c r="AY311" s="1417"/>
      <c r="AZ311" s="1418"/>
      <c r="BA311" s="1419"/>
      <c r="BB311" s="1420"/>
      <c r="BC311" s="1421"/>
      <c r="BD311" s="1422"/>
      <c r="BE311" s="1423"/>
      <c r="BH311" s="3">
        <v>1</v>
      </c>
    </row>
    <row r="312" spans="2:60" ht="18.75">
      <c r="B312" s="120"/>
      <c r="C312" s="1410"/>
      <c r="D312" s="1410"/>
      <c r="E312" s="1410"/>
      <c r="F312" s="1411"/>
      <c r="G312" s="1412"/>
      <c r="H312" s="1413"/>
      <c r="I312" s="1414"/>
      <c r="J312" s="1415"/>
      <c r="K312" s="1416"/>
      <c r="L312" s="1415"/>
      <c r="M312" s="1417"/>
      <c r="N312" s="1418"/>
      <c r="O312" s="1419"/>
      <c r="P312" s="1420"/>
      <c r="Q312" s="1421"/>
      <c r="R312" s="1422"/>
      <c r="S312" s="1423"/>
      <c r="U312" s="120"/>
      <c r="V312" s="1410"/>
      <c r="W312" s="1410"/>
      <c r="X312" s="1410"/>
      <c r="Y312" s="1411"/>
      <c r="Z312" s="1412"/>
      <c r="AA312" s="1413"/>
      <c r="AB312" s="1414"/>
      <c r="AC312" s="1415"/>
      <c r="AD312" s="1416"/>
      <c r="AE312" s="1415"/>
      <c r="AF312" s="1417"/>
      <c r="AG312" s="1418"/>
      <c r="AH312" s="1419"/>
      <c r="AI312" s="1420"/>
      <c r="AJ312" s="1421"/>
      <c r="AK312" s="1422"/>
      <c r="AL312" s="1423"/>
      <c r="AN312" s="120"/>
      <c r="AO312" s="1410"/>
      <c r="AP312" s="1410"/>
      <c r="AQ312" s="1410"/>
      <c r="AR312" s="1411"/>
      <c r="AS312" s="1412"/>
      <c r="AT312" s="1413"/>
      <c r="AU312" s="1414"/>
      <c r="AV312" s="1415"/>
      <c r="AW312" s="1416"/>
      <c r="AX312" s="1415"/>
      <c r="AY312" s="1417"/>
      <c r="AZ312" s="1418"/>
      <c r="BA312" s="1419"/>
      <c r="BB312" s="1420"/>
      <c r="BC312" s="1421"/>
      <c r="BD312" s="1422"/>
      <c r="BE312" s="1423"/>
      <c r="BH312" s="3">
        <v>1</v>
      </c>
    </row>
    <row r="313" spans="2:60" ht="18.75">
      <c r="B313" s="120"/>
      <c r="C313" s="1410"/>
      <c r="D313" s="1410"/>
      <c r="E313" s="1410"/>
      <c r="F313" s="1411"/>
      <c r="G313" s="1412"/>
      <c r="H313" s="1413"/>
      <c r="I313" s="1414"/>
      <c r="J313" s="1415"/>
      <c r="K313" s="1416"/>
      <c r="L313" s="1415"/>
      <c r="M313" s="1417"/>
      <c r="N313" s="1418"/>
      <c r="O313" s="1419"/>
      <c r="P313" s="1420"/>
      <c r="Q313" s="1421"/>
      <c r="R313" s="1422"/>
      <c r="S313" s="1423"/>
      <c r="U313" s="120"/>
      <c r="V313" s="1410"/>
      <c r="W313" s="1410"/>
      <c r="X313" s="1410"/>
      <c r="Y313" s="1411"/>
      <c r="Z313" s="1412"/>
      <c r="AA313" s="1413"/>
      <c r="AB313" s="1414"/>
      <c r="AC313" s="1415"/>
      <c r="AD313" s="1416"/>
      <c r="AE313" s="1415"/>
      <c r="AF313" s="1417"/>
      <c r="AG313" s="1418"/>
      <c r="AH313" s="1419"/>
      <c r="AI313" s="1420"/>
      <c r="AJ313" s="1421"/>
      <c r="AK313" s="1422"/>
      <c r="AL313" s="1423"/>
      <c r="AN313" s="120"/>
      <c r="AO313" s="1410"/>
      <c r="AP313" s="1410"/>
      <c r="AQ313" s="1410"/>
      <c r="AR313" s="1411"/>
      <c r="AS313" s="1412"/>
      <c r="AT313" s="1413"/>
      <c r="AU313" s="1414"/>
      <c r="AV313" s="1415"/>
      <c r="AW313" s="1416"/>
      <c r="AX313" s="1415"/>
      <c r="AY313" s="1417"/>
      <c r="AZ313" s="1418"/>
      <c r="BA313" s="1419"/>
      <c r="BB313" s="1420"/>
      <c r="BC313" s="1421"/>
      <c r="BD313" s="1422"/>
      <c r="BE313" s="1423"/>
      <c r="BH313" s="3">
        <v>1</v>
      </c>
    </row>
    <row r="314" spans="2:60" ht="18.75">
      <c r="B314" s="120"/>
      <c r="C314" s="1410"/>
      <c r="D314" s="1410"/>
      <c r="E314" s="1410"/>
      <c r="F314" s="1411"/>
      <c r="G314" s="1412"/>
      <c r="H314" s="1413"/>
      <c r="I314" s="1414"/>
      <c r="J314" s="1415"/>
      <c r="K314" s="1416"/>
      <c r="L314" s="1415"/>
      <c r="M314" s="1417"/>
      <c r="N314" s="1418"/>
      <c r="O314" s="1419"/>
      <c r="P314" s="1420"/>
      <c r="Q314" s="1421"/>
      <c r="R314" s="1422"/>
      <c r="S314" s="1423"/>
      <c r="U314" s="120"/>
      <c r="V314" s="1410"/>
      <c r="W314" s="1410"/>
      <c r="X314" s="1410"/>
      <c r="Y314" s="1411"/>
      <c r="Z314" s="1412"/>
      <c r="AA314" s="1413"/>
      <c r="AB314" s="1414"/>
      <c r="AC314" s="1415"/>
      <c r="AD314" s="1416"/>
      <c r="AE314" s="1415"/>
      <c r="AF314" s="1417"/>
      <c r="AG314" s="1418"/>
      <c r="AH314" s="1419"/>
      <c r="AI314" s="1420"/>
      <c r="AJ314" s="1421"/>
      <c r="AK314" s="1422"/>
      <c r="AL314" s="1423"/>
      <c r="AN314" s="120"/>
      <c r="AO314" s="1410"/>
      <c r="AP314" s="1410"/>
      <c r="AQ314" s="1410"/>
      <c r="AR314" s="1411"/>
      <c r="AS314" s="1412"/>
      <c r="AT314" s="1413"/>
      <c r="AU314" s="1414"/>
      <c r="AV314" s="1415"/>
      <c r="AW314" s="1416"/>
      <c r="AX314" s="1415"/>
      <c r="AY314" s="1417"/>
      <c r="AZ314" s="1418"/>
      <c r="BA314" s="1419"/>
      <c r="BB314" s="1420"/>
      <c r="BC314" s="1421"/>
      <c r="BD314" s="1422"/>
      <c r="BE314" s="1423"/>
      <c r="BH314" s="3">
        <v>1</v>
      </c>
    </row>
    <row r="315" spans="2:60" ht="18.75">
      <c r="B315" s="120"/>
      <c r="C315" s="1410"/>
      <c r="D315" s="1410"/>
      <c r="E315" s="1410"/>
      <c r="F315" s="1411"/>
      <c r="G315" s="1412"/>
      <c r="H315" s="1413"/>
      <c r="I315" s="1414"/>
      <c r="J315" s="1415"/>
      <c r="K315" s="1416"/>
      <c r="L315" s="1415"/>
      <c r="M315" s="1417"/>
      <c r="N315" s="1418"/>
      <c r="O315" s="1419"/>
      <c r="P315" s="1420"/>
      <c r="Q315" s="1421"/>
      <c r="R315" s="1422"/>
      <c r="S315" s="1423"/>
      <c r="U315" s="120"/>
      <c r="V315" s="1410"/>
      <c r="W315" s="1410"/>
      <c r="X315" s="1410"/>
      <c r="Y315" s="1411"/>
      <c r="Z315" s="1412"/>
      <c r="AA315" s="1413"/>
      <c r="AB315" s="1414"/>
      <c r="AC315" s="1415"/>
      <c r="AD315" s="1416"/>
      <c r="AE315" s="1415"/>
      <c r="AF315" s="1417"/>
      <c r="AG315" s="1418"/>
      <c r="AH315" s="1419"/>
      <c r="AI315" s="1420"/>
      <c r="AJ315" s="1421"/>
      <c r="AK315" s="1422"/>
      <c r="AL315" s="1423"/>
      <c r="AN315" s="120"/>
      <c r="AO315" s="1410"/>
      <c r="AP315" s="1410"/>
      <c r="AQ315" s="1410"/>
      <c r="AR315" s="1411"/>
      <c r="AS315" s="1412"/>
      <c r="AT315" s="1413"/>
      <c r="AU315" s="1414"/>
      <c r="AV315" s="1415"/>
      <c r="AW315" s="1416"/>
      <c r="AX315" s="1415"/>
      <c r="AY315" s="1417"/>
      <c r="AZ315" s="1418"/>
      <c r="BA315" s="1419"/>
      <c r="BB315" s="1420"/>
      <c r="BC315" s="1421"/>
      <c r="BD315" s="1422"/>
      <c r="BE315" s="1423"/>
      <c r="BH315" s="3">
        <v>1</v>
      </c>
    </row>
    <row r="316" spans="2:60" ht="18.75">
      <c r="B316" s="120"/>
      <c r="C316" s="1410"/>
      <c r="D316" s="1410"/>
      <c r="E316" s="1410"/>
      <c r="F316" s="1411"/>
      <c r="G316" s="1412"/>
      <c r="H316" s="1413"/>
      <c r="I316" s="1414"/>
      <c r="J316" s="1415"/>
      <c r="K316" s="1416"/>
      <c r="L316" s="1415"/>
      <c r="M316" s="1417"/>
      <c r="N316" s="1418"/>
      <c r="O316" s="1419"/>
      <c r="P316" s="1420"/>
      <c r="Q316" s="1421"/>
      <c r="R316" s="1422"/>
      <c r="S316" s="1423"/>
      <c r="U316" s="120"/>
      <c r="V316" s="1410"/>
      <c r="W316" s="1410"/>
      <c r="X316" s="1410"/>
      <c r="Y316" s="1411"/>
      <c r="Z316" s="1412"/>
      <c r="AA316" s="1413"/>
      <c r="AB316" s="1414"/>
      <c r="AC316" s="1415"/>
      <c r="AD316" s="1416"/>
      <c r="AE316" s="1415"/>
      <c r="AF316" s="1417"/>
      <c r="AG316" s="1418"/>
      <c r="AH316" s="1419"/>
      <c r="AI316" s="1420"/>
      <c r="AJ316" s="1421"/>
      <c r="AK316" s="1422"/>
      <c r="AL316" s="1423"/>
      <c r="AN316" s="120"/>
      <c r="AO316" s="1410"/>
      <c r="AP316" s="1410"/>
      <c r="AQ316" s="1410"/>
      <c r="AR316" s="1411"/>
      <c r="AS316" s="1412"/>
      <c r="AT316" s="1413"/>
      <c r="AU316" s="1414"/>
      <c r="AV316" s="1415"/>
      <c r="AW316" s="1416"/>
      <c r="AX316" s="1415"/>
      <c r="AY316" s="1417"/>
      <c r="AZ316" s="1418"/>
      <c r="BA316" s="1419"/>
      <c r="BB316" s="1420"/>
      <c r="BC316" s="1421"/>
      <c r="BD316" s="1422"/>
      <c r="BE316" s="1423"/>
      <c r="BH316" s="3">
        <v>1</v>
      </c>
    </row>
    <row r="317" spans="2:60" ht="18.75">
      <c r="B317" s="120"/>
      <c r="C317" s="1410"/>
      <c r="D317" s="1410"/>
      <c r="E317" s="1410"/>
      <c r="F317" s="1411"/>
      <c r="G317" s="1412"/>
      <c r="H317" s="1413"/>
      <c r="I317" s="1414"/>
      <c r="J317" s="1415"/>
      <c r="K317" s="1416"/>
      <c r="L317" s="1415"/>
      <c r="M317" s="1417"/>
      <c r="N317" s="1418"/>
      <c r="O317" s="1419"/>
      <c r="P317" s="1420"/>
      <c r="Q317" s="1421"/>
      <c r="R317" s="1422"/>
      <c r="S317" s="1423"/>
      <c r="U317" s="120"/>
      <c r="V317" s="1410"/>
      <c r="W317" s="1410"/>
      <c r="X317" s="1410"/>
      <c r="Y317" s="1411"/>
      <c r="Z317" s="1412"/>
      <c r="AA317" s="1413"/>
      <c r="AB317" s="1414"/>
      <c r="AC317" s="1415"/>
      <c r="AD317" s="1416"/>
      <c r="AE317" s="1415"/>
      <c r="AF317" s="1417"/>
      <c r="AG317" s="1418"/>
      <c r="AH317" s="1419"/>
      <c r="AI317" s="1420"/>
      <c r="AJ317" s="1421"/>
      <c r="AK317" s="1422"/>
      <c r="AL317" s="1423"/>
      <c r="AN317" s="120"/>
      <c r="AO317" s="1410"/>
      <c r="AP317" s="1410"/>
      <c r="AQ317" s="1410"/>
      <c r="AR317" s="1411"/>
      <c r="AS317" s="1412"/>
      <c r="AT317" s="1413"/>
      <c r="AU317" s="1414"/>
      <c r="AV317" s="1415"/>
      <c r="AW317" s="1416"/>
      <c r="AX317" s="1415"/>
      <c r="AY317" s="1417"/>
      <c r="AZ317" s="1418"/>
      <c r="BA317" s="1419"/>
      <c r="BB317" s="1420"/>
      <c r="BC317" s="1421"/>
      <c r="BD317" s="1422"/>
      <c r="BE317" s="1423"/>
      <c r="BH317" s="3">
        <v>1</v>
      </c>
    </row>
    <row r="318" spans="2:60" ht="18.75">
      <c r="B318" s="120"/>
      <c r="C318" s="1410"/>
      <c r="D318" s="1410"/>
      <c r="E318" s="1410"/>
      <c r="F318" s="1411"/>
      <c r="G318" s="1412"/>
      <c r="H318" s="1413"/>
      <c r="I318" s="1414"/>
      <c r="J318" s="1415"/>
      <c r="K318" s="1416"/>
      <c r="L318" s="1415"/>
      <c r="M318" s="1417"/>
      <c r="N318" s="1418"/>
      <c r="O318" s="1419"/>
      <c r="P318" s="1420"/>
      <c r="Q318" s="1421"/>
      <c r="R318" s="1422"/>
      <c r="S318" s="1423"/>
      <c r="U318" s="120"/>
      <c r="V318" s="1410"/>
      <c r="W318" s="1410"/>
      <c r="X318" s="1410"/>
      <c r="Y318" s="1411"/>
      <c r="Z318" s="1412"/>
      <c r="AA318" s="1413"/>
      <c r="AB318" s="1414"/>
      <c r="AC318" s="1415"/>
      <c r="AD318" s="1416"/>
      <c r="AE318" s="1415"/>
      <c r="AF318" s="1417"/>
      <c r="AG318" s="1418"/>
      <c r="AH318" s="1419"/>
      <c r="AI318" s="1420"/>
      <c r="AJ318" s="1421"/>
      <c r="AK318" s="1422"/>
      <c r="AL318" s="1423"/>
      <c r="AN318" s="120"/>
      <c r="AO318" s="1410"/>
      <c r="AP318" s="1410"/>
      <c r="AQ318" s="1410"/>
      <c r="AR318" s="1411"/>
      <c r="AS318" s="1412"/>
      <c r="AT318" s="1413"/>
      <c r="AU318" s="1414"/>
      <c r="AV318" s="1415"/>
      <c r="AW318" s="1416"/>
      <c r="AX318" s="1415"/>
      <c r="AY318" s="1417"/>
      <c r="AZ318" s="1418"/>
      <c r="BA318" s="1419"/>
      <c r="BB318" s="1420"/>
      <c r="BC318" s="1421"/>
      <c r="BD318" s="1422"/>
      <c r="BE318" s="1423"/>
      <c r="BH318" s="3">
        <v>1</v>
      </c>
    </row>
    <row r="319" spans="2:60" ht="18.75">
      <c r="B319" s="120"/>
      <c r="C319" s="1410"/>
      <c r="D319" s="1410"/>
      <c r="E319" s="1410"/>
      <c r="F319" s="1411"/>
      <c r="G319" s="1412"/>
      <c r="H319" s="1413"/>
      <c r="I319" s="1414"/>
      <c r="J319" s="1415"/>
      <c r="K319" s="1416"/>
      <c r="L319" s="1415"/>
      <c r="M319" s="1417"/>
      <c r="N319" s="1418"/>
      <c r="O319" s="1419"/>
      <c r="P319" s="1420"/>
      <c r="Q319" s="1421"/>
      <c r="R319" s="1422"/>
      <c r="S319" s="1423"/>
      <c r="U319" s="120"/>
      <c r="V319" s="1410"/>
      <c r="W319" s="1410"/>
      <c r="X319" s="1410"/>
      <c r="Y319" s="1411"/>
      <c r="Z319" s="1412"/>
      <c r="AA319" s="1413"/>
      <c r="AB319" s="1414"/>
      <c r="AC319" s="1415"/>
      <c r="AD319" s="1416"/>
      <c r="AE319" s="1415"/>
      <c r="AF319" s="1417"/>
      <c r="AG319" s="1418"/>
      <c r="AH319" s="1419"/>
      <c r="AI319" s="1420"/>
      <c r="AJ319" s="1421"/>
      <c r="AK319" s="1422"/>
      <c r="AL319" s="1423"/>
      <c r="AN319" s="120"/>
      <c r="AO319" s="1410"/>
      <c r="AP319" s="1410"/>
      <c r="AQ319" s="1410"/>
      <c r="AR319" s="1411"/>
      <c r="AS319" s="1412"/>
      <c r="AT319" s="1413"/>
      <c r="AU319" s="1414"/>
      <c r="AV319" s="1415"/>
      <c r="AW319" s="1416"/>
      <c r="AX319" s="1415"/>
      <c r="AY319" s="1417"/>
      <c r="AZ319" s="1418"/>
      <c r="BA319" s="1419"/>
      <c r="BB319" s="1420"/>
      <c r="BC319" s="1421"/>
      <c r="BD319" s="1422"/>
      <c r="BE319" s="1423"/>
      <c r="BH319" s="3">
        <v>1</v>
      </c>
    </row>
    <row r="320" spans="2:60" ht="18.75">
      <c r="B320" s="120"/>
      <c r="C320" s="1410"/>
      <c r="D320" s="1410"/>
      <c r="E320" s="1410"/>
      <c r="F320" s="1411"/>
      <c r="G320" s="1412"/>
      <c r="H320" s="1413"/>
      <c r="I320" s="1414"/>
      <c r="J320" s="1415"/>
      <c r="K320" s="1416"/>
      <c r="L320" s="1415"/>
      <c r="M320" s="1417"/>
      <c r="N320" s="1418"/>
      <c r="O320" s="1419"/>
      <c r="P320" s="1420"/>
      <c r="Q320" s="1421"/>
      <c r="R320" s="1422"/>
      <c r="S320" s="1423"/>
      <c r="U320" s="120"/>
      <c r="V320" s="1410"/>
      <c r="W320" s="1410"/>
      <c r="X320" s="1410"/>
      <c r="Y320" s="1411"/>
      <c r="Z320" s="1412"/>
      <c r="AA320" s="1413"/>
      <c r="AB320" s="1414"/>
      <c r="AC320" s="1415"/>
      <c r="AD320" s="1416"/>
      <c r="AE320" s="1415"/>
      <c r="AF320" s="1417"/>
      <c r="AG320" s="1418"/>
      <c r="AH320" s="1419"/>
      <c r="AI320" s="1420"/>
      <c r="AJ320" s="1421"/>
      <c r="AK320" s="1422"/>
      <c r="AL320" s="1423"/>
      <c r="AN320" s="120"/>
      <c r="AO320" s="1410"/>
      <c r="AP320" s="1410"/>
      <c r="AQ320" s="1410"/>
      <c r="AR320" s="1411"/>
      <c r="AS320" s="1412"/>
      <c r="AT320" s="1413"/>
      <c r="AU320" s="1414"/>
      <c r="AV320" s="1415"/>
      <c r="AW320" s="1416"/>
      <c r="AX320" s="1415"/>
      <c r="AY320" s="1417"/>
      <c r="AZ320" s="1418"/>
      <c r="BA320" s="1419"/>
      <c r="BB320" s="1420"/>
      <c r="BC320" s="1421"/>
      <c r="BD320" s="1422"/>
      <c r="BE320" s="1423"/>
      <c r="BH320" s="3">
        <v>1</v>
      </c>
    </row>
    <row r="321" spans="2:60" ht="18.75">
      <c r="B321" s="120"/>
      <c r="C321" s="1410"/>
      <c r="D321" s="1410"/>
      <c r="E321" s="1410"/>
      <c r="F321" s="1411"/>
      <c r="G321" s="1412"/>
      <c r="H321" s="1413"/>
      <c r="I321" s="1414"/>
      <c r="J321" s="1415"/>
      <c r="K321" s="1416"/>
      <c r="L321" s="1415"/>
      <c r="M321" s="1417"/>
      <c r="N321" s="1418"/>
      <c r="O321" s="1419"/>
      <c r="P321" s="1420"/>
      <c r="Q321" s="1421"/>
      <c r="R321" s="1422"/>
      <c r="S321" s="1423"/>
      <c r="U321" s="120"/>
      <c r="V321" s="1410"/>
      <c r="W321" s="1410"/>
      <c r="X321" s="1410"/>
      <c r="Y321" s="1411"/>
      <c r="Z321" s="1412"/>
      <c r="AA321" s="1413"/>
      <c r="AB321" s="1414"/>
      <c r="AC321" s="1415"/>
      <c r="AD321" s="1416"/>
      <c r="AE321" s="1415"/>
      <c r="AF321" s="1417"/>
      <c r="AG321" s="1418"/>
      <c r="AH321" s="1419"/>
      <c r="AI321" s="1420"/>
      <c r="AJ321" s="1421"/>
      <c r="AK321" s="1422"/>
      <c r="AL321" s="1423"/>
      <c r="AN321" s="120"/>
      <c r="AO321" s="1410"/>
      <c r="AP321" s="1410"/>
      <c r="AQ321" s="1410"/>
      <c r="AR321" s="1411"/>
      <c r="AS321" s="1412"/>
      <c r="AT321" s="1413"/>
      <c r="AU321" s="1414"/>
      <c r="AV321" s="1415"/>
      <c r="AW321" s="1416"/>
      <c r="AX321" s="1415"/>
      <c r="AY321" s="1417"/>
      <c r="AZ321" s="1418"/>
      <c r="BA321" s="1419"/>
      <c r="BB321" s="1420"/>
      <c r="BC321" s="1421"/>
      <c r="BD321" s="1422"/>
      <c r="BE321" s="1423"/>
      <c r="BH321" s="3">
        <v>1</v>
      </c>
    </row>
    <row r="322" spans="2:60" ht="18.75">
      <c r="B322" s="120"/>
      <c r="C322" s="1410"/>
      <c r="D322" s="1410"/>
      <c r="E322" s="1410"/>
      <c r="F322" s="1411"/>
      <c r="G322" s="1412"/>
      <c r="H322" s="1413"/>
      <c r="I322" s="1414"/>
      <c r="J322" s="1415"/>
      <c r="K322" s="1416"/>
      <c r="L322" s="1415"/>
      <c r="M322" s="1417"/>
      <c r="N322" s="1418"/>
      <c r="O322" s="1419"/>
      <c r="P322" s="1420"/>
      <c r="Q322" s="1421"/>
      <c r="R322" s="1422"/>
      <c r="S322" s="1423"/>
      <c r="U322" s="120"/>
      <c r="V322" s="1410"/>
      <c r="W322" s="1410"/>
      <c r="X322" s="1410"/>
      <c r="Y322" s="1411"/>
      <c r="Z322" s="1412"/>
      <c r="AA322" s="1413"/>
      <c r="AB322" s="1414"/>
      <c r="AC322" s="1415"/>
      <c r="AD322" s="1416"/>
      <c r="AE322" s="1415"/>
      <c r="AF322" s="1417"/>
      <c r="AG322" s="1418"/>
      <c r="AH322" s="1419"/>
      <c r="AI322" s="1420"/>
      <c r="AJ322" s="1421"/>
      <c r="AK322" s="1422"/>
      <c r="AL322" s="1423"/>
      <c r="AN322" s="120"/>
      <c r="AO322" s="1410"/>
      <c r="AP322" s="1410"/>
      <c r="AQ322" s="1410"/>
      <c r="AR322" s="1411"/>
      <c r="AS322" s="1412"/>
      <c r="AT322" s="1413"/>
      <c r="AU322" s="1414"/>
      <c r="AV322" s="1415"/>
      <c r="AW322" s="1416"/>
      <c r="AX322" s="1415"/>
      <c r="AY322" s="1417"/>
      <c r="AZ322" s="1418"/>
      <c r="BA322" s="1419"/>
      <c r="BB322" s="1420"/>
      <c r="BC322" s="1421"/>
      <c r="BD322" s="1422"/>
      <c r="BE322" s="1423"/>
      <c r="BH322" s="3">
        <v>1</v>
      </c>
    </row>
    <row r="323" spans="2:60" ht="18.75">
      <c r="B323" s="120"/>
      <c r="C323" s="1410"/>
      <c r="D323" s="1410"/>
      <c r="E323" s="1410"/>
      <c r="F323" s="1411"/>
      <c r="G323" s="1412"/>
      <c r="H323" s="1413"/>
      <c r="I323" s="1414"/>
      <c r="J323" s="1415"/>
      <c r="K323" s="1416"/>
      <c r="L323" s="1415"/>
      <c r="M323" s="1417"/>
      <c r="N323" s="1418"/>
      <c r="O323" s="1419"/>
      <c r="P323" s="1420"/>
      <c r="Q323" s="1421"/>
      <c r="R323" s="1422"/>
      <c r="S323" s="1423"/>
      <c r="U323" s="120"/>
      <c r="V323" s="1410"/>
      <c r="W323" s="1410"/>
      <c r="X323" s="1410"/>
      <c r="Y323" s="1411"/>
      <c r="Z323" s="1412"/>
      <c r="AA323" s="1413"/>
      <c r="AB323" s="1414"/>
      <c r="AC323" s="1415"/>
      <c r="AD323" s="1416"/>
      <c r="AE323" s="1415"/>
      <c r="AF323" s="1417"/>
      <c r="AG323" s="1418"/>
      <c r="AH323" s="1419"/>
      <c r="AI323" s="1420"/>
      <c r="AJ323" s="1421"/>
      <c r="AK323" s="1422"/>
      <c r="AL323" s="1423"/>
      <c r="AN323" s="120"/>
      <c r="AO323" s="1410"/>
      <c r="AP323" s="1410"/>
      <c r="AQ323" s="1410"/>
      <c r="AR323" s="1411"/>
      <c r="AS323" s="1412"/>
      <c r="AT323" s="1413"/>
      <c r="AU323" s="1414"/>
      <c r="AV323" s="1415"/>
      <c r="AW323" s="1416"/>
      <c r="AX323" s="1415"/>
      <c r="AY323" s="1417"/>
      <c r="AZ323" s="1418"/>
      <c r="BA323" s="1419"/>
      <c r="BB323" s="1420"/>
      <c r="BC323" s="1421"/>
      <c r="BD323" s="1422"/>
      <c r="BE323" s="1423"/>
      <c r="BH323" s="3">
        <v>1</v>
      </c>
    </row>
    <row r="324" spans="2:60" ht="18.75">
      <c r="B324" s="120"/>
      <c r="C324" s="1410"/>
      <c r="D324" s="1410"/>
      <c r="E324" s="1410"/>
      <c r="F324" s="1411"/>
      <c r="G324" s="1412"/>
      <c r="H324" s="1413"/>
      <c r="I324" s="1414"/>
      <c r="J324" s="1415"/>
      <c r="K324" s="1416"/>
      <c r="L324" s="1415"/>
      <c r="M324" s="1417"/>
      <c r="N324" s="1418"/>
      <c r="O324" s="1419"/>
      <c r="P324" s="1420"/>
      <c r="Q324" s="1421"/>
      <c r="R324" s="1422"/>
      <c r="S324" s="1423"/>
      <c r="U324" s="120"/>
      <c r="V324" s="1410"/>
      <c r="W324" s="1410"/>
      <c r="X324" s="1410"/>
      <c r="Y324" s="1411"/>
      <c r="Z324" s="1412"/>
      <c r="AA324" s="1413"/>
      <c r="AB324" s="1414"/>
      <c r="AC324" s="1415"/>
      <c r="AD324" s="1416"/>
      <c r="AE324" s="1415"/>
      <c r="AF324" s="1417"/>
      <c r="AG324" s="1418"/>
      <c r="AH324" s="1419"/>
      <c r="AI324" s="1420"/>
      <c r="AJ324" s="1421"/>
      <c r="AK324" s="1422"/>
      <c r="AL324" s="1423"/>
      <c r="AN324" s="120"/>
      <c r="AO324" s="1410"/>
      <c r="AP324" s="1410"/>
      <c r="AQ324" s="1410"/>
      <c r="AR324" s="1411"/>
      <c r="AS324" s="1412"/>
      <c r="AT324" s="1413"/>
      <c r="AU324" s="1414"/>
      <c r="AV324" s="1415"/>
      <c r="AW324" s="1416"/>
      <c r="AX324" s="1415"/>
      <c r="AY324" s="1417"/>
      <c r="AZ324" s="1418"/>
      <c r="BA324" s="1419"/>
      <c r="BB324" s="1420"/>
      <c r="BC324" s="1421"/>
      <c r="BD324" s="1422"/>
      <c r="BE324" s="1423"/>
      <c r="BH324" s="3">
        <v>1</v>
      </c>
    </row>
    <row r="325" spans="2:60" ht="18.75">
      <c r="B325" s="120"/>
      <c r="C325" s="1410"/>
      <c r="D325" s="1410"/>
      <c r="E325" s="1410"/>
      <c r="F325" s="1411"/>
      <c r="G325" s="1412"/>
      <c r="H325" s="1413"/>
      <c r="I325" s="1414"/>
      <c r="J325" s="1415"/>
      <c r="K325" s="1416"/>
      <c r="L325" s="1415"/>
      <c r="M325" s="1417"/>
      <c r="N325" s="1418"/>
      <c r="O325" s="1419"/>
      <c r="P325" s="1420"/>
      <c r="Q325" s="1421"/>
      <c r="R325" s="1422"/>
      <c r="S325" s="1423"/>
      <c r="U325" s="120"/>
      <c r="V325" s="1410"/>
      <c r="W325" s="1410"/>
      <c r="X325" s="1410"/>
      <c r="Y325" s="1411"/>
      <c r="Z325" s="1412"/>
      <c r="AA325" s="1413"/>
      <c r="AB325" s="1414"/>
      <c r="AC325" s="1415"/>
      <c r="AD325" s="1416"/>
      <c r="AE325" s="1415"/>
      <c r="AF325" s="1417"/>
      <c r="AG325" s="1418"/>
      <c r="AH325" s="1419"/>
      <c r="AI325" s="1420"/>
      <c r="AJ325" s="1421"/>
      <c r="AK325" s="1422"/>
      <c r="AL325" s="1423"/>
      <c r="AN325" s="120"/>
      <c r="AO325" s="1410"/>
      <c r="AP325" s="1410"/>
      <c r="AQ325" s="1410"/>
      <c r="AR325" s="1411"/>
      <c r="AS325" s="1412"/>
      <c r="AT325" s="1413"/>
      <c r="AU325" s="1414"/>
      <c r="AV325" s="1415"/>
      <c r="AW325" s="1416"/>
      <c r="AX325" s="1415"/>
      <c r="AY325" s="1417"/>
      <c r="AZ325" s="1418"/>
      <c r="BA325" s="1419"/>
      <c r="BB325" s="1420"/>
      <c r="BC325" s="1421"/>
      <c r="BD325" s="1422"/>
      <c r="BE325" s="1423"/>
      <c r="BH325" s="3">
        <v>1</v>
      </c>
    </row>
    <row r="326" spans="2:60" ht="18.75">
      <c r="B326" s="120"/>
      <c r="C326" s="1410"/>
      <c r="D326" s="1410"/>
      <c r="E326" s="1410"/>
      <c r="F326" s="1411"/>
      <c r="G326" s="1412"/>
      <c r="H326" s="1413"/>
      <c r="I326" s="1414"/>
      <c r="J326" s="1415"/>
      <c r="K326" s="1416"/>
      <c r="L326" s="1415"/>
      <c r="M326" s="1417"/>
      <c r="N326" s="1418"/>
      <c r="O326" s="1419"/>
      <c r="P326" s="1420"/>
      <c r="Q326" s="1421"/>
      <c r="R326" s="1422"/>
      <c r="S326" s="1423"/>
      <c r="U326" s="120"/>
      <c r="V326" s="1410"/>
      <c r="W326" s="1410"/>
      <c r="X326" s="1410"/>
      <c r="Y326" s="1411"/>
      <c r="Z326" s="1412"/>
      <c r="AA326" s="1413"/>
      <c r="AB326" s="1414"/>
      <c r="AC326" s="1415"/>
      <c r="AD326" s="1416"/>
      <c r="AE326" s="1415"/>
      <c r="AF326" s="1417"/>
      <c r="AG326" s="1418"/>
      <c r="AH326" s="1419"/>
      <c r="AI326" s="1420"/>
      <c r="AJ326" s="1421"/>
      <c r="AK326" s="1422"/>
      <c r="AL326" s="1423"/>
      <c r="AN326" s="120"/>
      <c r="AO326" s="1410"/>
      <c r="AP326" s="1410"/>
      <c r="AQ326" s="1410"/>
      <c r="AR326" s="1411"/>
      <c r="AS326" s="1412"/>
      <c r="AT326" s="1413"/>
      <c r="AU326" s="1414"/>
      <c r="AV326" s="1415"/>
      <c r="AW326" s="1416"/>
      <c r="AX326" s="1415"/>
      <c r="AY326" s="1417"/>
      <c r="AZ326" s="1418"/>
      <c r="BA326" s="1419"/>
      <c r="BB326" s="1420"/>
      <c r="BC326" s="1421"/>
      <c r="BD326" s="1422"/>
      <c r="BE326" s="1423"/>
      <c r="BH326" s="3">
        <v>1</v>
      </c>
    </row>
    <row r="327" spans="2:60" ht="18.75">
      <c r="B327" s="120"/>
      <c r="C327" s="1410"/>
      <c r="D327" s="1410"/>
      <c r="E327" s="1410"/>
      <c r="F327" s="1411"/>
      <c r="G327" s="1412"/>
      <c r="H327" s="1413"/>
      <c r="I327" s="1414"/>
      <c r="J327" s="1415"/>
      <c r="K327" s="1416"/>
      <c r="L327" s="1415"/>
      <c r="M327" s="1417"/>
      <c r="N327" s="1418"/>
      <c r="O327" s="1419"/>
      <c r="P327" s="1420"/>
      <c r="Q327" s="1421"/>
      <c r="R327" s="1422"/>
      <c r="S327" s="1423"/>
      <c r="U327" s="120"/>
      <c r="V327" s="1410"/>
      <c r="W327" s="1410"/>
      <c r="X327" s="1410"/>
      <c r="Y327" s="1411"/>
      <c r="Z327" s="1412"/>
      <c r="AA327" s="1413"/>
      <c r="AB327" s="1414"/>
      <c r="AC327" s="1415"/>
      <c r="AD327" s="1416"/>
      <c r="AE327" s="1415"/>
      <c r="AF327" s="1417"/>
      <c r="AG327" s="1418"/>
      <c r="AH327" s="1419"/>
      <c r="AI327" s="1420"/>
      <c r="AJ327" s="1421"/>
      <c r="AK327" s="1422"/>
      <c r="AL327" s="1423"/>
      <c r="AN327" s="120"/>
      <c r="AO327" s="1410"/>
      <c r="AP327" s="1410"/>
      <c r="AQ327" s="1410"/>
      <c r="AR327" s="1411"/>
      <c r="AS327" s="1412"/>
      <c r="AT327" s="1413"/>
      <c r="AU327" s="1414"/>
      <c r="AV327" s="1415"/>
      <c r="AW327" s="1416"/>
      <c r="AX327" s="1415"/>
      <c r="AY327" s="1417"/>
      <c r="AZ327" s="1418"/>
      <c r="BA327" s="1419"/>
      <c r="BB327" s="1420"/>
      <c r="BC327" s="1421"/>
      <c r="BD327" s="1422"/>
      <c r="BE327" s="1423"/>
      <c r="BH327" s="3">
        <v>1</v>
      </c>
    </row>
    <row r="328" spans="2:60" ht="18.75">
      <c r="B328" s="120"/>
      <c r="C328" s="1410"/>
      <c r="D328" s="1410"/>
      <c r="E328" s="1410"/>
      <c r="F328" s="1411"/>
      <c r="G328" s="1412"/>
      <c r="H328" s="1413"/>
      <c r="I328" s="1414"/>
      <c r="J328" s="1415"/>
      <c r="K328" s="1416"/>
      <c r="L328" s="1415"/>
      <c r="M328" s="1417"/>
      <c r="N328" s="1418"/>
      <c r="O328" s="1419"/>
      <c r="P328" s="1420"/>
      <c r="Q328" s="1421"/>
      <c r="R328" s="1422"/>
      <c r="S328" s="1423"/>
      <c r="U328" s="120"/>
      <c r="V328" s="1410"/>
      <c r="W328" s="1410"/>
      <c r="X328" s="1410"/>
      <c r="Y328" s="1411"/>
      <c r="Z328" s="1412"/>
      <c r="AA328" s="1413"/>
      <c r="AB328" s="1414"/>
      <c r="AC328" s="1415"/>
      <c r="AD328" s="1416"/>
      <c r="AE328" s="1415"/>
      <c r="AF328" s="1417"/>
      <c r="AG328" s="1418"/>
      <c r="AH328" s="1419"/>
      <c r="AI328" s="1420"/>
      <c r="AJ328" s="1421"/>
      <c r="AK328" s="1422"/>
      <c r="AL328" s="1423"/>
      <c r="AN328" s="120"/>
      <c r="AO328" s="1410"/>
      <c r="AP328" s="1410"/>
      <c r="AQ328" s="1410"/>
      <c r="AR328" s="1411"/>
      <c r="AS328" s="1412"/>
      <c r="AT328" s="1413"/>
      <c r="AU328" s="1414"/>
      <c r="AV328" s="1415"/>
      <c r="AW328" s="1416"/>
      <c r="AX328" s="1415"/>
      <c r="AY328" s="1417"/>
      <c r="AZ328" s="1418"/>
      <c r="BA328" s="1419"/>
      <c r="BB328" s="1420"/>
      <c r="BC328" s="1421"/>
      <c r="BD328" s="1422"/>
      <c r="BE328" s="1423"/>
      <c r="BH328" s="3">
        <v>1</v>
      </c>
    </row>
    <row r="329" spans="2:60" ht="18.75">
      <c r="B329" s="120"/>
      <c r="C329" s="1410"/>
      <c r="D329" s="1410"/>
      <c r="E329" s="1410"/>
      <c r="F329" s="1411"/>
      <c r="G329" s="1412"/>
      <c r="H329" s="1413"/>
      <c r="I329" s="1414"/>
      <c r="J329" s="1415"/>
      <c r="K329" s="1416"/>
      <c r="L329" s="1415"/>
      <c r="M329" s="1417"/>
      <c r="N329" s="1418"/>
      <c r="O329" s="1419"/>
      <c r="P329" s="1420"/>
      <c r="Q329" s="1421"/>
      <c r="R329" s="1422"/>
      <c r="S329" s="1423"/>
      <c r="U329" s="120"/>
      <c r="V329" s="1410"/>
      <c r="W329" s="1410"/>
      <c r="X329" s="1410"/>
      <c r="Y329" s="1411"/>
      <c r="Z329" s="1412"/>
      <c r="AA329" s="1413"/>
      <c r="AB329" s="1414"/>
      <c r="AC329" s="1415"/>
      <c r="AD329" s="1416"/>
      <c r="AE329" s="1415"/>
      <c r="AF329" s="1417"/>
      <c r="AG329" s="1418"/>
      <c r="AH329" s="1419"/>
      <c r="AI329" s="1420"/>
      <c r="AJ329" s="1421"/>
      <c r="AK329" s="1422"/>
      <c r="AL329" s="1423"/>
      <c r="AN329" s="120"/>
      <c r="AO329" s="1410"/>
      <c r="AP329" s="1410"/>
      <c r="AQ329" s="1410"/>
      <c r="AR329" s="1411"/>
      <c r="AS329" s="1412"/>
      <c r="AT329" s="1413"/>
      <c r="AU329" s="1414"/>
      <c r="AV329" s="1415"/>
      <c r="AW329" s="1416"/>
      <c r="AX329" s="1415"/>
      <c r="AY329" s="1417"/>
      <c r="AZ329" s="1418"/>
      <c r="BA329" s="1419"/>
      <c r="BB329" s="1420"/>
      <c r="BC329" s="1421"/>
      <c r="BD329" s="1422"/>
      <c r="BE329" s="1423"/>
      <c r="BH329" s="3">
        <v>1</v>
      </c>
    </row>
    <row r="330" spans="2:60" ht="18.75">
      <c r="B330" s="120"/>
      <c r="C330" s="1410"/>
      <c r="D330" s="1410"/>
      <c r="E330" s="1410"/>
      <c r="F330" s="1411"/>
      <c r="G330" s="1412"/>
      <c r="H330" s="1413"/>
      <c r="I330" s="1414"/>
      <c r="J330" s="1415"/>
      <c r="K330" s="1416"/>
      <c r="L330" s="1415"/>
      <c r="M330" s="1417"/>
      <c r="N330" s="1418"/>
      <c r="O330" s="1419"/>
      <c r="P330" s="1420"/>
      <c r="Q330" s="1421"/>
      <c r="R330" s="1422"/>
      <c r="S330" s="1423"/>
      <c r="U330" s="120"/>
      <c r="V330" s="1410"/>
      <c r="W330" s="1410"/>
      <c r="X330" s="1410"/>
      <c r="Y330" s="1411"/>
      <c r="Z330" s="1412"/>
      <c r="AA330" s="1413"/>
      <c r="AB330" s="1414"/>
      <c r="AC330" s="1415"/>
      <c r="AD330" s="1416"/>
      <c r="AE330" s="1415"/>
      <c r="AF330" s="1417"/>
      <c r="AG330" s="1418"/>
      <c r="AH330" s="1419"/>
      <c r="AI330" s="1420"/>
      <c r="AJ330" s="1421"/>
      <c r="AK330" s="1422"/>
      <c r="AL330" s="1423"/>
      <c r="AN330" s="120"/>
      <c r="AO330" s="1410"/>
      <c r="AP330" s="1410"/>
      <c r="AQ330" s="1410"/>
      <c r="AR330" s="1411"/>
      <c r="AS330" s="1412"/>
      <c r="AT330" s="1413"/>
      <c r="AU330" s="1414"/>
      <c r="AV330" s="1415"/>
      <c r="AW330" s="1416"/>
      <c r="AX330" s="1415"/>
      <c r="AY330" s="1417"/>
      <c r="AZ330" s="1418"/>
      <c r="BA330" s="1419"/>
      <c r="BB330" s="1420"/>
      <c r="BC330" s="1421"/>
      <c r="BD330" s="1422"/>
      <c r="BE330" s="1423"/>
      <c r="BH330" s="3">
        <v>1</v>
      </c>
    </row>
    <row r="331" spans="2:60" ht="18.75">
      <c r="B331" s="120"/>
      <c r="C331" s="1410"/>
      <c r="D331" s="1410"/>
      <c r="E331" s="1410"/>
      <c r="F331" s="1411"/>
      <c r="G331" s="1412"/>
      <c r="H331" s="1413"/>
      <c r="I331" s="1414"/>
      <c r="J331" s="1415"/>
      <c r="K331" s="1416"/>
      <c r="L331" s="1415"/>
      <c r="M331" s="1417"/>
      <c r="N331" s="1418"/>
      <c r="O331" s="1419"/>
      <c r="P331" s="1420"/>
      <c r="Q331" s="1421"/>
      <c r="R331" s="1422"/>
      <c r="S331" s="1423"/>
      <c r="U331" s="120"/>
      <c r="V331" s="1410"/>
      <c r="W331" s="1410"/>
      <c r="X331" s="1410"/>
      <c r="Y331" s="1411"/>
      <c r="Z331" s="1412"/>
      <c r="AA331" s="1413"/>
      <c r="AB331" s="1414"/>
      <c r="AC331" s="1415"/>
      <c r="AD331" s="1416"/>
      <c r="AE331" s="1415"/>
      <c r="AF331" s="1417"/>
      <c r="AG331" s="1418"/>
      <c r="AH331" s="1419"/>
      <c r="AI331" s="1420"/>
      <c r="AJ331" s="1421"/>
      <c r="AK331" s="1422"/>
      <c r="AL331" s="1423"/>
      <c r="AN331" s="120"/>
      <c r="AO331" s="1410"/>
      <c r="AP331" s="1410"/>
      <c r="AQ331" s="1410"/>
      <c r="AR331" s="1411"/>
      <c r="AS331" s="1412"/>
      <c r="AT331" s="1413"/>
      <c r="AU331" s="1414"/>
      <c r="AV331" s="1415"/>
      <c r="AW331" s="1416"/>
      <c r="AX331" s="1415"/>
      <c r="AY331" s="1417"/>
      <c r="AZ331" s="1418"/>
      <c r="BA331" s="1419"/>
      <c r="BB331" s="1420"/>
      <c r="BC331" s="1421"/>
      <c r="BD331" s="1422"/>
      <c r="BE331" s="1423"/>
      <c r="BH331" s="3">
        <v>1</v>
      </c>
    </row>
    <row r="332" spans="2:60" ht="18.75">
      <c r="B332" s="120"/>
      <c r="C332" s="1410"/>
      <c r="D332" s="1410"/>
      <c r="E332" s="1410"/>
      <c r="F332" s="1411"/>
      <c r="G332" s="1412"/>
      <c r="H332" s="1413"/>
      <c r="I332" s="1414"/>
      <c r="J332" s="1415"/>
      <c r="K332" s="1416"/>
      <c r="L332" s="1415"/>
      <c r="M332" s="1417"/>
      <c r="N332" s="1418"/>
      <c r="O332" s="1419"/>
      <c r="P332" s="1420"/>
      <c r="Q332" s="1421"/>
      <c r="R332" s="1422"/>
      <c r="S332" s="1423"/>
      <c r="U332" s="120"/>
      <c r="V332" s="1410"/>
      <c r="W332" s="1410"/>
      <c r="X332" s="1410"/>
      <c r="Y332" s="1411"/>
      <c r="Z332" s="1412"/>
      <c r="AA332" s="1413"/>
      <c r="AB332" s="1414"/>
      <c r="AC332" s="1415"/>
      <c r="AD332" s="1416"/>
      <c r="AE332" s="1415"/>
      <c r="AF332" s="1417"/>
      <c r="AG332" s="1418"/>
      <c r="AH332" s="1419"/>
      <c r="AI332" s="1420"/>
      <c r="AJ332" s="1421"/>
      <c r="AK332" s="1422"/>
      <c r="AL332" s="1423"/>
      <c r="AN332" s="120"/>
      <c r="AO332" s="1410"/>
      <c r="AP332" s="1410"/>
      <c r="AQ332" s="1410"/>
      <c r="AR332" s="1411"/>
      <c r="AS332" s="1412"/>
      <c r="AT332" s="1413"/>
      <c r="AU332" s="1414"/>
      <c r="AV332" s="1415"/>
      <c r="AW332" s="1416"/>
      <c r="AX332" s="1415"/>
      <c r="AY332" s="1417"/>
      <c r="AZ332" s="1418"/>
      <c r="BA332" s="1419"/>
      <c r="BB332" s="1420"/>
      <c r="BC332" s="1421"/>
      <c r="BD332" s="1422"/>
      <c r="BE332" s="1423"/>
      <c r="BH332" s="3">
        <v>1</v>
      </c>
    </row>
    <row r="333" spans="2:60" ht="18.75">
      <c r="B333" s="120"/>
      <c r="C333" s="1410"/>
      <c r="D333" s="1410"/>
      <c r="E333" s="1410"/>
      <c r="F333" s="1411"/>
      <c r="G333" s="1412"/>
      <c r="H333" s="1413"/>
      <c r="I333" s="1414"/>
      <c r="J333" s="1415"/>
      <c r="K333" s="1416"/>
      <c r="L333" s="1415"/>
      <c r="M333" s="1417"/>
      <c r="N333" s="1418"/>
      <c r="O333" s="1419"/>
      <c r="P333" s="1420"/>
      <c r="Q333" s="1421"/>
      <c r="R333" s="1422"/>
      <c r="S333" s="1423"/>
      <c r="U333" s="120"/>
      <c r="V333" s="1410"/>
      <c r="W333" s="1410"/>
      <c r="X333" s="1410"/>
      <c r="Y333" s="1411"/>
      <c r="Z333" s="1412"/>
      <c r="AA333" s="1413"/>
      <c r="AB333" s="1414"/>
      <c r="AC333" s="1415"/>
      <c r="AD333" s="1416"/>
      <c r="AE333" s="1415"/>
      <c r="AF333" s="1417"/>
      <c r="AG333" s="1418"/>
      <c r="AH333" s="1419"/>
      <c r="AI333" s="1420"/>
      <c r="AJ333" s="1421"/>
      <c r="AK333" s="1422"/>
      <c r="AL333" s="1423"/>
      <c r="AN333" s="120"/>
      <c r="AO333" s="1410"/>
      <c r="AP333" s="1410"/>
      <c r="AQ333" s="1410"/>
      <c r="AR333" s="1411"/>
      <c r="AS333" s="1412"/>
      <c r="AT333" s="1413"/>
      <c r="AU333" s="1414"/>
      <c r="AV333" s="1415"/>
      <c r="AW333" s="1416"/>
      <c r="AX333" s="1415"/>
      <c r="AY333" s="1417"/>
      <c r="AZ333" s="1418"/>
      <c r="BA333" s="1419"/>
      <c r="BB333" s="1420"/>
      <c r="BC333" s="1421"/>
      <c r="BD333" s="1422"/>
      <c r="BE333" s="1423"/>
      <c r="BH333" s="3">
        <v>1</v>
      </c>
    </row>
    <row r="334" spans="2:60" ht="18.75">
      <c r="B334" s="120"/>
      <c r="C334" s="1410"/>
      <c r="D334" s="1410"/>
      <c r="E334" s="1410"/>
      <c r="F334" s="1411"/>
      <c r="G334" s="1412"/>
      <c r="H334" s="1413"/>
      <c r="I334" s="1414"/>
      <c r="J334" s="1415"/>
      <c r="K334" s="1416"/>
      <c r="L334" s="1415"/>
      <c r="M334" s="1417"/>
      <c r="N334" s="1418"/>
      <c r="O334" s="1419"/>
      <c r="P334" s="1420"/>
      <c r="Q334" s="1421"/>
      <c r="R334" s="1422"/>
      <c r="S334" s="1423"/>
      <c r="U334" s="120"/>
      <c r="V334" s="1410"/>
      <c r="W334" s="1410"/>
      <c r="X334" s="1410"/>
      <c r="Y334" s="1411"/>
      <c r="Z334" s="1412"/>
      <c r="AA334" s="1413"/>
      <c r="AB334" s="1414"/>
      <c r="AC334" s="1415"/>
      <c r="AD334" s="1416"/>
      <c r="AE334" s="1415"/>
      <c r="AF334" s="1417"/>
      <c r="AG334" s="1418"/>
      <c r="AH334" s="1419"/>
      <c r="AI334" s="1420"/>
      <c r="AJ334" s="1421"/>
      <c r="AK334" s="1422"/>
      <c r="AL334" s="1423"/>
      <c r="AN334" s="120"/>
      <c r="AO334" s="1410"/>
      <c r="AP334" s="1410"/>
      <c r="AQ334" s="1410"/>
      <c r="AR334" s="1411"/>
      <c r="AS334" s="1412"/>
      <c r="AT334" s="1413"/>
      <c r="AU334" s="1414"/>
      <c r="AV334" s="1415"/>
      <c r="AW334" s="1416"/>
      <c r="AX334" s="1415"/>
      <c r="AY334" s="1417"/>
      <c r="AZ334" s="1418"/>
      <c r="BA334" s="1419"/>
      <c r="BB334" s="1420"/>
      <c r="BC334" s="1421"/>
      <c r="BD334" s="1422"/>
      <c r="BE334" s="1423"/>
      <c r="BH334" s="3">
        <v>1</v>
      </c>
    </row>
    <row r="335" spans="2:60" ht="18.75">
      <c r="B335" s="120"/>
      <c r="C335" s="1410"/>
      <c r="D335" s="1410"/>
      <c r="E335" s="1410"/>
      <c r="F335" s="1411"/>
      <c r="G335" s="1412"/>
      <c r="H335" s="1413"/>
      <c r="I335" s="1414"/>
      <c r="J335" s="1415"/>
      <c r="K335" s="1416"/>
      <c r="L335" s="1415"/>
      <c r="M335" s="1417"/>
      <c r="N335" s="1418"/>
      <c r="O335" s="1419"/>
      <c r="P335" s="1420"/>
      <c r="Q335" s="1421"/>
      <c r="R335" s="1422"/>
      <c r="S335" s="1423"/>
      <c r="U335" s="120"/>
      <c r="V335" s="1410"/>
      <c r="W335" s="1410"/>
      <c r="X335" s="1410"/>
      <c r="Y335" s="1411"/>
      <c r="Z335" s="1412"/>
      <c r="AA335" s="1413"/>
      <c r="AB335" s="1414"/>
      <c r="AC335" s="1415"/>
      <c r="AD335" s="1416"/>
      <c r="AE335" s="1415"/>
      <c r="AF335" s="1417"/>
      <c r="AG335" s="1418"/>
      <c r="AH335" s="1419"/>
      <c r="AI335" s="1420"/>
      <c r="AJ335" s="1421"/>
      <c r="AK335" s="1422"/>
      <c r="AL335" s="1423"/>
      <c r="AN335" s="120"/>
      <c r="AO335" s="1410"/>
      <c r="AP335" s="1410"/>
      <c r="AQ335" s="1410"/>
      <c r="AR335" s="1411"/>
      <c r="AS335" s="1412"/>
      <c r="AT335" s="1413"/>
      <c r="AU335" s="1414"/>
      <c r="AV335" s="1415"/>
      <c r="AW335" s="1416"/>
      <c r="AX335" s="1415"/>
      <c r="AY335" s="1417"/>
      <c r="AZ335" s="1418"/>
      <c r="BA335" s="1419"/>
      <c r="BB335" s="1420"/>
      <c r="BC335" s="1421"/>
      <c r="BD335" s="1422"/>
      <c r="BE335" s="1423"/>
      <c r="BH335" s="3">
        <v>1</v>
      </c>
    </row>
    <row r="336" spans="2:60" ht="18.75">
      <c r="B336" s="120"/>
      <c r="C336" s="1410"/>
      <c r="D336" s="1410"/>
      <c r="E336" s="1410"/>
      <c r="F336" s="1411"/>
      <c r="G336" s="1412"/>
      <c r="H336" s="1413"/>
      <c r="I336" s="1414"/>
      <c r="J336" s="1415"/>
      <c r="K336" s="1416"/>
      <c r="L336" s="1415"/>
      <c r="M336" s="1417"/>
      <c r="N336" s="1418"/>
      <c r="O336" s="1419"/>
      <c r="P336" s="1420"/>
      <c r="Q336" s="1421"/>
      <c r="R336" s="1422"/>
      <c r="S336" s="1423"/>
      <c r="U336" s="120"/>
      <c r="V336" s="1410"/>
      <c r="W336" s="1410"/>
      <c r="X336" s="1410"/>
      <c r="Y336" s="1411"/>
      <c r="Z336" s="1412"/>
      <c r="AA336" s="1413"/>
      <c r="AB336" s="1414"/>
      <c r="AC336" s="1415"/>
      <c r="AD336" s="1416"/>
      <c r="AE336" s="1415"/>
      <c r="AF336" s="1417"/>
      <c r="AG336" s="1418"/>
      <c r="AH336" s="1419"/>
      <c r="AI336" s="1420"/>
      <c r="AJ336" s="1421"/>
      <c r="AK336" s="1422"/>
      <c r="AL336" s="1423"/>
      <c r="AN336" s="120"/>
      <c r="AO336" s="1410"/>
      <c r="AP336" s="1410"/>
      <c r="AQ336" s="1410"/>
      <c r="AR336" s="1411"/>
      <c r="AS336" s="1412"/>
      <c r="AT336" s="1413"/>
      <c r="AU336" s="1414"/>
      <c r="AV336" s="1415"/>
      <c r="AW336" s="1416"/>
      <c r="AX336" s="1415"/>
      <c r="AY336" s="1417"/>
      <c r="AZ336" s="1418"/>
      <c r="BA336" s="1419"/>
      <c r="BB336" s="1420"/>
      <c r="BC336" s="1421"/>
      <c r="BD336" s="1422"/>
      <c r="BE336" s="1423"/>
      <c r="BH336" s="3">
        <v>1</v>
      </c>
    </row>
    <row r="337" spans="1:62" ht="18.75">
      <c r="B337" s="120"/>
      <c r="C337" s="1410"/>
      <c r="D337" s="1410"/>
      <c r="E337" s="1410"/>
      <c r="F337" s="1411"/>
      <c r="G337" s="1412"/>
      <c r="H337" s="1413"/>
      <c r="I337" s="1414"/>
      <c r="J337" s="1415"/>
      <c r="K337" s="1416"/>
      <c r="L337" s="1415"/>
      <c r="M337" s="1417"/>
      <c r="N337" s="1418"/>
      <c r="O337" s="1419"/>
      <c r="P337" s="1420"/>
      <c r="Q337" s="1421"/>
      <c r="R337" s="1422"/>
      <c r="S337" s="1423"/>
      <c r="U337" s="120"/>
      <c r="V337" s="1410"/>
      <c r="W337" s="1410"/>
      <c r="X337" s="1410"/>
      <c r="Y337" s="1411"/>
      <c r="Z337" s="1412"/>
      <c r="AA337" s="1413"/>
      <c r="AB337" s="1414"/>
      <c r="AC337" s="1415"/>
      <c r="AD337" s="1416"/>
      <c r="AE337" s="1415"/>
      <c r="AF337" s="1417"/>
      <c r="AG337" s="1418"/>
      <c r="AH337" s="1419"/>
      <c r="AI337" s="1420"/>
      <c r="AJ337" s="1421"/>
      <c r="AK337" s="1422"/>
      <c r="AL337" s="1423"/>
      <c r="AN337" s="120"/>
      <c r="AO337" s="1410"/>
      <c r="AP337" s="1410"/>
      <c r="AQ337" s="1410"/>
      <c r="AR337" s="1411"/>
      <c r="AS337" s="1412"/>
      <c r="AT337" s="1413"/>
      <c r="AU337" s="1414"/>
      <c r="AV337" s="1415"/>
      <c r="AW337" s="1416"/>
      <c r="AX337" s="1415"/>
      <c r="AY337" s="1417"/>
      <c r="AZ337" s="1418"/>
      <c r="BA337" s="1419"/>
      <c r="BB337" s="1420"/>
      <c r="BC337" s="1421"/>
      <c r="BD337" s="1422"/>
      <c r="BE337" s="1423"/>
      <c r="BH337" s="3">
        <v>1</v>
      </c>
    </row>
    <row r="338" spans="1:62" ht="18.75">
      <c r="B338" s="120"/>
      <c r="C338" s="1410"/>
      <c r="D338" s="1410"/>
      <c r="E338" s="1410"/>
      <c r="F338" s="1411"/>
      <c r="G338" s="1412"/>
      <c r="H338" s="1413"/>
      <c r="I338" s="1414"/>
      <c r="J338" s="1415"/>
      <c r="K338" s="1416"/>
      <c r="L338" s="1415"/>
      <c r="M338" s="1417"/>
      <c r="N338" s="1418"/>
      <c r="O338" s="1419"/>
      <c r="P338" s="1420"/>
      <c r="Q338" s="1421"/>
      <c r="R338" s="1422"/>
      <c r="S338" s="1423"/>
      <c r="U338" s="120"/>
      <c r="V338" s="1410"/>
      <c r="W338" s="1410"/>
      <c r="X338" s="1410"/>
      <c r="Y338" s="1411"/>
      <c r="Z338" s="1412"/>
      <c r="AA338" s="1413"/>
      <c r="AB338" s="1414"/>
      <c r="AC338" s="1415"/>
      <c r="AD338" s="1416"/>
      <c r="AE338" s="1415"/>
      <c r="AF338" s="1417"/>
      <c r="AG338" s="1418"/>
      <c r="AH338" s="1419"/>
      <c r="AI338" s="1420"/>
      <c r="AJ338" s="1421"/>
      <c r="AK338" s="1422"/>
      <c r="AL338" s="1423"/>
      <c r="AN338" s="120"/>
      <c r="AO338" s="1410"/>
      <c r="AP338" s="1410"/>
      <c r="AQ338" s="1410"/>
      <c r="AR338" s="1411"/>
      <c r="AS338" s="1412"/>
      <c r="AT338" s="1413"/>
      <c r="AU338" s="1414"/>
      <c r="AV338" s="1415"/>
      <c r="AW338" s="1416"/>
      <c r="AX338" s="1415"/>
      <c r="AY338" s="1417"/>
      <c r="AZ338" s="1418"/>
      <c r="BA338" s="1419"/>
      <c r="BB338" s="1420"/>
      <c r="BC338" s="1421"/>
      <c r="BD338" s="1422"/>
      <c r="BE338" s="1423"/>
      <c r="BH338" s="3">
        <v>1</v>
      </c>
    </row>
    <row r="339" spans="1:62" ht="18.75">
      <c r="B339" s="120"/>
      <c r="C339" s="1410"/>
      <c r="D339" s="1410"/>
      <c r="E339" s="1410"/>
      <c r="F339" s="1411"/>
      <c r="G339" s="1412"/>
      <c r="H339" s="1413"/>
      <c r="I339" s="1414"/>
      <c r="J339" s="1415"/>
      <c r="K339" s="1416"/>
      <c r="L339" s="1415"/>
      <c r="M339" s="1417"/>
      <c r="N339" s="1418"/>
      <c r="O339" s="1419"/>
      <c r="P339" s="1420"/>
      <c r="Q339" s="1421"/>
      <c r="R339" s="1422"/>
      <c r="S339" s="1423"/>
      <c r="U339" s="120"/>
      <c r="V339" s="1410"/>
      <c r="W339" s="1410"/>
      <c r="X339" s="1410"/>
      <c r="Y339" s="1411"/>
      <c r="Z339" s="1412"/>
      <c r="AA339" s="1413"/>
      <c r="AB339" s="1414"/>
      <c r="AC339" s="1415"/>
      <c r="AD339" s="1416"/>
      <c r="AE339" s="1415"/>
      <c r="AF339" s="1417"/>
      <c r="AG339" s="1418"/>
      <c r="AH339" s="1419"/>
      <c r="AI339" s="1420"/>
      <c r="AJ339" s="1421"/>
      <c r="AK339" s="1422"/>
      <c r="AL339" s="1423"/>
      <c r="AN339" s="120"/>
      <c r="AO339" s="1410"/>
      <c r="AP339" s="1410"/>
      <c r="AQ339" s="1410"/>
      <c r="AR339" s="1411"/>
      <c r="AS339" s="1412"/>
      <c r="AT339" s="1413"/>
      <c r="AU339" s="1414"/>
      <c r="AV339" s="1415"/>
      <c r="AW339" s="1416"/>
      <c r="AX339" s="1415"/>
      <c r="AY339" s="1417"/>
      <c r="AZ339" s="1418"/>
      <c r="BA339" s="1419"/>
      <c r="BB339" s="1420"/>
      <c r="BC339" s="1421"/>
      <c r="BD339" s="1422"/>
      <c r="BE339" s="1423"/>
      <c r="BH339" s="3">
        <v>1</v>
      </c>
    </row>
    <row r="340" spans="1:62" ht="18.75">
      <c r="B340" s="120"/>
      <c r="C340" s="1410"/>
      <c r="D340" s="1410"/>
      <c r="E340" s="1410"/>
      <c r="F340" s="1411"/>
      <c r="G340" s="1412"/>
      <c r="H340" s="1413"/>
      <c r="I340" s="1414"/>
      <c r="J340" s="1415"/>
      <c r="K340" s="1416"/>
      <c r="L340" s="1415"/>
      <c r="M340" s="1417"/>
      <c r="N340" s="1418"/>
      <c r="O340" s="1419"/>
      <c r="P340" s="1420"/>
      <c r="Q340" s="1421"/>
      <c r="R340" s="1422"/>
      <c r="S340" s="1423"/>
      <c r="U340" s="120"/>
      <c r="V340" s="1410"/>
      <c r="W340" s="1410"/>
      <c r="X340" s="1410"/>
      <c r="Y340" s="1411"/>
      <c r="Z340" s="1412"/>
      <c r="AA340" s="1413"/>
      <c r="AB340" s="1414"/>
      <c r="AC340" s="1415"/>
      <c r="AD340" s="1416"/>
      <c r="AE340" s="1415"/>
      <c r="AF340" s="1417"/>
      <c r="AG340" s="1418"/>
      <c r="AH340" s="1419"/>
      <c r="AI340" s="1420"/>
      <c r="AJ340" s="1421"/>
      <c r="AK340" s="1422"/>
      <c r="AL340" s="1423"/>
      <c r="AN340" s="120"/>
      <c r="AO340" s="1410"/>
      <c r="AP340" s="1410"/>
      <c r="AQ340" s="1410"/>
      <c r="AR340" s="1411"/>
      <c r="AS340" s="1412"/>
      <c r="AT340" s="1413"/>
      <c r="AU340" s="1414"/>
      <c r="AV340" s="1415"/>
      <c r="AW340" s="1416"/>
      <c r="AX340" s="1415"/>
      <c r="AY340" s="1417"/>
      <c r="AZ340" s="1418"/>
      <c r="BA340" s="1419"/>
      <c r="BB340" s="1420"/>
      <c r="BC340" s="1421"/>
      <c r="BD340" s="1422"/>
      <c r="BE340" s="1423"/>
      <c r="BH340" s="3">
        <v>1</v>
      </c>
    </row>
    <row r="341" spans="1:62" ht="18.75">
      <c r="B341" s="120"/>
      <c r="C341" s="1410"/>
      <c r="D341" s="1410"/>
      <c r="E341" s="1410"/>
      <c r="F341" s="1411"/>
      <c r="G341" s="1412"/>
      <c r="H341" s="1413"/>
      <c r="I341" s="1414"/>
      <c r="J341" s="1415"/>
      <c r="K341" s="1416"/>
      <c r="L341" s="1415"/>
      <c r="M341" s="1417"/>
      <c r="N341" s="1418"/>
      <c r="O341" s="1419"/>
      <c r="P341" s="1420"/>
      <c r="Q341" s="1421"/>
      <c r="R341" s="1422"/>
      <c r="S341" s="1423"/>
      <c r="U341" s="120"/>
      <c r="V341" s="1410"/>
      <c r="W341" s="1410"/>
      <c r="X341" s="1410"/>
      <c r="Y341" s="1411"/>
      <c r="Z341" s="1412"/>
      <c r="AA341" s="1413"/>
      <c r="AB341" s="1414"/>
      <c r="AC341" s="1415"/>
      <c r="AD341" s="1416"/>
      <c r="AE341" s="1415"/>
      <c r="AF341" s="1417"/>
      <c r="AG341" s="1418"/>
      <c r="AH341" s="1419"/>
      <c r="AI341" s="1420"/>
      <c r="AJ341" s="1421"/>
      <c r="AK341" s="1422"/>
      <c r="AL341" s="1423"/>
      <c r="AN341" s="120"/>
      <c r="AO341" s="1410"/>
      <c r="AP341" s="1410"/>
      <c r="AQ341" s="1410"/>
      <c r="AR341" s="1411"/>
      <c r="AS341" s="1412"/>
      <c r="AT341" s="1413"/>
      <c r="AU341" s="1414"/>
      <c r="AV341" s="1415"/>
      <c r="AW341" s="1416"/>
      <c r="AX341" s="1415"/>
      <c r="AY341" s="1417"/>
      <c r="AZ341" s="1418"/>
      <c r="BA341" s="1419"/>
      <c r="BB341" s="1420"/>
      <c r="BC341" s="1421"/>
      <c r="BD341" s="1422"/>
      <c r="BE341" s="1423"/>
      <c r="BH341" s="3">
        <v>1</v>
      </c>
    </row>
    <row r="342" spans="1:62" ht="27" customHeight="1">
      <c r="B342" s="273" t="s">
        <v>11</v>
      </c>
      <c r="C342" s="273"/>
      <c r="D342" s="273"/>
      <c r="E342" s="273"/>
      <c r="F342" s="273"/>
      <c r="G342" s="273"/>
      <c r="H342" s="273"/>
      <c r="I342" s="273"/>
      <c r="J342" s="273"/>
      <c r="K342" s="273"/>
      <c r="L342" s="273"/>
      <c r="M342" s="273"/>
      <c r="N342" s="273"/>
      <c r="O342" s="273"/>
      <c r="P342" s="273"/>
      <c r="Q342" s="273"/>
      <c r="R342" s="273"/>
      <c r="S342" s="273"/>
      <c r="U342" s="273" t="s">
        <v>11</v>
      </c>
      <c r="V342" s="273"/>
      <c r="W342" s="273"/>
      <c r="X342" s="273"/>
      <c r="Y342" s="273"/>
      <c r="Z342" s="273"/>
      <c r="AA342" s="273"/>
      <c r="AB342" s="273"/>
      <c r="AC342" s="273"/>
      <c r="AD342" s="273"/>
      <c r="AE342" s="273"/>
      <c r="AF342" s="273"/>
      <c r="AG342" s="273"/>
      <c r="AH342" s="273"/>
      <c r="AI342" s="273"/>
      <c r="AJ342" s="273"/>
      <c r="AK342" s="273"/>
      <c r="AL342" s="273"/>
      <c r="AN342" s="273" t="s">
        <v>11</v>
      </c>
      <c r="AO342" s="273"/>
      <c r="AP342" s="273"/>
      <c r="AQ342" s="273"/>
      <c r="AR342" s="273"/>
      <c r="AS342" s="273"/>
      <c r="AT342" s="273"/>
      <c r="AU342" s="273"/>
      <c r="AV342" s="273"/>
      <c r="AW342" s="273"/>
      <c r="AX342" s="273"/>
      <c r="AY342" s="273"/>
      <c r="AZ342" s="273"/>
      <c r="BA342" s="273"/>
      <c r="BB342" s="273"/>
      <c r="BC342" s="273"/>
      <c r="BD342" s="273"/>
      <c r="BE342" s="273"/>
      <c r="BH342" s="876" t="s">
        <v>840</v>
      </c>
    </row>
    <row r="343" spans="1:62">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v>1</v>
      </c>
      <c r="BG343" s="3">
        <v>1</v>
      </c>
      <c r="BH343" s="1" t="str">
        <f>ADDRESS(ROW(),COLUMN(),4)</f>
        <v>BH343</v>
      </c>
      <c r="BI343" s="878"/>
      <c r="BJ343" s="879" t="str">
        <f>ADDRESS(ROW(),COLUMN(),4)</f>
        <v>BJ343</v>
      </c>
    </row>
  </sheetData>
  <mergeCells count="19">
    <mergeCell ref="P46:S47"/>
    <mergeCell ref="R18:R19"/>
    <mergeCell ref="S18:S19"/>
    <mergeCell ref="P36:S36"/>
    <mergeCell ref="R38:S38"/>
    <mergeCell ref="P39:Q39"/>
    <mergeCell ref="P42:S43"/>
    <mergeCell ref="I16:K16"/>
    <mergeCell ref="J18:J19"/>
    <mergeCell ref="K18:K19"/>
    <mergeCell ref="L18:L19"/>
    <mergeCell ref="P18:P19"/>
    <mergeCell ref="Q18:Q19"/>
    <mergeCell ref="B4:BC5"/>
    <mergeCell ref="BD4:BE7"/>
    <mergeCell ref="J10:P11"/>
    <mergeCell ref="Q10:R11"/>
    <mergeCell ref="S10:S11"/>
    <mergeCell ref="K13:M14"/>
  </mergeCells>
  <conditionalFormatting sqref="L20:L24">
    <cfRule type="cellIs" dxfId="7" priority="1" operator="notEqual">
      <formula>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6D3F1-5004-450E-AAF3-04099026B63A}">
  <dimension ref="A1:BJ343"/>
  <sheetViews>
    <sheetView workbookViewId="0">
      <selection activeCell="P17" sqref="P17"/>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8" width="13.7109375" customWidth="1"/>
    <col min="19" max="19" width="17.7109375" customWidth="1"/>
    <col min="20" max="20" width="6.140625" customWidth="1"/>
    <col min="21" max="25" width="3.7109375" customWidth="1"/>
    <col min="26" max="27" width="12.7109375" customWidth="1"/>
    <col min="28" max="28" width="3.7109375" customWidth="1"/>
    <col min="29" max="29" width="9.7109375" customWidth="1"/>
    <col min="30" max="30" width="12.7109375" customWidth="1"/>
    <col min="31" max="31" width="13.7109375" customWidth="1"/>
    <col min="32" max="32" width="40.7109375" customWidth="1"/>
    <col min="33" max="33" width="10.7109375" customWidth="1"/>
    <col min="34" max="34" width="9.7109375" customWidth="1"/>
    <col min="35" max="37" width="13.7109375" customWidth="1"/>
    <col min="38" max="38" width="17.7109375" customWidth="1"/>
    <col min="39" max="39" width="5.7109375" customWidth="1"/>
    <col min="40" max="44" width="3.7109375" customWidth="1"/>
    <col min="45" max="46" width="12.7109375" customWidth="1"/>
    <col min="47" max="47" width="3.7109375" customWidth="1"/>
    <col min="48" max="48" width="9.7109375" customWidth="1"/>
    <col min="49" max="49" width="12.7109375" customWidth="1"/>
    <col min="50" max="50" width="13.7109375" customWidth="1"/>
    <col min="51" max="51" width="40.7109375" customWidth="1"/>
    <col min="52" max="52" width="10.7109375" customWidth="1"/>
    <col min="53" max="53" width="9.7109375" customWidth="1"/>
    <col min="54" max="56" width="13.7109375" customWidth="1"/>
    <col min="57" max="57" width="17.7109375" customWidth="1"/>
    <col min="60" max="60" width="5.42578125" customWidth="1"/>
    <col min="62" max="62" width="86" customWidth="1"/>
  </cols>
  <sheetData>
    <row r="1" spans="1:62" ht="15.75" thickTop="1">
      <c r="A1" s="1" t="str">
        <f>ADDRESS(ROW(),COLUMN(),4)</f>
        <v>A1</v>
      </c>
      <c r="B1" s="2" t="str">
        <f t="shared" ref="B1:BE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H1" s="3">
        <v>1</v>
      </c>
      <c r="BI1" s="4" t="str">
        <f>SUBSTITUTE(ADDRESS(1,COLUMN(),4),"1","")</f>
        <v>BI</v>
      </c>
      <c r="BJ1" s="5" t="str">
        <f>SUBSTITUTE(ADDRESS(1,COLUMN(),4),"1","")</f>
        <v>BJ</v>
      </c>
    </row>
    <row r="2" spans="1:62">
      <c r="B2" s="1104">
        <f t="shared" ref="B2:BE2" ca="1" si="1">CELL("largeur",B2)</f>
        <v>3</v>
      </c>
      <c r="C2" s="1104">
        <f t="shared" ca="1" si="1"/>
        <v>3</v>
      </c>
      <c r="D2" s="1104">
        <f t="shared" ca="1" si="1"/>
        <v>3</v>
      </c>
      <c r="E2" s="1104">
        <f t="shared" ca="1" si="1"/>
        <v>3</v>
      </c>
      <c r="F2" s="1104">
        <f t="shared" ca="1" si="1"/>
        <v>3</v>
      </c>
      <c r="G2" s="1104">
        <f t="shared" ca="1" si="1"/>
        <v>12</v>
      </c>
      <c r="H2" s="1104">
        <f t="shared" ca="1" si="1"/>
        <v>12</v>
      </c>
      <c r="I2" s="1104">
        <f t="shared" ca="1" si="1"/>
        <v>3</v>
      </c>
      <c r="J2" s="1104">
        <f t="shared" ca="1" si="1"/>
        <v>9</v>
      </c>
      <c r="K2" s="1104">
        <f t="shared" ca="1" si="1"/>
        <v>12</v>
      </c>
      <c r="L2" s="1104">
        <f t="shared" ca="1" si="1"/>
        <v>13</v>
      </c>
      <c r="M2" s="1104">
        <f t="shared" ca="1" si="1"/>
        <v>40</v>
      </c>
      <c r="N2" s="1104">
        <f t="shared" ca="1" si="1"/>
        <v>10</v>
      </c>
      <c r="O2" s="1104">
        <f t="shared" ca="1" si="1"/>
        <v>9</v>
      </c>
      <c r="P2" s="1104">
        <f t="shared" ca="1" si="1"/>
        <v>13</v>
      </c>
      <c r="Q2" s="1104">
        <f t="shared" ca="1" si="1"/>
        <v>13</v>
      </c>
      <c r="R2" s="1104">
        <f t="shared" ca="1" si="1"/>
        <v>13</v>
      </c>
      <c r="S2" s="1104">
        <f t="shared" ca="1" si="1"/>
        <v>17</v>
      </c>
      <c r="U2" s="1104">
        <f t="shared" ca="1" si="1"/>
        <v>3</v>
      </c>
      <c r="V2" s="1104">
        <f t="shared" ca="1" si="1"/>
        <v>3</v>
      </c>
      <c r="W2" s="1104">
        <f t="shared" ca="1" si="1"/>
        <v>3</v>
      </c>
      <c r="X2" s="1104">
        <f t="shared" ca="1" si="1"/>
        <v>3</v>
      </c>
      <c r="Y2" s="1104">
        <f t="shared" ca="1" si="1"/>
        <v>3</v>
      </c>
      <c r="Z2" s="1104">
        <f t="shared" ca="1" si="1"/>
        <v>12</v>
      </c>
      <c r="AA2" s="1104">
        <f t="shared" ca="1" si="1"/>
        <v>12</v>
      </c>
      <c r="AB2" s="1104">
        <f t="shared" ca="1" si="1"/>
        <v>3</v>
      </c>
      <c r="AC2" s="1104">
        <f t="shared" ca="1" si="1"/>
        <v>9</v>
      </c>
      <c r="AD2" s="1104">
        <f t="shared" ca="1" si="1"/>
        <v>12</v>
      </c>
      <c r="AE2" s="1104">
        <f t="shared" ca="1" si="1"/>
        <v>13</v>
      </c>
      <c r="AF2" s="1104">
        <f t="shared" ca="1" si="1"/>
        <v>40</v>
      </c>
      <c r="AG2" s="1104">
        <f t="shared" ca="1" si="1"/>
        <v>10</v>
      </c>
      <c r="AH2" s="1104">
        <f t="shared" ca="1" si="1"/>
        <v>9</v>
      </c>
      <c r="AI2" s="1104">
        <f t="shared" ca="1" si="1"/>
        <v>13</v>
      </c>
      <c r="AJ2" s="1104">
        <f t="shared" ca="1" si="1"/>
        <v>13</v>
      </c>
      <c r="AK2" s="1104">
        <f t="shared" ca="1" si="1"/>
        <v>13</v>
      </c>
      <c r="AL2" s="1104">
        <f t="shared" ca="1" si="1"/>
        <v>17</v>
      </c>
      <c r="AN2" s="1104">
        <f t="shared" ca="1" si="1"/>
        <v>3</v>
      </c>
      <c r="AO2" s="1104">
        <f t="shared" ca="1" si="1"/>
        <v>3</v>
      </c>
      <c r="AP2" s="1104">
        <f t="shared" ca="1" si="1"/>
        <v>3</v>
      </c>
      <c r="AQ2" s="1104">
        <f t="shared" ca="1" si="1"/>
        <v>3</v>
      </c>
      <c r="AR2" s="1104">
        <f t="shared" ca="1" si="1"/>
        <v>3</v>
      </c>
      <c r="AS2" s="1104">
        <f t="shared" ca="1" si="1"/>
        <v>12</v>
      </c>
      <c r="AT2" s="1104">
        <f t="shared" ca="1" si="1"/>
        <v>12</v>
      </c>
      <c r="AU2" s="1104">
        <f t="shared" ca="1" si="1"/>
        <v>3</v>
      </c>
      <c r="AV2" s="1104">
        <f t="shared" ca="1" si="1"/>
        <v>9</v>
      </c>
      <c r="AW2" s="1104">
        <f t="shared" ca="1" si="1"/>
        <v>12</v>
      </c>
      <c r="AX2" s="1104">
        <f t="shared" ca="1" si="1"/>
        <v>13</v>
      </c>
      <c r="AY2" s="1104">
        <f t="shared" ca="1" si="1"/>
        <v>40</v>
      </c>
      <c r="AZ2" s="1104">
        <f t="shared" ca="1" si="1"/>
        <v>10</v>
      </c>
      <c r="BA2" s="1104">
        <f t="shared" ca="1" si="1"/>
        <v>9</v>
      </c>
      <c r="BB2" s="1104">
        <f t="shared" ca="1" si="1"/>
        <v>13</v>
      </c>
      <c r="BC2" s="1104">
        <f t="shared" ca="1" si="1"/>
        <v>13</v>
      </c>
      <c r="BD2" s="1104">
        <f t="shared" ca="1" si="1"/>
        <v>13</v>
      </c>
      <c r="BE2" s="1104">
        <f t="shared" ca="1" si="1"/>
        <v>17</v>
      </c>
      <c r="BF2" s="1344" t="s">
        <v>2072</v>
      </c>
      <c r="BH2" s="3">
        <v>1</v>
      </c>
      <c r="BI2" s="7" t="s">
        <v>3</v>
      </c>
      <c r="BJ2" s="8"/>
    </row>
    <row r="3" spans="1:62" ht="19.5" customHeight="1" thickBot="1">
      <c r="B3" s="1105">
        <v>3</v>
      </c>
      <c r="C3" s="1105">
        <v>3</v>
      </c>
      <c r="D3" s="1105">
        <v>3</v>
      </c>
      <c r="E3" s="1105">
        <v>3</v>
      </c>
      <c r="F3" s="1105">
        <v>3</v>
      </c>
      <c r="G3" s="1105">
        <v>12</v>
      </c>
      <c r="H3" s="1105">
        <v>12</v>
      </c>
      <c r="I3" s="1105">
        <v>3</v>
      </c>
      <c r="J3" s="1105">
        <v>9</v>
      </c>
      <c r="K3" s="1105">
        <v>12</v>
      </c>
      <c r="L3" s="1105">
        <v>13</v>
      </c>
      <c r="M3" s="1105">
        <v>40</v>
      </c>
      <c r="N3" s="1105">
        <v>10</v>
      </c>
      <c r="O3" s="1105">
        <v>9</v>
      </c>
      <c r="P3" s="1105">
        <v>13</v>
      </c>
      <c r="Q3" s="1105">
        <v>13</v>
      </c>
      <c r="R3" s="1105">
        <v>13</v>
      </c>
      <c r="S3" s="1105">
        <v>17</v>
      </c>
      <c r="T3" s="1384">
        <v>1</v>
      </c>
      <c r="U3" s="1105">
        <v>3</v>
      </c>
      <c r="V3" s="1105">
        <v>3</v>
      </c>
      <c r="W3" s="1105">
        <v>3</v>
      </c>
      <c r="X3" s="1105">
        <v>3</v>
      </c>
      <c r="Y3" s="1105">
        <v>3</v>
      </c>
      <c r="Z3" s="1105">
        <v>12</v>
      </c>
      <c r="AA3" s="1105">
        <v>12</v>
      </c>
      <c r="AB3" s="1105">
        <v>3</v>
      </c>
      <c r="AC3" s="1105">
        <v>9</v>
      </c>
      <c r="AD3" s="1105">
        <v>12</v>
      </c>
      <c r="AE3" s="1105">
        <v>13</v>
      </c>
      <c r="AF3" s="1105">
        <v>40</v>
      </c>
      <c r="AG3" s="1105">
        <v>10</v>
      </c>
      <c r="AH3" s="1105">
        <v>9</v>
      </c>
      <c r="AI3" s="1105">
        <v>13</v>
      </c>
      <c r="AJ3" s="1105">
        <v>13</v>
      </c>
      <c r="AK3" s="1105">
        <v>13</v>
      </c>
      <c r="AL3" s="1105">
        <v>17</v>
      </c>
      <c r="AM3" s="1384"/>
      <c r="AN3" s="1105">
        <v>3</v>
      </c>
      <c r="AO3" s="1105">
        <v>3</v>
      </c>
      <c r="AP3" s="1105">
        <v>3</v>
      </c>
      <c r="AQ3" s="1105">
        <v>3</v>
      </c>
      <c r="AR3" s="1105">
        <v>3</v>
      </c>
      <c r="AS3" s="1105">
        <v>12</v>
      </c>
      <c r="AT3" s="1105">
        <v>12</v>
      </c>
      <c r="AU3" s="1105">
        <v>3</v>
      </c>
      <c r="AV3" s="1105">
        <v>9</v>
      </c>
      <c r="AW3" s="1105">
        <v>12</v>
      </c>
      <c r="AX3" s="1105">
        <v>13</v>
      </c>
      <c r="AY3" s="1105">
        <v>40</v>
      </c>
      <c r="AZ3" s="1105">
        <v>10</v>
      </c>
      <c r="BA3" s="1105">
        <v>9</v>
      </c>
      <c r="BB3" s="1105">
        <v>13</v>
      </c>
      <c r="BC3" s="1105">
        <v>13</v>
      </c>
      <c r="BD3" s="1105">
        <v>13</v>
      </c>
      <c r="BE3" s="1105">
        <v>17</v>
      </c>
      <c r="BF3" s="1344" t="s">
        <v>1429</v>
      </c>
      <c r="BH3" s="3">
        <v>1</v>
      </c>
      <c r="BI3" s="11">
        <f ca="1">COUNTA(A1:BG343) + COUNTBLANK(A1:BG343)</f>
        <v>20246</v>
      </c>
      <c r="BJ3" s="12" t="str">
        <f>"cellules entre -cells -celdas  "&amp;" " &amp;A1&amp;" et  "&amp;BH343</f>
        <v>cellules entre -cells -celdas   A1 et  BH343</v>
      </c>
    </row>
    <row r="4" spans="1:62" s="1385" customFormat="1" ht="27" customHeight="1">
      <c r="B4" s="2110" t="s">
        <v>2723</v>
      </c>
      <c r="C4" s="2111"/>
      <c r="D4" s="2111"/>
      <c r="E4" s="211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111"/>
      <c r="AD4" s="2111"/>
      <c r="AE4" s="2111"/>
      <c r="AF4" s="2111"/>
      <c r="AG4" s="2111"/>
      <c r="AH4" s="2111"/>
      <c r="AI4" s="2111"/>
      <c r="AJ4" s="2111"/>
      <c r="AK4" s="2111"/>
      <c r="AL4" s="2111"/>
      <c r="AM4" s="2111"/>
      <c r="AN4" s="2111"/>
      <c r="AO4" s="2111"/>
      <c r="AP4" s="2111"/>
      <c r="AQ4" s="2111"/>
      <c r="AR4" s="2111"/>
      <c r="AS4" s="2111"/>
      <c r="AT4" s="2111"/>
      <c r="AU4" s="2111"/>
      <c r="AV4" s="2111"/>
      <c r="AW4" s="2111"/>
      <c r="AX4" s="2111"/>
      <c r="AY4" s="2111"/>
      <c r="AZ4" s="2111"/>
      <c r="BA4" s="2111"/>
      <c r="BB4" s="2111"/>
      <c r="BC4" s="2111"/>
      <c r="BD4" s="2114" t="s">
        <v>3429</v>
      </c>
      <c r="BE4" s="2115"/>
      <c r="BH4" s="3">
        <v>1</v>
      </c>
      <c r="BI4" s="11">
        <f ca="1">COUNTA(A1:BG343)</f>
        <v>647</v>
      </c>
      <c r="BJ4" s="12" t="s">
        <v>10</v>
      </c>
    </row>
    <row r="5" spans="1:62" ht="27" customHeight="1">
      <c r="B5" s="2112"/>
      <c r="C5" s="2113"/>
      <c r="D5" s="2113"/>
      <c r="E5" s="2113"/>
      <c r="F5" s="2113"/>
      <c r="G5" s="2113"/>
      <c r="H5" s="2113"/>
      <c r="I5" s="2113"/>
      <c r="J5" s="2113"/>
      <c r="K5" s="2113"/>
      <c r="L5" s="2113"/>
      <c r="M5" s="2113"/>
      <c r="N5" s="2113"/>
      <c r="O5" s="2113"/>
      <c r="P5" s="2113"/>
      <c r="Q5" s="2113"/>
      <c r="R5" s="2113"/>
      <c r="S5" s="2113"/>
      <c r="T5" s="2113"/>
      <c r="U5" s="2113"/>
      <c r="V5" s="2113"/>
      <c r="W5" s="2113"/>
      <c r="X5" s="2113"/>
      <c r="Y5" s="2113"/>
      <c r="Z5" s="2113"/>
      <c r="AA5" s="2113"/>
      <c r="AB5" s="2113"/>
      <c r="AC5" s="2113"/>
      <c r="AD5" s="2113"/>
      <c r="AE5" s="2113"/>
      <c r="AF5" s="2113"/>
      <c r="AG5" s="2113"/>
      <c r="AH5" s="2113"/>
      <c r="AI5" s="2113"/>
      <c r="AJ5" s="2113"/>
      <c r="AK5" s="2113"/>
      <c r="AL5" s="2113"/>
      <c r="AM5" s="2113"/>
      <c r="AN5" s="2113"/>
      <c r="AO5" s="2113"/>
      <c r="AP5" s="2113"/>
      <c r="AQ5" s="2113"/>
      <c r="AR5" s="2113"/>
      <c r="AS5" s="2113"/>
      <c r="AT5" s="2113"/>
      <c r="AU5" s="2113"/>
      <c r="AV5" s="2113"/>
      <c r="AW5" s="2113"/>
      <c r="AX5" s="2113"/>
      <c r="AY5" s="2113"/>
      <c r="AZ5" s="2113"/>
      <c r="BA5" s="2113"/>
      <c r="BB5" s="2113"/>
      <c r="BC5" s="2113"/>
      <c r="BD5" s="2116"/>
      <c r="BE5" s="2117"/>
      <c r="BH5" s="3">
        <v>1</v>
      </c>
      <c r="BI5" s="11">
        <f ca="1">COUNTBLANK(A1:BG343)</f>
        <v>19599</v>
      </c>
      <c r="BJ5" s="12" t="s">
        <v>13</v>
      </c>
    </row>
    <row r="6" spans="1:62" ht="27" customHeight="1">
      <c r="B6" s="1388" t="s">
        <v>2724</v>
      </c>
      <c r="C6" s="1389"/>
      <c r="D6" s="1389"/>
      <c r="E6" s="1389"/>
      <c r="F6" s="1389"/>
      <c r="G6" s="1389"/>
      <c r="H6" s="1389"/>
      <c r="I6" s="1389"/>
      <c r="J6" s="1389"/>
      <c r="K6" s="1389"/>
      <c r="L6" s="1389"/>
      <c r="M6" s="1389"/>
      <c r="N6" s="1389" t="s">
        <v>2725</v>
      </c>
      <c r="O6" s="1389"/>
      <c r="P6" s="1389"/>
      <c r="Q6" s="1389"/>
      <c r="R6" s="1389"/>
      <c r="S6" s="1389"/>
      <c r="T6" s="1389"/>
      <c r="U6" s="1389"/>
      <c r="V6" s="1389"/>
      <c r="W6" s="1389"/>
      <c r="X6" s="1389"/>
      <c r="Y6" s="1389"/>
      <c r="Z6" s="1389"/>
      <c r="AA6" s="1389"/>
      <c r="AB6" s="1389"/>
      <c r="AC6" s="1389" t="s">
        <v>2726</v>
      </c>
      <c r="AD6" s="1389"/>
      <c r="AE6" s="1389"/>
      <c r="AF6" s="1389"/>
      <c r="AG6" s="1389"/>
      <c r="AH6" s="1389"/>
      <c r="AI6" s="1389"/>
      <c r="AJ6" s="1389"/>
      <c r="AK6" s="1389"/>
      <c r="AL6" s="1389"/>
      <c r="AM6" s="1389"/>
      <c r="AN6" s="1389"/>
      <c r="AO6" s="1389"/>
      <c r="AP6" s="1389"/>
      <c r="AQ6" s="1390"/>
      <c r="AR6" s="1390"/>
      <c r="AS6" s="1390"/>
      <c r="AT6" s="1390"/>
      <c r="AU6" s="1390"/>
      <c r="AV6" s="1390"/>
      <c r="AW6" s="1390"/>
      <c r="AX6" s="1390"/>
      <c r="AY6" s="1390"/>
      <c r="AZ6" s="1390"/>
      <c r="BA6" s="1390"/>
      <c r="BB6" s="1390"/>
      <c r="BC6" s="1390"/>
      <c r="BD6" s="2116"/>
      <c r="BE6" s="2117"/>
      <c r="BH6" s="3">
        <v>1</v>
      </c>
      <c r="BI6" s="11">
        <f>SUM(BH1:BH341)+2</f>
        <v>340</v>
      </c>
      <c r="BJ6" s="12" t="s">
        <v>15</v>
      </c>
    </row>
    <row r="7" spans="1:62" ht="27" customHeight="1" thickBot="1">
      <c r="B7" s="1388" t="s">
        <v>2727</v>
      </c>
      <c r="C7" s="1391"/>
      <c r="D7" s="1391"/>
      <c r="E7" s="1391"/>
      <c r="F7" s="1391"/>
      <c r="G7" s="1391"/>
      <c r="H7" s="1391"/>
      <c r="I7" s="1391"/>
      <c r="J7" s="1391"/>
      <c r="K7" s="1391"/>
      <c r="L7" s="1391"/>
      <c r="M7" s="1391"/>
      <c r="N7" s="1391" t="s">
        <v>2728</v>
      </c>
      <c r="O7" s="1391"/>
      <c r="P7" s="1391"/>
      <c r="Q7" s="1391"/>
      <c r="R7" s="1391"/>
      <c r="S7" s="1391"/>
      <c r="T7" s="1391"/>
      <c r="U7" s="1391"/>
      <c r="V7" s="1391"/>
      <c r="W7" s="1391"/>
      <c r="X7" s="1391"/>
      <c r="Y7" s="1391"/>
      <c r="Z7" s="1391"/>
      <c r="AA7" s="1391"/>
      <c r="AB7" s="1391"/>
      <c r="AC7" s="1391" t="s">
        <v>2729</v>
      </c>
      <c r="AD7" s="1391"/>
      <c r="AE7" s="1391"/>
      <c r="AF7" s="1391"/>
      <c r="AG7" s="1391"/>
      <c r="AH7" s="1391"/>
      <c r="AI7" s="1391"/>
      <c r="AJ7" s="1391"/>
      <c r="AK7" s="1391"/>
      <c r="AL7" s="1391"/>
      <c r="AM7" s="1391"/>
      <c r="AN7" s="1391"/>
      <c r="AO7" s="1391"/>
      <c r="AP7" s="1391"/>
      <c r="AQ7" s="1392"/>
      <c r="AR7" s="1392"/>
      <c r="AS7" s="1392"/>
      <c r="AT7" s="1392"/>
      <c r="AU7" s="1392"/>
      <c r="AV7" s="1392"/>
      <c r="AW7" s="1392"/>
      <c r="AX7" s="1392"/>
      <c r="AY7" s="1393" t="s">
        <v>2730</v>
      </c>
      <c r="AZ7" s="1393"/>
      <c r="BA7" s="1393"/>
      <c r="BB7" s="1394"/>
      <c r="BC7" s="1394"/>
      <c r="BD7" s="2118"/>
      <c r="BE7" s="2119"/>
      <c r="BH7" s="3">
        <v>1</v>
      </c>
      <c r="BI7" s="11">
        <f>SUM(A343:BG343)+1</f>
        <v>60</v>
      </c>
      <c r="BJ7" s="12" t="s">
        <v>18</v>
      </c>
    </row>
    <row r="8" spans="1:62" ht="27" customHeight="1">
      <c r="B8" s="1395" t="s">
        <v>217</v>
      </c>
      <c r="C8" s="1396" t="str">
        <f ca="1">CELL("nomfichier")</f>
        <v>D:\Données\1.UPRT\0-UPRT.fait\1-UPRT.FR-SITE-WEB\ff-fiches-fabrications\ff.fiches.fabrication.2023\ffr.restaurant.2023\[postit.sauvegarde.05.10.2025.xlsx]Nota.ES</v>
      </c>
      <c r="D8" s="139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97"/>
      <c r="AO8" s="1397"/>
      <c r="AP8" s="1397"/>
      <c r="AQ8" s="1397"/>
      <c r="AR8" s="1397"/>
      <c r="AS8" s="1397"/>
      <c r="AT8" s="1397"/>
      <c r="AU8" s="1397"/>
      <c r="AV8" s="1397"/>
      <c r="AW8" s="1397"/>
      <c r="AX8" s="1397"/>
      <c r="AY8" s="1397"/>
      <c r="AZ8" s="1397"/>
      <c r="BA8" s="1397"/>
      <c r="BB8" s="1397"/>
      <c r="BC8" s="1397"/>
      <c r="BD8" s="1397"/>
      <c r="BE8" s="1398"/>
      <c r="BH8" s="3">
        <v>1</v>
      </c>
    </row>
    <row r="9" spans="1:62" ht="27" customHeight="1" thickBot="1">
      <c r="B9" s="1399"/>
      <c r="C9" s="1400" t="s">
        <v>1774</v>
      </c>
      <c r="D9" s="1399"/>
      <c r="E9" s="1401"/>
      <c r="F9" s="1399"/>
      <c r="G9" s="1401"/>
      <c r="H9" s="1399"/>
      <c r="I9" s="1401"/>
      <c r="J9" s="1399"/>
      <c r="K9" s="1401"/>
      <c r="L9" s="1399"/>
      <c r="M9" s="1401"/>
      <c r="N9" s="1399"/>
      <c r="O9" s="1401"/>
      <c r="P9" s="1399"/>
      <c r="Q9" s="1401"/>
      <c r="R9" s="1399"/>
      <c r="S9" s="1401"/>
      <c r="T9" s="1387"/>
      <c r="U9" s="1399"/>
      <c r="V9" s="1401"/>
      <c r="W9" s="1399"/>
      <c r="X9" s="1401"/>
      <c r="Y9" s="1399"/>
      <c r="Z9" s="1401"/>
      <c r="AA9" s="1399"/>
      <c r="AB9" s="1401"/>
      <c r="AC9" s="1399"/>
      <c r="AD9" s="1401"/>
      <c r="AE9" s="1399"/>
      <c r="AF9" s="1401"/>
      <c r="AG9" s="1399"/>
      <c r="AH9" s="1401"/>
      <c r="AI9" s="1399"/>
      <c r="AJ9" s="1401"/>
      <c r="AK9" s="1399"/>
      <c r="AL9" s="1401"/>
      <c r="AM9" s="1387"/>
      <c r="AN9" s="1399"/>
      <c r="AO9" s="1401"/>
      <c r="AP9" s="1399"/>
      <c r="AQ9" s="1401"/>
      <c r="AR9" s="1399"/>
      <c r="AS9" s="1401"/>
      <c r="AT9" s="1399"/>
      <c r="AU9" s="1401"/>
      <c r="AV9" s="1399"/>
      <c r="AW9" s="1401"/>
      <c r="AX9" s="1399"/>
      <c r="AY9" s="1401"/>
      <c r="AZ9" s="1399"/>
      <c r="BA9" s="1401"/>
      <c r="BB9" s="1399"/>
      <c r="BC9" s="1401"/>
      <c r="BD9" s="1399"/>
      <c r="BE9" s="1401"/>
      <c r="BH9" s="3">
        <v>1</v>
      </c>
    </row>
    <row r="10" spans="1:62" ht="27" customHeight="1">
      <c r="B10" s="22" t="s">
        <v>11</v>
      </c>
      <c r="C10" s="23" t="str">
        <f>C16</f>
        <v>J JUS DE FRAISES DES BOIS | pâtisserie--ENTREMET| Auteur &gt; recette Béghin Say de Jean-Jacques Borne MOF 1994</v>
      </c>
      <c r="D10" s="24">
        <f>D16</f>
        <v>18</v>
      </c>
      <c r="E10" s="24" t="str">
        <f>E16</f>
        <v>assiettes</v>
      </c>
      <c r="F10" s="25" t="str">
        <f>F16</f>
        <v>Recette mère ► MILLE-FEUILLE meringue et chiboust pamplemousse aux fraises des bois</v>
      </c>
      <c r="G10" s="26" t="s">
        <v>22</v>
      </c>
      <c r="H10" s="27" t="s">
        <v>23</v>
      </c>
      <c r="I10" s="27"/>
      <c r="J10" s="1732" t="s">
        <v>3411</v>
      </c>
      <c r="K10" s="1732"/>
      <c r="L10" s="1732"/>
      <c r="M10" s="1732"/>
      <c r="N10" s="1732"/>
      <c r="O10" s="1732"/>
      <c r="P10" s="1732"/>
      <c r="Q10" s="1754" t="s">
        <v>25</v>
      </c>
      <c r="R10" s="1754"/>
      <c r="S10" s="1736" t="str">
        <f>UPPER(LEFT(J10,1))</f>
        <v>J</v>
      </c>
      <c r="T10" s="1409"/>
      <c r="U10" s="1402"/>
      <c r="V10" s="1403"/>
      <c r="W10" s="1403"/>
      <c r="X10" s="1403"/>
      <c r="Y10" s="1404"/>
      <c r="Z10" s="1405"/>
      <c r="AA10" s="1406"/>
      <c r="AB10" s="1406"/>
      <c r="AC10" s="61"/>
      <c r="AD10" s="61"/>
      <c r="AE10" s="61"/>
      <c r="AF10" s="61"/>
      <c r="AG10" s="61"/>
      <c r="AH10" s="61"/>
      <c r="AI10" s="61"/>
      <c r="AJ10" s="1407"/>
      <c r="AK10" s="1407"/>
      <c r="AL10" s="1408"/>
      <c r="AM10" s="1409"/>
      <c r="AN10" s="1402"/>
      <c r="AO10" s="1403"/>
      <c r="AP10" s="1403"/>
      <c r="AQ10" s="1403"/>
      <c r="AR10" s="1404"/>
      <c r="AS10" s="1405"/>
      <c r="AT10" s="1406"/>
      <c r="AU10" s="1406"/>
      <c r="AV10" s="61"/>
      <c r="AW10" s="61"/>
      <c r="AX10" s="61"/>
      <c r="AY10" s="61"/>
      <c r="AZ10" s="61"/>
      <c r="BA10" s="61"/>
      <c r="BB10" s="61"/>
      <c r="BC10" s="1407"/>
      <c r="BD10" s="1407"/>
      <c r="BE10" s="1408"/>
      <c r="BH10" s="3">
        <v>1</v>
      </c>
    </row>
    <row r="11" spans="1:62" ht="27" customHeight="1">
      <c r="B11" s="28" t="s">
        <v>11</v>
      </c>
      <c r="C11" s="29" t="str">
        <f>C16</f>
        <v>J JUS DE FRAISES DES BOIS | pâtisserie--ENTREMET| Auteur &gt; recette Béghin Say de Jean-Jacques Borne MOF 1994</v>
      </c>
      <c r="D11" s="30">
        <f>D16</f>
        <v>18</v>
      </c>
      <c r="E11" s="30" t="str">
        <f>E16</f>
        <v>assiettes</v>
      </c>
      <c r="F11" s="31" t="str">
        <f>F16</f>
        <v>Recette mère ► MILLE-FEUILLE meringue et chiboust pamplemousse aux fraises des bois</v>
      </c>
      <c r="G11" s="32" t="s">
        <v>29</v>
      </c>
      <c r="H11" s="33" t="s">
        <v>30</v>
      </c>
      <c r="I11" s="33"/>
      <c r="J11" s="1733"/>
      <c r="K11" s="1733"/>
      <c r="L11" s="1733"/>
      <c r="M11" s="1733"/>
      <c r="N11" s="1733"/>
      <c r="O11" s="1733"/>
      <c r="P11" s="1733"/>
      <c r="Q11" s="1755"/>
      <c r="R11" s="1755"/>
      <c r="S11" s="1737"/>
      <c r="T11" s="1409"/>
      <c r="U11" s="120"/>
      <c r="V11" s="1410"/>
      <c r="W11" s="1410"/>
      <c r="X11" s="1410"/>
      <c r="Y11" s="1411"/>
      <c r="Z11" s="1412"/>
      <c r="AA11" s="1413"/>
      <c r="AB11" s="1414"/>
      <c r="AC11" s="1415"/>
      <c r="AD11" s="1416"/>
      <c r="AE11" s="1415"/>
      <c r="AF11" s="1417"/>
      <c r="AG11" s="1418"/>
      <c r="AH11" s="1419"/>
      <c r="AI11" s="1420"/>
      <c r="AJ11" s="1421"/>
      <c r="AK11" s="1422"/>
      <c r="AL11" s="1423"/>
      <c r="AM11" s="1409"/>
      <c r="AN11" s="120"/>
      <c r="AO11" s="1410"/>
      <c r="AP11" s="1410"/>
      <c r="AQ11" s="1410"/>
      <c r="AR11" s="1411"/>
      <c r="AS11" s="1412"/>
      <c r="AT11" s="1413"/>
      <c r="AU11" s="1414"/>
      <c r="AV11" s="1415"/>
      <c r="AW11" s="1416"/>
      <c r="AX11" s="1415"/>
      <c r="AY11" s="1417"/>
      <c r="AZ11" s="1418"/>
      <c r="BA11" s="1419"/>
      <c r="BB11" s="1420"/>
      <c r="BC11" s="1421"/>
      <c r="BD11" s="1422"/>
      <c r="BE11" s="1423"/>
      <c r="BH11" s="3">
        <v>1</v>
      </c>
    </row>
    <row r="12" spans="1:62" ht="27" customHeight="1">
      <c r="B12" s="28" t="s">
        <v>11</v>
      </c>
      <c r="C12" s="34" t="str">
        <f>C16</f>
        <v>J JUS DE FRAISES DES BOIS | pâtisserie--ENTREMET| Auteur &gt; recette Béghin Say de Jean-Jacques Borne MOF 1994</v>
      </c>
      <c r="D12" s="35">
        <f>D16</f>
        <v>18</v>
      </c>
      <c r="E12" s="35" t="str">
        <f>E16</f>
        <v>assiettes</v>
      </c>
      <c r="F12" s="36" t="str">
        <f>F16</f>
        <v>Recette mère ► MILLE-FEUILLE meringue et chiboust pamplemousse aux fraises des bois</v>
      </c>
      <c r="G12" s="37"/>
      <c r="H12" s="38" t="s">
        <v>31</v>
      </c>
      <c r="I12" s="39"/>
      <c r="J12" s="40" t="s">
        <v>32</v>
      </c>
      <c r="K12" s="41" t="s">
        <v>3385</v>
      </c>
      <c r="L12" s="9"/>
      <c r="M12" s="41"/>
      <c r="N12" s="41"/>
      <c r="O12" s="41"/>
      <c r="P12" s="42"/>
      <c r="Q12" s="9"/>
      <c r="R12" s="9"/>
      <c r="S12" s="43"/>
      <c r="T12" s="1409"/>
      <c r="U12" s="120"/>
      <c r="V12" s="1410"/>
      <c r="W12" s="1410"/>
      <c r="X12" s="1410"/>
      <c r="Y12" s="1411"/>
      <c r="Z12" s="1412"/>
      <c r="AA12" s="1413"/>
      <c r="AB12" s="1414"/>
      <c r="AC12" s="1415"/>
      <c r="AD12" s="1416"/>
      <c r="AE12" s="1415"/>
      <c r="AF12" s="1417"/>
      <c r="AG12" s="1418"/>
      <c r="AH12" s="1419"/>
      <c r="AI12" s="1420"/>
      <c r="AJ12" s="1421"/>
      <c r="AK12" s="1422"/>
      <c r="AL12" s="1423"/>
      <c r="AM12" s="1409"/>
      <c r="AN12" s="120"/>
      <c r="AO12" s="1410"/>
      <c r="AP12" s="1410"/>
      <c r="AQ12" s="1410"/>
      <c r="AR12" s="1411"/>
      <c r="AS12" s="1412"/>
      <c r="AT12" s="1413"/>
      <c r="AU12" s="1414"/>
      <c r="AV12" s="1415"/>
      <c r="AW12" s="1416"/>
      <c r="AX12" s="1415"/>
      <c r="AY12" s="1417"/>
      <c r="AZ12" s="1418"/>
      <c r="BA12" s="1419"/>
      <c r="BB12" s="1420"/>
      <c r="BC12" s="1421"/>
      <c r="BD12" s="1422"/>
      <c r="BE12" s="1423"/>
      <c r="BH12" s="3">
        <v>1</v>
      </c>
    </row>
    <row r="13" spans="1:62" ht="27" customHeight="1">
      <c r="B13" s="28" t="s">
        <v>11</v>
      </c>
      <c r="C13" s="34" t="str">
        <f>C16</f>
        <v>J JUS DE FRAISES DES BOIS | pâtisserie--ENTREMET| Auteur &gt; recette Béghin Say de Jean-Jacques Borne MOF 1994</v>
      </c>
      <c r="D13" s="35">
        <f>D16</f>
        <v>18</v>
      </c>
      <c r="E13" s="35" t="str">
        <f>E16</f>
        <v>assiettes</v>
      </c>
      <c r="F13" s="36" t="str">
        <f>F16</f>
        <v>Recette mère ► MILLE-FEUILLE meringue et chiboust pamplemousse aux fraises des bois</v>
      </c>
      <c r="G13" s="44" t="s">
        <v>33</v>
      </c>
      <c r="H13" s="45"/>
      <c r="I13" s="45"/>
      <c r="J13" s="46" t="s">
        <v>34</v>
      </c>
      <c r="K13" s="1738" t="str">
        <f>L16&amp;" "&amp;M16&amp;" ► Famille = "&amp;Q10&amp;" ► "&amp;J10&amp;" "&amp;P13&amp;" "&amp;Q13&amp;" "&amp;R13&amp;" "&amp;S13</f>
        <v>Recette mère ► MILLE-FEUILLE meringue et chiboust pamplemousse aux fraises des bois ► Famille = pâtisserie--ENTREMET ► JUS DE FRAISES DES BOIS  ⓫  Dupliquée pour 36 couverts</v>
      </c>
      <c r="L13" s="1738"/>
      <c r="M13" s="1738"/>
      <c r="N13" s="47"/>
      <c r="O13" s="47"/>
      <c r="P13" s="42"/>
      <c r="Q13" s="48" t="s">
        <v>36</v>
      </c>
      <c r="R13" s="49">
        <v>36</v>
      </c>
      <c r="S13" s="50" t="str">
        <f>S15</f>
        <v>couverts</v>
      </c>
      <c r="T13" s="1409"/>
      <c r="U13" s="120"/>
      <c r="V13" s="1410"/>
      <c r="W13" s="1410"/>
      <c r="X13" s="1410"/>
      <c r="Y13" s="1411"/>
      <c r="Z13" s="1412"/>
      <c r="AA13" s="1413"/>
      <c r="AB13" s="1414"/>
      <c r="AC13" s="1415"/>
      <c r="AD13" s="1416"/>
      <c r="AE13" s="1415"/>
      <c r="AF13" s="1417"/>
      <c r="AG13" s="1418"/>
      <c r="AH13" s="1419"/>
      <c r="AI13" s="1420"/>
      <c r="AJ13" s="1421"/>
      <c r="AK13" s="1422"/>
      <c r="AL13" s="1423"/>
      <c r="AM13" s="1409"/>
      <c r="AN13" s="120"/>
      <c r="AO13" s="1410"/>
      <c r="AP13" s="1410"/>
      <c r="AQ13" s="1410"/>
      <c r="AR13" s="1411"/>
      <c r="AS13" s="1412"/>
      <c r="AT13" s="1413"/>
      <c r="AU13" s="1414"/>
      <c r="AV13" s="1415"/>
      <c r="AW13" s="1416"/>
      <c r="AX13" s="1415"/>
      <c r="AY13" s="1417"/>
      <c r="AZ13" s="1418"/>
      <c r="BA13" s="1419"/>
      <c r="BB13" s="1420"/>
      <c r="BC13" s="1421"/>
      <c r="BD13" s="1422"/>
      <c r="BE13" s="1423"/>
      <c r="BH13" s="3">
        <v>1</v>
      </c>
    </row>
    <row r="14" spans="1:62" ht="27" customHeight="1">
      <c r="B14" s="28" t="s">
        <v>11</v>
      </c>
      <c r="C14" s="34" t="str">
        <f>C16</f>
        <v>J JUS DE FRAISES DES BOIS | pâtisserie--ENTREMET| Auteur &gt; recette Béghin Say de Jean-Jacques Borne MOF 1994</v>
      </c>
      <c r="D14" s="35">
        <f>D16</f>
        <v>18</v>
      </c>
      <c r="E14" s="35" t="str">
        <f>E16</f>
        <v>assiettes</v>
      </c>
      <c r="F14" s="36" t="str">
        <f>F16</f>
        <v>Recette mère ► MILLE-FEUILLE meringue et chiboust pamplemousse aux fraises des bois</v>
      </c>
      <c r="G14" s="54">
        <v>18</v>
      </c>
      <c r="H14" s="55" t="s">
        <v>20</v>
      </c>
      <c r="I14" s="44"/>
      <c r="J14" s="44"/>
      <c r="K14" s="1738"/>
      <c r="L14" s="1738"/>
      <c r="M14" s="1738"/>
      <c r="N14" s="47"/>
      <c r="O14" s="47"/>
      <c r="P14" s="56"/>
      <c r="Q14" s="9"/>
      <c r="R14" s="57" t="s">
        <v>41</v>
      </c>
      <c r="S14" s="58" t="s">
        <v>42</v>
      </c>
      <c r="T14" s="1409"/>
      <c r="U14" s="120"/>
      <c r="V14" s="1410"/>
      <c r="W14" s="1410"/>
      <c r="X14" s="1410"/>
      <c r="Y14" s="1411"/>
      <c r="Z14" s="1412"/>
      <c r="AA14" s="1413"/>
      <c r="AB14" s="1414"/>
      <c r="AC14" s="1415"/>
      <c r="AD14" s="1416"/>
      <c r="AE14" s="1415"/>
      <c r="AF14" s="1417"/>
      <c r="AG14" s="1418"/>
      <c r="AH14" s="1419"/>
      <c r="AI14" s="1420"/>
      <c r="AJ14" s="1421"/>
      <c r="AK14" s="1422"/>
      <c r="AL14" s="1423"/>
      <c r="AM14" s="1409"/>
      <c r="AN14" s="120"/>
      <c r="AO14" s="1410"/>
      <c r="AP14" s="1410"/>
      <c r="AQ14" s="1410"/>
      <c r="AR14" s="1411"/>
      <c r="AS14" s="1412"/>
      <c r="AT14" s="1413"/>
      <c r="AU14" s="1414"/>
      <c r="AV14" s="1415"/>
      <c r="AW14" s="1416"/>
      <c r="AX14" s="1415"/>
      <c r="AY14" s="1417"/>
      <c r="AZ14" s="1418"/>
      <c r="BA14" s="1419"/>
      <c r="BB14" s="1420"/>
      <c r="BC14" s="1421"/>
      <c r="BD14" s="1422"/>
      <c r="BE14" s="1423"/>
      <c r="BH14" s="3">
        <v>1</v>
      </c>
    </row>
    <row r="15" spans="1:62" ht="27" customHeight="1">
      <c r="B15" s="28" t="s">
        <v>16</v>
      </c>
      <c r="C15" s="34" t="str">
        <f>C16</f>
        <v>J JUS DE FRAISES DES BOIS | pâtisserie--ENTREMET| Auteur &gt; recette Béghin Say de Jean-Jacques Borne MOF 1994</v>
      </c>
      <c r="D15" s="35">
        <f>D16</f>
        <v>18</v>
      </c>
      <c r="E15" s="35" t="str">
        <f>E16</f>
        <v>assiettes</v>
      </c>
      <c r="F15" s="36" t="str">
        <f>F16</f>
        <v>Recette mère ► MILLE-FEUILLE meringue et chiboust pamplemousse aux fraises des bois</v>
      </c>
      <c r="G15" s="63" t="s">
        <v>51</v>
      </c>
      <c r="H15" s="64">
        <f>P25</f>
        <v>0.35</v>
      </c>
      <c r="I15" s="65"/>
      <c r="J15" s="65"/>
      <c r="K15" s="66"/>
      <c r="L15" s="66"/>
      <c r="M15" s="66"/>
      <c r="N15" s="66"/>
      <c r="O15" s="66"/>
      <c r="Q15" s="67" t="s">
        <v>52</v>
      </c>
      <c r="R15" s="1701">
        <v>18</v>
      </c>
      <c r="S15" s="68" t="s">
        <v>37</v>
      </c>
      <c r="T15" s="1409"/>
      <c r="U15" s="120"/>
      <c r="V15" s="1410"/>
      <c r="W15" s="1410"/>
      <c r="X15" s="1410"/>
      <c r="Y15" s="1411"/>
      <c r="Z15" s="1412"/>
      <c r="AA15" s="1413"/>
      <c r="AB15" s="1414"/>
      <c r="AC15" s="1415"/>
      <c r="AD15" s="1416"/>
      <c r="AE15" s="1415"/>
      <c r="AF15" s="1417"/>
      <c r="AG15" s="1418"/>
      <c r="AH15" s="1419"/>
      <c r="AI15" s="1420"/>
      <c r="AJ15" s="1421"/>
      <c r="AK15" s="1422"/>
      <c r="AL15" s="1423"/>
      <c r="AM15" s="1409"/>
      <c r="AN15" s="120"/>
      <c r="AO15" s="1410"/>
      <c r="AP15" s="1410"/>
      <c r="AQ15" s="1410"/>
      <c r="AR15" s="1411"/>
      <c r="AS15" s="1412"/>
      <c r="AT15" s="1413"/>
      <c r="AU15" s="1414"/>
      <c r="AV15" s="1415"/>
      <c r="AW15" s="1416"/>
      <c r="AX15" s="1415"/>
      <c r="AY15" s="1417"/>
      <c r="AZ15" s="1418"/>
      <c r="BA15" s="1419"/>
      <c r="BB15" s="1420"/>
      <c r="BC15" s="1421"/>
      <c r="BD15" s="1422"/>
      <c r="BE15" s="1423"/>
      <c r="BH15" s="3">
        <v>1</v>
      </c>
    </row>
    <row r="16" spans="1:62" ht="27" customHeight="1">
      <c r="B16" s="73" t="s">
        <v>16</v>
      </c>
      <c r="C16" s="74" t="str">
        <f>G16</f>
        <v>J JUS DE FRAISES DES BOIS | pâtisserie--ENTREMET| Auteur &gt; recette Béghin Say de Jean-Jacques Borne MOF 1994</v>
      </c>
      <c r="D16" s="75">
        <f>G14</f>
        <v>18</v>
      </c>
      <c r="E16" s="74" t="str">
        <f>H14</f>
        <v>assiettes</v>
      </c>
      <c r="F16" s="76" t="str">
        <f>L16&amp;" "&amp;M16</f>
        <v>Recette mère ► MILLE-FEUILLE meringue et chiboust pamplemousse aux fraises des bois</v>
      </c>
      <c r="G16" s="77" t="str">
        <f>UPPER(LEFT(J10,1))&amp;" "&amp;J10&amp;" | "&amp;Q10&amp;"| "&amp;J12&amp;" "&amp;K12</f>
        <v>J JUS DE FRAISES DES BOIS | pâtisserie--ENTREMET| Auteur &gt; recette Béghin Say de Jean-Jacques Borne MOF 1994</v>
      </c>
      <c r="H16" s="78" t="s">
        <v>55</v>
      </c>
      <c r="I16" s="1739" t="s">
        <v>56</v>
      </c>
      <c r="J16" s="1739"/>
      <c r="K16" s="1739"/>
      <c r="L16" s="79" t="str">
        <f>IF(ISTEXT(M16),"Recette mère ►",H16)</f>
        <v>Recette mère ►</v>
      </c>
      <c r="M16" s="80" t="s">
        <v>57</v>
      </c>
      <c r="N16" s="80"/>
      <c r="O16" s="80"/>
      <c r="P16" s="81"/>
      <c r="Q16" s="81"/>
      <c r="R16" s="81"/>
      <c r="S16" s="1110" t="s">
        <v>912</v>
      </c>
      <c r="T16" s="1409"/>
      <c r="U16" s="120"/>
      <c r="V16" s="1410"/>
      <c r="W16" s="1410"/>
      <c r="X16" s="1410"/>
      <c r="Y16" s="1411"/>
      <c r="Z16" s="1412"/>
      <c r="AA16" s="1413"/>
      <c r="AB16" s="1414"/>
      <c r="AC16" s="1415"/>
      <c r="AD16" s="1416"/>
      <c r="AE16" s="1415"/>
      <c r="AF16" s="1417"/>
      <c r="AG16" s="1418"/>
      <c r="AH16" s="1419"/>
      <c r="AI16" s="1420"/>
      <c r="AJ16" s="1421"/>
      <c r="AK16" s="1422"/>
      <c r="AL16" s="1423"/>
      <c r="AM16" s="1409"/>
      <c r="AN16" s="120"/>
      <c r="AO16" s="1410"/>
      <c r="AP16" s="1410"/>
      <c r="AQ16" s="1410"/>
      <c r="AR16" s="1411"/>
      <c r="AS16" s="1412"/>
      <c r="AT16" s="1413"/>
      <c r="AU16" s="1414"/>
      <c r="AV16" s="1415"/>
      <c r="AW16" s="1416"/>
      <c r="AX16" s="1415"/>
      <c r="AY16" s="1417"/>
      <c r="AZ16" s="1418"/>
      <c r="BA16" s="1419"/>
      <c r="BB16" s="1420"/>
      <c r="BC16" s="1421"/>
      <c r="BD16" s="1422"/>
      <c r="BE16" s="1423"/>
      <c r="BH16" s="3">
        <v>1</v>
      </c>
    </row>
    <row r="17" spans="2:60" ht="27" customHeight="1">
      <c r="B17" s="84" t="s">
        <v>16</v>
      </c>
      <c r="C17" s="85" t="str">
        <f>C16</f>
        <v>J JUS DE FRAISES DES BOIS | pâtisserie--ENTREMET| Auteur &gt; recette Béghin Say de Jean-Jacques Borne MOF 1994</v>
      </c>
      <c r="D17" s="85">
        <f>D16</f>
        <v>18</v>
      </c>
      <c r="E17" s="85" t="str">
        <f>E16</f>
        <v>assiettes</v>
      </c>
      <c r="F17" s="86" t="str">
        <f>F16</f>
        <v>Recette mère ► MILLE-FEUILLE meringue et chiboust pamplemousse aux fraises des bois</v>
      </c>
      <c r="G17" s="13" t="s">
        <v>67</v>
      </c>
      <c r="H17" s="13" t="s">
        <v>68</v>
      </c>
      <c r="I17" s="13" t="s">
        <v>69</v>
      </c>
      <c r="J17" s="13" t="s">
        <v>70</v>
      </c>
      <c r="K17" s="87" t="s">
        <v>71</v>
      </c>
      <c r="L17" s="88" t="s">
        <v>72</v>
      </c>
      <c r="M17" s="89" t="s">
        <v>73</v>
      </c>
      <c r="N17" s="89" t="s">
        <v>74</v>
      </c>
      <c r="O17" s="89" t="s">
        <v>75</v>
      </c>
      <c r="P17" s="89" t="s">
        <v>76</v>
      </c>
      <c r="Q17" s="89" t="s">
        <v>77</v>
      </c>
      <c r="R17" s="89" t="s">
        <v>78</v>
      </c>
      <c r="S17" s="90" t="s">
        <v>79</v>
      </c>
      <c r="T17" s="1409"/>
      <c r="U17" s="120"/>
      <c r="V17" s="1410"/>
      <c r="W17" s="1410"/>
      <c r="X17" s="1410"/>
      <c r="Y17" s="1411"/>
      <c r="Z17" s="1412"/>
      <c r="AA17" s="1413"/>
      <c r="AB17" s="1414"/>
      <c r="AC17" s="1415"/>
      <c r="AD17" s="1416"/>
      <c r="AE17" s="1415"/>
      <c r="AF17" s="1417"/>
      <c r="AG17" s="1418"/>
      <c r="AH17" s="1419"/>
      <c r="AI17" s="1420"/>
      <c r="AJ17" s="1421"/>
      <c r="AK17" s="1422"/>
      <c r="AL17" s="1423"/>
      <c r="AM17" s="1409"/>
      <c r="AN17" s="120"/>
      <c r="AO17" s="1410"/>
      <c r="AP17" s="1410"/>
      <c r="AQ17" s="1410"/>
      <c r="AR17" s="1411"/>
      <c r="AS17" s="1412"/>
      <c r="AT17" s="1413"/>
      <c r="AU17" s="1414"/>
      <c r="AV17" s="1415"/>
      <c r="AW17" s="1416"/>
      <c r="AX17" s="1415"/>
      <c r="AY17" s="1417"/>
      <c r="AZ17" s="1418"/>
      <c r="BA17" s="1419"/>
      <c r="BB17" s="1420"/>
      <c r="BC17" s="1421"/>
      <c r="BD17" s="1422"/>
      <c r="BE17" s="1423"/>
      <c r="BH17" s="3">
        <v>1</v>
      </c>
    </row>
    <row r="18" spans="2:60" ht="27" customHeight="1">
      <c r="B18" s="28" t="s">
        <v>11</v>
      </c>
      <c r="C18" s="34" t="str">
        <f>C16</f>
        <v>J JUS DE FRAISES DES BOIS | pâtisserie--ENTREMET| Auteur &gt; recette Béghin Say de Jean-Jacques Borne MOF 1994</v>
      </c>
      <c r="D18" s="35">
        <f>D16</f>
        <v>18</v>
      </c>
      <c r="E18" s="34" t="str">
        <f>E16</f>
        <v>assiettes</v>
      </c>
      <c r="F18" s="36" t="str">
        <f>F16</f>
        <v>Recette mère ► MILLE-FEUILLE meringue et chiboust pamplemousse aux fraises des bois</v>
      </c>
      <c r="G18" s="92" t="s">
        <v>80</v>
      </c>
      <c r="H18" s="93" t="s">
        <v>81</v>
      </c>
      <c r="I18" s="94"/>
      <c r="J18" s="1884" t="s">
        <v>82</v>
      </c>
      <c r="K18" s="1885" t="s">
        <v>83</v>
      </c>
      <c r="L18" s="1886" t="s">
        <v>84</v>
      </c>
      <c r="M18" s="95" t="s">
        <v>85</v>
      </c>
      <c r="N18" s="96" t="s">
        <v>51</v>
      </c>
      <c r="O18" s="97" t="s">
        <v>86</v>
      </c>
      <c r="P18" s="1887" t="s">
        <v>87</v>
      </c>
      <c r="Q18" s="1889" t="s">
        <v>86</v>
      </c>
      <c r="R18" s="1881" t="s">
        <v>88</v>
      </c>
      <c r="S18" s="1882" t="s">
        <v>89</v>
      </c>
      <c r="T18" s="1409"/>
      <c r="U18" s="120"/>
      <c r="V18" s="1410"/>
      <c r="W18" s="1410"/>
      <c r="X18" s="1410"/>
      <c r="Y18" s="1411"/>
      <c r="Z18" s="1412"/>
      <c r="AA18" s="1413"/>
      <c r="AB18" s="1414"/>
      <c r="AC18" s="1415"/>
      <c r="AD18" s="1416"/>
      <c r="AE18" s="1415"/>
      <c r="AF18" s="1417"/>
      <c r="AG18" s="1418"/>
      <c r="AH18" s="1419"/>
      <c r="AI18" s="1420"/>
      <c r="AJ18" s="1421"/>
      <c r="AK18" s="1422"/>
      <c r="AL18" s="1423"/>
      <c r="AM18" s="1409"/>
      <c r="AN18" s="120"/>
      <c r="AO18" s="1410"/>
      <c r="AP18" s="1410"/>
      <c r="AQ18" s="1410"/>
      <c r="AR18" s="1411"/>
      <c r="AS18" s="1412"/>
      <c r="AT18" s="1413"/>
      <c r="AU18" s="1414"/>
      <c r="AV18" s="1415"/>
      <c r="AW18" s="1416"/>
      <c r="AX18" s="1415"/>
      <c r="AY18" s="1417"/>
      <c r="AZ18" s="1418"/>
      <c r="BA18" s="1419"/>
      <c r="BB18" s="1420"/>
      <c r="BC18" s="1421"/>
      <c r="BD18" s="1422"/>
      <c r="BE18" s="1423"/>
      <c r="BH18" s="3">
        <v>1</v>
      </c>
    </row>
    <row r="19" spans="2:60" ht="27" customHeight="1">
      <c r="B19" s="28" t="s">
        <v>11</v>
      </c>
      <c r="C19" s="34" t="str">
        <f>C16</f>
        <v>J JUS DE FRAISES DES BOIS | pâtisserie--ENTREMET| Auteur &gt; recette Béghin Say de Jean-Jacques Borne MOF 1994</v>
      </c>
      <c r="D19" s="35">
        <f>D16</f>
        <v>18</v>
      </c>
      <c r="E19" s="34" t="str">
        <f>E16</f>
        <v>assiettes</v>
      </c>
      <c r="F19" s="36" t="str">
        <f>F16</f>
        <v>Recette mère ► MILLE-FEUILLE meringue et chiboust pamplemousse aux fraises des bois</v>
      </c>
      <c r="G19" s="99" t="s">
        <v>94</v>
      </c>
      <c r="H19" s="100" t="s">
        <v>95</v>
      </c>
      <c r="I19" s="101" t="s">
        <v>96</v>
      </c>
      <c r="J19" s="1741"/>
      <c r="K19" s="1743"/>
      <c r="L19" s="1745"/>
      <c r="M19" s="102" t="s">
        <v>97</v>
      </c>
      <c r="N19" s="103" t="s">
        <v>98</v>
      </c>
      <c r="O19" s="104">
        <v>1</v>
      </c>
      <c r="P19" s="1888"/>
      <c r="Q19" s="1749"/>
      <c r="R19" s="1751"/>
      <c r="S19" s="1753"/>
      <c r="T19" s="1409"/>
      <c r="U19" s="120"/>
      <c r="V19" s="1410"/>
      <c r="W19" s="1410"/>
      <c r="X19" s="1410"/>
      <c r="Y19" s="1411"/>
      <c r="Z19" s="1412"/>
      <c r="AA19" s="1413"/>
      <c r="AB19" s="1414"/>
      <c r="AC19" s="1415"/>
      <c r="AD19" s="1416"/>
      <c r="AE19" s="1415"/>
      <c r="AF19" s="1417"/>
      <c r="AG19" s="1418"/>
      <c r="AH19" s="1419"/>
      <c r="AI19" s="1420"/>
      <c r="AJ19" s="1421"/>
      <c r="AK19" s="1422"/>
      <c r="AL19" s="1423"/>
      <c r="AM19" s="1409"/>
      <c r="AN19" s="120"/>
      <c r="AO19" s="1410"/>
      <c r="AP19" s="1410"/>
      <c r="AQ19" s="1410"/>
      <c r="AR19" s="1411"/>
      <c r="AS19" s="1412"/>
      <c r="AT19" s="1413"/>
      <c r="AU19" s="1414"/>
      <c r="AV19" s="1415"/>
      <c r="AW19" s="1416"/>
      <c r="AX19" s="1415"/>
      <c r="AY19" s="1417"/>
      <c r="AZ19" s="1418"/>
      <c r="BA19" s="1419"/>
      <c r="BB19" s="1420"/>
      <c r="BC19" s="1421"/>
      <c r="BD19" s="1422"/>
      <c r="BE19" s="1423"/>
      <c r="BH19" s="3">
        <v>1</v>
      </c>
    </row>
    <row r="20" spans="2:60" ht="27" customHeight="1">
      <c r="B20" s="28" t="s">
        <v>11</v>
      </c>
      <c r="C20" s="34" t="str">
        <f>C16</f>
        <v>J JUS DE FRAISES DES BOIS | pâtisserie--ENTREMET| Auteur &gt; recette Béghin Say de Jean-Jacques Borne MOF 1994</v>
      </c>
      <c r="D20" s="35">
        <f>D16</f>
        <v>18</v>
      </c>
      <c r="E20" s="34" t="str">
        <f>E16</f>
        <v>assiettes</v>
      </c>
      <c r="F20" s="36" t="str">
        <f>F16</f>
        <v>Recette mère ► MILLE-FEUILLE meringue et chiboust pamplemousse aux fraises des bois</v>
      </c>
      <c r="G20" s="105"/>
      <c r="H20" s="106"/>
      <c r="I20" s="107" t="str">
        <f>IF(OR(ISTEXT(G20), G20&lt;=0, J20&lt;=0), "", "de")</f>
        <v/>
      </c>
      <c r="J20" s="108">
        <v>250</v>
      </c>
      <c r="K20" s="121" t="s">
        <v>102</v>
      </c>
      <c r="L20" s="110">
        <v>1</v>
      </c>
      <c r="M20" s="111" t="s">
        <v>3412</v>
      </c>
      <c r="N20" s="112">
        <f>IF(P25=0,0,(P20/P25)*O19*1000)</f>
        <v>714.28571428571433</v>
      </c>
      <c r="O20" s="113">
        <f>IF(P25=0, 0, (G20*L20)/(P25*O19))</f>
        <v>0</v>
      </c>
      <c r="P20" s="114">
        <f>IFERROR(_xlfn.LET(_xlpm.v,IFERROR(_xlfn.XLOOKUP(K20,G26:S26,G27:S27),_xlfn.XLOOKUP(K20,G28:S28,G29:S29)),_xlpm.v*J20*IF(ISBLANK(G20),1,G20)),0)</f>
        <v>0.25</v>
      </c>
      <c r="Q20" s="115">
        <f>IF(OR(ISBLANK(R15),R15=0),0,G20*R13*L20/R15)</f>
        <v>0</v>
      </c>
      <c r="R20" s="116">
        <f>IF(OR(ISBLANK(R15),R15=0),0,P20*L20*R13/R15)</f>
        <v>0.5</v>
      </c>
      <c r="S20" s="117" t="str">
        <f>_xlfn.LET(_xlpm.unite,SUBSTITUTE(TRIM(K20)," (s)",""),_xlpm.val,R20,_xlpm.estVol,COUNTIF(M26:S26,_xlpm.unite)+COUNTIF(M28:S28,_xlpm.unite)&gt;0,_xlpm.estPoids,COUNTIF(G26:L26,_xlpm.unite)+COUNTIF(G28:L28,_xlpm.unite)&gt;0,IF(_xlpm.estVol,IF(ROUND(_xlpm.val,3)&gt;=1,ROUND(_xlpm.val,3)&amp;" L",MAX(1,ROUND(_xlpm.val*100,0))&amp;" cl"),IF(_xlpm.estPoids,IF(ROUND(_xlpm.val,3)&gt;=1,ROUND(_xlpm.val,3)&amp;" Kg",MAX(1,ROUND(_xlpm.val*1000,0))&amp;" g"),"")))</f>
        <v>500 g</v>
      </c>
      <c r="T20" s="1409"/>
      <c r="U20" s="120"/>
      <c r="V20" s="1410"/>
      <c r="W20" s="1410"/>
      <c r="X20" s="1410"/>
      <c r="Y20" s="1411"/>
      <c r="Z20" s="1412"/>
      <c r="AA20" s="1413"/>
      <c r="AB20" s="1414"/>
      <c r="AC20" s="1415"/>
      <c r="AD20" s="1416"/>
      <c r="AE20" s="1415"/>
      <c r="AF20" s="1417"/>
      <c r="AG20" s="1418"/>
      <c r="AH20" s="1419"/>
      <c r="AI20" s="1420"/>
      <c r="AJ20" s="1421"/>
      <c r="AK20" s="1422"/>
      <c r="AL20" s="1423"/>
      <c r="AM20" s="1409"/>
      <c r="AN20" s="120"/>
      <c r="AO20" s="1410"/>
      <c r="AP20" s="1410"/>
      <c r="AQ20" s="1410"/>
      <c r="AR20" s="1411"/>
      <c r="AS20" s="1412"/>
      <c r="AT20" s="1413"/>
      <c r="AU20" s="1414"/>
      <c r="AV20" s="1415"/>
      <c r="AW20" s="1416"/>
      <c r="AX20" s="1415"/>
      <c r="AY20" s="1417"/>
      <c r="AZ20" s="1418"/>
      <c r="BA20" s="1419"/>
      <c r="BB20" s="1420"/>
      <c r="BC20" s="1421"/>
      <c r="BD20" s="1422"/>
      <c r="BE20" s="1423"/>
      <c r="BH20" s="3">
        <v>1</v>
      </c>
    </row>
    <row r="21" spans="2:60" ht="27" customHeight="1">
      <c r="B21" s="120" t="str">
        <f>IF(M21&lt;&gt;"","A","►")</f>
        <v>A</v>
      </c>
      <c r="C21" s="34" t="str">
        <f>C16</f>
        <v>J JUS DE FRAISES DES BOIS | pâtisserie--ENTREMET| Auteur &gt; recette Béghin Say de Jean-Jacques Borne MOF 1994</v>
      </c>
      <c r="D21" s="35">
        <f>D16</f>
        <v>18</v>
      </c>
      <c r="E21" s="34" t="str">
        <f>E16</f>
        <v>assiettes</v>
      </c>
      <c r="F21" s="36" t="str">
        <f>F16</f>
        <v>Recette mère ► MILLE-FEUILLE meringue et chiboust pamplemousse aux fraises des bois</v>
      </c>
      <c r="G21" s="105"/>
      <c r="H21" s="106"/>
      <c r="I21" s="107" t="str">
        <f>IF(OR(ISTEXT(G21), G21&lt;=0, J21&lt;=0), "", "de")</f>
        <v/>
      </c>
      <c r="J21" s="108">
        <v>50</v>
      </c>
      <c r="K21" s="121" t="s">
        <v>102</v>
      </c>
      <c r="L21" s="110">
        <v>1</v>
      </c>
      <c r="M21" s="111" t="s">
        <v>3413</v>
      </c>
      <c r="N21" s="112">
        <f>IF(P25=0,0,(P21/P25)*O19*1000)</f>
        <v>142.85714285714289</v>
      </c>
      <c r="O21" s="122">
        <f>IF(P25=0, 0, (G21*L21)/(P25*O19))</f>
        <v>0</v>
      </c>
      <c r="P21" s="114">
        <f>IFERROR(_xlfn.LET(_xlpm.v,IFERROR(_xlfn.XLOOKUP(K21,G26:S26,G27:S27),_xlfn.XLOOKUP(K21,G28:S28,G29:S29)),_xlpm.v*J21*IF(ISBLANK(G21),1,G21)),0)</f>
        <v>0.05</v>
      </c>
      <c r="Q21" s="123">
        <f>IF(OR(ISBLANK(R15),R15=0),0,G21*R13*L21/R15)</f>
        <v>0</v>
      </c>
      <c r="R21" s="116">
        <f>IF(OR(ISBLANK(R15),R15=0),0,P21*L21*R13/R15)</f>
        <v>0.1</v>
      </c>
      <c r="S21" s="124" t="str">
        <f>_xlfn.LET(_xlpm.unite,SUBSTITUTE(TRIM(K21)," (s)",""),_xlpm.val,R21,_xlpm.estVol,COUNTIF(M26:S26,_xlpm.unite)+COUNTIF(M28:S28,_xlpm.unite)&gt;0,_xlpm.estPoids,COUNTIF(G26:L26,_xlpm.unite)+COUNTIF(G28:L28,_xlpm.unite)&gt;0,IF(_xlpm.estVol,IF(ROUND(_xlpm.val,3)&gt;=1,ROUND(_xlpm.val,3)&amp;" L",MAX(1,ROUND(_xlpm.val*100,0))&amp;" cl"),IF(_xlpm.estPoids,IF(ROUND(_xlpm.val,3)&gt;=1,ROUND(_xlpm.val,3)&amp;" Kg",MAX(1,ROUND(_xlpm.val*1000,0))&amp;" g"),"")))</f>
        <v>100 g</v>
      </c>
      <c r="T21" s="1409"/>
      <c r="U21" s="120"/>
      <c r="V21" s="1410"/>
      <c r="W21" s="1410"/>
      <c r="X21" s="1410"/>
      <c r="Y21" s="1411"/>
      <c r="Z21" s="1412"/>
      <c r="AA21" s="1413"/>
      <c r="AB21" s="1414"/>
      <c r="AC21" s="1415"/>
      <c r="AD21" s="1416"/>
      <c r="AE21" s="1415"/>
      <c r="AF21" s="1417"/>
      <c r="AG21" s="1418"/>
      <c r="AH21" s="1419"/>
      <c r="AI21" s="1420"/>
      <c r="AJ21" s="1421"/>
      <c r="AK21" s="1422"/>
      <c r="AL21" s="1423"/>
      <c r="AM21" s="1409"/>
      <c r="AN21" s="120"/>
      <c r="AO21" s="1410"/>
      <c r="AP21" s="1410"/>
      <c r="AQ21" s="1410"/>
      <c r="AR21" s="1411"/>
      <c r="AS21" s="1412"/>
      <c r="AT21" s="1413"/>
      <c r="AU21" s="1414"/>
      <c r="AV21" s="1415"/>
      <c r="AW21" s="1416"/>
      <c r="AX21" s="1415"/>
      <c r="AY21" s="1417"/>
      <c r="AZ21" s="1418"/>
      <c r="BA21" s="1419"/>
      <c r="BB21" s="1420"/>
      <c r="BC21" s="1421"/>
      <c r="BD21" s="1422"/>
      <c r="BE21" s="1423"/>
      <c r="BH21" s="3">
        <v>1</v>
      </c>
    </row>
    <row r="22" spans="2:60" ht="27" customHeight="1">
      <c r="B22" s="120" t="str">
        <f>IF(M22&lt;&gt;"","A","►")</f>
        <v>A</v>
      </c>
      <c r="C22" s="34" t="str">
        <f>C16</f>
        <v>J JUS DE FRAISES DES BOIS | pâtisserie--ENTREMET| Auteur &gt; recette Béghin Say de Jean-Jacques Borne MOF 1994</v>
      </c>
      <c r="D22" s="35">
        <f>D16</f>
        <v>18</v>
      </c>
      <c r="E22" s="34" t="str">
        <f>E16</f>
        <v>assiettes</v>
      </c>
      <c r="F22" s="36" t="str">
        <f>F16</f>
        <v>Recette mère ► MILLE-FEUILLE meringue et chiboust pamplemousse aux fraises des bois</v>
      </c>
      <c r="G22" s="105"/>
      <c r="H22" s="125"/>
      <c r="I22" s="107" t="str">
        <f>IF(OR(ISTEXT(G22), G22&lt;=0, J22&lt;=0), "", "de")</f>
        <v/>
      </c>
      <c r="J22" s="108">
        <v>50</v>
      </c>
      <c r="K22" s="121" t="s">
        <v>102</v>
      </c>
      <c r="L22" s="110">
        <v>1</v>
      </c>
      <c r="M22" s="111" t="s">
        <v>3409</v>
      </c>
      <c r="N22" s="112">
        <f>IF(P25=0,0,(P22/P25)*O19*1000)</f>
        <v>142.85714285714289</v>
      </c>
      <c r="O22" s="122">
        <f>IF(P25=0, 0, (G22*L22)/(P25*O19))</f>
        <v>0</v>
      </c>
      <c r="P22" s="114">
        <f>IFERROR(_xlfn.LET(_xlpm.v,IFERROR(_xlfn.XLOOKUP(K22,G26:S26,G27:S27),_xlfn.XLOOKUP(K22,G28:S28,G29:S29)),_xlpm.v*J22*IF(ISBLANK(G22),1,G22)),0)</f>
        <v>0.05</v>
      </c>
      <c r="Q22" s="127">
        <f>IF(OR(ISBLANK(R15),R15=0),0,G22*R13*L22/R15)</f>
        <v>0</v>
      </c>
      <c r="R22" s="116">
        <f>IF(OR(ISBLANK(R15),R15=0),0,P22*L22*R13/R15)</f>
        <v>0.1</v>
      </c>
      <c r="S22" s="128" t="str">
        <f>_xlfn.LET(_xlpm.unite,SUBSTITUTE(TRIM(K22)," (s)",""),_xlpm.val,R22,_xlpm.estVol,COUNTIF(M26:S26,_xlpm.unite)+COUNTIF(M28:S28,_xlpm.unite)&gt;0,_xlpm.estPoids,COUNTIF(G26:L26,_xlpm.unite)+COUNTIF(G28:L28,_xlpm.unite)&gt;0,IF(_xlpm.estVol,IF(ROUND(_xlpm.val,3)&gt;=1,ROUND(_xlpm.val,3)&amp;" L",MAX(1,ROUND(_xlpm.val*100,0))&amp;" cl"),IF(_xlpm.estPoids,IF(ROUND(_xlpm.val,3)&gt;=1,ROUND(_xlpm.val,3)&amp;" Kg",MAX(1,ROUND(_xlpm.val*1000,0))&amp;" g"),"")))</f>
        <v>100 g</v>
      </c>
      <c r="T22" s="1409"/>
      <c r="U22" s="120"/>
      <c r="V22" s="1410"/>
      <c r="W22" s="1410"/>
      <c r="X22" s="1410"/>
      <c r="Y22" s="1411"/>
      <c r="Z22" s="1412"/>
      <c r="AA22" s="1413"/>
      <c r="AB22" s="1414"/>
      <c r="AC22" s="1415"/>
      <c r="AD22" s="1416"/>
      <c r="AE22" s="1415"/>
      <c r="AF22" s="1417"/>
      <c r="AG22" s="1418"/>
      <c r="AH22" s="1419"/>
      <c r="AI22" s="1420"/>
      <c r="AJ22" s="1421"/>
      <c r="AK22" s="1422"/>
      <c r="AL22" s="1423"/>
      <c r="AM22" s="1409"/>
      <c r="AN22" s="120"/>
      <c r="AO22" s="1410"/>
      <c r="AP22" s="1410"/>
      <c r="AQ22" s="1410"/>
      <c r="AR22" s="1411"/>
      <c r="AS22" s="1412"/>
      <c r="AT22" s="1413"/>
      <c r="AU22" s="1414"/>
      <c r="AV22" s="1415"/>
      <c r="AW22" s="1416"/>
      <c r="AX22" s="1415"/>
      <c r="AY22" s="1417"/>
      <c r="AZ22" s="1418"/>
      <c r="BA22" s="1419"/>
      <c r="BB22" s="1420"/>
      <c r="BC22" s="1421"/>
      <c r="BD22" s="1422"/>
      <c r="BE22" s="1423"/>
      <c r="BH22" s="3">
        <v>1</v>
      </c>
    </row>
    <row r="23" spans="2:60" ht="27" customHeight="1">
      <c r="B23" s="120" t="str">
        <f>IF(M23&lt;&gt;"","A","►")</f>
        <v>►</v>
      </c>
      <c r="C23" s="34" t="str">
        <f>C16</f>
        <v>J JUS DE FRAISES DES BOIS | pâtisserie--ENTREMET| Auteur &gt; recette Béghin Say de Jean-Jacques Borne MOF 1994</v>
      </c>
      <c r="D23" s="35">
        <f>D16</f>
        <v>18</v>
      </c>
      <c r="E23" s="34" t="str">
        <f>E16</f>
        <v>assiettes</v>
      </c>
      <c r="F23" s="36" t="str">
        <f>F16</f>
        <v>Recette mère ► MILLE-FEUILLE meringue et chiboust pamplemousse aux fraises des bois</v>
      </c>
      <c r="G23" s="105"/>
      <c r="H23" s="125"/>
      <c r="I23" s="107" t="str">
        <f>IF(OR(ISTEXT(G23), G23&lt;=0, J23&lt;=0), "", "de")</f>
        <v/>
      </c>
      <c r="J23" s="108"/>
      <c r="K23" s="146"/>
      <c r="L23" s="110">
        <v>1</v>
      </c>
      <c r="M23" s="111"/>
      <c r="N23" s="112">
        <f>IF(P25=0,0,(P23/P25)*O19*1000)</f>
        <v>0</v>
      </c>
      <c r="O23" s="122">
        <f>IF(P25=0, 0, (G23*L23)/(P25*O19))</f>
        <v>0</v>
      </c>
      <c r="P23" s="114">
        <f>IFERROR(_xlfn.LET(_xlpm.v,IFERROR(_xlfn.XLOOKUP(K23,G26:S26,G27:S27),_xlfn.XLOOKUP(K23,G28:S28,G29:S29)),_xlpm.v*J23*IF(ISBLANK(G23),1,G23)),0)</f>
        <v>0</v>
      </c>
      <c r="Q23" s="123">
        <f>IF(OR(ISBLANK(R15),R15=0),0,G23*R13*L23/R15)</f>
        <v>0</v>
      </c>
      <c r="R23" s="116">
        <f>IF(OR(ISBLANK(R15),R15=0),0,P23*L23*R13/R15)</f>
        <v>0</v>
      </c>
      <c r="S23" s="124" t="str">
        <f>_xlfn.LET(_xlpm.unite,SUBSTITUTE(TRIM(K23)," (s)",""),_xlpm.val,R23,_xlpm.estVol,COUNTIF(M26:S26,_xlpm.unite)+COUNTIF(M28:S28,_xlpm.unite)&gt;0,_xlpm.estPoids,COUNTIF(G26:L26,_xlpm.unite)+COUNTIF(G28:L28,_xlpm.unite)&gt;0,IF(_xlpm.estVol,IF(ROUND(_xlpm.val,3)&gt;=1,ROUND(_xlpm.val,3)&amp;" L",MAX(1,ROUND(_xlpm.val*100,0))&amp;" cl"),IF(_xlpm.estPoids,IF(ROUND(_xlpm.val,3)&gt;=1,ROUND(_xlpm.val,3)&amp;" Kg",MAX(1,ROUND(_xlpm.val*1000,0))&amp;" g"),"")))</f>
        <v/>
      </c>
      <c r="T23" s="1409"/>
      <c r="U23" s="120"/>
      <c r="V23" s="1410"/>
      <c r="W23" s="1410"/>
      <c r="X23" s="1410"/>
      <c r="Y23" s="1411"/>
      <c r="Z23" s="1412"/>
      <c r="AA23" s="1413"/>
      <c r="AB23" s="1414"/>
      <c r="AC23" s="1415"/>
      <c r="AD23" s="1416"/>
      <c r="AE23" s="1415"/>
      <c r="AF23" s="1417"/>
      <c r="AG23" s="1418"/>
      <c r="AH23" s="1419"/>
      <c r="AI23" s="1420"/>
      <c r="AJ23" s="1421"/>
      <c r="AK23" s="1422"/>
      <c r="AL23" s="1423"/>
      <c r="AM23" s="1409"/>
      <c r="AN23" s="120"/>
      <c r="AO23" s="1410"/>
      <c r="AP23" s="1410"/>
      <c r="AQ23" s="1410"/>
      <c r="AR23" s="1411"/>
      <c r="AS23" s="1412"/>
      <c r="AT23" s="1413"/>
      <c r="AU23" s="1414"/>
      <c r="AV23" s="1415"/>
      <c r="AW23" s="1416"/>
      <c r="AX23" s="1415"/>
      <c r="AY23" s="1417"/>
      <c r="AZ23" s="1418"/>
      <c r="BA23" s="1419"/>
      <c r="BB23" s="1420"/>
      <c r="BC23" s="1421"/>
      <c r="BD23" s="1422"/>
      <c r="BE23" s="1423"/>
      <c r="BH23" s="3">
        <v>1</v>
      </c>
    </row>
    <row r="24" spans="2:60" ht="27" customHeight="1">
      <c r="B24" s="120" t="str">
        <f>IF(M24&lt;&gt;"","A","►")</f>
        <v>►</v>
      </c>
      <c r="C24" s="34" t="str">
        <f>C16</f>
        <v>J JUS DE FRAISES DES BOIS | pâtisserie--ENTREMET| Auteur &gt; recette Béghin Say de Jean-Jacques Borne MOF 1994</v>
      </c>
      <c r="D24" s="35">
        <f>D16</f>
        <v>18</v>
      </c>
      <c r="E24" s="34" t="str">
        <f>E16</f>
        <v>assiettes</v>
      </c>
      <c r="F24" s="36" t="str">
        <f>F16</f>
        <v>Recette mère ► MILLE-FEUILLE meringue et chiboust pamplemousse aux fraises des bois</v>
      </c>
      <c r="G24" s="105"/>
      <c r="H24" s="125"/>
      <c r="I24" s="107" t="str">
        <f>IF(OR(ISTEXT(G24), G24&lt;=0, J24&lt;=0), "", "de")</f>
        <v/>
      </c>
      <c r="J24" s="108"/>
      <c r="K24" s="146"/>
      <c r="L24" s="110">
        <v>1</v>
      </c>
      <c r="M24" s="111"/>
      <c r="N24" s="112">
        <f>IF(P25=0,0,(P24/P25)*O19*1000)</f>
        <v>0</v>
      </c>
      <c r="O24" s="122">
        <f>IF(P25=0, 0, (G24*L24)/(P25*O19))</f>
        <v>0</v>
      </c>
      <c r="P24" s="114">
        <f>IFERROR(_xlfn.LET(_xlpm.v,IFERROR(_xlfn.XLOOKUP(K24,G26:S26,G27:S27),_xlfn.XLOOKUP(K24,G28:S28,G29:S29)),_xlpm.v*J24*IF(ISBLANK(G24),1,G24)),0)</f>
        <v>0</v>
      </c>
      <c r="Q24" s="127">
        <f>IF(OR(ISBLANK(R15),R15=0),0,G24*R13*L24/R15)</f>
        <v>0</v>
      </c>
      <c r="R24" s="116">
        <f>IF(OR(ISBLANK(R15),R15=0),0,P24*L24*R13/R15)</f>
        <v>0</v>
      </c>
      <c r="S24" s="128" t="str">
        <f>_xlfn.LET(_xlpm.unite,SUBSTITUTE(TRIM(K24)," (s)",""),_xlpm.val,R24,_xlpm.estVol,COUNTIF(M26:S26,_xlpm.unite)+COUNTIF(M28:S28,_xlpm.unite)&gt;0,_xlpm.estPoids,COUNTIF(G26:L26,_xlpm.unite)+COUNTIF(G28:L28,_xlpm.unite)&gt;0,IF(_xlpm.estVol,IF(ROUND(_xlpm.val,3)&gt;=1,ROUND(_xlpm.val,3)&amp;" L",MAX(1,ROUND(_xlpm.val*100,0))&amp;" cl"),IF(_xlpm.estPoids,IF(ROUND(_xlpm.val,3)&gt;=1,ROUND(_xlpm.val,3)&amp;" Kg",MAX(1,ROUND(_xlpm.val*1000,0))&amp;" g"),"")))</f>
        <v/>
      </c>
      <c r="T24" s="1409"/>
      <c r="U24" s="120"/>
      <c r="V24" s="1410"/>
      <c r="W24" s="1410"/>
      <c r="X24" s="1410"/>
      <c r="Y24" s="1411"/>
      <c r="Z24" s="1412"/>
      <c r="AA24" s="1413"/>
      <c r="AB24" s="1414"/>
      <c r="AC24" s="1415"/>
      <c r="AD24" s="1416"/>
      <c r="AE24" s="1415"/>
      <c r="AF24" s="1417"/>
      <c r="AG24" s="1418"/>
      <c r="AH24" s="1419"/>
      <c r="AI24" s="1420"/>
      <c r="AJ24" s="1421"/>
      <c r="AK24" s="1422"/>
      <c r="AL24" s="1423"/>
      <c r="AM24" s="1409"/>
      <c r="AN24" s="120"/>
      <c r="AO24" s="1410"/>
      <c r="AP24" s="1410"/>
      <c r="AQ24" s="1410"/>
      <c r="AR24" s="1411"/>
      <c r="AS24" s="1412"/>
      <c r="AT24" s="1413"/>
      <c r="AU24" s="1414"/>
      <c r="AV24" s="1415"/>
      <c r="AW24" s="1416"/>
      <c r="AX24" s="1415"/>
      <c r="AY24" s="1417"/>
      <c r="AZ24" s="1418"/>
      <c r="BA24" s="1419"/>
      <c r="BB24" s="1420"/>
      <c r="BC24" s="1421"/>
      <c r="BD24" s="1422"/>
      <c r="BE24" s="1423"/>
      <c r="BH24" s="3">
        <v>1</v>
      </c>
    </row>
    <row r="25" spans="2:60" ht="27" customHeight="1">
      <c r="B25" s="120" t="s">
        <v>11</v>
      </c>
      <c r="C25" s="34" t="str">
        <f>C16</f>
        <v>J JUS DE FRAISES DES BOIS | pâtisserie--ENTREMET| Auteur &gt; recette Béghin Say de Jean-Jacques Borne MOF 1994</v>
      </c>
      <c r="D25" s="35">
        <f>D16</f>
        <v>18</v>
      </c>
      <c r="E25" s="34" t="str">
        <f>E16</f>
        <v>assiettes</v>
      </c>
      <c r="F25" s="36" t="str">
        <f>F16</f>
        <v>Recette mère ► MILLE-FEUILLE meringue et chiboust pamplemousse aux fraises des bois</v>
      </c>
      <c r="G25" s="154" t="s">
        <v>140</v>
      </c>
      <c r="H25" s="155"/>
      <c r="I25" s="155"/>
      <c r="J25" s="155"/>
      <c r="K25" s="155"/>
      <c r="L25" s="1112"/>
      <c r="M25" s="1113"/>
      <c r="N25" s="156"/>
      <c r="O25" s="156"/>
      <c r="P25" s="157">
        <f>SUM(P20:P24)</f>
        <v>0.35</v>
      </c>
      <c r="Q25" s="158"/>
      <c r="R25" s="158" t="str">
        <f>"Total " &amp; R17&amp;" &gt;"</f>
        <v>Total Col.17 &gt;</v>
      </c>
      <c r="S25" s="1114">
        <f>SUM(R20:R24)</f>
        <v>0.7</v>
      </c>
      <c r="T25" s="1409"/>
      <c r="U25" s="120"/>
      <c r="V25" s="1410"/>
      <c r="W25" s="1410"/>
      <c r="X25" s="1410"/>
      <c r="Y25" s="1411"/>
      <c r="Z25" s="1412"/>
      <c r="AA25" s="1413"/>
      <c r="AB25" s="1414"/>
      <c r="AC25" s="1415"/>
      <c r="AD25" s="1416"/>
      <c r="AE25" s="1415"/>
      <c r="AF25" s="1417"/>
      <c r="AG25" s="1418"/>
      <c r="AH25" s="1419"/>
      <c r="AI25" s="1420"/>
      <c r="AJ25" s="1421"/>
      <c r="AK25" s="1422"/>
      <c r="AL25" s="1423"/>
      <c r="AM25" s="1409"/>
      <c r="AN25" s="120"/>
      <c r="AO25" s="1410"/>
      <c r="AP25" s="1410"/>
      <c r="AQ25" s="1410"/>
      <c r="AR25" s="1411"/>
      <c r="AS25" s="1412"/>
      <c r="AT25" s="1413"/>
      <c r="AU25" s="1414"/>
      <c r="AV25" s="1415"/>
      <c r="AW25" s="1416"/>
      <c r="AX25" s="1415"/>
      <c r="AY25" s="1417"/>
      <c r="AZ25" s="1418"/>
      <c r="BA25" s="1419"/>
      <c r="BB25" s="1420"/>
      <c r="BC25" s="1421"/>
      <c r="BD25" s="1422"/>
      <c r="BE25" s="1423"/>
      <c r="BH25" s="3">
        <v>1</v>
      </c>
    </row>
    <row r="26" spans="2:60" ht="27" customHeight="1">
      <c r="B26" s="120" t="s">
        <v>16</v>
      </c>
      <c r="C26" s="34" t="str">
        <f>C16</f>
        <v>J JUS DE FRAISES DES BOIS | pâtisserie--ENTREMET| Auteur &gt; recette Béghin Say de Jean-Jacques Borne MOF 1994</v>
      </c>
      <c r="D26" s="35">
        <f>D16</f>
        <v>18</v>
      </c>
      <c r="E26" s="34" t="str">
        <f>E16</f>
        <v>assiettes</v>
      </c>
      <c r="F26" s="36" t="str">
        <f>F16</f>
        <v>Recette mère ► MILLE-FEUILLE meringue et chiboust pamplemousse aux fraises des bois</v>
      </c>
      <c r="G26" s="165" t="s">
        <v>147</v>
      </c>
      <c r="H26" s="121" t="s">
        <v>102</v>
      </c>
      <c r="I26" s="166" t="s">
        <v>148</v>
      </c>
      <c r="J26" s="167" t="s">
        <v>149</v>
      </c>
      <c r="K26" s="135" t="s">
        <v>150</v>
      </c>
      <c r="L26" s="135" t="s">
        <v>111</v>
      </c>
      <c r="M26" s="109" t="s">
        <v>0</v>
      </c>
      <c r="N26" s="109" t="s">
        <v>99</v>
      </c>
      <c r="O26" s="109" t="s">
        <v>151</v>
      </c>
      <c r="P26" s="109" t="s">
        <v>152</v>
      </c>
      <c r="Q26" s="126" t="s">
        <v>106</v>
      </c>
      <c r="R26" s="126" t="s">
        <v>153</v>
      </c>
      <c r="S26" s="168" t="s">
        <v>154</v>
      </c>
      <c r="T26" s="1409"/>
      <c r="U26" s="120"/>
      <c r="V26" s="1410"/>
      <c r="W26" s="1410"/>
      <c r="X26" s="1410"/>
      <c r="Y26" s="1411"/>
      <c r="Z26" s="1412"/>
      <c r="AA26" s="1413"/>
      <c r="AB26" s="1414"/>
      <c r="AC26" s="1415"/>
      <c r="AD26" s="1416"/>
      <c r="AE26" s="1415"/>
      <c r="AF26" s="1417"/>
      <c r="AG26" s="1418"/>
      <c r="AH26" s="1419"/>
      <c r="AI26" s="1420"/>
      <c r="AJ26" s="1421"/>
      <c r="AK26" s="1422"/>
      <c r="AL26" s="1423"/>
      <c r="AM26" s="1409"/>
      <c r="AN26" s="120"/>
      <c r="AO26" s="1410"/>
      <c r="AP26" s="1410"/>
      <c r="AQ26" s="1410"/>
      <c r="AR26" s="1411"/>
      <c r="AS26" s="1412"/>
      <c r="AT26" s="1413"/>
      <c r="AU26" s="1414"/>
      <c r="AV26" s="1415"/>
      <c r="AW26" s="1416"/>
      <c r="AX26" s="1415"/>
      <c r="AY26" s="1417"/>
      <c r="AZ26" s="1418"/>
      <c r="BA26" s="1419"/>
      <c r="BB26" s="1420"/>
      <c r="BC26" s="1421"/>
      <c r="BD26" s="1422"/>
      <c r="BE26" s="1423"/>
      <c r="BH26" s="3">
        <v>1</v>
      </c>
    </row>
    <row r="27" spans="2:60" ht="27" customHeight="1">
      <c r="B27" s="120" t="s">
        <v>16</v>
      </c>
      <c r="C27" s="34" t="str">
        <f>C16</f>
        <v>J JUS DE FRAISES DES BOIS | pâtisserie--ENTREMET| Auteur &gt; recette Béghin Say de Jean-Jacques Borne MOF 1994</v>
      </c>
      <c r="D27" s="35">
        <f>D16</f>
        <v>18</v>
      </c>
      <c r="E27" s="34" t="str">
        <f>E16</f>
        <v>assiettes</v>
      </c>
      <c r="F27" s="36" t="str">
        <f>F16</f>
        <v>Recette mère ► MILLE-FEUILLE meringue et chiboust pamplemousse aux fraises des bois</v>
      </c>
      <c r="G27" s="1093">
        <v>1</v>
      </c>
      <c r="H27" s="1094">
        <v>1E-3</v>
      </c>
      <c r="I27" s="1095">
        <v>0</v>
      </c>
      <c r="J27" s="1094">
        <v>0.25</v>
      </c>
      <c r="K27" s="1094">
        <v>0.33332999999999996</v>
      </c>
      <c r="L27" s="1094">
        <v>0.5</v>
      </c>
      <c r="M27" s="1096">
        <v>1</v>
      </c>
      <c r="N27" s="1096">
        <v>0.1</v>
      </c>
      <c r="O27" s="1096">
        <v>0.01</v>
      </c>
      <c r="P27" s="1096">
        <v>1E-3</v>
      </c>
      <c r="Q27" s="1096">
        <v>0.5</v>
      </c>
      <c r="R27" s="1096">
        <v>0.33300000000000002</v>
      </c>
      <c r="S27" s="1097">
        <v>0.2</v>
      </c>
      <c r="T27" s="1409"/>
      <c r="U27" s="120"/>
      <c r="V27" s="1410"/>
      <c r="W27" s="1410"/>
      <c r="X27" s="1410"/>
      <c r="Y27" s="1411"/>
      <c r="Z27" s="1412"/>
      <c r="AA27" s="1413"/>
      <c r="AB27" s="1414"/>
      <c r="AC27" s="1415"/>
      <c r="AD27" s="1416"/>
      <c r="AE27" s="1415"/>
      <c r="AF27" s="1417"/>
      <c r="AG27" s="1418"/>
      <c r="AH27" s="1419"/>
      <c r="AI27" s="1420"/>
      <c r="AJ27" s="1421"/>
      <c r="AK27" s="1422"/>
      <c r="AL27" s="1423"/>
      <c r="AM27" s="1409"/>
      <c r="AN27" s="120"/>
      <c r="AO27" s="1410"/>
      <c r="AP27" s="1410"/>
      <c r="AQ27" s="1410"/>
      <c r="AR27" s="1411"/>
      <c r="AS27" s="1412"/>
      <c r="AT27" s="1413"/>
      <c r="AU27" s="1414"/>
      <c r="AV27" s="1415"/>
      <c r="AW27" s="1416"/>
      <c r="AX27" s="1415"/>
      <c r="AY27" s="1417"/>
      <c r="AZ27" s="1418"/>
      <c r="BA27" s="1419"/>
      <c r="BB27" s="1420"/>
      <c r="BC27" s="1421"/>
      <c r="BD27" s="1422"/>
      <c r="BE27" s="1423"/>
      <c r="BH27" s="3">
        <v>1</v>
      </c>
    </row>
    <row r="28" spans="2:60" ht="27" customHeight="1">
      <c r="B28" s="120" t="s">
        <v>16</v>
      </c>
      <c r="C28" s="34" t="str">
        <f>C16</f>
        <v>J JUS DE FRAISES DES BOIS | pâtisserie--ENTREMET| Auteur &gt; recette Béghin Say de Jean-Jacques Borne MOF 1994</v>
      </c>
      <c r="D28" s="35">
        <f>D16</f>
        <v>18</v>
      </c>
      <c r="E28" s="34" t="str">
        <f>E16</f>
        <v>assiettes</v>
      </c>
      <c r="F28" s="36" t="str">
        <f>F16</f>
        <v>Recette mère ► MILLE-FEUILLE meringue et chiboust pamplemousse aux fraises des bois</v>
      </c>
      <c r="G28" s="138" t="s">
        <v>162</v>
      </c>
      <c r="H28" s="138" t="s">
        <v>163</v>
      </c>
      <c r="I28" s="166" t="s">
        <v>148</v>
      </c>
      <c r="J28" s="138" t="s">
        <v>116</v>
      </c>
      <c r="K28" s="138" t="s">
        <v>164</v>
      </c>
      <c r="L28" s="138" t="s">
        <v>165</v>
      </c>
      <c r="M28" s="143" t="s">
        <v>121</v>
      </c>
      <c r="N28" s="178" t="s">
        <v>166</v>
      </c>
      <c r="O28" s="178" t="s">
        <v>167</v>
      </c>
      <c r="P28" s="126" t="s">
        <v>168</v>
      </c>
      <c r="Q28" s="126" t="s">
        <v>169</v>
      </c>
      <c r="R28" s="126" t="s">
        <v>107</v>
      </c>
      <c r="S28" s="179" t="s">
        <v>170</v>
      </c>
      <c r="T28" s="1409"/>
      <c r="U28" s="120"/>
      <c r="V28" s="1410"/>
      <c r="W28" s="1410"/>
      <c r="X28" s="1410"/>
      <c r="Y28" s="1411"/>
      <c r="Z28" s="1412"/>
      <c r="AA28" s="1413"/>
      <c r="AB28" s="1414"/>
      <c r="AC28" s="1415"/>
      <c r="AD28" s="1416"/>
      <c r="AE28" s="1415"/>
      <c r="AF28" s="1417"/>
      <c r="AG28" s="1418"/>
      <c r="AH28" s="1419"/>
      <c r="AI28" s="1420"/>
      <c r="AJ28" s="1421"/>
      <c r="AK28" s="1422"/>
      <c r="AL28" s="1423"/>
      <c r="AM28" s="1409"/>
      <c r="AN28" s="120"/>
      <c r="AO28" s="1410"/>
      <c r="AP28" s="1410"/>
      <c r="AQ28" s="1410"/>
      <c r="AR28" s="1411"/>
      <c r="AS28" s="1412"/>
      <c r="AT28" s="1413"/>
      <c r="AU28" s="1414"/>
      <c r="AV28" s="1415"/>
      <c r="AW28" s="1416"/>
      <c r="AX28" s="1415"/>
      <c r="AY28" s="1417"/>
      <c r="AZ28" s="1418"/>
      <c r="BA28" s="1419"/>
      <c r="BB28" s="1420"/>
      <c r="BC28" s="1421"/>
      <c r="BD28" s="1422"/>
      <c r="BE28" s="1423"/>
      <c r="BH28" s="3">
        <v>1</v>
      </c>
    </row>
    <row r="29" spans="2:60" ht="27" customHeight="1">
      <c r="B29" s="120" t="s">
        <v>16</v>
      </c>
      <c r="C29" s="34" t="str">
        <f>C16</f>
        <v>J JUS DE FRAISES DES BOIS | pâtisserie--ENTREMET| Auteur &gt; recette Béghin Say de Jean-Jacques Borne MOF 1994</v>
      </c>
      <c r="D29" s="35">
        <f>D16</f>
        <v>18</v>
      </c>
      <c r="E29" s="34" t="str">
        <f>E16</f>
        <v>assiettes</v>
      </c>
      <c r="F29" s="36" t="str">
        <f>F16</f>
        <v>Recette mère ► MILLE-FEUILLE meringue et chiboust pamplemousse aux fraises des bois</v>
      </c>
      <c r="G29" s="1093">
        <v>2.835E-2</v>
      </c>
      <c r="H29" s="1094">
        <v>0.13</v>
      </c>
      <c r="I29" s="1095">
        <v>0</v>
      </c>
      <c r="J29" s="1094">
        <v>0.2</v>
      </c>
      <c r="K29" s="1094">
        <v>0.23</v>
      </c>
      <c r="L29" s="1094">
        <v>0.22500000000000001</v>
      </c>
      <c r="M29" s="1096">
        <v>0.35</v>
      </c>
      <c r="N29" s="1096">
        <v>5.0000000000000001E-3</v>
      </c>
      <c r="O29" s="1096">
        <v>5.0000000000000001E-3</v>
      </c>
      <c r="P29" s="1096">
        <v>1.4999999999999999E-2</v>
      </c>
      <c r="Q29" s="1096">
        <v>0.1</v>
      </c>
      <c r="R29" s="1096">
        <v>0.22500000000000001</v>
      </c>
      <c r="S29" s="1097">
        <v>1E-3</v>
      </c>
      <c r="T29" s="1409"/>
      <c r="U29" s="120"/>
      <c r="V29" s="1410"/>
      <c r="W29" s="1410"/>
      <c r="X29" s="1410"/>
      <c r="Y29" s="1411"/>
      <c r="Z29" s="1412"/>
      <c r="AA29" s="1413"/>
      <c r="AB29" s="1414"/>
      <c r="AC29" s="1415"/>
      <c r="AD29" s="1416"/>
      <c r="AE29" s="1415"/>
      <c r="AF29" s="1417"/>
      <c r="AG29" s="1418"/>
      <c r="AH29" s="1419"/>
      <c r="AI29" s="1420"/>
      <c r="AJ29" s="1421"/>
      <c r="AK29" s="1422"/>
      <c r="AL29" s="1423"/>
      <c r="AM29" s="1409"/>
      <c r="AN29" s="120"/>
      <c r="AO29" s="1410"/>
      <c r="AP29" s="1410"/>
      <c r="AQ29" s="1410"/>
      <c r="AR29" s="1411"/>
      <c r="AS29" s="1412"/>
      <c r="AT29" s="1413"/>
      <c r="AU29" s="1414"/>
      <c r="AV29" s="1415"/>
      <c r="AW29" s="1416"/>
      <c r="AX29" s="1415"/>
      <c r="AY29" s="1417"/>
      <c r="AZ29" s="1418"/>
      <c r="BA29" s="1419"/>
      <c r="BB29" s="1420"/>
      <c r="BC29" s="1421"/>
      <c r="BD29" s="1422"/>
      <c r="BE29" s="1423"/>
      <c r="BH29" s="3">
        <v>1</v>
      </c>
    </row>
    <row r="30" spans="2:60" ht="27" customHeight="1">
      <c r="B30" s="184" t="s">
        <v>11</v>
      </c>
      <c r="C30" s="185" t="str">
        <f>C16</f>
        <v>J JUS DE FRAISES DES BOIS | pâtisserie--ENTREMET| Auteur &gt; recette Béghin Say de Jean-Jacques Borne MOF 1994</v>
      </c>
      <c r="D30" s="185">
        <f>D16</f>
        <v>18</v>
      </c>
      <c r="E30" s="186" t="str">
        <f>E16</f>
        <v>assiettes</v>
      </c>
      <c r="F30" s="187" t="str">
        <f>F16</f>
        <v>Recette mère ► MILLE-FEUILLE meringue et chiboust pamplemousse aux fraises des bois</v>
      </c>
      <c r="G30" s="188" t="str">
        <f t="shared" ref="G30:L30" si="2">G17</f>
        <v>Col.6</v>
      </c>
      <c r="H30" s="188" t="str">
        <f t="shared" si="2"/>
        <v>Col.7</v>
      </c>
      <c r="I30" s="188" t="str">
        <f t="shared" si="2"/>
        <v>Col.8</v>
      </c>
      <c r="J30" s="188" t="str">
        <f t="shared" si="2"/>
        <v>Col.9</v>
      </c>
      <c r="K30" s="188" t="str">
        <f t="shared" si="2"/>
        <v>Col.10</v>
      </c>
      <c r="L30" s="188" t="str">
        <f t="shared" si="2"/>
        <v>Col.11</v>
      </c>
      <c r="M30" s="189" t="s">
        <v>171</v>
      </c>
      <c r="N30" s="190"/>
      <c r="O30" s="190"/>
      <c r="P30" s="191"/>
      <c r="Q30" s="191"/>
      <c r="R30" s="192" t="s">
        <v>172</v>
      </c>
      <c r="S30" s="193" t="s">
        <v>3406</v>
      </c>
      <c r="T30" s="1409"/>
      <c r="U30" s="120"/>
      <c r="V30" s="1410"/>
      <c r="W30" s="1410"/>
      <c r="X30" s="1410"/>
      <c r="Y30" s="1411"/>
      <c r="Z30" s="1412"/>
      <c r="AA30" s="1413"/>
      <c r="AB30" s="1414"/>
      <c r="AC30" s="1415"/>
      <c r="AD30" s="1416"/>
      <c r="AE30" s="1415"/>
      <c r="AF30" s="1417"/>
      <c r="AG30" s="1418"/>
      <c r="AH30" s="1419"/>
      <c r="AI30" s="1420"/>
      <c r="AJ30" s="1421"/>
      <c r="AK30" s="1422"/>
      <c r="AL30" s="1423"/>
      <c r="AM30" s="1409"/>
      <c r="AN30" s="120"/>
      <c r="AO30" s="1410"/>
      <c r="AP30" s="1410"/>
      <c r="AQ30" s="1410"/>
      <c r="AR30" s="1411"/>
      <c r="AS30" s="1412"/>
      <c r="AT30" s="1413"/>
      <c r="AU30" s="1414"/>
      <c r="AV30" s="1415"/>
      <c r="AW30" s="1416"/>
      <c r="AX30" s="1415"/>
      <c r="AY30" s="1417"/>
      <c r="AZ30" s="1418"/>
      <c r="BA30" s="1419"/>
      <c r="BB30" s="1420"/>
      <c r="BC30" s="1421"/>
      <c r="BD30" s="1422"/>
      <c r="BE30" s="1423"/>
      <c r="BH30" s="3">
        <v>1</v>
      </c>
    </row>
    <row r="31" spans="2:60" ht="27" customHeight="1">
      <c r="B31" s="194" t="s">
        <v>11</v>
      </c>
      <c r="C31" s="195" t="str">
        <f>C16</f>
        <v>J JUS DE FRAISES DES BOIS | pâtisserie--ENTREMET| Auteur &gt; recette Béghin Say de Jean-Jacques Borne MOF 1994</v>
      </c>
      <c r="D31" s="195">
        <f>D16</f>
        <v>18</v>
      </c>
      <c r="E31" s="196" t="str">
        <f>E16</f>
        <v>assiettes</v>
      </c>
      <c r="F31" s="197" t="str">
        <f>F16</f>
        <v>Recette mère ► MILLE-FEUILLE meringue et chiboust pamplemousse aux fraises des bois</v>
      </c>
      <c r="G31" s="198" t="s">
        <v>174</v>
      </c>
      <c r="H31" s="199" t="s">
        <v>175</v>
      </c>
      <c r="I31" s="200"/>
      <c r="J31" s="200"/>
      <c r="K31" s="200"/>
      <c r="L31" s="200"/>
      <c r="M31" s="200"/>
      <c r="N31" s="200"/>
      <c r="O31" s="201"/>
      <c r="P31" s="202"/>
      <c r="Q31" s="203"/>
      <c r="R31" s="204" t="s">
        <v>176</v>
      </c>
      <c r="S31" s="205" t="s">
        <v>685</v>
      </c>
      <c r="T31" s="1409"/>
      <c r="U31" s="120"/>
      <c r="V31" s="1410"/>
      <c r="W31" s="1410"/>
      <c r="X31" s="1410"/>
      <c r="Y31" s="1411"/>
      <c r="Z31" s="1412"/>
      <c r="AA31" s="1413"/>
      <c r="AB31" s="1414"/>
      <c r="AC31" s="1415"/>
      <c r="AD31" s="1416"/>
      <c r="AE31" s="1415"/>
      <c r="AF31" s="1417"/>
      <c r="AG31" s="1418"/>
      <c r="AH31" s="1419"/>
      <c r="AI31" s="1420"/>
      <c r="AJ31" s="1421"/>
      <c r="AK31" s="1422"/>
      <c r="AL31" s="1423"/>
      <c r="AM31" s="1409"/>
      <c r="AN31" s="120"/>
      <c r="AO31" s="1410"/>
      <c r="AP31" s="1410"/>
      <c r="AQ31" s="1410"/>
      <c r="AR31" s="1411"/>
      <c r="AS31" s="1412"/>
      <c r="AT31" s="1413"/>
      <c r="AU31" s="1414"/>
      <c r="AV31" s="1415"/>
      <c r="AW31" s="1416"/>
      <c r="AX31" s="1415"/>
      <c r="AY31" s="1417"/>
      <c r="AZ31" s="1418"/>
      <c r="BA31" s="1419"/>
      <c r="BB31" s="1420"/>
      <c r="BC31" s="1421"/>
      <c r="BD31" s="1422"/>
      <c r="BE31" s="1423"/>
      <c r="BH31" s="3">
        <v>1</v>
      </c>
    </row>
    <row r="32" spans="2:60" ht="27" customHeight="1">
      <c r="B32" s="120" t="str">
        <f t="shared" ref="B32:B42" si="3">IF(OR(G32&lt;&gt;"",H32&lt;&gt; "",I32&lt;&gt;"",J32&lt;&gt;""),"A", "►")</f>
        <v>A</v>
      </c>
      <c r="C32" s="195" t="str">
        <f>C16</f>
        <v>J JUS DE FRAISES DES BOIS | pâtisserie--ENTREMET| Auteur &gt; recette Béghin Say de Jean-Jacques Borne MOF 1994</v>
      </c>
      <c r="D32" s="195">
        <f>D16</f>
        <v>18</v>
      </c>
      <c r="E32" s="196" t="str">
        <f>E16</f>
        <v>assiettes</v>
      </c>
      <c r="F32" s="197" t="str">
        <f>F16</f>
        <v>Recette mère ► MILLE-FEUILLE meringue et chiboust pamplemousse aux fraises des bois</v>
      </c>
      <c r="G32" s="207" t="s">
        <v>3414</v>
      </c>
      <c r="H32" s="208"/>
      <c r="I32" s="208"/>
      <c r="J32" s="208"/>
      <c r="K32" s="208"/>
      <c r="L32" s="208"/>
      <c r="M32" s="208"/>
      <c r="N32" s="208"/>
      <c r="O32" s="209"/>
      <c r="P32" s="9"/>
      <c r="Q32" s="9"/>
      <c r="R32" s="210" t="s">
        <v>180</v>
      </c>
      <c r="S32" s="211">
        <v>3.472222222222222E-3</v>
      </c>
      <c r="T32" s="1409"/>
      <c r="U32" s="120"/>
      <c r="V32" s="1410"/>
      <c r="W32" s="1410"/>
      <c r="X32" s="1410"/>
      <c r="Y32" s="1411"/>
      <c r="Z32" s="1412"/>
      <c r="AA32" s="1413"/>
      <c r="AB32" s="1414"/>
      <c r="AC32" s="1415"/>
      <c r="AD32" s="1416"/>
      <c r="AE32" s="1415"/>
      <c r="AF32" s="1417"/>
      <c r="AG32" s="1418"/>
      <c r="AH32" s="1419"/>
      <c r="AI32" s="1420"/>
      <c r="AJ32" s="1421"/>
      <c r="AK32" s="1422"/>
      <c r="AL32" s="1423"/>
      <c r="AM32" s="1409"/>
      <c r="AN32" s="120"/>
      <c r="AO32" s="1410"/>
      <c r="AP32" s="1410"/>
      <c r="AQ32" s="1410"/>
      <c r="AR32" s="1411"/>
      <c r="AS32" s="1412"/>
      <c r="AT32" s="1413"/>
      <c r="AU32" s="1414"/>
      <c r="AV32" s="1415"/>
      <c r="AW32" s="1416"/>
      <c r="AX32" s="1415"/>
      <c r="AY32" s="1417"/>
      <c r="AZ32" s="1418"/>
      <c r="BA32" s="1419"/>
      <c r="BB32" s="1420"/>
      <c r="BC32" s="1421"/>
      <c r="BD32" s="1422"/>
      <c r="BE32" s="1423"/>
      <c r="BH32" s="3">
        <v>1</v>
      </c>
    </row>
    <row r="33" spans="2:60" ht="27" customHeight="1">
      <c r="B33" s="120" t="str">
        <f t="shared" si="3"/>
        <v>A</v>
      </c>
      <c r="C33" s="195" t="str">
        <f>C16</f>
        <v>J JUS DE FRAISES DES BOIS | pâtisserie--ENTREMET| Auteur &gt; recette Béghin Say de Jean-Jacques Borne MOF 1994</v>
      </c>
      <c r="D33" s="195">
        <f>D16</f>
        <v>18</v>
      </c>
      <c r="E33" s="196" t="str">
        <f>E16</f>
        <v>assiettes</v>
      </c>
      <c r="F33" s="197" t="str">
        <f>F16</f>
        <v>Recette mère ► MILLE-FEUILLE meringue et chiboust pamplemousse aux fraises des bois</v>
      </c>
      <c r="G33" s="207" t="s">
        <v>3415</v>
      </c>
      <c r="H33" s="212"/>
      <c r="I33" s="212"/>
      <c r="J33" s="212"/>
      <c r="K33" s="212"/>
      <c r="L33" s="212"/>
      <c r="M33" s="212"/>
      <c r="N33" s="212"/>
      <c r="O33" s="213"/>
      <c r="P33" s="9"/>
      <c r="Q33" s="9"/>
      <c r="R33" s="210" t="s">
        <v>182</v>
      </c>
      <c r="S33" s="214">
        <v>3.472222222222222E-3</v>
      </c>
      <c r="T33" s="1409"/>
      <c r="U33" s="120"/>
      <c r="V33" s="1410"/>
      <c r="W33" s="1410"/>
      <c r="X33" s="1410"/>
      <c r="Y33" s="1411"/>
      <c r="Z33" s="1412"/>
      <c r="AA33" s="1413"/>
      <c r="AB33" s="1414"/>
      <c r="AC33" s="1415"/>
      <c r="AD33" s="1416"/>
      <c r="AE33" s="1415"/>
      <c r="AF33" s="1417"/>
      <c r="AG33" s="1418"/>
      <c r="AH33" s="1419"/>
      <c r="AI33" s="1420"/>
      <c r="AJ33" s="1421"/>
      <c r="AK33" s="1422"/>
      <c r="AL33" s="1423"/>
      <c r="AM33" s="1409"/>
      <c r="AN33" s="120"/>
      <c r="AO33" s="1410"/>
      <c r="AP33" s="1410"/>
      <c r="AQ33" s="1410"/>
      <c r="AR33" s="1411"/>
      <c r="AS33" s="1412"/>
      <c r="AT33" s="1413"/>
      <c r="AU33" s="1414"/>
      <c r="AV33" s="1415"/>
      <c r="AW33" s="1416"/>
      <c r="AX33" s="1415"/>
      <c r="AY33" s="1417"/>
      <c r="AZ33" s="1418"/>
      <c r="BA33" s="1419"/>
      <c r="BB33" s="1420"/>
      <c r="BC33" s="1421"/>
      <c r="BD33" s="1422"/>
      <c r="BE33" s="1423"/>
      <c r="BH33" s="3">
        <v>1</v>
      </c>
    </row>
    <row r="34" spans="2:60" ht="27" customHeight="1">
      <c r="B34" s="120" t="str">
        <f t="shared" si="3"/>
        <v>A</v>
      </c>
      <c r="C34" s="195" t="str">
        <f>C16</f>
        <v>J JUS DE FRAISES DES BOIS | pâtisserie--ENTREMET| Auteur &gt; recette Béghin Say de Jean-Jacques Borne MOF 1994</v>
      </c>
      <c r="D34" s="195">
        <f>D16</f>
        <v>18</v>
      </c>
      <c r="E34" s="196" t="str">
        <f>E16</f>
        <v>assiettes</v>
      </c>
      <c r="F34" s="197" t="str">
        <f>F16</f>
        <v>Recette mère ► MILLE-FEUILLE meringue et chiboust pamplemousse aux fraises des bois</v>
      </c>
      <c r="G34" s="207" t="s">
        <v>3416</v>
      </c>
      <c r="H34" s="212"/>
      <c r="I34" s="212"/>
      <c r="J34" s="212"/>
      <c r="K34" s="212"/>
      <c r="L34" s="212"/>
      <c r="M34" s="212"/>
      <c r="N34" s="212"/>
      <c r="O34" s="213"/>
      <c r="P34" s="9"/>
      <c r="Q34" s="9"/>
      <c r="R34" s="210" t="s">
        <v>190</v>
      </c>
      <c r="S34" s="215">
        <v>3.472222222222222E-3</v>
      </c>
      <c r="T34" s="1409"/>
      <c r="U34" s="120"/>
      <c r="V34" s="1410"/>
      <c r="W34" s="1410"/>
      <c r="X34" s="1410"/>
      <c r="Y34" s="1411"/>
      <c r="Z34" s="1412"/>
      <c r="AA34" s="1413"/>
      <c r="AB34" s="1414"/>
      <c r="AC34" s="1415"/>
      <c r="AD34" s="1416"/>
      <c r="AE34" s="1415"/>
      <c r="AF34" s="1417"/>
      <c r="AG34" s="1418"/>
      <c r="AH34" s="1419"/>
      <c r="AI34" s="1420"/>
      <c r="AJ34" s="1421"/>
      <c r="AK34" s="1422"/>
      <c r="AL34" s="1423"/>
      <c r="AM34" s="1409"/>
      <c r="AN34" s="120"/>
      <c r="AO34" s="1410"/>
      <c r="AP34" s="1410"/>
      <c r="AQ34" s="1410"/>
      <c r="AR34" s="1411"/>
      <c r="AS34" s="1412"/>
      <c r="AT34" s="1413"/>
      <c r="AU34" s="1414"/>
      <c r="AV34" s="1415"/>
      <c r="AW34" s="1416"/>
      <c r="AX34" s="1415"/>
      <c r="AY34" s="1417"/>
      <c r="AZ34" s="1418"/>
      <c r="BA34" s="1419"/>
      <c r="BB34" s="1420"/>
      <c r="BC34" s="1421"/>
      <c r="BD34" s="1422"/>
      <c r="BE34" s="1423"/>
      <c r="BH34" s="3">
        <v>1</v>
      </c>
    </row>
    <row r="35" spans="2:60" ht="27" customHeight="1">
      <c r="B35" s="120" t="str">
        <f t="shared" si="3"/>
        <v>►</v>
      </c>
      <c r="C35" s="195" t="str">
        <f>C16</f>
        <v>J JUS DE FRAISES DES BOIS | pâtisserie--ENTREMET| Auteur &gt; recette Béghin Say de Jean-Jacques Borne MOF 1994</v>
      </c>
      <c r="D35" s="195">
        <f>D16</f>
        <v>18</v>
      </c>
      <c r="E35" s="196" t="str">
        <f>E16</f>
        <v>assiettes</v>
      </c>
      <c r="F35" s="197" t="str">
        <f>F16</f>
        <v>Recette mère ► MILLE-FEUILLE meringue et chiboust pamplemousse aux fraises des bois</v>
      </c>
      <c r="G35" s="207"/>
      <c r="H35" s="212"/>
      <c r="I35" s="212"/>
      <c r="J35" s="212"/>
      <c r="K35" s="212"/>
      <c r="L35" s="212"/>
      <c r="M35" s="212"/>
      <c r="N35" s="212"/>
      <c r="O35" s="213"/>
      <c r="P35" s="9"/>
      <c r="Q35" s="9"/>
      <c r="R35" s="216" t="s">
        <v>191</v>
      </c>
      <c r="S35" s="217">
        <f>S32+S33+S34</f>
        <v>1.0416666666666666E-2</v>
      </c>
      <c r="T35" s="1409"/>
      <c r="U35" s="120"/>
      <c r="V35" s="1410"/>
      <c r="W35" s="1410"/>
      <c r="X35" s="1410"/>
      <c r="Y35" s="1411"/>
      <c r="Z35" s="1412"/>
      <c r="AA35" s="1413"/>
      <c r="AB35" s="1414"/>
      <c r="AC35" s="1415"/>
      <c r="AD35" s="1416"/>
      <c r="AE35" s="1415"/>
      <c r="AF35" s="1417"/>
      <c r="AG35" s="1418"/>
      <c r="AH35" s="1419"/>
      <c r="AI35" s="1420"/>
      <c r="AJ35" s="1421"/>
      <c r="AK35" s="1422"/>
      <c r="AL35" s="1423"/>
      <c r="AM35" s="1409"/>
      <c r="AN35" s="120"/>
      <c r="AO35" s="1410"/>
      <c r="AP35" s="1410"/>
      <c r="AQ35" s="1410"/>
      <c r="AR35" s="1411"/>
      <c r="AS35" s="1412"/>
      <c r="AT35" s="1413"/>
      <c r="AU35" s="1414"/>
      <c r="AV35" s="1415"/>
      <c r="AW35" s="1416"/>
      <c r="AX35" s="1415"/>
      <c r="AY35" s="1417"/>
      <c r="AZ35" s="1418"/>
      <c r="BA35" s="1419"/>
      <c r="BB35" s="1420"/>
      <c r="BC35" s="1421"/>
      <c r="BD35" s="1422"/>
      <c r="BE35" s="1423"/>
      <c r="BH35" s="3">
        <v>1</v>
      </c>
    </row>
    <row r="36" spans="2:60" ht="27" customHeight="1">
      <c r="B36" s="120" t="str">
        <f t="shared" si="3"/>
        <v>►</v>
      </c>
      <c r="C36" s="195" t="str">
        <f>C16</f>
        <v>J JUS DE FRAISES DES BOIS | pâtisserie--ENTREMET| Auteur &gt; recette Béghin Say de Jean-Jacques Borne MOF 1994</v>
      </c>
      <c r="D36" s="195">
        <f>D16</f>
        <v>18</v>
      </c>
      <c r="E36" s="196" t="str">
        <f>E16</f>
        <v>assiettes</v>
      </c>
      <c r="F36" s="197" t="str">
        <f>F16</f>
        <v>Recette mère ► MILLE-FEUILLE meringue et chiboust pamplemousse aux fraises des bois</v>
      </c>
      <c r="G36" s="207"/>
      <c r="H36" s="212"/>
      <c r="I36" s="212"/>
      <c r="J36" s="212"/>
      <c r="K36" s="212"/>
      <c r="L36" s="212"/>
      <c r="M36" s="212"/>
      <c r="N36" s="212"/>
      <c r="O36" s="213"/>
      <c r="P36" s="1757" t="s">
        <v>1932</v>
      </c>
      <c r="Q36" s="1758"/>
      <c r="R36" s="1758"/>
      <c r="S36" s="1759"/>
      <c r="T36" s="1409"/>
      <c r="U36" s="120"/>
      <c r="V36" s="1410"/>
      <c r="W36" s="1410"/>
      <c r="X36" s="1410"/>
      <c r="Y36" s="1411"/>
      <c r="Z36" s="1412"/>
      <c r="AA36" s="1413"/>
      <c r="AB36" s="1414"/>
      <c r="AC36" s="1415"/>
      <c r="AD36" s="1416"/>
      <c r="AE36" s="1415"/>
      <c r="AF36" s="1417"/>
      <c r="AG36" s="1418"/>
      <c r="AH36" s="1419"/>
      <c r="AI36" s="1420"/>
      <c r="AJ36" s="1421"/>
      <c r="AK36" s="1422"/>
      <c r="AL36" s="1423"/>
      <c r="AM36" s="1409"/>
      <c r="AN36" s="120"/>
      <c r="AO36" s="1410"/>
      <c r="AP36" s="1410"/>
      <c r="AQ36" s="1410"/>
      <c r="AR36" s="1411"/>
      <c r="AS36" s="1412"/>
      <c r="AT36" s="1413"/>
      <c r="AU36" s="1414"/>
      <c r="AV36" s="1415"/>
      <c r="AW36" s="1416"/>
      <c r="AX36" s="1415"/>
      <c r="AY36" s="1417"/>
      <c r="AZ36" s="1418"/>
      <c r="BA36" s="1419"/>
      <c r="BB36" s="1420"/>
      <c r="BC36" s="1421"/>
      <c r="BD36" s="1422"/>
      <c r="BE36" s="1423"/>
      <c r="BH36" s="3">
        <v>1</v>
      </c>
    </row>
    <row r="37" spans="2:60" ht="27" customHeight="1">
      <c r="B37" s="120" t="str">
        <f t="shared" si="3"/>
        <v>►</v>
      </c>
      <c r="C37" s="195" t="str">
        <f>C16</f>
        <v>J JUS DE FRAISES DES BOIS | pâtisserie--ENTREMET| Auteur &gt; recette Béghin Say de Jean-Jacques Borne MOF 1994</v>
      </c>
      <c r="D37" s="195">
        <f>D16</f>
        <v>18</v>
      </c>
      <c r="E37" s="196" t="str">
        <f>E16</f>
        <v>assiettes</v>
      </c>
      <c r="F37" s="197" t="str">
        <f>F16</f>
        <v>Recette mère ► MILLE-FEUILLE meringue et chiboust pamplemousse aux fraises des bois</v>
      </c>
      <c r="G37" s="207"/>
      <c r="H37" s="212"/>
      <c r="I37" s="212"/>
      <c r="J37" s="212"/>
      <c r="K37" s="212"/>
      <c r="L37" s="212"/>
      <c r="M37" s="212"/>
      <c r="N37" s="212"/>
      <c r="O37" s="213"/>
      <c r="P37" s="222" t="s">
        <v>199</v>
      </c>
      <c r="Q37" s="223"/>
      <c r="R37" s="1277" t="s">
        <v>200</v>
      </c>
      <c r="S37" s="233">
        <f>P40*P38</f>
        <v>0</v>
      </c>
      <c r="T37" s="1409"/>
      <c r="U37" s="120"/>
      <c r="V37" s="1410"/>
      <c r="W37" s="1410"/>
      <c r="X37" s="1410"/>
      <c r="Y37" s="1411"/>
      <c r="Z37" s="1412"/>
      <c r="AA37" s="1413"/>
      <c r="AB37" s="1414"/>
      <c r="AC37" s="1415"/>
      <c r="AD37" s="1416"/>
      <c r="AE37" s="1415"/>
      <c r="AF37" s="1417"/>
      <c r="AG37" s="1418"/>
      <c r="AH37" s="1419"/>
      <c r="AI37" s="1420"/>
      <c r="AJ37" s="1421"/>
      <c r="AK37" s="1422"/>
      <c r="AL37" s="1423"/>
      <c r="AM37" s="1409"/>
      <c r="AN37" s="120"/>
      <c r="AO37" s="1410"/>
      <c r="AP37" s="1410"/>
      <c r="AQ37" s="1410"/>
      <c r="AR37" s="1411"/>
      <c r="AS37" s="1412"/>
      <c r="AT37" s="1413"/>
      <c r="AU37" s="1414"/>
      <c r="AV37" s="1415"/>
      <c r="AW37" s="1416"/>
      <c r="AX37" s="1415"/>
      <c r="AY37" s="1417"/>
      <c r="AZ37" s="1418"/>
      <c r="BA37" s="1419"/>
      <c r="BB37" s="1420"/>
      <c r="BC37" s="1421"/>
      <c r="BD37" s="1422"/>
      <c r="BE37" s="1423"/>
      <c r="BH37" s="3">
        <v>1</v>
      </c>
    </row>
    <row r="38" spans="2:60" ht="27" customHeight="1">
      <c r="B38" s="120" t="str">
        <f t="shared" si="3"/>
        <v>►</v>
      </c>
      <c r="C38" s="195" t="str">
        <f>C16</f>
        <v>J JUS DE FRAISES DES BOIS | pâtisserie--ENTREMET| Auteur &gt; recette Béghin Say de Jean-Jacques Borne MOF 1994</v>
      </c>
      <c r="D38" s="195">
        <f>D16</f>
        <v>18</v>
      </c>
      <c r="E38" s="196" t="str">
        <f>E16</f>
        <v>assiettes</v>
      </c>
      <c r="F38" s="197" t="str">
        <f>F16</f>
        <v>Recette mère ► MILLE-FEUILLE meringue et chiboust pamplemousse aux fraises des bois</v>
      </c>
      <c r="G38" s="207"/>
      <c r="H38" s="212"/>
      <c r="I38" s="212"/>
      <c r="J38" s="212"/>
      <c r="K38" s="212"/>
      <c r="L38" s="212"/>
      <c r="M38" s="212"/>
      <c r="N38" s="212"/>
      <c r="O38" s="213"/>
      <c r="P38" s="224"/>
      <c r="Q38" s="225" t="s">
        <v>201</v>
      </c>
      <c r="R38" s="1760"/>
      <c r="S38" s="1761"/>
      <c r="T38" s="1409"/>
      <c r="U38" s="120"/>
      <c r="V38" s="1410"/>
      <c r="W38" s="1410"/>
      <c r="X38" s="1410"/>
      <c r="Y38" s="1411"/>
      <c r="Z38" s="1412"/>
      <c r="AA38" s="1413"/>
      <c r="AB38" s="1414"/>
      <c r="AC38" s="1415"/>
      <c r="AD38" s="1416"/>
      <c r="AE38" s="1415"/>
      <c r="AF38" s="1417"/>
      <c r="AG38" s="1418"/>
      <c r="AH38" s="1419"/>
      <c r="AI38" s="1420"/>
      <c r="AJ38" s="1421"/>
      <c r="AK38" s="1422"/>
      <c r="AL38" s="1423"/>
      <c r="AM38" s="1409"/>
      <c r="AN38" s="120"/>
      <c r="AO38" s="1410"/>
      <c r="AP38" s="1410"/>
      <c r="AQ38" s="1410"/>
      <c r="AR38" s="1411"/>
      <c r="AS38" s="1412"/>
      <c r="AT38" s="1413"/>
      <c r="AU38" s="1414"/>
      <c r="AV38" s="1415"/>
      <c r="AW38" s="1416"/>
      <c r="AX38" s="1415"/>
      <c r="AY38" s="1417"/>
      <c r="AZ38" s="1418"/>
      <c r="BA38" s="1419"/>
      <c r="BB38" s="1420"/>
      <c r="BC38" s="1421"/>
      <c r="BD38" s="1422"/>
      <c r="BE38" s="1423"/>
      <c r="BH38" s="3">
        <v>1</v>
      </c>
    </row>
    <row r="39" spans="2:60" ht="27" customHeight="1">
      <c r="B39" s="120" t="str">
        <f t="shared" si="3"/>
        <v>►</v>
      </c>
      <c r="C39" s="195" t="str">
        <f>C16</f>
        <v>J JUS DE FRAISES DES BOIS | pâtisserie--ENTREMET| Auteur &gt; recette Béghin Say de Jean-Jacques Borne MOF 1994</v>
      </c>
      <c r="D39" s="195">
        <f>D16</f>
        <v>18</v>
      </c>
      <c r="E39" s="196" t="str">
        <f>E16</f>
        <v>assiettes</v>
      </c>
      <c r="F39" s="197" t="str">
        <f>F16</f>
        <v>Recette mère ► MILLE-FEUILLE meringue et chiboust pamplemousse aux fraises des bois</v>
      </c>
      <c r="G39" s="207"/>
      <c r="H39" s="212"/>
      <c r="I39" s="212"/>
      <c r="J39" s="212"/>
      <c r="K39" s="212"/>
      <c r="L39" s="212"/>
      <c r="M39" s="212"/>
      <c r="N39" s="212"/>
      <c r="O39" s="213"/>
      <c r="P39" s="1762"/>
      <c r="Q39" s="1763"/>
      <c r="R39" s="1279" t="s">
        <v>1936</v>
      </c>
      <c r="S39" s="229"/>
      <c r="T39" s="1409"/>
      <c r="U39" s="120"/>
      <c r="V39" s="1410"/>
      <c r="W39" s="1410"/>
      <c r="X39" s="1410"/>
      <c r="Y39" s="1411"/>
      <c r="Z39" s="1412"/>
      <c r="AA39" s="1413"/>
      <c r="AB39" s="1414"/>
      <c r="AC39" s="1415"/>
      <c r="AD39" s="1416"/>
      <c r="AE39" s="1415"/>
      <c r="AF39" s="1417"/>
      <c r="AG39" s="1418"/>
      <c r="AH39" s="1419"/>
      <c r="AI39" s="1420"/>
      <c r="AJ39" s="1421"/>
      <c r="AK39" s="1422"/>
      <c r="AL39" s="1423"/>
      <c r="AM39" s="1409"/>
      <c r="AN39" s="120"/>
      <c r="AO39" s="1410"/>
      <c r="AP39" s="1410"/>
      <c r="AQ39" s="1410"/>
      <c r="AR39" s="1411"/>
      <c r="AS39" s="1412"/>
      <c r="AT39" s="1413"/>
      <c r="AU39" s="1414"/>
      <c r="AV39" s="1415"/>
      <c r="AW39" s="1416"/>
      <c r="AX39" s="1415"/>
      <c r="AY39" s="1417"/>
      <c r="AZ39" s="1418"/>
      <c r="BA39" s="1419"/>
      <c r="BB39" s="1420"/>
      <c r="BC39" s="1421"/>
      <c r="BD39" s="1422"/>
      <c r="BE39" s="1423"/>
      <c r="BH39" s="3">
        <v>1</v>
      </c>
    </row>
    <row r="40" spans="2:60" ht="27" customHeight="1">
      <c r="B40" s="120" t="str">
        <f t="shared" si="3"/>
        <v>►</v>
      </c>
      <c r="C40" s="195" t="str">
        <f>C16</f>
        <v>J JUS DE FRAISES DES BOIS | pâtisserie--ENTREMET| Auteur &gt; recette Béghin Say de Jean-Jacques Borne MOF 1994</v>
      </c>
      <c r="D40" s="195">
        <f>D16</f>
        <v>18</v>
      </c>
      <c r="E40" s="196" t="str">
        <f>E16</f>
        <v>assiettes</v>
      </c>
      <c r="F40" s="197" t="str">
        <f>F16</f>
        <v>Recette mère ► MILLE-FEUILLE meringue et chiboust pamplemousse aux fraises des bois</v>
      </c>
      <c r="G40" s="207"/>
      <c r="H40" s="212"/>
      <c r="I40" s="212"/>
      <c r="J40" s="212"/>
      <c r="K40" s="212"/>
      <c r="L40" s="212"/>
      <c r="M40" s="212"/>
      <c r="N40" s="212"/>
      <c r="O40" s="213"/>
      <c r="P40" s="230"/>
      <c r="Q40" s="231" t="str">
        <f>"&lt; Nb de "&amp;R38&amp;" par personne "</f>
        <v xml:space="preserve">&lt; Nb de  par personne </v>
      </c>
      <c r="R40" s="232"/>
      <c r="S40" s="838"/>
      <c r="T40" s="1409"/>
      <c r="U40" s="120"/>
      <c r="V40" s="1410"/>
      <c r="W40" s="1410"/>
      <c r="X40" s="1410"/>
      <c r="Y40" s="1411"/>
      <c r="Z40" s="1412"/>
      <c r="AA40" s="1413"/>
      <c r="AB40" s="1414"/>
      <c r="AC40" s="1415"/>
      <c r="AD40" s="1416"/>
      <c r="AE40" s="1415"/>
      <c r="AF40" s="1417"/>
      <c r="AG40" s="1418"/>
      <c r="AH40" s="1419"/>
      <c r="AI40" s="1420"/>
      <c r="AJ40" s="1421"/>
      <c r="AK40" s="1422"/>
      <c r="AL40" s="1423"/>
      <c r="AM40" s="1409"/>
      <c r="AN40" s="120"/>
      <c r="AO40" s="1410"/>
      <c r="AP40" s="1410"/>
      <c r="AQ40" s="1410"/>
      <c r="AR40" s="1411"/>
      <c r="AS40" s="1412"/>
      <c r="AT40" s="1413"/>
      <c r="AU40" s="1414"/>
      <c r="AV40" s="1415"/>
      <c r="AW40" s="1416"/>
      <c r="AX40" s="1415"/>
      <c r="AY40" s="1417"/>
      <c r="AZ40" s="1418"/>
      <c r="BA40" s="1419"/>
      <c r="BB40" s="1420"/>
      <c r="BC40" s="1421"/>
      <c r="BD40" s="1422"/>
      <c r="BE40" s="1423"/>
      <c r="BH40" s="3">
        <v>1</v>
      </c>
    </row>
    <row r="41" spans="2:60" ht="27" customHeight="1">
      <c r="B41" s="120" t="str">
        <f t="shared" si="3"/>
        <v>►</v>
      </c>
      <c r="C41" s="195" t="str">
        <f>C16</f>
        <v>J JUS DE FRAISES DES BOIS | pâtisserie--ENTREMET| Auteur &gt; recette Béghin Say de Jean-Jacques Borne MOF 1994</v>
      </c>
      <c r="D41" s="195">
        <f>D16</f>
        <v>18</v>
      </c>
      <c r="E41" s="196" t="str">
        <f>E16</f>
        <v>assiettes</v>
      </c>
      <c r="F41" s="197" t="str">
        <f>F16</f>
        <v>Recette mère ► MILLE-FEUILLE meringue et chiboust pamplemousse aux fraises des bois</v>
      </c>
      <c r="G41" s="207"/>
      <c r="H41" s="212"/>
      <c r="I41" s="212"/>
      <c r="J41" s="212"/>
      <c r="K41" s="212"/>
      <c r="L41" s="212"/>
      <c r="M41" s="212"/>
      <c r="N41" s="212"/>
      <c r="O41" s="213"/>
      <c r="P41" s="234"/>
      <c r="Q41" s="231" t="str">
        <f>"&lt; Nb "&amp;R38&amp;" dans 1 " &amp;P39</f>
        <v xml:space="preserve">&lt; Nb  dans 1 </v>
      </c>
      <c r="R41" s="235"/>
      <c r="S41" s="233"/>
      <c r="T41" s="1409"/>
      <c r="U41" s="120"/>
      <c r="V41" s="1410"/>
      <c r="W41" s="1410"/>
      <c r="X41" s="1410"/>
      <c r="Y41" s="1411"/>
      <c r="Z41" s="1412"/>
      <c r="AA41" s="1413"/>
      <c r="AB41" s="1414"/>
      <c r="AC41" s="1415"/>
      <c r="AD41" s="1416"/>
      <c r="AE41" s="1415"/>
      <c r="AF41" s="1417"/>
      <c r="AG41" s="1418"/>
      <c r="AH41" s="1419"/>
      <c r="AI41" s="1420"/>
      <c r="AJ41" s="1421"/>
      <c r="AK41" s="1422"/>
      <c r="AL41" s="1423"/>
      <c r="AM41" s="1409"/>
      <c r="AN41" s="120"/>
      <c r="AO41" s="1410"/>
      <c r="AP41" s="1410"/>
      <c r="AQ41" s="1410"/>
      <c r="AR41" s="1411"/>
      <c r="AS41" s="1412"/>
      <c r="AT41" s="1413"/>
      <c r="AU41" s="1414"/>
      <c r="AV41" s="1415"/>
      <c r="AW41" s="1416"/>
      <c r="AX41" s="1415"/>
      <c r="AY41" s="1417"/>
      <c r="AZ41" s="1418"/>
      <c r="BA41" s="1419"/>
      <c r="BB41" s="1420"/>
      <c r="BC41" s="1421"/>
      <c r="BD41" s="1422"/>
      <c r="BE41" s="1423"/>
      <c r="BH41" s="3">
        <v>1</v>
      </c>
    </row>
    <row r="42" spans="2:60" ht="27" customHeight="1">
      <c r="B42" s="120" t="str">
        <f t="shared" si="3"/>
        <v>►</v>
      </c>
      <c r="C42" s="195" t="str">
        <f>C16</f>
        <v>J JUS DE FRAISES DES BOIS | pâtisserie--ENTREMET| Auteur &gt; recette Béghin Say de Jean-Jacques Borne MOF 1994</v>
      </c>
      <c r="D42" s="195">
        <f>D16</f>
        <v>18</v>
      </c>
      <c r="E42" s="196" t="str">
        <f>E16</f>
        <v>assiettes</v>
      </c>
      <c r="F42" s="197" t="str">
        <f>F16</f>
        <v>Recette mère ► MILLE-FEUILLE meringue et chiboust pamplemousse aux fraises des bois</v>
      </c>
      <c r="G42" s="207"/>
      <c r="H42" s="212"/>
      <c r="I42" s="212"/>
      <c r="J42" s="212"/>
      <c r="K42" s="212"/>
      <c r="L42" s="212"/>
      <c r="M42" s="212"/>
      <c r="N42" s="212"/>
      <c r="O42" s="213"/>
      <c r="P42" s="1764" t="str">
        <f>IF(OR(P41="",S37=0),"",INT(S37/P41) &amp; " " &amp; P39 &amp; " de " &amp; P41 &amp; " " &amp; R38 &amp; IF(MOD(S37,P41)&gt;0," + 1 " &amp; P39 &amp; " de " &amp; TEXT(MOD(S37,P41),"0.00") &amp; " " &amp; R38,""))</f>
        <v/>
      </c>
      <c r="Q42" s="1765"/>
      <c r="R42" s="1765"/>
      <c r="S42" s="1766"/>
      <c r="T42" s="1409"/>
      <c r="U42" s="120"/>
      <c r="V42" s="1410"/>
      <c r="W42" s="1410"/>
      <c r="X42" s="1410"/>
      <c r="Y42" s="1411"/>
      <c r="Z42" s="1412"/>
      <c r="AA42" s="1413"/>
      <c r="AB42" s="1414"/>
      <c r="AC42" s="1415"/>
      <c r="AD42" s="1416"/>
      <c r="AE42" s="1415"/>
      <c r="AF42" s="1417"/>
      <c r="AG42" s="1418"/>
      <c r="AH42" s="1419"/>
      <c r="AI42" s="1420"/>
      <c r="AJ42" s="1421"/>
      <c r="AK42" s="1422"/>
      <c r="AL42" s="1423"/>
      <c r="AM42" s="1409"/>
      <c r="AN42" s="120"/>
      <c r="AO42" s="1410"/>
      <c r="AP42" s="1410"/>
      <c r="AQ42" s="1410"/>
      <c r="AR42" s="1411"/>
      <c r="AS42" s="1412"/>
      <c r="AT42" s="1413"/>
      <c r="AU42" s="1414"/>
      <c r="AV42" s="1415"/>
      <c r="AW42" s="1416"/>
      <c r="AX42" s="1415"/>
      <c r="AY42" s="1417"/>
      <c r="AZ42" s="1418"/>
      <c r="BA42" s="1419"/>
      <c r="BB42" s="1420"/>
      <c r="BC42" s="1421"/>
      <c r="BD42" s="1422"/>
      <c r="BE42" s="1423"/>
      <c r="BH42" s="3">
        <v>1</v>
      </c>
    </row>
    <row r="43" spans="2:60" ht="27" customHeight="1">
      <c r="B43" s="236" t="s">
        <v>16</v>
      </c>
      <c r="C43" s="195" t="str">
        <f>C16</f>
        <v>J JUS DE FRAISES DES BOIS | pâtisserie--ENTREMET| Auteur &gt; recette Béghin Say de Jean-Jacques Borne MOF 1994</v>
      </c>
      <c r="D43" s="195">
        <f>D16</f>
        <v>18</v>
      </c>
      <c r="E43" s="196" t="str">
        <f>E16</f>
        <v>assiettes</v>
      </c>
      <c r="F43" s="197" t="str">
        <f>F16</f>
        <v>Recette mère ► MILLE-FEUILLE meringue et chiboust pamplemousse aux fraises des bois</v>
      </c>
      <c r="G43" s="237" t="s">
        <v>205</v>
      </c>
      <c r="H43" s="212"/>
      <c r="I43" s="212"/>
      <c r="J43" s="212"/>
      <c r="K43" s="212"/>
      <c r="L43" s="212"/>
      <c r="M43" s="212"/>
      <c r="N43" s="212"/>
      <c r="O43" s="238"/>
      <c r="P43" s="1767"/>
      <c r="Q43" s="1768"/>
      <c r="R43" s="1768"/>
      <c r="S43" s="1769"/>
      <c r="T43" s="1409"/>
      <c r="U43" s="120"/>
      <c r="V43" s="1410"/>
      <c r="W43" s="1410"/>
      <c r="X43" s="1410"/>
      <c r="Y43" s="1411"/>
      <c r="Z43" s="1412"/>
      <c r="AA43" s="1413"/>
      <c r="AB43" s="1414"/>
      <c r="AC43" s="1415"/>
      <c r="AD43" s="1416"/>
      <c r="AE43" s="1415"/>
      <c r="AF43" s="1417"/>
      <c r="AG43" s="1418"/>
      <c r="AH43" s="1419"/>
      <c r="AI43" s="1420"/>
      <c r="AJ43" s="1421"/>
      <c r="AK43" s="1422"/>
      <c r="AL43" s="1423"/>
      <c r="AM43" s="1409"/>
      <c r="AN43" s="120"/>
      <c r="AO43" s="1410"/>
      <c r="AP43" s="1410"/>
      <c r="AQ43" s="1410"/>
      <c r="AR43" s="1411"/>
      <c r="AS43" s="1412"/>
      <c r="AT43" s="1413"/>
      <c r="AU43" s="1414"/>
      <c r="AV43" s="1415"/>
      <c r="AW43" s="1416"/>
      <c r="AX43" s="1415"/>
      <c r="AY43" s="1417"/>
      <c r="AZ43" s="1418"/>
      <c r="BA43" s="1419"/>
      <c r="BB43" s="1420"/>
      <c r="BC43" s="1421"/>
      <c r="BD43" s="1422"/>
      <c r="BE43" s="1423"/>
      <c r="BH43" s="3">
        <v>1</v>
      </c>
    </row>
    <row r="44" spans="2:60" ht="27" customHeight="1">
      <c r="B44" s="236" t="s">
        <v>11</v>
      </c>
      <c r="C44" s="195" t="str">
        <f>C16</f>
        <v>J JUS DE FRAISES DES BOIS | pâtisserie--ENTREMET| Auteur &gt; recette Béghin Say de Jean-Jacques Borne MOF 1994</v>
      </c>
      <c r="D44" s="195">
        <f>D16</f>
        <v>18</v>
      </c>
      <c r="E44" s="196" t="str">
        <f>E16</f>
        <v>assiettes</v>
      </c>
      <c r="F44" s="197" t="str">
        <f>F16</f>
        <v>Recette mère ► MILLE-FEUILLE meringue et chiboust pamplemousse aux fraises des bois</v>
      </c>
      <c r="G44" s="239" t="s">
        <v>206</v>
      </c>
      <c r="H44" s="240"/>
      <c r="I44" s="240"/>
      <c r="J44" s="240"/>
      <c r="K44" s="240"/>
      <c r="L44" s="240"/>
      <c r="M44" s="240"/>
      <c r="N44" s="240"/>
      <c r="O44" s="241"/>
      <c r="P44" s="242"/>
      <c r="Q44" s="243" t="s">
        <v>207</v>
      </c>
      <c r="R44" s="223"/>
      <c r="S44" s="244">
        <f>(P44*P38)/1000</f>
        <v>0</v>
      </c>
      <c r="T44" s="1409"/>
      <c r="U44" s="120"/>
      <c r="V44" s="1410"/>
      <c r="W44" s="1410"/>
      <c r="X44" s="1410"/>
      <c r="Y44" s="1411"/>
      <c r="Z44" s="1412"/>
      <c r="AA44" s="1413"/>
      <c r="AB44" s="1414"/>
      <c r="AC44" s="1415"/>
      <c r="AD44" s="1416"/>
      <c r="AE44" s="1415"/>
      <c r="AF44" s="1417"/>
      <c r="AG44" s="1418"/>
      <c r="AH44" s="1419"/>
      <c r="AI44" s="1420"/>
      <c r="AJ44" s="1421"/>
      <c r="AK44" s="1422"/>
      <c r="AL44" s="1423"/>
      <c r="AM44" s="1409"/>
      <c r="AN44" s="120"/>
      <c r="AO44" s="1410"/>
      <c r="AP44" s="1410"/>
      <c r="AQ44" s="1410"/>
      <c r="AR44" s="1411"/>
      <c r="AS44" s="1412"/>
      <c r="AT44" s="1413"/>
      <c r="AU44" s="1414"/>
      <c r="AV44" s="1415"/>
      <c r="AW44" s="1416"/>
      <c r="AX44" s="1415"/>
      <c r="AY44" s="1417"/>
      <c r="AZ44" s="1418"/>
      <c r="BA44" s="1419"/>
      <c r="BB44" s="1420"/>
      <c r="BC44" s="1421"/>
      <c r="BD44" s="1422"/>
      <c r="BE44" s="1423"/>
      <c r="BH44" s="3">
        <v>1</v>
      </c>
    </row>
    <row r="45" spans="2:60" ht="27" customHeight="1">
      <c r="B45" s="236" t="s">
        <v>11</v>
      </c>
      <c r="C45" s="195" t="str">
        <f>C16</f>
        <v>J JUS DE FRAISES DES BOIS | pâtisserie--ENTREMET| Auteur &gt; recette Béghin Say de Jean-Jacques Borne MOF 1994</v>
      </c>
      <c r="D45" s="195">
        <f>D16</f>
        <v>18</v>
      </c>
      <c r="E45" s="196" t="str">
        <f>E16</f>
        <v>assiettes</v>
      </c>
      <c r="F45" s="197" t="str">
        <f>F16</f>
        <v>Recette mère ► MILLE-FEUILLE meringue et chiboust pamplemousse aux fraises des bois</v>
      </c>
      <c r="G45" s="245" t="s">
        <v>208</v>
      </c>
      <c r="H45" s="246"/>
      <c r="I45" s="246"/>
      <c r="J45" s="246"/>
      <c r="K45" s="246"/>
      <c r="L45" s="246"/>
      <c r="M45" s="246"/>
      <c r="N45" s="246"/>
      <c r="O45" s="247"/>
      <c r="P45" s="1285"/>
      <c r="Q45" s="249" t="str">
        <f>"poids par "&amp; P39</f>
        <v xml:space="preserve">poids par </v>
      </c>
      <c r="R45" s="223"/>
      <c r="S45" s="229"/>
      <c r="T45" s="1409"/>
      <c r="U45" s="120"/>
      <c r="V45" s="1410"/>
      <c r="W45" s="1410"/>
      <c r="X45" s="1410"/>
      <c r="Y45" s="1411"/>
      <c r="Z45" s="1412"/>
      <c r="AA45" s="1413"/>
      <c r="AB45" s="1414"/>
      <c r="AC45" s="1415"/>
      <c r="AD45" s="1416"/>
      <c r="AE45" s="1415"/>
      <c r="AF45" s="1417"/>
      <c r="AG45" s="1418"/>
      <c r="AH45" s="1419"/>
      <c r="AI45" s="1420"/>
      <c r="AJ45" s="1421"/>
      <c r="AK45" s="1422"/>
      <c r="AL45" s="1423"/>
      <c r="AM45" s="1409"/>
      <c r="AN45" s="120"/>
      <c r="AO45" s="1410"/>
      <c r="AP45" s="1410"/>
      <c r="AQ45" s="1410"/>
      <c r="AR45" s="1411"/>
      <c r="AS45" s="1412"/>
      <c r="AT45" s="1413"/>
      <c r="AU45" s="1414"/>
      <c r="AV45" s="1415"/>
      <c r="AW45" s="1416"/>
      <c r="AX45" s="1415"/>
      <c r="AY45" s="1417"/>
      <c r="AZ45" s="1418"/>
      <c r="BA45" s="1419"/>
      <c r="BB45" s="1420"/>
      <c r="BC45" s="1421"/>
      <c r="BD45" s="1422"/>
      <c r="BE45" s="1423"/>
      <c r="BH45" s="3">
        <v>1</v>
      </c>
    </row>
    <row r="46" spans="2:60" ht="27" customHeight="1">
      <c r="B46" s="236" t="s">
        <v>11</v>
      </c>
      <c r="C46" s="195" t="str">
        <f>C16</f>
        <v>J JUS DE FRAISES DES BOIS | pâtisserie--ENTREMET| Auteur &gt; recette Béghin Say de Jean-Jacques Borne MOF 1994</v>
      </c>
      <c r="D46" s="195">
        <f>D16</f>
        <v>18</v>
      </c>
      <c r="E46" s="196" t="str">
        <f>E16</f>
        <v>assiettes</v>
      </c>
      <c r="F46" s="197" t="str">
        <f>F16</f>
        <v>Recette mère ► MILLE-FEUILLE meringue et chiboust pamplemousse aux fraises des bois</v>
      </c>
      <c r="G46" s="250"/>
      <c r="H46" s="250"/>
      <c r="I46" s="250" t="s">
        <v>209</v>
      </c>
      <c r="J46" s="251"/>
      <c r="K46" s="252"/>
      <c r="L46" s="252"/>
      <c r="M46" s="252"/>
      <c r="N46" s="252"/>
      <c r="O46" s="253"/>
      <c r="P46" s="1770" t="str">
        <f>IF(OR(S44&lt;=0,P45&lt;=0),"",_xlfn.LET(_xlpm.n,ROUND(S44/P45,9),_xlpm.q,INT(_xlpm.n),_xlpm.r,ROUND(S44-_xlpm.q*P45,9),_xlpm.base,_xlpm.q&amp;" "&amp;P39&amp;" de "&amp;TEXT(P45,"0.000")&amp;" kg",IF(_xlpm.r&lt;=0.000000001,_xlpm.base,_xlpm.base&amp;" + 1 "&amp;P39&amp;" de "&amp;TEXT(_xlpm.r,"0.000")&amp;" kg")))</f>
        <v/>
      </c>
      <c r="Q46" s="1771"/>
      <c r="R46" s="1771"/>
      <c r="S46" s="1772"/>
      <c r="T46" s="1409"/>
      <c r="U46" s="120"/>
      <c r="V46" s="1410"/>
      <c r="W46" s="1410"/>
      <c r="X46" s="1410"/>
      <c r="Y46" s="1411"/>
      <c r="Z46" s="1412"/>
      <c r="AA46" s="1413"/>
      <c r="AB46" s="1414"/>
      <c r="AC46" s="1415"/>
      <c r="AD46" s="1416"/>
      <c r="AE46" s="1415"/>
      <c r="AF46" s="1417"/>
      <c r="AG46" s="1418"/>
      <c r="AH46" s="1419"/>
      <c r="AI46" s="1420"/>
      <c r="AJ46" s="1421"/>
      <c r="AK46" s="1422"/>
      <c r="AL46" s="1423"/>
      <c r="AM46" s="1409"/>
      <c r="AN46" s="120"/>
      <c r="AO46" s="1410"/>
      <c r="AP46" s="1410"/>
      <c r="AQ46" s="1410"/>
      <c r="AR46" s="1411"/>
      <c r="AS46" s="1412"/>
      <c r="AT46" s="1413"/>
      <c r="AU46" s="1414"/>
      <c r="AV46" s="1415"/>
      <c r="AW46" s="1416"/>
      <c r="AX46" s="1415"/>
      <c r="AY46" s="1417"/>
      <c r="AZ46" s="1418"/>
      <c r="BA46" s="1419"/>
      <c r="BB46" s="1420"/>
      <c r="BC46" s="1421"/>
      <c r="BD46" s="1422"/>
      <c r="BE46" s="1423"/>
      <c r="BH46" s="3">
        <v>1</v>
      </c>
    </row>
    <row r="47" spans="2:60" ht="27" customHeight="1">
      <c r="B47" s="236" t="s">
        <v>11</v>
      </c>
      <c r="C47" s="256" t="str">
        <f>C16</f>
        <v>J JUS DE FRAISES DES BOIS | pâtisserie--ENTREMET| Auteur &gt; recette Béghin Say de Jean-Jacques Borne MOF 1994</v>
      </c>
      <c r="D47" s="256">
        <f>D16</f>
        <v>18</v>
      </c>
      <c r="E47" s="257" t="str">
        <f>E16</f>
        <v>assiettes</v>
      </c>
      <c r="F47" s="258" t="str">
        <f>F16</f>
        <v>Recette mère ► MILLE-FEUILLE meringue et chiboust pamplemousse aux fraises des bois</v>
      </c>
      <c r="G47" s="259"/>
      <c r="H47" s="260"/>
      <c r="I47" s="261"/>
      <c r="J47" s="262"/>
      <c r="K47" s="261"/>
      <c r="L47" s="261"/>
      <c r="M47" s="261"/>
      <c r="N47" s="261"/>
      <c r="O47" s="263"/>
      <c r="P47" s="1773"/>
      <c r="Q47" s="1774"/>
      <c r="R47" s="1774"/>
      <c r="S47" s="1775"/>
      <c r="T47" s="1409"/>
      <c r="U47" s="120"/>
      <c r="V47" s="1410"/>
      <c r="W47" s="1410"/>
      <c r="X47" s="1410"/>
      <c r="Y47" s="1411"/>
      <c r="Z47" s="1412"/>
      <c r="AA47" s="1413"/>
      <c r="AB47" s="1414"/>
      <c r="AC47" s="1415"/>
      <c r="AD47" s="1416"/>
      <c r="AE47" s="1415"/>
      <c r="AF47" s="1417"/>
      <c r="AG47" s="1418"/>
      <c r="AH47" s="1419"/>
      <c r="AI47" s="1420"/>
      <c r="AJ47" s="1421"/>
      <c r="AK47" s="1422"/>
      <c r="AL47" s="1423"/>
      <c r="AM47" s="1409"/>
      <c r="AN47" s="120"/>
      <c r="AO47" s="1410"/>
      <c r="AP47" s="1410"/>
      <c r="AQ47" s="1410"/>
      <c r="AR47" s="1411"/>
      <c r="AS47" s="1412"/>
      <c r="AT47" s="1413"/>
      <c r="AU47" s="1414"/>
      <c r="AV47" s="1415"/>
      <c r="AW47" s="1416"/>
      <c r="AX47" s="1415"/>
      <c r="AY47" s="1417"/>
      <c r="AZ47" s="1418"/>
      <c r="BA47" s="1419"/>
      <c r="BB47" s="1420"/>
      <c r="BC47" s="1421"/>
      <c r="BD47" s="1422"/>
      <c r="BE47" s="1423"/>
      <c r="BH47" s="3">
        <v>1</v>
      </c>
    </row>
    <row r="48" spans="2:60" ht="27" customHeight="1" thickBot="1">
      <c r="B48" s="264" t="s">
        <v>11</v>
      </c>
      <c r="C48" s="265" t="str">
        <f>C16</f>
        <v>J JUS DE FRAISES DES BOIS | pâtisserie--ENTREMET| Auteur &gt; recette Béghin Say de Jean-Jacques Borne MOF 1994</v>
      </c>
      <c r="D48" s="265">
        <f>D16</f>
        <v>18</v>
      </c>
      <c r="E48" s="265" t="str">
        <f>E16</f>
        <v>assiettes</v>
      </c>
      <c r="F48" s="266" t="str">
        <f>F16</f>
        <v>Recette mère ► MILLE-FEUILLE meringue et chiboust pamplemousse aux fraises des bois</v>
      </c>
      <c r="G48" s="267" t="s">
        <v>217</v>
      </c>
      <c r="H48" s="268" t="str">
        <f ca="1">CELL("nomfichier")</f>
        <v>D:\Données\1.UPRT\0-UPRT.fait\1-UPRT.FR-SITE-WEB\ff-fiches-fabrications\ff.fiches.fabrication.2023\ffr.restaurant.2023\[postit.sauvegarde.05.10.2025.xlsx]Nota.ES</v>
      </c>
      <c r="I48" s="269"/>
      <c r="J48" s="269"/>
      <c r="K48" s="269"/>
      <c r="L48" s="269"/>
      <c r="M48" s="269"/>
      <c r="N48" s="269"/>
      <c r="O48" s="269"/>
      <c r="P48" s="269"/>
      <c r="Q48" s="269"/>
      <c r="R48" s="269"/>
      <c r="S48" s="270"/>
      <c r="T48" s="1409"/>
      <c r="U48" s="120"/>
      <c r="V48" s="1410"/>
      <c r="W48" s="1410"/>
      <c r="X48" s="1410"/>
      <c r="Y48" s="1411"/>
      <c r="Z48" s="1412"/>
      <c r="AA48" s="1413"/>
      <c r="AB48" s="1414"/>
      <c r="AC48" s="1415"/>
      <c r="AD48" s="1416"/>
      <c r="AE48" s="1415"/>
      <c r="AF48" s="1417"/>
      <c r="AG48" s="1418"/>
      <c r="AH48" s="1419"/>
      <c r="AI48" s="1420"/>
      <c r="AJ48" s="1421"/>
      <c r="AK48" s="1422"/>
      <c r="AL48" s="1423"/>
      <c r="AM48" s="1409"/>
      <c r="AN48" s="120"/>
      <c r="AO48" s="1410"/>
      <c r="AP48" s="1410"/>
      <c r="AQ48" s="1410"/>
      <c r="AR48" s="1411"/>
      <c r="AS48" s="1412"/>
      <c r="AT48" s="1413"/>
      <c r="AU48" s="1414"/>
      <c r="AV48" s="1415"/>
      <c r="AW48" s="1416"/>
      <c r="AX48" s="1415"/>
      <c r="AY48" s="1417"/>
      <c r="AZ48" s="1418"/>
      <c r="BA48" s="1419"/>
      <c r="BB48" s="1420"/>
      <c r="BC48" s="1421"/>
      <c r="BD48" s="1422"/>
      <c r="BE48" s="1423"/>
      <c r="BH48" s="3">
        <v>1</v>
      </c>
    </row>
    <row r="49" spans="2:60" ht="27" customHeight="1" thickBot="1">
      <c r="B49" s="1369" t="s">
        <v>11</v>
      </c>
      <c r="C49" s="1370"/>
      <c r="D49" s="1370"/>
      <c r="E49" s="1370"/>
      <c r="F49" s="1370"/>
      <c r="G49" s="1376" t="s">
        <v>2713</v>
      </c>
      <c r="H49" s="1371"/>
      <c r="I49" s="1372"/>
      <c r="J49" s="1373"/>
      <c r="K49" s="1374"/>
      <c r="L49" s="1375"/>
      <c r="M49" s="1376"/>
      <c r="N49" s="1377"/>
      <c r="O49" s="1378"/>
      <c r="P49" s="1379"/>
      <c r="Q49" s="1380"/>
      <c r="R49" s="1381"/>
      <c r="S49" s="1382"/>
      <c r="T49" s="1409"/>
      <c r="U49" s="120"/>
      <c r="V49" s="1410"/>
      <c r="W49" s="1410"/>
      <c r="X49" s="1410"/>
      <c r="Y49" s="1411"/>
      <c r="Z49" s="1412"/>
      <c r="AA49" s="1413"/>
      <c r="AB49" s="1414"/>
      <c r="AC49" s="1415"/>
      <c r="AD49" s="1416"/>
      <c r="AE49" s="1415"/>
      <c r="AF49" s="1417"/>
      <c r="AG49" s="1418"/>
      <c r="AH49" s="1419"/>
      <c r="AI49" s="1420"/>
      <c r="AJ49" s="1421"/>
      <c r="AK49" s="1422"/>
      <c r="AL49" s="1423"/>
      <c r="AM49" s="1409"/>
      <c r="AN49" s="120"/>
      <c r="AO49" s="1410"/>
      <c r="AP49" s="1410"/>
      <c r="AQ49" s="1410"/>
      <c r="AR49" s="1411"/>
      <c r="AS49" s="1412"/>
      <c r="AT49" s="1413"/>
      <c r="AU49" s="1414"/>
      <c r="AV49" s="1415"/>
      <c r="AW49" s="1416"/>
      <c r="AX49" s="1415"/>
      <c r="AY49" s="1417"/>
      <c r="AZ49" s="1418"/>
      <c r="BA49" s="1419"/>
      <c r="BB49" s="1420"/>
      <c r="BC49" s="1421"/>
      <c r="BD49" s="1422"/>
      <c r="BE49" s="1423"/>
      <c r="BH49" s="3">
        <v>1</v>
      </c>
    </row>
    <row r="50" spans="2:60" ht="27" customHeight="1">
      <c r="B50" s="120"/>
      <c r="C50" s="1410"/>
      <c r="D50" s="1410"/>
      <c r="E50" s="1410"/>
      <c r="F50" s="1411"/>
      <c r="G50" s="1412"/>
      <c r="H50" s="1413"/>
      <c r="I50" s="1414"/>
      <c r="J50" s="1415"/>
      <c r="K50" s="1416"/>
      <c r="L50" s="1415"/>
      <c r="M50" s="1417"/>
      <c r="N50" s="1418"/>
      <c r="O50" s="1419"/>
      <c r="P50" s="1420"/>
      <c r="Q50" s="1421"/>
      <c r="R50" s="1422"/>
      <c r="S50" s="1423"/>
      <c r="T50" s="1409"/>
      <c r="U50" s="120"/>
      <c r="V50" s="1410"/>
      <c r="W50" s="1410"/>
      <c r="X50" s="1410"/>
      <c r="Y50" s="1411"/>
      <c r="Z50" s="1412"/>
      <c r="AA50" s="1413"/>
      <c r="AB50" s="1414"/>
      <c r="AC50" s="1415"/>
      <c r="AD50" s="1416"/>
      <c r="AE50" s="1415"/>
      <c r="AF50" s="1417"/>
      <c r="AG50" s="1418"/>
      <c r="AH50" s="1419"/>
      <c r="AI50" s="1420"/>
      <c r="AJ50" s="1421"/>
      <c r="AK50" s="1422"/>
      <c r="AL50" s="1423"/>
      <c r="AM50" s="1409"/>
      <c r="AN50" s="120"/>
      <c r="AO50" s="1410"/>
      <c r="AP50" s="1410"/>
      <c r="AQ50" s="1410"/>
      <c r="AR50" s="1411"/>
      <c r="AS50" s="1412"/>
      <c r="AT50" s="1413"/>
      <c r="AU50" s="1414"/>
      <c r="AV50" s="1415"/>
      <c r="AW50" s="1416"/>
      <c r="AX50" s="1415"/>
      <c r="AY50" s="1417"/>
      <c r="AZ50" s="1418"/>
      <c r="BA50" s="1419"/>
      <c r="BB50" s="1420"/>
      <c r="BC50" s="1421"/>
      <c r="BD50" s="1422"/>
      <c r="BE50" s="1423"/>
      <c r="BH50" s="3">
        <v>1</v>
      </c>
    </row>
    <row r="51" spans="2:60" ht="27" customHeight="1">
      <c r="B51" s="120"/>
      <c r="C51" s="1410"/>
      <c r="D51" s="1410"/>
      <c r="E51" s="1410"/>
      <c r="F51" s="1411"/>
      <c r="G51" s="1412"/>
      <c r="H51" s="1413"/>
      <c r="I51" s="1414"/>
      <c r="J51" s="1415"/>
      <c r="K51" s="1416"/>
      <c r="L51" s="1415"/>
      <c r="M51" s="1417"/>
      <c r="N51" s="1418"/>
      <c r="O51" s="1419"/>
      <c r="P51" s="1420"/>
      <c r="Q51" s="1421"/>
      <c r="R51" s="1422"/>
      <c r="S51" s="1423"/>
      <c r="T51" s="1409"/>
      <c r="U51" s="120"/>
      <c r="V51" s="1410"/>
      <c r="W51" s="1410"/>
      <c r="X51" s="1410"/>
      <c r="Y51" s="1411"/>
      <c r="Z51" s="1412"/>
      <c r="AA51" s="1413"/>
      <c r="AB51" s="1414"/>
      <c r="AC51" s="1415"/>
      <c r="AD51" s="1416"/>
      <c r="AE51" s="1415"/>
      <c r="AF51" s="1417"/>
      <c r="AG51" s="1418"/>
      <c r="AH51" s="1419"/>
      <c r="AI51" s="1420"/>
      <c r="AJ51" s="1421"/>
      <c r="AK51" s="1422"/>
      <c r="AL51" s="1423"/>
      <c r="AM51" s="1409"/>
      <c r="AN51" s="120"/>
      <c r="AO51" s="1410"/>
      <c r="AP51" s="1410"/>
      <c r="AQ51" s="1410"/>
      <c r="AR51" s="1411"/>
      <c r="AS51" s="1412"/>
      <c r="AT51" s="1413"/>
      <c r="AU51" s="1414"/>
      <c r="AV51" s="1415"/>
      <c r="AW51" s="1416"/>
      <c r="AX51" s="1415"/>
      <c r="AY51" s="1417"/>
      <c r="AZ51" s="1418"/>
      <c r="BA51" s="1419"/>
      <c r="BB51" s="1420"/>
      <c r="BC51" s="1421"/>
      <c r="BD51" s="1422"/>
      <c r="BE51" s="1423"/>
      <c r="BH51" s="3">
        <v>1</v>
      </c>
    </row>
    <row r="52" spans="2:60" ht="27" customHeight="1">
      <c r="B52" s="120"/>
      <c r="C52" s="1410"/>
      <c r="D52" s="1410"/>
      <c r="E52" s="1410"/>
      <c r="F52" s="1411"/>
      <c r="G52" s="1412"/>
      <c r="H52" s="1413"/>
      <c r="I52" s="1414"/>
      <c r="J52" s="1415"/>
      <c r="K52" s="1416"/>
      <c r="L52" s="1415"/>
      <c r="M52" s="1417"/>
      <c r="N52" s="1418"/>
      <c r="O52" s="1419"/>
      <c r="P52" s="1420"/>
      <c r="Q52" s="1421"/>
      <c r="R52" s="1422"/>
      <c r="S52" s="1423"/>
      <c r="T52" s="1409"/>
      <c r="U52" s="120"/>
      <c r="V52" s="1410"/>
      <c r="W52" s="1410"/>
      <c r="X52" s="1410"/>
      <c r="Y52" s="1411"/>
      <c r="Z52" s="1412"/>
      <c r="AA52" s="1413"/>
      <c r="AB52" s="1414"/>
      <c r="AC52" s="1415"/>
      <c r="AD52" s="1416"/>
      <c r="AE52" s="1415"/>
      <c r="AF52" s="1417"/>
      <c r="AG52" s="1418"/>
      <c r="AH52" s="1419"/>
      <c r="AI52" s="1420"/>
      <c r="AJ52" s="1421"/>
      <c r="AK52" s="1422"/>
      <c r="AL52" s="1423"/>
      <c r="AM52" s="1409"/>
      <c r="AN52" s="120"/>
      <c r="AO52" s="1410"/>
      <c r="AP52" s="1410"/>
      <c r="AQ52" s="1410"/>
      <c r="AR52" s="1411"/>
      <c r="AS52" s="1412"/>
      <c r="AT52" s="1413"/>
      <c r="AU52" s="1414"/>
      <c r="AV52" s="1415"/>
      <c r="AW52" s="1416"/>
      <c r="AX52" s="1415"/>
      <c r="AY52" s="1417"/>
      <c r="AZ52" s="1418"/>
      <c r="BA52" s="1419"/>
      <c r="BB52" s="1420"/>
      <c r="BC52" s="1421"/>
      <c r="BD52" s="1422"/>
      <c r="BE52" s="1423"/>
      <c r="BH52" s="3">
        <v>1</v>
      </c>
    </row>
    <row r="53" spans="2:60" ht="27" customHeight="1">
      <c r="B53" s="120"/>
      <c r="C53" s="1410"/>
      <c r="D53" s="1410"/>
      <c r="E53" s="1410"/>
      <c r="F53" s="1411"/>
      <c r="G53" s="1412"/>
      <c r="H53" s="1413"/>
      <c r="I53" s="1414"/>
      <c r="J53" s="1415"/>
      <c r="K53" s="1416"/>
      <c r="L53" s="1415"/>
      <c r="M53" s="1417"/>
      <c r="N53" s="1418"/>
      <c r="O53" s="1419"/>
      <c r="P53" s="1420"/>
      <c r="Q53" s="1421"/>
      <c r="R53" s="1422"/>
      <c r="S53" s="1423"/>
      <c r="T53" s="1409"/>
      <c r="U53" s="120"/>
      <c r="V53" s="1410"/>
      <c r="W53" s="1410"/>
      <c r="X53" s="1410"/>
      <c r="Y53" s="1411"/>
      <c r="Z53" s="1412"/>
      <c r="AA53" s="1413"/>
      <c r="AB53" s="1414"/>
      <c r="AC53" s="1415"/>
      <c r="AD53" s="1416"/>
      <c r="AE53" s="1415"/>
      <c r="AF53" s="1417"/>
      <c r="AG53" s="1418"/>
      <c r="AH53" s="1419"/>
      <c r="AI53" s="1420"/>
      <c r="AJ53" s="1421"/>
      <c r="AK53" s="1422"/>
      <c r="AL53" s="1423"/>
      <c r="AM53" s="1409"/>
      <c r="AN53" s="120"/>
      <c r="AO53" s="1410"/>
      <c r="AP53" s="1410"/>
      <c r="AQ53" s="1410"/>
      <c r="AR53" s="1411"/>
      <c r="AS53" s="1412"/>
      <c r="AT53" s="1413"/>
      <c r="AU53" s="1414"/>
      <c r="AV53" s="1415"/>
      <c r="AW53" s="1416"/>
      <c r="AX53" s="1415"/>
      <c r="AY53" s="1417"/>
      <c r="AZ53" s="1418"/>
      <c r="BA53" s="1419"/>
      <c r="BB53" s="1420"/>
      <c r="BC53" s="1421"/>
      <c r="BD53" s="1422"/>
      <c r="BE53" s="1423"/>
      <c r="BH53" s="3">
        <v>1</v>
      </c>
    </row>
    <row r="54" spans="2:60" ht="27" customHeight="1">
      <c r="B54" s="120"/>
      <c r="C54" s="1410"/>
      <c r="D54" s="1410"/>
      <c r="E54" s="1410"/>
      <c r="F54" s="1411"/>
      <c r="G54" s="1412"/>
      <c r="H54" s="1413"/>
      <c r="I54" s="1414"/>
      <c r="J54" s="1415"/>
      <c r="K54" s="1416"/>
      <c r="L54" s="1415"/>
      <c r="M54" s="1417"/>
      <c r="N54" s="1418"/>
      <c r="O54" s="1419"/>
      <c r="P54" s="1420"/>
      <c r="Q54" s="1421"/>
      <c r="R54" s="1422"/>
      <c r="S54" s="1423"/>
      <c r="T54" s="1409"/>
      <c r="U54" s="120"/>
      <c r="V54" s="1410"/>
      <c r="W54" s="1410"/>
      <c r="X54" s="1410"/>
      <c r="Y54" s="1411"/>
      <c r="Z54" s="1412"/>
      <c r="AA54" s="1413"/>
      <c r="AB54" s="1414"/>
      <c r="AC54" s="1415"/>
      <c r="AD54" s="1416"/>
      <c r="AE54" s="1415"/>
      <c r="AF54" s="1417"/>
      <c r="AG54" s="1418"/>
      <c r="AH54" s="1419"/>
      <c r="AI54" s="1420"/>
      <c r="AJ54" s="1421"/>
      <c r="AK54" s="1422"/>
      <c r="AL54" s="1423"/>
      <c r="AM54" s="1409"/>
      <c r="AN54" s="120"/>
      <c r="AO54" s="1410"/>
      <c r="AP54" s="1410"/>
      <c r="AQ54" s="1410"/>
      <c r="AR54" s="1411"/>
      <c r="AS54" s="1412"/>
      <c r="AT54" s="1413"/>
      <c r="AU54" s="1414"/>
      <c r="AV54" s="1415"/>
      <c r="AW54" s="1416"/>
      <c r="AX54" s="1415"/>
      <c r="AY54" s="1417"/>
      <c r="AZ54" s="1418"/>
      <c r="BA54" s="1419"/>
      <c r="BB54" s="1420"/>
      <c r="BC54" s="1421"/>
      <c r="BD54" s="1422"/>
      <c r="BE54" s="1423"/>
      <c r="BH54" s="3">
        <v>1</v>
      </c>
    </row>
    <row r="55" spans="2:60" ht="27" customHeight="1">
      <c r="B55" s="120"/>
      <c r="C55" s="1410"/>
      <c r="D55" s="1410"/>
      <c r="E55" s="1410"/>
      <c r="F55" s="1411"/>
      <c r="G55" s="1412"/>
      <c r="H55" s="1413"/>
      <c r="I55" s="1414"/>
      <c r="J55" s="1415"/>
      <c r="K55" s="1416"/>
      <c r="L55" s="1415"/>
      <c r="M55" s="1417"/>
      <c r="N55" s="1418"/>
      <c r="O55" s="1419"/>
      <c r="P55" s="1420"/>
      <c r="Q55" s="1421"/>
      <c r="R55" s="1422"/>
      <c r="S55" s="1423"/>
      <c r="T55" s="1409"/>
      <c r="U55" s="120"/>
      <c r="V55" s="1410"/>
      <c r="W55" s="1410"/>
      <c r="X55" s="1410"/>
      <c r="Y55" s="1411"/>
      <c r="Z55" s="1412"/>
      <c r="AA55" s="1413"/>
      <c r="AB55" s="1414"/>
      <c r="AC55" s="1415"/>
      <c r="AD55" s="1416"/>
      <c r="AE55" s="1415"/>
      <c r="AF55" s="1417"/>
      <c r="AG55" s="1418"/>
      <c r="AH55" s="1419"/>
      <c r="AI55" s="1420"/>
      <c r="AJ55" s="1421"/>
      <c r="AK55" s="1422"/>
      <c r="AL55" s="1423"/>
      <c r="AM55" s="1409"/>
      <c r="AN55" s="120"/>
      <c r="AO55" s="1410"/>
      <c r="AP55" s="1410"/>
      <c r="AQ55" s="1410"/>
      <c r="AR55" s="1411"/>
      <c r="AS55" s="1412"/>
      <c r="AT55" s="1413"/>
      <c r="AU55" s="1414"/>
      <c r="AV55" s="1415"/>
      <c r="AW55" s="1416"/>
      <c r="AX55" s="1415"/>
      <c r="AY55" s="1417"/>
      <c r="AZ55" s="1418"/>
      <c r="BA55" s="1419"/>
      <c r="BB55" s="1420"/>
      <c r="BC55" s="1421"/>
      <c r="BD55" s="1422"/>
      <c r="BE55" s="1423"/>
      <c r="BH55" s="3">
        <v>1</v>
      </c>
    </row>
    <row r="56" spans="2:60" ht="27" customHeight="1">
      <c r="B56" s="120"/>
      <c r="C56" s="1410"/>
      <c r="D56" s="1410"/>
      <c r="E56" s="1410"/>
      <c r="F56" s="1411"/>
      <c r="G56" s="1412"/>
      <c r="H56" s="1413"/>
      <c r="I56" s="1414"/>
      <c r="J56" s="1415"/>
      <c r="K56" s="1416"/>
      <c r="L56" s="1415"/>
      <c r="M56" s="1417"/>
      <c r="N56" s="1418"/>
      <c r="O56" s="1419"/>
      <c r="P56" s="1420"/>
      <c r="Q56" s="1421"/>
      <c r="R56" s="1422"/>
      <c r="S56" s="1423"/>
      <c r="T56" s="1409"/>
      <c r="U56" s="120"/>
      <c r="V56" s="1410"/>
      <c r="W56" s="1410"/>
      <c r="X56" s="1410"/>
      <c r="Y56" s="1411"/>
      <c r="Z56" s="1412"/>
      <c r="AA56" s="1413"/>
      <c r="AB56" s="1414"/>
      <c r="AC56" s="1415"/>
      <c r="AD56" s="1416"/>
      <c r="AE56" s="1415"/>
      <c r="AF56" s="1417"/>
      <c r="AG56" s="1418"/>
      <c r="AH56" s="1419"/>
      <c r="AI56" s="1420"/>
      <c r="AJ56" s="1421"/>
      <c r="AK56" s="1422"/>
      <c r="AL56" s="1423"/>
      <c r="AM56" s="1409"/>
      <c r="AN56" s="120"/>
      <c r="AO56" s="1410"/>
      <c r="AP56" s="1410"/>
      <c r="AQ56" s="1410"/>
      <c r="AR56" s="1411"/>
      <c r="AS56" s="1412"/>
      <c r="AT56" s="1413"/>
      <c r="AU56" s="1414"/>
      <c r="AV56" s="1415"/>
      <c r="AW56" s="1416"/>
      <c r="AX56" s="1415"/>
      <c r="AY56" s="1417"/>
      <c r="AZ56" s="1418"/>
      <c r="BA56" s="1419"/>
      <c r="BB56" s="1420"/>
      <c r="BC56" s="1421"/>
      <c r="BD56" s="1422"/>
      <c r="BE56" s="1423"/>
      <c r="BH56" s="3">
        <v>1</v>
      </c>
    </row>
    <row r="57" spans="2:60" ht="27" customHeight="1">
      <c r="B57" s="120"/>
      <c r="C57" s="1410"/>
      <c r="D57" s="1410"/>
      <c r="E57" s="1410"/>
      <c r="F57" s="1411"/>
      <c r="G57" s="1412"/>
      <c r="H57" s="1413"/>
      <c r="I57" s="1414"/>
      <c r="J57" s="1415"/>
      <c r="K57" s="1416"/>
      <c r="L57" s="1415"/>
      <c r="M57" s="1417"/>
      <c r="N57" s="1418"/>
      <c r="O57" s="1419"/>
      <c r="P57" s="1420"/>
      <c r="Q57" s="1421"/>
      <c r="R57" s="1422"/>
      <c r="S57" s="1423"/>
      <c r="T57" s="1409"/>
      <c r="U57" s="120"/>
      <c r="V57" s="1410"/>
      <c r="W57" s="1410"/>
      <c r="X57" s="1410"/>
      <c r="Y57" s="1411"/>
      <c r="Z57" s="1412"/>
      <c r="AA57" s="1413"/>
      <c r="AB57" s="1414"/>
      <c r="AC57" s="1415"/>
      <c r="AD57" s="1416"/>
      <c r="AE57" s="1415"/>
      <c r="AF57" s="1417"/>
      <c r="AG57" s="1418"/>
      <c r="AH57" s="1419"/>
      <c r="AI57" s="1420"/>
      <c r="AJ57" s="1421"/>
      <c r="AK57" s="1422"/>
      <c r="AL57" s="1423"/>
      <c r="AM57" s="1409"/>
      <c r="AN57" s="120"/>
      <c r="AO57" s="1410"/>
      <c r="AP57" s="1410"/>
      <c r="AQ57" s="1410"/>
      <c r="AR57" s="1411"/>
      <c r="AS57" s="1412"/>
      <c r="AT57" s="1413"/>
      <c r="AU57" s="1414"/>
      <c r="AV57" s="1415"/>
      <c r="AW57" s="1416"/>
      <c r="AX57" s="1415"/>
      <c r="AY57" s="1417"/>
      <c r="AZ57" s="1418"/>
      <c r="BA57" s="1419"/>
      <c r="BB57" s="1420"/>
      <c r="BC57" s="1421"/>
      <c r="BD57" s="1422"/>
      <c r="BE57" s="1423"/>
      <c r="BH57" s="3">
        <v>1</v>
      </c>
    </row>
    <row r="58" spans="2:60" ht="27" customHeight="1">
      <c r="B58" s="120"/>
      <c r="C58" s="1410"/>
      <c r="D58" s="1410"/>
      <c r="E58" s="1410"/>
      <c r="F58" s="1411"/>
      <c r="G58" s="1412"/>
      <c r="H58" s="1413"/>
      <c r="I58" s="1414"/>
      <c r="J58" s="1415"/>
      <c r="K58" s="1416"/>
      <c r="L58" s="1415"/>
      <c r="M58" s="1417"/>
      <c r="N58" s="1418"/>
      <c r="O58" s="1419"/>
      <c r="P58" s="1420"/>
      <c r="Q58" s="1421"/>
      <c r="R58" s="1422"/>
      <c r="S58" s="1423"/>
      <c r="T58" s="1409"/>
      <c r="U58" s="120"/>
      <c r="V58" s="1410"/>
      <c r="W58" s="1410"/>
      <c r="X58" s="1410"/>
      <c r="Y58" s="1411"/>
      <c r="Z58" s="1412"/>
      <c r="AA58" s="1413"/>
      <c r="AB58" s="1414"/>
      <c r="AC58" s="1415"/>
      <c r="AD58" s="1416"/>
      <c r="AE58" s="1415"/>
      <c r="AF58" s="1417"/>
      <c r="AG58" s="1418"/>
      <c r="AH58" s="1419"/>
      <c r="AI58" s="1420"/>
      <c r="AJ58" s="1421"/>
      <c r="AK58" s="1422"/>
      <c r="AL58" s="1423"/>
      <c r="AM58" s="1409"/>
      <c r="AN58" s="120"/>
      <c r="AO58" s="1410"/>
      <c r="AP58" s="1410"/>
      <c r="AQ58" s="1410"/>
      <c r="AR58" s="1411"/>
      <c r="AS58" s="1412"/>
      <c r="AT58" s="1413"/>
      <c r="AU58" s="1414"/>
      <c r="AV58" s="1415"/>
      <c r="AW58" s="1416"/>
      <c r="AX58" s="1415"/>
      <c r="AY58" s="1417"/>
      <c r="AZ58" s="1418"/>
      <c r="BA58" s="1419"/>
      <c r="BB58" s="1420"/>
      <c r="BC58" s="1421"/>
      <c r="BD58" s="1422"/>
      <c r="BE58" s="1423"/>
      <c r="BH58" s="3">
        <v>1</v>
      </c>
    </row>
    <row r="59" spans="2:60" ht="27" customHeight="1">
      <c r="B59" s="120"/>
      <c r="C59" s="1410"/>
      <c r="D59" s="1410"/>
      <c r="E59" s="1410"/>
      <c r="F59" s="1411"/>
      <c r="G59" s="1412"/>
      <c r="H59" s="1413"/>
      <c r="I59" s="1414"/>
      <c r="J59" s="1415"/>
      <c r="K59" s="1416"/>
      <c r="L59" s="1415"/>
      <c r="M59" s="1417"/>
      <c r="N59" s="1418"/>
      <c r="O59" s="1419"/>
      <c r="P59" s="1420"/>
      <c r="Q59" s="1421"/>
      <c r="R59" s="1422"/>
      <c r="S59" s="1423"/>
      <c r="T59" s="1409"/>
      <c r="U59" s="120"/>
      <c r="V59" s="1410"/>
      <c r="W59" s="1410"/>
      <c r="X59" s="1410"/>
      <c r="Y59" s="1411"/>
      <c r="Z59" s="1412"/>
      <c r="AA59" s="1413"/>
      <c r="AB59" s="1414"/>
      <c r="AC59" s="1415"/>
      <c r="AD59" s="1416"/>
      <c r="AE59" s="1415"/>
      <c r="AF59" s="1417"/>
      <c r="AG59" s="1418"/>
      <c r="AH59" s="1419"/>
      <c r="AI59" s="1420"/>
      <c r="AJ59" s="1421"/>
      <c r="AK59" s="1422"/>
      <c r="AL59" s="1423"/>
      <c r="AM59" s="1409"/>
      <c r="AN59" s="120"/>
      <c r="AO59" s="1410"/>
      <c r="AP59" s="1410"/>
      <c r="AQ59" s="1410"/>
      <c r="AR59" s="1411"/>
      <c r="AS59" s="1412"/>
      <c r="AT59" s="1413"/>
      <c r="AU59" s="1414"/>
      <c r="AV59" s="1415"/>
      <c r="AW59" s="1416"/>
      <c r="AX59" s="1415"/>
      <c r="AY59" s="1417"/>
      <c r="AZ59" s="1418"/>
      <c r="BA59" s="1419"/>
      <c r="BB59" s="1420"/>
      <c r="BC59" s="1421"/>
      <c r="BD59" s="1422"/>
      <c r="BE59" s="1423"/>
      <c r="BH59" s="3">
        <v>1</v>
      </c>
    </row>
    <row r="60" spans="2:60" ht="27" customHeight="1">
      <c r="B60" s="120"/>
      <c r="C60" s="1410"/>
      <c r="D60" s="1410"/>
      <c r="E60" s="1410"/>
      <c r="F60" s="1411"/>
      <c r="G60" s="1412"/>
      <c r="H60" s="1413"/>
      <c r="I60" s="1414"/>
      <c r="J60" s="1415"/>
      <c r="K60" s="1416"/>
      <c r="L60" s="1415"/>
      <c r="M60" s="1417"/>
      <c r="N60" s="1418"/>
      <c r="O60" s="1419"/>
      <c r="P60" s="1420"/>
      <c r="Q60" s="1421"/>
      <c r="R60" s="1422"/>
      <c r="S60" s="1423"/>
      <c r="T60" s="1409"/>
      <c r="U60" s="120"/>
      <c r="V60" s="1410"/>
      <c r="W60" s="1410"/>
      <c r="X60" s="1410"/>
      <c r="Y60" s="1411"/>
      <c r="Z60" s="1412"/>
      <c r="AA60" s="1413"/>
      <c r="AB60" s="1414"/>
      <c r="AC60" s="1415"/>
      <c r="AD60" s="1416"/>
      <c r="AE60" s="1415"/>
      <c r="AF60" s="1417"/>
      <c r="AG60" s="1418"/>
      <c r="AH60" s="1419"/>
      <c r="AI60" s="1420"/>
      <c r="AJ60" s="1421"/>
      <c r="AK60" s="1422"/>
      <c r="AL60" s="1423"/>
      <c r="AM60" s="1409"/>
      <c r="AN60" s="120"/>
      <c r="AO60" s="1410"/>
      <c r="AP60" s="1410"/>
      <c r="AQ60" s="1410"/>
      <c r="AR60" s="1411"/>
      <c r="AS60" s="1412"/>
      <c r="AT60" s="1413"/>
      <c r="AU60" s="1414"/>
      <c r="AV60" s="1415"/>
      <c r="AW60" s="1416"/>
      <c r="AX60" s="1415"/>
      <c r="AY60" s="1417"/>
      <c r="AZ60" s="1418"/>
      <c r="BA60" s="1419"/>
      <c r="BB60" s="1420"/>
      <c r="BC60" s="1421"/>
      <c r="BD60" s="1422"/>
      <c r="BE60" s="1423"/>
      <c r="BH60" s="3">
        <v>1</v>
      </c>
    </row>
    <row r="61" spans="2:60" ht="27" customHeight="1">
      <c r="B61" s="120"/>
      <c r="C61" s="1410"/>
      <c r="D61" s="1410"/>
      <c r="E61" s="1410"/>
      <c r="F61" s="1411"/>
      <c r="G61" s="1412"/>
      <c r="H61" s="1413"/>
      <c r="I61" s="1414"/>
      <c r="J61" s="1415"/>
      <c r="K61" s="1416"/>
      <c r="L61" s="1415"/>
      <c r="M61" s="1417"/>
      <c r="N61" s="1418"/>
      <c r="O61" s="1419"/>
      <c r="P61" s="1420"/>
      <c r="Q61" s="1421"/>
      <c r="R61" s="1422"/>
      <c r="S61" s="1423"/>
      <c r="T61" s="1409"/>
      <c r="U61" s="120"/>
      <c r="V61" s="1410"/>
      <c r="W61" s="1410"/>
      <c r="X61" s="1410"/>
      <c r="Y61" s="1411"/>
      <c r="Z61" s="1412"/>
      <c r="AA61" s="1413"/>
      <c r="AB61" s="1414"/>
      <c r="AC61" s="1415"/>
      <c r="AD61" s="1416"/>
      <c r="AE61" s="1415"/>
      <c r="AF61" s="1417"/>
      <c r="AG61" s="1418"/>
      <c r="AH61" s="1419"/>
      <c r="AI61" s="1420"/>
      <c r="AJ61" s="1421"/>
      <c r="AK61" s="1422"/>
      <c r="AL61" s="1423"/>
      <c r="AM61" s="1409"/>
      <c r="AN61" s="120"/>
      <c r="AO61" s="1410"/>
      <c r="AP61" s="1410"/>
      <c r="AQ61" s="1410"/>
      <c r="AR61" s="1411"/>
      <c r="AS61" s="1412"/>
      <c r="AT61" s="1413"/>
      <c r="AU61" s="1414"/>
      <c r="AV61" s="1415"/>
      <c r="AW61" s="1416"/>
      <c r="AX61" s="1415"/>
      <c r="AY61" s="1417"/>
      <c r="AZ61" s="1418"/>
      <c r="BA61" s="1419"/>
      <c r="BB61" s="1420"/>
      <c r="BC61" s="1421"/>
      <c r="BD61" s="1422"/>
      <c r="BE61" s="1423"/>
      <c r="BH61" s="3">
        <v>1</v>
      </c>
    </row>
    <row r="62" spans="2:60" ht="27" customHeight="1">
      <c r="B62" s="120"/>
      <c r="C62" s="1410"/>
      <c r="D62" s="1410"/>
      <c r="E62" s="1410"/>
      <c r="F62" s="1411"/>
      <c r="G62" s="1412"/>
      <c r="H62" s="1413"/>
      <c r="I62" s="1414"/>
      <c r="J62" s="1415"/>
      <c r="K62" s="1416"/>
      <c r="L62" s="1415"/>
      <c r="M62" s="1417"/>
      <c r="N62" s="1418"/>
      <c r="O62" s="1419"/>
      <c r="P62" s="1420"/>
      <c r="Q62" s="1421"/>
      <c r="R62" s="1422"/>
      <c r="S62" s="1423"/>
      <c r="T62" s="1409"/>
      <c r="U62" s="120"/>
      <c r="V62" s="1410"/>
      <c r="W62" s="1410"/>
      <c r="X62" s="1410"/>
      <c r="Y62" s="1411"/>
      <c r="Z62" s="1412"/>
      <c r="AA62" s="1413"/>
      <c r="AB62" s="1414"/>
      <c r="AC62" s="1415"/>
      <c r="AD62" s="1416"/>
      <c r="AE62" s="1415"/>
      <c r="AF62" s="1417"/>
      <c r="AG62" s="1418"/>
      <c r="AH62" s="1419"/>
      <c r="AI62" s="1420"/>
      <c r="AJ62" s="1421"/>
      <c r="AK62" s="1422"/>
      <c r="AL62" s="1423"/>
      <c r="AM62" s="1409"/>
      <c r="AN62" s="120"/>
      <c r="AO62" s="1410"/>
      <c r="AP62" s="1410"/>
      <c r="AQ62" s="1410"/>
      <c r="AR62" s="1411"/>
      <c r="AS62" s="1412"/>
      <c r="AT62" s="1413"/>
      <c r="AU62" s="1414"/>
      <c r="AV62" s="1415"/>
      <c r="AW62" s="1416"/>
      <c r="AX62" s="1415"/>
      <c r="AY62" s="1417"/>
      <c r="AZ62" s="1418"/>
      <c r="BA62" s="1419"/>
      <c r="BB62" s="1420"/>
      <c r="BC62" s="1421"/>
      <c r="BD62" s="1422"/>
      <c r="BE62" s="1423"/>
      <c r="BH62" s="3">
        <v>1</v>
      </c>
    </row>
    <row r="63" spans="2:60" ht="27" customHeight="1">
      <c r="B63" s="120"/>
      <c r="C63" s="1410"/>
      <c r="D63" s="1410"/>
      <c r="E63" s="1410"/>
      <c r="F63" s="1411"/>
      <c r="G63" s="1412"/>
      <c r="H63" s="1413"/>
      <c r="I63" s="1414"/>
      <c r="J63" s="1415"/>
      <c r="K63" s="1416"/>
      <c r="L63" s="1415"/>
      <c r="M63" s="1417"/>
      <c r="N63" s="1418"/>
      <c r="O63" s="1419"/>
      <c r="P63" s="1420"/>
      <c r="Q63" s="1421"/>
      <c r="R63" s="1422"/>
      <c r="S63" s="1423"/>
      <c r="T63" s="1409"/>
      <c r="U63" s="120"/>
      <c r="V63" s="1410"/>
      <c r="W63" s="1410"/>
      <c r="X63" s="1410"/>
      <c r="Y63" s="1411"/>
      <c r="Z63" s="1412"/>
      <c r="AA63" s="1413"/>
      <c r="AB63" s="1414"/>
      <c r="AC63" s="1415"/>
      <c r="AD63" s="1416"/>
      <c r="AE63" s="1415"/>
      <c r="AF63" s="1417"/>
      <c r="AG63" s="1418"/>
      <c r="AH63" s="1419"/>
      <c r="AI63" s="1420"/>
      <c r="AJ63" s="1421"/>
      <c r="AK63" s="1422"/>
      <c r="AL63" s="1423"/>
      <c r="AM63" s="1409"/>
      <c r="AN63" s="120"/>
      <c r="AO63" s="1410"/>
      <c r="AP63" s="1410"/>
      <c r="AQ63" s="1410"/>
      <c r="AR63" s="1411"/>
      <c r="AS63" s="1412"/>
      <c r="AT63" s="1413"/>
      <c r="AU63" s="1414"/>
      <c r="AV63" s="1415"/>
      <c r="AW63" s="1416"/>
      <c r="AX63" s="1415"/>
      <c r="AY63" s="1417"/>
      <c r="AZ63" s="1418"/>
      <c r="BA63" s="1419"/>
      <c r="BB63" s="1420"/>
      <c r="BC63" s="1421"/>
      <c r="BD63" s="1422"/>
      <c r="BE63" s="1423"/>
      <c r="BH63" s="3">
        <v>1</v>
      </c>
    </row>
    <row r="64" spans="2:60" ht="27" customHeight="1">
      <c r="B64" s="120"/>
      <c r="C64" s="1410"/>
      <c r="D64" s="1410"/>
      <c r="E64" s="1410"/>
      <c r="F64" s="1411"/>
      <c r="G64" s="1412"/>
      <c r="H64" s="1413"/>
      <c r="I64" s="1414"/>
      <c r="J64" s="1415"/>
      <c r="K64" s="1416"/>
      <c r="L64" s="1415"/>
      <c r="M64" s="1417"/>
      <c r="N64" s="1418"/>
      <c r="O64" s="1419"/>
      <c r="P64" s="1420"/>
      <c r="Q64" s="1421"/>
      <c r="R64" s="1422"/>
      <c r="S64" s="1423"/>
      <c r="T64" s="1409"/>
      <c r="U64" s="120"/>
      <c r="V64" s="1410"/>
      <c r="W64" s="1410"/>
      <c r="X64" s="1410"/>
      <c r="Y64" s="1411"/>
      <c r="Z64" s="1412"/>
      <c r="AA64" s="1413"/>
      <c r="AB64" s="1414"/>
      <c r="AC64" s="1415"/>
      <c r="AD64" s="1416"/>
      <c r="AE64" s="1415"/>
      <c r="AF64" s="1417"/>
      <c r="AG64" s="1418"/>
      <c r="AH64" s="1419"/>
      <c r="AI64" s="1420"/>
      <c r="AJ64" s="1421"/>
      <c r="AK64" s="1422"/>
      <c r="AL64" s="1423"/>
      <c r="AM64" s="1409"/>
      <c r="AN64" s="120"/>
      <c r="AO64" s="1410"/>
      <c r="AP64" s="1410"/>
      <c r="AQ64" s="1410"/>
      <c r="AR64" s="1411"/>
      <c r="AS64" s="1412"/>
      <c r="AT64" s="1413"/>
      <c r="AU64" s="1414"/>
      <c r="AV64" s="1415"/>
      <c r="AW64" s="1416"/>
      <c r="AX64" s="1415"/>
      <c r="AY64" s="1417"/>
      <c r="AZ64" s="1418"/>
      <c r="BA64" s="1419"/>
      <c r="BB64" s="1420"/>
      <c r="BC64" s="1421"/>
      <c r="BD64" s="1422"/>
      <c r="BE64" s="1423"/>
      <c r="BH64" s="3">
        <v>1</v>
      </c>
    </row>
    <row r="65" spans="2:60" ht="27" customHeight="1">
      <c r="B65" s="120"/>
      <c r="C65" s="1410"/>
      <c r="D65" s="1410"/>
      <c r="E65" s="1410"/>
      <c r="F65" s="1411"/>
      <c r="G65" s="1412"/>
      <c r="H65" s="1413"/>
      <c r="I65" s="1414"/>
      <c r="J65" s="1415"/>
      <c r="K65" s="1416"/>
      <c r="L65" s="1415"/>
      <c r="M65" s="1417"/>
      <c r="N65" s="1418"/>
      <c r="O65" s="1419"/>
      <c r="P65" s="1420"/>
      <c r="Q65" s="1421"/>
      <c r="R65" s="1422"/>
      <c r="S65" s="1423"/>
      <c r="T65" s="1409"/>
      <c r="U65" s="120"/>
      <c r="V65" s="1410"/>
      <c r="W65" s="1410"/>
      <c r="X65" s="1410"/>
      <c r="Y65" s="1411"/>
      <c r="Z65" s="1412"/>
      <c r="AA65" s="1413"/>
      <c r="AB65" s="1414"/>
      <c r="AC65" s="1415"/>
      <c r="AD65" s="1416"/>
      <c r="AE65" s="1415"/>
      <c r="AF65" s="1417"/>
      <c r="AG65" s="1418"/>
      <c r="AH65" s="1419"/>
      <c r="AI65" s="1420"/>
      <c r="AJ65" s="1421"/>
      <c r="AK65" s="1422"/>
      <c r="AL65" s="1423"/>
      <c r="AM65" s="1409"/>
      <c r="AN65" s="120"/>
      <c r="AO65" s="1410"/>
      <c r="AP65" s="1410"/>
      <c r="AQ65" s="1410"/>
      <c r="AR65" s="1411"/>
      <c r="AS65" s="1412"/>
      <c r="AT65" s="1413"/>
      <c r="AU65" s="1414"/>
      <c r="AV65" s="1415"/>
      <c r="AW65" s="1416"/>
      <c r="AX65" s="1415"/>
      <c r="AY65" s="1417"/>
      <c r="AZ65" s="1418"/>
      <c r="BA65" s="1419"/>
      <c r="BB65" s="1420"/>
      <c r="BC65" s="1421"/>
      <c r="BD65" s="1422"/>
      <c r="BE65" s="1423"/>
      <c r="BH65" s="3">
        <v>1</v>
      </c>
    </row>
    <row r="66" spans="2:60" ht="27" customHeight="1">
      <c r="B66" s="120"/>
      <c r="C66" s="1410"/>
      <c r="D66" s="1410"/>
      <c r="E66" s="1410"/>
      <c r="F66" s="1411"/>
      <c r="G66" s="1412"/>
      <c r="H66" s="1413"/>
      <c r="I66" s="1414"/>
      <c r="J66" s="1415"/>
      <c r="K66" s="1416"/>
      <c r="L66" s="1415"/>
      <c r="M66" s="1417"/>
      <c r="N66" s="1418"/>
      <c r="O66" s="1419"/>
      <c r="P66" s="1420"/>
      <c r="Q66" s="1421"/>
      <c r="R66" s="1422"/>
      <c r="S66" s="1423"/>
      <c r="T66" s="1409"/>
      <c r="U66" s="120"/>
      <c r="V66" s="1410"/>
      <c r="W66" s="1410"/>
      <c r="X66" s="1410"/>
      <c r="Y66" s="1411"/>
      <c r="Z66" s="1412"/>
      <c r="AA66" s="1413"/>
      <c r="AB66" s="1414"/>
      <c r="AC66" s="1415"/>
      <c r="AD66" s="1416"/>
      <c r="AE66" s="1415"/>
      <c r="AF66" s="1417"/>
      <c r="AG66" s="1418"/>
      <c r="AH66" s="1419"/>
      <c r="AI66" s="1420"/>
      <c r="AJ66" s="1421"/>
      <c r="AK66" s="1422"/>
      <c r="AL66" s="1423"/>
      <c r="AN66" s="120"/>
      <c r="AO66" s="1410"/>
      <c r="AP66" s="1410"/>
      <c r="AQ66" s="1410"/>
      <c r="AR66" s="1411"/>
      <c r="AS66" s="1412"/>
      <c r="AT66" s="1413"/>
      <c r="AU66" s="1414"/>
      <c r="AV66" s="1415"/>
      <c r="AW66" s="1416"/>
      <c r="AX66" s="1415"/>
      <c r="AY66" s="1417"/>
      <c r="AZ66" s="1418"/>
      <c r="BA66" s="1419"/>
      <c r="BB66" s="1420"/>
      <c r="BC66" s="1421"/>
      <c r="BD66" s="1422"/>
      <c r="BE66" s="1423"/>
      <c r="BH66" s="3">
        <v>1</v>
      </c>
    </row>
    <row r="67" spans="2:60" ht="27" customHeight="1">
      <c r="B67" s="120"/>
      <c r="C67" s="1410"/>
      <c r="D67" s="1410"/>
      <c r="E67" s="1410"/>
      <c r="F67" s="1411"/>
      <c r="G67" s="1412"/>
      <c r="H67" s="1413"/>
      <c r="I67" s="1414"/>
      <c r="J67" s="1415"/>
      <c r="K67" s="1416"/>
      <c r="L67" s="1415"/>
      <c r="M67" s="1417"/>
      <c r="N67" s="1418"/>
      <c r="O67" s="1419"/>
      <c r="P67" s="1420"/>
      <c r="Q67" s="1421"/>
      <c r="R67" s="1422"/>
      <c r="S67" s="1423"/>
      <c r="T67" s="1409"/>
      <c r="U67" s="120"/>
      <c r="V67" s="1410"/>
      <c r="W67" s="1410"/>
      <c r="X67" s="1410"/>
      <c r="Y67" s="1411"/>
      <c r="Z67" s="1412"/>
      <c r="AA67" s="1413"/>
      <c r="AB67" s="1414"/>
      <c r="AC67" s="1415"/>
      <c r="AD67" s="1416"/>
      <c r="AE67" s="1415"/>
      <c r="AF67" s="1417"/>
      <c r="AG67" s="1418"/>
      <c r="AH67" s="1419"/>
      <c r="AI67" s="1420"/>
      <c r="AJ67" s="1421"/>
      <c r="AK67" s="1422"/>
      <c r="AL67" s="1423"/>
      <c r="AN67" s="120"/>
      <c r="AO67" s="1410"/>
      <c r="AP67" s="1410"/>
      <c r="AQ67" s="1410"/>
      <c r="AR67" s="1411"/>
      <c r="AS67" s="1412"/>
      <c r="AT67" s="1413"/>
      <c r="AU67" s="1414"/>
      <c r="AV67" s="1415"/>
      <c r="AW67" s="1416"/>
      <c r="AX67" s="1415"/>
      <c r="AY67" s="1417"/>
      <c r="AZ67" s="1418"/>
      <c r="BA67" s="1419"/>
      <c r="BB67" s="1420"/>
      <c r="BC67" s="1421"/>
      <c r="BD67" s="1422"/>
      <c r="BE67" s="1423"/>
      <c r="BH67" s="3">
        <v>1</v>
      </c>
    </row>
    <row r="68" spans="2:60" ht="27" customHeight="1">
      <c r="B68" s="120"/>
      <c r="C68" s="1410"/>
      <c r="D68" s="1410"/>
      <c r="E68" s="1410"/>
      <c r="F68" s="1411"/>
      <c r="G68" s="1412"/>
      <c r="H68" s="1413"/>
      <c r="I68" s="1414"/>
      <c r="J68" s="1415"/>
      <c r="K68" s="1416"/>
      <c r="L68" s="1415"/>
      <c r="M68" s="1417"/>
      <c r="N68" s="1418"/>
      <c r="O68" s="1419"/>
      <c r="P68" s="1420"/>
      <c r="Q68" s="1421"/>
      <c r="R68" s="1422"/>
      <c r="S68" s="1423"/>
      <c r="T68" s="1409"/>
      <c r="U68" s="120"/>
      <c r="V68" s="1410"/>
      <c r="W68" s="1410"/>
      <c r="X68" s="1410"/>
      <c r="Y68" s="1411"/>
      <c r="Z68" s="1412"/>
      <c r="AA68" s="1413"/>
      <c r="AB68" s="1414"/>
      <c r="AC68" s="1415"/>
      <c r="AD68" s="1416"/>
      <c r="AE68" s="1415"/>
      <c r="AF68" s="1417"/>
      <c r="AG68" s="1418"/>
      <c r="AH68" s="1419"/>
      <c r="AI68" s="1420"/>
      <c r="AJ68" s="1421"/>
      <c r="AK68" s="1422"/>
      <c r="AL68" s="1423"/>
      <c r="AN68" s="120"/>
      <c r="AO68" s="1410"/>
      <c r="AP68" s="1410"/>
      <c r="AQ68" s="1410"/>
      <c r="AR68" s="1411"/>
      <c r="AS68" s="1412"/>
      <c r="AT68" s="1413"/>
      <c r="AU68" s="1414"/>
      <c r="AV68" s="1415"/>
      <c r="AW68" s="1416"/>
      <c r="AX68" s="1415"/>
      <c r="AY68" s="1417"/>
      <c r="AZ68" s="1418"/>
      <c r="BA68" s="1419"/>
      <c r="BB68" s="1420"/>
      <c r="BC68" s="1421"/>
      <c r="BD68" s="1422"/>
      <c r="BE68" s="1423"/>
      <c r="BH68" s="3">
        <v>1</v>
      </c>
    </row>
    <row r="69" spans="2:60" ht="27" customHeight="1">
      <c r="B69" s="120"/>
      <c r="C69" s="1410"/>
      <c r="D69" s="1410"/>
      <c r="E69" s="1410"/>
      <c r="F69" s="1411"/>
      <c r="G69" s="1412"/>
      <c r="H69" s="1413"/>
      <c r="I69" s="1414"/>
      <c r="J69" s="1415"/>
      <c r="K69" s="1416"/>
      <c r="L69" s="1415"/>
      <c r="M69" s="1417"/>
      <c r="N69" s="1418"/>
      <c r="O69" s="1419"/>
      <c r="P69" s="1420"/>
      <c r="Q69" s="1421"/>
      <c r="R69" s="1422"/>
      <c r="S69" s="1423"/>
      <c r="T69" s="1409"/>
      <c r="U69" s="120"/>
      <c r="V69" s="1410"/>
      <c r="W69" s="1410"/>
      <c r="X69" s="1410"/>
      <c r="Y69" s="1411"/>
      <c r="Z69" s="1412"/>
      <c r="AA69" s="1413"/>
      <c r="AB69" s="1414"/>
      <c r="AC69" s="1415"/>
      <c r="AD69" s="1416"/>
      <c r="AE69" s="1415"/>
      <c r="AF69" s="1417"/>
      <c r="AG69" s="1418"/>
      <c r="AH69" s="1419"/>
      <c r="AI69" s="1420"/>
      <c r="AJ69" s="1421"/>
      <c r="AK69" s="1422"/>
      <c r="AL69" s="1423"/>
      <c r="AM69" s="1409"/>
      <c r="AN69" s="120"/>
      <c r="AO69" s="1410"/>
      <c r="AP69" s="1410"/>
      <c r="AQ69" s="1410"/>
      <c r="AR69" s="1411"/>
      <c r="AS69" s="1412"/>
      <c r="AT69" s="1413"/>
      <c r="AU69" s="1414"/>
      <c r="AV69" s="1415"/>
      <c r="AW69" s="1416"/>
      <c r="AX69" s="1415"/>
      <c r="AY69" s="1417"/>
      <c r="AZ69" s="1418"/>
      <c r="BA69" s="1419"/>
      <c r="BB69" s="1420"/>
      <c r="BC69" s="1421"/>
      <c r="BD69" s="1422"/>
      <c r="BE69" s="1423"/>
      <c r="BH69" s="3">
        <v>1</v>
      </c>
    </row>
    <row r="70" spans="2:60" ht="27" customHeight="1">
      <c r="B70" s="120"/>
      <c r="C70" s="1410"/>
      <c r="D70" s="1410"/>
      <c r="E70" s="1410"/>
      <c r="F70" s="1411"/>
      <c r="G70" s="1412"/>
      <c r="H70" s="1413"/>
      <c r="I70" s="1414"/>
      <c r="J70" s="1415"/>
      <c r="K70" s="1416"/>
      <c r="L70" s="1415"/>
      <c r="M70" s="1417"/>
      <c r="N70" s="1418"/>
      <c r="O70" s="1419"/>
      <c r="P70" s="1420"/>
      <c r="Q70" s="1421"/>
      <c r="R70" s="1422"/>
      <c r="S70" s="1423"/>
      <c r="T70" s="1409"/>
      <c r="U70" s="120"/>
      <c r="V70" s="1410"/>
      <c r="W70" s="1410"/>
      <c r="X70" s="1410"/>
      <c r="Y70" s="1411"/>
      <c r="Z70" s="1412"/>
      <c r="AA70" s="1413"/>
      <c r="AB70" s="1414"/>
      <c r="AC70" s="1415"/>
      <c r="AD70" s="1416"/>
      <c r="AE70" s="1415"/>
      <c r="AF70" s="1417"/>
      <c r="AG70" s="1418"/>
      <c r="AH70" s="1419"/>
      <c r="AI70" s="1420"/>
      <c r="AJ70" s="1421"/>
      <c r="AK70" s="1422"/>
      <c r="AL70" s="1423"/>
      <c r="AM70" s="1409"/>
      <c r="AN70" s="120"/>
      <c r="AO70" s="1410"/>
      <c r="AP70" s="1410"/>
      <c r="AQ70" s="1410"/>
      <c r="AR70" s="1411"/>
      <c r="AS70" s="1412"/>
      <c r="AT70" s="1413"/>
      <c r="AU70" s="1414"/>
      <c r="AV70" s="1415"/>
      <c r="AW70" s="1416"/>
      <c r="AX70" s="1415"/>
      <c r="AY70" s="1417"/>
      <c r="AZ70" s="1418"/>
      <c r="BA70" s="1419"/>
      <c r="BB70" s="1420"/>
      <c r="BC70" s="1421"/>
      <c r="BD70" s="1422"/>
      <c r="BE70" s="1423"/>
      <c r="BH70" s="3">
        <v>1</v>
      </c>
    </row>
    <row r="71" spans="2:60" ht="27" customHeight="1">
      <c r="B71" s="120"/>
      <c r="C71" s="1410"/>
      <c r="D71" s="1410"/>
      <c r="E71" s="1410"/>
      <c r="F71" s="1411"/>
      <c r="G71" s="1412"/>
      <c r="H71" s="1413"/>
      <c r="I71" s="1414"/>
      <c r="J71" s="1415"/>
      <c r="K71" s="1416"/>
      <c r="L71" s="1415"/>
      <c r="M71" s="1417"/>
      <c r="N71" s="1418"/>
      <c r="O71" s="1419"/>
      <c r="P71" s="1420"/>
      <c r="Q71" s="1421"/>
      <c r="R71" s="1422"/>
      <c r="S71" s="1423"/>
      <c r="T71" s="1409"/>
      <c r="U71" s="120"/>
      <c r="V71" s="1410"/>
      <c r="W71" s="1410"/>
      <c r="X71" s="1410"/>
      <c r="Y71" s="1411"/>
      <c r="Z71" s="1412"/>
      <c r="AA71" s="1413"/>
      <c r="AB71" s="1414"/>
      <c r="AC71" s="1415"/>
      <c r="AD71" s="1416"/>
      <c r="AE71" s="1415"/>
      <c r="AF71" s="1417"/>
      <c r="AG71" s="1418"/>
      <c r="AH71" s="1419"/>
      <c r="AI71" s="1420"/>
      <c r="AJ71" s="1421"/>
      <c r="AK71" s="1422"/>
      <c r="AL71" s="1423"/>
      <c r="AM71" s="1409"/>
      <c r="AN71" s="120"/>
      <c r="AO71" s="1410"/>
      <c r="AP71" s="1410"/>
      <c r="AQ71" s="1410"/>
      <c r="AR71" s="1411"/>
      <c r="AS71" s="1412"/>
      <c r="AT71" s="1413"/>
      <c r="AU71" s="1414"/>
      <c r="AV71" s="1415"/>
      <c r="AW71" s="1416"/>
      <c r="AX71" s="1415"/>
      <c r="AY71" s="1417"/>
      <c r="AZ71" s="1418"/>
      <c r="BA71" s="1419"/>
      <c r="BB71" s="1420"/>
      <c r="BC71" s="1421"/>
      <c r="BD71" s="1422"/>
      <c r="BE71" s="1423"/>
      <c r="BH71" s="3">
        <v>1</v>
      </c>
    </row>
    <row r="72" spans="2:60" ht="27" customHeight="1">
      <c r="B72" s="120"/>
      <c r="C72" s="1410"/>
      <c r="D72" s="1410"/>
      <c r="E72" s="1410"/>
      <c r="F72" s="1411"/>
      <c r="G72" s="1412"/>
      <c r="H72" s="1413"/>
      <c r="I72" s="1414"/>
      <c r="J72" s="1415"/>
      <c r="K72" s="1416"/>
      <c r="L72" s="1415"/>
      <c r="M72" s="1417"/>
      <c r="N72" s="1418"/>
      <c r="O72" s="1419"/>
      <c r="P72" s="1420"/>
      <c r="Q72" s="1421"/>
      <c r="R72" s="1422"/>
      <c r="S72" s="1423"/>
      <c r="T72" s="1409"/>
      <c r="U72" s="120"/>
      <c r="V72" s="1410"/>
      <c r="W72" s="1410"/>
      <c r="X72" s="1410"/>
      <c r="Y72" s="1411"/>
      <c r="Z72" s="1412"/>
      <c r="AA72" s="1413"/>
      <c r="AB72" s="1414"/>
      <c r="AC72" s="1415"/>
      <c r="AD72" s="1416"/>
      <c r="AE72" s="1415"/>
      <c r="AF72" s="1417"/>
      <c r="AG72" s="1418"/>
      <c r="AH72" s="1419"/>
      <c r="AI72" s="1420"/>
      <c r="AJ72" s="1421"/>
      <c r="AK72" s="1422"/>
      <c r="AL72" s="1423"/>
      <c r="AM72" s="1409"/>
      <c r="AN72" s="120"/>
      <c r="AO72" s="1410"/>
      <c r="AP72" s="1410"/>
      <c r="AQ72" s="1410"/>
      <c r="AR72" s="1411"/>
      <c r="AS72" s="1412"/>
      <c r="AT72" s="1413"/>
      <c r="AU72" s="1414"/>
      <c r="AV72" s="1415"/>
      <c r="AW72" s="1416"/>
      <c r="AX72" s="1415"/>
      <c r="AY72" s="1417"/>
      <c r="AZ72" s="1418"/>
      <c r="BA72" s="1419"/>
      <c r="BB72" s="1420"/>
      <c r="BC72" s="1421"/>
      <c r="BD72" s="1422"/>
      <c r="BE72" s="1423"/>
      <c r="BH72" s="3">
        <v>1</v>
      </c>
    </row>
    <row r="73" spans="2:60" ht="27" customHeight="1">
      <c r="B73" s="120"/>
      <c r="C73" s="1410"/>
      <c r="D73" s="1410"/>
      <c r="E73" s="1410"/>
      <c r="F73" s="1411"/>
      <c r="G73" s="1412"/>
      <c r="H73" s="1413"/>
      <c r="I73" s="1414"/>
      <c r="J73" s="1415"/>
      <c r="K73" s="1416"/>
      <c r="L73" s="1415"/>
      <c r="M73" s="1417"/>
      <c r="N73" s="1418"/>
      <c r="O73" s="1419"/>
      <c r="P73" s="1420"/>
      <c r="Q73" s="1421"/>
      <c r="R73" s="1422"/>
      <c r="S73" s="1423"/>
      <c r="T73" s="1409"/>
      <c r="U73" s="120"/>
      <c r="V73" s="1410"/>
      <c r="W73" s="1410"/>
      <c r="X73" s="1410"/>
      <c r="Y73" s="1411"/>
      <c r="Z73" s="1412"/>
      <c r="AA73" s="1413"/>
      <c r="AB73" s="1414"/>
      <c r="AC73" s="1415"/>
      <c r="AD73" s="1416"/>
      <c r="AE73" s="1415"/>
      <c r="AF73" s="1417"/>
      <c r="AG73" s="1418"/>
      <c r="AH73" s="1419"/>
      <c r="AI73" s="1420"/>
      <c r="AJ73" s="1421"/>
      <c r="AK73" s="1422"/>
      <c r="AL73" s="1423"/>
      <c r="AM73" s="1409"/>
      <c r="AN73" s="120"/>
      <c r="AO73" s="1410"/>
      <c r="AP73" s="1410"/>
      <c r="AQ73" s="1410"/>
      <c r="AR73" s="1411"/>
      <c r="AS73" s="1412"/>
      <c r="AT73" s="1413"/>
      <c r="AU73" s="1414"/>
      <c r="AV73" s="1415"/>
      <c r="AW73" s="1416"/>
      <c r="AX73" s="1415"/>
      <c r="AY73" s="1417"/>
      <c r="AZ73" s="1418"/>
      <c r="BA73" s="1419"/>
      <c r="BB73" s="1420"/>
      <c r="BC73" s="1421"/>
      <c r="BD73" s="1422"/>
      <c r="BE73" s="1423"/>
      <c r="BH73" s="3">
        <v>1</v>
      </c>
    </row>
    <row r="74" spans="2:60" ht="27" customHeight="1">
      <c r="B74" s="120"/>
      <c r="C74" s="1410"/>
      <c r="D74" s="1410"/>
      <c r="E74" s="1410"/>
      <c r="F74" s="1411"/>
      <c r="G74" s="1412"/>
      <c r="H74" s="1413"/>
      <c r="I74" s="1414"/>
      <c r="J74" s="1415"/>
      <c r="K74" s="1416"/>
      <c r="L74" s="1415"/>
      <c r="M74" s="1417"/>
      <c r="N74" s="1418"/>
      <c r="O74" s="1419"/>
      <c r="P74" s="1420"/>
      <c r="Q74" s="1421"/>
      <c r="R74" s="1422"/>
      <c r="S74" s="1423"/>
      <c r="T74" s="1409"/>
      <c r="U74" s="120"/>
      <c r="V74" s="1410"/>
      <c r="W74" s="1410"/>
      <c r="X74" s="1410"/>
      <c r="Y74" s="1411"/>
      <c r="Z74" s="1412"/>
      <c r="AA74" s="1413"/>
      <c r="AB74" s="1414"/>
      <c r="AC74" s="1415"/>
      <c r="AD74" s="1416"/>
      <c r="AE74" s="1415"/>
      <c r="AF74" s="1417"/>
      <c r="AG74" s="1418"/>
      <c r="AH74" s="1419"/>
      <c r="AI74" s="1420"/>
      <c r="AJ74" s="1421"/>
      <c r="AK74" s="1422"/>
      <c r="AL74" s="1423"/>
      <c r="AM74" s="1409"/>
      <c r="AN74" s="120"/>
      <c r="AO74" s="1410"/>
      <c r="AP74" s="1410"/>
      <c r="AQ74" s="1410"/>
      <c r="AR74" s="1411"/>
      <c r="AS74" s="1412"/>
      <c r="AT74" s="1413"/>
      <c r="AU74" s="1414"/>
      <c r="AV74" s="1415"/>
      <c r="AW74" s="1416"/>
      <c r="AX74" s="1415"/>
      <c r="AY74" s="1417"/>
      <c r="AZ74" s="1418"/>
      <c r="BA74" s="1419"/>
      <c r="BB74" s="1420"/>
      <c r="BC74" s="1421"/>
      <c r="BD74" s="1422"/>
      <c r="BE74" s="1423"/>
      <c r="BH74" s="3">
        <v>1</v>
      </c>
    </row>
    <row r="75" spans="2:60" ht="27" customHeight="1">
      <c r="B75" s="120"/>
      <c r="C75" s="1410"/>
      <c r="D75" s="1410"/>
      <c r="E75" s="1410"/>
      <c r="F75" s="1411"/>
      <c r="G75" s="1412"/>
      <c r="H75" s="1413"/>
      <c r="I75" s="1414"/>
      <c r="J75" s="1415"/>
      <c r="K75" s="1416"/>
      <c r="L75" s="1415"/>
      <c r="M75" s="1417"/>
      <c r="N75" s="1418"/>
      <c r="O75" s="1419"/>
      <c r="P75" s="1420"/>
      <c r="Q75" s="1421"/>
      <c r="R75" s="1422"/>
      <c r="S75" s="1423"/>
      <c r="T75" s="1409"/>
      <c r="U75" s="120"/>
      <c r="V75" s="1410"/>
      <c r="W75" s="1410"/>
      <c r="X75" s="1410"/>
      <c r="Y75" s="1411"/>
      <c r="Z75" s="1412"/>
      <c r="AA75" s="1413"/>
      <c r="AB75" s="1414"/>
      <c r="AC75" s="1415"/>
      <c r="AD75" s="1416"/>
      <c r="AE75" s="1415"/>
      <c r="AF75" s="1417"/>
      <c r="AG75" s="1418"/>
      <c r="AH75" s="1419"/>
      <c r="AI75" s="1420"/>
      <c r="AJ75" s="1421"/>
      <c r="AK75" s="1422"/>
      <c r="AL75" s="1423"/>
      <c r="AM75" s="1409"/>
      <c r="AN75" s="120"/>
      <c r="AO75" s="1410"/>
      <c r="AP75" s="1410"/>
      <c r="AQ75" s="1410"/>
      <c r="AR75" s="1411"/>
      <c r="AS75" s="1412"/>
      <c r="AT75" s="1413"/>
      <c r="AU75" s="1414"/>
      <c r="AV75" s="1415"/>
      <c r="AW75" s="1416"/>
      <c r="AX75" s="1415"/>
      <c r="AY75" s="1417"/>
      <c r="AZ75" s="1418"/>
      <c r="BA75" s="1419"/>
      <c r="BB75" s="1420"/>
      <c r="BC75" s="1421"/>
      <c r="BD75" s="1422"/>
      <c r="BE75" s="1423"/>
      <c r="BH75" s="3">
        <v>1</v>
      </c>
    </row>
    <row r="76" spans="2:60" ht="27" customHeight="1">
      <c r="B76" s="120"/>
      <c r="C76" s="1410"/>
      <c r="D76" s="1410"/>
      <c r="E76" s="1410"/>
      <c r="F76" s="1411"/>
      <c r="G76" s="1412"/>
      <c r="H76" s="1413"/>
      <c r="I76" s="1414"/>
      <c r="J76" s="1415"/>
      <c r="K76" s="1416"/>
      <c r="L76" s="1415"/>
      <c r="M76" s="1417"/>
      <c r="N76" s="1418"/>
      <c r="O76" s="1419"/>
      <c r="P76" s="1420"/>
      <c r="Q76" s="1421"/>
      <c r="R76" s="1422"/>
      <c r="S76" s="1423"/>
      <c r="T76" s="1409"/>
      <c r="U76" s="120"/>
      <c r="V76" s="1410"/>
      <c r="W76" s="1410"/>
      <c r="X76" s="1410"/>
      <c r="Y76" s="1411"/>
      <c r="Z76" s="1412"/>
      <c r="AA76" s="1413"/>
      <c r="AB76" s="1414"/>
      <c r="AC76" s="1415"/>
      <c r="AD76" s="1416"/>
      <c r="AE76" s="1415"/>
      <c r="AF76" s="1417"/>
      <c r="AG76" s="1418"/>
      <c r="AH76" s="1419"/>
      <c r="AI76" s="1420"/>
      <c r="AJ76" s="1421"/>
      <c r="AK76" s="1422"/>
      <c r="AL76" s="1423"/>
      <c r="AM76" s="1409"/>
      <c r="AN76" s="120"/>
      <c r="AO76" s="1410"/>
      <c r="AP76" s="1410"/>
      <c r="AQ76" s="1410"/>
      <c r="AR76" s="1411"/>
      <c r="AS76" s="1412"/>
      <c r="AT76" s="1413"/>
      <c r="AU76" s="1414"/>
      <c r="AV76" s="1415"/>
      <c r="AW76" s="1416"/>
      <c r="AX76" s="1415"/>
      <c r="AY76" s="1417"/>
      <c r="AZ76" s="1418"/>
      <c r="BA76" s="1419"/>
      <c r="BB76" s="1420"/>
      <c r="BC76" s="1421"/>
      <c r="BD76" s="1422"/>
      <c r="BE76" s="1423"/>
      <c r="BH76" s="3">
        <v>1</v>
      </c>
    </row>
    <row r="77" spans="2:60" ht="27" customHeight="1">
      <c r="B77" s="120"/>
      <c r="C77" s="1410"/>
      <c r="D77" s="1410"/>
      <c r="E77" s="1410"/>
      <c r="F77" s="1411"/>
      <c r="G77" s="1412"/>
      <c r="H77" s="1413"/>
      <c r="I77" s="1414"/>
      <c r="J77" s="1415"/>
      <c r="K77" s="1416"/>
      <c r="L77" s="1415"/>
      <c r="M77" s="1417"/>
      <c r="N77" s="1418"/>
      <c r="O77" s="1419"/>
      <c r="P77" s="1420"/>
      <c r="Q77" s="1421"/>
      <c r="R77" s="1422"/>
      <c r="S77" s="1423"/>
      <c r="T77" s="1409"/>
      <c r="U77" s="120"/>
      <c r="V77" s="1410"/>
      <c r="W77" s="1410"/>
      <c r="X77" s="1410"/>
      <c r="Y77" s="1411"/>
      <c r="Z77" s="1412"/>
      <c r="AA77" s="1413"/>
      <c r="AB77" s="1414"/>
      <c r="AC77" s="1415"/>
      <c r="AD77" s="1416"/>
      <c r="AE77" s="1415"/>
      <c r="AF77" s="1417"/>
      <c r="AG77" s="1418"/>
      <c r="AH77" s="1419"/>
      <c r="AI77" s="1420"/>
      <c r="AJ77" s="1421"/>
      <c r="AK77" s="1422"/>
      <c r="AL77" s="1423"/>
      <c r="AM77" s="1409"/>
      <c r="AN77" s="120"/>
      <c r="AO77" s="1410"/>
      <c r="AP77" s="1410"/>
      <c r="AQ77" s="1410"/>
      <c r="AR77" s="1411"/>
      <c r="AS77" s="1412"/>
      <c r="AT77" s="1413"/>
      <c r="AU77" s="1414"/>
      <c r="AV77" s="1415"/>
      <c r="AW77" s="1416"/>
      <c r="AX77" s="1415"/>
      <c r="AY77" s="1417"/>
      <c r="AZ77" s="1418"/>
      <c r="BA77" s="1419"/>
      <c r="BB77" s="1420"/>
      <c r="BC77" s="1421"/>
      <c r="BD77" s="1422"/>
      <c r="BE77" s="1423"/>
      <c r="BH77" s="3">
        <v>1</v>
      </c>
    </row>
    <row r="78" spans="2:60" ht="27" customHeight="1">
      <c r="B78" s="120"/>
      <c r="C78" s="1410"/>
      <c r="D78" s="1410"/>
      <c r="E78" s="1410"/>
      <c r="F78" s="1411"/>
      <c r="G78" s="1412"/>
      <c r="H78" s="1413"/>
      <c r="I78" s="1414"/>
      <c r="J78" s="1415"/>
      <c r="K78" s="1416"/>
      <c r="L78" s="1415"/>
      <c r="M78" s="1417"/>
      <c r="N78" s="1418"/>
      <c r="O78" s="1419"/>
      <c r="P78" s="1420"/>
      <c r="Q78" s="1421"/>
      <c r="R78" s="1422"/>
      <c r="S78" s="1423"/>
      <c r="T78" s="1409"/>
      <c r="U78" s="120"/>
      <c r="V78" s="1410"/>
      <c r="W78" s="1410"/>
      <c r="X78" s="1410"/>
      <c r="Y78" s="1411"/>
      <c r="Z78" s="1412"/>
      <c r="AA78" s="1413"/>
      <c r="AB78" s="1414"/>
      <c r="AC78" s="1415"/>
      <c r="AD78" s="1416"/>
      <c r="AE78" s="1415"/>
      <c r="AF78" s="1417"/>
      <c r="AG78" s="1418"/>
      <c r="AH78" s="1419"/>
      <c r="AI78" s="1420"/>
      <c r="AJ78" s="1421"/>
      <c r="AK78" s="1422"/>
      <c r="AL78" s="1423"/>
      <c r="AM78" s="1409"/>
      <c r="AN78" s="120"/>
      <c r="AO78" s="1410"/>
      <c r="AP78" s="1410"/>
      <c r="AQ78" s="1410"/>
      <c r="AR78" s="1411"/>
      <c r="AS78" s="1412"/>
      <c r="AT78" s="1413"/>
      <c r="AU78" s="1414"/>
      <c r="AV78" s="1415"/>
      <c r="AW78" s="1416"/>
      <c r="AX78" s="1415"/>
      <c r="AY78" s="1417"/>
      <c r="AZ78" s="1418"/>
      <c r="BA78" s="1419"/>
      <c r="BB78" s="1420"/>
      <c r="BC78" s="1421"/>
      <c r="BD78" s="1422"/>
      <c r="BE78" s="1423"/>
      <c r="BH78" s="3">
        <v>1</v>
      </c>
    </row>
    <row r="79" spans="2:60" ht="27" customHeight="1">
      <c r="B79" s="120"/>
      <c r="C79" s="1410"/>
      <c r="D79" s="1410"/>
      <c r="E79" s="1410"/>
      <c r="F79" s="1411"/>
      <c r="G79" s="1412"/>
      <c r="H79" s="1413"/>
      <c r="I79" s="1414"/>
      <c r="J79" s="1415"/>
      <c r="K79" s="1416"/>
      <c r="L79" s="1415"/>
      <c r="M79" s="1417"/>
      <c r="N79" s="1418"/>
      <c r="O79" s="1419"/>
      <c r="P79" s="1420"/>
      <c r="Q79" s="1421"/>
      <c r="R79" s="1422"/>
      <c r="S79" s="1423"/>
      <c r="T79" s="1409"/>
      <c r="U79" s="120"/>
      <c r="V79" s="1410"/>
      <c r="W79" s="1410"/>
      <c r="X79" s="1410"/>
      <c r="Y79" s="1411"/>
      <c r="Z79" s="1412"/>
      <c r="AA79" s="1413"/>
      <c r="AB79" s="1414"/>
      <c r="AC79" s="1415"/>
      <c r="AD79" s="1416"/>
      <c r="AE79" s="1415"/>
      <c r="AF79" s="1417"/>
      <c r="AG79" s="1418"/>
      <c r="AH79" s="1419"/>
      <c r="AI79" s="1420"/>
      <c r="AJ79" s="1421"/>
      <c r="AK79" s="1422"/>
      <c r="AL79" s="1423"/>
      <c r="AM79" s="1409"/>
      <c r="AN79" s="120"/>
      <c r="AO79" s="1410"/>
      <c r="AP79" s="1410"/>
      <c r="AQ79" s="1410"/>
      <c r="AR79" s="1411"/>
      <c r="AS79" s="1412"/>
      <c r="AT79" s="1413"/>
      <c r="AU79" s="1414"/>
      <c r="AV79" s="1415"/>
      <c r="AW79" s="1416"/>
      <c r="AX79" s="1415"/>
      <c r="AY79" s="1417"/>
      <c r="AZ79" s="1418"/>
      <c r="BA79" s="1419"/>
      <c r="BB79" s="1420"/>
      <c r="BC79" s="1421"/>
      <c r="BD79" s="1422"/>
      <c r="BE79" s="1423"/>
      <c r="BH79" s="3">
        <v>1</v>
      </c>
    </row>
    <row r="80" spans="2:60" ht="27" customHeight="1">
      <c r="B80" s="120"/>
      <c r="C80" s="1410"/>
      <c r="D80" s="1410"/>
      <c r="E80" s="1410"/>
      <c r="F80" s="1411"/>
      <c r="G80" s="1412"/>
      <c r="H80" s="1413"/>
      <c r="I80" s="1414"/>
      <c r="J80" s="1415"/>
      <c r="K80" s="1416"/>
      <c r="L80" s="1415"/>
      <c r="M80" s="1417"/>
      <c r="N80" s="1418"/>
      <c r="O80" s="1419"/>
      <c r="P80" s="1420"/>
      <c r="Q80" s="1421"/>
      <c r="R80" s="1422"/>
      <c r="S80" s="1423"/>
      <c r="T80" s="1409"/>
      <c r="U80" s="120"/>
      <c r="V80" s="1410"/>
      <c r="W80" s="1410"/>
      <c r="X80" s="1410"/>
      <c r="Y80" s="1411"/>
      <c r="Z80" s="1412"/>
      <c r="AA80" s="1413"/>
      <c r="AB80" s="1414"/>
      <c r="AC80" s="1415"/>
      <c r="AD80" s="1416"/>
      <c r="AE80" s="1415"/>
      <c r="AF80" s="1417"/>
      <c r="AG80" s="1418"/>
      <c r="AH80" s="1419"/>
      <c r="AI80" s="1420"/>
      <c r="AJ80" s="1421"/>
      <c r="AK80" s="1422"/>
      <c r="AL80" s="1423"/>
      <c r="AM80" s="1409"/>
      <c r="AN80" s="120"/>
      <c r="AO80" s="1410"/>
      <c r="AP80" s="1410"/>
      <c r="AQ80" s="1410"/>
      <c r="AR80" s="1411"/>
      <c r="AS80" s="1412"/>
      <c r="AT80" s="1413"/>
      <c r="AU80" s="1414"/>
      <c r="AV80" s="1415"/>
      <c r="AW80" s="1416"/>
      <c r="AX80" s="1415"/>
      <c r="AY80" s="1417"/>
      <c r="AZ80" s="1418"/>
      <c r="BA80" s="1419"/>
      <c r="BB80" s="1420"/>
      <c r="BC80" s="1421"/>
      <c r="BD80" s="1422"/>
      <c r="BE80" s="1423"/>
      <c r="BH80" s="3">
        <v>1</v>
      </c>
    </row>
    <row r="81" spans="2:60" ht="27" customHeight="1">
      <c r="B81" s="120"/>
      <c r="C81" s="1410"/>
      <c r="D81" s="1410"/>
      <c r="E81" s="1410"/>
      <c r="F81" s="1411"/>
      <c r="G81" s="1412"/>
      <c r="H81" s="1413"/>
      <c r="I81" s="1414"/>
      <c r="J81" s="1415"/>
      <c r="K81" s="1416"/>
      <c r="L81" s="1415"/>
      <c r="M81" s="1417"/>
      <c r="N81" s="1418"/>
      <c r="O81" s="1419"/>
      <c r="P81" s="1420"/>
      <c r="Q81" s="1421"/>
      <c r="R81" s="1422"/>
      <c r="S81" s="1423"/>
      <c r="T81" s="1409"/>
      <c r="U81" s="120"/>
      <c r="V81" s="1410"/>
      <c r="W81" s="1410"/>
      <c r="X81" s="1410"/>
      <c r="Y81" s="1411"/>
      <c r="Z81" s="1412"/>
      <c r="AA81" s="1413"/>
      <c r="AB81" s="1414"/>
      <c r="AC81" s="1415"/>
      <c r="AD81" s="1416"/>
      <c r="AE81" s="1415"/>
      <c r="AF81" s="1417"/>
      <c r="AG81" s="1418"/>
      <c r="AH81" s="1419"/>
      <c r="AI81" s="1420"/>
      <c r="AJ81" s="1421"/>
      <c r="AK81" s="1422"/>
      <c r="AL81" s="1423"/>
      <c r="AM81" s="1409"/>
      <c r="AN81" s="120"/>
      <c r="AO81" s="1410"/>
      <c r="AP81" s="1410"/>
      <c r="AQ81" s="1410"/>
      <c r="AR81" s="1411"/>
      <c r="AS81" s="1412"/>
      <c r="AT81" s="1413"/>
      <c r="AU81" s="1414"/>
      <c r="AV81" s="1415"/>
      <c r="AW81" s="1416"/>
      <c r="AX81" s="1415"/>
      <c r="AY81" s="1417"/>
      <c r="AZ81" s="1418"/>
      <c r="BA81" s="1419"/>
      <c r="BB81" s="1420"/>
      <c r="BC81" s="1421"/>
      <c r="BD81" s="1422"/>
      <c r="BE81" s="1423"/>
      <c r="BH81" s="3">
        <v>1</v>
      </c>
    </row>
    <row r="82" spans="2:60" ht="27" customHeight="1">
      <c r="B82" s="120"/>
      <c r="C82" s="1410"/>
      <c r="D82" s="1410"/>
      <c r="E82" s="1410"/>
      <c r="F82" s="1411"/>
      <c r="G82" s="1412"/>
      <c r="H82" s="1413"/>
      <c r="I82" s="1414"/>
      <c r="J82" s="1415"/>
      <c r="K82" s="1416"/>
      <c r="L82" s="1415"/>
      <c r="M82" s="1417"/>
      <c r="N82" s="1418"/>
      <c r="O82" s="1419"/>
      <c r="P82" s="1420"/>
      <c r="Q82" s="1421"/>
      <c r="R82" s="1422"/>
      <c r="S82" s="1423"/>
      <c r="T82" s="1409"/>
      <c r="U82" s="120"/>
      <c r="V82" s="1410"/>
      <c r="W82" s="1410"/>
      <c r="X82" s="1410"/>
      <c r="Y82" s="1411"/>
      <c r="Z82" s="1412"/>
      <c r="AA82" s="1413"/>
      <c r="AB82" s="1414"/>
      <c r="AC82" s="1415"/>
      <c r="AD82" s="1416"/>
      <c r="AE82" s="1415"/>
      <c r="AF82" s="1417"/>
      <c r="AG82" s="1418"/>
      <c r="AH82" s="1419"/>
      <c r="AI82" s="1420"/>
      <c r="AJ82" s="1421"/>
      <c r="AK82" s="1422"/>
      <c r="AL82" s="1423"/>
      <c r="AM82" s="1409"/>
      <c r="AN82" s="120"/>
      <c r="AO82" s="1410"/>
      <c r="AP82" s="1410"/>
      <c r="AQ82" s="1410"/>
      <c r="AR82" s="1411"/>
      <c r="AS82" s="1412"/>
      <c r="AT82" s="1413"/>
      <c r="AU82" s="1414"/>
      <c r="AV82" s="1415"/>
      <c r="AW82" s="1416"/>
      <c r="AX82" s="1415"/>
      <c r="AY82" s="1417"/>
      <c r="AZ82" s="1418"/>
      <c r="BA82" s="1419"/>
      <c r="BB82" s="1420"/>
      <c r="BC82" s="1421"/>
      <c r="BD82" s="1422"/>
      <c r="BE82" s="1423"/>
      <c r="BH82" s="3">
        <v>1</v>
      </c>
    </row>
    <row r="83" spans="2:60" ht="27" customHeight="1">
      <c r="B83" s="120"/>
      <c r="C83" s="1410"/>
      <c r="D83" s="1410"/>
      <c r="E83" s="1410"/>
      <c r="F83" s="1411"/>
      <c r="G83" s="1412"/>
      <c r="H83" s="1413"/>
      <c r="I83" s="1414"/>
      <c r="J83" s="1415"/>
      <c r="K83" s="1416"/>
      <c r="L83" s="1415"/>
      <c r="M83" s="1417"/>
      <c r="N83" s="1418"/>
      <c r="O83" s="1419"/>
      <c r="P83" s="1420"/>
      <c r="Q83" s="1421"/>
      <c r="R83" s="1422"/>
      <c r="S83" s="1423"/>
      <c r="T83" s="1409"/>
      <c r="U83" s="120"/>
      <c r="V83" s="1410"/>
      <c r="W83" s="1410"/>
      <c r="X83" s="1410"/>
      <c r="Y83" s="1411"/>
      <c r="Z83" s="1412"/>
      <c r="AA83" s="1413"/>
      <c r="AB83" s="1414"/>
      <c r="AC83" s="1415"/>
      <c r="AD83" s="1416"/>
      <c r="AE83" s="1415"/>
      <c r="AF83" s="1417"/>
      <c r="AG83" s="1418"/>
      <c r="AH83" s="1419"/>
      <c r="AI83" s="1420"/>
      <c r="AJ83" s="1421"/>
      <c r="AK83" s="1422"/>
      <c r="AL83" s="1423"/>
      <c r="AM83" s="1409"/>
      <c r="AN83" s="120"/>
      <c r="AO83" s="1410"/>
      <c r="AP83" s="1410"/>
      <c r="AQ83" s="1410"/>
      <c r="AR83" s="1411"/>
      <c r="AS83" s="1412"/>
      <c r="AT83" s="1413"/>
      <c r="AU83" s="1414"/>
      <c r="AV83" s="1415"/>
      <c r="AW83" s="1416"/>
      <c r="AX83" s="1415"/>
      <c r="AY83" s="1417"/>
      <c r="AZ83" s="1418"/>
      <c r="BA83" s="1419"/>
      <c r="BB83" s="1420"/>
      <c r="BC83" s="1421"/>
      <c r="BD83" s="1422"/>
      <c r="BE83" s="1423"/>
      <c r="BH83" s="3">
        <v>1</v>
      </c>
    </row>
    <row r="84" spans="2:60" ht="27" customHeight="1">
      <c r="B84" s="120"/>
      <c r="C84" s="1410"/>
      <c r="D84" s="1410"/>
      <c r="E84" s="1410"/>
      <c r="F84" s="1411"/>
      <c r="G84" s="1412"/>
      <c r="H84" s="1413"/>
      <c r="I84" s="1414"/>
      <c r="J84" s="1415"/>
      <c r="K84" s="1416"/>
      <c r="L84" s="1415"/>
      <c r="M84" s="1417"/>
      <c r="N84" s="1418"/>
      <c r="O84" s="1419"/>
      <c r="P84" s="1420"/>
      <c r="Q84" s="1421"/>
      <c r="R84" s="1422"/>
      <c r="S84" s="1423"/>
      <c r="T84" s="1409"/>
      <c r="U84" s="120"/>
      <c r="V84" s="1410"/>
      <c r="W84" s="1410"/>
      <c r="X84" s="1410"/>
      <c r="Y84" s="1411"/>
      <c r="Z84" s="1412"/>
      <c r="AA84" s="1413"/>
      <c r="AB84" s="1414"/>
      <c r="AC84" s="1415"/>
      <c r="AD84" s="1416"/>
      <c r="AE84" s="1415"/>
      <c r="AF84" s="1417"/>
      <c r="AG84" s="1418"/>
      <c r="AH84" s="1419"/>
      <c r="AI84" s="1420"/>
      <c r="AJ84" s="1421"/>
      <c r="AK84" s="1422"/>
      <c r="AL84" s="1423"/>
      <c r="AM84" s="1409"/>
      <c r="AN84" s="120"/>
      <c r="AO84" s="1410"/>
      <c r="AP84" s="1410"/>
      <c r="AQ84" s="1410"/>
      <c r="AR84" s="1411"/>
      <c r="AS84" s="1412"/>
      <c r="AT84" s="1413"/>
      <c r="AU84" s="1414"/>
      <c r="AV84" s="1415"/>
      <c r="AW84" s="1416"/>
      <c r="AX84" s="1415"/>
      <c r="AY84" s="1417"/>
      <c r="AZ84" s="1418"/>
      <c r="BA84" s="1419"/>
      <c r="BB84" s="1420"/>
      <c r="BC84" s="1421"/>
      <c r="BD84" s="1422"/>
      <c r="BE84" s="1423"/>
      <c r="BH84" s="3">
        <v>1</v>
      </c>
    </row>
    <row r="85" spans="2:60" ht="27" customHeight="1">
      <c r="B85" s="120"/>
      <c r="C85" s="1410"/>
      <c r="D85" s="1410"/>
      <c r="E85" s="1410"/>
      <c r="F85" s="1411"/>
      <c r="G85" s="1412"/>
      <c r="H85" s="1413"/>
      <c r="I85" s="1414"/>
      <c r="J85" s="1415"/>
      <c r="K85" s="1416"/>
      <c r="L85" s="1415"/>
      <c r="M85" s="1417"/>
      <c r="N85" s="1418"/>
      <c r="O85" s="1419"/>
      <c r="P85" s="1420"/>
      <c r="Q85" s="1421"/>
      <c r="R85" s="1422"/>
      <c r="S85" s="1423"/>
      <c r="T85" s="1409"/>
      <c r="U85" s="120"/>
      <c r="V85" s="1410"/>
      <c r="W85" s="1410"/>
      <c r="X85" s="1410"/>
      <c r="Y85" s="1411"/>
      <c r="Z85" s="1412"/>
      <c r="AA85" s="1413"/>
      <c r="AB85" s="1414"/>
      <c r="AC85" s="1415"/>
      <c r="AD85" s="1416"/>
      <c r="AE85" s="1415"/>
      <c r="AF85" s="1417"/>
      <c r="AG85" s="1418"/>
      <c r="AH85" s="1419"/>
      <c r="AI85" s="1420"/>
      <c r="AJ85" s="1421"/>
      <c r="AK85" s="1422"/>
      <c r="AL85" s="1423"/>
      <c r="AM85" s="1409"/>
      <c r="AN85" s="120"/>
      <c r="AO85" s="1410"/>
      <c r="AP85" s="1410"/>
      <c r="AQ85" s="1410"/>
      <c r="AR85" s="1411"/>
      <c r="AS85" s="1412"/>
      <c r="AT85" s="1413"/>
      <c r="AU85" s="1414"/>
      <c r="AV85" s="1415"/>
      <c r="AW85" s="1416"/>
      <c r="AX85" s="1415"/>
      <c r="AY85" s="1417"/>
      <c r="AZ85" s="1418"/>
      <c r="BA85" s="1419"/>
      <c r="BB85" s="1420"/>
      <c r="BC85" s="1421"/>
      <c r="BD85" s="1422"/>
      <c r="BE85" s="1423"/>
      <c r="BH85" s="3">
        <v>1</v>
      </c>
    </row>
    <row r="86" spans="2:60" ht="27" customHeight="1">
      <c r="B86" s="120"/>
      <c r="C86" s="1410"/>
      <c r="D86" s="1410"/>
      <c r="E86" s="1410"/>
      <c r="F86" s="1411"/>
      <c r="G86" s="1412"/>
      <c r="H86" s="1413"/>
      <c r="I86" s="1414"/>
      <c r="J86" s="1415"/>
      <c r="K86" s="1416"/>
      <c r="L86" s="1415"/>
      <c r="M86" s="1417"/>
      <c r="N86" s="1418"/>
      <c r="O86" s="1419"/>
      <c r="P86" s="1420"/>
      <c r="Q86" s="1421"/>
      <c r="R86" s="1422"/>
      <c r="S86" s="1423"/>
      <c r="T86" s="1409"/>
      <c r="U86" s="120"/>
      <c r="V86" s="1410"/>
      <c r="W86" s="1410"/>
      <c r="X86" s="1410"/>
      <c r="Y86" s="1411"/>
      <c r="Z86" s="1412"/>
      <c r="AA86" s="1413"/>
      <c r="AB86" s="1414"/>
      <c r="AC86" s="1415"/>
      <c r="AD86" s="1416"/>
      <c r="AE86" s="1415"/>
      <c r="AF86" s="1417"/>
      <c r="AG86" s="1418"/>
      <c r="AH86" s="1419"/>
      <c r="AI86" s="1420"/>
      <c r="AJ86" s="1421"/>
      <c r="AK86" s="1422"/>
      <c r="AL86" s="1423"/>
      <c r="AM86" s="1409"/>
      <c r="AN86" s="120"/>
      <c r="AO86" s="1410"/>
      <c r="AP86" s="1410"/>
      <c r="AQ86" s="1410"/>
      <c r="AR86" s="1411"/>
      <c r="AS86" s="1412"/>
      <c r="AT86" s="1413"/>
      <c r="AU86" s="1414"/>
      <c r="AV86" s="1415"/>
      <c r="AW86" s="1416"/>
      <c r="AX86" s="1415"/>
      <c r="AY86" s="1417"/>
      <c r="AZ86" s="1418"/>
      <c r="BA86" s="1419"/>
      <c r="BB86" s="1420"/>
      <c r="BC86" s="1421"/>
      <c r="BD86" s="1422"/>
      <c r="BE86" s="1423"/>
      <c r="BH86" s="3">
        <v>1</v>
      </c>
    </row>
    <row r="87" spans="2:60" ht="27" customHeight="1">
      <c r="B87" s="120"/>
      <c r="C87" s="1410"/>
      <c r="D87" s="1410"/>
      <c r="E87" s="1410"/>
      <c r="F87" s="1411"/>
      <c r="G87" s="1412"/>
      <c r="H87" s="1413"/>
      <c r="I87" s="1414"/>
      <c r="J87" s="1415"/>
      <c r="K87" s="1416"/>
      <c r="L87" s="1415"/>
      <c r="M87" s="1417"/>
      <c r="N87" s="1418"/>
      <c r="O87" s="1419"/>
      <c r="P87" s="1420"/>
      <c r="Q87" s="1421"/>
      <c r="R87" s="1422"/>
      <c r="S87" s="1423"/>
      <c r="T87" s="1409"/>
      <c r="U87" s="120"/>
      <c r="V87" s="1410"/>
      <c r="W87" s="1410"/>
      <c r="X87" s="1410"/>
      <c r="Y87" s="1411"/>
      <c r="Z87" s="1412"/>
      <c r="AA87" s="1413"/>
      <c r="AB87" s="1414"/>
      <c r="AC87" s="1415"/>
      <c r="AD87" s="1416"/>
      <c r="AE87" s="1415"/>
      <c r="AF87" s="1417"/>
      <c r="AG87" s="1418"/>
      <c r="AH87" s="1419"/>
      <c r="AI87" s="1420"/>
      <c r="AJ87" s="1421"/>
      <c r="AK87" s="1422"/>
      <c r="AL87" s="1423"/>
      <c r="AM87" s="1409"/>
      <c r="AN87" s="120"/>
      <c r="AO87" s="1410"/>
      <c r="AP87" s="1410"/>
      <c r="AQ87" s="1410"/>
      <c r="AR87" s="1411"/>
      <c r="AS87" s="1412"/>
      <c r="AT87" s="1413"/>
      <c r="AU87" s="1414"/>
      <c r="AV87" s="1415"/>
      <c r="AW87" s="1416"/>
      <c r="AX87" s="1415"/>
      <c r="AY87" s="1417"/>
      <c r="AZ87" s="1418"/>
      <c r="BA87" s="1419"/>
      <c r="BB87" s="1420"/>
      <c r="BC87" s="1421"/>
      <c r="BD87" s="1422"/>
      <c r="BE87" s="1423"/>
      <c r="BH87" s="3">
        <v>1</v>
      </c>
    </row>
    <row r="88" spans="2:60" ht="27" customHeight="1">
      <c r="B88" s="120"/>
      <c r="C88" s="1410"/>
      <c r="D88" s="1410"/>
      <c r="E88" s="1410"/>
      <c r="F88" s="1411"/>
      <c r="G88" s="1412"/>
      <c r="H88" s="1413"/>
      <c r="I88" s="1414"/>
      <c r="J88" s="1415"/>
      <c r="K88" s="1416"/>
      <c r="L88" s="1415"/>
      <c r="M88" s="1417"/>
      <c r="N88" s="1418"/>
      <c r="O88" s="1419"/>
      <c r="P88" s="1420"/>
      <c r="Q88" s="1421"/>
      <c r="R88" s="1422"/>
      <c r="S88" s="1423"/>
      <c r="T88" s="1409"/>
      <c r="U88" s="120"/>
      <c r="V88" s="1410"/>
      <c r="W88" s="1410"/>
      <c r="X88" s="1410"/>
      <c r="Y88" s="1411"/>
      <c r="Z88" s="1412"/>
      <c r="AA88" s="1413"/>
      <c r="AB88" s="1414"/>
      <c r="AC88" s="1415"/>
      <c r="AD88" s="1416"/>
      <c r="AE88" s="1415"/>
      <c r="AF88" s="1417"/>
      <c r="AG88" s="1418"/>
      <c r="AH88" s="1419"/>
      <c r="AI88" s="1420"/>
      <c r="AJ88" s="1421"/>
      <c r="AK88" s="1422"/>
      <c r="AL88" s="1423"/>
      <c r="AM88" s="1409"/>
      <c r="AN88" s="120"/>
      <c r="AO88" s="1410"/>
      <c r="AP88" s="1410"/>
      <c r="AQ88" s="1410"/>
      <c r="AR88" s="1411"/>
      <c r="AS88" s="1412"/>
      <c r="AT88" s="1413"/>
      <c r="AU88" s="1414"/>
      <c r="AV88" s="1415"/>
      <c r="AW88" s="1416"/>
      <c r="AX88" s="1415"/>
      <c r="AY88" s="1417"/>
      <c r="AZ88" s="1418"/>
      <c r="BA88" s="1419"/>
      <c r="BB88" s="1420"/>
      <c r="BC88" s="1421"/>
      <c r="BD88" s="1422"/>
      <c r="BE88" s="1423"/>
      <c r="BH88" s="3">
        <v>1</v>
      </c>
    </row>
    <row r="89" spans="2:60" ht="27" customHeight="1">
      <c r="B89" s="120"/>
      <c r="C89" s="1410"/>
      <c r="D89" s="1410"/>
      <c r="E89" s="1410"/>
      <c r="F89" s="1411"/>
      <c r="G89" s="1412"/>
      <c r="H89" s="1413"/>
      <c r="I89" s="1414"/>
      <c r="J89" s="1415"/>
      <c r="K89" s="1416"/>
      <c r="L89" s="1415"/>
      <c r="M89" s="1417"/>
      <c r="N89" s="1418"/>
      <c r="O89" s="1419"/>
      <c r="P89" s="1420"/>
      <c r="Q89" s="1421"/>
      <c r="R89" s="1422"/>
      <c r="S89" s="1423"/>
      <c r="T89" s="1409"/>
      <c r="U89" s="120"/>
      <c r="V89" s="1410"/>
      <c r="W89" s="1410"/>
      <c r="X89" s="1410"/>
      <c r="Y89" s="1411"/>
      <c r="Z89" s="1412"/>
      <c r="AA89" s="1413"/>
      <c r="AB89" s="1414"/>
      <c r="AC89" s="1415"/>
      <c r="AD89" s="1416"/>
      <c r="AE89" s="1415"/>
      <c r="AF89" s="1417"/>
      <c r="AG89" s="1418"/>
      <c r="AH89" s="1419"/>
      <c r="AI89" s="1420"/>
      <c r="AJ89" s="1421"/>
      <c r="AK89" s="1422"/>
      <c r="AL89" s="1423"/>
      <c r="AM89" s="1409"/>
      <c r="AN89" s="120"/>
      <c r="AO89" s="1410"/>
      <c r="AP89" s="1410"/>
      <c r="AQ89" s="1410"/>
      <c r="AR89" s="1411"/>
      <c r="AS89" s="1412"/>
      <c r="AT89" s="1413"/>
      <c r="AU89" s="1414"/>
      <c r="AV89" s="1415"/>
      <c r="AW89" s="1416"/>
      <c r="AX89" s="1415"/>
      <c r="AY89" s="1417"/>
      <c r="AZ89" s="1418"/>
      <c r="BA89" s="1419"/>
      <c r="BB89" s="1420"/>
      <c r="BC89" s="1421"/>
      <c r="BD89" s="1422"/>
      <c r="BE89" s="1423"/>
      <c r="BH89" s="3">
        <v>1</v>
      </c>
    </row>
    <row r="90" spans="2:60" ht="27" customHeight="1">
      <c r="B90" s="120"/>
      <c r="C90" s="1410"/>
      <c r="D90" s="1410"/>
      <c r="E90" s="1410"/>
      <c r="F90" s="1411"/>
      <c r="G90" s="1412"/>
      <c r="H90" s="1413"/>
      <c r="I90" s="1414"/>
      <c r="J90" s="1415"/>
      <c r="K90" s="1416"/>
      <c r="L90" s="1415"/>
      <c r="M90" s="1417"/>
      <c r="N90" s="1418"/>
      <c r="O90" s="1419"/>
      <c r="P90" s="1420"/>
      <c r="Q90" s="1421"/>
      <c r="R90" s="1422"/>
      <c r="S90" s="1423"/>
      <c r="T90" s="1409"/>
      <c r="U90" s="120"/>
      <c r="V90" s="1410"/>
      <c r="W90" s="1410"/>
      <c r="X90" s="1410"/>
      <c r="Y90" s="1411"/>
      <c r="Z90" s="1412"/>
      <c r="AA90" s="1413"/>
      <c r="AB90" s="1414"/>
      <c r="AC90" s="1415"/>
      <c r="AD90" s="1416"/>
      <c r="AE90" s="1415"/>
      <c r="AF90" s="1417"/>
      <c r="AG90" s="1418"/>
      <c r="AH90" s="1419"/>
      <c r="AI90" s="1420"/>
      <c r="AJ90" s="1421"/>
      <c r="AK90" s="1422"/>
      <c r="AL90" s="1423"/>
      <c r="AM90" s="1409"/>
      <c r="AN90" s="120"/>
      <c r="AO90" s="1410"/>
      <c r="AP90" s="1410"/>
      <c r="AQ90" s="1410"/>
      <c r="AR90" s="1411"/>
      <c r="AS90" s="1412"/>
      <c r="AT90" s="1413"/>
      <c r="AU90" s="1414"/>
      <c r="AV90" s="1415"/>
      <c r="AW90" s="1416"/>
      <c r="AX90" s="1415"/>
      <c r="AY90" s="1417"/>
      <c r="AZ90" s="1418"/>
      <c r="BA90" s="1419"/>
      <c r="BB90" s="1420"/>
      <c r="BC90" s="1421"/>
      <c r="BD90" s="1422"/>
      <c r="BE90" s="1423"/>
      <c r="BH90" s="3">
        <v>1</v>
      </c>
    </row>
    <row r="91" spans="2:60" ht="27" customHeight="1">
      <c r="B91" s="120"/>
      <c r="C91" s="1410"/>
      <c r="D91" s="1410"/>
      <c r="E91" s="1410"/>
      <c r="F91" s="1411"/>
      <c r="G91" s="1412"/>
      <c r="H91" s="1413"/>
      <c r="I91" s="1414"/>
      <c r="J91" s="1415"/>
      <c r="K91" s="1416"/>
      <c r="L91" s="1415"/>
      <c r="M91" s="1417"/>
      <c r="N91" s="1418"/>
      <c r="O91" s="1419"/>
      <c r="P91" s="1420"/>
      <c r="Q91" s="1421"/>
      <c r="R91" s="1422"/>
      <c r="S91" s="1423"/>
      <c r="T91" s="1409"/>
      <c r="U91" s="120"/>
      <c r="V91" s="1410"/>
      <c r="W91" s="1410"/>
      <c r="X91" s="1410"/>
      <c r="Y91" s="1411"/>
      <c r="Z91" s="1412"/>
      <c r="AA91" s="1413"/>
      <c r="AB91" s="1414"/>
      <c r="AC91" s="1415"/>
      <c r="AD91" s="1416"/>
      <c r="AE91" s="1415"/>
      <c r="AF91" s="1417"/>
      <c r="AG91" s="1418"/>
      <c r="AH91" s="1419"/>
      <c r="AI91" s="1420"/>
      <c r="AJ91" s="1421"/>
      <c r="AK91" s="1422"/>
      <c r="AL91" s="1423"/>
      <c r="AM91" s="1409"/>
      <c r="AN91" s="120"/>
      <c r="AO91" s="1410"/>
      <c r="AP91" s="1410"/>
      <c r="AQ91" s="1410"/>
      <c r="AR91" s="1411"/>
      <c r="AS91" s="1412"/>
      <c r="AT91" s="1413"/>
      <c r="AU91" s="1414"/>
      <c r="AV91" s="1415"/>
      <c r="AW91" s="1416"/>
      <c r="AX91" s="1415"/>
      <c r="AY91" s="1417"/>
      <c r="AZ91" s="1418"/>
      <c r="BA91" s="1419"/>
      <c r="BB91" s="1420"/>
      <c r="BC91" s="1421"/>
      <c r="BD91" s="1422"/>
      <c r="BE91" s="1423"/>
      <c r="BH91" s="3">
        <v>1</v>
      </c>
    </row>
    <row r="92" spans="2:60" ht="27" customHeight="1">
      <c r="B92" s="120"/>
      <c r="C92" s="1410"/>
      <c r="D92" s="1410"/>
      <c r="E92" s="1410"/>
      <c r="F92" s="1411"/>
      <c r="G92" s="1412"/>
      <c r="H92" s="1413"/>
      <c r="I92" s="1414"/>
      <c r="J92" s="1415"/>
      <c r="K92" s="1416"/>
      <c r="L92" s="1415"/>
      <c r="M92" s="1417"/>
      <c r="N92" s="1418"/>
      <c r="O92" s="1419"/>
      <c r="P92" s="1420"/>
      <c r="Q92" s="1421"/>
      <c r="R92" s="1422"/>
      <c r="S92" s="1423"/>
      <c r="T92" s="1409"/>
      <c r="U92" s="120"/>
      <c r="V92" s="1410"/>
      <c r="W92" s="1410"/>
      <c r="X92" s="1410"/>
      <c r="Y92" s="1411"/>
      <c r="Z92" s="1412"/>
      <c r="AA92" s="1413"/>
      <c r="AB92" s="1414"/>
      <c r="AC92" s="1415"/>
      <c r="AD92" s="1416"/>
      <c r="AE92" s="1415"/>
      <c r="AF92" s="1417"/>
      <c r="AG92" s="1418"/>
      <c r="AH92" s="1419"/>
      <c r="AI92" s="1420"/>
      <c r="AJ92" s="1421"/>
      <c r="AK92" s="1422"/>
      <c r="AL92" s="1423"/>
      <c r="AM92" s="1409"/>
      <c r="AN92" s="120"/>
      <c r="AO92" s="1410"/>
      <c r="AP92" s="1410"/>
      <c r="AQ92" s="1410"/>
      <c r="AR92" s="1411"/>
      <c r="AS92" s="1412"/>
      <c r="AT92" s="1413"/>
      <c r="AU92" s="1414"/>
      <c r="AV92" s="1415"/>
      <c r="AW92" s="1416"/>
      <c r="AX92" s="1415"/>
      <c r="AY92" s="1417"/>
      <c r="AZ92" s="1418"/>
      <c r="BA92" s="1419"/>
      <c r="BB92" s="1420"/>
      <c r="BC92" s="1421"/>
      <c r="BD92" s="1422"/>
      <c r="BE92" s="1423"/>
      <c r="BH92" s="3">
        <v>1</v>
      </c>
    </row>
    <row r="93" spans="2:60" ht="27" customHeight="1">
      <c r="B93" s="120"/>
      <c r="C93" s="1410"/>
      <c r="D93" s="1410"/>
      <c r="E93" s="1410"/>
      <c r="F93" s="1411"/>
      <c r="G93" s="1412"/>
      <c r="H93" s="1413"/>
      <c r="I93" s="1414"/>
      <c r="J93" s="1415"/>
      <c r="K93" s="1416"/>
      <c r="L93" s="1415"/>
      <c r="M93" s="1417"/>
      <c r="N93" s="1418"/>
      <c r="O93" s="1419"/>
      <c r="P93" s="1420"/>
      <c r="Q93" s="1421"/>
      <c r="R93" s="1422"/>
      <c r="S93" s="1423"/>
      <c r="T93" s="1409"/>
      <c r="U93" s="120"/>
      <c r="V93" s="1410"/>
      <c r="W93" s="1410"/>
      <c r="X93" s="1410"/>
      <c r="Y93" s="1411"/>
      <c r="Z93" s="1412"/>
      <c r="AA93" s="1413"/>
      <c r="AB93" s="1414"/>
      <c r="AC93" s="1415"/>
      <c r="AD93" s="1416"/>
      <c r="AE93" s="1415"/>
      <c r="AF93" s="1417"/>
      <c r="AG93" s="1418"/>
      <c r="AH93" s="1419"/>
      <c r="AI93" s="1420"/>
      <c r="AJ93" s="1421"/>
      <c r="AK93" s="1422"/>
      <c r="AL93" s="1423"/>
      <c r="AM93" s="1409"/>
      <c r="AN93" s="120"/>
      <c r="AO93" s="1410"/>
      <c r="AP93" s="1410"/>
      <c r="AQ93" s="1410"/>
      <c r="AR93" s="1411"/>
      <c r="AS93" s="1412"/>
      <c r="AT93" s="1413"/>
      <c r="AU93" s="1414"/>
      <c r="AV93" s="1415"/>
      <c r="AW93" s="1416"/>
      <c r="AX93" s="1415"/>
      <c r="AY93" s="1417"/>
      <c r="AZ93" s="1418"/>
      <c r="BA93" s="1419"/>
      <c r="BB93" s="1420"/>
      <c r="BC93" s="1421"/>
      <c r="BD93" s="1422"/>
      <c r="BE93" s="1423"/>
      <c r="BH93" s="3">
        <v>1</v>
      </c>
    </row>
    <row r="94" spans="2:60" ht="27" customHeight="1">
      <c r="B94" s="120"/>
      <c r="C94" s="1410"/>
      <c r="D94" s="1410"/>
      <c r="E94" s="1410"/>
      <c r="F94" s="1411"/>
      <c r="G94" s="1412"/>
      <c r="H94" s="1413"/>
      <c r="I94" s="1414"/>
      <c r="J94" s="1415"/>
      <c r="K94" s="1416"/>
      <c r="L94" s="1415"/>
      <c r="M94" s="1417"/>
      <c r="N94" s="1418"/>
      <c r="O94" s="1419"/>
      <c r="P94" s="1420"/>
      <c r="Q94" s="1421"/>
      <c r="R94" s="1422"/>
      <c r="S94" s="1423"/>
      <c r="T94" s="1409"/>
      <c r="U94" s="120"/>
      <c r="V94" s="1410"/>
      <c r="W94" s="1410"/>
      <c r="X94" s="1410"/>
      <c r="Y94" s="1411"/>
      <c r="Z94" s="1412"/>
      <c r="AA94" s="1413"/>
      <c r="AB94" s="1414"/>
      <c r="AC94" s="1415"/>
      <c r="AD94" s="1416"/>
      <c r="AE94" s="1415"/>
      <c r="AF94" s="1417"/>
      <c r="AG94" s="1418"/>
      <c r="AH94" s="1419"/>
      <c r="AI94" s="1420"/>
      <c r="AJ94" s="1421"/>
      <c r="AK94" s="1422"/>
      <c r="AL94" s="1423"/>
      <c r="AM94" s="1409"/>
      <c r="AN94" s="120"/>
      <c r="AO94" s="1410"/>
      <c r="AP94" s="1410"/>
      <c r="AQ94" s="1410"/>
      <c r="AR94" s="1411"/>
      <c r="AS94" s="1412"/>
      <c r="AT94" s="1413"/>
      <c r="AU94" s="1414"/>
      <c r="AV94" s="1415"/>
      <c r="AW94" s="1416"/>
      <c r="AX94" s="1415"/>
      <c r="AY94" s="1417"/>
      <c r="AZ94" s="1418"/>
      <c r="BA94" s="1419"/>
      <c r="BB94" s="1420"/>
      <c r="BC94" s="1421"/>
      <c r="BD94" s="1422"/>
      <c r="BE94" s="1423"/>
      <c r="BH94" s="3">
        <v>1</v>
      </c>
    </row>
    <row r="95" spans="2:60" ht="27" customHeight="1">
      <c r="B95" s="120"/>
      <c r="C95" s="1410"/>
      <c r="D95" s="1410"/>
      <c r="E95" s="1410"/>
      <c r="F95" s="1411"/>
      <c r="G95" s="1412"/>
      <c r="H95" s="1413"/>
      <c r="I95" s="1414"/>
      <c r="J95" s="1415"/>
      <c r="K95" s="1416"/>
      <c r="L95" s="1415"/>
      <c r="M95" s="1417"/>
      <c r="N95" s="1418"/>
      <c r="O95" s="1419"/>
      <c r="P95" s="1420"/>
      <c r="Q95" s="1421"/>
      <c r="R95" s="1422"/>
      <c r="S95" s="1423"/>
      <c r="T95" s="1409"/>
      <c r="U95" s="120"/>
      <c r="V95" s="1410"/>
      <c r="W95" s="1410"/>
      <c r="X95" s="1410"/>
      <c r="Y95" s="1411"/>
      <c r="Z95" s="1412"/>
      <c r="AA95" s="1413"/>
      <c r="AB95" s="1414"/>
      <c r="AC95" s="1415"/>
      <c r="AD95" s="1416"/>
      <c r="AE95" s="1415"/>
      <c r="AF95" s="1417"/>
      <c r="AG95" s="1418"/>
      <c r="AH95" s="1419"/>
      <c r="AI95" s="1420"/>
      <c r="AJ95" s="1421"/>
      <c r="AK95" s="1422"/>
      <c r="AL95" s="1423"/>
      <c r="AM95" s="1409"/>
      <c r="AN95" s="120"/>
      <c r="AO95" s="1410"/>
      <c r="AP95" s="1410"/>
      <c r="AQ95" s="1410"/>
      <c r="AR95" s="1411"/>
      <c r="AS95" s="1412"/>
      <c r="AT95" s="1413"/>
      <c r="AU95" s="1414"/>
      <c r="AV95" s="1415"/>
      <c r="AW95" s="1416"/>
      <c r="AX95" s="1415"/>
      <c r="AY95" s="1417"/>
      <c r="AZ95" s="1418"/>
      <c r="BA95" s="1419"/>
      <c r="BB95" s="1420"/>
      <c r="BC95" s="1421"/>
      <c r="BD95" s="1422"/>
      <c r="BE95" s="1423"/>
      <c r="BH95" s="3">
        <v>1</v>
      </c>
    </row>
    <row r="96" spans="2:60" ht="27" customHeight="1">
      <c r="B96" s="120"/>
      <c r="C96" s="1410"/>
      <c r="D96" s="1410"/>
      <c r="E96" s="1410"/>
      <c r="F96" s="1411"/>
      <c r="G96" s="1412"/>
      <c r="H96" s="1413"/>
      <c r="I96" s="1414"/>
      <c r="J96" s="1415"/>
      <c r="K96" s="1416"/>
      <c r="L96" s="1415"/>
      <c r="M96" s="1417"/>
      <c r="N96" s="1418"/>
      <c r="O96" s="1419"/>
      <c r="P96" s="1420"/>
      <c r="Q96" s="1421"/>
      <c r="R96" s="1422"/>
      <c r="S96" s="1423"/>
      <c r="T96" s="1409"/>
      <c r="U96" s="120"/>
      <c r="V96" s="1410"/>
      <c r="W96" s="1410"/>
      <c r="X96" s="1410"/>
      <c r="Y96" s="1411"/>
      <c r="Z96" s="1412"/>
      <c r="AA96" s="1413"/>
      <c r="AB96" s="1414"/>
      <c r="AC96" s="1415"/>
      <c r="AD96" s="1416"/>
      <c r="AE96" s="1415"/>
      <c r="AF96" s="1417"/>
      <c r="AG96" s="1418"/>
      <c r="AH96" s="1419"/>
      <c r="AI96" s="1420"/>
      <c r="AJ96" s="1421"/>
      <c r="AK96" s="1422"/>
      <c r="AL96" s="1423"/>
      <c r="AM96" s="1409"/>
      <c r="AN96" s="120"/>
      <c r="AO96" s="1410"/>
      <c r="AP96" s="1410"/>
      <c r="AQ96" s="1410"/>
      <c r="AR96" s="1411"/>
      <c r="AS96" s="1412"/>
      <c r="AT96" s="1413"/>
      <c r="AU96" s="1414"/>
      <c r="AV96" s="1415"/>
      <c r="AW96" s="1416"/>
      <c r="AX96" s="1415"/>
      <c r="AY96" s="1417"/>
      <c r="AZ96" s="1418"/>
      <c r="BA96" s="1419"/>
      <c r="BB96" s="1420"/>
      <c r="BC96" s="1421"/>
      <c r="BD96" s="1422"/>
      <c r="BE96" s="1423"/>
      <c r="BH96" s="3">
        <v>1</v>
      </c>
    </row>
    <row r="97" spans="2:60" ht="27" customHeight="1">
      <c r="B97" s="120"/>
      <c r="C97" s="1410"/>
      <c r="D97" s="1410"/>
      <c r="E97" s="1410"/>
      <c r="F97" s="1411"/>
      <c r="G97" s="1412"/>
      <c r="H97" s="1413"/>
      <c r="I97" s="1414"/>
      <c r="J97" s="1415"/>
      <c r="K97" s="1416"/>
      <c r="L97" s="1415"/>
      <c r="M97" s="1417"/>
      <c r="N97" s="1418"/>
      <c r="O97" s="1419"/>
      <c r="P97" s="1420"/>
      <c r="Q97" s="1421"/>
      <c r="R97" s="1422"/>
      <c r="S97" s="1423"/>
      <c r="T97" s="1409"/>
      <c r="U97" s="120"/>
      <c r="V97" s="1410"/>
      <c r="W97" s="1410"/>
      <c r="X97" s="1410"/>
      <c r="Y97" s="1411"/>
      <c r="Z97" s="1412"/>
      <c r="AA97" s="1413"/>
      <c r="AB97" s="1414"/>
      <c r="AC97" s="1415"/>
      <c r="AD97" s="1416"/>
      <c r="AE97" s="1415"/>
      <c r="AF97" s="1417"/>
      <c r="AG97" s="1418"/>
      <c r="AH97" s="1419"/>
      <c r="AI97" s="1420"/>
      <c r="AJ97" s="1421"/>
      <c r="AK97" s="1422"/>
      <c r="AL97" s="1423"/>
      <c r="AM97" s="1409"/>
      <c r="AN97" s="120"/>
      <c r="AO97" s="1410"/>
      <c r="AP97" s="1410"/>
      <c r="AQ97" s="1410"/>
      <c r="AR97" s="1411"/>
      <c r="AS97" s="1412"/>
      <c r="AT97" s="1413"/>
      <c r="AU97" s="1414"/>
      <c r="AV97" s="1415"/>
      <c r="AW97" s="1416"/>
      <c r="AX97" s="1415"/>
      <c r="AY97" s="1417"/>
      <c r="AZ97" s="1418"/>
      <c r="BA97" s="1419"/>
      <c r="BB97" s="1420"/>
      <c r="BC97" s="1421"/>
      <c r="BD97" s="1422"/>
      <c r="BE97" s="1423"/>
      <c r="BH97" s="3">
        <v>1</v>
      </c>
    </row>
    <row r="98" spans="2:60" ht="27" customHeight="1">
      <c r="B98" s="120"/>
      <c r="C98" s="1410"/>
      <c r="D98" s="1410"/>
      <c r="E98" s="1410"/>
      <c r="F98" s="1411"/>
      <c r="G98" s="1412"/>
      <c r="H98" s="1413"/>
      <c r="I98" s="1414"/>
      <c r="J98" s="1415"/>
      <c r="K98" s="1416"/>
      <c r="L98" s="1415"/>
      <c r="M98" s="1417"/>
      <c r="N98" s="1418"/>
      <c r="O98" s="1419"/>
      <c r="P98" s="1420"/>
      <c r="Q98" s="1421"/>
      <c r="R98" s="1422"/>
      <c r="S98" s="1423"/>
      <c r="T98" s="1409"/>
      <c r="U98" s="120"/>
      <c r="V98" s="1410"/>
      <c r="W98" s="1410"/>
      <c r="X98" s="1410"/>
      <c r="Y98" s="1411"/>
      <c r="Z98" s="1412"/>
      <c r="AA98" s="1413"/>
      <c r="AB98" s="1414"/>
      <c r="AC98" s="1415"/>
      <c r="AD98" s="1416"/>
      <c r="AE98" s="1415"/>
      <c r="AF98" s="1417"/>
      <c r="AG98" s="1418"/>
      <c r="AH98" s="1419"/>
      <c r="AI98" s="1420"/>
      <c r="AJ98" s="1421"/>
      <c r="AK98" s="1422"/>
      <c r="AL98" s="1423"/>
      <c r="AM98" s="1409"/>
      <c r="AN98" s="120"/>
      <c r="AO98" s="1410"/>
      <c r="AP98" s="1410"/>
      <c r="AQ98" s="1410"/>
      <c r="AR98" s="1411"/>
      <c r="AS98" s="1412"/>
      <c r="AT98" s="1413"/>
      <c r="AU98" s="1414"/>
      <c r="AV98" s="1415"/>
      <c r="AW98" s="1416"/>
      <c r="AX98" s="1415"/>
      <c r="AY98" s="1417"/>
      <c r="AZ98" s="1418"/>
      <c r="BA98" s="1419"/>
      <c r="BB98" s="1420"/>
      <c r="BC98" s="1421"/>
      <c r="BD98" s="1422"/>
      <c r="BE98" s="1423"/>
      <c r="BH98" s="3">
        <v>1</v>
      </c>
    </row>
    <row r="99" spans="2:60" ht="27" customHeight="1">
      <c r="B99" s="120"/>
      <c r="C99" s="1410"/>
      <c r="D99" s="1410"/>
      <c r="E99" s="1410"/>
      <c r="F99" s="1411"/>
      <c r="G99" s="1412"/>
      <c r="H99" s="1413"/>
      <c r="I99" s="1414"/>
      <c r="J99" s="1415"/>
      <c r="K99" s="1416"/>
      <c r="L99" s="1415"/>
      <c r="M99" s="1417"/>
      <c r="N99" s="1418"/>
      <c r="O99" s="1419"/>
      <c r="P99" s="1420"/>
      <c r="Q99" s="1421"/>
      <c r="R99" s="1422"/>
      <c r="S99" s="1423"/>
      <c r="T99" s="1409"/>
      <c r="U99" s="120"/>
      <c r="V99" s="1410"/>
      <c r="W99" s="1410"/>
      <c r="X99" s="1410"/>
      <c r="Y99" s="1411"/>
      <c r="Z99" s="1412"/>
      <c r="AA99" s="1413"/>
      <c r="AB99" s="1414"/>
      <c r="AC99" s="1415"/>
      <c r="AD99" s="1416"/>
      <c r="AE99" s="1415"/>
      <c r="AF99" s="1417"/>
      <c r="AG99" s="1418"/>
      <c r="AH99" s="1419"/>
      <c r="AI99" s="1420"/>
      <c r="AJ99" s="1421"/>
      <c r="AK99" s="1422"/>
      <c r="AL99" s="1423"/>
      <c r="AM99" s="1409"/>
      <c r="AN99" s="120"/>
      <c r="AO99" s="1410"/>
      <c r="AP99" s="1410"/>
      <c r="AQ99" s="1410"/>
      <c r="AR99" s="1411"/>
      <c r="AS99" s="1412"/>
      <c r="AT99" s="1413"/>
      <c r="AU99" s="1414"/>
      <c r="AV99" s="1415"/>
      <c r="AW99" s="1416"/>
      <c r="AX99" s="1415"/>
      <c r="AY99" s="1417"/>
      <c r="AZ99" s="1418"/>
      <c r="BA99" s="1419"/>
      <c r="BB99" s="1420"/>
      <c r="BC99" s="1421"/>
      <c r="BD99" s="1422"/>
      <c r="BE99" s="1423"/>
      <c r="BH99" s="3">
        <v>1</v>
      </c>
    </row>
    <row r="100" spans="2:60" ht="27" customHeight="1">
      <c r="B100" s="120"/>
      <c r="C100" s="1410"/>
      <c r="D100" s="1410"/>
      <c r="E100" s="1410"/>
      <c r="F100" s="1411"/>
      <c r="G100" s="1412"/>
      <c r="H100" s="1413"/>
      <c r="I100" s="1414"/>
      <c r="J100" s="1415"/>
      <c r="K100" s="1416"/>
      <c r="L100" s="1415"/>
      <c r="M100" s="1417"/>
      <c r="N100" s="1418"/>
      <c r="O100" s="1419"/>
      <c r="P100" s="1420"/>
      <c r="Q100" s="1421"/>
      <c r="R100" s="1422"/>
      <c r="S100" s="1423"/>
      <c r="T100" s="1409"/>
      <c r="U100" s="120"/>
      <c r="V100" s="1410"/>
      <c r="W100" s="1410"/>
      <c r="X100" s="1410"/>
      <c r="Y100" s="1411"/>
      <c r="Z100" s="1412"/>
      <c r="AA100" s="1413"/>
      <c r="AB100" s="1414"/>
      <c r="AC100" s="1415"/>
      <c r="AD100" s="1416"/>
      <c r="AE100" s="1415"/>
      <c r="AF100" s="1417"/>
      <c r="AG100" s="1418"/>
      <c r="AH100" s="1419"/>
      <c r="AI100" s="1420"/>
      <c r="AJ100" s="1421"/>
      <c r="AK100" s="1422"/>
      <c r="AL100" s="1423"/>
      <c r="AM100" s="1409"/>
      <c r="AN100" s="120"/>
      <c r="AO100" s="1410"/>
      <c r="AP100" s="1410"/>
      <c r="AQ100" s="1410"/>
      <c r="AR100" s="1411"/>
      <c r="AS100" s="1412"/>
      <c r="AT100" s="1413"/>
      <c r="AU100" s="1414"/>
      <c r="AV100" s="1415"/>
      <c r="AW100" s="1416"/>
      <c r="AX100" s="1415"/>
      <c r="AY100" s="1417"/>
      <c r="AZ100" s="1418"/>
      <c r="BA100" s="1419"/>
      <c r="BB100" s="1420"/>
      <c r="BC100" s="1421"/>
      <c r="BD100" s="1422"/>
      <c r="BE100" s="1423"/>
      <c r="BH100" s="3">
        <v>1</v>
      </c>
    </row>
    <row r="101" spans="2:60" ht="27" customHeight="1">
      <c r="B101" s="120"/>
      <c r="C101" s="1410"/>
      <c r="D101" s="1410"/>
      <c r="E101" s="1410"/>
      <c r="F101" s="1411"/>
      <c r="G101" s="1412"/>
      <c r="H101" s="1413"/>
      <c r="I101" s="1414"/>
      <c r="J101" s="1415"/>
      <c r="K101" s="1416"/>
      <c r="L101" s="1415"/>
      <c r="M101" s="1417"/>
      <c r="N101" s="1418"/>
      <c r="O101" s="1419"/>
      <c r="P101" s="1420"/>
      <c r="Q101" s="1421"/>
      <c r="R101" s="1422"/>
      <c r="S101" s="1423"/>
      <c r="T101" s="1409"/>
      <c r="U101" s="120"/>
      <c r="V101" s="1410"/>
      <c r="W101" s="1410"/>
      <c r="X101" s="1410"/>
      <c r="Y101" s="1411"/>
      <c r="Z101" s="1412"/>
      <c r="AA101" s="1413"/>
      <c r="AB101" s="1414"/>
      <c r="AC101" s="1415"/>
      <c r="AD101" s="1416"/>
      <c r="AE101" s="1415"/>
      <c r="AF101" s="1417"/>
      <c r="AG101" s="1418"/>
      <c r="AH101" s="1419"/>
      <c r="AI101" s="1420"/>
      <c r="AJ101" s="1421"/>
      <c r="AK101" s="1422"/>
      <c r="AL101" s="1423"/>
      <c r="AM101" s="1409"/>
      <c r="AN101" s="120"/>
      <c r="AO101" s="1410"/>
      <c r="AP101" s="1410"/>
      <c r="AQ101" s="1410"/>
      <c r="AR101" s="1411"/>
      <c r="AS101" s="1412"/>
      <c r="AT101" s="1413"/>
      <c r="AU101" s="1414"/>
      <c r="AV101" s="1415"/>
      <c r="AW101" s="1416"/>
      <c r="AX101" s="1415"/>
      <c r="AY101" s="1417"/>
      <c r="AZ101" s="1418"/>
      <c r="BA101" s="1419"/>
      <c r="BB101" s="1420"/>
      <c r="BC101" s="1421"/>
      <c r="BD101" s="1422"/>
      <c r="BE101" s="1423"/>
      <c r="BH101" s="3">
        <v>1</v>
      </c>
    </row>
    <row r="102" spans="2:60" ht="27" customHeight="1">
      <c r="B102" s="120"/>
      <c r="C102" s="1410"/>
      <c r="D102" s="1410"/>
      <c r="E102" s="1410"/>
      <c r="F102" s="1411"/>
      <c r="G102" s="1412"/>
      <c r="H102" s="1413"/>
      <c r="I102" s="1414"/>
      <c r="J102" s="1415"/>
      <c r="K102" s="1416"/>
      <c r="L102" s="1415"/>
      <c r="M102" s="1417"/>
      <c r="N102" s="1418"/>
      <c r="O102" s="1419"/>
      <c r="P102" s="1420"/>
      <c r="Q102" s="1421"/>
      <c r="R102" s="1422"/>
      <c r="S102" s="1423"/>
      <c r="T102" s="1409"/>
      <c r="U102" s="120"/>
      <c r="V102" s="1410"/>
      <c r="W102" s="1410"/>
      <c r="X102" s="1410"/>
      <c r="Y102" s="1411"/>
      <c r="Z102" s="1412"/>
      <c r="AA102" s="1413"/>
      <c r="AB102" s="1414"/>
      <c r="AC102" s="1415"/>
      <c r="AD102" s="1416"/>
      <c r="AE102" s="1415"/>
      <c r="AF102" s="1417"/>
      <c r="AG102" s="1418"/>
      <c r="AH102" s="1419"/>
      <c r="AI102" s="1420"/>
      <c r="AJ102" s="1421"/>
      <c r="AK102" s="1422"/>
      <c r="AL102" s="1423"/>
      <c r="AM102" s="1409"/>
      <c r="AN102" s="120"/>
      <c r="AO102" s="1410"/>
      <c r="AP102" s="1410"/>
      <c r="AQ102" s="1410"/>
      <c r="AR102" s="1411"/>
      <c r="AS102" s="1412"/>
      <c r="AT102" s="1413"/>
      <c r="AU102" s="1414"/>
      <c r="AV102" s="1415"/>
      <c r="AW102" s="1416"/>
      <c r="AX102" s="1415"/>
      <c r="AY102" s="1417"/>
      <c r="AZ102" s="1418"/>
      <c r="BA102" s="1419"/>
      <c r="BB102" s="1420"/>
      <c r="BC102" s="1421"/>
      <c r="BD102" s="1422"/>
      <c r="BE102" s="1423"/>
      <c r="BH102" s="3">
        <v>1</v>
      </c>
    </row>
    <row r="103" spans="2:60" ht="27" customHeight="1">
      <c r="B103" s="120"/>
      <c r="C103" s="1410"/>
      <c r="D103" s="1410"/>
      <c r="E103" s="1410"/>
      <c r="F103" s="1411"/>
      <c r="G103" s="1412"/>
      <c r="H103" s="1413"/>
      <c r="I103" s="1414"/>
      <c r="J103" s="1415"/>
      <c r="K103" s="1416"/>
      <c r="L103" s="1415"/>
      <c r="M103" s="1417"/>
      <c r="N103" s="1418"/>
      <c r="O103" s="1419"/>
      <c r="P103" s="1420"/>
      <c r="Q103" s="1421"/>
      <c r="R103" s="1422"/>
      <c r="S103" s="1423"/>
      <c r="T103" s="1409"/>
      <c r="U103" s="120"/>
      <c r="V103" s="1410"/>
      <c r="W103" s="1410"/>
      <c r="X103" s="1410"/>
      <c r="Y103" s="1411"/>
      <c r="Z103" s="1412"/>
      <c r="AA103" s="1413"/>
      <c r="AB103" s="1414"/>
      <c r="AC103" s="1415"/>
      <c r="AD103" s="1416"/>
      <c r="AE103" s="1415"/>
      <c r="AF103" s="1417"/>
      <c r="AG103" s="1418"/>
      <c r="AH103" s="1419"/>
      <c r="AI103" s="1420"/>
      <c r="AJ103" s="1421"/>
      <c r="AK103" s="1422"/>
      <c r="AL103" s="1423"/>
      <c r="AM103" s="1409"/>
      <c r="AN103" s="120"/>
      <c r="AO103" s="1410"/>
      <c r="AP103" s="1410"/>
      <c r="AQ103" s="1410"/>
      <c r="AR103" s="1411"/>
      <c r="AS103" s="1412"/>
      <c r="AT103" s="1413"/>
      <c r="AU103" s="1414"/>
      <c r="AV103" s="1415"/>
      <c r="AW103" s="1416"/>
      <c r="AX103" s="1415"/>
      <c r="AY103" s="1417"/>
      <c r="AZ103" s="1418"/>
      <c r="BA103" s="1419"/>
      <c r="BB103" s="1420"/>
      <c r="BC103" s="1421"/>
      <c r="BD103" s="1422"/>
      <c r="BE103" s="1423"/>
      <c r="BH103" s="3">
        <v>1</v>
      </c>
    </row>
    <row r="104" spans="2:60" ht="27" customHeight="1">
      <c r="B104" s="120"/>
      <c r="C104" s="1410"/>
      <c r="D104" s="1410"/>
      <c r="E104" s="1410"/>
      <c r="F104" s="1411"/>
      <c r="G104" s="1412"/>
      <c r="H104" s="1413"/>
      <c r="I104" s="1414"/>
      <c r="J104" s="1415"/>
      <c r="K104" s="1416"/>
      <c r="L104" s="1415"/>
      <c r="M104" s="1417"/>
      <c r="N104" s="1418"/>
      <c r="O104" s="1419"/>
      <c r="P104" s="1420"/>
      <c r="Q104" s="1421"/>
      <c r="R104" s="1422"/>
      <c r="S104" s="1423"/>
      <c r="T104" s="1409"/>
      <c r="U104" s="120"/>
      <c r="V104" s="1410"/>
      <c r="W104" s="1410"/>
      <c r="X104" s="1410"/>
      <c r="Y104" s="1411"/>
      <c r="Z104" s="1412"/>
      <c r="AA104" s="1413"/>
      <c r="AB104" s="1414"/>
      <c r="AC104" s="1415"/>
      <c r="AD104" s="1416"/>
      <c r="AE104" s="1415"/>
      <c r="AF104" s="1417"/>
      <c r="AG104" s="1418"/>
      <c r="AH104" s="1419"/>
      <c r="AI104" s="1420"/>
      <c r="AJ104" s="1421"/>
      <c r="AK104" s="1422"/>
      <c r="AL104" s="1423"/>
      <c r="AM104" s="1409"/>
      <c r="AN104" s="120"/>
      <c r="AO104" s="1410"/>
      <c r="AP104" s="1410"/>
      <c r="AQ104" s="1410"/>
      <c r="AR104" s="1411"/>
      <c r="AS104" s="1412"/>
      <c r="AT104" s="1413"/>
      <c r="AU104" s="1414"/>
      <c r="AV104" s="1415"/>
      <c r="AW104" s="1416"/>
      <c r="AX104" s="1415"/>
      <c r="AY104" s="1417"/>
      <c r="AZ104" s="1418"/>
      <c r="BA104" s="1419"/>
      <c r="BB104" s="1420"/>
      <c r="BC104" s="1421"/>
      <c r="BD104" s="1422"/>
      <c r="BE104" s="1423"/>
      <c r="BH104" s="3">
        <v>1</v>
      </c>
    </row>
    <row r="105" spans="2:60" ht="27" customHeight="1">
      <c r="B105" s="120"/>
      <c r="C105" s="1410"/>
      <c r="D105" s="1410"/>
      <c r="E105" s="1410"/>
      <c r="F105" s="1411"/>
      <c r="G105" s="1412"/>
      <c r="H105" s="1413"/>
      <c r="I105" s="1414"/>
      <c r="J105" s="1415"/>
      <c r="K105" s="1416"/>
      <c r="L105" s="1415"/>
      <c r="M105" s="1417"/>
      <c r="N105" s="1418"/>
      <c r="O105" s="1419"/>
      <c r="P105" s="1420"/>
      <c r="Q105" s="1421"/>
      <c r="R105" s="1422"/>
      <c r="S105" s="1423"/>
      <c r="T105" s="1409"/>
      <c r="U105" s="120"/>
      <c r="V105" s="1410"/>
      <c r="W105" s="1410"/>
      <c r="X105" s="1410"/>
      <c r="Y105" s="1411"/>
      <c r="Z105" s="1412"/>
      <c r="AA105" s="1413"/>
      <c r="AB105" s="1414"/>
      <c r="AC105" s="1415"/>
      <c r="AD105" s="1416"/>
      <c r="AE105" s="1415"/>
      <c r="AF105" s="1417"/>
      <c r="AG105" s="1418"/>
      <c r="AH105" s="1419"/>
      <c r="AI105" s="1420"/>
      <c r="AJ105" s="1421"/>
      <c r="AK105" s="1422"/>
      <c r="AL105" s="1423"/>
      <c r="AM105" s="1409"/>
      <c r="AN105" s="120"/>
      <c r="AO105" s="1410"/>
      <c r="AP105" s="1410"/>
      <c r="AQ105" s="1410"/>
      <c r="AR105" s="1411"/>
      <c r="AS105" s="1412"/>
      <c r="AT105" s="1413"/>
      <c r="AU105" s="1414"/>
      <c r="AV105" s="1415"/>
      <c r="AW105" s="1416"/>
      <c r="AX105" s="1415"/>
      <c r="AY105" s="1417"/>
      <c r="AZ105" s="1418"/>
      <c r="BA105" s="1419"/>
      <c r="BB105" s="1420"/>
      <c r="BC105" s="1421"/>
      <c r="BD105" s="1422"/>
      <c r="BE105" s="1423"/>
      <c r="BH105" s="3">
        <v>1</v>
      </c>
    </row>
    <row r="106" spans="2:60" ht="27" customHeight="1">
      <c r="B106" s="120"/>
      <c r="C106" s="1410"/>
      <c r="D106" s="1410"/>
      <c r="E106" s="1410"/>
      <c r="F106" s="1411"/>
      <c r="G106" s="1412"/>
      <c r="H106" s="1413"/>
      <c r="I106" s="1414"/>
      <c r="J106" s="1415"/>
      <c r="K106" s="1416"/>
      <c r="L106" s="1415"/>
      <c r="M106" s="1417"/>
      <c r="N106" s="1418"/>
      <c r="O106" s="1419"/>
      <c r="P106" s="1420"/>
      <c r="Q106" s="1421"/>
      <c r="R106" s="1422"/>
      <c r="S106" s="1423"/>
      <c r="T106" s="1409"/>
      <c r="U106" s="120"/>
      <c r="V106" s="1410"/>
      <c r="W106" s="1410"/>
      <c r="X106" s="1410"/>
      <c r="Y106" s="1411"/>
      <c r="Z106" s="1412"/>
      <c r="AA106" s="1413"/>
      <c r="AB106" s="1414"/>
      <c r="AC106" s="1415"/>
      <c r="AD106" s="1416"/>
      <c r="AE106" s="1415"/>
      <c r="AF106" s="1417"/>
      <c r="AG106" s="1418"/>
      <c r="AH106" s="1419"/>
      <c r="AI106" s="1420"/>
      <c r="AJ106" s="1421"/>
      <c r="AK106" s="1422"/>
      <c r="AL106" s="1423"/>
      <c r="AM106" s="1409"/>
      <c r="AN106" s="120"/>
      <c r="AO106" s="1410"/>
      <c r="AP106" s="1410"/>
      <c r="AQ106" s="1410"/>
      <c r="AR106" s="1411"/>
      <c r="AS106" s="1412"/>
      <c r="AT106" s="1413"/>
      <c r="AU106" s="1414"/>
      <c r="AV106" s="1415"/>
      <c r="AW106" s="1416"/>
      <c r="AX106" s="1415"/>
      <c r="AY106" s="1417"/>
      <c r="AZ106" s="1418"/>
      <c r="BA106" s="1419"/>
      <c r="BB106" s="1420"/>
      <c r="BC106" s="1421"/>
      <c r="BD106" s="1422"/>
      <c r="BE106" s="1423"/>
      <c r="BH106" s="3">
        <v>1</v>
      </c>
    </row>
    <row r="107" spans="2:60" ht="27" customHeight="1">
      <c r="B107" s="120"/>
      <c r="C107" s="1410"/>
      <c r="D107" s="1410"/>
      <c r="E107" s="1410"/>
      <c r="F107" s="1411"/>
      <c r="G107" s="1412"/>
      <c r="H107" s="1413"/>
      <c r="I107" s="1414"/>
      <c r="J107" s="1415"/>
      <c r="K107" s="1416"/>
      <c r="L107" s="1415"/>
      <c r="M107" s="1417"/>
      <c r="N107" s="1418"/>
      <c r="O107" s="1419"/>
      <c r="P107" s="1420"/>
      <c r="Q107" s="1421"/>
      <c r="R107" s="1422"/>
      <c r="S107" s="1423"/>
      <c r="T107" s="1409"/>
      <c r="U107" s="120"/>
      <c r="V107" s="1410"/>
      <c r="W107" s="1410"/>
      <c r="X107" s="1410"/>
      <c r="Y107" s="1411"/>
      <c r="Z107" s="1412"/>
      <c r="AA107" s="1413"/>
      <c r="AB107" s="1414"/>
      <c r="AC107" s="1415"/>
      <c r="AD107" s="1416"/>
      <c r="AE107" s="1415"/>
      <c r="AF107" s="1417"/>
      <c r="AG107" s="1418"/>
      <c r="AH107" s="1419"/>
      <c r="AI107" s="1420"/>
      <c r="AJ107" s="1421"/>
      <c r="AK107" s="1422"/>
      <c r="AL107" s="1423"/>
      <c r="AM107" s="1409"/>
      <c r="AN107" s="120"/>
      <c r="AO107" s="1410"/>
      <c r="AP107" s="1410"/>
      <c r="AQ107" s="1410"/>
      <c r="AR107" s="1411"/>
      <c r="AS107" s="1412"/>
      <c r="AT107" s="1413"/>
      <c r="AU107" s="1414"/>
      <c r="AV107" s="1415"/>
      <c r="AW107" s="1416"/>
      <c r="AX107" s="1415"/>
      <c r="AY107" s="1417"/>
      <c r="AZ107" s="1418"/>
      <c r="BA107" s="1419"/>
      <c r="BB107" s="1420"/>
      <c r="BC107" s="1421"/>
      <c r="BD107" s="1422"/>
      <c r="BE107" s="1423"/>
      <c r="BH107" s="3">
        <v>1</v>
      </c>
    </row>
    <row r="108" spans="2:60" ht="27" customHeight="1">
      <c r="B108" s="120"/>
      <c r="C108" s="1410"/>
      <c r="D108" s="1410"/>
      <c r="E108" s="1410"/>
      <c r="F108" s="1411"/>
      <c r="G108" s="1412"/>
      <c r="H108" s="1413"/>
      <c r="I108" s="1414"/>
      <c r="J108" s="1415"/>
      <c r="K108" s="1416"/>
      <c r="L108" s="1415"/>
      <c r="M108" s="1417"/>
      <c r="N108" s="1418"/>
      <c r="O108" s="1419"/>
      <c r="P108" s="1420"/>
      <c r="Q108" s="1421"/>
      <c r="R108" s="1422"/>
      <c r="S108" s="1423"/>
      <c r="T108" s="1409"/>
      <c r="U108" s="120"/>
      <c r="V108" s="1410"/>
      <c r="W108" s="1410"/>
      <c r="X108" s="1410"/>
      <c r="Y108" s="1411"/>
      <c r="Z108" s="1412"/>
      <c r="AA108" s="1413"/>
      <c r="AB108" s="1414"/>
      <c r="AC108" s="1415"/>
      <c r="AD108" s="1416"/>
      <c r="AE108" s="1415"/>
      <c r="AF108" s="1417"/>
      <c r="AG108" s="1418"/>
      <c r="AH108" s="1419"/>
      <c r="AI108" s="1420"/>
      <c r="AJ108" s="1421"/>
      <c r="AK108" s="1422"/>
      <c r="AL108" s="1423"/>
      <c r="AM108" s="1409"/>
      <c r="AN108" s="120"/>
      <c r="AO108" s="1410"/>
      <c r="AP108" s="1410"/>
      <c r="AQ108" s="1410"/>
      <c r="AR108" s="1411"/>
      <c r="AS108" s="1412"/>
      <c r="AT108" s="1413"/>
      <c r="AU108" s="1414"/>
      <c r="AV108" s="1415"/>
      <c r="AW108" s="1416"/>
      <c r="AX108" s="1415"/>
      <c r="AY108" s="1417"/>
      <c r="AZ108" s="1418"/>
      <c r="BA108" s="1419"/>
      <c r="BB108" s="1420"/>
      <c r="BC108" s="1421"/>
      <c r="BD108" s="1422"/>
      <c r="BE108" s="1423"/>
      <c r="BH108" s="3">
        <v>1</v>
      </c>
    </row>
    <row r="109" spans="2:60" ht="27" customHeight="1">
      <c r="B109" s="120"/>
      <c r="C109" s="1410"/>
      <c r="D109" s="1410"/>
      <c r="E109" s="1410"/>
      <c r="F109" s="1411"/>
      <c r="G109" s="1412"/>
      <c r="H109" s="1413"/>
      <c r="I109" s="1414"/>
      <c r="J109" s="1415"/>
      <c r="K109" s="1416"/>
      <c r="L109" s="1415"/>
      <c r="M109" s="1417"/>
      <c r="N109" s="1418"/>
      <c r="O109" s="1419"/>
      <c r="P109" s="1420"/>
      <c r="Q109" s="1421"/>
      <c r="R109" s="1422"/>
      <c r="S109" s="1423"/>
      <c r="T109" s="1409"/>
      <c r="U109" s="120"/>
      <c r="V109" s="1410"/>
      <c r="W109" s="1410"/>
      <c r="X109" s="1410"/>
      <c r="Y109" s="1411"/>
      <c r="Z109" s="1412"/>
      <c r="AA109" s="1413"/>
      <c r="AB109" s="1414"/>
      <c r="AC109" s="1415"/>
      <c r="AD109" s="1416"/>
      <c r="AE109" s="1415"/>
      <c r="AF109" s="1417"/>
      <c r="AG109" s="1418"/>
      <c r="AH109" s="1419"/>
      <c r="AI109" s="1420"/>
      <c r="AJ109" s="1421"/>
      <c r="AK109" s="1422"/>
      <c r="AL109" s="1423"/>
      <c r="AM109" s="1409"/>
      <c r="AN109" s="120"/>
      <c r="AO109" s="1410"/>
      <c r="AP109" s="1410"/>
      <c r="AQ109" s="1410"/>
      <c r="AR109" s="1411"/>
      <c r="AS109" s="1412"/>
      <c r="AT109" s="1413"/>
      <c r="AU109" s="1414"/>
      <c r="AV109" s="1415"/>
      <c r="AW109" s="1416"/>
      <c r="AX109" s="1415"/>
      <c r="AY109" s="1417"/>
      <c r="AZ109" s="1418"/>
      <c r="BA109" s="1419"/>
      <c r="BB109" s="1420"/>
      <c r="BC109" s="1421"/>
      <c r="BD109" s="1422"/>
      <c r="BE109" s="1423"/>
      <c r="BH109" s="3">
        <v>1</v>
      </c>
    </row>
    <row r="110" spans="2:60" ht="27" customHeight="1">
      <c r="B110" s="120"/>
      <c r="C110" s="1410"/>
      <c r="D110" s="1410"/>
      <c r="E110" s="1410"/>
      <c r="F110" s="1411"/>
      <c r="G110" s="1412"/>
      <c r="H110" s="1413"/>
      <c r="I110" s="1414"/>
      <c r="J110" s="1415"/>
      <c r="K110" s="1416"/>
      <c r="L110" s="1415"/>
      <c r="M110" s="1417"/>
      <c r="N110" s="1418"/>
      <c r="O110" s="1419"/>
      <c r="P110" s="1420"/>
      <c r="Q110" s="1421"/>
      <c r="R110" s="1422"/>
      <c r="S110" s="1423"/>
      <c r="T110" s="1409"/>
      <c r="U110" s="120"/>
      <c r="V110" s="1410"/>
      <c r="W110" s="1410"/>
      <c r="X110" s="1410"/>
      <c r="Y110" s="1411"/>
      <c r="Z110" s="1412"/>
      <c r="AA110" s="1413"/>
      <c r="AB110" s="1414"/>
      <c r="AC110" s="1415"/>
      <c r="AD110" s="1416"/>
      <c r="AE110" s="1415"/>
      <c r="AF110" s="1417"/>
      <c r="AG110" s="1418"/>
      <c r="AH110" s="1419"/>
      <c r="AI110" s="1420"/>
      <c r="AJ110" s="1421"/>
      <c r="AK110" s="1422"/>
      <c r="AL110" s="1423"/>
      <c r="AM110" s="1409"/>
      <c r="AN110" s="120"/>
      <c r="AO110" s="1410"/>
      <c r="AP110" s="1410"/>
      <c r="AQ110" s="1410"/>
      <c r="AR110" s="1411"/>
      <c r="AS110" s="1412"/>
      <c r="AT110" s="1413"/>
      <c r="AU110" s="1414"/>
      <c r="AV110" s="1415"/>
      <c r="AW110" s="1416"/>
      <c r="AX110" s="1415"/>
      <c r="AY110" s="1417"/>
      <c r="AZ110" s="1418"/>
      <c r="BA110" s="1419"/>
      <c r="BB110" s="1420"/>
      <c r="BC110" s="1421"/>
      <c r="BD110" s="1422"/>
      <c r="BE110" s="1423"/>
      <c r="BH110" s="3">
        <v>1</v>
      </c>
    </row>
    <row r="111" spans="2:60" ht="27" customHeight="1">
      <c r="B111" s="120"/>
      <c r="C111" s="1410"/>
      <c r="D111" s="1410"/>
      <c r="E111" s="1410"/>
      <c r="F111" s="1411"/>
      <c r="G111" s="1412"/>
      <c r="H111" s="1413"/>
      <c r="I111" s="1414"/>
      <c r="J111" s="1415"/>
      <c r="K111" s="1416"/>
      <c r="L111" s="1415"/>
      <c r="M111" s="1417"/>
      <c r="N111" s="1418"/>
      <c r="O111" s="1419"/>
      <c r="P111" s="1420"/>
      <c r="Q111" s="1421"/>
      <c r="R111" s="1422"/>
      <c r="S111" s="1423"/>
      <c r="T111" s="1409"/>
      <c r="U111" s="120"/>
      <c r="V111" s="1410"/>
      <c r="W111" s="1410"/>
      <c r="X111" s="1410"/>
      <c r="Y111" s="1411"/>
      <c r="Z111" s="1412"/>
      <c r="AA111" s="1413"/>
      <c r="AB111" s="1414"/>
      <c r="AC111" s="1415"/>
      <c r="AD111" s="1416"/>
      <c r="AE111" s="1415"/>
      <c r="AF111" s="1417"/>
      <c r="AG111" s="1418"/>
      <c r="AH111" s="1419"/>
      <c r="AI111" s="1420"/>
      <c r="AJ111" s="1421"/>
      <c r="AK111" s="1422"/>
      <c r="AL111" s="1423"/>
      <c r="AM111" s="1409"/>
      <c r="AN111" s="120"/>
      <c r="AO111" s="1410"/>
      <c r="AP111" s="1410"/>
      <c r="AQ111" s="1410"/>
      <c r="AR111" s="1411"/>
      <c r="AS111" s="1412"/>
      <c r="AT111" s="1413"/>
      <c r="AU111" s="1414"/>
      <c r="AV111" s="1415"/>
      <c r="AW111" s="1416"/>
      <c r="AX111" s="1415"/>
      <c r="AY111" s="1417"/>
      <c r="AZ111" s="1418"/>
      <c r="BA111" s="1419"/>
      <c r="BB111" s="1420"/>
      <c r="BC111" s="1421"/>
      <c r="BD111" s="1422"/>
      <c r="BE111" s="1423"/>
      <c r="BH111" s="3">
        <v>1</v>
      </c>
    </row>
    <row r="112" spans="2:60" ht="27" customHeight="1">
      <c r="B112" s="120"/>
      <c r="C112" s="1410"/>
      <c r="D112" s="1410"/>
      <c r="E112" s="1410"/>
      <c r="F112" s="1411"/>
      <c r="G112" s="1412"/>
      <c r="H112" s="1413"/>
      <c r="I112" s="1414"/>
      <c r="J112" s="1415"/>
      <c r="K112" s="1416"/>
      <c r="L112" s="1415"/>
      <c r="M112" s="1417"/>
      <c r="N112" s="1418"/>
      <c r="O112" s="1419"/>
      <c r="P112" s="1420"/>
      <c r="Q112" s="1421"/>
      <c r="R112" s="1422"/>
      <c r="S112" s="1423"/>
      <c r="T112" s="1409"/>
      <c r="U112" s="120"/>
      <c r="V112" s="1410"/>
      <c r="W112" s="1410"/>
      <c r="X112" s="1410"/>
      <c r="Y112" s="1411"/>
      <c r="Z112" s="1412"/>
      <c r="AA112" s="1413"/>
      <c r="AB112" s="1414"/>
      <c r="AC112" s="1415"/>
      <c r="AD112" s="1416"/>
      <c r="AE112" s="1415"/>
      <c r="AF112" s="1417"/>
      <c r="AG112" s="1418"/>
      <c r="AH112" s="1419"/>
      <c r="AI112" s="1420"/>
      <c r="AJ112" s="1421"/>
      <c r="AK112" s="1422"/>
      <c r="AL112" s="1423"/>
      <c r="AM112" s="1409"/>
      <c r="AN112" s="120"/>
      <c r="AO112" s="1410"/>
      <c r="AP112" s="1410"/>
      <c r="AQ112" s="1410"/>
      <c r="AR112" s="1411"/>
      <c r="AS112" s="1412"/>
      <c r="AT112" s="1413"/>
      <c r="AU112" s="1414"/>
      <c r="AV112" s="1415"/>
      <c r="AW112" s="1416"/>
      <c r="AX112" s="1415"/>
      <c r="AY112" s="1417"/>
      <c r="AZ112" s="1418"/>
      <c r="BA112" s="1419"/>
      <c r="BB112" s="1420"/>
      <c r="BC112" s="1421"/>
      <c r="BD112" s="1422"/>
      <c r="BE112" s="1423"/>
      <c r="BH112" s="3">
        <v>1</v>
      </c>
    </row>
    <row r="113" spans="2:60" ht="27" customHeight="1">
      <c r="B113" s="120"/>
      <c r="C113" s="1410"/>
      <c r="D113" s="1410"/>
      <c r="E113" s="1410"/>
      <c r="F113" s="1411"/>
      <c r="G113" s="1412"/>
      <c r="H113" s="1413"/>
      <c r="I113" s="1414"/>
      <c r="J113" s="1415"/>
      <c r="K113" s="1416"/>
      <c r="L113" s="1415"/>
      <c r="M113" s="1417"/>
      <c r="N113" s="1418"/>
      <c r="O113" s="1419"/>
      <c r="P113" s="1420"/>
      <c r="Q113" s="1421"/>
      <c r="R113" s="1422"/>
      <c r="S113" s="1423"/>
      <c r="T113" s="1409"/>
      <c r="U113" s="120"/>
      <c r="V113" s="1410"/>
      <c r="W113" s="1410"/>
      <c r="X113" s="1410"/>
      <c r="Y113" s="1411"/>
      <c r="Z113" s="1412"/>
      <c r="AA113" s="1413"/>
      <c r="AB113" s="1414"/>
      <c r="AC113" s="1415"/>
      <c r="AD113" s="1416"/>
      <c r="AE113" s="1415"/>
      <c r="AF113" s="1417"/>
      <c r="AG113" s="1418"/>
      <c r="AH113" s="1419"/>
      <c r="AI113" s="1420"/>
      <c r="AJ113" s="1421"/>
      <c r="AK113" s="1422"/>
      <c r="AL113" s="1423"/>
      <c r="AM113" s="1409"/>
      <c r="AN113" s="120"/>
      <c r="AO113" s="1410"/>
      <c r="AP113" s="1410"/>
      <c r="AQ113" s="1410"/>
      <c r="AR113" s="1411"/>
      <c r="AS113" s="1412"/>
      <c r="AT113" s="1413"/>
      <c r="AU113" s="1414"/>
      <c r="AV113" s="1415"/>
      <c r="AW113" s="1416"/>
      <c r="AX113" s="1415"/>
      <c r="AY113" s="1417"/>
      <c r="AZ113" s="1418"/>
      <c r="BA113" s="1419"/>
      <c r="BB113" s="1420"/>
      <c r="BC113" s="1421"/>
      <c r="BD113" s="1422"/>
      <c r="BE113" s="1423"/>
      <c r="BH113" s="3">
        <v>1</v>
      </c>
    </row>
    <row r="114" spans="2:60" ht="27" customHeight="1">
      <c r="B114" s="120"/>
      <c r="C114" s="1410"/>
      <c r="D114" s="1410"/>
      <c r="E114" s="1410"/>
      <c r="F114" s="1411"/>
      <c r="G114" s="1412"/>
      <c r="H114" s="1413"/>
      <c r="I114" s="1414"/>
      <c r="J114" s="1415"/>
      <c r="K114" s="1416"/>
      <c r="L114" s="1415"/>
      <c r="M114" s="1417"/>
      <c r="N114" s="1418"/>
      <c r="O114" s="1419"/>
      <c r="P114" s="1420"/>
      <c r="Q114" s="1421"/>
      <c r="R114" s="1422"/>
      <c r="S114" s="1423"/>
      <c r="T114" s="1409"/>
      <c r="U114" s="120"/>
      <c r="V114" s="1410"/>
      <c r="W114" s="1410"/>
      <c r="X114" s="1410"/>
      <c r="Y114" s="1411"/>
      <c r="Z114" s="1412"/>
      <c r="AA114" s="1413"/>
      <c r="AB114" s="1414"/>
      <c r="AC114" s="1415"/>
      <c r="AD114" s="1416"/>
      <c r="AE114" s="1415"/>
      <c r="AF114" s="1417"/>
      <c r="AG114" s="1418"/>
      <c r="AH114" s="1419"/>
      <c r="AI114" s="1420"/>
      <c r="AJ114" s="1421"/>
      <c r="AK114" s="1422"/>
      <c r="AL114" s="1423"/>
      <c r="AM114" s="1409"/>
      <c r="AN114" s="120"/>
      <c r="AO114" s="1410"/>
      <c r="AP114" s="1410"/>
      <c r="AQ114" s="1410"/>
      <c r="AR114" s="1411"/>
      <c r="AS114" s="1412"/>
      <c r="AT114" s="1413"/>
      <c r="AU114" s="1414"/>
      <c r="AV114" s="1415"/>
      <c r="AW114" s="1416"/>
      <c r="AX114" s="1415"/>
      <c r="AY114" s="1417"/>
      <c r="AZ114" s="1418"/>
      <c r="BA114" s="1419"/>
      <c r="BB114" s="1420"/>
      <c r="BC114" s="1421"/>
      <c r="BD114" s="1422"/>
      <c r="BE114" s="1423"/>
      <c r="BH114" s="3">
        <v>1</v>
      </c>
    </row>
    <row r="115" spans="2:60" ht="27" customHeight="1">
      <c r="B115" s="120"/>
      <c r="C115" s="1410"/>
      <c r="D115" s="1410"/>
      <c r="E115" s="1410"/>
      <c r="F115" s="1411"/>
      <c r="G115" s="1412"/>
      <c r="H115" s="1413"/>
      <c r="I115" s="1414"/>
      <c r="J115" s="1415"/>
      <c r="K115" s="1416"/>
      <c r="L115" s="1415"/>
      <c r="M115" s="1417"/>
      <c r="N115" s="1418"/>
      <c r="O115" s="1419"/>
      <c r="P115" s="1420"/>
      <c r="Q115" s="1421"/>
      <c r="R115" s="1422"/>
      <c r="S115" s="1423"/>
      <c r="T115" s="1409"/>
      <c r="U115" s="120"/>
      <c r="V115" s="1410"/>
      <c r="W115" s="1410"/>
      <c r="X115" s="1410"/>
      <c r="Y115" s="1411"/>
      <c r="Z115" s="1412"/>
      <c r="AA115" s="1413"/>
      <c r="AB115" s="1414"/>
      <c r="AC115" s="1415"/>
      <c r="AD115" s="1416"/>
      <c r="AE115" s="1415"/>
      <c r="AF115" s="1417"/>
      <c r="AG115" s="1418"/>
      <c r="AH115" s="1419"/>
      <c r="AI115" s="1420"/>
      <c r="AJ115" s="1421"/>
      <c r="AK115" s="1422"/>
      <c r="AL115" s="1423"/>
      <c r="AM115" s="1409"/>
      <c r="AN115" s="120"/>
      <c r="AO115" s="1410"/>
      <c r="AP115" s="1410"/>
      <c r="AQ115" s="1410"/>
      <c r="AR115" s="1411"/>
      <c r="AS115" s="1412"/>
      <c r="AT115" s="1413"/>
      <c r="AU115" s="1414"/>
      <c r="AV115" s="1415"/>
      <c r="AW115" s="1416"/>
      <c r="AX115" s="1415"/>
      <c r="AY115" s="1417"/>
      <c r="AZ115" s="1418"/>
      <c r="BA115" s="1419"/>
      <c r="BB115" s="1420"/>
      <c r="BC115" s="1421"/>
      <c r="BD115" s="1422"/>
      <c r="BE115" s="1423"/>
      <c r="BH115" s="3">
        <v>1</v>
      </c>
    </row>
    <row r="116" spans="2:60" ht="27" customHeight="1">
      <c r="B116" s="120"/>
      <c r="C116" s="1410"/>
      <c r="D116" s="1410"/>
      <c r="E116" s="1410"/>
      <c r="F116" s="1411"/>
      <c r="G116" s="1412"/>
      <c r="H116" s="1413"/>
      <c r="I116" s="1414"/>
      <c r="J116" s="1415"/>
      <c r="K116" s="1416"/>
      <c r="L116" s="1415"/>
      <c r="M116" s="1417"/>
      <c r="N116" s="1418"/>
      <c r="O116" s="1419"/>
      <c r="P116" s="1420"/>
      <c r="Q116" s="1421"/>
      <c r="R116" s="1422"/>
      <c r="S116" s="1423"/>
      <c r="T116" s="1409"/>
      <c r="U116" s="120"/>
      <c r="V116" s="1410"/>
      <c r="W116" s="1410"/>
      <c r="X116" s="1410"/>
      <c r="Y116" s="1411"/>
      <c r="Z116" s="1412"/>
      <c r="AA116" s="1413"/>
      <c r="AB116" s="1414"/>
      <c r="AC116" s="1415"/>
      <c r="AD116" s="1416"/>
      <c r="AE116" s="1415"/>
      <c r="AF116" s="1417"/>
      <c r="AG116" s="1418"/>
      <c r="AH116" s="1419"/>
      <c r="AI116" s="1420"/>
      <c r="AJ116" s="1421"/>
      <c r="AK116" s="1422"/>
      <c r="AL116" s="1423"/>
      <c r="AM116" s="1409"/>
      <c r="AN116" s="120"/>
      <c r="AO116" s="1410"/>
      <c r="AP116" s="1410"/>
      <c r="AQ116" s="1410"/>
      <c r="AR116" s="1411"/>
      <c r="AS116" s="1412"/>
      <c r="AT116" s="1413"/>
      <c r="AU116" s="1414"/>
      <c r="AV116" s="1415"/>
      <c r="AW116" s="1416"/>
      <c r="AX116" s="1415"/>
      <c r="AY116" s="1417"/>
      <c r="AZ116" s="1418"/>
      <c r="BA116" s="1419"/>
      <c r="BB116" s="1420"/>
      <c r="BC116" s="1421"/>
      <c r="BD116" s="1422"/>
      <c r="BE116" s="1423"/>
      <c r="BH116" s="3">
        <v>1</v>
      </c>
    </row>
    <row r="117" spans="2:60" ht="27" customHeight="1">
      <c r="B117" s="120"/>
      <c r="C117" s="1410"/>
      <c r="D117" s="1410"/>
      <c r="E117" s="1410"/>
      <c r="F117" s="1411"/>
      <c r="G117" s="1412"/>
      <c r="H117" s="1413"/>
      <c r="I117" s="1414"/>
      <c r="J117" s="1415"/>
      <c r="K117" s="1416"/>
      <c r="L117" s="1415"/>
      <c r="M117" s="1417"/>
      <c r="N117" s="1418"/>
      <c r="O117" s="1419"/>
      <c r="P117" s="1420"/>
      <c r="Q117" s="1421"/>
      <c r="R117" s="1422"/>
      <c r="S117" s="1423"/>
      <c r="T117" s="1409"/>
      <c r="U117" s="120"/>
      <c r="V117" s="1410"/>
      <c r="W117" s="1410"/>
      <c r="X117" s="1410"/>
      <c r="Y117" s="1411"/>
      <c r="Z117" s="1412"/>
      <c r="AA117" s="1413"/>
      <c r="AB117" s="1414"/>
      <c r="AC117" s="1415"/>
      <c r="AD117" s="1416"/>
      <c r="AE117" s="1415"/>
      <c r="AF117" s="1417"/>
      <c r="AG117" s="1418"/>
      <c r="AH117" s="1419"/>
      <c r="AI117" s="1420"/>
      <c r="AJ117" s="1421"/>
      <c r="AK117" s="1422"/>
      <c r="AL117" s="1423"/>
      <c r="AM117" s="1409"/>
      <c r="AN117" s="120"/>
      <c r="AO117" s="1410"/>
      <c r="AP117" s="1410"/>
      <c r="AQ117" s="1410"/>
      <c r="AR117" s="1411"/>
      <c r="AS117" s="1412"/>
      <c r="AT117" s="1413"/>
      <c r="AU117" s="1414"/>
      <c r="AV117" s="1415"/>
      <c r="AW117" s="1416"/>
      <c r="AX117" s="1415"/>
      <c r="AY117" s="1417"/>
      <c r="AZ117" s="1418"/>
      <c r="BA117" s="1419"/>
      <c r="BB117" s="1420"/>
      <c r="BC117" s="1421"/>
      <c r="BD117" s="1422"/>
      <c r="BE117" s="1423"/>
      <c r="BH117" s="3">
        <v>1</v>
      </c>
    </row>
    <row r="118" spans="2:60" ht="27" customHeight="1">
      <c r="B118" s="120"/>
      <c r="C118" s="1410"/>
      <c r="D118" s="1410"/>
      <c r="E118" s="1410"/>
      <c r="F118" s="1411"/>
      <c r="G118" s="1412"/>
      <c r="H118" s="1413"/>
      <c r="I118" s="1414"/>
      <c r="J118" s="1415"/>
      <c r="K118" s="1416"/>
      <c r="L118" s="1415"/>
      <c r="M118" s="1417"/>
      <c r="N118" s="1418"/>
      <c r="O118" s="1419"/>
      <c r="P118" s="1420"/>
      <c r="Q118" s="1421"/>
      <c r="R118" s="1422"/>
      <c r="S118" s="1423"/>
      <c r="T118" s="1409"/>
      <c r="U118" s="120"/>
      <c r="V118" s="1410"/>
      <c r="W118" s="1410"/>
      <c r="X118" s="1410"/>
      <c r="Y118" s="1411"/>
      <c r="Z118" s="1412"/>
      <c r="AA118" s="1413"/>
      <c r="AB118" s="1414"/>
      <c r="AC118" s="1415"/>
      <c r="AD118" s="1416"/>
      <c r="AE118" s="1415"/>
      <c r="AF118" s="1417"/>
      <c r="AG118" s="1418"/>
      <c r="AH118" s="1419"/>
      <c r="AI118" s="1420"/>
      <c r="AJ118" s="1421"/>
      <c r="AK118" s="1422"/>
      <c r="AL118" s="1423"/>
      <c r="AM118" s="1409"/>
      <c r="AN118" s="120"/>
      <c r="AO118" s="1410"/>
      <c r="AP118" s="1410"/>
      <c r="AQ118" s="1410"/>
      <c r="AR118" s="1411"/>
      <c r="AS118" s="1412"/>
      <c r="AT118" s="1413"/>
      <c r="AU118" s="1414"/>
      <c r="AV118" s="1415"/>
      <c r="AW118" s="1416"/>
      <c r="AX118" s="1415"/>
      <c r="AY118" s="1417"/>
      <c r="AZ118" s="1418"/>
      <c r="BA118" s="1419"/>
      <c r="BB118" s="1420"/>
      <c r="BC118" s="1421"/>
      <c r="BD118" s="1422"/>
      <c r="BE118" s="1423"/>
      <c r="BH118" s="3">
        <v>1</v>
      </c>
    </row>
    <row r="119" spans="2:60" ht="27" customHeight="1">
      <c r="B119" s="120"/>
      <c r="C119" s="1410"/>
      <c r="D119" s="1410"/>
      <c r="E119" s="1410"/>
      <c r="F119" s="1411"/>
      <c r="G119" s="1412"/>
      <c r="H119" s="1413"/>
      <c r="I119" s="1414"/>
      <c r="J119" s="1415"/>
      <c r="K119" s="1416"/>
      <c r="L119" s="1415"/>
      <c r="M119" s="1417"/>
      <c r="N119" s="1418"/>
      <c r="O119" s="1419"/>
      <c r="P119" s="1420"/>
      <c r="Q119" s="1421"/>
      <c r="R119" s="1422"/>
      <c r="S119" s="1423"/>
      <c r="T119" s="1409"/>
      <c r="U119" s="120"/>
      <c r="V119" s="1410"/>
      <c r="W119" s="1410"/>
      <c r="X119" s="1410"/>
      <c r="Y119" s="1411"/>
      <c r="Z119" s="1412"/>
      <c r="AA119" s="1413"/>
      <c r="AB119" s="1414"/>
      <c r="AC119" s="1415"/>
      <c r="AD119" s="1416"/>
      <c r="AE119" s="1415"/>
      <c r="AF119" s="1417"/>
      <c r="AG119" s="1418"/>
      <c r="AH119" s="1419"/>
      <c r="AI119" s="1420"/>
      <c r="AJ119" s="1421"/>
      <c r="AK119" s="1422"/>
      <c r="AL119" s="1423"/>
      <c r="AM119" s="1409"/>
      <c r="AN119" s="120"/>
      <c r="AO119" s="1410"/>
      <c r="AP119" s="1410"/>
      <c r="AQ119" s="1410"/>
      <c r="AR119" s="1411"/>
      <c r="AS119" s="1412"/>
      <c r="AT119" s="1413"/>
      <c r="AU119" s="1414"/>
      <c r="AV119" s="1415"/>
      <c r="AW119" s="1416"/>
      <c r="AX119" s="1415"/>
      <c r="AY119" s="1417"/>
      <c r="AZ119" s="1418"/>
      <c r="BA119" s="1419"/>
      <c r="BB119" s="1420"/>
      <c r="BC119" s="1421"/>
      <c r="BD119" s="1422"/>
      <c r="BE119" s="1423"/>
      <c r="BH119" s="3">
        <v>1</v>
      </c>
    </row>
    <row r="120" spans="2:60" ht="27" customHeight="1">
      <c r="B120" s="120"/>
      <c r="C120" s="1410"/>
      <c r="D120" s="1410"/>
      <c r="E120" s="1410"/>
      <c r="F120" s="1411"/>
      <c r="G120" s="1412"/>
      <c r="H120" s="1413"/>
      <c r="I120" s="1414"/>
      <c r="J120" s="1415"/>
      <c r="K120" s="1416"/>
      <c r="L120" s="1415"/>
      <c r="M120" s="1417"/>
      <c r="N120" s="1418"/>
      <c r="O120" s="1419"/>
      <c r="P120" s="1420"/>
      <c r="Q120" s="1421"/>
      <c r="R120" s="1422"/>
      <c r="S120" s="1423"/>
      <c r="T120" s="1409"/>
      <c r="U120" s="120"/>
      <c r="V120" s="1410"/>
      <c r="W120" s="1410"/>
      <c r="X120" s="1410"/>
      <c r="Y120" s="1411"/>
      <c r="Z120" s="1412"/>
      <c r="AA120" s="1413"/>
      <c r="AB120" s="1414"/>
      <c r="AC120" s="1415"/>
      <c r="AD120" s="1416"/>
      <c r="AE120" s="1415"/>
      <c r="AF120" s="1417"/>
      <c r="AG120" s="1418"/>
      <c r="AH120" s="1419"/>
      <c r="AI120" s="1420"/>
      <c r="AJ120" s="1421"/>
      <c r="AK120" s="1422"/>
      <c r="AL120" s="1423"/>
      <c r="AM120" s="1409"/>
      <c r="AN120" s="120"/>
      <c r="AO120" s="1410"/>
      <c r="AP120" s="1410"/>
      <c r="AQ120" s="1410"/>
      <c r="AR120" s="1411"/>
      <c r="AS120" s="1412"/>
      <c r="AT120" s="1413"/>
      <c r="AU120" s="1414"/>
      <c r="AV120" s="1415"/>
      <c r="AW120" s="1416"/>
      <c r="AX120" s="1415"/>
      <c r="AY120" s="1417"/>
      <c r="AZ120" s="1418"/>
      <c r="BA120" s="1419"/>
      <c r="BB120" s="1420"/>
      <c r="BC120" s="1421"/>
      <c r="BD120" s="1422"/>
      <c r="BE120" s="1423"/>
      <c r="BH120" s="3">
        <v>1</v>
      </c>
    </row>
    <row r="121" spans="2:60" ht="27" customHeight="1">
      <c r="B121" s="120"/>
      <c r="C121" s="1410"/>
      <c r="D121" s="1410"/>
      <c r="E121" s="1410"/>
      <c r="F121" s="1411"/>
      <c r="G121" s="1412"/>
      <c r="H121" s="1413"/>
      <c r="I121" s="1414"/>
      <c r="J121" s="1415"/>
      <c r="K121" s="1416"/>
      <c r="L121" s="1415"/>
      <c r="M121" s="1417"/>
      <c r="N121" s="1418"/>
      <c r="O121" s="1419"/>
      <c r="P121" s="1420"/>
      <c r="Q121" s="1421"/>
      <c r="R121" s="1422"/>
      <c r="S121" s="1423"/>
      <c r="T121" s="1409"/>
      <c r="U121" s="120"/>
      <c r="V121" s="1410"/>
      <c r="W121" s="1410"/>
      <c r="X121" s="1410"/>
      <c r="Y121" s="1411"/>
      <c r="Z121" s="1412"/>
      <c r="AA121" s="1413"/>
      <c r="AB121" s="1414"/>
      <c r="AC121" s="1415"/>
      <c r="AD121" s="1416"/>
      <c r="AE121" s="1415"/>
      <c r="AF121" s="1417"/>
      <c r="AG121" s="1418"/>
      <c r="AH121" s="1419"/>
      <c r="AI121" s="1420"/>
      <c r="AJ121" s="1421"/>
      <c r="AK121" s="1422"/>
      <c r="AL121" s="1423"/>
      <c r="AN121" s="120"/>
      <c r="AO121" s="1410"/>
      <c r="AP121" s="1410"/>
      <c r="AQ121" s="1410"/>
      <c r="AR121" s="1411"/>
      <c r="AS121" s="1412"/>
      <c r="AT121" s="1413"/>
      <c r="AU121" s="1414"/>
      <c r="AV121" s="1415"/>
      <c r="AW121" s="1416"/>
      <c r="AX121" s="1415"/>
      <c r="AY121" s="1417"/>
      <c r="AZ121" s="1418"/>
      <c r="BA121" s="1419"/>
      <c r="BB121" s="1420"/>
      <c r="BC121" s="1421"/>
      <c r="BD121" s="1422"/>
      <c r="BE121" s="1423"/>
      <c r="BH121" s="3">
        <v>1</v>
      </c>
    </row>
    <row r="122" spans="2:60" ht="27" customHeight="1">
      <c r="B122" s="120"/>
      <c r="C122" s="1410"/>
      <c r="D122" s="1410"/>
      <c r="E122" s="1410"/>
      <c r="F122" s="1411"/>
      <c r="G122" s="1412"/>
      <c r="H122" s="1413"/>
      <c r="I122" s="1414"/>
      <c r="J122" s="1415"/>
      <c r="K122" s="1416"/>
      <c r="L122" s="1415"/>
      <c r="M122" s="1417"/>
      <c r="N122" s="1418"/>
      <c r="O122" s="1419"/>
      <c r="P122" s="1420"/>
      <c r="Q122" s="1421"/>
      <c r="R122" s="1422"/>
      <c r="S122" s="1423"/>
      <c r="T122" s="1409"/>
      <c r="U122" s="120"/>
      <c r="V122" s="1410"/>
      <c r="W122" s="1410"/>
      <c r="X122" s="1410"/>
      <c r="Y122" s="1411"/>
      <c r="Z122" s="1412"/>
      <c r="AA122" s="1413"/>
      <c r="AB122" s="1414"/>
      <c r="AC122" s="1415"/>
      <c r="AD122" s="1416"/>
      <c r="AE122" s="1415"/>
      <c r="AF122" s="1417"/>
      <c r="AG122" s="1418"/>
      <c r="AH122" s="1419"/>
      <c r="AI122" s="1420"/>
      <c r="AJ122" s="1421"/>
      <c r="AK122" s="1422"/>
      <c r="AL122" s="1423"/>
      <c r="AN122" s="120"/>
      <c r="AO122" s="1410"/>
      <c r="AP122" s="1410"/>
      <c r="AQ122" s="1410"/>
      <c r="AR122" s="1411"/>
      <c r="AS122" s="1412"/>
      <c r="AT122" s="1413"/>
      <c r="AU122" s="1414"/>
      <c r="AV122" s="1415"/>
      <c r="AW122" s="1416"/>
      <c r="AX122" s="1415"/>
      <c r="AY122" s="1417"/>
      <c r="AZ122" s="1418"/>
      <c r="BA122" s="1419"/>
      <c r="BB122" s="1420"/>
      <c r="BC122" s="1421"/>
      <c r="BD122" s="1422"/>
      <c r="BE122" s="1423"/>
      <c r="BH122" s="3">
        <v>1</v>
      </c>
    </row>
    <row r="123" spans="2:60" ht="27" customHeight="1">
      <c r="B123" s="120"/>
      <c r="C123" s="1410"/>
      <c r="D123" s="1410"/>
      <c r="E123" s="1410"/>
      <c r="F123" s="1411"/>
      <c r="G123" s="1412"/>
      <c r="H123" s="1413"/>
      <c r="I123" s="1414"/>
      <c r="J123" s="1415"/>
      <c r="K123" s="1416"/>
      <c r="L123" s="1415"/>
      <c r="M123" s="1417"/>
      <c r="N123" s="1418"/>
      <c r="O123" s="1419"/>
      <c r="P123" s="1420"/>
      <c r="Q123" s="1421"/>
      <c r="R123" s="1422"/>
      <c r="S123" s="1423"/>
      <c r="T123" s="1409"/>
      <c r="U123" s="120"/>
      <c r="V123" s="1410"/>
      <c r="W123" s="1410"/>
      <c r="X123" s="1410"/>
      <c r="Y123" s="1411"/>
      <c r="Z123" s="1412"/>
      <c r="AA123" s="1413"/>
      <c r="AB123" s="1414"/>
      <c r="AC123" s="1415"/>
      <c r="AD123" s="1416"/>
      <c r="AE123" s="1415"/>
      <c r="AF123" s="1417"/>
      <c r="AG123" s="1418"/>
      <c r="AH123" s="1419"/>
      <c r="AI123" s="1420"/>
      <c r="AJ123" s="1421"/>
      <c r="AK123" s="1422"/>
      <c r="AL123" s="1423"/>
      <c r="AN123" s="120"/>
      <c r="AO123" s="1410"/>
      <c r="AP123" s="1410"/>
      <c r="AQ123" s="1410"/>
      <c r="AR123" s="1411"/>
      <c r="AS123" s="1412"/>
      <c r="AT123" s="1413"/>
      <c r="AU123" s="1414"/>
      <c r="AV123" s="1415"/>
      <c r="AW123" s="1416"/>
      <c r="AX123" s="1415"/>
      <c r="AY123" s="1417"/>
      <c r="AZ123" s="1418"/>
      <c r="BA123" s="1419"/>
      <c r="BB123" s="1420"/>
      <c r="BC123" s="1421"/>
      <c r="BD123" s="1422"/>
      <c r="BE123" s="1423"/>
      <c r="BH123" s="3">
        <v>1</v>
      </c>
    </row>
    <row r="124" spans="2:60" ht="27" customHeight="1">
      <c r="B124" s="120"/>
      <c r="C124" s="1410"/>
      <c r="D124" s="1410"/>
      <c r="E124" s="1410"/>
      <c r="F124" s="1411"/>
      <c r="G124" s="1412"/>
      <c r="H124" s="1413"/>
      <c r="I124" s="1414"/>
      <c r="J124" s="1415"/>
      <c r="K124" s="1416"/>
      <c r="L124" s="1415"/>
      <c r="M124" s="1417"/>
      <c r="N124" s="1418"/>
      <c r="O124" s="1419"/>
      <c r="P124" s="1420"/>
      <c r="Q124" s="1421"/>
      <c r="R124" s="1422"/>
      <c r="S124" s="1423"/>
      <c r="T124" s="1409"/>
      <c r="U124" s="120"/>
      <c r="V124" s="1410"/>
      <c r="W124" s="1410"/>
      <c r="X124" s="1410"/>
      <c r="Y124" s="1411"/>
      <c r="Z124" s="1412"/>
      <c r="AA124" s="1413"/>
      <c r="AB124" s="1414"/>
      <c r="AC124" s="1415"/>
      <c r="AD124" s="1416"/>
      <c r="AE124" s="1415"/>
      <c r="AF124" s="1417"/>
      <c r="AG124" s="1418"/>
      <c r="AH124" s="1419"/>
      <c r="AI124" s="1420"/>
      <c r="AJ124" s="1421"/>
      <c r="AK124" s="1422"/>
      <c r="AL124" s="1423"/>
      <c r="AM124" s="1409"/>
      <c r="AN124" s="120"/>
      <c r="AO124" s="1410"/>
      <c r="AP124" s="1410"/>
      <c r="AQ124" s="1410"/>
      <c r="AR124" s="1411"/>
      <c r="AS124" s="1412"/>
      <c r="AT124" s="1413"/>
      <c r="AU124" s="1414"/>
      <c r="AV124" s="1415"/>
      <c r="AW124" s="1416"/>
      <c r="AX124" s="1415"/>
      <c r="AY124" s="1417"/>
      <c r="AZ124" s="1418"/>
      <c r="BA124" s="1419"/>
      <c r="BB124" s="1420"/>
      <c r="BC124" s="1421"/>
      <c r="BD124" s="1422"/>
      <c r="BE124" s="1423"/>
      <c r="BH124" s="3">
        <v>1</v>
      </c>
    </row>
    <row r="125" spans="2:60" ht="27" customHeight="1">
      <c r="B125" s="120"/>
      <c r="C125" s="1410"/>
      <c r="D125" s="1410"/>
      <c r="E125" s="1410"/>
      <c r="F125" s="1411"/>
      <c r="G125" s="1412"/>
      <c r="H125" s="1413"/>
      <c r="I125" s="1414"/>
      <c r="J125" s="1415"/>
      <c r="K125" s="1416"/>
      <c r="L125" s="1415"/>
      <c r="M125" s="1417"/>
      <c r="N125" s="1418"/>
      <c r="O125" s="1419"/>
      <c r="P125" s="1420"/>
      <c r="Q125" s="1421"/>
      <c r="R125" s="1422"/>
      <c r="S125" s="1423"/>
      <c r="T125" s="1409"/>
      <c r="U125" s="120"/>
      <c r="V125" s="1410"/>
      <c r="W125" s="1410"/>
      <c r="X125" s="1410"/>
      <c r="Y125" s="1411"/>
      <c r="Z125" s="1412"/>
      <c r="AA125" s="1413"/>
      <c r="AB125" s="1414"/>
      <c r="AC125" s="1415"/>
      <c r="AD125" s="1416"/>
      <c r="AE125" s="1415"/>
      <c r="AF125" s="1417"/>
      <c r="AG125" s="1418"/>
      <c r="AH125" s="1419"/>
      <c r="AI125" s="1420"/>
      <c r="AJ125" s="1421"/>
      <c r="AK125" s="1422"/>
      <c r="AL125" s="1423"/>
      <c r="AM125" s="1409"/>
      <c r="AN125" s="120"/>
      <c r="AO125" s="1410"/>
      <c r="AP125" s="1410"/>
      <c r="AQ125" s="1410"/>
      <c r="AR125" s="1411"/>
      <c r="AS125" s="1412"/>
      <c r="AT125" s="1413"/>
      <c r="AU125" s="1414"/>
      <c r="AV125" s="1415"/>
      <c r="AW125" s="1416"/>
      <c r="AX125" s="1415"/>
      <c r="AY125" s="1417"/>
      <c r="AZ125" s="1418"/>
      <c r="BA125" s="1419"/>
      <c r="BB125" s="1420"/>
      <c r="BC125" s="1421"/>
      <c r="BD125" s="1422"/>
      <c r="BE125" s="1423"/>
      <c r="BH125" s="3">
        <v>1</v>
      </c>
    </row>
    <row r="126" spans="2:60" ht="27" customHeight="1">
      <c r="B126" s="120"/>
      <c r="C126" s="1410"/>
      <c r="D126" s="1410"/>
      <c r="E126" s="1410"/>
      <c r="F126" s="1411"/>
      <c r="G126" s="1412"/>
      <c r="H126" s="1413"/>
      <c r="I126" s="1414"/>
      <c r="J126" s="1415"/>
      <c r="K126" s="1416"/>
      <c r="L126" s="1415"/>
      <c r="M126" s="1417"/>
      <c r="N126" s="1418"/>
      <c r="O126" s="1419"/>
      <c r="P126" s="1420"/>
      <c r="Q126" s="1421"/>
      <c r="R126" s="1422"/>
      <c r="S126" s="1423"/>
      <c r="T126" s="1409"/>
      <c r="U126" s="120"/>
      <c r="V126" s="1410"/>
      <c r="W126" s="1410"/>
      <c r="X126" s="1410"/>
      <c r="Y126" s="1411"/>
      <c r="Z126" s="1412"/>
      <c r="AA126" s="1413"/>
      <c r="AB126" s="1414"/>
      <c r="AC126" s="1415"/>
      <c r="AD126" s="1416"/>
      <c r="AE126" s="1415"/>
      <c r="AF126" s="1417"/>
      <c r="AG126" s="1418"/>
      <c r="AH126" s="1419"/>
      <c r="AI126" s="1420"/>
      <c r="AJ126" s="1421"/>
      <c r="AK126" s="1422"/>
      <c r="AL126" s="1423"/>
      <c r="AM126" s="1409"/>
      <c r="AN126" s="120"/>
      <c r="AO126" s="1410"/>
      <c r="AP126" s="1410"/>
      <c r="AQ126" s="1410"/>
      <c r="AR126" s="1411"/>
      <c r="AS126" s="1412"/>
      <c r="AT126" s="1413"/>
      <c r="AU126" s="1414"/>
      <c r="AV126" s="1415"/>
      <c r="AW126" s="1416"/>
      <c r="AX126" s="1415"/>
      <c r="AY126" s="1417"/>
      <c r="AZ126" s="1418"/>
      <c r="BA126" s="1419"/>
      <c r="BB126" s="1420"/>
      <c r="BC126" s="1421"/>
      <c r="BD126" s="1422"/>
      <c r="BE126" s="1423"/>
      <c r="BH126" s="3">
        <v>1</v>
      </c>
    </row>
    <row r="127" spans="2:60" ht="27" customHeight="1">
      <c r="B127" s="120"/>
      <c r="C127" s="1410"/>
      <c r="D127" s="1410"/>
      <c r="E127" s="1410"/>
      <c r="F127" s="1411"/>
      <c r="G127" s="1412"/>
      <c r="H127" s="1413"/>
      <c r="I127" s="1414"/>
      <c r="J127" s="1415"/>
      <c r="K127" s="1416"/>
      <c r="L127" s="1415"/>
      <c r="M127" s="1417"/>
      <c r="N127" s="1418"/>
      <c r="O127" s="1419"/>
      <c r="P127" s="1420"/>
      <c r="Q127" s="1421"/>
      <c r="R127" s="1422"/>
      <c r="S127" s="1423"/>
      <c r="T127" s="1409"/>
      <c r="U127" s="120"/>
      <c r="V127" s="1410"/>
      <c r="W127" s="1410"/>
      <c r="X127" s="1410"/>
      <c r="Y127" s="1411"/>
      <c r="Z127" s="1412"/>
      <c r="AA127" s="1413"/>
      <c r="AB127" s="1414"/>
      <c r="AC127" s="1415"/>
      <c r="AD127" s="1416"/>
      <c r="AE127" s="1415"/>
      <c r="AF127" s="1417"/>
      <c r="AG127" s="1418"/>
      <c r="AH127" s="1419"/>
      <c r="AI127" s="1420"/>
      <c r="AJ127" s="1421"/>
      <c r="AK127" s="1422"/>
      <c r="AL127" s="1423"/>
      <c r="AM127" s="1409"/>
      <c r="AN127" s="120"/>
      <c r="AO127" s="1410"/>
      <c r="AP127" s="1410"/>
      <c r="AQ127" s="1410"/>
      <c r="AR127" s="1411"/>
      <c r="AS127" s="1412"/>
      <c r="AT127" s="1413"/>
      <c r="AU127" s="1414"/>
      <c r="AV127" s="1415"/>
      <c r="AW127" s="1416"/>
      <c r="AX127" s="1415"/>
      <c r="AY127" s="1417"/>
      <c r="AZ127" s="1418"/>
      <c r="BA127" s="1419"/>
      <c r="BB127" s="1420"/>
      <c r="BC127" s="1421"/>
      <c r="BD127" s="1422"/>
      <c r="BE127" s="1423"/>
      <c r="BH127" s="3">
        <v>1</v>
      </c>
    </row>
    <row r="128" spans="2:60" ht="27" customHeight="1">
      <c r="B128" s="120"/>
      <c r="C128" s="1410"/>
      <c r="D128" s="1410"/>
      <c r="E128" s="1410"/>
      <c r="F128" s="1411"/>
      <c r="G128" s="1412"/>
      <c r="H128" s="1413"/>
      <c r="I128" s="1414"/>
      <c r="J128" s="1415"/>
      <c r="K128" s="1416"/>
      <c r="L128" s="1415"/>
      <c r="M128" s="1417"/>
      <c r="N128" s="1418"/>
      <c r="O128" s="1419"/>
      <c r="P128" s="1420"/>
      <c r="Q128" s="1421"/>
      <c r="R128" s="1422"/>
      <c r="S128" s="1423"/>
      <c r="T128" s="1409"/>
      <c r="U128" s="120"/>
      <c r="V128" s="1410"/>
      <c r="W128" s="1410"/>
      <c r="X128" s="1410"/>
      <c r="Y128" s="1411"/>
      <c r="Z128" s="1412"/>
      <c r="AA128" s="1413"/>
      <c r="AB128" s="1414"/>
      <c r="AC128" s="1415"/>
      <c r="AD128" s="1416"/>
      <c r="AE128" s="1415"/>
      <c r="AF128" s="1417"/>
      <c r="AG128" s="1418"/>
      <c r="AH128" s="1419"/>
      <c r="AI128" s="1420"/>
      <c r="AJ128" s="1421"/>
      <c r="AK128" s="1422"/>
      <c r="AL128" s="1423"/>
      <c r="AM128" s="1409"/>
      <c r="AN128" s="120"/>
      <c r="AO128" s="1410"/>
      <c r="AP128" s="1410"/>
      <c r="AQ128" s="1410"/>
      <c r="AR128" s="1411"/>
      <c r="AS128" s="1412"/>
      <c r="AT128" s="1413"/>
      <c r="AU128" s="1414"/>
      <c r="AV128" s="1415"/>
      <c r="AW128" s="1416"/>
      <c r="AX128" s="1415"/>
      <c r="AY128" s="1417"/>
      <c r="AZ128" s="1418"/>
      <c r="BA128" s="1419"/>
      <c r="BB128" s="1420"/>
      <c r="BC128" s="1421"/>
      <c r="BD128" s="1422"/>
      <c r="BE128" s="1423"/>
      <c r="BH128" s="3">
        <v>1</v>
      </c>
    </row>
    <row r="129" spans="2:60" ht="27" customHeight="1">
      <c r="B129" s="120"/>
      <c r="C129" s="1410"/>
      <c r="D129" s="1410"/>
      <c r="E129" s="1410"/>
      <c r="F129" s="1411"/>
      <c r="G129" s="1412"/>
      <c r="H129" s="1413"/>
      <c r="I129" s="1414"/>
      <c r="J129" s="1415"/>
      <c r="K129" s="1416"/>
      <c r="L129" s="1415"/>
      <c r="M129" s="1417"/>
      <c r="N129" s="1418"/>
      <c r="O129" s="1419"/>
      <c r="P129" s="1420"/>
      <c r="Q129" s="1421"/>
      <c r="R129" s="1422"/>
      <c r="S129" s="1423"/>
      <c r="T129" s="1409"/>
      <c r="U129" s="120"/>
      <c r="V129" s="1410"/>
      <c r="W129" s="1410"/>
      <c r="X129" s="1410"/>
      <c r="Y129" s="1411"/>
      <c r="Z129" s="1412"/>
      <c r="AA129" s="1413"/>
      <c r="AB129" s="1414"/>
      <c r="AC129" s="1415"/>
      <c r="AD129" s="1416"/>
      <c r="AE129" s="1415"/>
      <c r="AF129" s="1417"/>
      <c r="AG129" s="1418"/>
      <c r="AH129" s="1419"/>
      <c r="AI129" s="1420"/>
      <c r="AJ129" s="1421"/>
      <c r="AK129" s="1422"/>
      <c r="AL129" s="1423"/>
      <c r="AM129" s="1409"/>
      <c r="AN129" s="120"/>
      <c r="AO129" s="1410"/>
      <c r="AP129" s="1410"/>
      <c r="AQ129" s="1410"/>
      <c r="AR129" s="1411"/>
      <c r="AS129" s="1412"/>
      <c r="AT129" s="1413"/>
      <c r="AU129" s="1414"/>
      <c r="AV129" s="1415"/>
      <c r="AW129" s="1416"/>
      <c r="AX129" s="1415"/>
      <c r="AY129" s="1417"/>
      <c r="AZ129" s="1418"/>
      <c r="BA129" s="1419"/>
      <c r="BB129" s="1420"/>
      <c r="BC129" s="1421"/>
      <c r="BD129" s="1422"/>
      <c r="BE129" s="1423"/>
      <c r="BH129" s="3">
        <v>1</v>
      </c>
    </row>
    <row r="130" spans="2:60" ht="27" customHeight="1">
      <c r="B130" s="120"/>
      <c r="C130" s="1410"/>
      <c r="D130" s="1410"/>
      <c r="E130" s="1410"/>
      <c r="F130" s="1411"/>
      <c r="G130" s="1412"/>
      <c r="H130" s="1413"/>
      <c r="I130" s="1414"/>
      <c r="J130" s="1415"/>
      <c r="K130" s="1416"/>
      <c r="L130" s="1415"/>
      <c r="M130" s="1417"/>
      <c r="N130" s="1418"/>
      <c r="O130" s="1419"/>
      <c r="P130" s="1420"/>
      <c r="Q130" s="1421"/>
      <c r="R130" s="1422"/>
      <c r="S130" s="1423"/>
      <c r="T130" s="1409"/>
      <c r="U130" s="120"/>
      <c r="V130" s="1410"/>
      <c r="W130" s="1410"/>
      <c r="X130" s="1410"/>
      <c r="Y130" s="1411"/>
      <c r="Z130" s="1412"/>
      <c r="AA130" s="1413"/>
      <c r="AB130" s="1414"/>
      <c r="AC130" s="1415"/>
      <c r="AD130" s="1416"/>
      <c r="AE130" s="1415"/>
      <c r="AF130" s="1417"/>
      <c r="AG130" s="1418"/>
      <c r="AH130" s="1419"/>
      <c r="AI130" s="1420"/>
      <c r="AJ130" s="1421"/>
      <c r="AK130" s="1422"/>
      <c r="AL130" s="1423"/>
      <c r="AM130" s="1409"/>
      <c r="AN130" s="120"/>
      <c r="AO130" s="1410"/>
      <c r="AP130" s="1410"/>
      <c r="AQ130" s="1410"/>
      <c r="AR130" s="1411"/>
      <c r="AS130" s="1412"/>
      <c r="AT130" s="1413"/>
      <c r="AU130" s="1414"/>
      <c r="AV130" s="1415"/>
      <c r="AW130" s="1416"/>
      <c r="AX130" s="1415"/>
      <c r="AY130" s="1417"/>
      <c r="AZ130" s="1418"/>
      <c r="BA130" s="1419"/>
      <c r="BB130" s="1420"/>
      <c r="BC130" s="1421"/>
      <c r="BD130" s="1422"/>
      <c r="BE130" s="1423"/>
      <c r="BH130" s="3">
        <v>1</v>
      </c>
    </row>
    <row r="131" spans="2:60" ht="27" customHeight="1">
      <c r="B131" s="120"/>
      <c r="C131" s="1410"/>
      <c r="D131" s="1410"/>
      <c r="E131" s="1410"/>
      <c r="F131" s="1411"/>
      <c r="G131" s="1412"/>
      <c r="H131" s="1413"/>
      <c r="I131" s="1414"/>
      <c r="J131" s="1415"/>
      <c r="K131" s="1416"/>
      <c r="L131" s="1415"/>
      <c r="M131" s="1417"/>
      <c r="N131" s="1418"/>
      <c r="O131" s="1419"/>
      <c r="P131" s="1420"/>
      <c r="Q131" s="1421"/>
      <c r="R131" s="1422"/>
      <c r="S131" s="1423"/>
      <c r="T131" s="1409"/>
      <c r="U131" s="120"/>
      <c r="V131" s="1410"/>
      <c r="W131" s="1410"/>
      <c r="X131" s="1410"/>
      <c r="Y131" s="1411"/>
      <c r="Z131" s="1412"/>
      <c r="AA131" s="1413"/>
      <c r="AB131" s="1414"/>
      <c r="AC131" s="1415"/>
      <c r="AD131" s="1416"/>
      <c r="AE131" s="1415"/>
      <c r="AF131" s="1417"/>
      <c r="AG131" s="1418"/>
      <c r="AH131" s="1419"/>
      <c r="AI131" s="1420"/>
      <c r="AJ131" s="1421"/>
      <c r="AK131" s="1422"/>
      <c r="AL131" s="1423"/>
      <c r="AM131" s="1409"/>
      <c r="AN131" s="120"/>
      <c r="AO131" s="1410"/>
      <c r="AP131" s="1410"/>
      <c r="AQ131" s="1410"/>
      <c r="AR131" s="1411"/>
      <c r="AS131" s="1412"/>
      <c r="AT131" s="1413"/>
      <c r="AU131" s="1414"/>
      <c r="AV131" s="1415"/>
      <c r="AW131" s="1416"/>
      <c r="AX131" s="1415"/>
      <c r="AY131" s="1417"/>
      <c r="AZ131" s="1418"/>
      <c r="BA131" s="1419"/>
      <c r="BB131" s="1420"/>
      <c r="BC131" s="1421"/>
      <c r="BD131" s="1422"/>
      <c r="BE131" s="1423"/>
      <c r="BH131" s="3">
        <v>1</v>
      </c>
    </row>
    <row r="132" spans="2:60" ht="27" customHeight="1">
      <c r="B132" s="120"/>
      <c r="C132" s="1410"/>
      <c r="D132" s="1410"/>
      <c r="E132" s="1410"/>
      <c r="F132" s="1411"/>
      <c r="G132" s="1412"/>
      <c r="H132" s="1413"/>
      <c r="I132" s="1414"/>
      <c r="J132" s="1415"/>
      <c r="K132" s="1416"/>
      <c r="L132" s="1415"/>
      <c r="M132" s="1417"/>
      <c r="N132" s="1418"/>
      <c r="O132" s="1419"/>
      <c r="P132" s="1420"/>
      <c r="Q132" s="1421"/>
      <c r="R132" s="1422"/>
      <c r="S132" s="1423"/>
      <c r="T132" s="1409"/>
      <c r="U132" s="120"/>
      <c r="V132" s="1410"/>
      <c r="W132" s="1410"/>
      <c r="X132" s="1410"/>
      <c r="Y132" s="1411"/>
      <c r="Z132" s="1412"/>
      <c r="AA132" s="1413"/>
      <c r="AB132" s="1414"/>
      <c r="AC132" s="1415"/>
      <c r="AD132" s="1416"/>
      <c r="AE132" s="1415"/>
      <c r="AF132" s="1417"/>
      <c r="AG132" s="1418"/>
      <c r="AH132" s="1419"/>
      <c r="AI132" s="1420"/>
      <c r="AJ132" s="1421"/>
      <c r="AK132" s="1422"/>
      <c r="AL132" s="1423"/>
      <c r="AM132" s="1409"/>
      <c r="AN132" s="120"/>
      <c r="AO132" s="1410"/>
      <c r="AP132" s="1410"/>
      <c r="AQ132" s="1410"/>
      <c r="AR132" s="1411"/>
      <c r="AS132" s="1412"/>
      <c r="AT132" s="1413"/>
      <c r="AU132" s="1414"/>
      <c r="AV132" s="1415"/>
      <c r="AW132" s="1416"/>
      <c r="AX132" s="1415"/>
      <c r="AY132" s="1417"/>
      <c r="AZ132" s="1418"/>
      <c r="BA132" s="1419"/>
      <c r="BB132" s="1420"/>
      <c r="BC132" s="1421"/>
      <c r="BD132" s="1422"/>
      <c r="BE132" s="1423"/>
      <c r="BH132" s="3">
        <v>1</v>
      </c>
    </row>
    <row r="133" spans="2:60" ht="27" customHeight="1">
      <c r="B133" s="120"/>
      <c r="C133" s="1410"/>
      <c r="D133" s="1410"/>
      <c r="E133" s="1410"/>
      <c r="F133" s="1411"/>
      <c r="G133" s="1412"/>
      <c r="H133" s="1413"/>
      <c r="I133" s="1414"/>
      <c r="J133" s="1415"/>
      <c r="K133" s="1416"/>
      <c r="L133" s="1415"/>
      <c r="M133" s="1417"/>
      <c r="N133" s="1418"/>
      <c r="O133" s="1419"/>
      <c r="P133" s="1420"/>
      <c r="Q133" s="1421"/>
      <c r="R133" s="1422"/>
      <c r="S133" s="1423"/>
      <c r="T133" s="1409"/>
      <c r="U133" s="120"/>
      <c r="V133" s="1410"/>
      <c r="W133" s="1410"/>
      <c r="X133" s="1410"/>
      <c r="Y133" s="1411"/>
      <c r="Z133" s="1412"/>
      <c r="AA133" s="1413"/>
      <c r="AB133" s="1414"/>
      <c r="AC133" s="1415"/>
      <c r="AD133" s="1416"/>
      <c r="AE133" s="1415"/>
      <c r="AF133" s="1417"/>
      <c r="AG133" s="1418"/>
      <c r="AH133" s="1419"/>
      <c r="AI133" s="1420"/>
      <c r="AJ133" s="1421"/>
      <c r="AK133" s="1422"/>
      <c r="AL133" s="1423"/>
      <c r="AM133" s="1409"/>
      <c r="AN133" s="120"/>
      <c r="AO133" s="1410"/>
      <c r="AP133" s="1410"/>
      <c r="AQ133" s="1410"/>
      <c r="AR133" s="1411"/>
      <c r="AS133" s="1412"/>
      <c r="AT133" s="1413"/>
      <c r="AU133" s="1414"/>
      <c r="AV133" s="1415"/>
      <c r="AW133" s="1416"/>
      <c r="AX133" s="1415"/>
      <c r="AY133" s="1417"/>
      <c r="AZ133" s="1418"/>
      <c r="BA133" s="1419"/>
      <c r="BB133" s="1420"/>
      <c r="BC133" s="1421"/>
      <c r="BD133" s="1422"/>
      <c r="BE133" s="1423"/>
      <c r="BH133" s="3">
        <v>1</v>
      </c>
    </row>
    <row r="134" spans="2:60" ht="27" customHeight="1">
      <c r="B134" s="120"/>
      <c r="C134" s="1410"/>
      <c r="D134" s="1410"/>
      <c r="E134" s="1410"/>
      <c r="F134" s="1411"/>
      <c r="G134" s="1412"/>
      <c r="H134" s="1413"/>
      <c r="I134" s="1414"/>
      <c r="J134" s="1415"/>
      <c r="K134" s="1416"/>
      <c r="L134" s="1415"/>
      <c r="M134" s="1417"/>
      <c r="N134" s="1418"/>
      <c r="O134" s="1419"/>
      <c r="P134" s="1420"/>
      <c r="Q134" s="1421"/>
      <c r="R134" s="1422"/>
      <c r="S134" s="1423"/>
      <c r="T134" s="1409"/>
      <c r="U134" s="120"/>
      <c r="V134" s="1410"/>
      <c r="W134" s="1410"/>
      <c r="X134" s="1410"/>
      <c r="Y134" s="1411"/>
      <c r="Z134" s="1412"/>
      <c r="AA134" s="1413"/>
      <c r="AB134" s="1414"/>
      <c r="AC134" s="1415"/>
      <c r="AD134" s="1416"/>
      <c r="AE134" s="1415"/>
      <c r="AF134" s="1417"/>
      <c r="AG134" s="1418"/>
      <c r="AH134" s="1419"/>
      <c r="AI134" s="1420"/>
      <c r="AJ134" s="1421"/>
      <c r="AK134" s="1422"/>
      <c r="AL134" s="1423"/>
      <c r="AM134" s="1409"/>
      <c r="AN134" s="120"/>
      <c r="AO134" s="1410"/>
      <c r="AP134" s="1410"/>
      <c r="AQ134" s="1410"/>
      <c r="AR134" s="1411"/>
      <c r="AS134" s="1412"/>
      <c r="AT134" s="1413"/>
      <c r="AU134" s="1414"/>
      <c r="AV134" s="1415"/>
      <c r="AW134" s="1416"/>
      <c r="AX134" s="1415"/>
      <c r="AY134" s="1417"/>
      <c r="AZ134" s="1418"/>
      <c r="BA134" s="1419"/>
      <c r="BB134" s="1420"/>
      <c r="BC134" s="1421"/>
      <c r="BD134" s="1422"/>
      <c r="BE134" s="1423"/>
      <c r="BH134" s="3">
        <v>1</v>
      </c>
    </row>
    <row r="135" spans="2:60" ht="27" customHeight="1">
      <c r="B135" s="120"/>
      <c r="C135" s="1410"/>
      <c r="D135" s="1410"/>
      <c r="E135" s="1410"/>
      <c r="F135" s="1411"/>
      <c r="G135" s="1412"/>
      <c r="H135" s="1413"/>
      <c r="I135" s="1414"/>
      <c r="J135" s="1415"/>
      <c r="K135" s="1416"/>
      <c r="L135" s="1415"/>
      <c r="M135" s="1417"/>
      <c r="N135" s="1418"/>
      <c r="O135" s="1419"/>
      <c r="P135" s="1420"/>
      <c r="Q135" s="1421"/>
      <c r="R135" s="1422"/>
      <c r="S135" s="1423"/>
      <c r="T135" s="1409"/>
      <c r="U135" s="120"/>
      <c r="V135" s="1410"/>
      <c r="W135" s="1410"/>
      <c r="X135" s="1410"/>
      <c r="Y135" s="1411"/>
      <c r="Z135" s="1412"/>
      <c r="AA135" s="1413"/>
      <c r="AB135" s="1414"/>
      <c r="AC135" s="1415"/>
      <c r="AD135" s="1416"/>
      <c r="AE135" s="1415"/>
      <c r="AF135" s="1417"/>
      <c r="AG135" s="1418"/>
      <c r="AH135" s="1419"/>
      <c r="AI135" s="1420"/>
      <c r="AJ135" s="1421"/>
      <c r="AK135" s="1422"/>
      <c r="AL135" s="1423"/>
      <c r="AM135" s="1409"/>
      <c r="AN135" s="120"/>
      <c r="AO135" s="1410"/>
      <c r="AP135" s="1410"/>
      <c r="AQ135" s="1410"/>
      <c r="AR135" s="1411"/>
      <c r="AS135" s="1412"/>
      <c r="AT135" s="1413"/>
      <c r="AU135" s="1414"/>
      <c r="AV135" s="1415"/>
      <c r="AW135" s="1416"/>
      <c r="AX135" s="1415"/>
      <c r="AY135" s="1417"/>
      <c r="AZ135" s="1418"/>
      <c r="BA135" s="1419"/>
      <c r="BB135" s="1420"/>
      <c r="BC135" s="1421"/>
      <c r="BD135" s="1422"/>
      <c r="BE135" s="1423"/>
      <c r="BH135" s="3">
        <v>1</v>
      </c>
    </row>
    <row r="136" spans="2:60" ht="27" customHeight="1">
      <c r="B136" s="120"/>
      <c r="C136" s="1410"/>
      <c r="D136" s="1410"/>
      <c r="E136" s="1410"/>
      <c r="F136" s="1411"/>
      <c r="G136" s="1412"/>
      <c r="H136" s="1413"/>
      <c r="I136" s="1414"/>
      <c r="J136" s="1415"/>
      <c r="K136" s="1416"/>
      <c r="L136" s="1415"/>
      <c r="M136" s="1417"/>
      <c r="N136" s="1418"/>
      <c r="O136" s="1419"/>
      <c r="P136" s="1420"/>
      <c r="Q136" s="1421"/>
      <c r="R136" s="1422"/>
      <c r="S136" s="1423"/>
      <c r="T136" s="1409"/>
      <c r="U136" s="120"/>
      <c r="V136" s="1410"/>
      <c r="W136" s="1410"/>
      <c r="X136" s="1410"/>
      <c r="Y136" s="1411"/>
      <c r="Z136" s="1412"/>
      <c r="AA136" s="1413"/>
      <c r="AB136" s="1414"/>
      <c r="AC136" s="1415"/>
      <c r="AD136" s="1416"/>
      <c r="AE136" s="1415"/>
      <c r="AF136" s="1417"/>
      <c r="AG136" s="1418"/>
      <c r="AH136" s="1419"/>
      <c r="AI136" s="1420"/>
      <c r="AJ136" s="1421"/>
      <c r="AK136" s="1422"/>
      <c r="AL136" s="1423"/>
      <c r="AM136" s="1409"/>
      <c r="AN136" s="120"/>
      <c r="AO136" s="1410"/>
      <c r="AP136" s="1410"/>
      <c r="AQ136" s="1410"/>
      <c r="AR136" s="1411"/>
      <c r="AS136" s="1412"/>
      <c r="AT136" s="1413"/>
      <c r="AU136" s="1414"/>
      <c r="AV136" s="1415"/>
      <c r="AW136" s="1416"/>
      <c r="AX136" s="1415"/>
      <c r="AY136" s="1417"/>
      <c r="AZ136" s="1418"/>
      <c r="BA136" s="1419"/>
      <c r="BB136" s="1420"/>
      <c r="BC136" s="1421"/>
      <c r="BD136" s="1422"/>
      <c r="BE136" s="1423"/>
      <c r="BH136" s="3">
        <v>1</v>
      </c>
    </row>
    <row r="137" spans="2:60" ht="27" customHeight="1">
      <c r="B137" s="120"/>
      <c r="C137" s="1410"/>
      <c r="D137" s="1410"/>
      <c r="E137" s="1410"/>
      <c r="F137" s="1411"/>
      <c r="G137" s="1412"/>
      <c r="H137" s="1413"/>
      <c r="I137" s="1414"/>
      <c r="J137" s="1415"/>
      <c r="K137" s="1416"/>
      <c r="L137" s="1415"/>
      <c r="M137" s="1417"/>
      <c r="N137" s="1418"/>
      <c r="O137" s="1419"/>
      <c r="P137" s="1420"/>
      <c r="Q137" s="1421"/>
      <c r="R137" s="1422"/>
      <c r="S137" s="1423"/>
      <c r="T137" s="1409"/>
      <c r="U137" s="120"/>
      <c r="V137" s="1410"/>
      <c r="W137" s="1410"/>
      <c r="X137" s="1410"/>
      <c r="Y137" s="1411"/>
      <c r="Z137" s="1412"/>
      <c r="AA137" s="1413"/>
      <c r="AB137" s="1414"/>
      <c r="AC137" s="1415"/>
      <c r="AD137" s="1416"/>
      <c r="AE137" s="1415"/>
      <c r="AF137" s="1417"/>
      <c r="AG137" s="1418"/>
      <c r="AH137" s="1419"/>
      <c r="AI137" s="1420"/>
      <c r="AJ137" s="1421"/>
      <c r="AK137" s="1422"/>
      <c r="AL137" s="1423"/>
      <c r="AM137" s="1409"/>
      <c r="AN137" s="120"/>
      <c r="AO137" s="1410"/>
      <c r="AP137" s="1410"/>
      <c r="AQ137" s="1410"/>
      <c r="AR137" s="1411"/>
      <c r="AS137" s="1412"/>
      <c r="AT137" s="1413"/>
      <c r="AU137" s="1414"/>
      <c r="AV137" s="1415"/>
      <c r="AW137" s="1416"/>
      <c r="AX137" s="1415"/>
      <c r="AY137" s="1417"/>
      <c r="AZ137" s="1418"/>
      <c r="BA137" s="1419"/>
      <c r="BB137" s="1420"/>
      <c r="BC137" s="1421"/>
      <c r="BD137" s="1422"/>
      <c r="BE137" s="1423"/>
      <c r="BH137" s="3">
        <v>1</v>
      </c>
    </row>
    <row r="138" spans="2:60" ht="27" customHeight="1">
      <c r="B138" s="120"/>
      <c r="C138" s="1410"/>
      <c r="D138" s="1410"/>
      <c r="E138" s="1410"/>
      <c r="F138" s="1411"/>
      <c r="G138" s="1412"/>
      <c r="H138" s="1413"/>
      <c r="I138" s="1414"/>
      <c r="J138" s="1415"/>
      <c r="K138" s="1416"/>
      <c r="L138" s="1415"/>
      <c r="M138" s="1417"/>
      <c r="N138" s="1418"/>
      <c r="O138" s="1419"/>
      <c r="P138" s="1420"/>
      <c r="Q138" s="1421"/>
      <c r="R138" s="1422"/>
      <c r="S138" s="1423"/>
      <c r="T138" s="1409"/>
      <c r="U138" s="120"/>
      <c r="V138" s="1410"/>
      <c r="W138" s="1410"/>
      <c r="X138" s="1410"/>
      <c r="Y138" s="1411"/>
      <c r="Z138" s="1412"/>
      <c r="AA138" s="1413"/>
      <c r="AB138" s="1414"/>
      <c r="AC138" s="1415"/>
      <c r="AD138" s="1416"/>
      <c r="AE138" s="1415"/>
      <c r="AF138" s="1417"/>
      <c r="AG138" s="1418"/>
      <c r="AH138" s="1419"/>
      <c r="AI138" s="1420"/>
      <c r="AJ138" s="1421"/>
      <c r="AK138" s="1422"/>
      <c r="AL138" s="1423"/>
      <c r="AM138" s="1409"/>
      <c r="AN138" s="120"/>
      <c r="AO138" s="1410"/>
      <c r="AP138" s="1410"/>
      <c r="AQ138" s="1410"/>
      <c r="AR138" s="1411"/>
      <c r="AS138" s="1412"/>
      <c r="AT138" s="1413"/>
      <c r="AU138" s="1414"/>
      <c r="AV138" s="1415"/>
      <c r="AW138" s="1416"/>
      <c r="AX138" s="1415"/>
      <c r="AY138" s="1417"/>
      <c r="AZ138" s="1418"/>
      <c r="BA138" s="1419"/>
      <c r="BB138" s="1420"/>
      <c r="BC138" s="1421"/>
      <c r="BD138" s="1422"/>
      <c r="BE138" s="1423"/>
      <c r="BH138" s="3">
        <v>1</v>
      </c>
    </row>
    <row r="139" spans="2:60" ht="27" customHeight="1">
      <c r="B139" s="120"/>
      <c r="C139" s="1410"/>
      <c r="D139" s="1410"/>
      <c r="E139" s="1410"/>
      <c r="F139" s="1411"/>
      <c r="G139" s="1412"/>
      <c r="H139" s="1413"/>
      <c r="I139" s="1414"/>
      <c r="J139" s="1415"/>
      <c r="K139" s="1416"/>
      <c r="L139" s="1415"/>
      <c r="M139" s="1417"/>
      <c r="N139" s="1418"/>
      <c r="O139" s="1419"/>
      <c r="P139" s="1420"/>
      <c r="Q139" s="1421"/>
      <c r="R139" s="1422"/>
      <c r="S139" s="1423"/>
      <c r="T139" s="1409"/>
      <c r="U139" s="120"/>
      <c r="V139" s="1410"/>
      <c r="W139" s="1410"/>
      <c r="X139" s="1410"/>
      <c r="Y139" s="1411"/>
      <c r="Z139" s="1412"/>
      <c r="AA139" s="1413"/>
      <c r="AB139" s="1414"/>
      <c r="AC139" s="1415"/>
      <c r="AD139" s="1416"/>
      <c r="AE139" s="1415"/>
      <c r="AF139" s="1417"/>
      <c r="AG139" s="1418"/>
      <c r="AH139" s="1419"/>
      <c r="AI139" s="1420"/>
      <c r="AJ139" s="1421"/>
      <c r="AK139" s="1422"/>
      <c r="AL139" s="1423"/>
      <c r="AM139" s="1409"/>
      <c r="AN139" s="120"/>
      <c r="AO139" s="1410"/>
      <c r="AP139" s="1410"/>
      <c r="AQ139" s="1410"/>
      <c r="AR139" s="1411"/>
      <c r="AS139" s="1412"/>
      <c r="AT139" s="1413"/>
      <c r="AU139" s="1414"/>
      <c r="AV139" s="1415"/>
      <c r="AW139" s="1416"/>
      <c r="AX139" s="1415"/>
      <c r="AY139" s="1417"/>
      <c r="AZ139" s="1418"/>
      <c r="BA139" s="1419"/>
      <c r="BB139" s="1420"/>
      <c r="BC139" s="1421"/>
      <c r="BD139" s="1422"/>
      <c r="BE139" s="1423"/>
      <c r="BH139" s="3">
        <v>1</v>
      </c>
    </row>
    <row r="140" spans="2:60" ht="27" customHeight="1">
      <c r="B140" s="120"/>
      <c r="C140" s="1410"/>
      <c r="D140" s="1410"/>
      <c r="E140" s="1410"/>
      <c r="F140" s="1411"/>
      <c r="G140" s="1412"/>
      <c r="H140" s="1413"/>
      <c r="I140" s="1414"/>
      <c r="J140" s="1415"/>
      <c r="K140" s="1416"/>
      <c r="L140" s="1415"/>
      <c r="M140" s="1417"/>
      <c r="N140" s="1418"/>
      <c r="O140" s="1419"/>
      <c r="P140" s="1420"/>
      <c r="Q140" s="1421"/>
      <c r="R140" s="1422"/>
      <c r="S140" s="1423"/>
      <c r="T140" s="1409"/>
      <c r="U140" s="120"/>
      <c r="V140" s="1410"/>
      <c r="W140" s="1410"/>
      <c r="X140" s="1410"/>
      <c r="Y140" s="1411"/>
      <c r="Z140" s="1412"/>
      <c r="AA140" s="1413"/>
      <c r="AB140" s="1414"/>
      <c r="AC140" s="1415"/>
      <c r="AD140" s="1416"/>
      <c r="AE140" s="1415"/>
      <c r="AF140" s="1417"/>
      <c r="AG140" s="1418"/>
      <c r="AH140" s="1419"/>
      <c r="AI140" s="1420"/>
      <c r="AJ140" s="1421"/>
      <c r="AK140" s="1422"/>
      <c r="AL140" s="1423"/>
      <c r="AM140" s="1409"/>
      <c r="AN140" s="120"/>
      <c r="AO140" s="1410"/>
      <c r="AP140" s="1410"/>
      <c r="AQ140" s="1410"/>
      <c r="AR140" s="1411"/>
      <c r="AS140" s="1412"/>
      <c r="AT140" s="1413"/>
      <c r="AU140" s="1414"/>
      <c r="AV140" s="1415"/>
      <c r="AW140" s="1416"/>
      <c r="AX140" s="1415"/>
      <c r="AY140" s="1417"/>
      <c r="AZ140" s="1418"/>
      <c r="BA140" s="1419"/>
      <c r="BB140" s="1420"/>
      <c r="BC140" s="1421"/>
      <c r="BD140" s="1422"/>
      <c r="BE140" s="1423"/>
      <c r="BH140" s="3">
        <v>1</v>
      </c>
    </row>
    <row r="141" spans="2:60" ht="27" customHeight="1">
      <c r="B141" s="120"/>
      <c r="C141" s="1410"/>
      <c r="D141" s="1410"/>
      <c r="E141" s="1410"/>
      <c r="F141" s="1411"/>
      <c r="G141" s="1412"/>
      <c r="H141" s="1413"/>
      <c r="I141" s="1414"/>
      <c r="J141" s="1415"/>
      <c r="K141" s="1416"/>
      <c r="L141" s="1415"/>
      <c r="M141" s="1417"/>
      <c r="N141" s="1418"/>
      <c r="O141" s="1419"/>
      <c r="P141" s="1420"/>
      <c r="Q141" s="1421"/>
      <c r="R141" s="1422"/>
      <c r="S141" s="1423"/>
      <c r="T141" s="1409"/>
      <c r="U141" s="120"/>
      <c r="V141" s="1410"/>
      <c r="W141" s="1410"/>
      <c r="X141" s="1410"/>
      <c r="Y141" s="1411"/>
      <c r="Z141" s="1412"/>
      <c r="AA141" s="1413"/>
      <c r="AB141" s="1414"/>
      <c r="AC141" s="1415"/>
      <c r="AD141" s="1416"/>
      <c r="AE141" s="1415"/>
      <c r="AF141" s="1417"/>
      <c r="AG141" s="1418"/>
      <c r="AH141" s="1419"/>
      <c r="AI141" s="1420"/>
      <c r="AJ141" s="1421"/>
      <c r="AK141" s="1422"/>
      <c r="AL141" s="1423"/>
      <c r="AM141" s="1409"/>
      <c r="AN141" s="120"/>
      <c r="AO141" s="1410"/>
      <c r="AP141" s="1410"/>
      <c r="AQ141" s="1410"/>
      <c r="AR141" s="1411"/>
      <c r="AS141" s="1412"/>
      <c r="AT141" s="1413"/>
      <c r="AU141" s="1414"/>
      <c r="AV141" s="1415"/>
      <c r="AW141" s="1416"/>
      <c r="AX141" s="1415"/>
      <c r="AY141" s="1417"/>
      <c r="AZ141" s="1418"/>
      <c r="BA141" s="1419"/>
      <c r="BB141" s="1420"/>
      <c r="BC141" s="1421"/>
      <c r="BD141" s="1422"/>
      <c r="BE141" s="1423"/>
      <c r="BH141" s="3">
        <v>1</v>
      </c>
    </row>
    <row r="142" spans="2:60" ht="27" customHeight="1">
      <c r="B142" s="120"/>
      <c r="C142" s="1410"/>
      <c r="D142" s="1410"/>
      <c r="E142" s="1410"/>
      <c r="F142" s="1411"/>
      <c r="G142" s="1412"/>
      <c r="H142" s="1413"/>
      <c r="I142" s="1414"/>
      <c r="J142" s="1415"/>
      <c r="K142" s="1416"/>
      <c r="L142" s="1415"/>
      <c r="M142" s="1417"/>
      <c r="N142" s="1418"/>
      <c r="O142" s="1419"/>
      <c r="P142" s="1420"/>
      <c r="Q142" s="1421"/>
      <c r="R142" s="1422"/>
      <c r="S142" s="1423"/>
      <c r="T142" s="1409"/>
      <c r="U142" s="120"/>
      <c r="V142" s="1410"/>
      <c r="W142" s="1410"/>
      <c r="X142" s="1410"/>
      <c r="Y142" s="1411"/>
      <c r="Z142" s="1412"/>
      <c r="AA142" s="1413"/>
      <c r="AB142" s="1414"/>
      <c r="AC142" s="1415"/>
      <c r="AD142" s="1416"/>
      <c r="AE142" s="1415"/>
      <c r="AF142" s="1417"/>
      <c r="AG142" s="1418"/>
      <c r="AH142" s="1419"/>
      <c r="AI142" s="1420"/>
      <c r="AJ142" s="1421"/>
      <c r="AK142" s="1422"/>
      <c r="AL142" s="1423"/>
      <c r="AM142" s="1409"/>
      <c r="AN142" s="120"/>
      <c r="AO142" s="1410"/>
      <c r="AP142" s="1410"/>
      <c r="AQ142" s="1410"/>
      <c r="AR142" s="1411"/>
      <c r="AS142" s="1412"/>
      <c r="AT142" s="1413"/>
      <c r="AU142" s="1414"/>
      <c r="AV142" s="1415"/>
      <c r="AW142" s="1416"/>
      <c r="AX142" s="1415"/>
      <c r="AY142" s="1417"/>
      <c r="AZ142" s="1418"/>
      <c r="BA142" s="1419"/>
      <c r="BB142" s="1420"/>
      <c r="BC142" s="1421"/>
      <c r="BD142" s="1422"/>
      <c r="BE142" s="1423"/>
      <c r="BH142" s="3">
        <v>1</v>
      </c>
    </row>
    <row r="143" spans="2:60" ht="27" customHeight="1">
      <c r="B143" s="120"/>
      <c r="C143" s="1410"/>
      <c r="D143" s="1410"/>
      <c r="E143" s="1410"/>
      <c r="F143" s="1411"/>
      <c r="G143" s="1412"/>
      <c r="H143" s="1413"/>
      <c r="I143" s="1414"/>
      <c r="J143" s="1415"/>
      <c r="K143" s="1416"/>
      <c r="L143" s="1415"/>
      <c r="M143" s="1417"/>
      <c r="N143" s="1418"/>
      <c r="O143" s="1419"/>
      <c r="P143" s="1420"/>
      <c r="Q143" s="1421"/>
      <c r="R143" s="1422"/>
      <c r="S143" s="1423"/>
      <c r="T143" s="1409"/>
      <c r="U143" s="120"/>
      <c r="V143" s="1410"/>
      <c r="W143" s="1410"/>
      <c r="X143" s="1410"/>
      <c r="Y143" s="1411"/>
      <c r="Z143" s="1412"/>
      <c r="AA143" s="1413"/>
      <c r="AB143" s="1414"/>
      <c r="AC143" s="1415"/>
      <c r="AD143" s="1416"/>
      <c r="AE143" s="1415"/>
      <c r="AF143" s="1417"/>
      <c r="AG143" s="1418"/>
      <c r="AH143" s="1419"/>
      <c r="AI143" s="1420"/>
      <c r="AJ143" s="1421"/>
      <c r="AK143" s="1422"/>
      <c r="AL143" s="1423"/>
      <c r="AM143" s="1409"/>
      <c r="AN143" s="120"/>
      <c r="AO143" s="1410"/>
      <c r="AP143" s="1410"/>
      <c r="AQ143" s="1410"/>
      <c r="AR143" s="1411"/>
      <c r="AS143" s="1412"/>
      <c r="AT143" s="1413"/>
      <c r="AU143" s="1414"/>
      <c r="AV143" s="1415"/>
      <c r="AW143" s="1416"/>
      <c r="AX143" s="1415"/>
      <c r="AY143" s="1417"/>
      <c r="AZ143" s="1418"/>
      <c r="BA143" s="1419"/>
      <c r="BB143" s="1420"/>
      <c r="BC143" s="1421"/>
      <c r="BD143" s="1422"/>
      <c r="BE143" s="1423"/>
      <c r="BH143" s="3">
        <v>1</v>
      </c>
    </row>
    <row r="144" spans="2:60" ht="27" customHeight="1">
      <c r="B144" s="120"/>
      <c r="C144" s="1410"/>
      <c r="D144" s="1410"/>
      <c r="E144" s="1410"/>
      <c r="F144" s="1411"/>
      <c r="G144" s="1412"/>
      <c r="H144" s="1413"/>
      <c r="I144" s="1414"/>
      <c r="J144" s="1415"/>
      <c r="K144" s="1416"/>
      <c r="L144" s="1415"/>
      <c r="M144" s="1417"/>
      <c r="N144" s="1418"/>
      <c r="O144" s="1419"/>
      <c r="P144" s="1420"/>
      <c r="Q144" s="1421"/>
      <c r="R144" s="1422"/>
      <c r="S144" s="1423"/>
      <c r="T144" s="1409"/>
      <c r="U144" s="120"/>
      <c r="V144" s="1410"/>
      <c r="W144" s="1410"/>
      <c r="X144" s="1410"/>
      <c r="Y144" s="1411"/>
      <c r="Z144" s="1412"/>
      <c r="AA144" s="1413"/>
      <c r="AB144" s="1414"/>
      <c r="AC144" s="1415"/>
      <c r="AD144" s="1416"/>
      <c r="AE144" s="1415"/>
      <c r="AF144" s="1417"/>
      <c r="AG144" s="1418"/>
      <c r="AH144" s="1419"/>
      <c r="AI144" s="1420"/>
      <c r="AJ144" s="1421"/>
      <c r="AK144" s="1422"/>
      <c r="AL144" s="1423"/>
      <c r="AM144" s="1409"/>
      <c r="AN144" s="120"/>
      <c r="AO144" s="1410"/>
      <c r="AP144" s="1410"/>
      <c r="AQ144" s="1410"/>
      <c r="AR144" s="1411"/>
      <c r="AS144" s="1412"/>
      <c r="AT144" s="1413"/>
      <c r="AU144" s="1414"/>
      <c r="AV144" s="1415"/>
      <c r="AW144" s="1416"/>
      <c r="AX144" s="1415"/>
      <c r="AY144" s="1417"/>
      <c r="AZ144" s="1418"/>
      <c r="BA144" s="1419"/>
      <c r="BB144" s="1420"/>
      <c r="BC144" s="1421"/>
      <c r="BD144" s="1422"/>
      <c r="BE144" s="1423"/>
      <c r="BH144" s="3">
        <v>1</v>
      </c>
    </row>
    <row r="145" spans="2:60" ht="27" customHeight="1">
      <c r="B145" s="120"/>
      <c r="C145" s="1410"/>
      <c r="D145" s="1410"/>
      <c r="E145" s="1410"/>
      <c r="F145" s="1411"/>
      <c r="G145" s="1412"/>
      <c r="H145" s="1413"/>
      <c r="I145" s="1414"/>
      <c r="J145" s="1415"/>
      <c r="K145" s="1416"/>
      <c r="L145" s="1415"/>
      <c r="M145" s="1417"/>
      <c r="N145" s="1418"/>
      <c r="O145" s="1419"/>
      <c r="P145" s="1420"/>
      <c r="Q145" s="1421"/>
      <c r="R145" s="1422"/>
      <c r="S145" s="1423"/>
      <c r="T145" s="1409"/>
      <c r="U145" s="120"/>
      <c r="V145" s="1410"/>
      <c r="W145" s="1410"/>
      <c r="X145" s="1410"/>
      <c r="Y145" s="1411"/>
      <c r="Z145" s="1412"/>
      <c r="AA145" s="1413"/>
      <c r="AB145" s="1414"/>
      <c r="AC145" s="1415"/>
      <c r="AD145" s="1416"/>
      <c r="AE145" s="1415"/>
      <c r="AF145" s="1417"/>
      <c r="AG145" s="1418"/>
      <c r="AH145" s="1419"/>
      <c r="AI145" s="1420"/>
      <c r="AJ145" s="1421"/>
      <c r="AK145" s="1422"/>
      <c r="AL145" s="1423"/>
      <c r="AM145" s="1409"/>
      <c r="AN145" s="120"/>
      <c r="AO145" s="1410"/>
      <c r="AP145" s="1410"/>
      <c r="AQ145" s="1410"/>
      <c r="AR145" s="1411"/>
      <c r="AS145" s="1412"/>
      <c r="AT145" s="1413"/>
      <c r="AU145" s="1414"/>
      <c r="AV145" s="1415"/>
      <c r="AW145" s="1416"/>
      <c r="AX145" s="1415"/>
      <c r="AY145" s="1417"/>
      <c r="AZ145" s="1418"/>
      <c r="BA145" s="1419"/>
      <c r="BB145" s="1420"/>
      <c r="BC145" s="1421"/>
      <c r="BD145" s="1422"/>
      <c r="BE145" s="1423"/>
      <c r="BH145" s="3">
        <v>1</v>
      </c>
    </row>
    <row r="146" spans="2:60" ht="27" customHeight="1">
      <c r="B146" s="120"/>
      <c r="C146" s="1410"/>
      <c r="D146" s="1410"/>
      <c r="E146" s="1410"/>
      <c r="F146" s="1411"/>
      <c r="G146" s="1412"/>
      <c r="H146" s="1413"/>
      <c r="I146" s="1414"/>
      <c r="J146" s="1415"/>
      <c r="K146" s="1416"/>
      <c r="L146" s="1415"/>
      <c r="M146" s="1417"/>
      <c r="N146" s="1418"/>
      <c r="O146" s="1419"/>
      <c r="P146" s="1420"/>
      <c r="Q146" s="1421"/>
      <c r="R146" s="1422"/>
      <c r="S146" s="1423"/>
      <c r="T146" s="1409"/>
      <c r="U146" s="120"/>
      <c r="V146" s="1410"/>
      <c r="W146" s="1410"/>
      <c r="X146" s="1410"/>
      <c r="Y146" s="1411"/>
      <c r="Z146" s="1412"/>
      <c r="AA146" s="1413"/>
      <c r="AB146" s="1414"/>
      <c r="AC146" s="1415"/>
      <c r="AD146" s="1416"/>
      <c r="AE146" s="1415"/>
      <c r="AF146" s="1417"/>
      <c r="AG146" s="1418"/>
      <c r="AH146" s="1419"/>
      <c r="AI146" s="1420"/>
      <c r="AJ146" s="1421"/>
      <c r="AK146" s="1422"/>
      <c r="AL146" s="1423"/>
      <c r="AM146" s="1409"/>
      <c r="AN146" s="120"/>
      <c r="AO146" s="1410"/>
      <c r="AP146" s="1410"/>
      <c r="AQ146" s="1410"/>
      <c r="AR146" s="1411"/>
      <c r="AS146" s="1412"/>
      <c r="AT146" s="1413"/>
      <c r="AU146" s="1414"/>
      <c r="AV146" s="1415"/>
      <c r="AW146" s="1416"/>
      <c r="AX146" s="1415"/>
      <c r="AY146" s="1417"/>
      <c r="AZ146" s="1418"/>
      <c r="BA146" s="1419"/>
      <c r="BB146" s="1420"/>
      <c r="BC146" s="1421"/>
      <c r="BD146" s="1422"/>
      <c r="BE146" s="1423"/>
      <c r="BH146" s="3">
        <v>1</v>
      </c>
    </row>
    <row r="147" spans="2:60" ht="27" customHeight="1">
      <c r="B147" s="120"/>
      <c r="C147" s="1410"/>
      <c r="D147" s="1410"/>
      <c r="E147" s="1410"/>
      <c r="F147" s="1411"/>
      <c r="G147" s="1412"/>
      <c r="H147" s="1413"/>
      <c r="I147" s="1414"/>
      <c r="J147" s="1415"/>
      <c r="K147" s="1416"/>
      <c r="L147" s="1415"/>
      <c r="M147" s="1417"/>
      <c r="N147" s="1418"/>
      <c r="O147" s="1419"/>
      <c r="P147" s="1420"/>
      <c r="Q147" s="1421"/>
      <c r="R147" s="1422"/>
      <c r="S147" s="1423"/>
      <c r="T147" s="1409"/>
      <c r="U147" s="120"/>
      <c r="V147" s="1410"/>
      <c r="W147" s="1410"/>
      <c r="X147" s="1410"/>
      <c r="Y147" s="1411"/>
      <c r="Z147" s="1412"/>
      <c r="AA147" s="1413"/>
      <c r="AB147" s="1414"/>
      <c r="AC147" s="1415"/>
      <c r="AD147" s="1416"/>
      <c r="AE147" s="1415"/>
      <c r="AF147" s="1417"/>
      <c r="AG147" s="1418"/>
      <c r="AH147" s="1419"/>
      <c r="AI147" s="1420"/>
      <c r="AJ147" s="1421"/>
      <c r="AK147" s="1422"/>
      <c r="AL147" s="1423"/>
      <c r="AM147" s="1409"/>
      <c r="AN147" s="120"/>
      <c r="AO147" s="1410"/>
      <c r="AP147" s="1410"/>
      <c r="AQ147" s="1410"/>
      <c r="AR147" s="1411"/>
      <c r="AS147" s="1412"/>
      <c r="AT147" s="1413"/>
      <c r="AU147" s="1414"/>
      <c r="AV147" s="1415"/>
      <c r="AW147" s="1416"/>
      <c r="AX147" s="1415"/>
      <c r="AY147" s="1417"/>
      <c r="AZ147" s="1418"/>
      <c r="BA147" s="1419"/>
      <c r="BB147" s="1420"/>
      <c r="BC147" s="1421"/>
      <c r="BD147" s="1422"/>
      <c r="BE147" s="1423"/>
      <c r="BH147" s="3">
        <v>1</v>
      </c>
    </row>
    <row r="148" spans="2:60" ht="27" customHeight="1">
      <c r="B148" s="120"/>
      <c r="C148" s="1410"/>
      <c r="D148" s="1410"/>
      <c r="E148" s="1410"/>
      <c r="F148" s="1411"/>
      <c r="G148" s="1412"/>
      <c r="H148" s="1413"/>
      <c r="I148" s="1414"/>
      <c r="J148" s="1415"/>
      <c r="K148" s="1416"/>
      <c r="L148" s="1415"/>
      <c r="M148" s="1417"/>
      <c r="N148" s="1418"/>
      <c r="O148" s="1419"/>
      <c r="P148" s="1420"/>
      <c r="Q148" s="1421"/>
      <c r="R148" s="1422"/>
      <c r="S148" s="1423"/>
      <c r="T148" s="1409"/>
      <c r="U148" s="120"/>
      <c r="V148" s="1410"/>
      <c r="W148" s="1410"/>
      <c r="X148" s="1410"/>
      <c r="Y148" s="1411"/>
      <c r="Z148" s="1412"/>
      <c r="AA148" s="1413"/>
      <c r="AB148" s="1414"/>
      <c r="AC148" s="1415"/>
      <c r="AD148" s="1416"/>
      <c r="AE148" s="1415"/>
      <c r="AF148" s="1417"/>
      <c r="AG148" s="1418"/>
      <c r="AH148" s="1419"/>
      <c r="AI148" s="1420"/>
      <c r="AJ148" s="1421"/>
      <c r="AK148" s="1422"/>
      <c r="AL148" s="1423"/>
      <c r="AM148" s="1409"/>
      <c r="AN148" s="120"/>
      <c r="AO148" s="1410"/>
      <c r="AP148" s="1410"/>
      <c r="AQ148" s="1410"/>
      <c r="AR148" s="1411"/>
      <c r="AS148" s="1412"/>
      <c r="AT148" s="1413"/>
      <c r="AU148" s="1414"/>
      <c r="AV148" s="1415"/>
      <c r="AW148" s="1416"/>
      <c r="AX148" s="1415"/>
      <c r="AY148" s="1417"/>
      <c r="AZ148" s="1418"/>
      <c r="BA148" s="1419"/>
      <c r="BB148" s="1420"/>
      <c r="BC148" s="1421"/>
      <c r="BD148" s="1422"/>
      <c r="BE148" s="1423"/>
      <c r="BH148" s="3">
        <v>1</v>
      </c>
    </row>
    <row r="149" spans="2:60" ht="27" customHeight="1">
      <c r="B149" s="120"/>
      <c r="C149" s="1410"/>
      <c r="D149" s="1410"/>
      <c r="E149" s="1410"/>
      <c r="F149" s="1411"/>
      <c r="G149" s="1412"/>
      <c r="H149" s="1413"/>
      <c r="I149" s="1414"/>
      <c r="J149" s="1415"/>
      <c r="K149" s="1416"/>
      <c r="L149" s="1415"/>
      <c r="M149" s="1417"/>
      <c r="N149" s="1418"/>
      <c r="O149" s="1419"/>
      <c r="P149" s="1420"/>
      <c r="Q149" s="1421"/>
      <c r="R149" s="1422"/>
      <c r="S149" s="1423"/>
      <c r="T149" s="1409"/>
      <c r="U149" s="120"/>
      <c r="V149" s="1410"/>
      <c r="W149" s="1410"/>
      <c r="X149" s="1410"/>
      <c r="Y149" s="1411"/>
      <c r="Z149" s="1412"/>
      <c r="AA149" s="1413"/>
      <c r="AB149" s="1414"/>
      <c r="AC149" s="1415"/>
      <c r="AD149" s="1416"/>
      <c r="AE149" s="1415"/>
      <c r="AF149" s="1417"/>
      <c r="AG149" s="1418"/>
      <c r="AH149" s="1419"/>
      <c r="AI149" s="1420"/>
      <c r="AJ149" s="1421"/>
      <c r="AK149" s="1422"/>
      <c r="AL149" s="1423"/>
      <c r="AM149" s="1409"/>
      <c r="AN149" s="120"/>
      <c r="AO149" s="1410"/>
      <c r="AP149" s="1410"/>
      <c r="AQ149" s="1410"/>
      <c r="AR149" s="1411"/>
      <c r="AS149" s="1412"/>
      <c r="AT149" s="1413"/>
      <c r="AU149" s="1414"/>
      <c r="AV149" s="1415"/>
      <c r="AW149" s="1416"/>
      <c r="AX149" s="1415"/>
      <c r="AY149" s="1417"/>
      <c r="AZ149" s="1418"/>
      <c r="BA149" s="1419"/>
      <c r="BB149" s="1420"/>
      <c r="BC149" s="1421"/>
      <c r="BD149" s="1422"/>
      <c r="BE149" s="1423"/>
      <c r="BH149" s="3">
        <v>1</v>
      </c>
    </row>
    <row r="150" spans="2:60" ht="27" customHeight="1">
      <c r="B150" s="120"/>
      <c r="C150" s="1410"/>
      <c r="D150" s="1410"/>
      <c r="E150" s="1410"/>
      <c r="F150" s="1411"/>
      <c r="G150" s="1412"/>
      <c r="H150" s="1413"/>
      <c r="I150" s="1414"/>
      <c r="J150" s="1415"/>
      <c r="K150" s="1416"/>
      <c r="L150" s="1415"/>
      <c r="M150" s="1417"/>
      <c r="N150" s="1418"/>
      <c r="O150" s="1419"/>
      <c r="P150" s="1420"/>
      <c r="Q150" s="1421"/>
      <c r="R150" s="1422"/>
      <c r="S150" s="1423"/>
      <c r="T150" s="1409"/>
      <c r="U150" s="120"/>
      <c r="V150" s="1410"/>
      <c r="W150" s="1410"/>
      <c r="X150" s="1410"/>
      <c r="Y150" s="1411"/>
      <c r="Z150" s="1412"/>
      <c r="AA150" s="1413"/>
      <c r="AB150" s="1414"/>
      <c r="AC150" s="1415"/>
      <c r="AD150" s="1416"/>
      <c r="AE150" s="1415"/>
      <c r="AF150" s="1417"/>
      <c r="AG150" s="1418"/>
      <c r="AH150" s="1419"/>
      <c r="AI150" s="1420"/>
      <c r="AJ150" s="1421"/>
      <c r="AK150" s="1422"/>
      <c r="AL150" s="1423"/>
      <c r="AM150" s="1409"/>
      <c r="AN150" s="120"/>
      <c r="AO150" s="1410"/>
      <c r="AP150" s="1410"/>
      <c r="AQ150" s="1410"/>
      <c r="AR150" s="1411"/>
      <c r="AS150" s="1412"/>
      <c r="AT150" s="1413"/>
      <c r="AU150" s="1414"/>
      <c r="AV150" s="1415"/>
      <c r="AW150" s="1416"/>
      <c r="AX150" s="1415"/>
      <c r="AY150" s="1417"/>
      <c r="AZ150" s="1418"/>
      <c r="BA150" s="1419"/>
      <c r="BB150" s="1420"/>
      <c r="BC150" s="1421"/>
      <c r="BD150" s="1422"/>
      <c r="BE150" s="1423"/>
      <c r="BH150" s="3">
        <v>1</v>
      </c>
    </row>
    <row r="151" spans="2:60" ht="27" customHeight="1">
      <c r="B151" s="120"/>
      <c r="C151" s="1410"/>
      <c r="D151" s="1410"/>
      <c r="E151" s="1410"/>
      <c r="F151" s="1411"/>
      <c r="G151" s="1412"/>
      <c r="H151" s="1413"/>
      <c r="I151" s="1414"/>
      <c r="J151" s="1415"/>
      <c r="K151" s="1416"/>
      <c r="L151" s="1415"/>
      <c r="M151" s="1417"/>
      <c r="N151" s="1418"/>
      <c r="O151" s="1419"/>
      <c r="P151" s="1420"/>
      <c r="Q151" s="1421"/>
      <c r="R151" s="1422"/>
      <c r="S151" s="1423"/>
      <c r="T151" s="1409"/>
      <c r="U151" s="120"/>
      <c r="V151" s="1410"/>
      <c r="W151" s="1410"/>
      <c r="X151" s="1410"/>
      <c r="Y151" s="1411"/>
      <c r="Z151" s="1412"/>
      <c r="AA151" s="1413"/>
      <c r="AB151" s="1414"/>
      <c r="AC151" s="1415"/>
      <c r="AD151" s="1416"/>
      <c r="AE151" s="1415"/>
      <c r="AF151" s="1417"/>
      <c r="AG151" s="1418"/>
      <c r="AH151" s="1419"/>
      <c r="AI151" s="1420"/>
      <c r="AJ151" s="1421"/>
      <c r="AK151" s="1422"/>
      <c r="AL151" s="1423"/>
      <c r="AM151" s="1409"/>
      <c r="AN151" s="120"/>
      <c r="AO151" s="1410"/>
      <c r="AP151" s="1410"/>
      <c r="AQ151" s="1410"/>
      <c r="AR151" s="1411"/>
      <c r="AS151" s="1412"/>
      <c r="AT151" s="1413"/>
      <c r="AU151" s="1414"/>
      <c r="AV151" s="1415"/>
      <c r="AW151" s="1416"/>
      <c r="AX151" s="1415"/>
      <c r="AY151" s="1417"/>
      <c r="AZ151" s="1418"/>
      <c r="BA151" s="1419"/>
      <c r="BB151" s="1420"/>
      <c r="BC151" s="1421"/>
      <c r="BD151" s="1422"/>
      <c r="BE151" s="1423"/>
      <c r="BH151" s="3">
        <v>1</v>
      </c>
    </row>
    <row r="152" spans="2:60" ht="27" customHeight="1">
      <c r="B152" s="120"/>
      <c r="C152" s="1410"/>
      <c r="D152" s="1410"/>
      <c r="E152" s="1410"/>
      <c r="F152" s="1411"/>
      <c r="G152" s="1412"/>
      <c r="H152" s="1413"/>
      <c r="I152" s="1414"/>
      <c r="J152" s="1415"/>
      <c r="K152" s="1416"/>
      <c r="L152" s="1415"/>
      <c r="M152" s="1417"/>
      <c r="N152" s="1418"/>
      <c r="O152" s="1419"/>
      <c r="P152" s="1420"/>
      <c r="Q152" s="1421"/>
      <c r="R152" s="1422"/>
      <c r="S152" s="1423"/>
      <c r="T152" s="1409"/>
      <c r="U152" s="120"/>
      <c r="V152" s="1410"/>
      <c r="W152" s="1410"/>
      <c r="X152" s="1410"/>
      <c r="Y152" s="1411"/>
      <c r="Z152" s="1412"/>
      <c r="AA152" s="1413"/>
      <c r="AB152" s="1414"/>
      <c r="AC152" s="1415"/>
      <c r="AD152" s="1416"/>
      <c r="AE152" s="1415"/>
      <c r="AF152" s="1417"/>
      <c r="AG152" s="1418"/>
      <c r="AH152" s="1419"/>
      <c r="AI152" s="1420"/>
      <c r="AJ152" s="1421"/>
      <c r="AK152" s="1422"/>
      <c r="AL152" s="1423"/>
      <c r="AM152" s="1409"/>
      <c r="AN152" s="120"/>
      <c r="AO152" s="1410"/>
      <c r="AP152" s="1410"/>
      <c r="AQ152" s="1410"/>
      <c r="AR152" s="1411"/>
      <c r="AS152" s="1412"/>
      <c r="AT152" s="1413"/>
      <c r="AU152" s="1414"/>
      <c r="AV152" s="1415"/>
      <c r="AW152" s="1416"/>
      <c r="AX152" s="1415"/>
      <c r="AY152" s="1417"/>
      <c r="AZ152" s="1418"/>
      <c r="BA152" s="1419"/>
      <c r="BB152" s="1420"/>
      <c r="BC152" s="1421"/>
      <c r="BD152" s="1422"/>
      <c r="BE152" s="1423"/>
      <c r="BH152" s="3">
        <v>1</v>
      </c>
    </row>
    <row r="153" spans="2:60" ht="27" customHeight="1">
      <c r="B153" s="120"/>
      <c r="C153" s="1410"/>
      <c r="D153" s="1410"/>
      <c r="E153" s="1410"/>
      <c r="F153" s="1411"/>
      <c r="G153" s="1412"/>
      <c r="H153" s="1413"/>
      <c r="I153" s="1414"/>
      <c r="J153" s="1415"/>
      <c r="K153" s="1416"/>
      <c r="L153" s="1415"/>
      <c r="M153" s="1417"/>
      <c r="N153" s="1418"/>
      <c r="O153" s="1419"/>
      <c r="P153" s="1420"/>
      <c r="Q153" s="1421"/>
      <c r="R153" s="1422"/>
      <c r="S153" s="1423"/>
      <c r="T153" s="1409"/>
      <c r="U153" s="120"/>
      <c r="V153" s="1410"/>
      <c r="W153" s="1410"/>
      <c r="X153" s="1410"/>
      <c r="Y153" s="1411"/>
      <c r="Z153" s="1412"/>
      <c r="AA153" s="1413"/>
      <c r="AB153" s="1414"/>
      <c r="AC153" s="1415"/>
      <c r="AD153" s="1416"/>
      <c r="AE153" s="1415"/>
      <c r="AF153" s="1417"/>
      <c r="AG153" s="1418"/>
      <c r="AH153" s="1419"/>
      <c r="AI153" s="1420"/>
      <c r="AJ153" s="1421"/>
      <c r="AK153" s="1422"/>
      <c r="AL153" s="1423"/>
      <c r="AM153" s="1409"/>
      <c r="AN153" s="120"/>
      <c r="AO153" s="1410"/>
      <c r="AP153" s="1410"/>
      <c r="AQ153" s="1410"/>
      <c r="AR153" s="1411"/>
      <c r="AS153" s="1412"/>
      <c r="AT153" s="1413"/>
      <c r="AU153" s="1414"/>
      <c r="AV153" s="1415"/>
      <c r="AW153" s="1416"/>
      <c r="AX153" s="1415"/>
      <c r="AY153" s="1417"/>
      <c r="AZ153" s="1418"/>
      <c r="BA153" s="1419"/>
      <c r="BB153" s="1420"/>
      <c r="BC153" s="1421"/>
      <c r="BD153" s="1422"/>
      <c r="BE153" s="1423"/>
      <c r="BH153" s="3">
        <v>1</v>
      </c>
    </row>
    <row r="154" spans="2:60" ht="27" customHeight="1">
      <c r="B154" s="120"/>
      <c r="C154" s="1410"/>
      <c r="D154" s="1410"/>
      <c r="E154" s="1410"/>
      <c r="F154" s="1411"/>
      <c r="G154" s="1412"/>
      <c r="H154" s="1413"/>
      <c r="I154" s="1414"/>
      <c r="J154" s="1415"/>
      <c r="K154" s="1416"/>
      <c r="L154" s="1415"/>
      <c r="M154" s="1417"/>
      <c r="N154" s="1418"/>
      <c r="O154" s="1419"/>
      <c r="P154" s="1420"/>
      <c r="Q154" s="1421"/>
      <c r="R154" s="1422"/>
      <c r="S154" s="1423"/>
      <c r="T154" s="1409"/>
      <c r="U154" s="120"/>
      <c r="V154" s="1410"/>
      <c r="W154" s="1410"/>
      <c r="X154" s="1410"/>
      <c r="Y154" s="1411"/>
      <c r="Z154" s="1412"/>
      <c r="AA154" s="1413"/>
      <c r="AB154" s="1414"/>
      <c r="AC154" s="1415"/>
      <c r="AD154" s="1416"/>
      <c r="AE154" s="1415"/>
      <c r="AF154" s="1417"/>
      <c r="AG154" s="1418"/>
      <c r="AH154" s="1419"/>
      <c r="AI154" s="1420"/>
      <c r="AJ154" s="1421"/>
      <c r="AK154" s="1422"/>
      <c r="AL154" s="1423"/>
      <c r="AM154" s="1409"/>
      <c r="AN154" s="120"/>
      <c r="AO154" s="1410"/>
      <c r="AP154" s="1410"/>
      <c r="AQ154" s="1410"/>
      <c r="AR154" s="1411"/>
      <c r="AS154" s="1412"/>
      <c r="AT154" s="1413"/>
      <c r="AU154" s="1414"/>
      <c r="AV154" s="1415"/>
      <c r="AW154" s="1416"/>
      <c r="AX154" s="1415"/>
      <c r="AY154" s="1417"/>
      <c r="AZ154" s="1418"/>
      <c r="BA154" s="1419"/>
      <c r="BB154" s="1420"/>
      <c r="BC154" s="1421"/>
      <c r="BD154" s="1422"/>
      <c r="BE154" s="1423"/>
      <c r="BH154" s="3">
        <v>1</v>
      </c>
    </row>
    <row r="155" spans="2:60" ht="27" customHeight="1">
      <c r="B155" s="120"/>
      <c r="C155" s="1410"/>
      <c r="D155" s="1410"/>
      <c r="E155" s="1410"/>
      <c r="F155" s="1411"/>
      <c r="G155" s="1412"/>
      <c r="H155" s="1413"/>
      <c r="I155" s="1414"/>
      <c r="J155" s="1415"/>
      <c r="K155" s="1416"/>
      <c r="L155" s="1415"/>
      <c r="M155" s="1417"/>
      <c r="N155" s="1418"/>
      <c r="O155" s="1419"/>
      <c r="P155" s="1420"/>
      <c r="Q155" s="1421"/>
      <c r="R155" s="1422"/>
      <c r="S155" s="1423"/>
      <c r="T155" s="1409"/>
      <c r="U155" s="120"/>
      <c r="V155" s="1410"/>
      <c r="W155" s="1410"/>
      <c r="X155" s="1410"/>
      <c r="Y155" s="1411"/>
      <c r="Z155" s="1412"/>
      <c r="AA155" s="1413"/>
      <c r="AB155" s="1414"/>
      <c r="AC155" s="1415"/>
      <c r="AD155" s="1416"/>
      <c r="AE155" s="1415"/>
      <c r="AF155" s="1417"/>
      <c r="AG155" s="1418"/>
      <c r="AH155" s="1419"/>
      <c r="AI155" s="1420"/>
      <c r="AJ155" s="1421"/>
      <c r="AK155" s="1422"/>
      <c r="AL155" s="1423"/>
      <c r="AM155" s="1409"/>
      <c r="AN155" s="120"/>
      <c r="AO155" s="1410"/>
      <c r="AP155" s="1410"/>
      <c r="AQ155" s="1410"/>
      <c r="AR155" s="1411"/>
      <c r="AS155" s="1412"/>
      <c r="AT155" s="1413"/>
      <c r="AU155" s="1414"/>
      <c r="AV155" s="1415"/>
      <c r="AW155" s="1416"/>
      <c r="AX155" s="1415"/>
      <c r="AY155" s="1417"/>
      <c r="AZ155" s="1418"/>
      <c r="BA155" s="1419"/>
      <c r="BB155" s="1420"/>
      <c r="BC155" s="1421"/>
      <c r="BD155" s="1422"/>
      <c r="BE155" s="1423"/>
      <c r="BH155" s="3">
        <v>1</v>
      </c>
    </row>
    <row r="156" spans="2:60" ht="27" customHeight="1">
      <c r="B156" s="120"/>
      <c r="C156" s="1410"/>
      <c r="D156" s="1410"/>
      <c r="E156" s="1410"/>
      <c r="F156" s="1411"/>
      <c r="G156" s="1412"/>
      <c r="H156" s="1413"/>
      <c r="I156" s="1414"/>
      <c r="J156" s="1415"/>
      <c r="K156" s="1416"/>
      <c r="L156" s="1415"/>
      <c r="M156" s="1417"/>
      <c r="N156" s="1418"/>
      <c r="O156" s="1419"/>
      <c r="P156" s="1420"/>
      <c r="Q156" s="1421"/>
      <c r="R156" s="1422"/>
      <c r="S156" s="1423"/>
      <c r="T156" s="1409"/>
      <c r="U156" s="120"/>
      <c r="V156" s="1410"/>
      <c r="W156" s="1410"/>
      <c r="X156" s="1410"/>
      <c r="Y156" s="1411"/>
      <c r="Z156" s="1412"/>
      <c r="AA156" s="1413"/>
      <c r="AB156" s="1414"/>
      <c r="AC156" s="1415"/>
      <c r="AD156" s="1416"/>
      <c r="AE156" s="1415"/>
      <c r="AF156" s="1417"/>
      <c r="AG156" s="1418"/>
      <c r="AH156" s="1419"/>
      <c r="AI156" s="1420"/>
      <c r="AJ156" s="1421"/>
      <c r="AK156" s="1422"/>
      <c r="AL156" s="1423"/>
      <c r="AM156" s="1409"/>
      <c r="AN156" s="120"/>
      <c r="AO156" s="1410"/>
      <c r="AP156" s="1410"/>
      <c r="AQ156" s="1410"/>
      <c r="AR156" s="1411"/>
      <c r="AS156" s="1412"/>
      <c r="AT156" s="1413"/>
      <c r="AU156" s="1414"/>
      <c r="AV156" s="1415"/>
      <c r="AW156" s="1416"/>
      <c r="AX156" s="1415"/>
      <c r="AY156" s="1417"/>
      <c r="AZ156" s="1418"/>
      <c r="BA156" s="1419"/>
      <c r="BB156" s="1420"/>
      <c r="BC156" s="1421"/>
      <c r="BD156" s="1422"/>
      <c r="BE156" s="1423"/>
      <c r="BH156" s="3">
        <v>1</v>
      </c>
    </row>
    <row r="157" spans="2:60" ht="27" customHeight="1">
      <c r="B157" s="120"/>
      <c r="C157" s="1410"/>
      <c r="D157" s="1410"/>
      <c r="E157" s="1410"/>
      <c r="F157" s="1411"/>
      <c r="G157" s="1412"/>
      <c r="H157" s="1413"/>
      <c r="I157" s="1414"/>
      <c r="J157" s="1415"/>
      <c r="K157" s="1416"/>
      <c r="L157" s="1415"/>
      <c r="M157" s="1417"/>
      <c r="N157" s="1418"/>
      <c r="O157" s="1419"/>
      <c r="P157" s="1420"/>
      <c r="Q157" s="1421"/>
      <c r="R157" s="1422"/>
      <c r="S157" s="1423"/>
      <c r="T157" s="1409"/>
      <c r="U157" s="120"/>
      <c r="V157" s="1410"/>
      <c r="W157" s="1410"/>
      <c r="X157" s="1410"/>
      <c r="Y157" s="1411"/>
      <c r="Z157" s="1412"/>
      <c r="AA157" s="1413"/>
      <c r="AB157" s="1414"/>
      <c r="AC157" s="1415"/>
      <c r="AD157" s="1416"/>
      <c r="AE157" s="1415"/>
      <c r="AF157" s="1417"/>
      <c r="AG157" s="1418"/>
      <c r="AH157" s="1419"/>
      <c r="AI157" s="1420"/>
      <c r="AJ157" s="1421"/>
      <c r="AK157" s="1422"/>
      <c r="AL157" s="1423"/>
      <c r="AM157" s="1409"/>
      <c r="AN157" s="120"/>
      <c r="AO157" s="1410"/>
      <c r="AP157" s="1410"/>
      <c r="AQ157" s="1410"/>
      <c r="AR157" s="1411"/>
      <c r="AS157" s="1412"/>
      <c r="AT157" s="1413"/>
      <c r="AU157" s="1414"/>
      <c r="AV157" s="1415"/>
      <c r="AW157" s="1416"/>
      <c r="AX157" s="1415"/>
      <c r="AY157" s="1417"/>
      <c r="AZ157" s="1418"/>
      <c r="BA157" s="1419"/>
      <c r="BB157" s="1420"/>
      <c r="BC157" s="1421"/>
      <c r="BD157" s="1422"/>
      <c r="BE157" s="1423"/>
      <c r="BH157" s="3">
        <v>1</v>
      </c>
    </row>
    <row r="158" spans="2:60" ht="27" customHeight="1">
      <c r="B158" s="120"/>
      <c r="C158" s="1410"/>
      <c r="D158" s="1410"/>
      <c r="E158" s="1410"/>
      <c r="F158" s="1411"/>
      <c r="G158" s="1412"/>
      <c r="H158" s="1413"/>
      <c r="I158" s="1414"/>
      <c r="J158" s="1415"/>
      <c r="K158" s="1416"/>
      <c r="L158" s="1415"/>
      <c r="M158" s="1417"/>
      <c r="N158" s="1418"/>
      <c r="O158" s="1419"/>
      <c r="P158" s="1420"/>
      <c r="Q158" s="1421"/>
      <c r="R158" s="1422"/>
      <c r="S158" s="1423"/>
      <c r="T158" s="1409"/>
      <c r="U158" s="120"/>
      <c r="V158" s="1410"/>
      <c r="W158" s="1410"/>
      <c r="X158" s="1410"/>
      <c r="Y158" s="1411"/>
      <c r="Z158" s="1412"/>
      <c r="AA158" s="1413"/>
      <c r="AB158" s="1414"/>
      <c r="AC158" s="1415"/>
      <c r="AD158" s="1416"/>
      <c r="AE158" s="1415"/>
      <c r="AF158" s="1417"/>
      <c r="AG158" s="1418"/>
      <c r="AH158" s="1419"/>
      <c r="AI158" s="1420"/>
      <c r="AJ158" s="1421"/>
      <c r="AK158" s="1422"/>
      <c r="AL158" s="1423"/>
      <c r="AM158" s="1409"/>
      <c r="AN158" s="120"/>
      <c r="AO158" s="1410"/>
      <c r="AP158" s="1410"/>
      <c r="AQ158" s="1410"/>
      <c r="AR158" s="1411"/>
      <c r="AS158" s="1412"/>
      <c r="AT158" s="1413"/>
      <c r="AU158" s="1414"/>
      <c r="AV158" s="1415"/>
      <c r="AW158" s="1416"/>
      <c r="AX158" s="1415"/>
      <c r="AY158" s="1417"/>
      <c r="AZ158" s="1418"/>
      <c r="BA158" s="1419"/>
      <c r="BB158" s="1420"/>
      <c r="BC158" s="1421"/>
      <c r="BD158" s="1422"/>
      <c r="BE158" s="1423"/>
      <c r="BH158" s="3">
        <v>1</v>
      </c>
    </row>
    <row r="159" spans="2:60" ht="27" customHeight="1">
      <c r="B159" s="120"/>
      <c r="C159" s="1410"/>
      <c r="D159" s="1410"/>
      <c r="E159" s="1410"/>
      <c r="F159" s="1411"/>
      <c r="G159" s="1412"/>
      <c r="H159" s="1413"/>
      <c r="I159" s="1414"/>
      <c r="J159" s="1415"/>
      <c r="K159" s="1416"/>
      <c r="L159" s="1415"/>
      <c r="M159" s="1417"/>
      <c r="N159" s="1418"/>
      <c r="O159" s="1419"/>
      <c r="P159" s="1420"/>
      <c r="Q159" s="1421"/>
      <c r="R159" s="1422"/>
      <c r="S159" s="1423"/>
      <c r="T159" s="1409"/>
      <c r="U159" s="120"/>
      <c r="V159" s="1410"/>
      <c r="W159" s="1410"/>
      <c r="X159" s="1410"/>
      <c r="Y159" s="1411"/>
      <c r="Z159" s="1412"/>
      <c r="AA159" s="1413"/>
      <c r="AB159" s="1414"/>
      <c r="AC159" s="1415"/>
      <c r="AD159" s="1416"/>
      <c r="AE159" s="1415"/>
      <c r="AF159" s="1417"/>
      <c r="AG159" s="1418"/>
      <c r="AH159" s="1419"/>
      <c r="AI159" s="1420"/>
      <c r="AJ159" s="1421"/>
      <c r="AK159" s="1422"/>
      <c r="AL159" s="1423"/>
      <c r="AM159" s="1409"/>
      <c r="AN159" s="120"/>
      <c r="AO159" s="1410"/>
      <c r="AP159" s="1410"/>
      <c r="AQ159" s="1410"/>
      <c r="AR159" s="1411"/>
      <c r="AS159" s="1412"/>
      <c r="AT159" s="1413"/>
      <c r="AU159" s="1414"/>
      <c r="AV159" s="1415"/>
      <c r="AW159" s="1416"/>
      <c r="AX159" s="1415"/>
      <c r="AY159" s="1417"/>
      <c r="AZ159" s="1418"/>
      <c r="BA159" s="1419"/>
      <c r="BB159" s="1420"/>
      <c r="BC159" s="1421"/>
      <c r="BD159" s="1422"/>
      <c r="BE159" s="1423"/>
      <c r="BH159" s="3">
        <v>1</v>
      </c>
    </row>
    <row r="160" spans="2:60" ht="27" customHeight="1">
      <c r="B160" s="120"/>
      <c r="C160" s="1410"/>
      <c r="D160" s="1410"/>
      <c r="E160" s="1410"/>
      <c r="F160" s="1411"/>
      <c r="G160" s="1412"/>
      <c r="H160" s="1413"/>
      <c r="I160" s="1414"/>
      <c r="J160" s="1415"/>
      <c r="K160" s="1416"/>
      <c r="L160" s="1415"/>
      <c r="M160" s="1417"/>
      <c r="N160" s="1418"/>
      <c r="O160" s="1419"/>
      <c r="P160" s="1420"/>
      <c r="Q160" s="1421"/>
      <c r="R160" s="1422"/>
      <c r="S160" s="1423"/>
      <c r="T160" s="1409"/>
      <c r="U160" s="120"/>
      <c r="V160" s="1410"/>
      <c r="W160" s="1410"/>
      <c r="X160" s="1410"/>
      <c r="Y160" s="1411"/>
      <c r="Z160" s="1412"/>
      <c r="AA160" s="1413"/>
      <c r="AB160" s="1414"/>
      <c r="AC160" s="1415"/>
      <c r="AD160" s="1416"/>
      <c r="AE160" s="1415"/>
      <c r="AF160" s="1417"/>
      <c r="AG160" s="1418"/>
      <c r="AH160" s="1419"/>
      <c r="AI160" s="1420"/>
      <c r="AJ160" s="1421"/>
      <c r="AK160" s="1422"/>
      <c r="AL160" s="1423"/>
      <c r="AM160" s="1409"/>
      <c r="AN160" s="120"/>
      <c r="AO160" s="1410"/>
      <c r="AP160" s="1410"/>
      <c r="AQ160" s="1410"/>
      <c r="AR160" s="1411"/>
      <c r="AS160" s="1412"/>
      <c r="AT160" s="1413"/>
      <c r="AU160" s="1414"/>
      <c r="AV160" s="1415"/>
      <c r="AW160" s="1416"/>
      <c r="AX160" s="1415"/>
      <c r="AY160" s="1417"/>
      <c r="AZ160" s="1418"/>
      <c r="BA160" s="1419"/>
      <c r="BB160" s="1420"/>
      <c r="BC160" s="1421"/>
      <c r="BD160" s="1422"/>
      <c r="BE160" s="1423"/>
      <c r="BH160" s="3">
        <v>1</v>
      </c>
    </row>
    <row r="161" spans="2:60" ht="27" customHeight="1">
      <c r="B161" s="120"/>
      <c r="C161" s="1410"/>
      <c r="D161" s="1410"/>
      <c r="E161" s="1410"/>
      <c r="F161" s="1411"/>
      <c r="G161" s="1412"/>
      <c r="H161" s="1413"/>
      <c r="I161" s="1414"/>
      <c r="J161" s="1415"/>
      <c r="K161" s="1416"/>
      <c r="L161" s="1415"/>
      <c r="M161" s="1417"/>
      <c r="N161" s="1418"/>
      <c r="O161" s="1419"/>
      <c r="P161" s="1420"/>
      <c r="Q161" s="1421"/>
      <c r="R161" s="1422"/>
      <c r="S161" s="1423"/>
      <c r="T161" s="1409"/>
      <c r="U161" s="120"/>
      <c r="V161" s="1410"/>
      <c r="W161" s="1410"/>
      <c r="X161" s="1410"/>
      <c r="Y161" s="1411"/>
      <c r="Z161" s="1412"/>
      <c r="AA161" s="1413"/>
      <c r="AB161" s="1414"/>
      <c r="AC161" s="1415"/>
      <c r="AD161" s="1416"/>
      <c r="AE161" s="1415"/>
      <c r="AF161" s="1417"/>
      <c r="AG161" s="1418"/>
      <c r="AH161" s="1419"/>
      <c r="AI161" s="1420"/>
      <c r="AJ161" s="1421"/>
      <c r="AK161" s="1422"/>
      <c r="AL161" s="1423"/>
      <c r="AM161" s="1409"/>
      <c r="AN161" s="120"/>
      <c r="AO161" s="1410"/>
      <c r="AP161" s="1410"/>
      <c r="AQ161" s="1410"/>
      <c r="AR161" s="1411"/>
      <c r="AS161" s="1412"/>
      <c r="AT161" s="1413"/>
      <c r="AU161" s="1414"/>
      <c r="AV161" s="1415"/>
      <c r="AW161" s="1416"/>
      <c r="AX161" s="1415"/>
      <c r="AY161" s="1417"/>
      <c r="AZ161" s="1418"/>
      <c r="BA161" s="1419"/>
      <c r="BB161" s="1420"/>
      <c r="BC161" s="1421"/>
      <c r="BD161" s="1422"/>
      <c r="BE161" s="1423"/>
      <c r="BH161" s="3">
        <v>1</v>
      </c>
    </row>
    <row r="162" spans="2:60" ht="27" customHeight="1">
      <c r="B162" s="120"/>
      <c r="C162" s="1410"/>
      <c r="D162" s="1410"/>
      <c r="E162" s="1410"/>
      <c r="F162" s="1411"/>
      <c r="G162" s="1412"/>
      <c r="H162" s="1413"/>
      <c r="I162" s="1414"/>
      <c r="J162" s="1415"/>
      <c r="K162" s="1416"/>
      <c r="L162" s="1415"/>
      <c r="M162" s="1417"/>
      <c r="N162" s="1418"/>
      <c r="O162" s="1419"/>
      <c r="P162" s="1420"/>
      <c r="Q162" s="1421"/>
      <c r="R162" s="1422"/>
      <c r="S162" s="1423"/>
      <c r="T162" s="1409"/>
      <c r="U162" s="120"/>
      <c r="V162" s="1410"/>
      <c r="W162" s="1410"/>
      <c r="X162" s="1410"/>
      <c r="Y162" s="1411"/>
      <c r="Z162" s="1412"/>
      <c r="AA162" s="1413"/>
      <c r="AB162" s="1414"/>
      <c r="AC162" s="1415"/>
      <c r="AD162" s="1416"/>
      <c r="AE162" s="1415"/>
      <c r="AF162" s="1417"/>
      <c r="AG162" s="1418"/>
      <c r="AH162" s="1419"/>
      <c r="AI162" s="1420"/>
      <c r="AJ162" s="1421"/>
      <c r="AK162" s="1422"/>
      <c r="AL162" s="1423"/>
      <c r="AM162" s="1409"/>
      <c r="AN162" s="120"/>
      <c r="AO162" s="1410"/>
      <c r="AP162" s="1410"/>
      <c r="AQ162" s="1410"/>
      <c r="AR162" s="1411"/>
      <c r="AS162" s="1412"/>
      <c r="AT162" s="1413"/>
      <c r="AU162" s="1414"/>
      <c r="AV162" s="1415"/>
      <c r="AW162" s="1416"/>
      <c r="AX162" s="1415"/>
      <c r="AY162" s="1417"/>
      <c r="AZ162" s="1418"/>
      <c r="BA162" s="1419"/>
      <c r="BB162" s="1420"/>
      <c r="BC162" s="1421"/>
      <c r="BD162" s="1422"/>
      <c r="BE162" s="1423"/>
      <c r="BH162" s="3">
        <v>1</v>
      </c>
    </row>
    <row r="163" spans="2:60" ht="27" customHeight="1">
      <c r="B163" s="120"/>
      <c r="C163" s="1410"/>
      <c r="D163" s="1410"/>
      <c r="E163" s="1410"/>
      <c r="F163" s="1411"/>
      <c r="G163" s="1412"/>
      <c r="H163" s="1413"/>
      <c r="I163" s="1414"/>
      <c r="J163" s="1415"/>
      <c r="K163" s="1416"/>
      <c r="L163" s="1415"/>
      <c r="M163" s="1417"/>
      <c r="N163" s="1418"/>
      <c r="O163" s="1419"/>
      <c r="P163" s="1420"/>
      <c r="Q163" s="1421"/>
      <c r="R163" s="1422"/>
      <c r="S163" s="1423"/>
      <c r="T163" s="1409"/>
      <c r="U163" s="120"/>
      <c r="V163" s="1410"/>
      <c r="W163" s="1410"/>
      <c r="X163" s="1410"/>
      <c r="Y163" s="1411"/>
      <c r="Z163" s="1412"/>
      <c r="AA163" s="1413"/>
      <c r="AB163" s="1414"/>
      <c r="AC163" s="1415"/>
      <c r="AD163" s="1416"/>
      <c r="AE163" s="1415"/>
      <c r="AF163" s="1417"/>
      <c r="AG163" s="1418"/>
      <c r="AH163" s="1419"/>
      <c r="AI163" s="1420"/>
      <c r="AJ163" s="1421"/>
      <c r="AK163" s="1422"/>
      <c r="AL163" s="1423"/>
      <c r="AM163" s="1409"/>
      <c r="AN163" s="120"/>
      <c r="AO163" s="1410"/>
      <c r="AP163" s="1410"/>
      <c r="AQ163" s="1410"/>
      <c r="AR163" s="1411"/>
      <c r="AS163" s="1412"/>
      <c r="AT163" s="1413"/>
      <c r="AU163" s="1414"/>
      <c r="AV163" s="1415"/>
      <c r="AW163" s="1416"/>
      <c r="AX163" s="1415"/>
      <c r="AY163" s="1417"/>
      <c r="AZ163" s="1418"/>
      <c r="BA163" s="1419"/>
      <c r="BB163" s="1420"/>
      <c r="BC163" s="1421"/>
      <c r="BD163" s="1422"/>
      <c r="BE163" s="1423"/>
      <c r="BH163" s="3">
        <v>1</v>
      </c>
    </row>
    <row r="164" spans="2:60" ht="27" customHeight="1">
      <c r="B164" s="120"/>
      <c r="C164" s="1410"/>
      <c r="D164" s="1410"/>
      <c r="E164" s="1410"/>
      <c r="F164" s="1411"/>
      <c r="G164" s="1412"/>
      <c r="H164" s="1413"/>
      <c r="I164" s="1414"/>
      <c r="J164" s="1415"/>
      <c r="K164" s="1416"/>
      <c r="L164" s="1415"/>
      <c r="M164" s="1417"/>
      <c r="N164" s="1418"/>
      <c r="O164" s="1419"/>
      <c r="P164" s="1420"/>
      <c r="Q164" s="1421"/>
      <c r="R164" s="1422"/>
      <c r="S164" s="1423"/>
      <c r="T164" s="1409"/>
      <c r="U164" s="120"/>
      <c r="V164" s="1410"/>
      <c r="W164" s="1410"/>
      <c r="X164" s="1410"/>
      <c r="Y164" s="1411"/>
      <c r="Z164" s="1412"/>
      <c r="AA164" s="1413"/>
      <c r="AB164" s="1414"/>
      <c r="AC164" s="1415"/>
      <c r="AD164" s="1416"/>
      <c r="AE164" s="1415"/>
      <c r="AF164" s="1417"/>
      <c r="AG164" s="1418"/>
      <c r="AH164" s="1419"/>
      <c r="AI164" s="1420"/>
      <c r="AJ164" s="1421"/>
      <c r="AK164" s="1422"/>
      <c r="AL164" s="1423"/>
      <c r="AM164" s="1409"/>
      <c r="AN164" s="120"/>
      <c r="AO164" s="1410"/>
      <c r="AP164" s="1410"/>
      <c r="AQ164" s="1410"/>
      <c r="AR164" s="1411"/>
      <c r="AS164" s="1412"/>
      <c r="AT164" s="1413"/>
      <c r="AU164" s="1414"/>
      <c r="AV164" s="1415"/>
      <c r="AW164" s="1416"/>
      <c r="AX164" s="1415"/>
      <c r="AY164" s="1417"/>
      <c r="AZ164" s="1418"/>
      <c r="BA164" s="1419"/>
      <c r="BB164" s="1420"/>
      <c r="BC164" s="1421"/>
      <c r="BD164" s="1422"/>
      <c r="BE164" s="1423"/>
      <c r="BH164" s="3">
        <v>1</v>
      </c>
    </row>
    <row r="165" spans="2:60" ht="27" customHeight="1">
      <c r="B165" s="120"/>
      <c r="C165" s="1410"/>
      <c r="D165" s="1410"/>
      <c r="E165" s="1410"/>
      <c r="F165" s="1411"/>
      <c r="G165" s="1412"/>
      <c r="H165" s="1413"/>
      <c r="I165" s="1414"/>
      <c r="J165" s="1415"/>
      <c r="K165" s="1416"/>
      <c r="L165" s="1415"/>
      <c r="M165" s="1417"/>
      <c r="N165" s="1418"/>
      <c r="O165" s="1419"/>
      <c r="P165" s="1420"/>
      <c r="Q165" s="1421"/>
      <c r="R165" s="1422"/>
      <c r="S165" s="1423"/>
      <c r="T165" s="1409"/>
      <c r="U165" s="120"/>
      <c r="V165" s="1410"/>
      <c r="W165" s="1410"/>
      <c r="X165" s="1410"/>
      <c r="Y165" s="1411"/>
      <c r="Z165" s="1412"/>
      <c r="AA165" s="1413"/>
      <c r="AB165" s="1414"/>
      <c r="AC165" s="1415"/>
      <c r="AD165" s="1416"/>
      <c r="AE165" s="1415"/>
      <c r="AF165" s="1417"/>
      <c r="AG165" s="1418"/>
      <c r="AH165" s="1419"/>
      <c r="AI165" s="1420"/>
      <c r="AJ165" s="1421"/>
      <c r="AK165" s="1422"/>
      <c r="AL165" s="1423"/>
      <c r="AM165" s="1409"/>
      <c r="AN165" s="120"/>
      <c r="AO165" s="1410"/>
      <c r="AP165" s="1410"/>
      <c r="AQ165" s="1410"/>
      <c r="AR165" s="1411"/>
      <c r="AS165" s="1412"/>
      <c r="AT165" s="1413"/>
      <c r="AU165" s="1414"/>
      <c r="AV165" s="1415"/>
      <c r="AW165" s="1416"/>
      <c r="AX165" s="1415"/>
      <c r="AY165" s="1417"/>
      <c r="AZ165" s="1418"/>
      <c r="BA165" s="1419"/>
      <c r="BB165" s="1420"/>
      <c r="BC165" s="1421"/>
      <c r="BD165" s="1422"/>
      <c r="BE165" s="1423"/>
      <c r="BH165" s="3">
        <v>1</v>
      </c>
    </row>
    <row r="166" spans="2:60" ht="27" customHeight="1">
      <c r="B166" s="120"/>
      <c r="C166" s="1410"/>
      <c r="D166" s="1410"/>
      <c r="E166" s="1410"/>
      <c r="F166" s="1411"/>
      <c r="G166" s="1412"/>
      <c r="H166" s="1413"/>
      <c r="I166" s="1414"/>
      <c r="J166" s="1415"/>
      <c r="K166" s="1416"/>
      <c r="L166" s="1415"/>
      <c r="M166" s="1417"/>
      <c r="N166" s="1418"/>
      <c r="O166" s="1419"/>
      <c r="P166" s="1420"/>
      <c r="Q166" s="1421"/>
      <c r="R166" s="1422"/>
      <c r="S166" s="1423"/>
      <c r="T166" s="1409"/>
      <c r="U166" s="120"/>
      <c r="V166" s="1410"/>
      <c r="W166" s="1410"/>
      <c r="X166" s="1410"/>
      <c r="Y166" s="1411"/>
      <c r="Z166" s="1412"/>
      <c r="AA166" s="1413"/>
      <c r="AB166" s="1414"/>
      <c r="AC166" s="1415"/>
      <c r="AD166" s="1416"/>
      <c r="AE166" s="1415"/>
      <c r="AF166" s="1417"/>
      <c r="AG166" s="1418"/>
      <c r="AH166" s="1419"/>
      <c r="AI166" s="1420"/>
      <c r="AJ166" s="1421"/>
      <c r="AK166" s="1422"/>
      <c r="AL166" s="1423"/>
      <c r="AM166" s="1409"/>
      <c r="AN166" s="120"/>
      <c r="AO166" s="1410"/>
      <c r="AP166" s="1410"/>
      <c r="AQ166" s="1410"/>
      <c r="AR166" s="1411"/>
      <c r="AS166" s="1412"/>
      <c r="AT166" s="1413"/>
      <c r="AU166" s="1414"/>
      <c r="AV166" s="1415"/>
      <c r="AW166" s="1416"/>
      <c r="AX166" s="1415"/>
      <c r="AY166" s="1417"/>
      <c r="AZ166" s="1418"/>
      <c r="BA166" s="1419"/>
      <c r="BB166" s="1420"/>
      <c r="BC166" s="1421"/>
      <c r="BD166" s="1422"/>
      <c r="BE166" s="1423"/>
      <c r="BH166" s="3">
        <v>1</v>
      </c>
    </row>
    <row r="167" spans="2:60" ht="27" customHeight="1">
      <c r="B167" s="120"/>
      <c r="C167" s="1410"/>
      <c r="D167" s="1410"/>
      <c r="E167" s="1410"/>
      <c r="F167" s="1411"/>
      <c r="G167" s="1412"/>
      <c r="H167" s="1413"/>
      <c r="I167" s="1414"/>
      <c r="J167" s="1415"/>
      <c r="K167" s="1416"/>
      <c r="L167" s="1415"/>
      <c r="M167" s="1417"/>
      <c r="N167" s="1418"/>
      <c r="O167" s="1419"/>
      <c r="P167" s="1420"/>
      <c r="Q167" s="1421"/>
      <c r="R167" s="1422"/>
      <c r="S167" s="1423"/>
      <c r="T167" s="1409"/>
      <c r="U167" s="120"/>
      <c r="V167" s="1410"/>
      <c r="W167" s="1410"/>
      <c r="X167" s="1410"/>
      <c r="Y167" s="1411"/>
      <c r="Z167" s="1412"/>
      <c r="AA167" s="1413"/>
      <c r="AB167" s="1414"/>
      <c r="AC167" s="1415"/>
      <c r="AD167" s="1416"/>
      <c r="AE167" s="1415"/>
      <c r="AF167" s="1417"/>
      <c r="AG167" s="1418"/>
      <c r="AH167" s="1419"/>
      <c r="AI167" s="1420"/>
      <c r="AJ167" s="1421"/>
      <c r="AK167" s="1422"/>
      <c r="AL167" s="1423"/>
      <c r="AM167" s="1409"/>
      <c r="AN167" s="120"/>
      <c r="AO167" s="1410"/>
      <c r="AP167" s="1410"/>
      <c r="AQ167" s="1410"/>
      <c r="AR167" s="1411"/>
      <c r="AS167" s="1412"/>
      <c r="AT167" s="1413"/>
      <c r="AU167" s="1414"/>
      <c r="AV167" s="1415"/>
      <c r="AW167" s="1416"/>
      <c r="AX167" s="1415"/>
      <c r="AY167" s="1417"/>
      <c r="AZ167" s="1418"/>
      <c r="BA167" s="1419"/>
      <c r="BB167" s="1420"/>
      <c r="BC167" s="1421"/>
      <c r="BD167" s="1422"/>
      <c r="BE167" s="1423"/>
      <c r="BH167" s="3">
        <v>1</v>
      </c>
    </row>
    <row r="168" spans="2:60" ht="27" customHeight="1">
      <c r="B168" s="120"/>
      <c r="C168" s="1410"/>
      <c r="D168" s="1410"/>
      <c r="E168" s="1410"/>
      <c r="F168" s="1411"/>
      <c r="G168" s="1412"/>
      <c r="H168" s="1413"/>
      <c r="I168" s="1414"/>
      <c r="J168" s="1415"/>
      <c r="K168" s="1416"/>
      <c r="L168" s="1415"/>
      <c r="M168" s="1417"/>
      <c r="N168" s="1418"/>
      <c r="O168" s="1419"/>
      <c r="P168" s="1420"/>
      <c r="Q168" s="1421"/>
      <c r="R168" s="1422"/>
      <c r="S168" s="1423"/>
      <c r="T168" s="1409"/>
      <c r="U168" s="120"/>
      <c r="V168" s="1410"/>
      <c r="W168" s="1410"/>
      <c r="X168" s="1410"/>
      <c r="Y168" s="1411"/>
      <c r="Z168" s="1412"/>
      <c r="AA168" s="1413"/>
      <c r="AB168" s="1414"/>
      <c r="AC168" s="1415"/>
      <c r="AD168" s="1416"/>
      <c r="AE168" s="1415"/>
      <c r="AF168" s="1417"/>
      <c r="AG168" s="1418"/>
      <c r="AH168" s="1419"/>
      <c r="AI168" s="1420"/>
      <c r="AJ168" s="1421"/>
      <c r="AK168" s="1422"/>
      <c r="AL168" s="1423"/>
      <c r="AM168" s="1409"/>
      <c r="AN168" s="120"/>
      <c r="AO168" s="1410"/>
      <c r="AP168" s="1410"/>
      <c r="AQ168" s="1410"/>
      <c r="AR168" s="1411"/>
      <c r="AS168" s="1412"/>
      <c r="AT168" s="1413"/>
      <c r="AU168" s="1414"/>
      <c r="AV168" s="1415"/>
      <c r="AW168" s="1416"/>
      <c r="AX168" s="1415"/>
      <c r="AY168" s="1417"/>
      <c r="AZ168" s="1418"/>
      <c r="BA168" s="1419"/>
      <c r="BB168" s="1420"/>
      <c r="BC168" s="1421"/>
      <c r="BD168" s="1422"/>
      <c r="BE168" s="1423"/>
      <c r="BH168" s="3">
        <v>1</v>
      </c>
    </row>
    <row r="169" spans="2:60" ht="27" customHeight="1">
      <c r="B169" s="120"/>
      <c r="C169" s="1410"/>
      <c r="D169" s="1410"/>
      <c r="E169" s="1410"/>
      <c r="F169" s="1411"/>
      <c r="G169" s="1412"/>
      <c r="H169" s="1413"/>
      <c r="I169" s="1414"/>
      <c r="J169" s="1415"/>
      <c r="K169" s="1416"/>
      <c r="L169" s="1415"/>
      <c r="M169" s="1417"/>
      <c r="N169" s="1418"/>
      <c r="O169" s="1419"/>
      <c r="P169" s="1420"/>
      <c r="Q169" s="1421"/>
      <c r="R169" s="1422"/>
      <c r="S169" s="1423"/>
      <c r="T169" s="1409"/>
      <c r="U169" s="120"/>
      <c r="V169" s="1410"/>
      <c r="W169" s="1410"/>
      <c r="X169" s="1410"/>
      <c r="Y169" s="1411"/>
      <c r="Z169" s="1412"/>
      <c r="AA169" s="1413"/>
      <c r="AB169" s="1414"/>
      <c r="AC169" s="1415"/>
      <c r="AD169" s="1416"/>
      <c r="AE169" s="1415"/>
      <c r="AF169" s="1417"/>
      <c r="AG169" s="1418"/>
      <c r="AH169" s="1419"/>
      <c r="AI169" s="1420"/>
      <c r="AJ169" s="1421"/>
      <c r="AK169" s="1422"/>
      <c r="AL169" s="1423"/>
      <c r="AM169" s="1409"/>
      <c r="AN169" s="120"/>
      <c r="AO169" s="1410"/>
      <c r="AP169" s="1410"/>
      <c r="AQ169" s="1410"/>
      <c r="AR169" s="1411"/>
      <c r="AS169" s="1412"/>
      <c r="AT169" s="1413"/>
      <c r="AU169" s="1414"/>
      <c r="AV169" s="1415"/>
      <c r="AW169" s="1416"/>
      <c r="AX169" s="1415"/>
      <c r="AY169" s="1417"/>
      <c r="AZ169" s="1418"/>
      <c r="BA169" s="1419"/>
      <c r="BB169" s="1420"/>
      <c r="BC169" s="1421"/>
      <c r="BD169" s="1422"/>
      <c r="BE169" s="1423"/>
      <c r="BH169" s="3">
        <v>1</v>
      </c>
    </row>
    <row r="170" spans="2:60" ht="27" customHeight="1">
      <c r="B170" s="120"/>
      <c r="C170" s="1410"/>
      <c r="D170" s="1410"/>
      <c r="E170" s="1410"/>
      <c r="F170" s="1411"/>
      <c r="G170" s="1412"/>
      <c r="H170" s="1413"/>
      <c r="I170" s="1414"/>
      <c r="J170" s="1415"/>
      <c r="K170" s="1416"/>
      <c r="L170" s="1415"/>
      <c r="M170" s="1417"/>
      <c r="N170" s="1418"/>
      <c r="O170" s="1419"/>
      <c r="P170" s="1420"/>
      <c r="Q170" s="1421"/>
      <c r="R170" s="1422"/>
      <c r="S170" s="1423"/>
      <c r="T170" s="1409"/>
      <c r="U170" s="120"/>
      <c r="V170" s="1410"/>
      <c r="W170" s="1410"/>
      <c r="X170" s="1410"/>
      <c r="Y170" s="1411"/>
      <c r="Z170" s="1412"/>
      <c r="AA170" s="1413"/>
      <c r="AB170" s="1414"/>
      <c r="AC170" s="1415"/>
      <c r="AD170" s="1416"/>
      <c r="AE170" s="1415"/>
      <c r="AF170" s="1417"/>
      <c r="AG170" s="1418"/>
      <c r="AH170" s="1419"/>
      <c r="AI170" s="1420"/>
      <c r="AJ170" s="1421"/>
      <c r="AK170" s="1422"/>
      <c r="AL170" s="1423"/>
      <c r="AM170" s="1409"/>
      <c r="AN170" s="120"/>
      <c r="AO170" s="1410"/>
      <c r="AP170" s="1410"/>
      <c r="AQ170" s="1410"/>
      <c r="AR170" s="1411"/>
      <c r="AS170" s="1412"/>
      <c r="AT170" s="1413"/>
      <c r="AU170" s="1414"/>
      <c r="AV170" s="1415"/>
      <c r="AW170" s="1416"/>
      <c r="AX170" s="1415"/>
      <c r="AY170" s="1417"/>
      <c r="AZ170" s="1418"/>
      <c r="BA170" s="1419"/>
      <c r="BB170" s="1420"/>
      <c r="BC170" s="1421"/>
      <c r="BD170" s="1422"/>
      <c r="BE170" s="1423"/>
      <c r="BH170" s="3">
        <v>1</v>
      </c>
    </row>
    <row r="171" spans="2:60" ht="27" customHeight="1">
      <c r="B171" s="120"/>
      <c r="C171" s="1410"/>
      <c r="D171" s="1410"/>
      <c r="E171" s="1410"/>
      <c r="F171" s="1411"/>
      <c r="G171" s="1412"/>
      <c r="H171" s="1413"/>
      <c r="I171" s="1414"/>
      <c r="J171" s="1415"/>
      <c r="K171" s="1416"/>
      <c r="L171" s="1415"/>
      <c r="M171" s="1417"/>
      <c r="N171" s="1418"/>
      <c r="O171" s="1419"/>
      <c r="P171" s="1420"/>
      <c r="Q171" s="1421"/>
      <c r="R171" s="1422"/>
      <c r="S171" s="1423"/>
      <c r="T171" s="1409"/>
      <c r="U171" s="120"/>
      <c r="V171" s="1410"/>
      <c r="W171" s="1410"/>
      <c r="X171" s="1410"/>
      <c r="Y171" s="1411"/>
      <c r="Z171" s="1412"/>
      <c r="AA171" s="1413"/>
      <c r="AB171" s="1414"/>
      <c r="AC171" s="1415"/>
      <c r="AD171" s="1416"/>
      <c r="AE171" s="1415"/>
      <c r="AF171" s="1417"/>
      <c r="AG171" s="1418"/>
      <c r="AH171" s="1419"/>
      <c r="AI171" s="1420"/>
      <c r="AJ171" s="1421"/>
      <c r="AK171" s="1422"/>
      <c r="AL171" s="1423"/>
      <c r="AM171" s="1409"/>
      <c r="AN171" s="120"/>
      <c r="AO171" s="1410"/>
      <c r="AP171" s="1410"/>
      <c r="AQ171" s="1410"/>
      <c r="AR171" s="1411"/>
      <c r="AS171" s="1412"/>
      <c r="AT171" s="1413"/>
      <c r="AU171" s="1414"/>
      <c r="AV171" s="1415"/>
      <c r="AW171" s="1416"/>
      <c r="AX171" s="1415"/>
      <c r="AY171" s="1417"/>
      <c r="AZ171" s="1418"/>
      <c r="BA171" s="1419"/>
      <c r="BB171" s="1420"/>
      <c r="BC171" s="1421"/>
      <c r="BD171" s="1422"/>
      <c r="BE171" s="1423"/>
      <c r="BH171" s="3">
        <v>1</v>
      </c>
    </row>
    <row r="172" spans="2:60" ht="27" customHeight="1">
      <c r="B172" s="120"/>
      <c r="C172" s="1410"/>
      <c r="D172" s="1410"/>
      <c r="E172" s="1410"/>
      <c r="F172" s="1411"/>
      <c r="G172" s="1412"/>
      <c r="H172" s="1413"/>
      <c r="I172" s="1414"/>
      <c r="J172" s="1415"/>
      <c r="K172" s="1416"/>
      <c r="L172" s="1415"/>
      <c r="M172" s="1417"/>
      <c r="N172" s="1418"/>
      <c r="O172" s="1419"/>
      <c r="P172" s="1420"/>
      <c r="Q172" s="1421"/>
      <c r="R172" s="1422"/>
      <c r="S172" s="1423"/>
      <c r="T172" s="1409"/>
      <c r="U172" s="120"/>
      <c r="V172" s="1410"/>
      <c r="W172" s="1410"/>
      <c r="X172" s="1410"/>
      <c r="Y172" s="1411"/>
      <c r="Z172" s="1412"/>
      <c r="AA172" s="1413"/>
      <c r="AB172" s="1414"/>
      <c r="AC172" s="1415"/>
      <c r="AD172" s="1416"/>
      <c r="AE172" s="1415"/>
      <c r="AF172" s="1417"/>
      <c r="AG172" s="1418"/>
      <c r="AH172" s="1419"/>
      <c r="AI172" s="1420"/>
      <c r="AJ172" s="1421"/>
      <c r="AK172" s="1422"/>
      <c r="AL172" s="1423"/>
      <c r="AM172" s="1409"/>
      <c r="AN172" s="120"/>
      <c r="AO172" s="1410"/>
      <c r="AP172" s="1410"/>
      <c r="AQ172" s="1410"/>
      <c r="AR172" s="1411"/>
      <c r="AS172" s="1412"/>
      <c r="AT172" s="1413"/>
      <c r="AU172" s="1414"/>
      <c r="AV172" s="1415"/>
      <c r="AW172" s="1416"/>
      <c r="AX172" s="1415"/>
      <c r="AY172" s="1417"/>
      <c r="AZ172" s="1418"/>
      <c r="BA172" s="1419"/>
      <c r="BB172" s="1420"/>
      <c r="BC172" s="1421"/>
      <c r="BD172" s="1422"/>
      <c r="BE172" s="1423"/>
      <c r="BH172" s="3">
        <v>1</v>
      </c>
    </row>
    <row r="173" spans="2:60" ht="27" customHeight="1">
      <c r="B173" s="120"/>
      <c r="C173" s="1410"/>
      <c r="D173" s="1410"/>
      <c r="E173" s="1410"/>
      <c r="F173" s="1411"/>
      <c r="G173" s="1412"/>
      <c r="H173" s="1413"/>
      <c r="I173" s="1414"/>
      <c r="J173" s="1415"/>
      <c r="K173" s="1416"/>
      <c r="L173" s="1415"/>
      <c r="M173" s="1417"/>
      <c r="N173" s="1418"/>
      <c r="O173" s="1419"/>
      <c r="P173" s="1420"/>
      <c r="Q173" s="1421"/>
      <c r="R173" s="1422"/>
      <c r="S173" s="1423"/>
      <c r="T173" s="1409"/>
      <c r="U173" s="120"/>
      <c r="V173" s="1410"/>
      <c r="W173" s="1410"/>
      <c r="X173" s="1410"/>
      <c r="Y173" s="1411"/>
      <c r="Z173" s="1412"/>
      <c r="AA173" s="1413"/>
      <c r="AB173" s="1414"/>
      <c r="AC173" s="1415"/>
      <c r="AD173" s="1416"/>
      <c r="AE173" s="1415"/>
      <c r="AF173" s="1417"/>
      <c r="AG173" s="1418"/>
      <c r="AH173" s="1419"/>
      <c r="AI173" s="1420"/>
      <c r="AJ173" s="1421"/>
      <c r="AK173" s="1422"/>
      <c r="AL173" s="1423"/>
      <c r="AM173" s="1409"/>
      <c r="AN173" s="120"/>
      <c r="AO173" s="1410"/>
      <c r="AP173" s="1410"/>
      <c r="AQ173" s="1410"/>
      <c r="AR173" s="1411"/>
      <c r="AS173" s="1412"/>
      <c r="AT173" s="1413"/>
      <c r="AU173" s="1414"/>
      <c r="AV173" s="1415"/>
      <c r="AW173" s="1416"/>
      <c r="AX173" s="1415"/>
      <c r="AY173" s="1417"/>
      <c r="AZ173" s="1418"/>
      <c r="BA173" s="1419"/>
      <c r="BB173" s="1420"/>
      <c r="BC173" s="1421"/>
      <c r="BD173" s="1422"/>
      <c r="BE173" s="1423"/>
      <c r="BH173" s="3">
        <v>1</v>
      </c>
    </row>
    <row r="174" spans="2:60" ht="27" customHeight="1">
      <c r="B174" s="120"/>
      <c r="C174" s="1410"/>
      <c r="D174" s="1410"/>
      <c r="E174" s="1410"/>
      <c r="F174" s="1411"/>
      <c r="G174" s="1412"/>
      <c r="H174" s="1413"/>
      <c r="I174" s="1414"/>
      <c r="J174" s="1415"/>
      <c r="K174" s="1416"/>
      <c r="L174" s="1415"/>
      <c r="M174" s="1417"/>
      <c r="N174" s="1418"/>
      <c r="O174" s="1419"/>
      <c r="P174" s="1420"/>
      <c r="Q174" s="1421"/>
      <c r="R174" s="1422"/>
      <c r="S174" s="1423"/>
      <c r="T174" s="1409"/>
      <c r="U174" s="120"/>
      <c r="V174" s="1410"/>
      <c r="W174" s="1410"/>
      <c r="X174" s="1410"/>
      <c r="Y174" s="1411"/>
      <c r="Z174" s="1412"/>
      <c r="AA174" s="1413"/>
      <c r="AB174" s="1414"/>
      <c r="AC174" s="1415"/>
      <c r="AD174" s="1416"/>
      <c r="AE174" s="1415"/>
      <c r="AF174" s="1417"/>
      <c r="AG174" s="1418"/>
      <c r="AH174" s="1419"/>
      <c r="AI174" s="1420"/>
      <c r="AJ174" s="1421"/>
      <c r="AK174" s="1422"/>
      <c r="AL174" s="1423"/>
      <c r="AM174" s="1409"/>
      <c r="AN174" s="120"/>
      <c r="AO174" s="1410"/>
      <c r="AP174" s="1410"/>
      <c r="AQ174" s="1410"/>
      <c r="AR174" s="1411"/>
      <c r="AS174" s="1412"/>
      <c r="AT174" s="1413"/>
      <c r="AU174" s="1414"/>
      <c r="AV174" s="1415"/>
      <c r="AW174" s="1416"/>
      <c r="AX174" s="1415"/>
      <c r="AY174" s="1417"/>
      <c r="AZ174" s="1418"/>
      <c r="BA174" s="1419"/>
      <c r="BB174" s="1420"/>
      <c r="BC174" s="1421"/>
      <c r="BD174" s="1422"/>
      <c r="BE174" s="1423"/>
      <c r="BH174" s="3">
        <v>1</v>
      </c>
    </row>
    <row r="175" spans="2:60" ht="27" customHeight="1">
      <c r="B175" s="120"/>
      <c r="C175" s="1410"/>
      <c r="D175" s="1410"/>
      <c r="E175" s="1410"/>
      <c r="F175" s="1411"/>
      <c r="G175" s="1412"/>
      <c r="H175" s="1413"/>
      <c r="I175" s="1414"/>
      <c r="J175" s="1415"/>
      <c r="K175" s="1416"/>
      <c r="L175" s="1415"/>
      <c r="M175" s="1417"/>
      <c r="N175" s="1418"/>
      <c r="O175" s="1419"/>
      <c r="P175" s="1420"/>
      <c r="Q175" s="1421"/>
      <c r="R175" s="1422"/>
      <c r="S175" s="1423"/>
      <c r="T175" s="1409"/>
      <c r="U175" s="120"/>
      <c r="V175" s="1410"/>
      <c r="W175" s="1410"/>
      <c r="X175" s="1410"/>
      <c r="Y175" s="1411"/>
      <c r="Z175" s="1412"/>
      <c r="AA175" s="1413"/>
      <c r="AB175" s="1414"/>
      <c r="AC175" s="1415"/>
      <c r="AD175" s="1416"/>
      <c r="AE175" s="1415"/>
      <c r="AF175" s="1417"/>
      <c r="AG175" s="1418"/>
      <c r="AH175" s="1419"/>
      <c r="AI175" s="1420"/>
      <c r="AJ175" s="1421"/>
      <c r="AK175" s="1422"/>
      <c r="AL175" s="1423"/>
      <c r="AM175" s="1409"/>
      <c r="AN175" s="120"/>
      <c r="AO175" s="1410"/>
      <c r="AP175" s="1410"/>
      <c r="AQ175" s="1410"/>
      <c r="AR175" s="1411"/>
      <c r="AS175" s="1412"/>
      <c r="AT175" s="1413"/>
      <c r="AU175" s="1414"/>
      <c r="AV175" s="1415"/>
      <c r="AW175" s="1416"/>
      <c r="AX175" s="1415"/>
      <c r="AY175" s="1417"/>
      <c r="AZ175" s="1418"/>
      <c r="BA175" s="1419"/>
      <c r="BB175" s="1420"/>
      <c r="BC175" s="1421"/>
      <c r="BD175" s="1422"/>
      <c r="BE175" s="1423"/>
      <c r="BH175" s="3">
        <v>1</v>
      </c>
    </row>
    <row r="176" spans="2:60" ht="27" customHeight="1">
      <c r="B176" s="120"/>
      <c r="C176" s="1410"/>
      <c r="D176" s="1410"/>
      <c r="E176" s="1410"/>
      <c r="F176" s="1411"/>
      <c r="G176" s="1412"/>
      <c r="H176" s="1413"/>
      <c r="I176" s="1414"/>
      <c r="J176" s="1415"/>
      <c r="K176" s="1416"/>
      <c r="L176" s="1415"/>
      <c r="M176" s="1417"/>
      <c r="N176" s="1418"/>
      <c r="O176" s="1419"/>
      <c r="P176" s="1420"/>
      <c r="Q176" s="1421"/>
      <c r="R176" s="1422"/>
      <c r="S176" s="1423"/>
      <c r="T176" s="1409"/>
      <c r="U176" s="120"/>
      <c r="V176" s="1410"/>
      <c r="W176" s="1410"/>
      <c r="X176" s="1410"/>
      <c r="Y176" s="1411"/>
      <c r="Z176" s="1412"/>
      <c r="AA176" s="1413"/>
      <c r="AB176" s="1414"/>
      <c r="AC176" s="1415"/>
      <c r="AD176" s="1416"/>
      <c r="AE176" s="1415"/>
      <c r="AF176" s="1417"/>
      <c r="AG176" s="1418"/>
      <c r="AH176" s="1419"/>
      <c r="AI176" s="1420"/>
      <c r="AJ176" s="1421"/>
      <c r="AK176" s="1422"/>
      <c r="AL176" s="1423"/>
      <c r="AM176" s="1409"/>
      <c r="AN176" s="120"/>
      <c r="AO176" s="1410"/>
      <c r="AP176" s="1410"/>
      <c r="AQ176" s="1410"/>
      <c r="AR176" s="1411"/>
      <c r="AS176" s="1412"/>
      <c r="AT176" s="1413"/>
      <c r="AU176" s="1414"/>
      <c r="AV176" s="1415"/>
      <c r="AW176" s="1416"/>
      <c r="AX176" s="1415"/>
      <c r="AY176" s="1417"/>
      <c r="AZ176" s="1418"/>
      <c r="BA176" s="1419"/>
      <c r="BB176" s="1420"/>
      <c r="BC176" s="1421"/>
      <c r="BD176" s="1422"/>
      <c r="BE176" s="1423"/>
      <c r="BH176" s="3">
        <v>1</v>
      </c>
    </row>
    <row r="177" spans="2:60" ht="27" customHeight="1">
      <c r="B177" s="120"/>
      <c r="C177" s="1410"/>
      <c r="D177" s="1410"/>
      <c r="E177" s="1410"/>
      <c r="F177" s="1411"/>
      <c r="G177" s="1412"/>
      <c r="H177" s="1413"/>
      <c r="I177" s="1414"/>
      <c r="J177" s="1415"/>
      <c r="K177" s="1416"/>
      <c r="L177" s="1415"/>
      <c r="M177" s="1417"/>
      <c r="N177" s="1418"/>
      <c r="O177" s="1419"/>
      <c r="P177" s="1420"/>
      <c r="Q177" s="1421"/>
      <c r="R177" s="1422"/>
      <c r="S177" s="1423"/>
      <c r="T177" s="1409"/>
      <c r="U177" s="120"/>
      <c r="V177" s="1410"/>
      <c r="W177" s="1410"/>
      <c r="X177" s="1410"/>
      <c r="Y177" s="1411"/>
      <c r="Z177" s="1412"/>
      <c r="AA177" s="1413"/>
      <c r="AB177" s="1414"/>
      <c r="AC177" s="1415"/>
      <c r="AD177" s="1416"/>
      <c r="AE177" s="1415"/>
      <c r="AF177" s="1417"/>
      <c r="AG177" s="1418"/>
      <c r="AH177" s="1419"/>
      <c r="AI177" s="1420"/>
      <c r="AJ177" s="1421"/>
      <c r="AK177" s="1422"/>
      <c r="AL177" s="1423"/>
      <c r="AM177" s="1409"/>
      <c r="AN177" s="120"/>
      <c r="AO177" s="1410"/>
      <c r="AP177" s="1410"/>
      <c r="AQ177" s="1410"/>
      <c r="AR177" s="1411"/>
      <c r="AS177" s="1412"/>
      <c r="AT177" s="1413"/>
      <c r="AU177" s="1414"/>
      <c r="AV177" s="1415"/>
      <c r="AW177" s="1416"/>
      <c r="AX177" s="1415"/>
      <c r="AY177" s="1417"/>
      <c r="AZ177" s="1418"/>
      <c r="BA177" s="1419"/>
      <c r="BB177" s="1420"/>
      <c r="BC177" s="1421"/>
      <c r="BD177" s="1422"/>
      <c r="BE177" s="1423"/>
      <c r="BH177" s="3">
        <v>1</v>
      </c>
    </row>
    <row r="178" spans="2:60" ht="27" customHeight="1">
      <c r="B178" s="120"/>
      <c r="C178" s="1410"/>
      <c r="D178" s="1410"/>
      <c r="E178" s="1410"/>
      <c r="F178" s="1411"/>
      <c r="G178" s="1412"/>
      <c r="H178" s="1413"/>
      <c r="I178" s="1414"/>
      <c r="J178" s="1415"/>
      <c r="K178" s="1416"/>
      <c r="L178" s="1415"/>
      <c r="M178" s="1417"/>
      <c r="N178" s="1418"/>
      <c r="O178" s="1419"/>
      <c r="P178" s="1420"/>
      <c r="Q178" s="1421"/>
      <c r="R178" s="1422"/>
      <c r="S178" s="1423"/>
      <c r="T178" s="1409"/>
      <c r="U178" s="120"/>
      <c r="V178" s="1410"/>
      <c r="W178" s="1410"/>
      <c r="X178" s="1410"/>
      <c r="Y178" s="1411"/>
      <c r="Z178" s="1412"/>
      <c r="AA178" s="1413"/>
      <c r="AB178" s="1414"/>
      <c r="AC178" s="1415"/>
      <c r="AD178" s="1416"/>
      <c r="AE178" s="1415"/>
      <c r="AF178" s="1417"/>
      <c r="AG178" s="1418"/>
      <c r="AH178" s="1419"/>
      <c r="AI178" s="1420"/>
      <c r="AJ178" s="1421"/>
      <c r="AK178" s="1422"/>
      <c r="AL178" s="1423"/>
      <c r="AM178" s="1409"/>
      <c r="AN178" s="120"/>
      <c r="AO178" s="1410"/>
      <c r="AP178" s="1410"/>
      <c r="AQ178" s="1410"/>
      <c r="AR178" s="1411"/>
      <c r="AS178" s="1412"/>
      <c r="AT178" s="1413"/>
      <c r="AU178" s="1414"/>
      <c r="AV178" s="1415"/>
      <c r="AW178" s="1416"/>
      <c r="AX178" s="1415"/>
      <c r="AY178" s="1417"/>
      <c r="AZ178" s="1418"/>
      <c r="BA178" s="1419"/>
      <c r="BB178" s="1420"/>
      <c r="BC178" s="1421"/>
      <c r="BD178" s="1422"/>
      <c r="BE178" s="1423"/>
      <c r="BH178" s="3">
        <v>1</v>
      </c>
    </row>
    <row r="179" spans="2:60" ht="27" customHeight="1">
      <c r="B179" s="120"/>
      <c r="C179" s="1410"/>
      <c r="D179" s="1410"/>
      <c r="E179" s="1410"/>
      <c r="F179" s="1411"/>
      <c r="G179" s="1412"/>
      <c r="H179" s="1413"/>
      <c r="I179" s="1414"/>
      <c r="J179" s="1415"/>
      <c r="K179" s="1416"/>
      <c r="L179" s="1415"/>
      <c r="M179" s="1417"/>
      <c r="N179" s="1418"/>
      <c r="O179" s="1419"/>
      <c r="P179" s="1420"/>
      <c r="Q179" s="1421"/>
      <c r="R179" s="1422"/>
      <c r="S179" s="1423"/>
      <c r="T179" s="1409"/>
      <c r="U179" s="120"/>
      <c r="V179" s="1410"/>
      <c r="W179" s="1410"/>
      <c r="X179" s="1410"/>
      <c r="Y179" s="1411"/>
      <c r="Z179" s="1412"/>
      <c r="AA179" s="1413"/>
      <c r="AB179" s="1414"/>
      <c r="AC179" s="1415"/>
      <c r="AD179" s="1416"/>
      <c r="AE179" s="1415"/>
      <c r="AF179" s="1417"/>
      <c r="AG179" s="1418"/>
      <c r="AH179" s="1419"/>
      <c r="AI179" s="1420"/>
      <c r="AJ179" s="1421"/>
      <c r="AK179" s="1422"/>
      <c r="AL179" s="1423"/>
      <c r="AM179" s="1409"/>
      <c r="AN179" s="120"/>
      <c r="AO179" s="1410"/>
      <c r="AP179" s="1410"/>
      <c r="AQ179" s="1410"/>
      <c r="AR179" s="1411"/>
      <c r="AS179" s="1412"/>
      <c r="AT179" s="1413"/>
      <c r="AU179" s="1414"/>
      <c r="AV179" s="1415"/>
      <c r="AW179" s="1416"/>
      <c r="AX179" s="1415"/>
      <c r="AY179" s="1417"/>
      <c r="AZ179" s="1418"/>
      <c r="BA179" s="1419"/>
      <c r="BB179" s="1420"/>
      <c r="BC179" s="1421"/>
      <c r="BD179" s="1422"/>
      <c r="BE179" s="1423"/>
      <c r="BH179" s="3">
        <v>1</v>
      </c>
    </row>
    <row r="180" spans="2:60" ht="27" customHeight="1">
      <c r="B180" s="120"/>
      <c r="C180" s="1410"/>
      <c r="D180" s="1410"/>
      <c r="E180" s="1410"/>
      <c r="F180" s="1411"/>
      <c r="G180" s="1412"/>
      <c r="H180" s="1413"/>
      <c r="I180" s="1414"/>
      <c r="J180" s="1415"/>
      <c r="K180" s="1416"/>
      <c r="L180" s="1415"/>
      <c r="M180" s="1417"/>
      <c r="N180" s="1418"/>
      <c r="O180" s="1419"/>
      <c r="P180" s="1420"/>
      <c r="Q180" s="1421"/>
      <c r="R180" s="1422"/>
      <c r="S180" s="1423"/>
      <c r="T180" s="1409"/>
      <c r="U180" s="120"/>
      <c r="V180" s="1410"/>
      <c r="W180" s="1410"/>
      <c r="X180" s="1410"/>
      <c r="Y180" s="1411"/>
      <c r="Z180" s="1412"/>
      <c r="AA180" s="1413"/>
      <c r="AB180" s="1414"/>
      <c r="AC180" s="1415"/>
      <c r="AD180" s="1416"/>
      <c r="AE180" s="1415"/>
      <c r="AF180" s="1417"/>
      <c r="AG180" s="1418"/>
      <c r="AH180" s="1419"/>
      <c r="AI180" s="1420"/>
      <c r="AJ180" s="1421"/>
      <c r="AK180" s="1422"/>
      <c r="AL180" s="1423"/>
      <c r="AM180" s="1409"/>
      <c r="AN180" s="120"/>
      <c r="AO180" s="1410"/>
      <c r="AP180" s="1410"/>
      <c r="AQ180" s="1410"/>
      <c r="AR180" s="1411"/>
      <c r="AS180" s="1412"/>
      <c r="AT180" s="1413"/>
      <c r="AU180" s="1414"/>
      <c r="AV180" s="1415"/>
      <c r="AW180" s="1416"/>
      <c r="AX180" s="1415"/>
      <c r="AY180" s="1417"/>
      <c r="AZ180" s="1418"/>
      <c r="BA180" s="1419"/>
      <c r="BB180" s="1420"/>
      <c r="BC180" s="1421"/>
      <c r="BD180" s="1422"/>
      <c r="BE180" s="1423"/>
      <c r="BH180" s="3">
        <v>1</v>
      </c>
    </row>
    <row r="181" spans="2:60" ht="27" customHeight="1">
      <c r="B181" s="120"/>
      <c r="C181" s="1410"/>
      <c r="D181" s="1410"/>
      <c r="E181" s="1410"/>
      <c r="F181" s="1411"/>
      <c r="G181" s="1412"/>
      <c r="H181" s="1413"/>
      <c r="I181" s="1414"/>
      <c r="J181" s="1415"/>
      <c r="K181" s="1416"/>
      <c r="L181" s="1415"/>
      <c r="M181" s="1417"/>
      <c r="N181" s="1418"/>
      <c r="O181" s="1419"/>
      <c r="P181" s="1420"/>
      <c r="Q181" s="1421"/>
      <c r="R181" s="1422"/>
      <c r="S181" s="1423"/>
      <c r="T181" s="1409"/>
      <c r="U181" s="120"/>
      <c r="V181" s="1410"/>
      <c r="W181" s="1410"/>
      <c r="X181" s="1410"/>
      <c r="Y181" s="1411"/>
      <c r="Z181" s="1412"/>
      <c r="AA181" s="1413"/>
      <c r="AB181" s="1414"/>
      <c r="AC181" s="1415"/>
      <c r="AD181" s="1416"/>
      <c r="AE181" s="1415"/>
      <c r="AF181" s="1417"/>
      <c r="AG181" s="1418"/>
      <c r="AH181" s="1419"/>
      <c r="AI181" s="1420"/>
      <c r="AJ181" s="1421"/>
      <c r="AK181" s="1422"/>
      <c r="AL181" s="1423"/>
      <c r="AM181" s="1409"/>
      <c r="AN181" s="120"/>
      <c r="AO181" s="1410"/>
      <c r="AP181" s="1410"/>
      <c r="AQ181" s="1410"/>
      <c r="AR181" s="1411"/>
      <c r="AS181" s="1412"/>
      <c r="AT181" s="1413"/>
      <c r="AU181" s="1414"/>
      <c r="AV181" s="1415"/>
      <c r="AW181" s="1416"/>
      <c r="AX181" s="1415"/>
      <c r="AY181" s="1417"/>
      <c r="AZ181" s="1418"/>
      <c r="BA181" s="1419"/>
      <c r="BB181" s="1420"/>
      <c r="BC181" s="1421"/>
      <c r="BD181" s="1422"/>
      <c r="BE181" s="1423"/>
      <c r="BH181" s="3">
        <v>1</v>
      </c>
    </row>
    <row r="182" spans="2:60" ht="27" customHeight="1">
      <c r="B182" s="120"/>
      <c r="C182" s="1410"/>
      <c r="D182" s="1410"/>
      <c r="E182" s="1410"/>
      <c r="F182" s="1411"/>
      <c r="G182" s="1412"/>
      <c r="H182" s="1413"/>
      <c r="I182" s="1414"/>
      <c r="J182" s="1415"/>
      <c r="K182" s="1416"/>
      <c r="L182" s="1415"/>
      <c r="M182" s="1417"/>
      <c r="N182" s="1418"/>
      <c r="O182" s="1419"/>
      <c r="P182" s="1420"/>
      <c r="Q182" s="1421"/>
      <c r="R182" s="1422"/>
      <c r="S182" s="1423"/>
      <c r="T182" s="1409"/>
      <c r="U182" s="120"/>
      <c r="V182" s="1410"/>
      <c r="W182" s="1410"/>
      <c r="X182" s="1410"/>
      <c r="Y182" s="1411"/>
      <c r="Z182" s="1412"/>
      <c r="AA182" s="1413"/>
      <c r="AB182" s="1414"/>
      <c r="AC182" s="1415"/>
      <c r="AD182" s="1416"/>
      <c r="AE182" s="1415"/>
      <c r="AF182" s="1417"/>
      <c r="AG182" s="1418"/>
      <c r="AH182" s="1419"/>
      <c r="AI182" s="1420"/>
      <c r="AJ182" s="1421"/>
      <c r="AK182" s="1422"/>
      <c r="AL182" s="1423"/>
      <c r="AM182" s="1409"/>
      <c r="AN182" s="120"/>
      <c r="AO182" s="1410"/>
      <c r="AP182" s="1410"/>
      <c r="AQ182" s="1410"/>
      <c r="AR182" s="1411"/>
      <c r="AS182" s="1412"/>
      <c r="AT182" s="1413"/>
      <c r="AU182" s="1414"/>
      <c r="AV182" s="1415"/>
      <c r="AW182" s="1416"/>
      <c r="AX182" s="1415"/>
      <c r="AY182" s="1417"/>
      <c r="AZ182" s="1418"/>
      <c r="BA182" s="1419"/>
      <c r="BB182" s="1420"/>
      <c r="BC182" s="1421"/>
      <c r="BD182" s="1422"/>
      <c r="BE182" s="1423"/>
      <c r="BH182" s="3">
        <v>1</v>
      </c>
    </row>
    <row r="183" spans="2:60" ht="27" customHeight="1">
      <c r="B183" s="120"/>
      <c r="C183" s="1410"/>
      <c r="D183" s="1410"/>
      <c r="E183" s="1410"/>
      <c r="F183" s="1411"/>
      <c r="G183" s="1412"/>
      <c r="H183" s="1413"/>
      <c r="I183" s="1414"/>
      <c r="J183" s="1415"/>
      <c r="K183" s="1416"/>
      <c r="L183" s="1415"/>
      <c r="M183" s="1417"/>
      <c r="N183" s="1418"/>
      <c r="O183" s="1419"/>
      <c r="P183" s="1420"/>
      <c r="Q183" s="1421"/>
      <c r="R183" s="1422"/>
      <c r="S183" s="1423"/>
      <c r="T183" s="1409"/>
      <c r="U183" s="120"/>
      <c r="V183" s="1410"/>
      <c r="W183" s="1410"/>
      <c r="X183" s="1410"/>
      <c r="Y183" s="1411"/>
      <c r="Z183" s="1412"/>
      <c r="AA183" s="1413"/>
      <c r="AB183" s="1414"/>
      <c r="AC183" s="1415"/>
      <c r="AD183" s="1416"/>
      <c r="AE183" s="1415"/>
      <c r="AF183" s="1417"/>
      <c r="AG183" s="1418"/>
      <c r="AH183" s="1419"/>
      <c r="AI183" s="1420"/>
      <c r="AJ183" s="1421"/>
      <c r="AK183" s="1422"/>
      <c r="AL183" s="1423"/>
      <c r="AM183" s="1409"/>
      <c r="AN183" s="120"/>
      <c r="AO183" s="1410"/>
      <c r="AP183" s="1410"/>
      <c r="AQ183" s="1410"/>
      <c r="AR183" s="1411"/>
      <c r="AS183" s="1412"/>
      <c r="AT183" s="1413"/>
      <c r="AU183" s="1414"/>
      <c r="AV183" s="1415"/>
      <c r="AW183" s="1416"/>
      <c r="AX183" s="1415"/>
      <c r="AY183" s="1417"/>
      <c r="AZ183" s="1418"/>
      <c r="BA183" s="1419"/>
      <c r="BB183" s="1420"/>
      <c r="BC183" s="1421"/>
      <c r="BD183" s="1422"/>
      <c r="BE183" s="1423"/>
      <c r="BH183" s="3">
        <v>1</v>
      </c>
    </row>
    <row r="184" spans="2:60" ht="27" customHeight="1">
      <c r="B184" s="120"/>
      <c r="C184" s="1410"/>
      <c r="D184" s="1410"/>
      <c r="E184" s="1410"/>
      <c r="F184" s="1411"/>
      <c r="G184" s="1412"/>
      <c r="H184" s="1413"/>
      <c r="I184" s="1414"/>
      <c r="J184" s="1415"/>
      <c r="K184" s="1416"/>
      <c r="L184" s="1415"/>
      <c r="M184" s="1417"/>
      <c r="N184" s="1418"/>
      <c r="O184" s="1419"/>
      <c r="P184" s="1420"/>
      <c r="Q184" s="1421"/>
      <c r="R184" s="1422"/>
      <c r="S184" s="1423"/>
      <c r="T184" s="1409"/>
      <c r="U184" s="120"/>
      <c r="V184" s="1410"/>
      <c r="W184" s="1410"/>
      <c r="X184" s="1410"/>
      <c r="Y184" s="1411"/>
      <c r="Z184" s="1412"/>
      <c r="AA184" s="1413"/>
      <c r="AB184" s="1414"/>
      <c r="AC184" s="1415"/>
      <c r="AD184" s="1416"/>
      <c r="AE184" s="1415"/>
      <c r="AF184" s="1417"/>
      <c r="AG184" s="1418"/>
      <c r="AH184" s="1419"/>
      <c r="AI184" s="1420"/>
      <c r="AJ184" s="1421"/>
      <c r="AK184" s="1422"/>
      <c r="AL184" s="1423"/>
      <c r="AM184" s="1409"/>
      <c r="AN184" s="120"/>
      <c r="AO184" s="1410"/>
      <c r="AP184" s="1410"/>
      <c r="AQ184" s="1410"/>
      <c r="AR184" s="1411"/>
      <c r="AS184" s="1412"/>
      <c r="AT184" s="1413"/>
      <c r="AU184" s="1414"/>
      <c r="AV184" s="1415"/>
      <c r="AW184" s="1416"/>
      <c r="AX184" s="1415"/>
      <c r="AY184" s="1417"/>
      <c r="AZ184" s="1418"/>
      <c r="BA184" s="1419"/>
      <c r="BB184" s="1420"/>
      <c r="BC184" s="1421"/>
      <c r="BD184" s="1422"/>
      <c r="BE184" s="1423"/>
      <c r="BH184" s="3">
        <v>1</v>
      </c>
    </row>
    <row r="185" spans="2:60" ht="27" customHeight="1">
      <c r="B185" s="120"/>
      <c r="C185" s="1410"/>
      <c r="D185" s="1410"/>
      <c r="E185" s="1410"/>
      <c r="F185" s="1411"/>
      <c r="G185" s="1412"/>
      <c r="H185" s="1413"/>
      <c r="I185" s="1414"/>
      <c r="J185" s="1415"/>
      <c r="K185" s="1416"/>
      <c r="L185" s="1415"/>
      <c r="M185" s="1417"/>
      <c r="N185" s="1418"/>
      <c r="O185" s="1419"/>
      <c r="P185" s="1420"/>
      <c r="Q185" s="1421"/>
      <c r="R185" s="1422"/>
      <c r="S185" s="1423"/>
      <c r="T185" s="1409"/>
      <c r="U185" s="120"/>
      <c r="V185" s="1410"/>
      <c r="W185" s="1410"/>
      <c r="X185" s="1410"/>
      <c r="Y185" s="1411"/>
      <c r="Z185" s="1412"/>
      <c r="AA185" s="1413"/>
      <c r="AB185" s="1414"/>
      <c r="AC185" s="1415"/>
      <c r="AD185" s="1416"/>
      <c r="AE185" s="1415"/>
      <c r="AF185" s="1417"/>
      <c r="AG185" s="1418"/>
      <c r="AH185" s="1419"/>
      <c r="AI185" s="1420"/>
      <c r="AJ185" s="1421"/>
      <c r="AK185" s="1422"/>
      <c r="AL185" s="1423"/>
      <c r="AM185" s="1409"/>
      <c r="AN185" s="120"/>
      <c r="AO185" s="1410"/>
      <c r="AP185" s="1410"/>
      <c r="AQ185" s="1410"/>
      <c r="AR185" s="1411"/>
      <c r="AS185" s="1412"/>
      <c r="AT185" s="1413"/>
      <c r="AU185" s="1414"/>
      <c r="AV185" s="1415"/>
      <c r="AW185" s="1416"/>
      <c r="AX185" s="1415"/>
      <c r="AY185" s="1417"/>
      <c r="AZ185" s="1418"/>
      <c r="BA185" s="1419"/>
      <c r="BB185" s="1420"/>
      <c r="BC185" s="1421"/>
      <c r="BD185" s="1422"/>
      <c r="BE185" s="1423"/>
      <c r="BH185" s="3">
        <v>1</v>
      </c>
    </row>
    <row r="186" spans="2:60" ht="27" customHeight="1">
      <c r="B186" s="120"/>
      <c r="C186" s="1410"/>
      <c r="D186" s="1410"/>
      <c r="E186" s="1410"/>
      <c r="F186" s="1411"/>
      <c r="G186" s="1412"/>
      <c r="H186" s="1413"/>
      <c r="I186" s="1414"/>
      <c r="J186" s="1415"/>
      <c r="K186" s="1416"/>
      <c r="L186" s="1415"/>
      <c r="M186" s="1417"/>
      <c r="N186" s="1418"/>
      <c r="O186" s="1419"/>
      <c r="P186" s="1420"/>
      <c r="Q186" s="1421"/>
      <c r="R186" s="1422"/>
      <c r="S186" s="1423"/>
      <c r="T186" s="1409"/>
      <c r="U186" s="120"/>
      <c r="V186" s="1410"/>
      <c r="W186" s="1410"/>
      <c r="X186" s="1410"/>
      <c r="Y186" s="1411"/>
      <c r="Z186" s="1412"/>
      <c r="AA186" s="1413"/>
      <c r="AB186" s="1414"/>
      <c r="AC186" s="1415"/>
      <c r="AD186" s="1416"/>
      <c r="AE186" s="1415"/>
      <c r="AF186" s="1417"/>
      <c r="AG186" s="1418"/>
      <c r="AH186" s="1419"/>
      <c r="AI186" s="1420"/>
      <c r="AJ186" s="1421"/>
      <c r="AK186" s="1422"/>
      <c r="AL186" s="1423"/>
      <c r="AM186" s="1409"/>
      <c r="AN186" s="120"/>
      <c r="AO186" s="1410"/>
      <c r="AP186" s="1410"/>
      <c r="AQ186" s="1410"/>
      <c r="AR186" s="1411"/>
      <c r="AS186" s="1412"/>
      <c r="AT186" s="1413"/>
      <c r="AU186" s="1414"/>
      <c r="AV186" s="1415"/>
      <c r="AW186" s="1416"/>
      <c r="AX186" s="1415"/>
      <c r="AY186" s="1417"/>
      <c r="AZ186" s="1418"/>
      <c r="BA186" s="1419"/>
      <c r="BB186" s="1420"/>
      <c r="BC186" s="1421"/>
      <c r="BD186" s="1422"/>
      <c r="BE186" s="1423"/>
      <c r="BH186" s="3">
        <v>1</v>
      </c>
    </row>
    <row r="187" spans="2:60" ht="27" customHeight="1">
      <c r="B187" s="120"/>
      <c r="C187" s="1410"/>
      <c r="D187" s="1410"/>
      <c r="E187" s="1410"/>
      <c r="F187" s="1411"/>
      <c r="G187" s="1412"/>
      <c r="H187" s="1413"/>
      <c r="I187" s="1414"/>
      <c r="J187" s="1415"/>
      <c r="K187" s="1416"/>
      <c r="L187" s="1415"/>
      <c r="M187" s="1417"/>
      <c r="N187" s="1418"/>
      <c r="O187" s="1419"/>
      <c r="P187" s="1420"/>
      <c r="Q187" s="1421"/>
      <c r="R187" s="1422"/>
      <c r="S187" s="1423"/>
      <c r="T187" s="1409"/>
      <c r="U187" s="120"/>
      <c r="V187" s="1410"/>
      <c r="W187" s="1410"/>
      <c r="X187" s="1410"/>
      <c r="Y187" s="1411"/>
      <c r="Z187" s="1412"/>
      <c r="AA187" s="1413"/>
      <c r="AB187" s="1414"/>
      <c r="AC187" s="1415"/>
      <c r="AD187" s="1416"/>
      <c r="AE187" s="1415"/>
      <c r="AF187" s="1417"/>
      <c r="AG187" s="1418"/>
      <c r="AH187" s="1419"/>
      <c r="AI187" s="1420"/>
      <c r="AJ187" s="1421"/>
      <c r="AK187" s="1422"/>
      <c r="AL187" s="1423"/>
      <c r="AM187" s="1409"/>
      <c r="AN187" s="120"/>
      <c r="AO187" s="1410"/>
      <c r="AP187" s="1410"/>
      <c r="AQ187" s="1410"/>
      <c r="AR187" s="1411"/>
      <c r="AS187" s="1412"/>
      <c r="AT187" s="1413"/>
      <c r="AU187" s="1414"/>
      <c r="AV187" s="1415"/>
      <c r="AW187" s="1416"/>
      <c r="AX187" s="1415"/>
      <c r="AY187" s="1417"/>
      <c r="AZ187" s="1418"/>
      <c r="BA187" s="1419"/>
      <c r="BB187" s="1420"/>
      <c r="BC187" s="1421"/>
      <c r="BD187" s="1422"/>
      <c r="BE187" s="1423"/>
      <c r="BH187" s="3">
        <v>1</v>
      </c>
    </row>
    <row r="188" spans="2:60" ht="27" customHeight="1">
      <c r="B188" s="120"/>
      <c r="C188" s="1410"/>
      <c r="D188" s="1410"/>
      <c r="E188" s="1410"/>
      <c r="F188" s="1411"/>
      <c r="G188" s="1412"/>
      <c r="H188" s="1413"/>
      <c r="I188" s="1414"/>
      <c r="J188" s="1415"/>
      <c r="K188" s="1416"/>
      <c r="L188" s="1415"/>
      <c r="M188" s="1417"/>
      <c r="N188" s="1418"/>
      <c r="O188" s="1419"/>
      <c r="P188" s="1420"/>
      <c r="Q188" s="1421"/>
      <c r="R188" s="1422"/>
      <c r="S188" s="1423"/>
      <c r="T188" s="1409"/>
      <c r="U188" s="120"/>
      <c r="V188" s="1410"/>
      <c r="W188" s="1410"/>
      <c r="X188" s="1410"/>
      <c r="Y188" s="1411"/>
      <c r="Z188" s="1412"/>
      <c r="AA188" s="1413"/>
      <c r="AB188" s="1414"/>
      <c r="AC188" s="1415"/>
      <c r="AD188" s="1416"/>
      <c r="AE188" s="1415"/>
      <c r="AF188" s="1417"/>
      <c r="AG188" s="1418"/>
      <c r="AH188" s="1419"/>
      <c r="AI188" s="1420"/>
      <c r="AJ188" s="1421"/>
      <c r="AK188" s="1422"/>
      <c r="AL188" s="1423"/>
      <c r="AM188" s="1409"/>
      <c r="AN188" s="120"/>
      <c r="AO188" s="1410"/>
      <c r="AP188" s="1410"/>
      <c r="AQ188" s="1410"/>
      <c r="AR188" s="1411"/>
      <c r="AS188" s="1412"/>
      <c r="AT188" s="1413"/>
      <c r="AU188" s="1414"/>
      <c r="AV188" s="1415"/>
      <c r="AW188" s="1416"/>
      <c r="AX188" s="1415"/>
      <c r="AY188" s="1417"/>
      <c r="AZ188" s="1418"/>
      <c r="BA188" s="1419"/>
      <c r="BB188" s="1420"/>
      <c r="BC188" s="1421"/>
      <c r="BD188" s="1422"/>
      <c r="BE188" s="1423"/>
      <c r="BH188" s="3">
        <v>1</v>
      </c>
    </row>
    <row r="189" spans="2:60" ht="27" customHeight="1">
      <c r="B189" s="120"/>
      <c r="C189" s="1410"/>
      <c r="D189" s="1410"/>
      <c r="E189" s="1410"/>
      <c r="F189" s="1411"/>
      <c r="G189" s="1412"/>
      <c r="H189" s="1413"/>
      <c r="I189" s="1414"/>
      <c r="J189" s="1415"/>
      <c r="K189" s="1416"/>
      <c r="L189" s="1415"/>
      <c r="M189" s="1417"/>
      <c r="N189" s="1418"/>
      <c r="O189" s="1419"/>
      <c r="P189" s="1420"/>
      <c r="Q189" s="1421"/>
      <c r="R189" s="1422"/>
      <c r="S189" s="1423"/>
      <c r="T189" s="1409"/>
      <c r="U189" s="120"/>
      <c r="V189" s="1410"/>
      <c r="W189" s="1410"/>
      <c r="X189" s="1410"/>
      <c r="Y189" s="1411"/>
      <c r="Z189" s="1412"/>
      <c r="AA189" s="1413"/>
      <c r="AB189" s="1414"/>
      <c r="AC189" s="1415"/>
      <c r="AD189" s="1416"/>
      <c r="AE189" s="1415"/>
      <c r="AF189" s="1417"/>
      <c r="AG189" s="1418"/>
      <c r="AH189" s="1419"/>
      <c r="AI189" s="1420"/>
      <c r="AJ189" s="1421"/>
      <c r="AK189" s="1422"/>
      <c r="AL189" s="1423"/>
      <c r="AM189" s="1409"/>
      <c r="AN189" s="120"/>
      <c r="AO189" s="1410"/>
      <c r="AP189" s="1410"/>
      <c r="AQ189" s="1410"/>
      <c r="AR189" s="1411"/>
      <c r="AS189" s="1412"/>
      <c r="AT189" s="1413"/>
      <c r="AU189" s="1414"/>
      <c r="AV189" s="1415"/>
      <c r="AW189" s="1416"/>
      <c r="AX189" s="1415"/>
      <c r="AY189" s="1417"/>
      <c r="AZ189" s="1418"/>
      <c r="BA189" s="1419"/>
      <c r="BB189" s="1420"/>
      <c r="BC189" s="1421"/>
      <c r="BD189" s="1422"/>
      <c r="BE189" s="1423"/>
      <c r="BH189" s="3">
        <v>1</v>
      </c>
    </row>
    <row r="190" spans="2:60" ht="27" customHeight="1">
      <c r="B190" s="120"/>
      <c r="C190" s="1410"/>
      <c r="D190" s="1410"/>
      <c r="E190" s="1410"/>
      <c r="F190" s="1411"/>
      <c r="G190" s="1412"/>
      <c r="H190" s="1413"/>
      <c r="I190" s="1414"/>
      <c r="J190" s="1415"/>
      <c r="K190" s="1416"/>
      <c r="L190" s="1415"/>
      <c r="M190" s="1417"/>
      <c r="N190" s="1418"/>
      <c r="O190" s="1419"/>
      <c r="P190" s="1420"/>
      <c r="Q190" s="1421"/>
      <c r="R190" s="1422"/>
      <c r="S190" s="1423"/>
      <c r="T190" s="1409"/>
      <c r="U190" s="120"/>
      <c r="V190" s="1410"/>
      <c r="W190" s="1410"/>
      <c r="X190" s="1410"/>
      <c r="Y190" s="1411"/>
      <c r="Z190" s="1412"/>
      <c r="AA190" s="1413"/>
      <c r="AB190" s="1414"/>
      <c r="AC190" s="1415"/>
      <c r="AD190" s="1416"/>
      <c r="AE190" s="1415"/>
      <c r="AF190" s="1417"/>
      <c r="AG190" s="1418"/>
      <c r="AH190" s="1419"/>
      <c r="AI190" s="1420"/>
      <c r="AJ190" s="1421"/>
      <c r="AK190" s="1422"/>
      <c r="AL190" s="1423"/>
      <c r="AM190" s="1409"/>
      <c r="AN190" s="120"/>
      <c r="AO190" s="1410"/>
      <c r="AP190" s="1410"/>
      <c r="AQ190" s="1410"/>
      <c r="AR190" s="1411"/>
      <c r="AS190" s="1412"/>
      <c r="AT190" s="1413"/>
      <c r="AU190" s="1414"/>
      <c r="AV190" s="1415"/>
      <c r="AW190" s="1416"/>
      <c r="AX190" s="1415"/>
      <c r="AY190" s="1417"/>
      <c r="AZ190" s="1418"/>
      <c r="BA190" s="1419"/>
      <c r="BB190" s="1420"/>
      <c r="BC190" s="1421"/>
      <c r="BD190" s="1422"/>
      <c r="BE190" s="1423"/>
      <c r="BH190" s="3">
        <v>1</v>
      </c>
    </row>
    <row r="191" spans="2:60" ht="27" customHeight="1">
      <c r="B191" s="120"/>
      <c r="C191" s="1410"/>
      <c r="D191" s="1410"/>
      <c r="E191" s="1410"/>
      <c r="F191" s="1411"/>
      <c r="G191" s="1412"/>
      <c r="H191" s="1413"/>
      <c r="I191" s="1414"/>
      <c r="J191" s="1415"/>
      <c r="K191" s="1416"/>
      <c r="L191" s="1415"/>
      <c r="M191" s="1417"/>
      <c r="N191" s="1418"/>
      <c r="O191" s="1419"/>
      <c r="P191" s="1420"/>
      <c r="Q191" s="1421"/>
      <c r="R191" s="1422"/>
      <c r="S191" s="1423"/>
      <c r="T191" s="1409"/>
      <c r="U191" s="120"/>
      <c r="V191" s="1410"/>
      <c r="W191" s="1410"/>
      <c r="X191" s="1410"/>
      <c r="Y191" s="1411"/>
      <c r="Z191" s="1412"/>
      <c r="AA191" s="1413"/>
      <c r="AB191" s="1414"/>
      <c r="AC191" s="1415"/>
      <c r="AD191" s="1416"/>
      <c r="AE191" s="1415"/>
      <c r="AF191" s="1417"/>
      <c r="AG191" s="1418"/>
      <c r="AH191" s="1419"/>
      <c r="AI191" s="1420"/>
      <c r="AJ191" s="1421"/>
      <c r="AK191" s="1422"/>
      <c r="AL191" s="1423"/>
      <c r="AM191" s="1409"/>
      <c r="AN191" s="120"/>
      <c r="AO191" s="1410"/>
      <c r="AP191" s="1410"/>
      <c r="AQ191" s="1410"/>
      <c r="AR191" s="1411"/>
      <c r="AS191" s="1412"/>
      <c r="AT191" s="1413"/>
      <c r="AU191" s="1414"/>
      <c r="AV191" s="1415"/>
      <c r="AW191" s="1416"/>
      <c r="AX191" s="1415"/>
      <c r="AY191" s="1417"/>
      <c r="AZ191" s="1418"/>
      <c r="BA191" s="1419"/>
      <c r="BB191" s="1420"/>
      <c r="BC191" s="1421"/>
      <c r="BD191" s="1422"/>
      <c r="BE191" s="1423"/>
      <c r="BH191" s="3">
        <v>1</v>
      </c>
    </row>
    <row r="192" spans="2:60" ht="27" customHeight="1">
      <c r="B192" s="120"/>
      <c r="C192" s="1410"/>
      <c r="D192" s="1410"/>
      <c r="E192" s="1410"/>
      <c r="F192" s="1411"/>
      <c r="G192" s="1412"/>
      <c r="H192" s="1413"/>
      <c r="I192" s="1414"/>
      <c r="J192" s="1415"/>
      <c r="K192" s="1416"/>
      <c r="L192" s="1415"/>
      <c r="M192" s="1417"/>
      <c r="N192" s="1418"/>
      <c r="O192" s="1419"/>
      <c r="P192" s="1420"/>
      <c r="Q192" s="1421"/>
      <c r="R192" s="1422"/>
      <c r="S192" s="1423"/>
      <c r="T192" s="1409"/>
      <c r="U192" s="120"/>
      <c r="V192" s="1410"/>
      <c r="W192" s="1410"/>
      <c r="X192" s="1410"/>
      <c r="Y192" s="1411"/>
      <c r="Z192" s="1412"/>
      <c r="AA192" s="1413"/>
      <c r="AB192" s="1414"/>
      <c r="AC192" s="1415"/>
      <c r="AD192" s="1416"/>
      <c r="AE192" s="1415"/>
      <c r="AF192" s="1417"/>
      <c r="AG192" s="1418"/>
      <c r="AH192" s="1419"/>
      <c r="AI192" s="1420"/>
      <c r="AJ192" s="1421"/>
      <c r="AK192" s="1422"/>
      <c r="AL192" s="1423"/>
      <c r="AM192" s="1409"/>
      <c r="AN192" s="120"/>
      <c r="AO192" s="1410"/>
      <c r="AP192" s="1410"/>
      <c r="AQ192" s="1410"/>
      <c r="AR192" s="1411"/>
      <c r="AS192" s="1412"/>
      <c r="AT192" s="1413"/>
      <c r="AU192" s="1414"/>
      <c r="AV192" s="1415"/>
      <c r="AW192" s="1416"/>
      <c r="AX192" s="1415"/>
      <c r="AY192" s="1417"/>
      <c r="AZ192" s="1418"/>
      <c r="BA192" s="1419"/>
      <c r="BB192" s="1420"/>
      <c r="BC192" s="1421"/>
      <c r="BD192" s="1422"/>
      <c r="BE192" s="1423"/>
      <c r="BH192" s="3">
        <v>1</v>
      </c>
    </row>
    <row r="193" spans="2:60" ht="27" customHeight="1">
      <c r="B193" s="120"/>
      <c r="C193" s="1410"/>
      <c r="D193" s="1410"/>
      <c r="E193" s="1410"/>
      <c r="F193" s="1411"/>
      <c r="G193" s="1412"/>
      <c r="H193" s="1413"/>
      <c r="I193" s="1414"/>
      <c r="J193" s="1415"/>
      <c r="K193" s="1416"/>
      <c r="L193" s="1415"/>
      <c r="M193" s="1417"/>
      <c r="N193" s="1418"/>
      <c r="O193" s="1419"/>
      <c r="P193" s="1420"/>
      <c r="Q193" s="1421"/>
      <c r="R193" s="1422"/>
      <c r="S193" s="1423"/>
      <c r="T193" s="1409"/>
      <c r="U193" s="120"/>
      <c r="V193" s="1410"/>
      <c r="W193" s="1410"/>
      <c r="X193" s="1410"/>
      <c r="Y193" s="1411"/>
      <c r="Z193" s="1412"/>
      <c r="AA193" s="1413"/>
      <c r="AB193" s="1414"/>
      <c r="AC193" s="1415"/>
      <c r="AD193" s="1416"/>
      <c r="AE193" s="1415"/>
      <c r="AF193" s="1417"/>
      <c r="AG193" s="1418"/>
      <c r="AH193" s="1419"/>
      <c r="AI193" s="1420"/>
      <c r="AJ193" s="1421"/>
      <c r="AK193" s="1422"/>
      <c r="AL193" s="1423"/>
      <c r="AM193" s="1409"/>
      <c r="AN193" s="120"/>
      <c r="AO193" s="1410"/>
      <c r="AP193" s="1410"/>
      <c r="AQ193" s="1410"/>
      <c r="AR193" s="1411"/>
      <c r="AS193" s="1412"/>
      <c r="AT193" s="1413"/>
      <c r="AU193" s="1414"/>
      <c r="AV193" s="1415"/>
      <c r="AW193" s="1416"/>
      <c r="AX193" s="1415"/>
      <c r="AY193" s="1417"/>
      <c r="AZ193" s="1418"/>
      <c r="BA193" s="1419"/>
      <c r="BB193" s="1420"/>
      <c r="BC193" s="1421"/>
      <c r="BD193" s="1422"/>
      <c r="BE193" s="1423"/>
      <c r="BH193" s="3">
        <v>1</v>
      </c>
    </row>
    <row r="194" spans="2:60" ht="27" customHeight="1">
      <c r="B194" s="120"/>
      <c r="C194" s="1410"/>
      <c r="D194" s="1410"/>
      <c r="E194" s="1410"/>
      <c r="F194" s="1411"/>
      <c r="G194" s="1412"/>
      <c r="H194" s="1413"/>
      <c r="I194" s="1414"/>
      <c r="J194" s="1415"/>
      <c r="K194" s="1416"/>
      <c r="L194" s="1415"/>
      <c r="M194" s="1417"/>
      <c r="N194" s="1418"/>
      <c r="O194" s="1419"/>
      <c r="P194" s="1420"/>
      <c r="Q194" s="1421"/>
      <c r="R194" s="1422"/>
      <c r="S194" s="1423"/>
      <c r="T194" s="1409"/>
      <c r="U194" s="120"/>
      <c r="V194" s="1410"/>
      <c r="W194" s="1410"/>
      <c r="X194" s="1410"/>
      <c r="Y194" s="1411"/>
      <c r="Z194" s="1412"/>
      <c r="AA194" s="1413"/>
      <c r="AB194" s="1414"/>
      <c r="AC194" s="1415"/>
      <c r="AD194" s="1416"/>
      <c r="AE194" s="1415"/>
      <c r="AF194" s="1417"/>
      <c r="AG194" s="1418"/>
      <c r="AH194" s="1419"/>
      <c r="AI194" s="1420"/>
      <c r="AJ194" s="1421"/>
      <c r="AK194" s="1422"/>
      <c r="AL194" s="1423"/>
      <c r="AM194" s="1409"/>
      <c r="AN194" s="120"/>
      <c r="AO194" s="1410"/>
      <c r="AP194" s="1410"/>
      <c r="AQ194" s="1410"/>
      <c r="AR194" s="1411"/>
      <c r="AS194" s="1412"/>
      <c r="AT194" s="1413"/>
      <c r="AU194" s="1414"/>
      <c r="AV194" s="1415"/>
      <c r="AW194" s="1416"/>
      <c r="AX194" s="1415"/>
      <c r="AY194" s="1417"/>
      <c r="AZ194" s="1418"/>
      <c r="BA194" s="1419"/>
      <c r="BB194" s="1420"/>
      <c r="BC194" s="1421"/>
      <c r="BD194" s="1422"/>
      <c r="BE194" s="1423"/>
      <c r="BH194" s="3">
        <v>1</v>
      </c>
    </row>
    <row r="195" spans="2:60" ht="27" customHeight="1">
      <c r="B195" s="120"/>
      <c r="C195" s="1410"/>
      <c r="D195" s="1410"/>
      <c r="E195" s="1410"/>
      <c r="F195" s="1411"/>
      <c r="G195" s="1412"/>
      <c r="H195" s="1413"/>
      <c r="I195" s="1414"/>
      <c r="J195" s="1415"/>
      <c r="K195" s="1416"/>
      <c r="L195" s="1415"/>
      <c r="M195" s="1417"/>
      <c r="N195" s="1418"/>
      <c r="O195" s="1419"/>
      <c r="P195" s="1420"/>
      <c r="Q195" s="1421"/>
      <c r="R195" s="1422"/>
      <c r="S195" s="1423"/>
      <c r="T195" s="1409"/>
      <c r="U195" s="120"/>
      <c r="V195" s="1410"/>
      <c r="W195" s="1410"/>
      <c r="X195" s="1410"/>
      <c r="Y195" s="1411"/>
      <c r="Z195" s="1412"/>
      <c r="AA195" s="1413"/>
      <c r="AB195" s="1414"/>
      <c r="AC195" s="1415"/>
      <c r="AD195" s="1416"/>
      <c r="AE195" s="1415"/>
      <c r="AF195" s="1417"/>
      <c r="AG195" s="1418"/>
      <c r="AH195" s="1419"/>
      <c r="AI195" s="1420"/>
      <c r="AJ195" s="1421"/>
      <c r="AK195" s="1422"/>
      <c r="AL195" s="1423"/>
      <c r="AM195" s="1409"/>
      <c r="AN195" s="120"/>
      <c r="AO195" s="1410"/>
      <c r="AP195" s="1410"/>
      <c r="AQ195" s="1410"/>
      <c r="AR195" s="1411"/>
      <c r="AS195" s="1412"/>
      <c r="AT195" s="1413"/>
      <c r="AU195" s="1414"/>
      <c r="AV195" s="1415"/>
      <c r="AW195" s="1416"/>
      <c r="AX195" s="1415"/>
      <c r="AY195" s="1417"/>
      <c r="AZ195" s="1418"/>
      <c r="BA195" s="1419"/>
      <c r="BB195" s="1420"/>
      <c r="BC195" s="1421"/>
      <c r="BD195" s="1422"/>
      <c r="BE195" s="1423"/>
      <c r="BH195" s="3">
        <v>1</v>
      </c>
    </row>
    <row r="196" spans="2:60" ht="27" customHeight="1">
      <c r="B196" s="120"/>
      <c r="C196" s="1410"/>
      <c r="D196" s="1410"/>
      <c r="E196" s="1410"/>
      <c r="F196" s="1411"/>
      <c r="G196" s="1412"/>
      <c r="H196" s="1413"/>
      <c r="I196" s="1414"/>
      <c r="J196" s="1415"/>
      <c r="K196" s="1416"/>
      <c r="L196" s="1415"/>
      <c r="M196" s="1417"/>
      <c r="N196" s="1418"/>
      <c r="O196" s="1419"/>
      <c r="P196" s="1420"/>
      <c r="Q196" s="1421"/>
      <c r="R196" s="1422"/>
      <c r="S196" s="1423"/>
      <c r="T196" s="1409"/>
      <c r="U196" s="120"/>
      <c r="V196" s="1410"/>
      <c r="W196" s="1410"/>
      <c r="X196" s="1410"/>
      <c r="Y196" s="1411"/>
      <c r="Z196" s="1412"/>
      <c r="AA196" s="1413"/>
      <c r="AB196" s="1414"/>
      <c r="AC196" s="1415"/>
      <c r="AD196" s="1416"/>
      <c r="AE196" s="1415"/>
      <c r="AF196" s="1417"/>
      <c r="AG196" s="1418"/>
      <c r="AH196" s="1419"/>
      <c r="AI196" s="1420"/>
      <c r="AJ196" s="1421"/>
      <c r="AK196" s="1422"/>
      <c r="AL196" s="1423"/>
      <c r="AM196" s="1409"/>
      <c r="AN196" s="120"/>
      <c r="AO196" s="1410"/>
      <c r="AP196" s="1410"/>
      <c r="AQ196" s="1410"/>
      <c r="AR196" s="1411"/>
      <c r="AS196" s="1412"/>
      <c r="AT196" s="1413"/>
      <c r="AU196" s="1414"/>
      <c r="AV196" s="1415"/>
      <c r="AW196" s="1416"/>
      <c r="AX196" s="1415"/>
      <c r="AY196" s="1417"/>
      <c r="AZ196" s="1418"/>
      <c r="BA196" s="1419"/>
      <c r="BB196" s="1420"/>
      <c r="BC196" s="1421"/>
      <c r="BD196" s="1422"/>
      <c r="BE196" s="1423"/>
      <c r="BH196" s="3">
        <v>1</v>
      </c>
    </row>
    <row r="197" spans="2:60" ht="27" customHeight="1">
      <c r="B197" s="120"/>
      <c r="C197" s="1410"/>
      <c r="D197" s="1410"/>
      <c r="E197" s="1410"/>
      <c r="F197" s="1411"/>
      <c r="G197" s="1412"/>
      <c r="H197" s="1413"/>
      <c r="I197" s="1414"/>
      <c r="J197" s="1415"/>
      <c r="K197" s="1416"/>
      <c r="L197" s="1415"/>
      <c r="M197" s="1417"/>
      <c r="N197" s="1418"/>
      <c r="O197" s="1419"/>
      <c r="P197" s="1420"/>
      <c r="Q197" s="1421"/>
      <c r="R197" s="1422"/>
      <c r="S197" s="1423"/>
      <c r="T197" s="1409"/>
      <c r="U197" s="120"/>
      <c r="V197" s="1410"/>
      <c r="W197" s="1410"/>
      <c r="X197" s="1410"/>
      <c r="Y197" s="1411"/>
      <c r="Z197" s="1412"/>
      <c r="AA197" s="1413"/>
      <c r="AB197" s="1414"/>
      <c r="AC197" s="1415"/>
      <c r="AD197" s="1416"/>
      <c r="AE197" s="1415"/>
      <c r="AF197" s="1417"/>
      <c r="AG197" s="1418"/>
      <c r="AH197" s="1419"/>
      <c r="AI197" s="1420"/>
      <c r="AJ197" s="1421"/>
      <c r="AK197" s="1422"/>
      <c r="AL197" s="1423"/>
      <c r="AM197" s="1409"/>
      <c r="AN197" s="120"/>
      <c r="AO197" s="1410"/>
      <c r="AP197" s="1410"/>
      <c r="AQ197" s="1410"/>
      <c r="AR197" s="1411"/>
      <c r="AS197" s="1412"/>
      <c r="AT197" s="1413"/>
      <c r="AU197" s="1414"/>
      <c r="AV197" s="1415"/>
      <c r="AW197" s="1416"/>
      <c r="AX197" s="1415"/>
      <c r="AY197" s="1417"/>
      <c r="AZ197" s="1418"/>
      <c r="BA197" s="1419"/>
      <c r="BB197" s="1420"/>
      <c r="BC197" s="1421"/>
      <c r="BD197" s="1422"/>
      <c r="BE197" s="1423"/>
      <c r="BH197" s="3">
        <v>1</v>
      </c>
    </row>
    <row r="198" spans="2:60" ht="27" customHeight="1">
      <c r="B198" s="120"/>
      <c r="C198" s="1410"/>
      <c r="D198" s="1410"/>
      <c r="E198" s="1410"/>
      <c r="F198" s="1411"/>
      <c r="G198" s="1412"/>
      <c r="H198" s="1413"/>
      <c r="I198" s="1414"/>
      <c r="J198" s="1415"/>
      <c r="K198" s="1416"/>
      <c r="L198" s="1415"/>
      <c r="M198" s="1417"/>
      <c r="N198" s="1418"/>
      <c r="O198" s="1419"/>
      <c r="P198" s="1420"/>
      <c r="Q198" s="1421"/>
      <c r="R198" s="1422"/>
      <c r="S198" s="1423"/>
      <c r="T198" s="1409"/>
      <c r="U198" s="120"/>
      <c r="V198" s="1410"/>
      <c r="W198" s="1410"/>
      <c r="X198" s="1410"/>
      <c r="Y198" s="1411"/>
      <c r="Z198" s="1412"/>
      <c r="AA198" s="1413"/>
      <c r="AB198" s="1414"/>
      <c r="AC198" s="1415"/>
      <c r="AD198" s="1416"/>
      <c r="AE198" s="1415"/>
      <c r="AF198" s="1417"/>
      <c r="AG198" s="1418"/>
      <c r="AH198" s="1419"/>
      <c r="AI198" s="1420"/>
      <c r="AJ198" s="1421"/>
      <c r="AK198" s="1422"/>
      <c r="AL198" s="1423"/>
      <c r="AM198" s="1409"/>
      <c r="AN198" s="120"/>
      <c r="AO198" s="1410"/>
      <c r="AP198" s="1410"/>
      <c r="AQ198" s="1410"/>
      <c r="AR198" s="1411"/>
      <c r="AS198" s="1412"/>
      <c r="AT198" s="1413"/>
      <c r="AU198" s="1414"/>
      <c r="AV198" s="1415"/>
      <c r="AW198" s="1416"/>
      <c r="AX198" s="1415"/>
      <c r="AY198" s="1417"/>
      <c r="AZ198" s="1418"/>
      <c r="BA198" s="1419"/>
      <c r="BB198" s="1420"/>
      <c r="BC198" s="1421"/>
      <c r="BD198" s="1422"/>
      <c r="BE198" s="1423"/>
      <c r="BH198" s="3">
        <v>1</v>
      </c>
    </row>
    <row r="199" spans="2:60" ht="27" customHeight="1">
      <c r="B199" s="120"/>
      <c r="C199" s="1410"/>
      <c r="D199" s="1410"/>
      <c r="E199" s="1410"/>
      <c r="F199" s="1411"/>
      <c r="G199" s="1412"/>
      <c r="H199" s="1413"/>
      <c r="I199" s="1414"/>
      <c r="J199" s="1415"/>
      <c r="K199" s="1416"/>
      <c r="L199" s="1415"/>
      <c r="M199" s="1417"/>
      <c r="N199" s="1418"/>
      <c r="O199" s="1419"/>
      <c r="P199" s="1420"/>
      <c r="Q199" s="1421"/>
      <c r="R199" s="1422"/>
      <c r="S199" s="1423"/>
      <c r="T199" s="1409"/>
      <c r="U199" s="120"/>
      <c r="V199" s="1410"/>
      <c r="W199" s="1410"/>
      <c r="X199" s="1410"/>
      <c r="Y199" s="1411"/>
      <c r="Z199" s="1412"/>
      <c r="AA199" s="1413"/>
      <c r="AB199" s="1414"/>
      <c r="AC199" s="1415"/>
      <c r="AD199" s="1416"/>
      <c r="AE199" s="1415"/>
      <c r="AF199" s="1417"/>
      <c r="AG199" s="1418"/>
      <c r="AH199" s="1419"/>
      <c r="AI199" s="1420"/>
      <c r="AJ199" s="1421"/>
      <c r="AK199" s="1422"/>
      <c r="AL199" s="1423"/>
      <c r="AM199" s="1409"/>
      <c r="AN199" s="120"/>
      <c r="AO199" s="1410"/>
      <c r="AP199" s="1410"/>
      <c r="AQ199" s="1410"/>
      <c r="AR199" s="1411"/>
      <c r="AS199" s="1412"/>
      <c r="AT199" s="1413"/>
      <c r="AU199" s="1414"/>
      <c r="AV199" s="1415"/>
      <c r="AW199" s="1416"/>
      <c r="AX199" s="1415"/>
      <c r="AY199" s="1417"/>
      <c r="AZ199" s="1418"/>
      <c r="BA199" s="1419"/>
      <c r="BB199" s="1420"/>
      <c r="BC199" s="1421"/>
      <c r="BD199" s="1422"/>
      <c r="BE199" s="1423"/>
      <c r="BH199" s="3">
        <v>1</v>
      </c>
    </row>
    <row r="200" spans="2:60" ht="27" customHeight="1">
      <c r="B200" s="120"/>
      <c r="C200" s="1410"/>
      <c r="D200" s="1410"/>
      <c r="E200" s="1410"/>
      <c r="F200" s="1411"/>
      <c r="G200" s="1412"/>
      <c r="H200" s="1413"/>
      <c r="I200" s="1414"/>
      <c r="J200" s="1415"/>
      <c r="K200" s="1416"/>
      <c r="L200" s="1415"/>
      <c r="M200" s="1417"/>
      <c r="N200" s="1418"/>
      <c r="O200" s="1419"/>
      <c r="P200" s="1420"/>
      <c r="Q200" s="1421"/>
      <c r="R200" s="1422"/>
      <c r="S200" s="1423"/>
      <c r="T200" s="1409"/>
      <c r="U200" s="120"/>
      <c r="V200" s="1410"/>
      <c r="W200" s="1410"/>
      <c r="X200" s="1410"/>
      <c r="Y200" s="1411"/>
      <c r="Z200" s="1412"/>
      <c r="AA200" s="1413"/>
      <c r="AB200" s="1414"/>
      <c r="AC200" s="1415"/>
      <c r="AD200" s="1416"/>
      <c r="AE200" s="1415"/>
      <c r="AF200" s="1417"/>
      <c r="AG200" s="1418"/>
      <c r="AH200" s="1419"/>
      <c r="AI200" s="1420"/>
      <c r="AJ200" s="1421"/>
      <c r="AK200" s="1422"/>
      <c r="AL200" s="1423"/>
      <c r="AM200" s="1409"/>
      <c r="AN200" s="120"/>
      <c r="AO200" s="1410"/>
      <c r="AP200" s="1410"/>
      <c r="AQ200" s="1410"/>
      <c r="AR200" s="1411"/>
      <c r="AS200" s="1412"/>
      <c r="AT200" s="1413"/>
      <c r="AU200" s="1414"/>
      <c r="AV200" s="1415"/>
      <c r="AW200" s="1416"/>
      <c r="AX200" s="1415"/>
      <c r="AY200" s="1417"/>
      <c r="AZ200" s="1418"/>
      <c r="BA200" s="1419"/>
      <c r="BB200" s="1420"/>
      <c r="BC200" s="1421"/>
      <c r="BD200" s="1422"/>
      <c r="BE200" s="1423"/>
      <c r="BH200" s="3">
        <v>1</v>
      </c>
    </row>
    <row r="201" spans="2:60" ht="27" customHeight="1">
      <c r="B201" s="120"/>
      <c r="C201" s="1410"/>
      <c r="D201" s="1410"/>
      <c r="E201" s="1410"/>
      <c r="F201" s="1411"/>
      <c r="G201" s="1412"/>
      <c r="H201" s="1413"/>
      <c r="I201" s="1414"/>
      <c r="J201" s="1415"/>
      <c r="K201" s="1416"/>
      <c r="L201" s="1415"/>
      <c r="M201" s="1417"/>
      <c r="N201" s="1418"/>
      <c r="O201" s="1419"/>
      <c r="P201" s="1420"/>
      <c r="Q201" s="1421"/>
      <c r="R201" s="1422"/>
      <c r="S201" s="1423"/>
      <c r="T201" s="1409"/>
      <c r="U201" s="120"/>
      <c r="V201" s="1410"/>
      <c r="W201" s="1410"/>
      <c r="X201" s="1410"/>
      <c r="Y201" s="1411"/>
      <c r="Z201" s="1412"/>
      <c r="AA201" s="1413"/>
      <c r="AB201" s="1414"/>
      <c r="AC201" s="1415"/>
      <c r="AD201" s="1416"/>
      <c r="AE201" s="1415"/>
      <c r="AF201" s="1417"/>
      <c r="AG201" s="1418"/>
      <c r="AH201" s="1419"/>
      <c r="AI201" s="1420"/>
      <c r="AJ201" s="1421"/>
      <c r="AK201" s="1422"/>
      <c r="AL201" s="1423"/>
      <c r="AM201" s="1409"/>
      <c r="AN201" s="120"/>
      <c r="AO201" s="1410"/>
      <c r="AP201" s="1410"/>
      <c r="AQ201" s="1410"/>
      <c r="AR201" s="1411"/>
      <c r="AS201" s="1412"/>
      <c r="AT201" s="1413"/>
      <c r="AU201" s="1414"/>
      <c r="AV201" s="1415"/>
      <c r="AW201" s="1416"/>
      <c r="AX201" s="1415"/>
      <c r="AY201" s="1417"/>
      <c r="AZ201" s="1418"/>
      <c r="BA201" s="1419"/>
      <c r="BB201" s="1420"/>
      <c r="BC201" s="1421"/>
      <c r="BD201" s="1422"/>
      <c r="BE201" s="1423"/>
      <c r="BH201" s="3">
        <v>1</v>
      </c>
    </row>
    <row r="202" spans="2:60" ht="27" customHeight="1">
      <c r="B202" s="120"/>
      <c r="C202" s="1410"/>
      <c r="D202" s="1410"/>
      <c r="E202" s="1410"/>
      <c r="F202" s="1411"/>
      <c r="G202" s="1412"/>
      <c r="H202" s="1413"/>
      <c r="I202" s="1414"/>
      <c r="J202" s="1415"/>
      <c r="K202" s="1416"/>
      <c r="L202" s="1415"/>
      <c r="M202" s="1417"/>
      <c r="N202" s="1418"/>
      <c r="O202" s="1419"/>
      <c r="P202" s="1420"/>
      <c r="Q202" s="1421"/>
      <c r="R202" s="1422"/>
      <c r="S202" s="1423"/>
      <c r="T202" s="1409"/>
      <c r="U202" s="120"/>
      <c r="V202" s="1410"/>
      <c r="W202" s="1410"/>
      <c r="X202" s="1410"/>
      <c r="Y202" s="1411"/>
      <c r="Z202" s="1412"/>
      <c r="AA202" s="1413"/>
      <c r="AB202" s="1414"/>
      <c r="AC202" s="1415"/>
      <c r="AD202" s="1416"/>
      <c r="AE202" s="1415"/>
      <c r="AF202" s="1417"/>
      <c r="AG202" s="1418"/>
      <c r="AH202" s="1419"/>
      <c r="AI202" s="1420"/>
      <c r="AJ202" s="1421"/>
      <c r="AK202" s="1422"/>
      <c r="AL202" s="1423"/>
      <c r="AM202" s="1409"/>
      <c r="AN202" s="120"/>
      <c r="AO202" s="1410"/>
      <c r="AP202" s="1410"/>
      <c r="AQ202" s="1410"/>
      <c r="AR202" s="1411"/>
      <c r="AS202" s="1412"/>
      <c r="AT202" s="1413"/>
      <c r="AU202" s="1414"/>
      <c r="AV202" s="1415"/>
      <c r="AW202" s="1416"/>
      <c r="AX202" s="1415"/>
      <c r="AY202" s="1417"/>
      <c r="AZ202" s="1418"/>
      <c r="BA202" s="1419"/>
      <c r="BB202" s="1420"/>
      <c r="BC202" s="1421"/>
      <c r="BD202" s="1422"/>
      <c r="BE202" s="1423"/>
      <c r="BH202" s="3">
        <v>1</v>
      </c>
    </row>
    <row r="203" spans="2:60" ht="27" customHeight="1">
      <c r="B203" s="120"/>
      <c r="C203" s="1410"/>
      <c r="D203" s="1410"/>
      <c r="E203" s="1410"/>
      <c r="F203" s="1411"/>
      <c r="G203" s="1412"/>
      <c r="H203" s="1413"/>
      <c r="I203" s="1414"/>
      <c r="J203" s="1415"/>
      <c r="K203" s="1416"/>
      <c r="L203" s="1415"/>
      <c r="M203" s="1417"/>
      <c r="N203" s="1418"/>
      <c r="O203" s="1419"/>
      <c r="P203" s="1420"/>
      <c r="Q203" s="1421"/>
      <c r="R203" s="1422"/>
      <c r="S203" s="1423"/>
      <c r="T203" s="1409"/>
      <c r="U203" s="120"/>
      <c r="V203" s="1410"/>
      <c r="W203" s="1410"/>
      <c r="X203" s="1410"/>
      <c r="Y203" s="1411"/>
      <c r="Z203" s="1412"/>
      <c r="AA203" s="1413"/>
      <c r="AB203" s="1414"/>
      <c r="AC203" s="1415"/>
      <c r="AD203" s="1416"/>
      <c r="AE203" s="1415"/>
      <c r="AF203" s="1417"/>
      <c r="AG203" s="1418"/>
      <c r="AH203" s="1419"/>
      <c r="AI203" s="1420"/>
      <c r="AJ203" s="1421"/>
      <c r="AK203" s="1422"/>
      <c r="AL203" s="1423"/>
      <c r="AM203" s="1409"/>
      <c r="AN203" s="120"/>
      <c r="AO203" s="1410"/>
      <c r="AP203" s="1410"/>
      <c r="AQ203" s="1410"/>
      <c r="AR203" s="1411"/>
      <c r="AS203" s="1412"/>
      <c r="AT203" s="1413"/>
      <c r="AU203" s="1414"/>
      <c r="AV203" s="1415"/>
      <c r="AW203" s="1416"/>
      <c r="AX203" s="1415"/>
      <c r="AY203" s="1417"/>
      <c r="AZ203" s="1418"/>
      <c r="BA203" s="1419"/>
      <c r="BB203" s="1420"/>
      <c r="BC203" s="1421"/>
      <c r="BD203" s="1422"/>
      <c r="BE203" s="1423"/>
      <c r="BH203" s="3">
        <v>1</v>
      </c>
    </row>
    <row r="204" spans="2:60" ht="27" customHeight="1">
      <c r="B204" s="120"/>
      <c r="C204" s="1410"/>
      <c r="D204" s="1410"/>
      <c r="E204" s="1410"/>
      <c r="F204" s="1411"/>
      <c r="G204" s="1412"/>
      <c r="H204" s="1413"/>
      <c r="I204" s="1414"/>
      <c r="J204" s="1415"/>
      <c r="K204" s="1416"/>
      <c r="L204" s="1415"/>
      <c r="M204" s="1417"/>
      <c r="N204" s="1418"/>
      <c r="O204" s="1419"/>
      <c r="P204" s="1420"/>
      <c r="Q204" s="1421"/>
      <c r="R204" s="1422"/>
      <c r="S204" s="1423"/>
      <c r="T204" s="1409"/>
      <c r="U204" s="120"/>
      <c r="V204" s="1410"/>
      <c r="W204" s="1410"/>
      <c r="X204" s="1410"/>
      <c r="Y204" s="1411"/>
      <c r="Z204" s="1412"/>
      <c r="AA204" s="1413"/>
      <c r="AB204" s="1414"/>
      <c r="AC204" s="1415"/>
      <c r="AD204" s="1416"/>
      <c r="AE204" s="1415"/>
      <c r="AF204" s="1417"/>
      <c r="AG204" s="1418"/>
      <c r="AH204" s="1419"/>
      <c r="AI204" s="1420"/>
      <c r="AJ204" s="1421"/>
      <c r="AK204" s="1422"/>
      <c r="AL204" s="1423"/>
      <c r="AM204" s="1409"/>
      <c r="AN204" s="120"/>
      <c r="AO204" s="1410"/>
      <c r="AP204" s="1410"/>
      <c r="AQ204" s="1410"/>
      <c r="AR204" s="1411"/>
      <c r="AS204" s="1412"/>
      <c r="AT204" s="1413"/>
      <c r="AU204" s="1414"/>
      <c r="AV204" s="1415"/>
      <c r="AW204" s="1416"/>
      <c r="AX204" s="1415"/>
      <c r="AY204" s="1417"/>
      <c r="AZ204" s="1418"/>
      <c r="BA204" s="1419"/>
      <c r="BB204" s="1420"/>
      <c r="BC204" s="1421"/>
      <c r="BD204" s="1422"/>
      <c r="BE204" s="1423"/>
      <c r="BH204" s="3">
        <v>1</v>
      </c>
    </row>
    <row r="205" spans="2:60" ht="27" customHeight="1">
      <c r="B205" s="120"/>
      <c r="C205" s="1410"/>
      <c r="D205" s="1410"/>
      <c r="E205" s="1410"/>
      <c r="F205" s="1411"/>
      <c r="G205" s="1412"/>
      <c r="H205" s="1413"/>
      <c r="I205" s="1414"/>
      <c r="J205" s="1415"/>
      <c r="K205" s="1416"/>
      <c r="L205" s="1415"/>
      <c r="M205" s="1417"/>
      <c r="N205" s="1418"/>
      <c r="O205" s="1419"/>
      <c r="P205" s="1420"/>
      <c r="Q205" s="1421"/>
      <c r="R205" s="1422"/>
      <c r="S205" s="1423"/>
      <c r="T205" s="1409"/>
      <c r="U205" s="120"/>
      <c r="V205" s="1410"/>
      <c r="W205" s="1410"/>
      <c r="X205" s="1410"/>
      <c r="Y205" s="1411"/>
      <c r="Z205" s="1412"/>
      <c r="AA205" s="1413"/>
      <c r="AB205" s="1414"/>
      <c r="AC205" s="1415"/>
      <c r="AD205" s="1416"/>
      <c r="AE205" s="1415"/>
      <c r="AF205" s="1417"/>
      <c r="AG205" s="1418"/>
      <c r="AH205" s="1419"/>
      <c r="AI205" s="1420"/>
      <c r="AJ205" s="1421"/>
      <c r="AK205" s="1422"/>
      <c r="AL205" s="1423"/>
      <c r="AM205" s="1409"/>
      <c r="AN205" s="120"/>
      <c r="AO205" s="1410"/>
      <c r="AP205" s="1410"/>
      <c r="AQ205" s="1410"/>
      <c r="AR205" s="1411"/>
      <c r="AS205" s="1412"/>
      <c r="AT205" s="1413"/>
      <c r="AU205" s="1414"/>
      <c r="AV205" s="1415"/>
      <c r="AW205" s="1416"/>
      <c r="AX205" s="1415"/>
      <c r="AY205" s="1417"/>
      <c r="AZ205" s="1418"/>
      <c r="BA205" s="1419"/>
      <c r="BB205" s="1420"/>
      <c r="BC205" s="1421"/>
      <c r="BD205" s="1422"/>
      <c r="BE205" s="1423"/>
      <c r="BH205" s="3">
        <v>1</v>
      </c>
    </row>
    <row r="206" spans="2:60" ht="27" customHeight="1">
      <c r="B206" s="120"/>
      <c r="C206" s="1410"/>
      <c r="D206" s="1410"/>
      <c r="E206" s="1410"/>
      <c r="F206" s="1411"/>
      <c r="G206" s="1412"/>
      <c r="H206" s="1413"/>
      <c r="I206" s="1414"/>
      <c r="J206" s="1415"/>
      <c r="K206" s="1416"/>
      <c r="L206" s="1415"/>
      <c r="M206" s="1417"/>
      <c r="N206" s="1418"/>
      <c r="O206" s="1419"/>
      <c r="P206" s="1420"/>
      <c r="Q206" s="1421"/>
      <c r="R206" s="1422"/>
      <c r="S206" s="1423"/>
      <c r="T206" s="1409"/>
      <c r="U206" s="120"/>
      <c r="V206" s="1410"/>
      <c r="W206" s="1410"/>
      <c r="X206" s="1410"/>
      <c r="Y206" s="1411"/>
      <c r="Z206" s="1412"/>
      <c r="AA206" s="1413"/>
      <c r="AB206" s="1414"/>
      <c r="AC206" s="1415"/>
      <c r="AD206" s="1416"/>
      <c r="AE206" s="1415"/>
      <c r="AF206" s="1417"/>
      <c r="AG206" s="1418"/>
      <c r="AH206" s="1419"/>
      <c r="AI206" s="1420"/>
      <c r="AJ206" s="1421"/>
      <c r="AK206" s="1422"/>
      <c r="AL206" s="1423"/>
      <c r="AM206" s="1409"/>
      <c r="AN206" s="120"/>
      <c r="AO206" s="1410"/>
      <c r="AP206" s="1410"/>
      <c r="AQ206" s="1410"/>
      <c r="AR206" s="1411"/>
      <c r="AS206" s="1412"/>
      <c r="AT206" s="1413"/>
      <c r="AU206" s="1414"/>
      <c r="AV206" s="1415"/>
      <c r="AW206" s="1416"/>
      <c r="AX206" s="1415"/>
      <c r="AY206" s="1417"/>
      <c r="AZ206" s="1418"/>
      <c r="BA206" s="1419"/>
      <c r="BB206" s="1420"/>
      <c r="BC206" s="1421"/>
      <c r="BD206" s="1422"/>
      <c r="BE206" s="1423"/>
      <c r="BH206" s="3">
        <v>1</v>
      </c>
    </row>
    <row r="207" spans="2:60" ht="27" customHeight="1">
      <c r="B207" s="120"/>
      <c r="C207" s="1410"/>
      <c r="D207" s="1410"/>
      <c r="E207" s="1410"/>
      <c r="F207" s="1411"/>
      <c r="G207" s="1412"/>
      <c r="H207" s="1413"/>
      <c r="I207" s="1414"/>
      <c r="J207" s="1415"/>
      <c r="K207" s="1416"/>
      <c r="L207" s="1415"/>
      <c r="M207" s="1417"/>
      <c r="N207" s="1418"/>
      <c r="O207" s="1419"/>
      <c r="P207" s="1420"/>
      <c r="Q207" s="1421"/>
      <c r="R207" s="1422"/>
      <c r="S207" s="1423"/>
      <c r="T207" s="1409"/>
      <c r="U207" s="120"/>
      <c r="V207" s="1410"/>
      <c r="W207" s="1410"/>
      <c r="X207" s="1410"/>
      <c r="Y207" s="1411"/>
      <c r="Z207" s="1412"/>
      <c r="AA207" s="1413"/>
      <c r="AB207" s="1414"/>
      <c r="AC207" s="1415"/>
      <c r="AD207" s="1416"/>
      <c r="AE207" s="1415"/>
      <c r="AF207" s="1417"/>
      <c r="AG207" s="1418"/>
      <c r="AH207" s="1419"/>
      <c r="AI207" s="1420"/>
      <c r="AJ207" s="1421"/>
      <c r="AK207" s="1422"/>
      <c r="AL207" s="1423"/>
      <c r="AM207" s="1409"/>
      <c r="AN207" s="120"/>
      <c r="AO207" s="1410"/>
      <c r="AP207" s="1410"/>
      <c r="AQ207" s="1410"/>
      <c r="AR207" s="1411"/>
      <c r="AS207" s="1412"/>
      <c r="AT207" s="1413"/>
      <c r="AU207" s="1414"/>
      <c r="AV207" s="1415"/>
      <c r="AW207" s="1416"/>
      <c r="AX207" s="1415"/>
      <c r="AY207" s="1417"/>
      <c r="AZ207" s="1418"/>
      <c r="BA207" s="1419"/>
      <c r="BB207" s="1420"/>
      <c r="BC207" s="1421"/>
      <c r="BD207" s="1422"/>
      <c r="BE207" s="1423"/>
      <c r="BH207" s="3">
        <v>1</v>
      </c>
    </row>
    <row r="208" spans="2:60" ht="27" customHeight="1">
      <c r="B208" s="120"/>
      <c r="C208" s="1410"/>
      <c r="D208" s="1410"/>
      <c r="E208" s="1410"/>
      <c r="F208" s="1411"/>
      <c r="G208" s="1412"/>
      <c r="H208" s="1413"/>
      <c r="I208" s="1414"/>
      <c r="J208" s="1415"/>
      <c r="K208" s="1416"/>
      <c r="L208" s="1415"/>
      <c r="M208" s="1417"/>
      <c r="N208" s="1418"/>
      <c r="O208" s="1419"/>
      <c r="P208" s="1420"/>
      <c r="Q208" s="1421"/>
      <c r="R208" s="1422"/>
      <c r="S208" s="1423"/>
      <c r="T208" s="1409"/>
      <c r="U208" s="120"/>
      <c r="V208" s="1410"/>
      <c r="W208" s="1410"/>
      <c r="X208" s="1410"/>
      <c r="Y208" s="1411"/>
      <c r="Z208" s="1412"/>
      <c r="AA208" s="1413"/>
      <c r="AB208" s="1414"/>
      <c r="AC208" s="1415"/>
      <c r="AD208" s="1416"/>
      <c r="AE208" s="1415"/>
      <c r="AF208" s="1417"/>
      <c r="AG208" s="1418"/>
      <c r="AH208" s="1419"/>
      <c r="AI208" s="1420"/>
      <c r="AJ208" s="1421"/>
      <c r="AK208" s="1422"/>
      <c r="AL208" s="1423"/>
      <c r="AM208" s="1409"/>
      <c r="AN208" s="120"/>
      <c r="AO208" s="1410"/>
      <c r="AP208" s="1410"/>
      <c r="AQ208" s="1410"/>
      <c r="AR208" s="1411"/>
      <c r="AS208" s="1412"/>
      <c r="AT208" s="1413"/>
      <c r="AU208" s="1414"/>
      <c r="AV208" s="1415"/>
      <c r="AW208" s="1416"/>
      <c r="AX208" s="1415"/>
      <c r="AY208" s="1417"/>
      <c r="AZ208" s="1418"/>
      <c r="BA208" s="1419"/>
      <c r="BB208" s="1420"/>
      <c r="BC208" s="1421"/>
      <c r="BD208" s="1422"/>
      <c r="BE208" s="1423"/>
      <c r="BH208" s="3">
        <v>1</v>
      </c>
    </row>
    <row r="209" spans="2:60" ht="27" customHeight="1">
      <c r="B209" s="120"/>
      <c r="C209" s="1410"/>
      <c r="D209" s="1410"/>
      <c r="E209" s="1410"/>
      <c r="F209" s="1411"/>
      <c r="G209" s="1412"/>
      <c r="H209" s="1413"/>
      <c r="I209" s="1414"/>
      <c r="J209" s="1415"/>
      <c r="K209" s="1416"/>
      <c r="L209" s="1415"/>
      <c r="M209" s="1417"/>
      <c r="N209" s="1418"/>
      <c r="O209" s="1419"/>
      <c r="P209" s="1420"/>
      <c r="Q209" s="1421"/>
      <c r="R209" s="1422"/>
      <c r="S209" s="1423"/>
      <c r="T209" s="1409"/>
      <c r="U209" s="120"/>
      <c r="V209" s="1410"/>
      <c r="W209" s="1410"/>
      <c r="X209" s="1410"/>
      <c r="Y209" s="1411"/>
      <c r="Z209" s="1412"/>
      <c r="AA209" s="1413"/>
      <c r="AB209" s="1414"/>
      <c r="AC209" s="1415"/>
      <c r="AD209" s="1416"/>
      <c r="AE209" s="1415"/>
      <c r="AF209" s="1417"/>
      <c r="AG209" s="1418"/>
      <c r="AH209" s="1419"/>
      <c r="AI209" s="1420"/>
      <c r="AJ209" s="1421"/>
      <c r="AK209" s="1422"/>
      <c r="AL209" s="1423"/>
      <c r="AM209" s="1409"/>
      <c r="AN209" s="120"/>
      <c r="AO209" s="1410"/>
      <c r="AP209" s="1410"/>
      <c r="AQ209" s="1410"/>
      <c r="AR209" s="1411"/>
      <c r="AS209" s="1412"/>
      <c r="AT209" s="1413"/>
      <c r="AU209" s="1414"/>
      <c r="AV209" s="1415"/>
      <c r="AW209" s="1416"/>
      <c r="AX209" s="1415"/>
      <c r="AY209" s="1417"/>
      <c r="AZ209" s="1418"/>
      <c r="BA209" s="1419"/>
      <c r="BB209" s="1420"/>
      <c r="BC209" s="1421"/>
      <c r="BD209" s="1422"/>
      <c r="BE209" s="1423"/>
      <c r="BH209" s="3">
        <v>1</v>
      </c>
    </row>
    <row r="210" spans="2:60" ht="27" customHeight="1">
      <c r="B210" s="120"/>
      <c r="C210" s="1410"/>
      <c r="D210" s="1410"/>
      <c r="E210" s="1410"/>
      <c r="F210" s="1411"/>
      <c r="G210" s="1412"/>
      <c r="H210" s="1413"/>
      <c r="I210" s="1414"/>
      <c r="J210" s="1415"/>
      <c r="K210" s="1416"/>
      <c r="L210" s="1415"/>
      <c r="M210" s="1417"/>
      <c r="N210" s="1418"/>
      <c r="O210" s="1419"/>
      <c r="P210" s="1420"/>
      <c r="Q210" s="1421"/>
      <c r="R210" s="1422"/>
      <c r="S210" s="1423"/>
      <c r="T210" s="1409"/>
      <c r="U210" s="120"/>
      <c r="V210" s="1410"/>
      <c r="W210" s="1410"/>
      <c r="X210" s="1410"/>
      <c r="Y210" s="1411"/>
      <c r="Z210" s="1412"/>
      <c r="AA210" s="1413"/>
      <c r="AB210" s="1414"/>
      <c r="AC210" s="1415"/>
      <c r="AD210" s="1416"/>
      <c r="AE210" s="1415"/>
      <c r="AF210" s="1417"/>
      <c r="AG210" s="1418"/>
      <c r="AH210" s="1419"/>
      <c r="AI210" s="1420"/>
      <c r="AJ210" s="1421"/>
      <c r="AK210" s="1422"/>
      <c r="AL210" s="1423"/>
      <c r="AM210" s="1409"/>
      <c r="AN210" s="120"/>
      <c r="AO210" s="1410"/>
      <c r="AP210" s="1410"/>
      <c r="AQ210" s="1410"/>
      <c r="AR210" s="1411"/>
      <c r="AS210" s="1412"/>
      <c r="AT210" s="1413"/>
      <c r="AU210" s="1414"/>
      <c r="AV210" s="1415"/>
      <c r="AW210" s="1416"/>
      <c r="AX210" s="1415"/>
      <c r="AY210" s="1417"/>
      <c r="AZ210" s="1418"/>
      <c r="BA210" s="1419"/>
      <c r="BB210" s="1420"/>
      <c r="BC210" s="1421"/>
      <c r="BD210" s="1422"/>
      <c r="BE210" s="1423"/>
      <c r="BH210" s="3">
        <v>1</v>
      </c>
    </row>
    <row r="211" spans="2:60" ht="27" customHeight="1">
      <c r="B211" s="120"/>
      <c r="C211" s="1410"/>
      <c r="D211" s="1410"/>
      <c r="E211" s="1410"/>
      <c r="F211" s="1411"/>
      <c r="G211" s="1412"/>
      <c r="H211" s="1413"/>
      <c r="I211" s="1414"/>
      <c r="J211" s="1415"/>
      <c r="K211" s="1416"/>
      <c r="L211" s="1415"/>
      <c r="M211" s="1417"/>
      <c r="N211" s="1418"/>
      <c r="O211" s="1419"/>
      <c r="P211" s="1420"/>
      <c r="Q211" s="1421"/>
      <c r="R211" s="1422"/>
      <c r="S211" s="1423"/>
      <c r="T211" s="1409"/>
      <c r="U211" s="120"/>
      <c r="V211" s="1410"/>
      <c r="W211" s="1410"/>
      <c r="X211" s="1410"/>
      <c r="Y211" s="1411"/>
      <c r="Z211" s="1412"/>
      <c r="AA211" s="1413"/>
      <c r="AB211" s="1414"/>
      <c r="AC211" s="1415"/>
      <c r="AD211" s="1416"/>
      <c r="AE211" s="1415"/>
      <c r="AF211" s="1417"/>
      <c r="AG211" s="1418"/>
      <c r="AH211" s="1419"/>
      <c r="AI211" s="1420"/>
      <c r="AJ211" s="1421"/>
      <c r="AK211" s="1422"/>
      <c r="AL211" s="1423"/>
      <c r="AM211" s="1409"/>
      <c r="AN211" s="120"/>
      <c r="AO211" s="1410"/>
      <c r="AP211" s="1410"/>
      <c r="AQ211" s="1410"/>
      <c r="AR211" s="1411"/>
      <c r="AS211" s="1412"/>
      <c r="AT211" s="1413"/>
      <c r="AU211" s="1414"/>
      <c r="AV211" s="1415"/>
      <c r="AW211" s="1416"/>
      <c r="AX211" s="1415"/>
      <c r="AY211" s="1417"/>
      <c r="AZ211" s="1418"/>
      <c r="BA211" s="1419"/>
      <c r="BB211" s="1420"/>
      <c r="BC211" s="1421"/>
      <c r="BD211" s="1422"/>
      <c r="BE211" s="1423"/>
      <c r="BH211" s="3">
        <v>1</v>
      </c>
    </row>
    <row r="212" spans="2:60" ht="27" customHeight="1">
      <c r="B212" s="120"/>
      <c r="C212" s="1410"/>
      <c r="D212" s="1410"/>
      <c r="E212" s="1410"/>
      <c r="F212" s="1411"/>
      <c r="G212" s="1412"/>
      <c r="H212" s="1413"/>
      <c r="I212" s="1414"/>
      <c r="J212" s="1415"/>
      <c r="K212" s="1416"/>
      <c r="L212" s="1415"/>
      <c r="M212" s="1417"/>
      <c r="N212" s="1418"/>
      <c r="O212" s="1419"/>
      <c r="P212" s="1420"/>
      <c r="Q212" s="1421"/>
      <c r="R212" s="1422"/>
      <c r="S212" s="1423"/>
      <c r="T212" s="1409"/>
      <c r="U212" s="120"/>
      <c r="V212" s="1410"/>
      <c r="W212" s="1410"/>
      <c r="X212" s="1410"/>
      <c r="Y212" s="1411"/>
      <c r="Z212" s="1412"/>
      <c r="AA212" s="1413"/>
      <c r="AB212" s="1414"/>
      <c r="AC212" s="1415"/>
      <c r="AD212" s="1416"/>
      <c r="AE212" s="1415"/>
      <c r="AF212" s="1417"/>
      <c r="AG212" s="1418"/>
      <c r="AH212" s="1419"/>
      <c r="AI212" s="1420"/>
      <c r="AJ212" s="1421"/>
      <c r="AK212" s="1422"/>
      <c r="AL212" s="1423"/>
      <c r="AM212" s="1409"/>
      <c r="AN212" s="120"/>
      <c r="AO212" s="1410"/>
      <c r="AP212" s="1410"/>
      <c r="AQ212" s="1410"/>
      <c r="AR212" s="1411"/>
      <c r="AS212" s="1412"/>
      <c r="AT212" s="1413"/>
      <c r="AU212" s="1414"/>
      <c r="AV212" s="1415"/>
      <c r="AW212" s="1416"/>
      <c r="AX212" s="1415"/>
      <c r="AY212" s="1417"/>
      <c r="AZ212" s="1418"/>
      <c r="BA212" s="1419"/>
      <c r="BB212" s="1420"/>
      <c r="BC212" s="1421"/>
      <c r="BD212" s="1422"/>
      <c r="BE212" s="1423"/>
      <c r="BH212" s="3">
        <v>1</v>
      </c>
    </row>
    <row r="213" spans="2:60" ht="27" customHeight="1">
      <c r="B213" s="120"/>
      <c r="C213" s="1410"/>
      <c r="D213" s="1410"/>
      <c r="E213" s="1410"/>
      <c r="F213" s="1411"/>
      <c r="G213" s="1412"/>
      <c r="H213" s="1413"/>
      <c r="I213" s="1414"/>
      <c r="J213" s="1415"/>
      <c r="K213" s="1416"/>
      <c r="L213" s="1415"/>
      <c r="M213" s="1417"/>
      <c r="N213" s="1418"/>
      <c r="O213" s="1419"/>
      <c r="P213" s="1420"/>
      <c r="Q213" s="1421"/>
      <c r="R213" s="1422"/>
      <c r="S213" s="1423"/>
      <c r="T213" s="1409"/>
      <c r="U213" s="120"/>
      <c r="V213" s="1410"/>
      <c r="W213" s="1410"/>
      <c r="X213" s="1410"/>
      <c r="Y213" s="1411"/>
      <c r="Z213" s="1412"/>
      <c r="AA213" s="1413"/>
      <c r="AB213" s="1414"/>
      <c r="AC213" s="1415"/>
      <c r="AD213" s="1416"/>
      <c r="AE213" s="1415"/>
      <c r="AF213" s="1417"/>
      <c r="AG213" s="1418"/>
      <c r="AH213" s="1419"/>
      <c r="AI213" s="1420"/>
      <c r="AJ213" s="1421"/>
      <c r="AK213" s="1422"/>
      <c r="AL213" s="1423"/>
      <c r="AM213" s="1409"/>
      <c r="AN213" s="120"/>
      <c r="AO213" s="1410"/>
      <c r="AP213" s="1410"/>
      <c r="AQ213" s="1410"/>
      <c r="AR213" s="1411"/>
      <c r="AS213" s="1412"/>
      <c r="AT213" s="1413"/>
      <c r="AU213" s="1414"/>
      <c r="AV213" s="1415"/>
      <c r="AW213" s="1416"/>
      <c r="AX213" s="1415"/>
      <c r="AY213" s="1417"/>
      <c r="AZ213" s="1418"/>
      <c r="BA213" s="1419"/>
      <c r="BB213" s="1420"/>
      <c r="BC213" s="1421"/>
      <c r="BD213" s="1422"/>
      <c r="BE213" s="1423"/>
      <c r="BH213" s="3">
        <v>1</v>
      </c>
    </row>
    <row r="214" spans="2:60" ht="27" customHeight="1">
      <c r="B214" s="120"/>
      <c r="C214" s="1410"/>
      <c r="D214" s="1410"/>
      <c r="E214" s="1410"/>
      <c r="F214" s="1411"/>
      <c r="G214" s="1412"/>
      <c r="H214" s="1413"/>
      <c r="I214" s="1414"/>
      <c r="J214" s="1415"/>
      <c r="K214" s="1416"/>
      <c r="L214" s="1415"/>
      <c r="M214" s="1417"/>
      <c r="N214" s="1418"/>
      <c r="O214" s="1419"/>
      <c r="P214" s="1420"/>
      <c r="Q214" s="1421"/>
      <c r="R214" s="1422"/>
      <c r="S214" s="1423"/>
      <c r="T214" s="1409"/>
      <c r="U214" s="120"/>
      <c r="V214" s="1410"/>
      <c r="W214" s="1410"/>
      <c r="X214" s="1410"/>
      <c r="Y214" s="1411"/>
      <c r="Z214" s="1412"/>
      <c r="AA214" s="1413"/>
      <c r="AB214" s="1414"/>
      <c r="AC214" s="1415"/>
      <c r="AD214" s="1416"/>
      <c r="AE214" s="1415"/>
      <c r="AF214" s="1417"/>
      <c r="AG214" s="1418"/>
      <c r="AH214" s="1419"/>
      <c r="AI214" s="1420"/>
      <c r="AJ214" s="1421"/>
      <c r="AK214" s="1422"/>
      <c r="AL214" s="1423"/>
      <c r="AM214" s="1409"/>
      <c r="AN214" s="120"/>
      <c r="AO214" s="1410"/>
      <c r="AP214" s="1410"/>
      <c r="AQ214" s="1410"/>
      <c r="AR214" s="1411"/>
      <c r="AS214" s="1412"/>
      <c r="AT214" s="1413"/>
      <c r="AU214" s="1414"/>
      <c r="AV214" s="1415"/>
      <c r="AW214" s="1416"/>
      <c r="AX214" s="1415"/>
      <c r="AY214" s="1417"/>
      <c r="AZ214" s="1418"/>
      <c r="BA214" s="1419"/>
      <c r="BB214" s="1420"/>
      <c r="BC214" s="1421"/>
      <c r="BD214" s="1422"/>
      <c r="BE214" s="1423"/>
      <c r="BH214" s="3">
        <v>1</v>
      </c>
    </row>
    <row r="215" spans="2:60" ht="27" customHeight="1">
      <c r="B215" s="120"/>
      <c r="C215" s="1410"/>
      <c r="D215" s="1410"/>
      <c r="E215" s="1410"/>
      <c r="F215" s="1411"/>
      <c r="G215" s="1412"/>
      <c r="H215" s="1413"/>
      <c r="I215" s="1414"/>
      <c r="J215" s="1415"/>
      <c r="K215" s="1416"/>
      <c r="L215" s="1415"/>
      <c r="M215" s="1417"/>
      <c r="N215" s="1418"/>
      <c r="O215" s="1419"/>
      <c r="P215" s="1420"/>
      <c r="Q215" s="1421"/>
      <c r="R215" s="1422"/>
      <c r="S215" s="1423"/>
      <c r="T215" s="1409"/>
      <c r="U215" s="120"/>
      <c r="V215" s="1410"/>
      <c r="W215" s="1410"/>
      <c r="X215" s="1410"/>
      <c r="Y215" s="1411"/>
      <c r="Z215" s="1412"/>
      <c r="AA215" s="1413"/>
      <c r="AB215" s="1414"/>
      <c r="AC215" s="1415"/>
      <c r="AD215" s="1416"/>
      <c r="AE215" s="1415"/>
      <c r="AF215" s="1417"/>
      <c r="AG215" s="1418"/>
      <c r="AH215" s="1419"/>
      <c r="AI215" s="1420"/>
      <c r="AJ215" s="1421"/>
      <c r="AK215" s="1422"/>
      <c r="AL215" s="1423"/>
      <c r="AM215" s="1409"/>
      <c r="AN215" s="120"/>
      <c r="AO215" s="1410"/>
      <c r="AP215" s="1410"/>
      <c r="AQ215" s="1410"/>
      <c r="AR215" s="1411"/>
      <c r="AS215" s="1412"/>
      <c r="AT215" s="1413"/>
      <c r="AU215" s="1414"/>
      <c r="AV215" s="1415"/>
      <c r="AW215" s="1416"/>
      <c r="AX215" s="1415"/>
      <c r="AY215" s="1417"/>
      <c r="AZ215" s="1418"/>
      <c r="BA215" s="1419"/>
      <c r="BB215" s="1420"/>
      <c r="BC215" s="1421"/>
      <c r="BD215" s="1422"/>
      <c r="BE215" s="1423"/>
      <c r="BH215" s="3">
        <v>1</v>
      </c>
    </row>
    <row r="216" spans="2:60" ht="27" customHeight="1">
      <c r="B216" s="120"/>
      <c r="C216" s="1410"/>
      <c r="D216" s="1410"/>
      <c r="E216" s="1410"/>
      <c r="F216" s="1411"/>
      <c r="G216" s="1412"/>
      <c r="H216" s="1413"/>
      <c r="I216" s="1414"/>
      <c r="J216" s="1415"/>
      <c r="K216" s="1416"/>
      <c r="L216" s="1415"/>
      <c r="M216" s="1417"/>
      <c r="N216" s="1418"/>
      <c r="O216" s="1419"/>
      <c r="P216" s="1420"/>
      <c r="Q216" s="1421"/>
      <c r="R216" s="1422"/>
      <c r="S216" s="1423"/>
      <c r="T216" s="1409"/>
      <c r="U216" s="120"/>
      <c r="V216" s="1410"/>
      <c r="W216" s="1410"/>
      <c r="X216" s="1410"/>
      <c r="Y216" s="1411"/>
      <c r="Z216" s="1412"/>
      <c r="AA216" s="1413"/>
      <c r="AB216" s="1414"/>
      <c r="AC216" s="1415"/>
      <c r="AD216" s="1416"/>
      <c r="AE216" s="1415"/>
      <c r="AF216" s="1417"/>
      <c r="AG216" s="1418"/>
      <c r="AH216" s="1419"/>
      <c r="AI216" s="1420"/>
      <c r="AJ216" s="1421"/>
      <c r="AK216" s="1422"/>
      <c r="AL216" s="1423"/>
      <c r="AM216" s="1409"/>
      <c r="AN216" s="120"/>
      <c r="AO216" s="1410"/>
      <c r="AP216" s="1410"/>
      <c r="AQ216" s="1410"/>
      <c r="AR216" s="1411"/>
      <c r="AS216" s="1412"/>
      <c r="AT216" s="1413"/>
      <c r="AU216" s="1414"/>
      <c r="AV216" s="1415"/>
      <c r="AW216" s="1416"/>
      <c r="AX216" s="1415"/>
      <c r="AY216" s="1417"/>
      <c r="AZ216" s="1418"/>
      <c r="BA216" s="1419"/>
      <c r="BB216" s="1420"/>
      <c r="BC216" s="1421"/>
      <c r="BD216" s="1422"/>
      <c r="BE216" s="1423"/>
      <c r="BH216" s="3">
        <v>1</v>
      </c>
    </row>
    <row r="217" spans="2:60" ht="27" customHeight="1">
      <c r="B217" s="120"/>
      <c r="C217" s="1410"/>
      <c r="D217" s="1410"/>
      <c r="E217" s="1410"/>
      <c r="F217" s="1411"/>
      <c r="G217" s="1412"/>
      <c r="H217" s="1413"/>
      <c r="I217" s="1414"/>
      <c r="J217" s="1415"/>
      <c r="K217" s="1416"/>
      <c r="L217" s="1415"/>
      <c r="M217" s="1417"/>
      <c r="N217" s="1418"/>
      <c r="O217" s="1419"/>
      <c r="P217" s="1420"/>
      <c r="Q217" s="1421"/>
      <c r="R217" s="1422"/>
      <c r="S217" s="1423"/>
      <c r="T217" s="1409"/>
      <c r="U217" s="120"/>
      <c r="V217" s="1410"/>
      <c r="W217" s="1410"/>
      <c r="X217" s="1410"/>
      <c r="Y217" s="1411"/>
      <c r="Z217" s="1412"/>
      <c r="AA217" s="1413"/>
      <c r="AB217" s="1414"/>
      <c r="AC217" s="1415"/>
      <c r="AD217" s="1416"/>
      <c r="AE217" s="1415"/>
      <c r="AF217" s="1417"/>
      <c r="AG217" s="1418"/>
      <c r="AH217" s="1419"/>
      <c r="AI217" s="1420"/>
      <c r="AJ217" s="1421"/>
      <c r="AK217" s="1422"/>
      <c r="AL217" s="1423"/>
      <c r="AM217" s="1409"/>
      <c r="AN217" s="120"/>
      <c r="AO217" s="1410"/>
      <c r="AP217" s="1410"/>
      <c r="AQ217" s="1410"/>
      <c r="AR217" s="1411"/>
      <c r="AS217" s="1412"/>
      <c r="AT217" s="1413"/>
      <c r="AU217" s="1414"/>
      <c r="AV217" s="1415"/>
      <c r="AW217" s="1416"/>
      <c r="AX217" s="1415"/>
      <c r="AY217" s="1417"/>
      <c r="AZ217" s="1418"/>
      <c r="BA217" s="1419"/>
      <c r="BB217" s="1420"/>
      <c r="BC217" s="1421"/>
      <c r="BD217" s="1422"/>
      <c r="BE217" s="1423"/>
      <c r="BH217" s="3">
        <v>1</v>
      </c>
    </row>
    <row r="218" spans="2:60" ht="27" customHeight="1">
      <c r="B218" s="120"/>
      <c r="C218" s="1410"/>
      <c r="D218" s="1410"/>
      <c r="E218" s="1410"/>
      <c r="F218" s="1411"/>
      <c r="G218" s="1412"/>
      <c r="H218" s="1413"/>
      <c r="I218" s="1414"/>
      <c r="J218" s="1415"/>
      <c r="K218" s="1416"/>
      <c r="L218" s="1415"/>
      <c r="M218" s="1417"/>
      <c r="N218" s="1418"/>
      <c r="O218" s="1419"/>
      <c r="P218" s="1420"/>
      <c r="Q218" s="1421"/>
      <c r="R218" s="1422"/>
      <c r="S218" s="1423"/>
      <c r="T218" s="1409"/>
      <c r="U218" s="120"/>
      <c r="V218" s="1410"/>
      <c r="W218" s="1410"/>
      <c r="X218" s="1410"/>
      <c r="Y218" s="1411"/>
      <c r="Z218" s="1412"/>
      <c r="AA218" s="1413"/>
      <c r="AB218" s="1414"/>
      <c r="AC218" s="1415"/>
      <c r="AD218" s="1416"/>
      <c r="AE218" s="1415"/>
      <c r="AF218" s="1417"/>
      <c r="AG218" s="1418"/>
      <c r="AH218" s="1419"/>
      <c r="AI218" s="1420"/>
      <c r="AJ218" s="1421"/>
      <c r="AK218" s="1422"/>
      <c r="AL218" s="1423"/>
      <c r="AM218" s="1409"/>
      <c r="AN218" s="120"/>
      <c r="AO218" s="1410"/>
      <c r="AP218" s="1410"/>
      <c r="AQ218" s="1410"/>
      <c r="AR218" s="1411"/>
      <c r="AS218" s="1412"/>
      <c r="AT218" s="1413"/>
      <c r="AU218" s="1414"/>
      <c r="AV218" s="1415"/>
      <c r="AW218" s="1416"/>
      <c r="AX218" s="1415"/>
      <c r="AY218" s="1417"/>
      <c r="AZ218" s="1418"/>
      <c r="BA218" s="1419"/>
      <c r="BB218" s="1420"/>
      <c r="BC218" s="1421"/>
      <c r="BD218" s="1422"/>
      <c r="BE218" s="1423"/>
      <c r="BH218" s="3">
        <v>1</v>
      </c>
    </row>
    <row r="219" spans="2:60" ht="27" customHeight="1">
      <c r="B219" s="120"/>
      <c r="C219" s="1410"/>
      <c r="D219" s="1410"/>
      <c r="E219" s="1410"/>
      <c r="F219" s="1411"/>
      <c r="G219" s="1412"/>
      <c r="H219" s="1413"/>
      <c r="I219" s="1414"/>
      <c r="J219" s="1415"/>
      <c r="K219" s="1416"/>
      <c r="L219" s="1415"/>
      <c r="M219" s="1417"/>
      <c r="N219" s="1418"/>
      <c r="O219" s="1419"/>
      <c r="P219" s="1420"/>
      <c r="Q219" s="1421"/>
      <c r="R219" s="1422"/>
      <c r="S219" s="1423"/>
      <c r="T219" s="1409"/>
      <c r="U219" s="120"/>
      <c r="V219" s="1410"/>
      <c r="W219" s="1410"/>
      <c r="X219" s="1410"/>
      <c r="Y219" s="1411"/>
      <c r="Z219" s="1412"/>
      <c r="AA219" s="1413"/>
      <c r="AB219" s="1414"/>
      <c r="AC219" s="1415"/>
      <c r="AD219" s="1416"/>
      <c r="AE219" s="1415"/>
      <c r="AF219" s="1417"/>
      <c r="AG219" s="1418"/>
      <c r="AH219" s="1419"/>
      <c r="AI219" s="1420"/>
      <c r="AJ219" s="1421"/>
      <c r="AK219" s="1422"/>
      <c r="AL219" s="1423"/>
      <c r="AM219" s="1409"/>
      <c r="AN219" s="120"/>
      <c r="AO219" s="1410"/>
      <c r="AP219" s="1410"/>
      <c r="AQ219" s="1410"/>
      <c r="AR219" s="1411"/>
      <c r="AS219" s="1412"/>
      <c r="AT219" s="1413"/>
      <c r="AU219" s="1414"/>
      <c r="AV219" s="1415"/>
      <c r="AW219" s="1416"/>
      <c r="AX219" s="1415"/>
      <c r="AY219" s="1417"/>
      <c r="AZ219" s="1418"/>
      <c r="BA219" s="1419"/>
      <c r="BB219" s="1420"/>
      <c r="BC219" s="1421"/>
      <c r="BD219" s="1422"/>
      <c r="BE219" s="1423"/>
      <c r="BH219" s="3">
        <v>1</v>
      </c>
    </row>
    <row r="220" spans="2:60" ht="27" customHeight="1">
      <c r="B220" s="120"/>
      <c r="C220" s="1410"/>
      <c r="D220" s="1410"/>
      <c r="E220" s="1410"/>
      <c r="F220" s="1411"/>
      <c r="G220" s="1412"/>
      <c r="H220" s="1413"/>
      <c r="I220" s="1414"/>
      <c r="J220" s="1415"/>
      <c r="K220" s="1416"/>
      <c r="L220" s="1415"/>
      <c r="M220" s="1417"/>
      <c r="N220" s="1418"/>
      <c r="O220" s="1419"/>
      <c r="P220" s="1420"/>
      <c r="Q220" s="1421"/>
      <c r="R220" s="1422"/>
      <c r="S220" s="1423"/>
      <c r="T220" s="1409"/>
      <c r="U220" s="120"/>
      <c r="V220" s="1410"/>
      <c r="W220" s="1410"/>
      <c r="X220" s="1410"/>
      <c r="Y220" s="1411"/>
      <c r="Z220" s="1412"/>
      <c r="AA220" s="1413"/>
      <c r="AB220" s="1414"/>
      <c r="AC220" s="1415"/>
      <c r="AD220" s="1416"/>
      <c r="AE220" s="1415"/>
      <c r="AF220" s="1417"/>
      <c r="AG220" s="1418"/>
      <c r="AH220" s="1419"/>
      <c r="AI220" s="1420"/>
      <c r="AJ220" s="1421"/>
      <c r="AK220" s="1422"/>
      <c r="AL220" s="1423"/>
      <c r="AM220" s="1409"/>
      <c r="AN220" s="120"/>
      <c r="AO220" s="1410"/>
      <c r="AP220" s="1410"/>
      <c r="AQ220" s="1410"/>
      <c r="AR220" s="1411"/>
      <c r="AS220" s="1412"/>
      <c r="AT220" s="1413"/>
      <c r="AU220" s="1414"/>
      <c r="AV220" s="1415"/>
      <c r="AW220" s="1416"/>
      <c r="AX220" s="1415"/>
      <c r="AY220" s="1417"/>
      <c r="AZ220" s="1418"/>
      <c r="BA220" s="1419"/>
      <c r="BB220" s="1420"/>
      <c r="BC220" s="1421"/>
      <c r="BD220" s="1422"/>
      <c r="BE220" s="1423"/>
      <c r="BH220" s="3">
        <v>1</v>
      </c>
    </row>
    <row r="221" spans="2:60" ht="27" customHeight="1">
      <c r="B221" s="120"/>
      <c r="C221" s="1410"/>
      <c r="D221" s="1410"/>
      <c r="E221" s="1410"/>
      <c r="F221" s="1411"/>
      <c r="G221" s="1412"/>
      <c r="H221" s="1413"/>
      <c r="I221" s="1414"/>
      <c r="J221" s="1415"/>
      <c r="K221" s="1416"/>
      <c r="L221" s="1415"/>
      <c r="M221" s="1417"/>
      <c r="N221" s="1418"/>
      <c r="O221" s="1419"/>
      <c r="P221" s="1420"/>
      <c r="Q221" s="1421"/>
      <c r="R221" s="1422"/>
      <c r="S221" s="1423"/>
      <c r="T221" s="1409"/>
      <c r="U221" s="120"/>
      <c r="V221" s="1410"/>
      <c r="W221" s="1410"/>
      <c r="X221" s="1410"/>
      <c r="Y221" s="1411"/>
      <c r="Z221" s="1412"/>
      <c r="AA221" s="1413"/>
      <c r="AB221" s="1414"/>
      <c r="AC221" s="1415"/>
      <c r="AD221" s="1416"/>
      <c r="AE221" s="1415"/>
      <c r="AF221" s="1417"/>
      <c r="AG221" s="1418"/>
      <c r="AH221" s="1419"/>
      <c r="AI221" s="1420"/>
      <c r="AJ221" s="1421"/>
      <c r="AK221" s="1422"/>
      <c r="AL221" s="1423"/>
      <c r="AM221" s="1409"/>
      <c r="AN221" s="120"/>
      <c r="AO221" s="1410"/>
      <c r="AP221" s="1410"/>
      <c r="AQ221" s="1410"/>
      <c r="AR221" s="1411"/>
      <c r="AS221" s="1412"/>
      <c r="AT221" s="1413"/>
      <c r="AU221" s="1414"/>
      <c r="AV221" s="1415"/>
      <c r="AW221" s="1416"/>
      <c r="AX221" s="1415"/>
      <c r="AY221" s="1417"/>
      <c r="AZ221" s="1418"/>
      <c r="BA221" s="1419"/>
      <c r="BB221" s="1420"/>
      <c r="BC221" s="1421"/>
      <c r="BD221" s="1422"/>
      <c r="BE221" s="1423"/>
      <c r="BH221" s="3">
        <v>1</v>
      </c>
    </row>
    <row r="222" spans="2:60" ht="27" customHeight="1">
      <c r="B222" s="120"/>
      <c r="C222" s="1410"/>
      <c r="D222" s="1410"/>
      <c r="E222" s="1410"/>
      <c r="F222" s="1411"/>
      <c r="G222" s="1412"/>
      <c r="H222" s="1413"/>
      <c r="I222" s="1414"/>
      <c r="J222" s="1415"/>
      <c r="K222" s="1416"/>
      <c r="L222" s="1415"/>
      <c r="M222" s="1417"/>
      <c r="N222" s="1418"/>
      <c r="O222" s="1419"/>
      <c r="P222" s="1420"/>
      <c r="Q222" s="1421"/>
      <c r="R222" s="1422"/>
      <c r="S222" s="1423"/>
      <c r="T222" s="1409"/>
      <c r="U222" s="120"/>
      <c r="V222" s="1410"/>
      <c r="W222" s="1410"/>
      <c r="X222" s="1410"/>
      <c r="Y222" s="1411"/>
      <c r="Z222" s="1412"/>
      <c r="AA222" s="1413"/>
      <c r="AB222" s="1414"/>
      <c r="AC222" s="1415"/>
      <c r="AD222" s="1416"/>
      <c r="AE222" s="1415"/>
      <c r="AF222" s="1417"/>
      <c r="AG222" s="1418"/>
      <c r="AH222" s="1419"/>
      <c r="AI222" s="1420"/>
      <c r="AJ222" s="1421"/>
      <c r="AK222" s="1422"/>
      <c r="AL222" s="1423"/>
      <c r="AM222" s="1409"/>
      <c r="AN222" s="120"/>
      <c r="AO222" s="1410"/>
      <c r="AP222" s="1410"/>
      <c r="AQ222" s="1410"/>
      <c r="AR222" s="1411"/>
      <c r="AS222" s="1412"/>
      <c r="AT222" s="1413"/>
      <c r="AU222" s="1414"/>
      <c r="AV222" s="1415"/>
      <c r="AW222" s="1416"/>
      <c r="AX222" s="1415"/>
      <c r="AY222" s="1417"/>
      <c r="AZ222" s="1418"/>
      <c r="BA222" s="1419"/>
      <c r="BB222" s="1420"/>
      <c r="BC222" s="1421"/>
      <c r="BD222" s="1422"/>
      <c r="BE222" s="1423"/>
      <c r="BH222" s="3">
        <v>1</v>
      </c>
    </row>
    <row r="223" spans="2:60" ht="27" customHeight="1">
      <c r="B223" s="120"/>
      <c r="C223" s="1410"/>
      <c r="D223" s="1410"/>
      <c r="E223" s="1410"/>
      <c r="F223" s="1411"/>
      <c r="G223" s="1412"/>
      <c r="H223" s="1413"/>
      <c r="I223" s="1414"/>
      <c r="J223" s="1415"/>
      <c r="K223" s="1416"/>
      <c r="L223" s="1415"/>
      <c r="M223" s="1417"/>
      <c r="N223" s="1418"/>
      <c r="O223" s="1419"/>
      <c r="P223" s="1420"/>
      <c r="Q223" s="1421"/>
      <c r="R223" s="1422"/>
      <c r="S223" s="1423"/>
      <c r="T223" s="1409"/>
      <c r="U223" s="120"/>
      <c r="V223" s="1410"/>
      <c r="W223" s="1410"/>
      <c r="X223" s="1410"/>
      <c r="Y223" s="1411"/>
      <c r="Z223" s="1412"/>
      <c r="AA223" s="1413"/>
      <c r="AB223" s="1414"/>
      <c r="AC223" s="1415"/>
      <c r="AD223" s="1416"/>
      <c r="AE223" s="1415"/>
      <c r="AF223" s="1417"/>
      <c r="AG223" s="1418"/>
      <c r="AH223" s="1419"/>
      <c r="AI223" s="1420"/>
      <c r="AJ223" s="1421"/>
      <c r="AK223" s="1422"/>
      <c r="AL223" s="1423"/>
      <c r="AM223" s="1409"/>
      <c r="AN223" s="120"/>
      <c r="AO223" s="1410"/>
      <c r="AP223" s="1410"/>
      <c r="AQ223" s="1410"/>
      <c r="AR223" s="1411"/>
      <c r="AS223" s="1412"/>
      <c r="AT223" s="1413"/>
      <c r="AU223" s="1414"/>
      <c r="AV223" s="1415"/>
      <c r="AW223" s="1416"/>
      <c r="AX223" s="1415"/>
      <c r="AY223" s="1417"/>
      <c r="AZ223" s="1418"/>
      <c r="BA223" s="1419"/>
      <c r="BB223" s="1420"/>
      <c r="BC223" s="1421"/>
      <c r="BD223" s="1422"/>
      <c r="BE223" s="1423"/>
      <c r="BH223" s="3">
        <v>1</v>
      </c>
    </row>
    <row r="224" spans="2:60" ht="27" customHeight="1">
      <c r="B224" s="120"/>
      <c r="C224" s="1410"/>
      <c r="D224" s="1410"/>
      <c r="E224" s="1410"/>
      <c r="F224" s="1411"/>
      <c r="G224" s="1412"/>
      <c r="H224" s="1413"/>
      <c r="I224" s="1414"/>
      <c r="J224" s="1415"/>
      <c r="K224" s="1416"/>
      <c r="L224" s="1415"/>
      <c r="M224" s="1417"/>
      <c r="N224" s="1418"/>
      <c r="O224" s="1419"/>
      <c r="P224" s="1420"/>
      <c r="Q224" s="1421"/>
      <c r="R224" s="1422"/>
      <c r="S224" s="1423"/>
      <c r="T224" s="1409"/>
      <c r="U224" s="120"/>
      <c r="V224" s="1410"/>
      <c r="W224" s="1410"/>
      <c r="X224" s="1410"/>
      <c r="Y224" s="1411"/>
      <c r="Z224" s="1412"/>
      <c r="AA224" s="1413"/>
      <c r="AB224" s="1414"/>
      <c r="AC224" s="1415"/>
      <c r="AD224" s="1416"/>
      <c r="AE224" s="1415"/>
      <c r="AF224" s="1417"/>
      <c r="AG224" s="1418"/>
      <c r="AH224" s="1419"/>
      <c r="AI224" s="1420"/>
      <c r="AJ224" s="1421"/>
      <c r="AK224" s="1422"/>
      <c r="AL224" s="1423"/>
      <c r="AM224" s="1409"/>
      <c r="AN224" s="120"/>
      <c r="AO224" s="1410"/>
      <c r="AP224" s="1410"/>
      <c r="AQ224" s="1410"/>
      <c r="AR224" s="1411"/>
      <c r="AS224" s="1412"/>
      <c r="AT224" s="1413"/>
      <c r="AU224" s="1414"/>
      <c r="AV224" s="1415"/>
      <c r="AW224" s="1416"/>
      <c r="AX224" s="1415"/>
      <c r="AY224" s="1417"/>
      <c r="AZ224" s="1418"/>
      <c r="BA224" s="1419"/>
      <c r="BB224" s="1420"/>
      <c r="BC224" s="1421"/>
      <c r="BD224" s="1422"/>
      <c r="BE224" s="1423"/>
      <c r="BH224" s="3">
        <v>1</v>
      </c>
    </row>
    <row r="225" spans="2:60" ht="27" customHeight="1">
      <c r="B225" s="120"/>
      <c r="C225" s="1410"/>
      <c r="D225" s="1410"/>
      <c r="E225" s="1410"/>
      <c r="F225" s="1411"/>
      <c r="G225" s="1412"/>
      <c r="H225" s="1413"/>
      <c r="I225" s="1414"/>
      <c r="J225" s="1415"/>
      <c r="K225" s="1416"/>
      <c r="L225" s="1415"/>
      <c r="M225" s="1417"/>
      <c r="N225" s="1418"/>
      <c r="O225" s="1419"/>
      <c r="P225" s="1420"/>
      <c r="Q225" s="1421"/>
      <c r="R225" s="1422"/>
      <c r="S225" s="1423"/>
      <c r="T225" s="1409"/>
      <c r="U225" s="120"/>
      <c r="V225" s="1410"/>
      <c r="W225" s="1410"/>
      <c r="X225" s="1410"/>
      <c r="Y225" s="1411"/>
      <c r="Z225" s="1412"/>
      <c r="AA225" s="1413"/>
      <c r="AB225" s="1414"/>
      <c r="AC225" s="1415"/>
      <c r="AD225" s="1416"/>
      <c r="AE225" s="1415"/>
      <c r="AF225" s="1417"/>
      <c r="AG225" s="1418"/>
      <c r="AH225" s="1419"/>
      <c r="AI225" s="1420"/>
      <c r="AJ225" s="1421"/>
      <c r="AK225" s="1422"/>
      <c r="AL225" s="1423"/>
      <c r="AM225" s="1409"/>
      <c r="AN225" s="120"/>
      <c r="AO225" s="1410"/>
      <c r="AP225" s="1410"/>
      <c r="AQ225" s="1410"/>
      <c r="AR225" s="1411"/>
      <c r="AS225" s="1412"/>
      <c r="AT225" s="1413"/>
      <c r="AU225" s="1414"/>
      <c r="AV225" s="1415"/>
      <c r="AW225" s="1416"/>
      <c r="AX225" s="1415"/>
      <c r="AY225" s="1417"/>
      <c r="AZ225" s="1418"/>
      <c r="BA225" s="1419"/>
      <c r="BB225" s="1420"/>
      <c r="BC225" s="1421"/>
      <c r="BD225" s="1422"/>
      <c r="BE225" s="1423"/>
      <c r="BH225" s="3">
        <v>1</v>
      </c>
    </row>
    <row r="226" spans="2:60" ht="27" customHeight="1">
      <c r="B226" s="120"/>
      <c r="C226" s="1410"/>
      <c r="D226" s="1410"/>
      <c r="E226" s="1410"/>
      <c r="F226" s="1411"/>
      <c r="G226" s="1412"/>
      <c r="H226" s="1413"/>
      <c r="I226" s="1414"/>
      <c r="J226" s="1415"/>
      <c r="K226" s="1416"/>
      <c r="L226" s="1415"/>
      <c r="M226" s="1417"/>
      <c r="N226" s="1418"/>
      <c r="O226" s="1419"/>
      <c r="P226" s="1420"/>
      <c r="Q226" s="1421"/>
      <c r="R226" s="1422"/>
      <c r="S226" s="1423"/>
      <c r="T226" s="1409"/>
      <c r="U226" s="120"/>
      <c r="V226" s="1410"/>
      <c r="W226" s="1410"/>
      <c r="X226" s="1410"/>
      <c r="Y226" s="1411"/>
      <c r="Z226" s="1412"/>
      <c r="AA226" s="1413"/>
      <c r="AB226" s="1414"/>
      <c r="AC226" s="1415"/>
      <c r="AD226" s="1416"/>
      <c r="AE226" s="1415"/>
      <c r="AF226" s="1417"/>
      <c r="AG226" s="1418"/>
      <c r="AH226" s="1419"/>
      <c r="AI226" s="1420"/>
      <c r="AJ226" s="1421"/>
      <c r="AK226" s="1422"/>
      <c r="AL226" s="1423"/>
      <c r="AM226" s="1409"/>
      <c r="AN226" s="120"/>
      <c r="AO226" s="1410"/>
      <c r="AP226" s="1410"/>
      <c r="AQ226" s="1410"/>
      <c r="AR226" s="1411"/>
      <c r="AS226" s="1412"/>
      <c r="AT226" s="1413"/>
      <c r="AU226" s="1414"/>
      <c r="AV226" s="1415"/>
      <c r="AW226" s="1416"/>
      <c r="AX226" s="1415"/>
      <c r="AY226" s="1417"/>
      <c r="AZ226" s="1418"/>
      <c r="BA226" s="1419"/>
      <c r="BB226" s="1420"/>
      <c r="BC226" s="1421"/>
      <c r="BD226" s="1422"/>
      <c r="BE226" s="1423"/>
      <c r="BH226" s="3">
        <v>1</v>
      </c>
    </row>
    <row r="227" spans="2:60" ht="27" customHeight="1">
      <c r="B227" s="120"/>
      <c r="C227" s="1410"/>
      <c r="D227" s="1410"/>
      <c r="E227" s="1410"/>
      <c r="F227" s="1411"/>
      <c r="G227" s="1412"/>
      <c r="H227" s="1413"/>
      <c r="I227" s="1414"/>
      <c r="J227" s="1415"/>
      <c r="K227" s="1416"/>
      <c r="L227" s="1415"/>
      <c r="M227" s="1417"/>
      <c r="N227" s="1418"/>
      <c r="O227" s="1419"/>
      <c r="P227" s="1420"/>
      <c r="Q227" s="1421"/>
      <c r="R227" s="1422"/>
      <c r="S227" s="1423"/>
      <c r="T227" s="1409"/>
      <c r="U227" s="120"/>
      <c r="V227" s="1410"/>
      <c r="W227" s="1410"/>
      <c r="X227" s="1410"/>
      <c r="Y227" s="1411"/>
      <c r="Z227" s="1412"/>
      <c r="AA227" s="1413"/>
      <c r="AB227" s="1414"/>
      <c r="AC227" s="1415"/>
      <c r="AD227" s="1416"/>
      <c r="AE227" s="1415"/>
      <c r="AF227" s="1417"/>
      <c r="AG227" s="1418"/>
      <c r="AH227" s="1419"/>
      <c r="AI227" s="1420"/>
      <c r="AJ227" s="1421"/>
      <c r="AK227" s="1422"/>
      <c r="AL227" s="1423"/>
      <c r="AM227" s="1409"/>
      <c r="AN227" s="120"/>
      <c r="AO227" s="1410"/>
      <c r="AP227" s="1410"/>
      <c r="AQ227" s="1410"/>
      <c r="AR227" s="1411"/>
      <c r="AS227" s="1412"/>
      <c r="AT227" s="1413"/>
      <c r="AU227" s="1414"/>
      <c r="AV227" s="1415"/>
      <c r="AW227" s="1416"/>
      <c r="AX227" s="1415"/>
      <c r="AY227" s="1417"/>
      <c r="AZ227" s="1418"/>
      <c r="BA227" s="1419"/>
      <c r="BB227" s="1420"/>
      <c r="BC227" s="1421"/>
      <c r="BD227" s="1422"/>
      <c r="BE227" s="1423"/>
      <c r="BH227" s="3">
        <v>1</v>
      </c>
    </row>
    <row r="228" spans="2:60" ht="27" customHeight="1">
      <c r="B228" s="120"/>
      <c r="C228" s="1410"/>
      <c r="D228" s="1410"/>
      <c r="E228" s="1410"/>
      <c r="F228" s="1411"/>
      <c r="G228" s="1412"/>
      <c r="H228" s="1413"/>
      <c r="I228" s="1414"/>
      <c r="J228" s="1415"/>
      <c r="K228" s="1416"/>
      <c r="L228" s="1415"/>
      <c r="M228" s="1417"/>
      <c r="N228" s="1418"/>
      <c r="O228" s="1419"/>
      <c r="P228" s="1420"/>
      <c r="Q228" s="1421"/>
      <c r="R228" s="1422"/>
      <c r="S228" s="1423"/>
      <c r="T228" s="1424"/>
      <c r="U228" s="120"/>
      <c r="V228" s="1410"/>
      <c r="W228" s="1410"/>
      <c r="X228" s="1410"/>
      <c r="Y228" s="1411"/>
      <c r="Z228" s="1412"/>
      <c r="AA228" s="1413"/>
      <c r="AB228" s="1414"/>
      <c r="AC228" s="1415"/>
      <c r="AD228" s="1416"/>
      <c r="AE228" s="1415"/>
      <c r="AF228" s="1417"/>
      <c r="AG228" s="1418"/>
      <c r="AH228" s="1419"/>
      <c r="AI228" s="1420"/>
      <c r="AJ228" s="1421"/>
      <c r="AK228" s="1422"/>
      <c r="AL228" s="1423"/>
      <c r="AM228" s="1409"/>
      <c r="AN228" s="120"/>
      <c r="AO228" s="1410"/>
      <c r="AP228" s="1410"/>
      <c r="AQ228" s="1410"/>
      <c r="AR228" s="1411"/>
      <c r="AS228" s="1412"/>
      <c r="AT228" s="1413"/>
      <c r="AU228" s="1414"/>
      <c r="AV228" s="1415"/>
      <c r="AW228" s="1416"/>
      <c r="AX228" s="1415"/>
      <c r="AY228" s="1417"/>
      <c r="AZ228" s="1418"/>
      <c r="BA228" s="1419"/>
      <c r="BB228" s="1420"/>
      <c r="BC228" s="1421"/>
      <c r="BD228" s="1422"/>
      <c r="BE228" s="1423"/>
      <c r="BH228" s="3">
        <v>1</v>
      </c>
    </row>
    <row r="229" spans="2:60" ht="27" customHeight="1">
      <c r="B229" s="120"/>
      <c r="C229" s="1410"/>
      <c r="D229" s="1410"/>
      <c r="E229" s="1410"/>
      <c r="F229" s="1411"/>
      <c r="G229" s="1412"/>
      <c r="H229" s="1413"/>
      <c r="I229" s="1414"/>
      <c r="J229" s="1415"/>
      <c r="K229" s="1416"/>
      <c r="L229" s="1415"/>
      <c r="M229" s="1417"/>
      <c r="N229" s="1418"/>
      <c r="O229" s="1419"/>
      <c r="P229" s="1420"/>
      <c r="Q229" s="1421"/>
      <c r="R229" s="1422"/>
      <c r="S229" s="1423"/>
      <c r="T229" s="1424"/>
      <c r="U229" s="120"/>
      <c r="V229" s="1410"/>
      <c r="W229" s="1410"/>
      <c r="X229" s="1410"/>
      <c r="Y229" s="1411"/>
      <c r="Z229" s="1412"/>
      <c r="AA229" s="1413"/>
      <c r="AB229" s="1414"/>
      <c r="AC229" s="1415"/>
      <c r="AD229" s="1416"/>
      <c r="AE229" s="1415"/>
      <c r="AF229" s="1417"/>
      <c r="AG229" s="1418"/>
      <c r="AH229" s="1419"/>
      <c r="AI229" s="1420"/>
      <c r="AJ229" s="1421"/>
      <c r="AK229" s="1422"/>
      <c r="AL229" s="1423"/>
      <c r="AM229" s="1409"/>
      <c r="AN229" s="120"/>
      <c r="AO229" s="1410"/>
      <c r="AP229" s="1410"/>
      <c r="AQ229" s="1410"/>
      <c r="AR229" s="1411"/>
      <c r="AS229" s="1412"/>
      <c r="AT229" s="1413"/>
      <c r="AU229" s="1414"/>
      <c r="AV229" s="1415"/>
      <c r="AW229" s="1416"/>
      <c r="AX229" s="1415"/>
      <c r="AY229" s="1417"/>
      <c r="AZ229" s="1418"/>
      <c r="BA229" s="1419"/>
      <c r="BB229" s="1420"/>
      <c r="BC229" s="1421"/>
      <c r="BD229" s="1422"/>
      <c r="BE229" s="1423"/>
      <c r="BH229" s="3">
        <v>1</v>
      </c>
    </row>
    <row r="230" spans="2:60" ht="27" customHeight="1">
      <c r="B230" s="120"/>
      <c r="C230" s="1410"/>
      <c r="D230" s="1410"/>
      <c r="E230" s="1410"/>
      <c r="F230" s="1411"/>
      <c r="G230" s="1412"/>
      <c r="H230" s="1413"/>
      <c r="I230" s="1414"/>
      <c r="J230" s="1415"/>
      <c r="K230" s="1416"/>
      <c r="L230" s="1415"/>
      <c r="M230" s="1417"/>
      <c r="N230" s="1418"/>
      <c r="O230" s="1419"/>
      <c r="P230" s="1420"/>
      <c r="Q230" s="1421"/>
      <c r="R230" s="1422"/>
      <c r="S230" s="1423"/>
      <c r="U230" s="120"/>
      <c r="V230" s="1410"/>
      <c r="W230" s="1410"/>
      <c r="X230" s="1410"/>
      <c r="Y230" s="1411"/>
      <c r="Z230" s="1412"/>
      <c r="AA230" s="1413"/>
      <c r="AB230" s="1414"/>
      <c r="AC230" s="1415"/>
      <c r="AD230" s="1416"/>
      <c r="AE230" s="1415"/>
      <c r="AF230" s="1417"/>
      <c r="AG230" s="1418"/>
      <c r="AH230" s="1419"/>
      <c r="AI230" s="1420"/>
      <c r="AJ230" s="1421"/>
      <c r="AK230" s="1422"/>
      <c r="AL230" s="1423"/>
      <c r="AN230" s="120"/>
      <c r="AO230" s="1410"/>
      <c r="AP230" s="1410"/>
      <c r="AQ230" s="1410"/>
      <c r="AR230" s="1411"/>
      <c r="AS230" s="1412"/>
      <c r="AT230" s="1413"/>
      <c r="AU230" s="1414"/>
      <c r="AV230" s="1415"/>
      <c r="AW230" s="1416"/>
      <c r="AX230" s="1415"/>
      <c r="AY230" s="1417"/>
      <c r="AZ230" s="1418"/>
      <c r="BA230" s="1419"/>
      <c r="BB230" s="1420"/>
      <c r="BC230" s="1421"/>
      <c r="BD230" s="1422"/>
      <c r="BE230" s="1423"/>
      <c r="BH230" s="3">
        <v>1</v>
      </c>
    </row>
    <row r="231" spans="2:60" ht="27" customHeight="1">
      <c r="B231" s="120"/>
      <c r="C231" s="1410"/>
      <c r="D231" s="1410"/>
      <c r="E231" s="1410"/>
      <c r="F231" s="1411"/>
      <c r="G231" s="1412"/>
      <c r="H231" s="1413"/>
      <c r="I231" s="1414"/>
      <c r="J231" s="1415"/>
      <c r="K231" s="1416"/>
      <c r="L231" s="1415"/>
      <c r="M231" s="1417"/>
      <c r="N231" s="1418"/>
      <c r="O231" s="1419"/>
      <c r="P231" s="1420"/>
      <c r="Q231" s="1421"/>
      <c r="R231" s="1422"/>
      <c r="S231" s="1423"/>
      <c r="U231" s="120"/>
      <c r="V231" s="1410"/>
      <c r="W231" s="1410"/>
      <c r="X231" s="1410"/>
      <c r="Y231" s="1411"/>
      <c r="Z231" s="1412"/>
      <c r="AA231" s="1413"/>
      <c r="AB231" s="1414"/>
      <c r="AC231" s="1415"/>
      <c r="AD231" s="1416"/>
      <c r="AE231" s="1415"/>
      <c r="AF231" s="1417"/>
      <c r="AG231" s="1418"/>
      <c r="AH231" s="1419"/>
      <c r="AI231" s="1420"/>
      <c r="AJ231" s="1421"/>
      <c r="AK231" s="1422"/>
      <c r="AL231" s="1423"/>
      <c r="AN231" s="120"/>
      <c r="AO231" s="1410"/>
      <c r="AP231" s="1410"/>
      <c r="AQ231" s="1410"/>
      <c r="AR231" s="1411"/>
      <c r="AS231" s="1412"/>
      <c r="AT231" s="1413"/>
      <c r="AU231" s="1414"/>
      <c r="AV231" s="1415"/>
      <c r="AW231" s="1416"/>
      <c r="AX231" s="1415"/>
      <c r="AY231" s="1417"/>
      <c r="AZ231" s="1418"/>
      <c r="BA231" s="1419"/>
      <c r="BB231" s="1420"/>
      <c r="BC231" s="1421"/>
      <c r="BD231" s="1422"/>
      <c r="BE231" s="1423"/>
      <c r="BH231" s="3">
        <v>1</v>
      </c>
    </row>
    <row r="232" spans="2:60" ht="27" customHeight="1">
      <c r="B232" s="120"/>
      <c r="C232" s="1410"/>
      <c r="D232" s="1410"/>
      <c r="E232" s="1410"/>
      <c r="F232" s="1411"/>
      <c r="G232" s="1412"/>
      <c r="H232" s="1413"/>
      <c r="I232" s="1414"/>
      <c r="J232" s="1415"/>
      <c r="K232" s="1416"/>
      <c r="L232" s="1415"/>
      <c r="M232" s="1417"/>
      <c r="N232" s="1418"/>
      <c r="O232" s="1419"/>
      <c r="P232" s="1420"/>
      <c r="Q232" s="1421"/>
      <c r="R232" s="1422"/>
      <c r="S232" s="1423"/>
      <c r="U232" s="120"/>
      <c r="V232" s="1410"/>
      <c r="W232" s="1410"/>
      <c r="X232" s="1410"/>
      <c r="Y232" s="1411"/>
      <c r="Z232" s="1412"/>
      <c r="AA232" s="1413"/>
      <c r="AB232" s="1414"/>
      <c r="AC232" s="1415"/>
      <c r="AD232" s="1416"/>
      <c r="AE232" s="1415"/>
      <c r="AF232" s="1417"/>
      <c r="AG232" s="1418"/>
      <c r="AH232" s="1419"/>
      <c r="AI232" s="1420"/>
      <c r="AJ232" s="1421"/>
      <c r="AK232" s="1422"/>
      <c r="AL232" s="1423"/>
      <c r="AN232" s="120"/>
      <c r="AO232" s="1410"/>
      <c r="AP232" s="1410"/>
      <c r="AQ232" s="1410"/>
      <c r="AR232" s="1411"/>
      <c r="AS232" s="1412"/>
      <c r="AT232" s="1413"/>
      <c r="AU232" s="1414"/>
      <c r="AV232" s="1415"/>
      <c r="AW232" s="1416"/>
      <c r="AX232" s="1415"/>
      <c r="AY232" s="1417"/>
      <c r="AZ232" s="1418"/>
      <c r="BA232" s="1419"/>
      <c r="BB232" s="1420"/>
      <c r="BC232" s="1421"/>
      <c r="BD232" s="1422"/>
      <c r="BE232" s="1423"/>
      <c r="BH232" s="3">
        <v>1</v>
      </c>
    </row>
    <row r="233" spans="2:60" ht="27" customHeight="1">
      <c r="B233" s="120"/>
      <c r="C233" s="1410"/>
      <c r="D233" s="1410"/>
      <c r="E233" s="1410"/>
      <c r="F233" s="1411"/>
      <c r="G233" s="1412"/>
      <c r="H233" s="1413"/>
      <c r="I233" s="1414"/>
      <c r="J233" s="1415"/>
      <c r="K233" s="1416"/>
      <c r="L233" s="1415"/>
      <c r="M233" s="1417"/>
      <c r="N233" s="1418"/>
      <c r="O233" s="1419"/>
      <c r="P233" s="1420"/>
      <c r="Q233" s="1421"/>
      <c r="R233" s="1422"/>
      <c r="S233" s="1423"/>
      <c r="U233" s="120"/>
      <c r="V233" s="1410"/>
      <c r="W233" s="1410"/>
      <c r="X233" s="1410"/>
      <c r="Y233" s="1411"/>
      <c r="Z233" s="1412"/>
      <c r="AA233" s="1413"/>
      <c r="AB233" s="1414"/>
      <c r="AC233" s="1415"/>
      <c r="AD233" s="1416"/>
      <c r="AE233" s="1415"/>
      <c r="AF233" s="1417"/>
      <c r="AG233" s="1418"/>
      <c r="AH233" s="1419"/>
      <c r="AI233" s="1420"/>
      <c r="AJ233" s="1421"/>
      <c r="AK233" s="1422"/>
      <c r="AL233" s="1423"/>
      <c r="AN233" s="120"/>
      <c r="AO233" s="1410"/>
      <c r="AP233" s="1410"/>
      <c r="AQ233" s="1410"/>
      <c r="AR233" s="1411"/>
      <c r="AS233" s="1412"/>
      <c r="AT233" s="1413"/>
      <c r="AU233" s="1414"/>
      <c r="AV233" s="1415"/>
      <c r="AW233" s="1416"/>
      <c r="AX233" s="1415"/>
      <c r="AY233" s="1417"/>
      <c r="AZ233" s="1418"/>
      <c r="BA233" s="1419"/>
      <c r="BB233" s="1420"/>
      <c r="BC233" s="1421"/>
      <c r="BD233" s="1422"/>
      <c r="BE233" s="1423"/>
      <c r="BH233" s="3">
        <v>1</v>
      </c>
    </row>
    <row r="234" spans="2:60" ht="27" customHeight="1">
      <c r="B234" s="120"/>
      <c r="C234" s="1410"/>
      <c r="D234" s="1410"/>
      <c r="E234" s="1410"/>
      <c r="F234" s="1411"/>
      <c r="G234" s="1412"/>
      <c r="H234" s="1413"/>
      <c r="I234" s="1414"/>
      <c r="J234" s="1415"/>
      <c r="K234" s="1416"/>
      <c r="L234" s="1415"/>
      <c r="M234" s="1417"/>
      <c r="N234" s="1418"/>
      <c r="O234" s="1419"/>
      <c r="P234" s="1420"/>
      <c r="Q234" s="1421"/>
      <c r="R234" s="1422"/>
      <c r="S234" s="1423"/>
      <c r="U234" s="120"/>
      <c r="V234" s="1410"/>
      <c r="W234" s="1410"/>
      <c r="X234" s="1410"/>
      <c r="Y234" s="1411"/>
      <c r="Z234" s="1412"/>
      <c r="AA234" s="1413"/>
      <c r="AB234" s="1414"/>
      <c r="AC234" s="1415"/>
      <c r="AD234" s="1416"/>
      <c r="AE234" s="1415"/>
      <c r="AF234" s="1417"/>
      <c r="AG234" s="1418"/>
      <c r="AH234" s="1419"/>
      <c r="AI234" s="1420"/>
      <c r="AJ234" s="1421"/>
      <c r="AK234" s="1422"/>
      <c r="AL234" s="1423"/>
      <c r="AN234" s="120"/>
      <c r="AO234" s="1410"/>
      <c r="AP234" s="1410"/>
      <c r="AQ234" s="1410"/>
      <c r="AR234" s="1411"/>
      <c r="AS234" s="1412"/>
      <c r="AT234" s="1413"/>
      <c r="AU234" s="1414"/>
      <c r="AV234" s="1415"/>
      <c r="AW234" s="1416"/>
      <c r="AX234" s="1415"/>
      <c r="AY234" s="1417"/>
      <c r="AZ234" s="1418"/>
      <c r="BA234" s="1419"/>
      <c r="BB234" s="1420"/>
      <c r="BC234" s="1421"/>
      <c r="BD234" s="1422"/>
      <c r="BE234" s="1423"/>
      <c r="BH234" s="3">
        <v>1</v>
      </c>
    </row>
    <row r="235" spans="2:60" ht="27" customHeight="1">
      <c r="B235" s="120"/>
      <c r="C235" s="1410"/>
      <c r="D235" s="1410"/>
      <c r="E235" s="1410"/>
      <c r="F235" s="1411"/>
      <c r="G235" s="1412"/>
      <c r="H235" s="1413"/>
      <c r="I235" s="1414"/>
      <c r="J235" s="1415"/>
      <c r="K235" s="1416"/>
      <c r="L235" s="1415"/>
      <c r="M235" s="1417"/>
      <c r="N235" s="1418"/>
      <c r="O235" s="1419"/>
      <c r="P235" s="1420"/>
      <c r="Q235" s="1421"/>
      <c r="R235" s="1422"/>
      <c r="S235" s="1423"/>
      <c r="U235" s="120"/>
      <c r="V235" s="1410"/>
      <c r="W235" s="1410"/>
      <c r="X235" s="1410"/>
      <c r="Y235" s="1411"/>
      <c r="Z235" s="1412"/>
      <c r="AA235" s="1413"/>
      <c r="AB235" s="1414"/>
      <c r="AC235" s="1415"/>
      <c r="AD235" s="1416"/>
      <c r="AE235" s="1415"/>
      <c r="AF235" s="1417"/>
      <c r="AG235" s="1418"/>
      <c r="AH235" s="1419"/>
      <c r="AI235" s="1420"/>
      <c r="AJ235" s="1421"/>
      <c r="AK235" s="1422"/>
      <c r="AL235" s="1423"/>
      <c r="AN235" s="120"/>
      <c r="AO235" s="1410"/>
      <c r="AP235" s="1410"/>
      <c r="AQ235" s="1410"/>
      <c r="AR235" s="1411"/>
      <c r="AS235" s="1412"/>
      <c r="AT235" s="1413"/>
      <c r="AU235" s="1414"/>
      <c r="AV235" s="1415"/>
      <c r="AW235" s="1416"/>
      <c r="AX235" s="1415"/>
      <c r="AY235" s="1417"/>
      <c r="AZ235" s="1418"/>
      <c r="BA235" s="1419"/>
      <c r="BB235" s="1420"/>
      <c r="BC235" s="1421"/>
      <c r="BD235" s="1422"/>
      <c r="BE235" s="1423"/>
      <c r="BH235" s="3">
        <v>1</v>
      </c>
    </row>
    <row r="236" spans="2:60" ht="27" customHeight="1">
      <c r="B236" s="120"/>
      <c r="C236" s="1410"/>
      <c r="D236" s="1410"/>
      <c r="E236" s="1410"/>
      <c r="F236" s="1411"/>
      <c r="G236" s="1412"/>
      <c r="H236" s="1413"/>
      <c r="I236" s="1414"/>
      <c r="J236" s="1415"/>
      <c r="K236" s="1416"/>
      <c r="L236" s="1415"/>
      <c r="M236" s="1417"/>
      <c r="N236" s="1418"/>
      <c r="O236" s="1419"/>
      <c r="P236" s="1420"/>
      <c r="Q236" s="1421"/>
      <c r="R236" s="1422"/>
      <c r="S236" s="1423"/>
      <c r="U236" s="120"/>
      <c r="V236" s="1410"/>
      <c r="W236" s="1410"/>
      <c r="X236" s="1410"/>
      <c r="Y236" s="1411"/>
      <c r="Z236" s="1412"/>
      <c r="AA236" s="1413"/>
      <c r="AB236" s="1414"/>
      <c r="AC236" s="1415"/>
      <c r="AD236" s="1416"/>
      <c r="AE236" s="1415"/>
      <c r="AF236" s="1417"/>
      <c r="AG236" s="1418"/>
      <c r="AH236" s="1419"/>
      <c r="AI236" s="1420"/>
      <c r="AJ236" s="1421"/>
      <c r="AK236" s="1422"/>
      <c r="AL236" s="1423"/>
      <c r="AN236" s="120"/>
      <c r="AO236" s="1410"/>
      <c r="AP236" s="1410"/>
      <c r="AQ236" s="1410"/>
      <c r="AR236" s="1411"/>
      <c r="AS236" s="1412"/>
      <c r="AT236" s="1413"/>
      <c r="AU236" s="1414"/>
      <c r="AV236" s="1415"/>
      <c r="AW236" s="1416"/>
      <c r="AX236" s="1415"/>
      <c r="AY236" s="1417"/>
      <c r="AZ236" s="1418"/>
      <c r="BA236" s="1419"/>
      <c r="BB236" s="1420"/>
      <c r="BC236" s="1421"/>
      <c r="BD236" s="1422"/>
      <c r="BE236" s="1423"/>
      <c r="BH236" s="3">
        <v>1</v>
      </c>
    </row>
    <row r="237" spans="2:60" ht="27" customHeight="1">
      <c r="B237" s="120"/>
      <c r="C237" s="1410"/>
      <c r="D237" s="1410"/>
      <c r="E237" s="1410"/>
      <c r="F237" s="1411"/>
      <c r="G237" s="1412"/>
      <c r="H237" s="1413"/>
      <c r="I237" s="1414"/>
      <c r="J237" s="1415"/>
      <c r="K237" s="1416"/>
      <c r="L237" s="1415"/>
      <c r="M237" s="1417"/>
      <c r="N237" s="1418"/>
      <c r="O237" s="1419"/>
      <c r="P237" s="1420"/>
      <c r="Q237" s="1421"/>
      <c r="R237" s="1422"/>
      <c r="S237" s="1423"/>
      <c r="U237" s="120"/>
      <c r="V237" s="1410"/>
      <c r="W237" s="1410"/>
      <c r="X237" s="1410"/>
      <c r="Y237" s="1411"/>
      <c r="Z237" s="1412"/>
      <c r="AA237" s="1413"/>
      <c r="AB237" s="1414"/>
      <c r="AC237" s="1415"/>
      <c r="AD237" s="1416"/>
      <c r="AE237" s="1415"/>
      <c r="AF237" s="1417"/>
      <c r="AG237" s="1418"/>
      <c r="AH237" s="1419"/>
      <c r="AI237" s="1420"/>
      <c r="AJ237" s="1421"/>
      <c r="AK237" s="1422"/>
      <c r="AL237" s="1423"/>
      <c r="AN237" s="120"/>
      <c r="AO237" s="1410"/>
      <c r="AP237" s="1410"/>
      <c r="AQ237" s="1410"/>
      <c r="AR237" s="1411"/>
      <c r="AS237" s="1412"/>
      <c r="AT237" s="1413"/>
      <c r="AU237" s="1414"/>
      <c r="AV237" s="1415"/>
      <c r="AW237" s="1416"/>
      <c r="AX237" s="1415"/>
      <c r="AY237" s="1417"/>
      <c r="AZ237" s="1418"/>
      <c r="BA237" s="1419"/>
      <c r="BB237" s="1420"/>
      <c r="BC237" s="1421"/>
      <c r="BD237" s="1422"/>
      <c r="BE237" s="1423"/>
      <c r="BH237" s="3">
        <v>1</v>
      </c>
    </row>
    <row r="238" spans="2:60" ht="27" customHeight="1">
      <c r="B238" s="120"/>
      <c r="C238" s="1410"/>
      <c r="D238" s="1410"/>
      <c r="E238" s="1410"/>
      <c r="F238" s="1411"/>
      <c r="G238" s="1412"/>
      <c r="H238" s="1413"/>
      <c r="I238" s="1414"/>
      <c r="J238" s="1415"/>
      <c r="K238" s="1416"/>
      <c r="L238" s="1415"/>
      <c r="M238" s="1417"/>
      <c r="N238" s="1418"/>
      <c r="O238" s="1419"/>
      <c r="P238" s="1420"/>
      <c r="Q238" s="1421"/>
      <c r="R238" s="1422"/>
      <c r="S238" s="1423"/>
      <c r="U238" s="120"/>
      <c r="V238" s="1410"/>
      <c r="W238" s="1410"/>
      <c r="X238" s="1410"/>
      <c r="Y238" s="1411"/>
      <c r="Z238" s="1412"/>
      <c r="AA238" s="1413"/>
      <c r="AB238" s="1414"/>
      <c r="AC238" s="1415"/>
      <c r="AD238" s="1416"/>
      <c r="AE238" s="1415"/>
      <c r="AF238" s="1417"/>
      <c r="AG238" s="1418"/>
      <c r="AH238" s="1419"/>
      <c r="AI238" s="1420"/>
      <c r="AJ238" s="1421"/>
      <c r="AK238" s="1422"/>
      <c r="AL238" s="1423"/>
      <c r="AN238" s="120"/>
      <c r="AO238" s="1410"/>
      <c r="AP238" s="1410"/>
      <c r="AQ238" s="1410"/>
      <c r="AR238" s="1411"/>
      <c r="AS238" s="1412"/>
      <c r="AT238" s="1413"/>
      <c r="AU238" s="1414"/>
      <c r="AV238" s="1415"/>
      <c r="AW238" s="1416"/>
      <c r="AX238" s="1415"/>
      <c r="AY238" s="1417"/>
      <c r="AZ238" s="1418"/>
      <c r="BA238" s="1419"/>
      <c r="BB238" s="1420"/>
      <c r="BC238" s="1421"/>
      <c r="BD238" s="1422"/>
      <c r="BE238" s="1423"/>
      <c r="BH238" s="3">
        <v>1</v>
      </c>
    </row>
    <row r="239" spans="2:60" ht="27" customHeight="1">
      <c r="B239" s="120"/>
      <c r="C239" s="1410"/>
      <c r="D239" s="1410"/>
      <c r="E239" s="1410"/>
      <c r="F239" s="1411"/>
      <c r="G239" s="1412"/>
      <c r="H239" s="1413"/>
      <c r="I239" s="1414"/>
      <c r="J239" s="1415"/>
      <c r="K239" s="1416"/>
      <c r="L239" s="1415"/>
      <c r="M239" s="1417"/>
      <c r="N239" s="1418"/>
      <c r="O239" s="1419"/>
      <c r="P239" s="1420"/>
      <c r="Q239" s="1421"/>
      <c r="R239" s="1422"/>
      <c r="S239" s="1423"/>
      <c r="U239" s="120"/>
      <c r="V239" s="1410"/>
      <c r="W239" s="1410"/>
      <c r="X239" s="1410"/>
      <c r="Y239" s="1411"/>
      <c r="Z239" s="1412"/>
      <c r="AA239" s="1413"/>
      <c r="AB239" s="1414"/>
      <c r="AC239" s="1415"/>
      <c r="AD239" s="1416"/>
      <c r="AE239" s="1415"/>
      <c r="AF239" s="1417"/>
      <c r="AG239" s="1418"/>
      <c r="AH239" s="1419"/>
      <c r="AI239" s="1420"/>
      <c r="AJ239" s="1421"/>
      <c r="AK239" s="1422"/>
      <c r="AL239" s="1423"/>
      <c r="AN239" s="120"/>
      <c r="AO239" s="1410"/>
      <c r="AP239" s="1410"/>
      <c r="AQ239" s="1410"/>
      <c r="AR239" s="1411"/>
      <c r="AS239" s="1412"/>
      <c r="AT239" s="1413"/>
      <c r="AU239" s="1414"/>
      <c r="AV239" s="1415"/>
      <c r="AW239" s="1416"/>
      <c r="AX239" s="1415"/>
      <c r="AY239" s="1417"/>
      <c r="AZ239" s="1418"/>
      <c r="BA239" s="1419"/>
      <c r="BB239" s="1420"/>
      <c r="BC239" s="1421"/>
      <c r="BD239" s="1422"/>
      <c r="BE239" s="1423"/>
      <c r="BH239" s="3">
        <v>1</v>
      </c>
    </row>
    <row r="240" spans="2:60" ht="27" customHeight="1">
      <c r="B240" s="120"/>
      <c r="C240" s="1410"/>
      <c r="D240" s="1410"/>
      <c r="E240" s="1410"/>
      <c r="F240" s="1411"/>
      <c r="G240" s="1412"/>
      <c r="H240" s="1413"/>
      <c r="I240" s="1414"/>
      <c r="J240" s="1415"/>
      <c r="K240" s="1416"/>
      <c r="L240" s="1415"/>
      <c r="M240" s="1417"/>
      <c r="N240" s="1418"/>
      <c r="O240" s="1419"/>
      <c r="P240" s="1420"/>
      <c r="Q240" s="1421"/>
      <c r="R240" s="1422"/>
      <c r="S240" s="1423"/>
      <c r="U240" s="120"/>
      <c r="V240" s="1410"/>
      <c r="W240" s="1410"/>
      <c r="X240" s="1410"/>
      <c r="Y240" s="1411"/>
      <c r="Z240" s="1412"/>
      <c r="AA240" s="1413"/>
      <c r="AB240" s="1414"/>
      <c r="AC240" s="1415"/>
      <c r="AD240" s="1416"/>
      <c r="AE240" s="1415"/>
      <c r="AF240" s="1417"/>
      <c r="AG240" s="1418"/>
      <c r="AH240" s="1419"/>
      <c r="AI240" s="1420"/>
      <c r="AJ240" s="1421"/>
      <c r="AK240" s="1422"/>
      <c r="AL240" s="1423"/>
      <c r="AN240" s="120"/>
      <c r="AO240" s="1410"/>
      <c r="AP240" s="1410"/>
      <c r="AQ240" s="1410"/>
      <c r="AR240" s="1411"/>
      <c r="AS240" s="1412"/>
      <c r="AT240" s="1413"/>
      <c r="AU240" s="1414"/>
      <c r="AV240" s="1415"/>
      <c r="AW240" s="1416"/>
      <c r="AX240" s="1415"/>
      <c r="AY240" s="1417"/>
      <c r="AZ240" s="1418"/>
      <c r="BA240" s="1419"/>
      <c r="BB240" s="1420"/>
      <c r="BC240" s="1421"/>
      <c r="BD240" s="1422"/>
      <c r="BE240" s="1423"/>
      <c r="BH240" s="3">
        <v>1</v>
      </c>
    </row>
    <row r="241" spans="2:60" ht="27" customHeight="1">
      <c r="B241" s="120"/>
      <c r="C241" s="1410"/>
      <c r="D241" s="1410"/>
      <c r="E241" s="1410"/>
      <c r="F241" s="1411"/>
      <c r="G241" s="1412"/>
      <c r="H241" s="1413"/>
      <c r="I241" s="1414"/>
      <c r="J241" s="1415"/>
      <c r="K241" s="1416"/>
      <c r="L241" s="1415"/>
      <c r="M241" s="1417"/>
      <c r="N241" s="1418"/>
      <c r="O241" s="1419"/>
      <c r="P241" s="1420"/>
      <c r="Q241" s="1421"/>
      <c r="R241" s="1422"/>
      <c r="S241" s="1423"/>
      <c r="U241" s="120"/>
      <c r="V241" s="1410"/>
      <c r="W241" s="1410"/>
      <c r="X241" s="1410"/>
      <c r="Y241" s="1411"/>
      <c r="Z241" s="1412"/>
      <c r="AA241" s="1413"/>
      <c r="AB241" s="1414"/>
      <c r="AC241" s="1415"/>
      <c r="AD241" s="1416"/>
      <c r="AE241" s="1415"/>
      <c r="AF241" s="1417"/>
      <c r="AG241" s="1418"/>
      <c r="AH241" s="1419"/>
      <c r="AI241" s="1420"/>
      <c r="AJ241" s="1421"/>
      <c r="AK241" s="1422"/>
      <c r="AL241" s="1423"/>
      <c r="AN241" s="120"/>
      <c r="AO241" s="1410"/>
      <c r="AP241" s="1410"/>
      <c r="AQ241" s="1410"/>
      <c r="AR241" s="1411"/>
      <c r="AS241" s="1412"/>
      <c r="AT241" s="1413"/>
      <c r="AU241" s="1414"/>
      <c r="AV241" s="1415"/>
      <c r="AW241" s="1416"/>
      <c r="AX241" s="1415"/>
      <c r="AY241" s="1417"/>
      <c r="AZ241" s="1418"/>
      <c r="BA241" s="1419"/>
      <c r="BB241" s="1420"/>
      <c r="BC241" s="1421"/>
      <c r="BD241" s="1422"/>
      <c r="BE241" s="1423"/>
      <c r="BH241" s="3">
        <v>1</v>
      </c>
    </row>
    <row r="242" spans="2:60" ht="27" customHeight="1">
      <c r="B242" s="120"/>
      <c r="C242" s="1410"/>
      <c r="D242" s="1410"/>
      <c r="E242" s="1410"/>
      <c r="F242" s="1411"/>
      <c r="G242" s="1412"/>
      <c r="H242" s="1413"/>
      <c r="I242" s="1414"/>
      <c r="J242" s="1415"/>
      <c r="K242" s="1416"/>
      <c r="L242" s="1415"/>
      <c r="M242" s="1417"/>
      <c r="N242" s="1418"/>
      <c r="O242" s="1419"/>
      <c r="P242" s="1420"/>
      <c r="Q242" s="1421"/>
      <c r="R242" s="1422"/>
      <c r="S242" s="1423"/>
      <c r="U242" s="120"/>
      <c r="V242" s="1410"/>
      <c r="W242" s="1410"/>
      <c r="X242" s="1410"/>
      <c r="Y242" s="1411"/>
      <c r="Z242" s="1412"/>
      <c r="AA242" s="1413"/>
      <c r="AB242" s="1414"/>
      <c r="AC242" s="1415"/>
      <c r="AD242" s="1416"/>
      <c r="AE242" s="1415"/>
      <c r="AF242" s="1417"/>
      <c r="AG242" s="1418"/>
      <c r="AH242" s="1419"/>
      <c r="AI242" s="1420"/>
      <c r="AJ242" s="1421"/>
      <c r="AK242" s="1422"/>
      <c r="AL242" s="1423"/>
      <c r="AN242" s="120"/>
      <c r="AO242" s="1410"/>
      <c r="AP242" s="1410"/>
      <c r="AQ242" s="1410"/>
      <c r="AR242" s="1411"/>
      <c r="AS242" s="1412"/>
      <c r="AT242" s="1413"/>
      <c r="AU242" s="1414"/>
      <c r="AV242" s="1415"/>
      <c r="AW242" s="1416"/>
      <c r="AX242" s="1415"/>
      <c r="AY242" s="1417"/>
      <c r="AZ242" s="1418"/>
      <c r="BA242" s="1419"/>
      <c r="BB242" s="1420"/>
      <c r="BC242" s="1421"/>
      <c r="BD242" s="1422"/>
      <c r="BE242" s="1423"/>
      <c r="BH242" s="3">
        <v>1</v>
      </c>
    </row>
    <row r="243" spans="2:60" ht="27" customHeight="1">
      <c r="B243" s="120"/>
      <c r="C243" s="1410"/>
      <c r="D243" s="1410"/>
      <c r="E243" s="1410"/>
      <c r="F243" s="1411"/>
      <c r="G243" s="1412"/>
      <c r="H243" s="1413"/>
      <c r="I243" s="1414"/>
      <c r="J243" s="1415"/>
      <c r="K243" s="1416"/>
      <c r="L243" s="1415"/>
      <c r="M243" s="1417"/>
      <c r="N243" s="1418"/>
      <c r="O243" s="1419"/>
      <c r="P243" s="1420"/>
      <c r="Q243" s="1421"/>
      <c r="R243" s="1422"/>
      <c r="S243" s="1423"/>
      <c r="U243" s="120"/>
      <c r="V243" s="1410"/>
      <c r="W243" s="1410"/>
      <c r="X243" s="1410"/>
      <c r="Y243" s="1411"/>
      <c r="Z243" s="1412"/>
      <c r="AA243" s="1413"/>
      <c r="AB243" s="1414"/>
      <c r="AC243" s="1415"/>
      <c r="AD243" s="1416"/>
      <c r="AE243" s="1415"/>
      <c r="AF243" s="1417"/>
      <c r="AG243" s="1418"/>
      <c r="AH243" s="1419"/>
      <c r="AI243" s="1420"/>
      <c r="AJ243" s="1421"/>
      <c r="AK243" s="1422"/>
      <c r="AL243" s="1423"/>
      <c r="AN243" s="120"/>
      <c r="AO243" s="1410"/>
      <c r="AP243" s="1410"/>
      <c r="AQ243" s="1410"/>
      <c r="AR243" s="1411"/>
      <c r="AS243" s="1412"/>
      <c r="AT243" s="1413"/>
      <c r="AU243" s="1414"/>
      <c r="AV243" s="1415"/>
      <c r="AW243" s="1416"/>
      <c r="AX243" s="1415"/>
      <c r="AY243" s="1417"/>
      <c r="AZ243" s="1418"/>
      <c r="BA243" s="1419"/>
      <c r="BB243" s="1420"/>
      <c r="BC243" s="1421"/>
      <c r="BD243" s="1422"/>
      <c r="BE243" s="1423"/>
      <c r="BH243" s="3">
        <v>1</v>
      </c>
    </row>
    <row r="244" spans="2:60" ht="27" customHeight="1">
      <c r="B244" s="120"/>
      <c r="C244" s="1410"/>
      <c r="D244" s="1410"/>
      <c r="E244" s="1410"/>
      <c r="F244" s="1411"/>
      <c r="G244" s="1412"/>
      <c r="H244" s="1413"/>
      <c r="I244" s="1414"/>
      <c r="J244" s="1415"/>
      <c r="K244" s="1416"/>
      <c r="L244" s="1415"/>
      <c r="M244" s="1417"/>
      <c r="N244" s="1418"/>
      <c r="O244" s="1419"/>
      <c r="P244" s="1420"/>
      <c r="Q244" s="1421"/>
      <c r="R244" s="1422"/>
      <c r="S244" s="1423"/>
      <c r="U244" s="120"/>
      <c r="V244" s="1410"/>
      <c r="W244" s="1410"/>
      <c r="X244" s="1410"/>
      <c r="Y244" s="1411"/>
      <c r="Z244" s="1412"/>
      <c r="AA244" s="1413"/>
      <c r="AB244" s="1414"/>
      <c r="AC244" s="1415"/>
      <c r="AD244" s="1416"/>
      <c r="AE244" s="1415"/>
      <c r="AF244" s="1417"/>
      <c r="AG244" s="1418"/>
      <c r="AH244" s="1419"/>
      <c r="AI244" s="1420"/>
      <c r="AJ244" s="1421"/>
      <c r="AK244" s="1422"/>
      <c r="AL244" s="1423"/>
      <c r="AN244" s="120"/>
      <c r="AO244" s="1410"/>
      <c r="AP244" s="1410"/>
      <c r="AQ244" s="1410"/>
      <c r="AR244" s="1411"/>
      <c r="AS244" s="1412"/>
      <c r="AT244" s="1413"/>
      <c r="AU244" s="1414"/>
      <c r="AV244" s="1415"/>
      <c r="AW244" s="1416"/>
      <c r="AX244" s="1415"/>
      <c r="AY244" s="1417"/>
      <c r="AZ244" s="1418"/>
      <c r="BA244" s="1419"/>
      <c r="BB244" s="1420"/>
      <c r="BC244" s="1421"/>
      <c r="BD244" s="1422"/>
      <c r="BE244" s="1423"/>
      <c r="BH244" s="3">
        <v>1</v>
      </c>
    </row>
    <row r="245" spans="2:60" ht="27" customHeight="1">
      <c r="B245" s="120"/>
      <c r="C245" s="1410"/>
      <c r="D245" s="1410"/>
      <c r="E245" s="1410"/>
      <c r="F245" s="1411"/>
      <c r="G245" s="1412"/>
      <c r="H245" s="1413"/>
      <c r="I245" s="1414"/>
      <c r="J245" s="1415"/>
      <c r="K245" s="1416"/>
      <c r="L245" s="1415"/>
      <c r="M245" s="1417"/>
      <c r="N245" s="1418"/>
      <c r="O245" s="1419"/>
      <c r="P245" s="1420"/>
      <c r="Q245" s="1421"/>
      <c r="R245" s="1422"/>
      <c r="S245" s="1423"/>
      <c r="U245" s="120"/>
      <c r="V245" s="1410"/>
      <c r="W245" s="1410"/>
      <c r="X245" s="1410"/>
      <c r="Y245" s="1411"/>
      <c r="Z245" s="1412"/>
      <c r="AA245" s="1413"/>
      <c r="AB245" s="1414"/>
      <c r="AC245" s="1415"/>
      <c r="AD245" s="1416"/>
      <c r="AE245" s="1415"/>
      <c r="AF245" s="1417"/>
      <c r="AG245" s="1418"/>
      <c r="AH245" s="1419"/>
      <c r="AI245" s="1420"/>
      <c r="AJ245" s="1421"/>
      <c r="AK245" s="1422"/>
      <c r="AL245" s="1423"/>
      <c r="AN245" s="120"/>
      <c r="AO245" s="1410"/>
      <c r="AP245" s="1410"/>
      <c r="AQ245" s="1410"/>
      <c r="AR245" s="1411"/>
      <c r="AS245" s="1412"/>
      <c r="AT245" s="1413"/>
      <c r="AU245" s="1414"/>
      <c r="AV245" s="1415"/>
      <c r="AW245" s="1416"/>
      <c r="AX245" s="1415"/>
      <c r="AY245" s="1417"/>
      <c r="AZ245" s="1418"/>
      <c r="BA245" s="1419"/>
      <c r="BB245" s="1420"/>
      <c r="BC245" s="1421"/>
      <c r="BD245" s="1422"/>
      <c r="BE245" s="1423"/>
      <c r="BH245" s="3"/>
    </row>
    <row r="246" spans="2:60" ht="27" customHeight="1">
      <c r="B246" s="120"/>
      <c r="C246" s="1410"/>
      <c r="D246" s="1410"/>
      <c r="E246" s="1410"/>
      <c r="F246" s="1411"/>
      <c r="G246" s="1412"/>
      <c r="H246" s="1413"/>
      <c r="I246" s="1414"/>
      <c r="J246" s="1415"/>
      <c r="K246" s="1416"/>
      <c r="L246" s="1415"/>
      <c r="M246" s="1417"/>
      <c r="N246" s="1418"/>
      <c r="O246" s="1419"/>
      <c r="P246" s="1420"/>
      <c r="Q246" s="1421"/>
      <c r="R246" s="1422"/>
      <c r="S246" s="1423"/>
      <c r="U246" s="120"/>
      <c r="V246" s="1410"/>
      <c r="W246" s="1410"/>
      <c r="X246" s="1410"/>
      <c r="Y246" s="1411"/>
      <c r="Z246" s="1412"/>
      <c r="AA246" s="1413"/>
      <c r="AB246" s="1414"/>
      <c r="AC246" s="1415"/>
      <c r="AD246" s="1416"/>
      <c r="AE246" s="1415"/>
      <c r="AF246" s="1417"/>
      <c r="AG246" s="1418"/>
      <c r="AH246" s="1419"/>
      <c r="AI246" s="1420"/>
      <c r="AJ246" s="1421"/>
      <c r="AK246" s="1422"/>
      <c r="AL246" s="1423"/>
      <c r="AN246" s="120"/>
      <c r="AO246" s="1410"/>
      <c r="AP246" s="1410"/>
      <c r="AQ246" s="1410"/>
      <c r="AR246" s="1411"/>
      <c r="AS246" s="1412"/>
      <c r="AT246" s="1413"/>
      <c r="AU246" s="1414"/>
      <c r="AV246" s="1415"/>
      <c r="AW246" s="1416"/>
      <c r="AX246" s="1415"/>
      <c r="AY246" s="1417"/>
      <c r="AZ246" s="1418"/>
      <c r="BA246" s="1419"/>
      <c r="BB246" s="1420"/>
      <c r="BC246" s="1421"/>
      <c r="BD246" s="1422"/>
      <c r="BE246" s="1423"/>
      <c r="BH246" s="3"/>
    </row>
    <row r="247" spans="2:60" ht="27" customHeight="1">
      <c r="B247" s="120"/>
      <c r="C247" s="1410"/>
      <c r="D247" s="1410"/>
      <c r="E247" s="1410"/>
      <c r="F247" s="1411"/>
      <c r="G247" s="1412"/>
      <c r="H247" s="1413"/>
      <c r="I247" s="1414"/>
      <c r="J247" s="1415"/>
      <c r="K247" s="1416"/>
      <c r="L247" s="1415"/>
      <c r="M247" s="1417"/>
      <c r="N247" s="1418"/>
      <c r="O247" s="1419"/>
      <c r="P247" s="1420"/>
      <c r="Q247" s="1421"/>
      <c r="R247" s="1422"/>
      <c r="S247" s="1423"/>
      <c r="U247" s="120"/>
      <c r="V247" s="1410"/>
      <c r="W247" s="1410"/>
      <c r="X247" s="1410"/>
      <c r="Y247" s="1411"/>
      <c r="Z247" s="1412"/>
      <c r="AA247" s="1413"/>
      <c r="AB247" s="1414"/>
      <c r="AC247" s="1415"/>
      <c r="AD247" s="1416"/>
      <c r="AE247" s="1415"/>
      <c r="AF247" s="1417"/>
      <c r="AG247" s="1418"/>
      <c r="AH247" s="1419"/>
      <c r="AI247" s="1420"/>
      <c r="AJ247" s="1421"/>
      <c r="AK247" s="1422"/>
      <c r="AL247" s="1423"/>
      <c r="AN247" s="120"/>
      <c r="AO247" s="1410"/>
      <c r="AP247" s="1410"/>
      <c r="AQ247" s="1410"/>
      <c r="AR247" s="1411"/>
      <c r="AS247" s="1412"/>
      <c r="AT247" s="1413"/>
      <c r="AU247" s="1414"/>
      <c r="AV247" s="1415"/>
      <c r="AW247" s="1416"/>
      <c r="AX247" s="1415"/>
      <c r="AY247" s="1417"/>
      <c r="AZ247" s="1418"/>
      <c r="BA247" s="1419"/>
      <c r="BB247" s="1420"/>
      <c r="BC247" s="1421"/>
      <c r="BD247" s="1422"/>
      <c r="BE247" s="1423"/>
      <c r="BH247" s="3"/>
    </row>
    <row r="248" spans="2:60" ht="27" customHeight="1">
      <c r="B248" s="120"/>
      <c r="C248" s="1410"/>
      <c r="D248" s="1410"/>
      <c r="E248" s="1410"/>
      <c r="F248" s="1411"/>
      <c r="G248" s="1412"/>
      <c r="H248" s="1413"/>
      <c r="I248" s="1414"/>
      <c r="J248" s="1415"/>
      <c r="K248" s="1416"/>
      <c r="L248" s="1415"/>
      <c r="M248" s="1417"/>
      <c r="N248" s="1418"/>
      <c r="O248" s="1419"/>
      <c r="P248" s="1420"/>
      <c r="Q248" s="1421"/>
      <c r="R248" s="1422"/>
      <c r="S248" s="1423"/>
      <c r="U248" s="120"/>
      <c r="V248" s="1410"/>
      <c r="W248" s="1410"/>
      <c r="X248" s="1410"/>
      <c r="Y248" s="1411"/>
      <c r="Z248" s="1412"/>
      <c r="AA248" s="1413"/>
      <c r="AB248" s="1414"/>
      <c r="AC248" s="1415"/>
      <c r="AD248" s="1416"/>
      <c r="AE248" s="1415"/>
      <c r="AF248" s="1417"/>
      <c r="AG248" s="1418"/>
      <c r="AH248" s="1419"/>
      <c r="AI248" s="1420"/>
      <c r="AJ248" s="1421"/>
      <c r="AK248" s="1422"/>
      <c r="AL248" s="1423"/>
      <c r="AN248" s="120"/>
      <c r="AO248" s="1410"/>
      <c r="AP248" s="1410"/>
      <c r="AQ248" s="1410"/>
      <c r="AR248" s="1411"/>
      <c r="AS248" s="1412"/>
      <c r="AT248" s="1413"/>
      <c r="AU248" s="1414"/>
      <c r="AV248" s="1415"/>
      <c r="AW248" s="1416"/>
      <c r="AX248" s="1415"/>
      <c r="AY248" s="1417"/>
      <c r="AZ248" s="1418"/>
      <c r="BA248" s="1419"/>
      <c r="BB248" s="1420"/>
      <c r="BC248" s="1421"/>
      <c r="BD248" s="1422"/>
      <c r="BE248" s="1423"/>
      <c r="BH248" s="3">
        <v>1</v>
      </c>
    </row>
    <row r="249" spans="2:60" ht="27" customHeight="1">
      <c r="B249" s="120"/>
      <c r="C249" s="1410"/>
      <c r="D249" s="1410"/>
      <c r="E249" s="1410"/>
      <c r="F249" s="1411"/>
      <c r="G249" s="1412"/>
      <c r="H249" s="1413"/>
      <c r="I249" s="1414"/>
      <c r="J249" s="1415"/>
      <c r="K249" s="1416"/>
      <c r="L249" s="1415"/>
      <c r="M249" s="1417"/>
      <c r="N249" s="1418"/>
      <c r="O249" s="1419"/>
      <c r="P249" s="1420"/>
      <c r="Q249" s="1421"/>
      <c r="R249" s="1422"/>
      <c r="S249" s="1423"/>
      <c r="U249" s="120"/>
      <c r="V249" s="1410"/>
      <c r="W249" s="1410"/>
      <c r="X249" s="1410"/>
      <c r="Y249" s="1411"/>
      <c r="Z249" s="1412"/>
      <c r="AA249" s="1413"/>
      <c r="AB249" s="1414"/>
      <c r="AC249" s="1415"/>
      <c r="AD249" s="1416"/>
      <c r="AE249" s="1415"/>
      <c r="AF249" s="1417"/>
      <c r="AG249" s="1418"/>
      <c r="AH249" s="1419"/>
      <c r="AI249" s="1420"/>
      <c r="AJ249" s="1421"/>
      <c r="AK249" s="1422"/>
      <c r="AL249" s="1423"/>
      <c r="AN249" s="120"/>
      <c r="AO249" s="1410"/>
      <c r="AP249" s="1410"/>
      <c r="AQ249" s="1410"/>
      <c r="AR249" s="1411"/>
      <c r="AS249" s="1412"/>
      <c r="AT249" s="1413"/>
      <c r="AU249" s="1414"/>
      <c r="AV249" s="1415"/>
      <c r="AW249" s="1416"/>
      <c r="AX249" s="1415"/>
      <c r="AY249" s="1417"/>
      <c r="AZ249" s="1418"/>
      <c r="BA249" s="1419"/>
      <c r="BB249" s="1420"/>
      <c r="BC249" s="1421"/>
      <c r="BD249" s="1422"/>
      <c r="BE249" s="1423"/>
      <c r="BH249" s="3">
        <v>1</v>
      </c>
    </row>
    <row r="250" spans="2:60" ht="27" customHeight="1">
      <c r="B250" s="120"/>
      <c r="C250" s="1410"/>
      <c r="D250" s="1410"/>
      <c r="E250" s="1410"/>
      <c r="F250" s="1411"/>
      <c r="G250" s="1412"/>
      <c r="H250" s="1413"/>
      <c r="I250" s="1414"/>
      <c r="J250" s="1415"/>
      <c r="K250" s="1416"/>
      <c r="L250" s="1415"/>
      <c r="M250" s="1417"/>
      <c r="N250" s="1418"/>
      <c r="O250" s="1419"/>
      <c r="P250" s="1420"/>
      <c r="Q250" s="1421"/>
      <c r="R250" s="1422"/>
      <c r="S250" s="1423"/>
      <c r="U250" s="120"/>
      <c r="V250" s="1410"/>
      <c r="W250" s="1410"/>
      <c r="X250" s="1410"/>
      <c r="Y250" s="1411"/>
      <c r="Z250" s="1412"/>
      <c r="AA250" s="1413"/>
      <c r="AB250" s="1414"/>
      <c r="AC250" s="1415"/>
      <c r="AD250" s="1416"/>
      <c r="AE250" s="1415"/>
      <c r="AF250" s="1417"/>
      <c r="AG250" s="1418"/>
      <c r="AH250" s="1419"/>
      <c r="AI250" s="1420"/>
      <c r="AJ250" s="1421"/>
      <c r="AK250" s="1422"/>
      <c r="AL250" s="1423"/>
      <c r="AN250" s="120"/>
      <c r="AO250" s="1410"/>
      <c r="AP250" s="1410"/>
      <c r="AQ250" s="1410"/>
      <c r="AR250" s="1411"/>
      <c r="AS250" s="1412"/>
      <c r="AT250" s="1413"/>
      <c r="AU250" s="1414"/>
      <c r="AV250" s="1415"/>
      <c r="AW250" s="1416"/>
      <c r="AX250" s="1415"/>
      <c r="AY250" s="1417"/>
      <c r="AZ250" s="1418"/>
      <c r="BA250" s="1419"/>
      <c r="BB250" s="1420"/>
      <c r="BC250" s="1421"/>
      <c r="BD250" s="1422"/>
      <c r="BE250" s="1423"/>
      <c r="BH250" s="3">
        <v>1</v>
      </c>
    </row>
    <row r="251" spans="2:60" ht="27" customHeight="1">
      <c r="B251" s="120"/>
      <c r="C251" s="1410"/>
      <c r="D251" s="1410"/>
      <c r="E251" s="1410"/>
      <c r="F251" s="1411"/>
      <c r="G251" s="1412"/>
      <c r="H251" s="1413"/>
      <c r="I251" s="1414"/>
      <c r="J251" s="1415"/>
      <c r="K251" s="1416"/>
      <c r="L251" s="1415"/>
      <c r="M251" s="1417"/>
      <c r="N251" s="1418"/>
      <c r="O251" s="1419"/>
      <c r="P251" s="1420"/>
      <c r="Q251" s="1421"/>
      <c r="R251" s="1422"/>
      <c r="S251" s="1423"/>
      <c r="U251" s="120"/>
      <c r="V251" s="1410"/>
      <c r="W251" s="1410"/>
      <c r="X251" s="1410"/>
      <c r="Y251" s="1411"/>
      <c r="Z251" s="1412"/>
      <c r="AA251" s="1413"/>
      <c r="AB251" s="1414"/>
      <c r="AC251" s="1415"/>
      <c r="AD251" s="1416"/>
      <c r="AE251" s="1415"/>
      <c r="AF251" s="1417"/>
      <c r="AG251" s="1418"/>
      <c r="AH251" s="1419"/>
      <c r="AI251" s="1420"/>
      <c r="AJ251" s="1421"/>
      <c r="AK251" s="1422"/>
      <c r="AL251" s="1423"/>
      <c r="AN251" s="120"/>
      <c r="AO251" s="1410"/>
      <c r="AP251" s="1410"/>
      <c r="AQ251" s="1410"/>
      <c r="AR251" s="1411"/>
      <c r="AS251" s="1412"/>
      <c r="AT251" s="1413"/>
      <c r="AU251" s="1414"/>
      <c r="AV251" s="1415"/>
      <c r="AW251" s="1416"/>
      <c r="AX251" s="1415"/>
      <c r="AY251" s="1417"/>
      <c r="AZ251" s="1418"/>
      <c r="BA251" s="1419"/>
      <c r="BB251" s="1420"/>
      <c r="BC251" s="1421"/>
      <c r="BD251" s="1422"/>
      <c r="BE251" s="1423"/>
      <c r="BH251" s="3">
        <v>1</v>
      </c>
    </row>
    <row r="252" spans="2:60" ht="27" customHeight="1">
      <c r="B252" s="120"/>
      <c r="C252" s="1410"/>
      <c r="D252" s="1410"/>
      <c r="E252" s="1410"/>
      <c r="F252" s="1411"/>
      <c r="G252" s="1412"/>
      <c r="H252" s="1413"/>
      <c r="I252" s="1414"/>
      <c r="J252" s="1415"/>
      <c r="K252" s="1416"/>
      <c r="L252" s="1415"/>
      <c r="M252" s="1417"/>
      <c r="N252" s="1418"/>
      <c r="O252" s="1419"/>
      <c r="P252" s="1420"/>
      <c r="Q252" s="1421"/>
      <c r="R252" s="1422"/>
      <c r="S252" s="1423"/>
      <c r="U252" s="120"/>
      <c r="V252" s="1410"/>
      <c r="W252" s="1410"/>
      <c r="X252" s="1410"/>
      <c r="Y252" s="1411"/>
      <c r="Z252" s="1412"/>
      <c r="AA252" s="1413"/>
      <c r="AB252" s="1414"/>
      <c r="AC252" s="1415"/>
      <c r="AD252" s="1416"/>
      <c r="AE252" s="1415"/>
      <c r="AF252" s="1417"/>
      <c r="AG252" s="1418"/>
      <c r="AH252" s="1419"/>
      <c r="AI252" s="1420"/>
      <c r="AJ252" s="1421"/>
      <c r="AK252" s="1422"/>
      <c r="AL252" s="1423"/>
      <c r="AN252" s="120"/>
      <c r="AO252" s="1410"/>
      <c r="AP252" s="1410"/>
      <c r="AQ252" s="1410"/>
      <c r="AR252" s="1411"/>
      <c r="AS252" s="1412"/>
      <c r="AT252" s="1413"/>
      <c r="AU252" s="1414"/>
      <c r="AV252" s="1415"/>
      <c r="AW252" s="1416"/>
      <c r="AX252" s="1415"/>
      <c r="AY252" s="1417"/>
      <c r="AZ252" s="1418"/>
      <c r="BA252" s="1419"/>
      <c r="BB252" s="1420"/>
      <c r="BC252" s="1421"/>
      <c r="BD252" s="1422"/>
      <c r="BE252" s="1423"/>
      <c r="BH252" s="3">
        <v>1</v>
      </c>
    </row>
    <row r="253" spans="2:60" ht="27" customHeight="1">
      <c r="B253" s="120"/>
      <c r="C253" s="1410"/>
      <c r="D253" s="1410"/>
      <c r="E253" s="1410"/>
      <c r="F253" s="1411"/>
      <c r="G253" s="1412"/>
      <c r="H253" s="1413"/>
      <c r="I253" s="1414"/>
      <c r="J253" s="1415"/>
      <c r="K253" s="1416"/>
      <c r="L253" s="1415"/>
      <c r="M253" s="1417"/>
      <c r="N253" s="1418"/>
      <c r="O253" s="1419"/>
      <c r="P253" s="1420"/>
      <c r="Q253" s="1421"/>
      <c r="R253" s="1422"/>
      <c r="S253" s="1423"/>
      <c r="U253" s="120"/>
      <c r="V253" s="1410"/>
      <c r="W253" s="1410"/>
      <c r="X253" s="1410"/>
      <c r="Y253" s="1411"/>
      <c r="Z253" s="1412"/>
      <c r="AA253" s="1413"/>
      <c r="AB253" s="1414"/>
      <c r="AC253" s="1415"/>
      <c r="AD253" s="1416"/>
      <c r="AE253" s="1415"/>
      <c r="AF253" s="1417"/>
      <c r="AG253" s="1418"/>
      <c r="AH253" s="1419"/>
      <c r="AI253" s="1420"/>
      <c r="AJ253" s="1421"/>
      <c r="AK253" s="1422"/>
      <c r="AL253" s="1423"/>
      <c r="AN253" s="120"/>
      <c r="AO253" s="1410"/>
      <c r="AP253" s="1410"/>
      <c r="AQ253" s="1410"/>
      <c r="AR253" s="1411"/>
      <c r="AS253" s="1412"/>
      <c r="AT253" s="1413"/>
      <c r="AU253" s="1414"/>
      <c r="AV253" s="1415"/>
      <c r="AW253" s="1416"/>
      <c r="AX253" s="1415"/>
      <c r="AY253" s="1417"/>
      <c r="AZ253" s="1418"/>
      <c r="BA253" s="1419"/>
      <c r="BB253" s="1420"/>
      <c r="BC253" s="1421"/>
      <c r="BD253" s="1422"/>
      <c r="BE253" s="1423"/>
      <c r="BH253" s="3">
        <v>1</v>
      </c>
    </row>
    <row r="254" spans="2:60" ht="27" customHeight="1">
      <c r="B254" s="120"/>
      <c r="C254" s="1410"/>
      <c r="D254" s="1410"/>
      <c r="E254" s="1410"/>
      <c r="F254" s="1411"/>
      <c r="G254" s="1412"/>
      <c r="H254" s="1413"/>
      <c r="I254" s="1414"/>
      <c r="J254" s="1415"/>
      <c r="K254" s="1416"/>
      <c r="L254" s="1415"/>
      <c r="M254" s="1417"/>
      <c r="N254" s="1418"/>
      <c r="O254" s="1419"/>
      <c r="P254" s="1420"/>
      <c r="Q254" s="1421"/>
      <c r="R254" s="1422"/>
      <c r="S254" s="1423"/>
      <c r="U254" s="120"/>
      <c r="V254" s="1410"/>
      <c r="W254" s="1410"/>
      <c r="X254" s="1410"/>
      <c r="Y254" s="1411"/>
      <c r="Z254" s="1412"/>
      <c r="AA254" s="1413"/>
      <c r="AB254" s="1414"/>
      <c r="AC254" s="1415"/>
      <c r="AD254" s="1416"/>
      <c r="AE254" s="1415"/>
      <c r="AF254" s="1417"/>
      <c r="AG254" s="1418"/>
      <c r="AH254" s="1419"/>
      <c r="AI254" s="1420"/>
      <c r="AJ254" s="1421"/>
      <c r="AK254" s="1422"/>
      <c r="AL254" s="1423"/>
      <c r="AN254" s="120"/>
      <c r="AO254" s="1410"/>
      <c r="AP254" s="1410"/>
      <c r="AQ254" s="1410"/>
      <c r="AR254" s="1411"/>
      <c r="AS254" s="1412"/>
      <c r="AT254" s="1413"/>
      <c r="AU254" s="1414"/>
      <c r="AV254" s="1415"/>
      <c r="AW254" s="1416"/>
      <c r="AX254" s="1415"/>
      <c r="AY254" s="1417"/>
      <c r="AZ254" s="1418"/>
      <c r="BA254" s="1419"/>
      <c r="BB254" s="1420"/>
      <c r="BC254" s="1421"/>
      <c r="BD254" s="1422"/>
      <c r="BE254" s="1423"/>
      <c r="BH254" s="3">
        <v>1</v>
      </c>
    </row>
    <row r="255" spans="2:60" ht="18.75">
      <c r="B255" s="120"/>
      <c r="C255" s="1410"/>
      <c r="D255" s="1410"/>
      <c r="E255" s="1410"/>
      <c r="F255" s="1411"/>
      <c r="G255" s="1412"/>
      <c r="H255" s="1413"/>
      <c r="I255" s="1414"/>
      <c r="J255" s="1415"/>
      <c r="K255" s="1416"/>
      <c r="L255" s="1415"/>
      <c r="M255" s="1417"/>
      <c r="N255" s="1418"/>
      <c r="O255" s="1419"/>
      <c r="P255" s="1420"/>
      <c r="Q255" s="1421"/>
      <c r="R255" s="1422"/>
      <c r="S255" s="1423"/>
      <c r="U255" s="120"/>
      <c r="V255" s="1410"/>
      <c r="W255" s="1410"/>
      <c r="X255" s="1410"/>
      <c r="Y255" s="1411"/>
      <c r="Z255" s="1412"/>
      <c r="AA255" s="1413"/>
      <c r="AB255" s="1414"/>
      <c r="AC255" s="1415"/>
      <c r="AD255" s="1416"/>
      <c r="AE255" s="1415"/>
      <c r="AF255" s="1417"/>
      <c r="AG255" s="1418"/>
      <c r="AH255" s="1419"/>
      <c r="AI255" s="1420"/>
      <c r="AJ255" s="1421"/>
      <c r="AK255" s="1422"/>
      <c r="AL255" s="1423"/>
      <c r="AN255" s="120"/>
      <c r="AO255" s="1410"/>
      <c r="AP255" s="1410"/>
      <c r="AQ255" s="1410"/>
      <c r="AR255" s="1411"/>
      <c r="AS255" s="1412"/>
      <c r="AT255" s="1413"/>
      <c r="AU255" s="1414"/>
      <c r="AV255" s="1415"/>
      <c r="AW255" s="1416"/>
      <c r="AX255" s="1415"/>
      <c r="AY255" s="1417"/>
      <c r="AZ255" s="1418"/>
      <c r="BA255" s="1419"/>
      <c r="BB255" s="1420"/>
      <c r="BC255" s="1421"/>
      <c r="BD255" s="1422"/>
      <c r="BE255" s="1423"/>
      <c r="BH255" s="3">
        <v>1</v>
      </c>
    </row>
    <row r="256" spans="2:60" ht="18.75">
      <c r="B256" s="120"/>
      <c r="C256" s="1410"/>
      <c r="D256" s="1410"/>
      <c r="E256" s="1410"/>
      <c r="F256" s="1411"/>
      <c r="G256" s="1412"/>
      <c r="H256" s="1413"/>
      <c r="I256" s="1414"/>
      <c r="J256" s="1415"/>
      <c r="K256" s="1416"/>
      <c r="L256" s="1415"/>
      <c r="M256" s="1417"/>
      <c r="N256" s="1418"/>
      <c r="O256" s="1419"/>
      <c r="P256" s="1420"/>
      <c r="Q256" s="1421"/>
      <c r="R256" s="1422"/>
      <c r="S256" s="1423"/>
      <c r="U256" s="120"/>
      <c r="V256" s="1410"/>
      <c r="W256" s="1410"/>
      <c r="X256" s="1410"/>
      <c r="Y256" s="1411"/>
      <c r="Z256" s="1412"/>
      <c r="AA256" s="1413"/>
      <c r="AB256" s="1414"/>
      <c r="AC256" s="1415"/>
      <c r="AD256" s="1416"/>
      <c r="AE256" s="1415"/>
      <c r="AF256" s="1417"/>
      <c r="AG256" s="1418"/>
      <c r="AH256" s="1419"/>
      <c r="AI256" s="1420"/>
      <c r="AJ256" s="1421"/>
      <c r="AK256" s="1422"/>
      <c r="AL256" s="1423"/>
      <c r="AN256" s="120"/>
      <c r="AO256" s="1410"/>
      <c r="AP256" s="1410"/>
      <c r="AQ256" s="1410"/>
      <c r="AR256" s="1411"/>
      <c r="AS256" s="1412"/>
      <c r="AT256" s="1413"/>
      <c r="AU256" s="1414"/>
      <c r="AV256" s="1415"/>
      <c r="AW256" s="1416"/>
      <c r="AX256" s="1415"/>
      <c r="AY256" s="1417"/>
      <c r="AZ256" s="1418"/>
      <c r="BA256" s="1419"/>
      <c r="BB256" s="1420"/>
      <c r="BC256" s="1421"/>
      <c r="BD256" s="1422"/>
      <c r="BE256" s="1423"/>
      <c r="BH256" s="3">
        <v>1</v>
      </c>
    </row>
    <row r="257" spans="2:60" ht="18.75">
      <c r="B257" s="120"/>
      <c r="C257" s="1410"/>
      <c r="D257" s="1410"/>
      <c r="E257" s="1410"/>
      <c r="F257" s="1411"/>
      <c r="G257" s="1412"/>
      <c r="H257" s="1413"/>
      <c r="I257" s="1414"/>
      <c r="J257" s="1415"/>
      <c r="K257" s="1416"/>
      <c r="L257" s="1415"/>
      <c r="M257" s="1417"/>
      <c r="N257" s="1418"/>
      <c r="O257" s="1419"/>
      <c r="P257" s="1420"/>
      <c r="Q257" s="1421"/>
      <c r="R257" s="1422"/>
      <c r="S257" s="1423"/>
      <c r="U257" s="120"/>
      <c r="V257" s="1410"/>
      <c r="W257" s="1410"/>
      <c r="X257" s="1410"/>
      <c r="Y257" s="1411"/>
      <c r="Z257" s="1412"/>
      <c r="AA257" s="1413"/>
      <c r="AB257" s="1414"/>
      <c r="AC257" s="1415"/>
      <c r="AD257" s="1416"/>
      <c r="AE257" s="1415"/>
      <c r="AF257" s="1417"/>
      <c r="AG257" s="1418"/>
      <c r="AH257" s="1419"/>
      <c r="AI257" s="1420"/>
      <c r="AJ257" s="1421"/>
      <c r="AK257" s="1422"/>
      <c r="AL257" s="1423"/>
      <c r="AN257" s="120"/>
      <c r="AO257" s="1410"/>
      <c r="AP257" s="1410"/>
      <c r="AQ257" s="1410"/>
      <c r="AR257" s="1411"/>
      <c r="AS257" s="1412"/>
      <c r="AT257" s="1413"/>
      <c r="AU257" s="1414"/>
      <c r="AV257" s="1415"/>
      <c r="AW257" s="1416"/>
      <c r="AX257" s="1415"/>
      <c r="AY257" s="1417"/>
      <c r="AZ257" s="1418"/>
      <c r="BA257" s="1419"/>
      <c r="BB257" s="1420"/>
      <c r="BC257" s="1421"/>
      <c r="BD257" s="1422"/>
      <c r="BE257" s="1423"/>
      <c r="BH257" s="3">
        <v>1</v>
      </c>
    </row>
    <row r="258" spans="2:60" ht="18.75">
      <c r="B258" s="120"/>
      <c r="C258" s="1410"/>
      <c r="D258" s="1410"/>
      <c r="E258" s="1410"/>
      <c r="F258" s="1411"/>
      <c r="G258" s="1412"/>
      <c r="H258" s="1413"/>
      <c r="I258" s="1414"/>
      <c r="J258" s="1415"/>
      <c r="K258" s="1416"/>
      <c r="L258" s="1415"/>
      <c r="M258" s="1417"/>
      <c r="N258" s="1418"/>
      <c r="O258" s="1419"/>
      <c r="P258" s="1420"/>
      <c r="Q258" s="1421"/>
      <c r="R258" s="1422"/>
      <c r="S258" s="1423"/>
      <c r="U258" s="120"/>
      <c r="V258" s="1410"/>
      <c r="W258" s="1410"/>
      <c r="X258" s="1410"/>
      <c r="Y258" s="1411"/>
      <c r="Z258" s="1412"/>
      <c r="AA258" s="1413"/>
      <c r="AB258" s="1414"/>
      <c r="AC258" s="1415"/>
      <c r="AD258" s="1416"/>
      <c r="AE258" s="1415"/>
      <c r="AF258" s="1417"/>
      <c r="AG258" s="1418"/>
      <c r="AH258" s="1419"/>
      <c r="AI258" s="1420"/>
      <c r="AJ258" s="1421"/>
      <c r="AK258" s="1422"/>
      <c r="AL258" s="1423"/>
      <c r="AN258" s="120"/>
      <c r="AO258" s="1410"/>
      <c r="AP258" s="1410"/>
      <c r="AQ258" s="1410"/>
      <c r="AR258" s="1411"/>
      <c r="AS258" s="1412"/>
      <c r="AT258" s="1413"/>
      <c r="AU258" s="1414"/>
      <c r="AV258" s="1415"/>
      <c r="AW258" s="1416"/>
      <c r="AX258" s="1415"/>
      <c r="AY258" s="1417"/>
      <c r="AZ258" s="1418"/>
      <c r="BA258" s="1419"/>
      <c r="BB258" s="1420"/>
      <c r="BC258" s="1421"/>
      <c r="BD258" s="1422"/>
      <c r="BE258" s="1423"/>
      <c r="BH258" s="3">
        <v>1</v>
      </c>
    </row>
    <row r="259" spans="2:60" ht="18.75">
      <c r="B259" s="120"/>
      <c r="C259" s="1410"/>
      <c r="D259" s="1410"/>
      <c r="E259" s="1410"/>
      <c r="F259" s="1411"/>
      <c r="G259" s="1412"/>
      <c r="H259" s="1413"/>
      <c r="I259" s="1414"/>
      <c r="J259" s="1415"/>
      <c r="K259" s="1416"/>
      <c r="L259" s="1415"/>
      <c r="M259" s="1417"/>
      <c r="N259" s="1418"/>
      <c r="O259" s="1419"/>
      <c r="P259" s="1420"/>
      <c r="Q259" s="1421"/>
      <c r="R259" s="1422"/>
      <c r="S259" s="1423"/>
      <c r="U259" s="120"/>
      <c r="V259" s="1410"/>
      <c r="W259" s="1410"/>
      <c r="X259" s="1410"/>
      <c r="Y259" s="1411"/>
      <c r="Z259" s="1412"/>
      <c r="AA259" s="1413"/>
      <c r="AB259" s="1414"/>
      <c r="AC259" s="1415"/>
      <c r="AD259" s="1416"/>
      <c r="AE259" s="1415"/>
      <c r="AF259" s="1417"/>
      <c r="AG259" s="1418"/>
      <c r="AH259" s="1419"/>
      <c r="AI259" s="1420"/>
      <c r="AJ259" s="1421"/>
      <c r="AK259" s="1422"/>
      <c r="AL259" s="1423"/>
      <c r="AN259" s="120"/>
      <c r="AO259" s="1410"/>
      <c r="AP259" s="1410"/>
      <c r="AQ259" s="1410"/>
      <c r="AR259" s="1411"/>
      <c r="AS259" s="1412"/>
      <c r="AT259" s="1413"/>
      <c r="AU259" s="1414"/>
      <c r="AV259" s="1415"/>
      <c r="AW259" s="1416"/>
      <c r="AX259" s="1415"/>
      <c r="AY259" s="1417"/>
      <c r="AZ259" s="1418"/>
      <c r="BA259" s="1419"/>
      <c r="BB259" s="1420"/>
      <c r="BC259" s="1421"/>
      <c r="BD259" s="1422"/>
      <c r="BE259" s="1423"/>
      <c r="BH259" s="3">
        <v>1</v>
      </c>
    </row>
    <row r="260" spans="2:60" ht="18.75">
      <c r="B260" s="120"/>
      <c r="C260" s="1410"/>
      <c r="D260" s="1410"/>
      <c r="E260" s="1410"/>
      <c r="F260" s="1411"/>
      <c r="G260" s="1412"/>
      <c r="H260" s="1413"/>
      <c r="I260" s="1414"/>
      <c r="J260" s="1415"/>
      <c r="K260" s="1416"/>
      <c r="L260" s="1415"/>
      <c r="M260" s="1417"/>
      <c r="N260" s="1418"/>
      <c r="O260" s="1419"/>
      <c r="P260" s="1420"/>
      <c r="Q260" s="1421"/>
      <c r="R260" s="1422"/>
      <c r="S260" s="1423"/>
      <c r="U260" s="120"/>
      <c r="V260" s="1410"/>
      <c r="W260" s="1410"/>
      <c r="X260" s="1410"/>
      <c r="Y260" s="1411"/>
      <c r="Z260" s="1412"/>
      <c r="AA260" s="1413"/>
      <c r="AB260" s="1414"/>
      <c r="AC260" s="1415"/>
      <c r="AD260" s="1416"/>
      <c r="AE260" s="1415"/>
      <c r="AF260" s="1417"/>
      <c r="AG260" s="1418"/>
      <c r="AH260" s="1419"/>
      <c r="AI260" s="1420"/>
      <c r="AJ260" s="1421"/>
      <c r="AK260" s="1422"/>
      <c r="AL260" s="1423"/>
      <c r="AN260" s="120"/>
      <c r="AO260" s="1410"/>
      <c r="AP260" s="1410"/>
      <c r="AQ260" s="1410"/>
      <c r="AR260" s="1411"/>
      <c r="AS260" s="1412"/>
      <c r="AT260" s="1413"/>
      <c r="AU260" s="1414"/>
      <c r="AV260" s="1415"/>
      <c r="AW260" s="1416"/>
      <c r="AX260" s="1415"/>
      <c r="AY260" s="1417"/>
      <c r="AZ260" s="1418"/>
      <c r="BA260" s="1419"/>
      <c r="BB260" s="1420"/>
      <c r="BC260" s="1421"/>
      <c r="BD260" s="1422"/>
      <c r="BE260" s="1423"/>
      <c r="BH260" s="3">
        <v>1</v>
      </c>
    </row>
    <row r="261" spans="2:60" ht="18.75">
      <c r="B261" s="120"/>
      <c r="C261" s="1410"/>
      <c r="D261" s="1410"/>
      <c r="E261" s="1410"/>
      <c r="F261" s="1411"/>
      <c r="G261" s="1412"/>
      <c r="H261" s="1413"/>
      <c r="I261" s="1414"/>
      <c r="J261" s="1415"/>
      <c r="K261" s="1416"/>
      <c r="L261" s="1415"/>
      <c r="M261" s="1417"/>
      <c r="N261" s="1418"/>
      <c r="O261" s="1419"/>
      <c r="P261" s="1420"/>
      <c r="Q261" s="1421"/>
      <c r="R261" s="1422"/>
      <c r="S261" s="1423"/>
      <c r="U261" s="120"/>
      <c r="V261" s="1410"/>
      <c r="W261" s="1410"/>
      <c r="X261" s="1410"/>
      <c r="Y261" s="1411"/>
      <c r="Z261" s="1412"/>
      <c r="AA261" s="1413"/>
      <c r="AB261" s="1414"/>
      <c r="AC261" s="1415"/>
      <c r="AD261" s="1416"/>
      <c r="AE261" s="1415"/>
      <c r="AF261" s="1417"/>
      <c r="AG261" s="1418"/>
      <c r="AH261" s="1419"/>
      <c r="AI261" s="1420"/>
      <c r="AJ261" s="1421"/>
      <c r="AK261" s="1422"/>
      <c r="AL261" s="1423"/>
      <c r="AN261" s="120"/>
      <c r="AO261" s="1410"/>
      <c r="AP261" s="1410"/>
      <c r="AQ261" s="1410"/>
      <c r="AR261" s="1411"/>
      <c r="AS261" s="1412"/>
      <c r="AT261" s="1413"/>
      <c r="AU261" s="1414"/>
      <c r="AV261" s="1415"/>
      <c r="AW261" s="1416"/>
      <c r="AX261" s="1415"/>
      <c r="AY261" s="1417"/>
      <c r="AZ261" s="1418"/>
      <c r="BA261" s="1419"/>
      <c r="BB261" s="1420"/>
      <c r="BC261" s="1421"/>
      <c r="BD261" s="1422"/>
      <c r="BE261" s="1423"/>
      <c r="BH261" s="3">
        <v>1</v>
      </c>
    </row>
    <row r="262" spans="2:60" ht="18.75">
      <c r="B262" s="120"/>
      <c r="C262" s="1410"/>
      <c r="D262" s="1410"/>
      <c r="E262" s="1410"/>
      <c r="F262" s="1411"/>
      <c r="G262" s="1412"/>
      <c r="H262" s="1413"/>
      <c r="I262" s="1414"/>
      <c r="J262" s="1415"/>
      <c r="K262" s="1416"/>
      <c r="L262" s="1415"/>
      <c r="M262" s="1417"/>
      <c r="N262" s="1418"/>
      <c r="O262" s="1419"/>
      <c r="P262" s="1420"/>
      <c r="Q262" s="1421"/>
      <c r="R262" s="1422"/>
      <c r="S262" s="1423"/>
      <c r="U262" s="120"/>
      <c r="V262" s="1410"/>
      <c r="W262" s="1410"/>
      <c r="X262" s="1410"/>
      <c r="Y262" s="1411"/>
      <c r="Z262" s="1412"/>
      <c r="AA262" s="1413"/>
      <c r="AB262" s="1414"/>
      <c r="AC262" s="1415"/>
      <c r="AD262" s="1416"/>
      <c r="AE262" s="1415"/>
      <c r="AF262" s="1417"/>
      <c r="AG262" s="1418"/>
      <c r="AH262" s="1419"/>
      <c r="AI262" s="1420"/>
      <c r="AJ262" s="1421"/>
      <c r="AK262" s="1422"/>
      <c r="AL262" s="1423"/>
      <c r="AN262" s="120"/>
      <c r="AO262" s="1410"/>
      <c r="AP262" s="1410"/>
      <c r="AQ262" s="1410"/>
      <c r="AR262" s="1411"/>
      <c r="AS262" s="1412"/>
      <c r="AT262" s="1413"/>
      <c r="AU262" s="1414"/>
      <c r="AV262" s="1415"/>
      <c r="AW262" s="1416"/>
      <c r="AX262" s="1415"/>
      <c r="AY262" s="1417"/>
      <c r="AZ262" s="1418"/>
      <c r="BA262" s="1419"/>
      <c r="BB262" s="1420"/>
      <c r="BC262" s="1421"/>
      <c r="BD262" s="1422"/>
      <c r="BE262" s="1423"/>
      <c r="BH262" s="3">
        <v>1</v>
      </c>
    </row>
    <row r="263" spans="2:60" ht="18.75">
      <c r="B263" s="120"/>
      <c r="C263" s="1410"/>
      <c r="D263" s="1410"/>
      <c r="E263" s="1410"/>
      <c r="F263" s="1411"/>
      <c r="G263" s="1412"/>
      <c r="H263" s="1413"/>
      <c r="I263" s="1414"/>
      <c r="J263" s="1415"/>
      <c r="K263" s="1416"/>
      <c r="L263" s="1415"/>
      <c r="M263" s="1417"/>
      <c r="N263" s="1418"/>
      <c r="O263" s="1419"/>
      <c r="P263" s="1420"/>
      <c r="Q263" s="1421"/>
      <c r="R263" s="1422"/>
      <c r="S263" s="1423"/>
      <c r="U263" s="120"/>
      <c r="V263" s="1410"/>
      <c r="W263" s="1410"/>
      <c r="X263" s="1410"/>
      <c r="Y263" s="1411"/>
      <c r="Z263" s="1412"/>
      <c r="AA263" s="1413"/>
      <c r="AB263" s="1414"/>
      <c r="AC263" s="1415"/>
      <c r="AD263" s="1416"/>
      <c r="AE263" s="1415"/>
      <c r="AF263" s="1417"/>
      <c r="AG263" s="1418"/>
      <c r="AH263" s="1419"/>
      <c r="AI263" s="1420"/>
      <c r="AJ263" s="1421"/>
      <c r="AK263" s="1422"/>
      <c r="AL263" s="1423"/>
      <c r="AN263" s="120"/>
      <c r="AO263" s="1410"/>
      <c r="AP263" s="1410"/>
      <c r="AQ263" s="1410"/>
      <c r="AR263" s="1411"/>
      <c r="AS263" s="1412"/>
      <c r="AT263" s="1413"/>
      <c r="AU263" s="1414"/>
      <c r="AV263" s="1415"/>
      <c r="AW263" s="1416"/>
      <c r="AX263" s="1415"/>
      <c r="AY263" s="1417"/>
      <c r="AZ263" s="1418"/>
      <c r="BA263" s="1419"/>
      <c r="BB263" s="1420"/>
      <c r="BC263" s="1421"/>
      <c r="BD263" s="1422"/>
      <c r="BE263" s="1423"/>
      <c r="BH263" s="3">
        <v>1</v>
      </c>
    </row>
    <row r="264" spans="2:60" ht="18.75">
      <c r="B264" s="120"/>
      <c r="C264" s="1410"/>
      <c r="D264" s="1410"/>
      <c r="E264" s="1410"/>
      <c r="F264" s="1411"/>
      <c r="G264" s="1412"/>
      <c r="H264" s="1413"/>
      <c r="I264" s="1414"/>
      <c r="J264" s="1415"/>
      <c r="K264" s="1416"/>
      <c r="L264" s="1415"/>
      <c r="M264" s="1417"/>
      <c r="N264" s="1418"/>
      <c r="O264" s="1419"/>
      <c r="P264" s="1420"/>
      <c r="Q264" s="1421"/>
      <c r="R264" s="1422"/>
      <c r="S264" s="1423"/>
      <c r="U264" s="120"/>
      <c r="V264" s="1410"/>
      <c r="W264" s="1410"/>
      <c r="X264" s="1410"/>
      <c r="Y264" s="1411"/>
      <c r="Z264" s="1412"/>
      <c r="AA264" s="1413"/>
      <c r="AB264" s="1414"/>
      <c r="AC264" s="1415"/>
      <c r="AD264" s="1416"/>
      <c r="AE264" s="1415"/>
      <c r="AF264" s="1417"/>
      <c r="AG264" s="1418"/>
      <c r="AH264" s="1419"/>
      <c r="AI264" s="1420"/>
      <c r="AJ264" s="1421"/>
      <c r="AK264" s="1422"/>
      <c r="AL264" s="1423"/>
      <c r="AN264" s="120"/>
      <c r="AO264" s="1410"/>
      <c r="AP264" s="1410"/>
      <c r="AQ264" s="1410"/>
      <c r="AR264" s="1411"/>
      <c r="AS264" s="1412"/>
      <c r="AT264" s="1413"/>
      <c r="AU264" s="1414"/>
      <c r="AV264" s="1415"/>
      <c r="AW264" s="1416"/>
      <c r="AX264" s="1415"/>
      <c r="AY264" s="1417"/>
      <c r="AZ264" s="1418"/>
      <c r="BA264" s="1419"/>
      <c r="BB264" s="1420"/>
      <c r="BC264" s="1421"/>
      <c r="BD264" s="1422"/>
      <c r="BE264" s="1423"/>
      <c r="BH264" s="3">
        <v>1</v>
      </c>
    </row>
    <row r="265" spans="2:60" ht="18.75">
      <c r="B265" s="120"/>
      <c r="C265" s="1410"/>
      <c r="D265" s="1410"/>
      <c r="E265" s="1410"/>
      <c r="F265" s="1411"/>
      <c r="G265" s="1412"/>
      <c r="H265" s="1413"/>
      <c r="I265" s="1414"/>
      <c r="J265" s="1415"/>
      <c r="K265" s="1416"/>
      <c r="L265" s="1415"/>
      <c r="M265" s="1417"/>
      <c r="N265" s="1418"/>
      <c r="O265" s="1419"/>
      <c r="P265" s="1420"/>
      <c r="Q265" s="1421"/>
      <c r="R265" s="1422"/>
      <c r="S265" s="1423"/>
      <c r="U265" s="120"/>
      <c r="V265" s="1410"/>
      <c r="W265" s="1410"/>
      <c r="X265" s="1410"/>
      <c r="Y265" s="1411"/>
      <c r="Z265" s="1412"/>
      <c r="AA265" s="1413"/>
      <c r="AB265" s="1414"/>
      <c r="AC265" s="1415"/>
      <c r="AD265" s="1416"/>
      <c r="AE265" s="1415"/>
      <c r="AF265" s="1417"/>
      <c r="AG265" s="1418"/>
      <c r="AH265" s="1419"/>
      <c r="AI265" s="1420"/>
      <c r="AJ265" s="1421"/>
      <c r="AK265" s="1422"/>
      <c r="AL265" s="1423"/>
      <c r="AN265" s="120"/>
      <c r="AO265" s="1410"/>
      <c r="AP265" s="1410"/>
      <c r="AQ265" s="1410"/>
      <c r="AR265" s="1411"/>
      <c r="AS265" s="1412"/>
      <c r="AT265" s="1413"/>
      <c r="AU265" s="1414"/>
      <c r="AV265" s="1415"/>
      <c r="AW265" s="1416"/>
      <c r="AX265" s="1415"/>
      <c r="AY265" s="1417"/>
      <c r="AZ265" s="1418"/>
      <c r="BA265" s="1419"/>
      <c r="BB265" s="1420"/>
      <c r="BC265" s="1421"/>
      <c r="BD265" s="1422"/>
      <c r="BE265" s="1423"/>
      <c r="BH265" s="3">
        <v>1</v>
      </c>
    </row>
    <row r="266" spans="2:60" ht="18.75">
      <c r="B266" s="120"/>
      <c r="C266" s="1410"/>
      <c r="D266" s="1410"/>
      <c r="E266" s="1410"/>
      <c r="F266" s="1411"/>
      <c r="G266" s="1412"/>
      <c r="H266" s="1413"/>
      <c r="I266" s="1414"/>
      <c r="J266" s="1415"/>
      <c r="K266" s="1416"/>
      <c r="L266" s="1415"/>
      <c r="M266" s="1417"/>
      <c r="N266" s="1418"/>
      <c r="O266" s="1419"/>
      <c r="P266" s="1420"/>
      <c r="Q266" s="1421"/>
      <c r="R266" s="1422"/>
      <c r="S266" s="1423"/>
      <c r="U266" s="120"/>
      <c r="V266" s="1410"/>
      <c r="W266" s="1410"/>
      <c r="X266" s="1410"/>
      <c r="Y266" s="1411"/>
      <c r="Z266" s="1412"/>
      <c r="AA266" s="1413"/>
      <c r="AB266" s="1414"/>
      <c r="AC266" s="1415"/>
      <c r="AD266" s="1416"/>
      <c r="AE266" s="1415"/>
      <c r="AF266" s="1417"/>
      <c r="AG266" s="1418"/>
      <c r="AH266" s="1419"/>
      <c r="AI266" s="1420"/>
      <c r="AJ266" s="1421"/>
      <c r="AK266" s="1422"/>
      <c r="AL266" s="1423"/>
      <c r="AN266" s="120"/>
      <c r="AO266" s="1410"/>
      <c r="AP266" s="1410"/>
      <c r="AQ266" s="1410"/>
      <c r="AR266" s="1411"/>
      <c r="AS266" s="1412"/>
      <c r="AT266" s="1413"/>
      <c r="AU266" s="1414"/>
      <c r="AV266" s="1415"/>
      <c r="AW266" s="1416"/>
      <c r="AX266" s="1415"/>
      <c r="AY266" s="1417"/>
      <c r="AZ266" s="1418"/>
      <c r="BA266" s="1419"/>
      <c r="BB266" s="1420"/>
      <c r="BC266" s="1421"/>
      <c r="BD266" s="1422"/>
      <c r="BE266" s="1423"/>
      <c r="BH266" s="3">
        <v>1</v>
      </c>
    </row>
    <row r="267" spans="2:60" ht="18.75">
      <c r="B267" s="120"/>
      <c r="C267" s="1410"/>
      <c r="D267" s="1410"/>
      <c r="E267" s="1410"/>
      <c r="F267" s="1411"/>
      <c r="G267" s="1412"/>
      <c r="H267" s="1413"/>
      <c r="I267" s="1414"/>
      <c r="J267" s="1415"/>
      <c r="K267" s="1416"/>
      <c r="L267" s="1415"/>
      <c r="M267" s="1417"/>
      <c r="N267" s="1418"/>
      <c r="O267" s="1419"/>
      <c r="P267" s="1420"/>
      <c r="Q267" s="1421"/>
      <c r="R267" s="1422"/>
      <c r="S267" s="1423"/>
      <c r="U267" s="120"/>
      <c r="V267" s="1410"/>
      <c r="W267" s="1410"/>
      <c r="X267" s="1410"/>
      <c r="Y267" s="1411"/>
      <c r="Z267" s="1412"/>
      <c r="AA267" s="1413"/>
      <c r="AB267" s="1414"/>
      <c r="AC267" s="1415"/>
      <c r="AD267" s="1416"/>
      <c r="AE267" s="1415"/>
      <c r="AF267" s="1417"/>
      <c r="AG267" s="1418"/>
      <c r="AH267" s="1419"/>
      <c r="AI267" s="1420"/>
      <c r="AJ267" s="1421"/>
      <c r="AK267" s="1422"/>
      <c r="AL267" s="1423"/>
      <c r="AN267" s="120"/>
      <c r="AO267" s="1410"/>
      <c r="AP267" s="1410"/>
      <c r="AQ267" s="1410"/>
      <c r="AR267" s="1411"/>
      <c r="AS267" s="1412"/>
      <c r="AT267" s="1413"/>
      <c r="AU267" s="1414"/>
      <c r="AV267" s="1415"/>
      <c r="AW267" s="1416"/>
      <c r="AX267" s="1415"/>
      <c r="AY267" s="1417"/>
      <c r="AZ267" s="1418"/>
      <c r="BA267" s="1419"/>
      <c r="BB267" s="1420"/>
      <c r="BC267" s="1421"/>
      <c r="BD267" s="1422"/>
      <c r="BE267" s="1423"/>
      <c r="BH267" s="3">
        <v>1</v>
      </c>
    </row>
    <row r="268" spans="2:60" ht="18.75">
      <c r="B268" s="120"/>
      <c r="C268" s="1410"/>
      <c r="D268" s="1410"/>
      <c r="E268" s="1410"/>
      <c r="F268" s="1411"/>
      <c r="G268" s="1412"/>
      <c r="H268" s="1413"/>
      <c r="I268" s="1414"/>
      <c r="J268" s="1415"/>
      <c r="K268" s="1416"/>
      <c r="L268" s="1415"/>
      <c r="M268" s="1417"/>
      <c r="N268" s="1418"/>
      <c r="O268" s="1419"/>
      <c r="P268" s="1420"/>
      <c r="Q268" s="1421"/>
      <c r="R268" s="1422"/>
      <c r="S268" s="1423"/>
      <c r="U268" s="120"/>
      <c r="V268" s="1410"/>
      <c r="W268" s="1410"/>
      <c r="X268" s="1410"/>
      <c r="Y268" s="1411"/>
      <c r="Z268" s="1412"/>
      <c r="AA268" s="1413"/>
      <c r="AB268" s="1414"/>
      <c r="AC268" s="1415"/>
      <c r="AD268" s="1416"/>
      <c r="AE268" s="1415"/>
      <c r="AF268" s="1417"/>
      <c r="AG268" s="1418"/>
      <c r="AH268" s="1419"/>
      <c r="AI268" s="1420"/>
      <c r="AJ268" s="1421"/>
      <c r="AK268" s="1422"/>
      <c r="AL268" s="1423"/>
      <c r="AN268" s="120"/>
      <c r="AO268" s="1410"/>
      <c r="AP268" s="1410"/>
      <c r="AQ268" s="1410"/>
      <c r="AR268" s="1411"/>
      <c r="AS268" s="1412"/>
      <c r="AT268" s="1413"/>
      <c r="AU268" s="1414"/>
      <c r="AV268" s="1415"/>
      <c r="AW268" s="1416"/>
      <c r="AX268" s="1415"/>
      <c r="AY268" s="1417"/>
      <c r="AZ268" s="1418"/>
      <c r="BA268" s="1419"/>
      <c r="BB268" s="1420"/>
      <c r="BC268" s="1421"/>
      <c r="BD268" s="1422"/>
      <c r="BE268" s="1423"/>
      <c r="BH268" s="3">
        <v>1</v>
      </c>
    </row>
    <row r="269" spans="2:60" ht="18.75">
      <c r="B269" s="120"/>
      <c r="C269" s="1410"/>
      <c r="D269" s="1410"/>
      <c r="E269" s="1410"/>
      <c r="F269" s="1411"/>
      <c r="G269" s="1412"/>
      <c r="H269" s="1413"/>
      <c r="I269" s="1414"/>
      <c r="J269" s="1415"/>
      <c r="K269" s="1416"/>
      <c r="L269" s="1415"/>
      <c r="M269" s="1417"/>
      <c r="N269" s="1418"/>
      <c r="O269" s="1419"/>
      <c r="P269" s="1420"/>
      <c r="Q269" s="1421"/>
      <c r="R269" s="1422"/>
      <c r="S269" s="1423"/>
      <c r="U269" s="120"/>
      <c r="V269" s="1410"/>
      <c r="W269" s="1410"/>
      <c r="X269" s="1410"/>
      <c r="Y269" s="1411"/>
      <c r="Z269" s="1412"/>
      <c r="AA269" s="1413"/>
      <c r="AB269" s="1414"/>
      <c r="AC269" s="1415"/>
      <c r="AD269" s="1416"/>
      <c r="AE269" s="1415"/>
      <c r="AF269" s="1417"/>
      <c r="AG269" s="1418"/>
      <c r="AH269" s="1419"/>
      <c r="AI269" s="1420"/>
      <c r="AJ269" s="1421"/>
      <c r="AK269" s="1422"/>
      <c r="AL269" s="1423"/>
      <c r="AN269" s="120"/>
      <c r="AO269" s="1410"/>
      <c r="AP269" s="1410"/>
      <c r="AQ269" s="1410"/>
      <c r="AR269" s="1411"/>
      <c r="AS269" s="1412"/>
      <c r="AT269" s="1413"/>
      <c r="AU269" s="1414"/>
      <c r="AV269" s="1415"/>
      <c r="AW269" s="1416"/>
      <c r="AX269" s="1415"/>
      <c r="AY269" s="1417"/>
      <c r="AZ269" s="1418"/>
      <c r="BA269" s="1419"/>
      <c r="BB269" s="1420"/>
      <c r="BC269" s="1421"/>
      <c r="BD269" s="1422"/>
      <c r="BE269" s="1423"/>
      <c r="BH269" s="3">
        <v>1</v>
      </c>
    </row>
    <row r="270" spans="2:60" ht="18.75">
      <c r="B270" s="120"/>
      <c r="C270" s="1410"/>
      <c r="D270" s="1410"/>
      <c r="E270" s="1410"/>
      <c r="F270" s="1411"/>
      <c r="G270" s="1412"/>
      <c r="H270" s="1413"/>
      <c r="I270" s="1414"/>
      <c r="J270" s="1415"/>
      <c r="K270" s="1416"/>
      <c r="L270" s="1415"/>
      <c r="M270" s="1417"/>
      <c r="N270" s="1418"/>
      <c r="O270" s="1419"/>
      <c r="P270" s="1420"/>
      <c r="Q270" s="1421"/>
      <c r="R270" s="1422"/>
      <c r="S270" s="1423"/>
      <c r="U270" s="120"/>
      <c r="V270" s="1410"/>
      <c r="W270" s="1410"/>
      <c r="X270" s="1410"/>
      <c r="Y270" s="1411"/>
      <c r="Z270" s="1412"/>
      <c r="AA270" s="1413"/>
      <c r="AB270" s="1414"/>
      <c r="AC270" s="1415"/>
      <c r="AD270" s="1416"/>
      <c r="AE270" s="1415"/>
      <c r="AF270" s="1417"/>
      <c r="AG270" s="1418"/>
      <c r="AH270" s="1419"/>
      <c r="AI270" s="1420"/>
      <c r="AJ270" s="1421"/>
      <c r="AK270" s="1422"/>
      <c r="AL270" s="1423"/>
      <c r="AN270" s="120"/>
      <c r="AO270" s="1410"/>
      <c r="AP270" s="1410"/>
      <c r="AQ270" s="1410"/>
      <c r="AR270" s="1411"/>
      <c r="AS270" s="1412"/>
      <c r="AT270" s="1413"/>
      <c r="AU270" s="1414"/>
      <c r="AV270" s="1415"/>
      <c r="AW270" s="1416"/>
      <c r="AX270" s="1415"/>
      <c r="AY270" s="1417"/>
      <c r="AZ270" s="1418"/>
      <c r="BA270" s="1419"/>
      <c r="BB270" s="1420"/>
      <c r="BC270" s="1421"/>
      <c r="BD270" s="1422"/>
      <c r="BE270" s="1423"/>
      <c r="BH270" s="3">
        <v>1</v>
      </c>
    </row>
    <row r="271" spans="2:60" ht="18.75">
      <c r="B271" s="120"/>
      <c r="C271" s="1410"/>
      <c r="D271" s="1410"/>
      <c r="E271" s="1410"/>
      <c r="F271" s="1411"/>
      <c r="G271" s="1412"/>
      <c r="H271" s="1413"/>
      <c r="I271" s="1414"/>
      <c r="J271" s="1415"/>
      <c r="K271" s="1416"/>
      <c r="L271" s="1415"/>
      <c r="M271" s="1417"/>
      <c r="N271" s="1418"/>
      <c r="O271" s="1419"/>
      <c r="P271" s="1420"/>
      <c r="Q271" s="1421"/>
      <c r="R271" s="1422"/>
      <c r="S271" s="1423"/>
      <c r="U271" s="120"/>
      <c r="V271" s="1410"/>
      <c r="W271" s="1410"/>
      <c r="X271" s="1410"/>
      <c r="Y271" s="1411"/>
      <c r="Z271" s="1412"/>
      <c r="AA271" s="1413"/>
      <c r="AB271" s="1414"/>
      <c r="AC271" s="1415"/>
      <c r="AD271" s="1416"/>
      <c r="AE271" s="1415"/>
      <c r="AF271" s="1417"/>
      <c r="AG271" s="1418"/>
      <c r="AH271" s="1419"/>
      <c r="AI271" s="1420"/>
      <c r="AJ271" s="1421"/>
      <c r="AK271" s="1422"/>
      <c r="AL271" s="1423"/>
      <c r="AN271" s="120"/>
      <c r="AO271" s="1410"/>
      <c r="AP271" s="1410"/>
      <c r="AQ271" s="1410"/>
      <c r="AR271" s="1411"/>
      <c r="AS271" s="1412"/>
      <c r="AT271" s="1413"/>
      <c r="AU271" s="1414"/>
      <c r="AV271" s="1415"/>
      <c r="AW271" s="1416"/>
      <c r="AX271" s="1415"/>
      <c r="AY271" s="1417"/>
      <c r="AZ271" s="1418"/>
      <c r="BA271" s="1419"/>
      <c r="BB271" s="1420"/>
      <c r="BC271" s="1421"/>
      <c r="BD271" s="1422"/>
      <c r="BE271" s="1423"/>
      <c r="BH271" s="3">
        <v>1</v>
      </c>
    </row>
    <row r="272" spans="2:60" ht="18.75">
      <c r="B272" s="120"/>
      <c r="C272" s="1410"/>
      <c r="D272" s="1410"/>
      <c r="E272" s="1410"/>
      <c r="F272" s="1411"/>
      <c r="G272" s="1412"/>
      <c r="H272" s="1413"/>
      <c r="I272" s="1414"/>
      <c r="J272" s="1415"/>
      <c r="K272" s="1416"/>
      <c r="L272" s="1415"/>
      <c r="M272" s="1417"/>
      <c r="N272" s="1418"/>
      <c r="O272" s="1419"/>
      <c r="P272" s="1420"/>
      <c r="Q272" s="1421"/>
      <c r="R272" s="1422"/>
      <c r="S272" s="1423"/>
      <c r="U272" s="120"/>
      <c r="V272" s="1410"/>
      <c r="W272" s="1410"/>
      <c r="X272" s="1410"/>
      <c r="Y272" s="1411"/>
      <c r="Z272" s="1412"/>
      <c r="AA272" s="1413"/>
      <c r="AB272" s="1414"/>
      <c r="AC272" s="1415"/>
      <c r="AD272" s="1416"/>
      <c r="AE272" s="1415"/>
      <c r="AF272" s="1417"/>
      <c r="AG272" s="1418"/>
      <c r="AH272" s="1419"/>
      <c r="AI272" s="1420"/>
      <c r="AJ272" s="1421"/>
      <c r="AK272" s="1422"/>
      <c r="AL272" s="1423"/>
      <c r="AN272" s="120"/>
      <c r="AO272" s="1410"/>
      <c r="AP272" s="1410"/>
      <c r="AQ272" s="1410"/>
      <c r="AR272" s="1411"/>
      <c r="AS272" s="1412"/>
      <c r="AT272" s="1413"/>
      <c r="AU272" s="1414"/>
      <c r="AV272" s="1415"/>
      <c r="AW272" s="1416"/>
      <c r="AX272" s="1415"/>
      <c r="AY272" s="1417"/>
      <c r="AZ272" s="1418"/>
      <c r="BA272" s="1419"/>
      <c r="BB272" s="1420"/>
      <c r="BC272" s="1421"/>
      <c r="BD272" s="1422"/>
      <c r="BE272" s="1423"/>
      <c r="BH272" s="3">
        <v>1</v>
      </c>
    </row>
    <row r="273" spans="2:60" ht="18.75">
      <c r="B273" s="120"/>
      <c r="C273" s="1410"/>
      <c r="D273" s="1410"/>
      <c r="E273" s="1410"/>
      <c r="F273" s="1411"/>
      <c r="G273" s="1412"/>
      <c r="H273" s="1413"/>
      <c r="I273" s="1414"/>
      <c r="J273" s="1415"/>
      <c r="K273" s="1416"/>
      <c r="L273" s="1415"/>
      <c r="M273" s="1417"/>
      <c r="N273" s="1418"/>
      <c r="O273" s="1419"/>
      <c r="P273" s="1420"/>
      <c r="Q273" s="1421"/>
      <c r="R273" s="1422"/>
      <c r="S273" s="1423"/>
      <c r="U273" s="120"/>
      <c r="V273" s="1410"/>
      <c r="W273" s="1410"/>
      <c r="X273" s="1410"/>
      <c r="Y273" s="1411"/>
      <c r="Z273" s="1412"/>
      <c r="AA273" s="1413"/>
      <c r="AB273" s="1414"/>
      <c r="AC273" s="1415"/>
      <c r="AD273" s="1416"/>
      <c r="AE273" s="1415"/>
      <c r="AF273" s="1417"/>
      <c r="AG273" s="1418"/>
      <c r="AH273" s="1419"/>
      <c r="AI273" s="1420"/>
      <c r="AJ273" s="1421"/>
      <c r="AK273" s="1422"/>
      <c r="AL273" s="1423"/>
      <c r="AN273" s="120"/>
      <c r="AO273" s="1410"/>
      <c r="AP273" s="1410"/>
      <c r="AQ273" s="1410"/>
      <c r="AR273" s="1411"/>
      <c r="AS273" s="1412"/>
      <c r="AT273" s="1413"/>
      <c r="AU273" s="1414"/>
      <c r="AV273" s="1415"/>
      <c r="AW273" s="1416"/>
      <c r="AX273" s="1415"/>
      <c r="AY273" s="1417"/>
      <c r="AZ273" s="1418"/>
      <c r="BA273" s="1419"/>
      <c r="BB273" s="1420"/>
      <c r="BC273" s="1421"/>
      <c r="BD273" s="1422"/>
      <c r="BE273" s="1423"/>
      <c r="BH273" s="3">
        <v>1</v>
      </c>
    </row>
    <row r="274" spans="2:60" ht="18.75">
      <c r="B274" s="120"/>
      <c r="C274" s="1410"/>
      <c r="D274" s="1410"/>
      <c r="E274" s="1410"/>
      <c r="F274" s="1411"/>
      <c r="G274" s="1412"/>
      <c r="H274" s="1413"/>
      <c r="I274" s="1414"/>
      <c r="J274" s="1415"/>
      <c r="K274" s="1416"/>
      <c r="L274" s="1415"/>
      <c r="M274" s="1417"/>
      <c r="N274" s="1418"/>
      <c r="O274" s="1419"/>
      <c r="P274" s="1420"/>
      <c r="Q274" s="1421"/>
      <c r="R274" s="1422"/>
      <c r="S274" s="1423"/>
      <c r="U274" s="120"/>
      <c r="V274" s="1410"/>
      <c r="W274" s="1410"/>
      <c r="X274" s="1410"/>
      <c r="Y274" s="1411"/>
      <c r="Z274" s="1412"/>
      <c r="AA274" s="1413"/>
      <c r="AB274" s="1414"/>
      <c r="AC274" s="1415"/>
      <c r="AD274" s="1416"/>
      <c r="AE274" s="1415"/>
      <c r="AF274" s="1417"/>
      <c r="AG274" s="1418"/>
      <c r="AH274" s="1419"/>
      <c r="AI274" s="1420"/>
      <c r="AJ274" s="1421"/>
      <c r="AK274" s="1422"/>
      <c r="AL274" s="1423"/>
      <c r="AN274" s="120"/>
      <c r="AO274" s="1410"/>
      <c r="AP274" s="1410"/>
      <c r="AQ274" s="1410"/>
      <c r="AR274" s="1411"/>
      <c r="AS274" s="1412"/>
      <c r="AT274" s="1413"/>
      <c r="AU274" s="1414"/>
      <c r="AV274" s="1415"/>
      <c r="AW274" s="1416"/>
      <c r="AX274" s="1415"/>
      <c r="AY274" s="1417"/>
      <c r="AZ274" s="1418"/>
      <c r="BA274" s="1419"/>
      <c r="BB274" s="1420"/>
      <c r="BC274" s="1421"/>
      <c r="BD274" s="1422"/>
      <c r="BE274" s="1423"/>
      <c r="BH274" s="3">
        <v>1</v>
      </c>
    </row>
    <row r="275" spans="2:60" ht="18.75">
      <c r="B275" s="120"/>
      <c r="C275" s="1410"/>
      <c r="D275" s="1410"/>
      <c r="E275" s="1410"/>
      <c r="F275" s="1411"/>
      <c r="G275" s="1412"/>
      <c r="H275" s="1413"/>
      <c r="I275" s="1414"/>
      <c r="J275" s="1415"/>
      <c r="K275" s="1416"/>
      <c r="L275" s="1415"/>
      <c r="M275" s="1417"/>
      <c r="N275" s="1418"/>
      <c r="O275" s="1419"/>
      <c r="P275" s="1420"/>
      <c r="Q275" s="1421"/>
      <c r="R275" s="1422"/>
      <c r="S275" s="1423"/>
      <c r="U275" s="120"/>
      <c r="V275" s="1410"/>
      <c r="W275" s="1410"/>
      <c r="X275" s="1410"/>
      <c r="Y275" s="1411"/>
      <c r="Z275" s="1412"/>
      <c r="AA275" s="1413"/>
      <c r="AB275" s="1414"/>
      <c r="AC275" s="1415"/>
      <c r="AD275" s="1416"/>
      <c r="AE275" s="1415"/>
      <c r="AF275" s="1417"/>
      <c r="AG275" s="1418"/>
      <c r="AH275" s="1419"/>
      <c r="AI275" s="1420"/>
      <c r="AJ275" s="1421"/>
      <c r="AK275" s="1422"/>
      <c r="AL275" s="1423"/>
      <c r="AN275" s="120"/>
      <c r="AO275" s="1410"/>
      <c r="AP275" s="1410"/>
      <c r="AQ275" s="1410"/>
      <c r="AR275" s="1411"/>
      <c r="AS275" s="1412"/>
      <c r="AT275" s="1413"/>
      <c r="AU275" s="1414"/>
      <c r="AV275" s="1415"/>
      <c r="AW275" s="1416"/>
      <c r="AX275" s="1415"/>
      <c r="AY275" s="1417"/>
      <c r="AZ275" s="1418"/>
      <c r="BA275" s="1419"/>
      <c r="BB275" s="1420"/>
      <c r="BC275" s="1421"/>
      <c r="BD275" s="1422"/>
      <c r="BE275" s="1423"/>
      <c r="BH275" s="3">
        <v>1</v>
      </c>
    </row>
    <row r="276" spans="2:60" ht="18.75">
      <c r="B276" s="120"/>
      <c r="C276" s="1410"/>
      <c r="D276" s="1410"/>
      <c r="E276" s="1410"/>
      <c r="F276" s="1411"/>
      <c r="G276" s="1412"/>
      <c r="H276" s="1413"/>
      <c r="I276" s="1414"/>
      <c r="J276" s="1415"/>
      <c r="K276" s="1416"/>
      <c r="L276" s="1415"/>
      <c r="M276" s="1417"/>
      <c r="N276" s="1418"/>
      <c r="O276" s="1419"/>
      <c r="P276" s="1420"/>
      <c r="Q276" s="1421"/>
      <c r="R276" s="1422"/>
      <c r="S276" s="1423"/>
      <c r="U276" s="120"/>
      <c r="V276" s="1410"/>
      <c r="W276" s="1410"/>
      <c r="X276" s="1410"/>
      <c r="Y276" s="1411"/>
      <c r="Z276" s="1412"/>
      <c r="AA276" s="1413"/>
      <c r="AB276" s="1414"/>
      <c r="AC276" s="1415"/>
      <c r="AD276" s="1416"/>
      <c r="AE276" s="1415"/>
      <c r="AF276" s="1417"/>
      <c r="AG276" s="1418"/>
      <c r="AH276" s="1419"/>
      <c r="AI276" s="1420"/>
      <c r="AJ276" s="1421"/>
      <c r="AK276" s="1422"/>
      <c r="AL276" s="1423"/>
      <c r="AN276" s="120"/>
      <c r="AO276" s="1410"/>
      <c r="AP276" s="1410"/>
      <c r="AQ276" s="1410"/>
      <c r="AR276" s="1411"/>
      <c r="AS276" s="1412"/>
      <c r="AT276" s="1413"/>
      <c r="AU276" s="1414"/>
      <c r="AV276" s="1415"/>
      <c r="AW276" s="1416"/>
      <c r="AX276" s="1415"/>
      <c r="AY276" s="1417"/>
      <c r="AZ276" s="1418"/>
      <c r="BA276" s="1419"/>
      <c r="BB276" s="1420"/>
      <c r="BC276" s="1421"/>
      <c r="BD276" s="1422"/>
      <c r="BE276" s="1423"/>
      <c r="BH276" s="3">
        <v>1</v>
      </c>
    </row>
    <row r="277" spans="2:60" ht="18.75">
      <c r="B277" s="120"/>
      <c r="C277" s="1410"/>
      <c r="D277" s="1410"/>
      <c r="E277" s="1410"/>
      <c r="F277" s="1411"/>
      <c r="G277" s="1412"/>
      <c r="H277" s="1413"/>
      <c r="I277" s="1414"/>
      <c r="J277" s="1415"/>
      <c r="K277" s="1416"/>
      <c r="L277" s="1415"/>
      <c r="M277" s="1417"/>
      <c r="N277" s="1418"/>
      <c r="O277" s="1419"/>
      <c r="P277" s="1420"/>
      <c r="Q277" s="1421"/>
      <c r="R277" s="1422"/>
      <c r="S277" s="1423"/>
      <c r="U277" s="120"/>
      <c r="V277" s="1410"/>
      <c r="W277" s="1410"/>
      <c r="X277" s="1410"/>
      <c r="Y277" s="1411"/>
      <c r="Z277" s="1412"/>
      <c r="AA277" s="1413"/>
      <c r="AB277" s="1414"/>
      <c r="AC277" s="1415"/>
      <c r="AD277" s="1416"/>
      <c r="AE277" s="1415"/>
      <c r="AF277" s="1417"/>
      <c r="AG277" s="1418"/>
      <c r="AH277" s="1419"/>
      <c r="AI277" s="1420"/>
      <c r="AJ277" s="1421"/>
      <c r="AK277" s="1422"/>
      <c r="AL277" s="1423"/>
      <c r="AN277" s="120"/>
      <c r="AO277" s="1410"/>
      <c r="AP277" s="1410"/>
      <c r="AQ277" s="1410"/>
      <c r="AR277" s="1411"/>
      <c r="AS277" s="1412"/>
      <c r="AT277" s="1413"/>
      <c r="AU277" s="1414"/>
      <c r="AV277" s="1415"/>
      <c r="AW277" s="1416"/>
      <c r="AX277" s="1415"/>
      <c r="AY277" s="1417"/>
      <c r="AZ277" s="1418"/>
      <c r="BA277" s="1419"/>
      <c r="BB277" s="1420"/>
      <c r="BC277" s="1421"/>
      <c r="BD277" s="1422"/>
      <c r="BE277" s="1423"/>
      <c r="BH277" s="3">
        <v>1</v>
      </c>
    </row>
    <row r="278" spans="2:60" ht="18.75">
      <c r="B278" s="120"/>
      <c r="C278" s="1410"/>
      <c r="D278" s="1410"/>
      <c r="E278" s="1410"/>
      <c r="F278" s="1411"/>
      <c r="G278" s="1412"/>
      <c r="H278" s="1413"/>
      <c r="I278" s="1414"/>
      <c r="J278" s="1415"/>
      <c r="K278" s="1416"/>
      <c r="L278" s="1415"/>
      <c r="M278" s="1417"/>
      <c r="N278" s="1418"/>
      <c r="O278" s="1419"/>
      <c r="P278" s="1420"/>
      <c r="Q278" s="1421"/>
      <c r="R278" s="1422"/>
      <c r="S278" s="1423"/>
      <c r="U278" s="120"/>
      <c r="V278" s="1410"/>
      <c r="W278" s="1410"/>
      <c r="X278" s="1410"/>
      <c r="Y278" s="1411"/>
      <c r="Z278" s="1412"/>
      <c r="AA278" s="1413"/>
      <c r="AB278" s="1414"/>
      <c r="AC278" s="1415"/>
      <c r="AD278" s="1416"/>
      <c r="AE278" s="1415"/>
      <c r="AF278" s="1417"/>
      <c r="AG278" s="1418"/>
      <c r="AH278" s="1419"/>
      <c r="AI278" s="1420"/>
      <c r="AJ278" s="1421"/>
      <c r="AK278" s="1422"/>
      <c r="AL278" s="1423"/>
      <c r="AN278" s="120"/>
      <c r="AO278" s="1410"/>
      <c r="AP278" s="1410"/>
      <c r="AQ278" s="1410"/>
      <c r="AR278" s="1411"/>
      <c r="AS278" s="1412"/>
      <c r="AT278" s="1413"/>
      <c r="AU278" s="1414"/>
      <c r="AV278" s="1415"/>
      <c r="AW278" s="1416"/>
      <c r="AX278" s="1415"/>
      <c r="AY278" s="1417"/>
      <c r="AZ278" s="1418"/>
      <c r="BA278" s="1419"/>
      <c r="BB278" s="1420"/>
      <c r="BC278" s="1421"/>
      <c r="BD278" s="1422"/>
      <c r="BE278" s="1423"/>
      <c r="BH278" s="3">
        <v>1</v>
      </c>
    </row>
    <row r="279" spans="2:60" ht="18.75">
      <c r="B279" s="120"/>
      <c r="C279" s="1410"/>
      <c r="D279" s="1410"/>
      <c r="E279" s="1410"/>
      <c r="F279" s="1411"/>
      <c r="G279" s="1412"/>
      <c r="H279" s="1413"/>
      <c r="I279" s="1414"/>
      <c r="J279" s="1415"/>
      <c r="K279" s="1416"/>
      <c r="L279" s="1415"/>
      <c r="M279" s="1417"/>
      <c r="N279" s="1418"/>
      <c r="O279" s="1419"/>
      <c r="P279" s="1420"/>
      <c r="Q279" s="1421"/>
      <c r="R279" s="1422"/>
      <c r="S279" s="1423"/>
      <c r="U279" s="120"/>
      <c r="V279" s="1410"/>
      <c r="W279" s="1410"/>
      <c r="X279" s="1410"/>
      <c r="Y279" s="1411"/>
      <c r="Z279" s="1412"/>
      <c r="AA279" s="1413"/>
      <c r="AB279" s="1414"/>
      <c r="AC279" s="1415"/>
      <c r="AD279" s="1416"/>
      <c r="AE279" s="1415"/>
      <c r="AF279" s="1417"/>
      <c r="AG279" s="1418"/>
      <c r="AH279" s="1419"/>
      <c r="AI279" s="1420"/>
      <c r="AJ279" s="1421"/>
      <c r="AK279" s="1422"/>
      <c r="AL279" s="1423"/>
      <c r="AN279" s="120"/>
      <c r="AO279" s="1410"/>
      <c r="AP279" s="1410"/>
      <c r="AQ279" s="1410"/>
      <c r="AR279" s="1411"/>
      <c r="AS279" s="1412"/>
      <c r="AT279" s="1413"/>
      <c r="AU279" s="1414"/>
      <c r="AV279" s="1415"/>
      <c r="AW279" s="1416"/>
      <c r="AX279" s="1415"/>
      <c r="AY279" s="1417"/>
      <c r="AZ279" s="1418"/>
      <c r="BA279" s="1419"/>
      <c r="BB279" s="1420"/>
      <c r="BC279" s="1421"/>
      <c r="BD279" s="1422"/>
      <c r="BE279" s="1423"/>
      <c r="BH279" s="3">
        <v>1</v>
      </c>
    </row>
    <row r="280" spans="2:60" ht="18.75">
      <c r="B280" s="120"/>
      <c r="C280" s="1410"/>
      <c r="D280" s="1410"/>
      <c r="E280" s="1410"/>
      <c r="F280" s="1411"/>
      <c r="G280" s="1412"/>
      <c r="H280" s="1413"/>
      <c r="I280" s="1414"/>
      <c r="J280" s="1415"/>
      <c r="K280" s="1416"/>
      <c r="L280" s="1415"/>
      <c r="M280" s="1417"/>
      <c r="N280" s="1418"/>
      <c r="O280" s="1419"/>
      <c r="P280" s="1420"/>
      <c r="Q280" s="1421"/>
      <c r="R280" s="1422"/>
      <c r="S280" s="1423"/>
      <c r="U280" s="120"/>
      <c r="V280" s="1410"/>
      <c r="W280" s="1410"/>
      <c r="X280" s="1410"/>
      <c r="Y280" s="1411"/>
      <c r="Z280" s="1412"/>
      <c r="AA280" s="1413"/>
      <c r="AB280" s="1414"/>
      <c r="AC280" s="1415"/>
      <c r="AD280" s="1416"/>
      <c r="AE280" s="1415"/>
      <c r="AF280" s="1417"/>
      <c r="AG280" s="1418"/>
      <c r="AH280" s="1419"/>
      <c r="AI280" s="1420"/>
      <c r="AJ280" s="1421"/>
      <c r="AK280" s="1422"/>
      <c r="AL280" s="1423"/>
      <c r="AN280" s="120"/>
      <c r="AO280" s="1410"/>
      <c r="AP280" s="1410"/>
      <c r="AQ280" s="1410"/>
      <c r="AR280" s="1411"/>
      <c r="AS280" s="1412"/>
      <c r="AT280" s="1413"/>
      <c r="AU280" s="1414"/>
      <c r="AV280" s="1415"/>
      <c r="AW280" s="1416"/>
      <c r="AX280" s="1415"/>
      <c r="AY280" s="1417"/>
      <c r="AZ280" s="1418"/>
      <c r="BA280" s="1419"/>
      <c r="BB280" s="1420"/>
      <c r="BC280" s="1421"/>
      <c r="BD280" s="1422"/>
      <c r="BE280" s="1423"/>
      <c r="BH280" s="3">
        <v>1</v>
      </c>
    </row>
    <row r="281" spans="2:60" ht="18.75">
      <c r="B281" s="120"/>
      <c r="C281" s="1410"/>
      <c r="D281" s="1410"/>
      <c r="E281" s="1410"/>
      <c r="F281" s="1411"/>
      <c r="G281" s="1412"/>
      <c r="H281" s="1413"/>
      <c r="I281" s="1414"/>
      <c r="J281" s="1415"/>
      <c r="K281" s="1416"/>
      <c r="L281" s="1415"/>
      <c r="M281" s="1417"/>
      <c r="N281" s="1418"/>
      <c r="O281" s="1419"/>
      <c r="P281" s="1420"/>
      <c r="Q281" s="1421"/>
      <c r="R281" s="1422"/>
      <c r="S281" s="1423"/>
      <c r="U281" s="120"/>
      <c r="V281" s="1410"/>
      <c r="W281" s="1410"/>
      <c r="X281" s="1410"/>
      <c r="Y281" s="1411"/>
      <c r="Z281" s="1412"/>
      <c r="AA281" s="1413"/>
      <c r="AB281" s="1414"/>
      <c r="AC281" s="1415"/>
      <c r="AD281" s="1416"/>
      <c r="AE281" s="1415"/>
      <c r="AF281" s="1417"/>
      <c r="AG281" s="1418"/>
      <c r="AH281" s="1419"/>
      <c r="AI281" s="1420"/>
      <c r="AJ281" s="1421"/>
      <c r="AK281" s="1422"/>
      <c r="AL281" s="1423"/>
      <c r="AN281" s="120"/>
      <c r="AO281" s="1410"/>
      <c r="AP281" s="1410"/>
      <c r="AQ281" s="1410"/>
      <c r="AR281" s="1411"/>
      <c r="AS281" s="1412"/>
      <c r="AT281" s="1413"/>
      <c r="AU281" s="1414"/>
      <c r="AV281" s="1415"/>
      <c r="AW281" s="1416"/>
      <c r="AX281" s="1415"/>
      <c r="AY281" s="1417"/>
      <c r="AZ281" s="1418"/>
      <c r="BA281" s="1419"/>
      <c r="BB281" s="1420"/>
      <c r="BC281" s="1421"/>
      <c r="BD281" s="1422"/>
      <c r="BE281" s="1423"/>
      <c r="BH281" s="3">
        <v>1</v>
      </c>
    </row>
    <row r="282" spans="2:60" ht="18.75">
      <c r="B282" s="120"/>
      <c r="C282" s="1410"/>
      <c r="D282" s="1410"/>
      <c r="E282" s="1410"/>
      <c r="F282" s="1411"/>
      <c r="G282" s="1412"/>
      <c r="H282" s="1413"/>
      <c r="I282" s="1414"/>
      <c r="J282" s="1415"/>
      <c r="K282" s="1416"/>
      <c r="L282" s="1415"/>
      <c r="M282" s="1417"/>
      <c r="N282" s="1418"/>
      <c r="O282" s="1419"/>
      <c r="P282" s="1420"/>
      <c r="Q282" s="1421"/>
      <c r="R282" s="1422"/>
      <c r="S282" s="1423"/>
      <c r="U282" s="120"/>
      <c r="V282" s="1410"/>
      <c r="W282" s="1410"/>
      <c r="X282" s="1410"/>
      <c r="Y282" s="1411"/>
      <c r="Z282" s="1412"/>
      <c r="AA282" s="1413"/>
      <c r="AB282" s="1414"/>
      <c r="AC282" s="1415"/>
      <c r="AD282" s="1416"/>
      <c r="AE282" s="1415"/>
      <c r="AF282" s="1417"/>
      <c r="AG282" s="1418"/>
      <c r="AH282" s="1419"/>
      <c r="AI282" s="1420"/>
      <c r="AJ282" s="1421"/>
      <c r="AK282" s="1422"/>
      <c r="AL282" s="1423"/>
      <c r="AN282" s="120"/>
      <c r="AO282" s="1410"/>
      <c r="AP282" s="1410"/>
      <c r="AQ282" s="1410"/>
      <c r="AR282" s="1411"/>
      <c r="AS282" s="1412"/>
      <c r="AT282" s="1413"/>
      <c r="AU282" s="1414"/>
      <c r="AV282" s="1415"/>
      <c r="AW282" s="1416"/>
      <c r="AX282" s="1415"/>
      <c r="AY282" s="1417"/>
      <c r="AZ282" s="1418"/>
      <c r="BA282" s="1419"/>
      <c r="BB282" s="1420"/>
      <c r="BC282" s="1421"/>
      <c r="BD282" s="1422"/>
      <c r="BE282" s="1423"/>
      <c r="BH282" s="3">
        <v>1</v>
      </c>
    </row>
    <row r="283" spans="2:60" ht="18.75">
      <c r="B283" s="120"/>
      <c r="C283" s="1410"/>
      <c r="D283" s="1410"/>
      <c r="E283" s="1410"/>
      <c r="F283" s="1411"/>
      <c r="G283" s="1412"/>
      <c r="H283" s="1413"/>
      <c r="I283" s="1414"/>
      <c r="J283" s="1415"/>
      <c r="K283" s="1416"/>
      <c r="L283" s="1415"/>
      <c r="M283" s="1417"/>
      <c r="N283" s="1418"/>
      <c r="O283" s="1419"/>
      <c r="P283" s="1420"/>
      <c r="Q283" s="1421"/>
      <c r="R283" s="1422"/>
      <c r="S283" s="1423"/>
      <c r="U283" s="120"/>
      <c r="V283" s="1410"/>
      <c r="W283" s="1410"/>
      <c r="X283" s="1410"/>
      <c r="Y283" s="1411"/>
      <c r="Z283" s="1412"/>
      <c r="AA283" s="1413"/>
      <c r="AB283" s="1414"/>
      <c r="AC283" s="1415"/>
      <c r="AD283" s="1416"/>
      <c r="AE283" s="1415"/>
      <c r="AF283" s="1417"/>
      <c r="AG283" s="1418"/>
      <c r="AH283" s="1419"/>
      <c r="AI283" s="1420"/>
      <c r="AJ283" s="1421"/>
      <c r="AK283" s="1422"/>
      <c r="AL283" s="1423"/>
      <c r="AN283" s="120"/>
      <c r="AO283" s="1410"/>
      <c r="AP283" s="1410"/>
      <c r="AQ283" s="1410"/>
      <c r="AR283" s="1411"/>
      <c r="AS283" s="1412"/>
      <c r="AT283" s="1413"/>
      <c r="AU283" s="1414"/>
      <c r="AV283" s="1415"/>
      <c r="AW283" s="1416"/>
      <c r="AX283" s="1415"/>
      <c r="AY283" s="1417"/>
      <c r="AZ283" s="1418"/>
      <c r="BA283" s="1419"/>
      <c r="BB283" s="1420"/>
      <c r="BC283" s="1421"/>
      <c r="BD283" s="1422"/>
      <c r="BE283" s="1423"/>
      <c r="BH283" s="3">
        <v>1</v>
      </c>
    </row>
    <row r="284" spans="2:60" ht="18.75">
      <c r="B284" s="120"/>
      <c r="C284" s="1410"/>
      <c r="D284" s="1410"/>
      <c r="E284" s="1410"/>
      <c r="F284" s="1411"/>
      <c r="G284" s="1412"/>
      <c r="H284" s="1413"/>
      <c r="I284" s="1414"/>
      <c r="J284" s="1415"/>
      <c r="K284" s="1416"/>
      <c r="L284" s="1415"/>
      <c r="M284" s="1417"/>
      <c r="N284" s="1418"/>
      <c r="O284" s="1419"/>
      <c r="P284" s="1420"/>
      <c r="Q284" s="1421"/>
      <c r="R284" s="1422"/>
      <c r="S284" s="1423"/>
      <c r="U284" s="120"/>
      <c r="V284" s="1410"/>
      <c r="W284" s="1410"/>
      <c r="X284" s="1410"/>
      <c r="Y284" s="1411"/>
      <c r="Z284" s="1412"/>
      <c r="AA284" s="1413"/>
      <c r="AB284" s="1414"/>
      <c r="AC284" s="1415"/>
      <c r="AD284" s="1416"/>
      <c r="AE284" s="1415"/>
      <c r="AF284" s="1417"/>
      <c r="AG284" s="1418"/>
      <c r="AH284" s="1419"/>
      <c r="AI284" s="1420"/>
      <c r="AJ284" s="1421"/>
      <c r="AK284" s="1422"/>
      <c r="AL284" s="1423"/>
      <c r="AN284" s="120"/>
      <c r="AO284" s="1410"/>
      <c r="AP284" s="1410"/>
      <c r="AQ284" s="1410"/>
      <c r="AR284" s="1411"/>
      <c r="AS284" s="1412"/>
      <c r="AT284" s="1413"/>
      <c r="AU284" s="1414"/>
      <c r="AV284" s="1415"/>
      <c r="AW284" s="1416"/>
      <c r="AX284" s="1415"/>
      <c r="AY284" s="1417"/>
      <c r="AZ284" s="1418"/>
      <c r="BA284" s="1419"/>
      <c r="BB284" s="1420"/>
      <c r="BC284" s="1421"/>
      <c r="BD284" s="1422"/>
      <c r="BE284" s="1423"/>
      <c r="BH284" s="3">
        <v>1</v>
      </c>
    </row>
    <row r="285" spans="2:60" ht="18.75">
      <c r="B285" s="120"/>
      <c r="C285" s="1410"/>
      <c r="D285" s="1410"/>
      <c r="E285" s="1410"/>
      <c r="F285" s="1411"/>
      <c r="G285" s="1412"/>
      <c r="H285" s="1413"/>
      <c r="I285" s="1414"/>
      <c r="J285" s="1415"/>
      <c r="K285" s="1416"/>
      <c r="L285" s="1415"/>
      <c r="M285" s="1417"/>
      <c r="N285" s="1418"/>
      <c r="O285" s="1419"/>
      <c r="P285" s="1420"/>
      <c r="Q285" s="1421"/>
      <c r="R285" s="1422"/>
      <c r="S285" s="1423"/>
      <c r="U285" s="120"/>
      <c r="V285" s="1410"/>
      <c r="W285" s="1410"/>
      <c r="X285" s="1410"/>
      <c r="Y285" s="1411"/>
      <c r="Z285" s="1412"/>
      <c r="AA285" s="1413"/>
      <c r="AB285" s="1414"/>
      <c r="AC285" s="1415"/>
      <c r="AD285" s="1416"/>
      <c r="AE285" s="1415"/>
      <c r="AF285" s="1417"/>
      <c r="AG285" s="1418"/>
      <c r="AH285" s="1419"/>
      <c r="AI285" s="1420"/>
      <c r="AJ285" s="1421"/>
      <c r="AK285" s="1422"/>
      <c r="AL285" s="1423"/>
      <c r="AN285" s="120"/>
      <c r="AO285" s="1410"/>
      <c r="AP285" s="1410"/>
      <c r="AQ285" s="1410"/>
      <c r="AR285" s="1411"/>
      <c r="AS285" s="1412"/>
      <c r="AT285" s="1413"/>
      <c r="AU285" s="1414"/>
      <c r="AV285" s="1415"/>
      <c r="AW285" s="1416"/>
      <c r="AX285" s="1415"/>
      <c r="AY285" s="1417"/>
      <c r="AZ285" s="1418"/>
      <c r="BA285" s="1419"/>
      <c r="BB285" s="1420"/>
      <c r="BC285" s="1421"/>
      <c r="BD285" s="1422"/>
      <c r="BE285" s="1423"/>
      <c r="BH285" s="3">
        <v>1</v>
      </c>
    </row>
    <row r="286" spans="2:60" ht="18.75">
      <c r="B286" s="120"/>
      <c r="C286" s="1410"/>
      <c r="D286" s="1410"/>
      <c r="E286" s="1410"/>
      <c r="F286" s="1411"/>
      <c r="G286" s="1412"/>
      <c r="H286" s="1413"/>
      <c r="I286" s="1414"/>
      <c r="J286" s="1415"/>
      <c r="K286" s="1416"/>
      <c r="L286" s="1415"/>
      <c r="M286" s="1417"/>
      <c r="N286" s="1418"/>
      <c r="O286" s="1419"/>
      <c r="P286" s="1420"/>
      <c r="Q286" s="1421"/>
      <c r="R286" s="1422"/>
      <c r="S286" s="1423"/>
      <c r="U286" s="120"/>
      <c r="V286" s="1410"/>
      <c r="W286" s="1410"/>
      <c r="X286" s="1410"/>
      <c r="Y286" s="1411"/>
      <c r="Z286" s="1412"/>
      <c r="AA286" s="1413"/>
      <c r="AB286" s="1414"/>
      <c r="AC286" s="1415"/>
      <c r="AD286" s="1416"/>
      <c r="AE286" s="1415"/>
      <c r="AF286" s="1417"/>
      <c r="AG286" s="1418"/>
      <c r="AH286" s="1419"/>
      <c r="AI286" s="1420"/>
      <c r="AJ286" s="1421"/>
      <c r="AK286" s="1422"/>
      <c r="AL286" s="1423"/>
      <c r="AN286" s="120"/>
      <c r="AO286" s="1410"/>
      <c r="AP286" s="1410"/>
      <c r="AQ286" s="1410"/>
      <c r="AR286" s="1411"/>
      <c r="AS286" s="1412"/>
      <c r="AT286" s="1413"/>
      <c r="AU286" s="1414"/>
      <c r="AV286" s="1415"/>
      <c r="AW286" s="1416"/>
      <c r="AX286" s="1415"/>
      <c r="AY286" s="1417"/>
      <c r="AZ286" s="1418"/>
      <c r="BA286" s="1419"/>
      <c r="BB286" s="1420"/>
      <c r="BC286" s="1421"/>
      <c r="BD286" s="1422"/>
      <c r="BE286" s="1423"/>
      <c r="BH286" s="3">
        <v>1</v>
      </c>
    </row>
    <row r="287" spans="2:60" ht="18.75">
      <c r="B287" s="120"/>
      <c r="C287" s="1410"/>
      <c r="D287" s="1410"/>
      <c r="E287" s="1410"/>
      <c r="F287" s="1411"/>
      <c r="G287" s="1412"/>
      <c r="H287" s="1413"/>
      <c r="I287" s="1414"/>
      <c r="J287" s="1415"/>
      <c r="K287" s="1416"/>
      <c r="L287" s="1415"/>
      <c r="M287" s="1417"/>
      <c r="N287" s="1418"/>
      <c r="O287" s="1419"/>
      <c r="P287" s="1420"/>
      <c r="Q287" s="1421"/>
      <c r="R287" s="1422"/>
      <c r="S287" s="1423"/>
      <c r="U287" s="120"/>
      <c r="V287" s="1410"/>
      <c r="W287" s="1410"/>
      <c r="X287" s="1410"/>
      <c r="Y287" s="1411"/>
      <c r="Z287" s="1412"/>
      <c r="AA287" s="1413"/>
      <c r="AB287" s="1414"/>
      <c r="AC287" s="1415"/>
      <c r="AD287" s="1416"/>
      <c r="AE287" s="1415"/>
      <c r="AF287" s="1417"/>
      <c r="AG287" s="1418"/>
      <c r="AH287" s="1419"/>
      <c r="AI287" s="1420"/>
      <c r="AJ287" s="1421"/>
      <c r="AK287" s="1422"/>
      <c r="AL287" s="1423"/>
      <c r="AN287" s="120"/>
      <c r="AO287" s="1410"/>
      <c r="AP287" s="1410"/>
      <c r="AQ287" s="1410"/>
      <c r="AR287" s="1411"/>
      <c r="AS287" s="1412"/>
      <c r="AT287" s="1413"/>
      <c r="AU287" s="1414"/>
      <c r="AV287" s="1415"/>
      <c r="AW287" s="1416"/>
      <c r="AX287" s="1415"/>
      <c r="AY287" s="1417"/>
      <c r="AZ287" s="1418"/>
      <c r="BA287" s="1419"/>
      <c r="BB287" s="1420"/>
      <c r="BC287" s="1421"/>
      <c r="BD287" s="1422"/>
      <c r="BE287" s="1423"/>
      <c r="BH287" s="3">
        <v>1</v>
      </c>
    </row>
    <row r="288" spans="2:60" ht="18.75">
      <c r="B288" s="120"/>
      <c r="C288" s="1410"/>
      <c r="D288" s="1410"/>
      <c r="E288" s="1410"/>
      <c r="F288" s="1411"/>
      <c r="G288" s="1412"/>
      <c r="H288" s="1413"/>
      <c r="I288" s="1414"/>
      <c r="J288" s="1415"/>
      <c r="K288" s="1416"/>
      <c r="L288" s="1415"/>
      <c r="M288" s="1417"/>
      <c r="N288" s="1418"/>
      <c r="O288" s="1419"/>
      <c r="P288" s="1420"/>
      <c r="Q288" s="1421"/>
      <c r="R288" s="1422"/>
      <c r="S288" s="1423"/>
      <c r="U288" s="120"/>
      <c r="V288" s="1410"/>
      <c r="W288" s="1410"/>
      <c r="X288" s="1410"/>
      <c r="Y288" s="1411"/>
      <c r="Z288" s="1412"/>
      <c r="AA288" s="1413"/>
      <c r="AB288" s="1414"/>
      <c r="AC288" s="1415"/>
      <c r="AD288" s="1416"/>
      <c r="AE288" s="1415"/>
      <c r="AF288" s="1417"/>
      <c r="AG288" s="1418"/>
      <c r="AH288" s="1419"/>
      <c r="AI288" s="1420"/>
      <c r="AJ288" s="1421"/>
      <c r="AK288" s="1422"/>
      <c r="AL288" s="1423"/>
      <c r="AN288" s="120"/>
      <c r="AO288" s="1410"/>
      <c r="AP288" s="1410"/>
      <c r="AQ288" s="1410"/>
      <c r="AR288" s="1411"/>
      <c r="AS288" s="1412"/>
      <c r="AT288" s="1413"/>
      <c r="AU288" s="1414"/>
      <c r="AV288" s="1415"/>
      <c r="AW288" s="1416"/>
      <c r="AX288" s="1415"/>
      <c r="AY288" s="1417"/>
      <c r="AZ288" s="1418"/>
      <c r="BA288" s="1419"/>
      <c r="BB288" s="1420"/>
      <c r="BC288" s="1421"/>
      <c r="BD288" s="1422"/>
      <c r="BE288" s="1423"/>
      <c r="BH288" s="3">
        <v>1</v>
      </c>
    </row>
    <row r="289" spans="2:60" ht="18.75">
      <c r="B289" s="120"/>
      <c r="C289" s="1410"/>
      <c r="D289" s="1410"/>
      <c r="E289" s="1410"/>
      <c r="F289" s="1411"/>
      <c r="G289" s="1412"/>
      <c r="H289" s="1413"/>
      <c r="I289" s="1414"/>
      <c r="J289" s="1415"/>
      <c r="K289" s="1416"/>
      <c r="L289" s="1415"/>
      <c r="M289" s="1417"/>
      <c r="N289" s="1418"/>
      <c r="O289" s="1419"/>
      <c r="P289" s="1420"/>
      <c r="Q289" s="1421"/>
      <c r="R289" s="1422"/>
      <c r="S289" s="1423"/>
      <c r="U289" s="120"/>
      <c r="V289" s="1410"/>
      <c r="W289" s="1410"/>
      <c r="X289" s="1410"/>
      <c r="Y289" s="1411"/>
      <c r="Z289" s="1412"/>
      <c r="AA289" s="1413"/>
      <c r="AB289" s="1414"/>
      <c r="AC289" s="1415"/>
      <c r="AD289" s="1416"/>
      <c r="AE289" s="1415"/>
      <c r="AF289" s="1417"/>
      <c r="AG289" s="1418"/>
      <c r="AH289" s="1419"/>
      <c r="AI289" s="1420"/>
      <c r="AJ289" s="1421"/>
      <c r="AK289" s="1422"/>
      <c r="AL289" s="1423"/>
      <c r="AN289" s="120"/>
      <c r="AO289" s="1410"/>
      <c r="AP289" s="1410"/>
      <c r="AQ289" s="1410"/>
      <c r="AR289" s="1411"/>
      <c r="AS289" s="1412"/>
      <c r="AT289" s="1413"/>
      <c r="AU289" s="1414"/>
      <c r="AV289" s="1415"/>
      <c r="AW289" s="1416"/>
      <c r="AX289" s="1415"/>
      <c r="AY289" s="1417"/>
      <c r="AZ289" s="1418"/>
      <c r="BA289" s="1419"/>
      <c r="BB289" s="1420"/>
      <c r="BC289" s="1421"/>
      <c r="BD289" s="1422"/>
      <c r="BE289" s="1423"/>
      <c r="BH289" s="3">
        <v>1</v>
      </c>
    </row>
    <row r="290" spans="2:60" ht="18.75">
      <c r="B290" s="120"/>
      <c r="C290" s="1410"/>
      <c r="D290" s="1410"/>
      <c r="E290" s="1410"/>
      <c r="F290" s="1411"/>
      <c r="G290" s="1412"/>
      <c r="H290" s="1413"/>
      <c r="I290" s="1414"/>
      <c r="J290" s="1415"/>
      <c r="K290" s="1416"/>
      <c r="L290" s="1415"/>
      <c r="M290" s="1417"/>
      <c r="N290" s="1418"/>
      <c r="O290" s="1419"/>
      <c r="P290" s="1420"/>
      <c r="Q290" s="1421"/>
      <c r="R290" s="1422"/>
      <c r="S290" s="1423"/>
      <c r="U290" s="120"/>
      <c r="V290" s="1410"/>
      <c r="W290" s="1410"/>
      <c r="X290" s="1410"/>
      <c r="Y290" s="1411"/>
      <c r="Z290" s="1412"/>
      <c r="AA290" s="1413"/>
      <c r="AB290" s="1414"/>
      <c r="AC290" s="1415"/>
      <c r="AD290" s="1416"/>
      <c r="AE290" s="1415"/>
      <c r="AF290" s="1417"/>
      <c r="AG290" s="1418"/>
      <c r="AH290" s="1419"/>
      <c r="AI290" s="1420"/>
      <c r="AJ290" s="1421"/>
      <c r="AK290" s="1422"/>
      <c r="AL290" s="1423"/>
      <c r="AN290" s="120"/>
      <c r="AO290" s="1410"/>
      <c r="AP290" s="1410"/>
      <c r="AQ290" s="1410"/>
      <c r="AR290" s="1411"/>
      <c r="AS290" s="1412"/>
      <c r="AT290" s="1413"/>
      <c r="AU290" s="1414"/>
      <c r="AV290" s="1415"/>
      <c r="AW290" s="1416"/>
      <c r="AX290" s="1415"/>
      <c r="AY290" s="1417"/>
      <c r="AZ290" s="1418"/>
      <c r="BA290" s="1419"/>
      <c r="BB290" s="1420"/>
      <c r="BC290" s="1421"/>
      <c r="BD290" s="1422"/>
      <c r="BE290" s="1423"/>
      <c r="BH290" s="3">
        <v>1</v>
      </c>
    </row>
    <row r="291" spans="2:60" ht="18.75">
      <c r="B291" s="120"/>
      <c r="C291" s="1410"/>
      <c r="D291" s="1410"/>
      <c r="E291" s="1410"/>
      <c r="F291" s="1411"/>
      <c r="G291" s="1412"/>
      <c r="H291" s="1413"/>
      <c r="I291" s="1414"/>
      <c r="J291" s="1415"/>
      <c r="K291" s="1416"/>
      <c r="L291" s="1415"/>
      <c r="M291" s="1417"/>
      <c r="N291" s="1418"/>
      <c r="O291" s="1419"/>
      <c r="P291" s="1420"/>
      <c r="Q291" s="1421"/>
      <c r="R291" s="1422"/>
      <c r="S291" s="1423"/>
      <c r="U291" s="120"/>
      <c r="V291" s="1410"/>
      <c r="W291" s="1410"/>
      <c r="X291" s="1410"/>
      <c r="Y291" s="1411"/>
      <c r="Z291" s="1412"/>
      <c r="AA291" s="1413"/>
      <c r="AB291" s="1414"/>
      <c r="AC291" s="1415"/>
      <c r="AD291" s="1416"/>
      <c r="AE291" s="1415"/>
      <c r="AF291" s="1417"/>
      <c r="AG291" s="1418"/>
      <c r="AH291" s="1419"/>
      <c r="AI291" s="1420"/>
      <c r="AJ291" s="1421"/>
      <c r="AK291" s="1422"/>
      <c r="AL291" s="1423"/>
      <c r="AN291" s="120"/>
      <c r="AO291" s="1410"/>
      <c r="AP291" s="1410"/>
      <c r="AQ291" s="1410"/>
      <c r="AR291" s="1411"/>
      <c r="AS291" s="1412"/>
      <c r="AT291" s="1413"/>
      <c r="AU291" s="1414"/>
      <c r="AV291" s="1415"/>
      <c r="AW291" s="1416"/>
      <c r="AX291" s="1415"/>
      <c r="AY291" s="1417"/>
      <c r="AZ291" s="1418"/>
      <c r="BA291" s="1419"/>
      <c r="BB291" s="1420"/>
      <c r="BC291" s="1421"/>
      <c r="BD291" s="1422"/>
      <c r="BE291" s="1423"/>
      <c r="BH291" s="3">
        <v>1</v>
      </c>
    </row>
    <row r="292" spans="2:60" ht="18.75">
      <c r="B292" s="120"/>
      <c r="C292" s="1410"/>
      <c r="D292" s="1410"/>
      <c r="E292" s="1410"/>
      <c r="F292" s="1411"/>
      <c r="G292" s="1412"/>
      <c r="H292" s="1413"/>
      <c r="I292" s="1414"/>
      <c r="J292" s="1415"/>
      <c r="K292" s="1416"/>
      <c r="L292" s="1415"/>
      <c r="M292" s="1417"/>
      <c r="N292" s="1418"/>
      <c r="O292" s="1419"/>
      <c r="P292" s="1420"/>
      <c r="Q292" s="1421"/>
      <c r="R292" s="1422"/>
      <c r="S292" s="1423"/>
      <c r="U292" s="120"/>
      <c r="V292" s="1410"/>
      <c r="W292" s="1410"/>
      <c r="X292" s="1410"/>
      <c r="Y292" s="1411"/>
      <c r="Z292" s="1412"/>
      <c r="AA292" s="1413"/>
      <c r="AB292" s="1414"/>
      <c r="AC292" s="1415"/>
      <c r="AD292" s="1416"/>
      <c r="AE292" s="1415"/>
      <c r="AF292" s="1417"/>
      <c r="AG292" s="1418"/>
      <c r="AH292" s="1419"/>
      <c r="AI292" s="1420"/>
      <c r="AJ292" s="1421"/>
      <c r="AK292" s="1422"/>
      <c r="AL292" s="1423"/>
      <c r="AN292" s="120"/>
      <c r="AO292" s="1410"/>
      <c r="AP292" s="1410"/>
      <c r="AQ292" s="1410"/>
      <c r="AR292" s="1411"/>
      <c r="AS292" s="1412"/>
      <c r="AT292" s="1413"/>
      <c r="AU292" s="1414"/>
      <c r="AV292" s="1415"/>
      <c r="AW292" s="1416"/>
      <c r="AX292" s="1415"/>
      <c r="AY292" s="1417"/>
      <c r="AZ292" s="1418"/>
      <c r="BA292" s="1419"/>
      <c r="BB292" s="1420"/>
      <c r="BC292" s="1421"/>
      <c r="BD292" s="1422"/>
      <c r="BE292" s="1423"/>
      <c r="BH292" s="3">
        <v>1</v>
      </c>
    </row>
    <row r="293" spans="2:60" ht="18.75">
      <c r="B293" s="120"/>
      <c r="C293" s="1410"/>
      <c r="D293" s="1410"/>
      <c r="E293" s="1410"/>
      <c r="F293" s="1411"/>
      <c r="G293" s="1412"/>
      <c r="H293" s="1413"/>
      <c r="I293" s="1414"/>
      <c r="J293" s="1415"/>
      <c r="K293" s="1416"/>
      <c r="L293" s="1415"/>
      <c r="M293" s="1417"/>
      <c r="N293" s="1418"/>
      <c r="O293" s="1419"/>
      <c r="P293" s="1420"/>
      <c r="Q293" s="1421"/>
      <c r="R293" s="1422"/>
      <c r="S293" s="1423"/>
      <c r="U293" s="120"/>
      <c r="V293" s="1410"/>
      <c r="W293" s="1410"/>
      <c r="X293" s="1410"/>
      <c r="Y293" s="1411"/>
      <c r="Z293" s="1412"/>
      <c r="AA293" s="1413"/>
      <c r="AB293" s="1414"/>
      <c r="AC293" s="1415"/>
      <c r="AD293" s="1416"/>
      <c r="AE293" s="1415"/>
      <c r="AF293" s="1417"/>
      <c r="AG293" s="1418"/>
      <c r="AH293" s="1419"/>
      <c r="AI293" s="1420"/>
      <c r="AJ293" s="1421"/>
      <c r="AK293" s="1422"/>
      <c r="AL293" s="1423"/>
      <c r="AN293" s="120"/>
      <c r="AO293" s="1410"/>
      <c r="AP293" s="1410"/>
      <c r="AQ293" s="1410"/>
      <c r="AR293" s="1411"/>
      <c r="AS293" s="1412"/>
      <c r="AT293" s="1413"/>
      <c r="AU293" s="1414"/>
      <c r="AV293" s="1415"/>
      <c r="AW293" s="1416"/>
      <c r="AX293" s="1415"/>
      <c r="AY293" s="1417"/>
      <c r="AZ293" s="1418"/>
      <c r="BA293" s="1419"/>
      <c r="BB293" s="1420"/>
      <c r="BC293" s="1421"/>
      <c r="BD293" s="1422"/>
      <c r="BE293" s="1423"/>
      <c r="BH293" s="3">
        <v>1</v>
      </c>
    </row>
    <row r="294" spans="2:60" ht="18.75">
      <c r="B294" s="120"/>
      <c r="C294" s="1410"/>
      <c r="D294" s="1410"/>
      <c r="E294" s="1410"/>
      <c r="F294" s="1411"/>
      <c r="G294" s="1412"/>
      <c r="H294" s="1413"/>
      <c r="I294" s="1414"/>
      <c r="J294" s="1415"/>
      <c r="K294" s="1416"/>
      <c r="L294" s="1415"/>
      <c r="M294" s="1417"/>
      <c r="N294" s="1418"/>
      <c r="O294" s="1419"/>
      <c r="P294" s="1420"/>
      <c r="Q294" s="1421"/>
      <c r="R294" s="1422"/>
      <c r="S294" s="1423"/>
      <c r="U294" s="120"/>
      <c r="V294" s="1410"/>
      <c r="W294" s="1410"/>
      <c r="X294" s="1410"/>
      <c r="Y294" s="1411"/>
      <c r="Z294" s="1412"/>
      <c r="AA294" s="1413"/>
      <c r="AB294" s="1414"/>
      <c r="AC294" s="1415"/>
      <c r="AD294" s="1416"/>
      <c r="AE294" s="1415"/>
      <c r="AF294" s="1417"/>
      <c r="AG294" s="1418"/>
      <c r="AH294" s="1419"/>
      <c r="AI294" s="1420"/>
      <c r="AJ294" s="1421"/>
      <c r="AK294" s="1422"/>
      <c r="AL294" s="1423"/>
      <c r="AN294" s="120"/>
      <c r="AO294" s="1410"/>
      <c r="AP294" s="1410"/>
      <c r="AQ294" s="1410"/>
      <c r="AR294" s="1411"/>
      <c r="AS294" s="1412"/>
      <c r="AT294" s="1413"/>
      <c r="AU294" s="1414"/>
      <c r="AV294" s="1415"/>
      <c r="AW294" s="1416"/>
      <c r="AX294" s="1415"/>
      <c r="AY294" s="1417"/>
      <c r="AZ294" s="1418"/>
      <c r="BA294" s="1419"/>
      <c r="BB294" s="1420"/>
      <c r="BC294" s="1421"/>
      <c r="BD294" s="1422"/>
      <c r="BE294" s="1423"/>
      <c r="BH294" s="3">
        <v>1</v>
      </c>
    </row>
    <row r="295" spans="2:60" ht="18.75">
      <c r="B295" s="120"/>
      <c r="C295" s="1410"/>
      <c r="D295" s="1410"/>
      <c r="E295" s="1410"/>
      <c r="F295" s="1411"/>
      <c r="G295" s="1412"/>
      <c r="H295" s="1413"/>
      <c r="I295" s="1414"/>
      <c r="J295" s="1415"/>
      <c r="K295" s="1416"/>
      <c r="L295" s="1415"/>
      <c r="M295" s="1417"/>
      <c r="N295" s="1418"/>
      <c r="O295" s="1419"/>
      <c r="P295" s="1420"/>
      <c r="Q295" s="1421"/>
      <c r="R295" s="1422"/>
      <c r="S295" s="1423"/>
      <c r="U295" s="120"/>
      <c r="V295" s="1410"/>
      <c r="W295" s="1410"/>
      <c r="X295" s="1410"/>
      <c r="Y295" s="1411"/>
      <c r="Z295" s="1412"/>
      <c r="AA295" s="1413"/>
      <c r="AB295" s="1414"/>
      <c r="AC295" s="1415"/>
      <c r="AD295" s="1416"/>
      <c r="AE295" s="1415"/>
      <c r="AF295" s="1417"/>
      <c r="AG295" s="1418"/>
      <c r="AH295" s="1419"/>
      <c r="AI295" s="1420"/>
      <c r="AJ295" s="1421"/>
      <c r="AK295" s="1422"/>
      <c r="AL295" s="1423"/>
      <c r="AN295" s="120"/>
      <c r="AO295" s="1410"/>
      <c r="AP295" s="1410"/>
      <c r="AQ295" s="1410"/>
      <c r="AR295" s="1411"/>
      <c r="AS295" s="1412"/>
      <c r="AT295" s="1413"/>
      <c r="AU295" s="1414"/>
      <c r="AV295" s="1415"/>
      <c r="AW295" s="1416"/>
      <c r="AX295" s="1415"/>
      <c r="AY295" s="1417"/>
      <c r="AZ295" s="1418"/>
      <c r="BA295" s="1419"/>
      <c r="BB295" s="1420"/>
      <c r="BC295" s="1421"/>
      <c r="BD295" s="1422"/>
      <c r="BE295" s="1423"/>
      <c r="BH295" s="3">
        <v>1</v>
      </c>
    </row>
    <row r="296" spans="2:60" ht="18.75">
      <c r="B296" s="120"/>
      <c r="C296" s="1410"/>
      <c r="D296" s="1410"/>
      <c r="E296" s="1410"/>
      <c r="F296" s="1411"/>
      <c r="G296" s="1412"/>
      <c r="H296" s="1413"/>
      <c r="I296" s="1414"/>
      <c r="J296" s="1415"/>
      <c r="K296" s="1416"/>
      <c r="L296" s="1415"/>
      <c r="M296" s="1417"/>
      <c r="N296" s="1418"/>
      <c r="O296" s="1419"/>
      <c r="P296" s="1420"/>
      <c r="Q296" s="1421"/>
      <c r="R296" s="1422"/>
      <c r="S296" s="1423"/>
      <c r="U296" s="120"/>
      <c r="V296" s="1410"/>
      <c r="W296" s="1410"/>
      <c r="X296" s="1410"/>
      <c r="Y296" s="1411"/>
      <c r="Z296" s="1412"/>
      <c r="AA296" s="1413"/>
      <c r="AB296" s="1414"/>
      <c r="AC296" s="1415"/>
      <c r="AD296" s="1416"/>
      <c r="AE296" s="1415"/>
      <c r="AF296" s="1417"/>
      <c r="AG296" s="1418"/>
      <c r="AH296" s="1419"/>
      <c r="AI296" s="1420"/>
      <c r="AJ296" s="1421"/>
      <c r="AK296" s="1422"/>
      <c r="AL296" s="1423"/>
      <c r="AN296" s="120"/>
      <c r="AO296" s="1410"/>
      <c r="AP296" s="1410"/>
      <c r="AQ296" s="1410"/>
      <c r="AR296" s="1411"/>
      <c r="AS296" s="1412"/>
      <c r="AT296" s="1413"/>
      <c r="AU296" s="1414"/>
      <c r="AV296" s="1415"/>
      <c r="AW296" s="1416"/>
      <c r="AX296" s="1415"/>
      <c r="AY296" s="1417"/>
      <c r="AZ296" s="1418"/>
      <c r="BA296" s="1419"/>
      <c r="BB296" s="1420"/>
      <c r="BC296" s="1421"/>
      <c r="BD296" s="1422"/>
      <c r="BE296" s="1423"/>
      <c r="BH296" s="3">
        <v>1</v>
      </c>
    </row>
    <row r="297" spans="2:60" ht="18.75">
      <c r="B297" s="120"/>
      <c r="C297" s="1410"/>
      <c r="D297" s="1410"/>
      <c r="E297" s="1410"/>
      <c r="F297" s="1411"/>
      <c r="G297" s="1412"/>
      <c r="H297" s="1413"/>
      <c r="I297" s="1414"/>
      <c r="J297" s="1415"/>
      <c r="K297" s="1416"/>
      <c r="L297" s="1415"/>
      <c r="M297" s="1417"/>
      <c r="N297" s="1418"/>
      <c r="O297" s="1419"/>
      <c r="P297" s="1420"/>
      <c r="Q297" s="1421"/>
      <c r="R297" s="1422"/>
      <c r="S297" s="1423"/>
      <c r="U297" s="120"/>
      <c r="V297" s="1410"/>
      <c r="W297" s="1410"/>
      <c r="X297" s="1410"/>
      <c r="Y297" s="1411"/>
      <c r="Z297" s="1412"/>
      <c r="AA297" s="1413"/>
      <c r="AB297" s="1414"/>
      <c r="AC297" s="1415"/>
      <c r="AD297" s="1416"/>
      <c r="AE297" s="1415"/>
      <c r="AF297" s="1417"/>
      <c r="AG297" s="1418"/>
      <c r="AH297" s="1419"/>
      <c r="AI297" s="1420"/>
      <c r="AJ297" s="1421"/>
      <c r="AK297" s="1422"/>
      <c r="AL297" s="1423"/>
      <c r="AN297" s="120"/>
      <c r="AO297" s="1410"/>
      <c r="AP297" s="1410"/>
      <c r="AQ297" s="1410"/>
      <c r="AR297" s="1411"/>
      <c r="AS297" s="1412"/>
      <c r="AT297" s="1413"/>
      <c r="AU297" s="1414"/>
      <c r="AV297" s="1415"/>
      <c r="AW297" s="1416"/>
      <c r="AX297" s="1415"/>
      <c r="AY297" s="1417"/>
      <c r="AZ297" s="1418"/>
      <c r="BA297" s="1419"/>
      <c r="BB297" s="1420"/>
      <c r="BC297" s="1421"/>
      <c r="BD297" s="1422"/>
      <c r="BE297" s="1423"/>
      <c r="BH297" s="3">
        <v>1</v>
      </c>
    </row>
    <row r="298" spans="2:60" ht="18.75">
      <c r="B298" s="120"/>
      <c r="C298" s="1410"/>
      <c r="D298" s="1410"/>
      <c r="E298" s="1410"/>
      <c r="F298" s="1411"/>
      <c r="G298" s="1412"/>
      <c r="H298" s="1413"/>
      <c r="I298" s="1414"/>
      <c r="J298" s="1415"/>
      <c r="K298" s="1416"/>
      <c r="L298" s="1415"/>
      <c r="M298" s="1417"/>
      <c r="N298" s="1418"/>
      <c r="O298" s="1419"/>
      <c r="P298" s="1420"/>
      <c r="Q298" s="1421"/>
      <c r="R298" s="1422"/>
      <c r="S298" s="1423"/>
      <c r="U298" s="120"/>
      <c r="V298" s="1410"/>
      <c r="W298" s="1410"/>
      <c r="X298" s="1410"/>
      <c r="Y298" s="1411"/>
      <c r="Z298" s="1412"/>
      <c r="AA298" s="1413"/>
      <c r="AB298" s="1414"/>
      <c r="AC298" s="1415"/>
      <c r="AD298" s="1416"/>
      <c r="AE298" s="1415"/>
      <c r="AF298" s="1417"/>
      <c r="AG298" s="1418"/>
      <c r="AH298" s="1419"/>
      <c r="AI298" s="1420"/>
      <c r="AJ298" s="1421"/>
      <c r="AK298" s="1422"/>
      <c r="AL298" s="1423"/>
      <c r="AN298" s="120"/>
      <c r="AO298" s="1410"/>
      <c r="AP298" s="1410"/>
      <c r="AQ298" s="1410"/>
      <c r="AR298" s="1411"/>
      <c r="AS298" s="1412"/>
      <c r="AT298" s="1413"/>
      <c r="AU298" s="1414"/>
      <c r="AV298" s="1415"/>
      <c r="AW298" s="1416"/>
      <c r="AX298" s="1415"/>
      <c r="AY298" s="1417"/>
      <c r="AZ298" s="1418"/>
      <c r="BA298" s="1419"/>
      <c r="BB298" s="1420"/>
      <c r="BC298" s="1421"/>
      <c r="BD298" s="1422"/>
      <c r="BE298" s="1423"/>
      <c r="BH298" s="3">
        <v>1</v>
      </c>
    </row>
    <row r="299" spans="2:60" ht="18.75">
      <c r="B299" s="120"/>
      <c r="C299" s="1410"/>
      <c r="D299" s="1410"/>
      <c r="E299" s="1410"/>
      <c r="F299" s="1411"/>
      <c r="G299" s="1412"/>
      <c r="H299" s="1413"/>
      <c r="I299" s="1414"/>
      <c r="J299" s="1415"/>
      <c r="K299" s="1416"/>
      <c r="L299" s="1415"/>
      <c r="M299" s="1417"/>
      <c r="N299" s="1418"/>
      <c r="O299" s="1419"/>
      <c r="P299" s="1420"/>
      <c r="Q299" s="1421"/>
      <c r="R299" s="1422"/>
      <c r="S299" s="1423"/>
      <c r="U299" s="120"/>
      <c r="V299" s="1410"/>
      <c r="W299" s="1410"/>
      <c r="X299" s="1410"/>
      <c r="Y299" s="1411"/>
      <c r="Z299" s="1412"/>
      <c r="AA299" s="1413"/>
      <c r="AB299" s="1414"/>
      <c r="AC299" s="1415"/>
      <c r="AD299" s="1416"/>
      <c r="AE299" s="1415"/>
      <c r="AF299" s="1417"/>
      <c r="AG299" s="1418"/>
      <c r="AH299" s="1419"/>
      <c r="AI299" s="1420"/>
      <c r="AJ299" s="1421"/>
      <c r="AK299" s="1422"/>
      <c r="AL299" s="1423"/>
      <c r="AN299" s="120"/>
      <c r="AO299" s="1410"/>
      <c r="AP299" s="1410"/>
      <c r="AQ299" s="1410"/>
      <c r="AR299" s="1411"/>
      <c r="AS299" s="1412"/>
      <c r="AT299" s="1413"/>
      <c r="AU299" s="1414"/>
      <c r="AV299" s="1415"/>
      <c r="AW299" s="1416"/>
      <c r="AX299" s="1415"/>
      <c r="AY299" s="1417"/>
      <c r="AZ299" s="1418"/>
      <c r="BA299" s="1419"/>
      <c r="BB299" s="1420"/>
      <c r="BC299" s="1421"/>
      <c r="BD299" s="1422"/>
      <c r="BE299" s="1423"/>
      <c r="BH299" s="3">
        <v>1</v>
      </c>
    </row>
    <row r="300" spans="2:60" ht="18.75">
      <c r="B300" s="120"/>
      <c r="C300" s="1410"/>
      <c r="D300" s="1410"/>
      <c r="E300" s="1410"/>
      <c r="F300" s="1411"/>
      <c r="G300" s="1412"/>
      <c r="H300" s="1413"/>
      <c r="I300" s="1414"/>
      <c r="J300" s="1415"/>
      <c r="K300" s="1416"/>
      <c r="L300" s="1415"/>
      <c r="M300" s="1417"/>
      <c r="N300" s="1418"/>
      <c r="O300" s="1419"/>
      <c r="P300" s="1420"/>
      <c r="Q300" s="1421"/>
      <c r="R300" s="1422"/>
      <c r="S300" s="1423"/>
      <c r="U300" s="120"/>
      <c r="V300" s="1410"/>
      <c r="W300" s="1410"/>
      <c r="X300" s="1410"/>
      <c r="Y300" s="1411"/>
      <c r="Z300" s="1412"/>
      <c r="AA300" s="1413"/>
      <c r="AB300" s="1414"/>
      <c r="AC300" s="1415"/>
      <c r="AD300" s="1416"/>
      <c r="AE300" s="1415"/>
      <c r="AF300" s="1417"/>
      <c r="AG300" s="1418"/>
      <c r="AH300" s="1419"/>
      <c r="AI300" s="1420"/>
      <c r="AJ300" s="1421"/>
      <c r="AK300" s="1422"/>
      <c r="AL300" s="1423"/>
      <c r="AN300" s="120"/>
      <c r="AO300" s="1410"/>
      <c r="AP300" s="1410"/>
      <c r="AQ300" s="1410"/>
      <c r="AR300" s="1411"/>
      <c r="AS300" s="1412"/>
      <c r="AT300" s="1413"/>
      <c r="AU300" s="1414"/>
      <c r="AV300" s="1415"/>
      <c r="AW300" s="1416"/>
      <c r="AX300" s="1415"/>
      <c r="AY300" s="1417"/>
      <c r="AZ300" s="1418"/>
      <c r="BA300" s="1419"/>
      <c r="BB300" s="1420"/>
      <c r="BC300" s="1421"/>
      <c r="BD300" s="1422"/>
      <c r="BE300" s="1423"/>
      <c r="BH300" s="3">
        <v>1</v>
      </c>
    </row>
    <row r="301" spans="2:60" ht="18.75">
      <c r="B301" s="120"/>
      <c r="C301" s="1410"/>
      <c r="D301" s="1410"/>
      <c r="E301" s="1410"/>
      <c r="F301" s="1411"/>
      <c r="G301" s="1412"/>
      <c r="H301" s="1413"/>
      <c r="I301" s="1414"/>
      <c r="J301" s="1415"/>
      <c r="K301" s="1416"/>
      <c r="L301" s="1415"/>
      <c r="M301" s="1417"/>
      <c r="N301" s="1418"/>
      <c r="O301" s="1419"/>
      <c r="P301" s="1420"/>
      <c r="Q301" s="1421"/>
      <c r="R301" s="1422"/>
      <c r="S301" s="1423"/>
      <c r="U301" s="120"/>
      <c r="V301" s="1410"/>
      <c r="W301" s="1410"/>
      <c r="X301" s="1410"/>
      <c r="Y301" s="1411"/>
      <c r="Z301" s="1412"/>
      <c r="AA301" s="1413"/>
      <c r="AB301" s="1414"/>
      <c r="AC301" s="1415"/>
      <c r="AD301" s="1416"/>
      <c r="AE301" s="1415"/>
      <c r="AF301" s="1417"/>
      <c r="AG301" s="1418"/>
      <c r="AH301" s="1419"/>
      <c r="AI301" s="1420"/>
      <c r="AJ301" s="1421"/>
      <c r="AK301" s="1422"/>
      <c r="AL301" s="1423"/>
      <c r="AN301" s="120"/>
      <c r="AO301" s="1410"/>
      <c r="AP301" s="1410"/>
      <c r="AQ301" s="1410"/>
      <c r="AR301" s="1411"/>
      <c r="AS301" s="1412"/>
      <c r="AT301" s="1413"/>
      <c r="AU301" s="1414"/>
      <c r="AV301" s="1415"/>
      <c r="AW301" s="1416"/>
      <c r="AX301" s="1415"/>
      <c r="AY301" s="1417"/>
      <c r="AZ301" s="1418"/>
      <c r="BA301" s="1419"/>
      <c r="BB301" s="1420"/>
      <c r="BC301" s="1421"/>
      <c r="BD301" s="1422"/>
      <c r="BE301" s="1423"/>
      <c r="BH301" s="3">
        <v>1</v>
      </c>
    </row>
    <row r="302" spans="2:60" ht="18.75">
      <c r="B302" s="120"/>
      <c r="C302" s="1410"/>
      <c r="D302" s="1410"/>
      <c r="E302" s="1410"/>
      <c r="F302" s="1411"/>
      <c r="G302" s="1412"/>
      <c r="H302" s="1413"/>
      <c r="I302" s="1414"/>
      <c r="J302" s="1415"/>
      <c r="K302" s="1416"/>
      <c r="L302" s="1415"/>
      <c r="M302" s="1417"/>
      <c r="N302" s="1418"/>
      <c r="O302" s="1419"/>
      <c r="P302" s="1420"/>
      <c r="Q302" s="1421"/>
      <c r="R302" s="1422"/>
      <c r="S302" s="1423"/>
      <c r="U302" s="120"/>
      <c r="V302" s="1410"/>
      <c r="W302" s="1410"/>
      <c r="X302" s="1410"/>
      <c r="Y302" s="1411"/>
      <c r="Z302" s="1412"/>
      <c r="AA302" s="1413"/>
      <c r="AB302" s="1414"/>
      <c r="AC302" s="1415"/>
      <c r="AD302" s="1416"/>
      <c r="AE302" s="1415"/>
      <c r="AF302" s="1417"/>
      <c r="AG302" s="1418"/>
      <c r="AH302" s="1419"/>
      <c r="AI302" s="1420"/>
      <c r="AJ302" s="1421"/>
      <c r="AK302" s="1422"/>
      <c r="AL302" s="1423"/>
      <c r="AN302" s="120"/>
      <c r="AO302" s="1410"/>
      <c r="AP302" s="1410"/>
      <c r="AQ302" s="1410"/>
      <c r="AR302" s="1411"/>
      <c r="AS302" s="1412"/>
      <c r="AT302" s="1413"/>
      <c r="AU302" s="1414"/>
      <c r="AV302" s="1415"/>
      <c r="AW302" s="1416"/>
      <c r="AX302" s="1415"/>
      <c r="AY302" s="1417"/>
      <c r="AZ302" s="1418"/>
      <c r="BA302" s="1419"/>
      <c r="BB302" s="1420"/>
      <c r="BC302" s="1421"/>
      <c r="BD302" s="1422"/>
      <c r="BE302" s="1423"/>
      <c r="BH302" s="3">
        <v>1</v>
      </c>
    </row>
    <row r="303" spans="2:60" ht="18.75">
      <c r="B303" s="120"/>
      <c r="C303" s="1410"/>
      <c r="D303" s="1410"/>
      <c r="E303" s="1410"/>
      <c r="F303" s="1411"/>
      <c r="G303" s="1412"/>
      <c r="H303" s="1413"/>
      <c r="I303" s="1414"/>
      <c r="J303" s="1415"/>
      <c r="K303" s="1416"/>
      <c r="L303" s="1415"/>
      <c r="M303" s="1417"/>
      <c r="N303" s="1418"/>
      <c r="O303" s="1419"/>
      <c r="P303" s="1420"/>
      <c r="Q303" s="1421"/>
      <c r="R303" s="1422"/>
      <c r="S303" s="1423"/>
      <c r="U303" s="120"/>
      <c r="V303" s="1410"/>
      <c r="W303" s="1410"/>
      <c r="X303" s="1410"/>
      <c r="Y303" s="1411"/>
      <c r="Z303" s="1412"/>
      <c r="AA303" s="1413"/>
      <c r="AB303" s="1414"/>
      <c r="AC303" s="1415"/>
      <c r="AD303" s="1416"/>
      <c r="AE303" s="1415"/>
      <c r="AF303" s="1417"/>
      <c r="AG303" s="1418"/>
      <c r="AH303" s="1419"/>
      <c r="AI303" s="1420"/>
      <c r="AJ303" s="1421"/>
      <c r="AK303" s="1422"/>
      <c r="AL303" s="1423"/>
      <c r="AN303" s="120"/>
      <c r="AO303" s="1410"/>
      <c r="AP303" s="1410"/>
      <c r="AQ303" s="1410"/>
      <c r="AR303" s="1411"/>
      <c r="AS303" s="1412"/>
      <c r="AT303" s="1413"/>
      <c r="AU303" s="1414"/>
      <c r="AV303" s="1415"/>
      <c r="AW303" s="1416"/>
      <c r="AX303" s="1415"/>
      <c r="AY303" s="1417"/>
      <c r="AZ303" s="1418"/>
      <c r="BA303" s="1419"/>
      <c r="BB303" s="1420"/>
      <c r="BC303" s="1421"/>
      <c r="BD303" s="1422"/>
      <c r="BE303" s="1423"/>
      <c r="BH303" s="3">
        <v>1</v>
      </c>
    </row>
    <row r="304" spans="2:60" ht="18.75">
      <c r="B304" s="120"/>
      <c r="C304" s="1410"/>
      <c r="D304" s="1410"/>
      <c r="E304" s="1410"/>
      <c r="F304" s="1411"/>
      <c r="G304" s="1412"/>
      <c r="H304" s="1413"/>
      <c r="I304" s="1414"/>
      <c r="J304" s="1415"/>
      <c r="K304" s="1416"/>
      <c r="L304" s="1415"/>
      <c r="M304" s="1417"/>
      <c r="N304" s="1418"/>
      <c r="O304" s="1419"/>
      <c r="P304" s="1420"/>
      <c r="Q304" s="1421"/>
      <c r="R304" s="1422"/>
      <c r="S304" s="1423"/>
      <c r="U304" s="120"/>
      <c r="V304" s="1410"/>
      <c r="W304" s="1410"/>
      <c r="X304" s="1410"/>
      <c r="Y304" s="1411"/>
      <c r="Z304" s="1412"/>
      <c r="AA304" s="1413"/>
      <c r="AB304" s="1414"/>
      <c r="AC304" s="1415"/>
      <c r="AD304" s="1416"/>
      <c r="AE304" s="1415"/>
      <c r="AF304" s="1417"/>
      <c r="AG304" s="1418"/>
      <c r="AH304" s="1419"/>
      <c r="AI304" s="1420"/>
      <c r="AJ304" s="1421"/>
      <c r="AK304" s="1422"/>
      <c r="AL304" s="1423"/>
      <c r="AN304" s="120"/>
      <c r="AO304" s="1410"/>
      <c r="AP304" s="1410"/>
      <c r="AQ304" s="1410"/>
      <c r="AR304" s="1411"/>
      <c r="AS304" s="1412"/>
      <c r="AT304" s="1413"/>
      <c r="AU304" s="1414"/>
      <c r="AV304" s="1415"/>
      <c r="AW304" s="1416"/>
      <c r="AX304" s="1415"/>
      <c r="AY304" s="1417"/>
      <c r="AZ304" s="1418"/>
      <c r="BA304" s="1419"/>
      <c r="BB304" s="1420"/>
      <c r="BC304" s="1421"/>
      <c r="BD304" s="1422"/>
      <c r="BE304" s="1423"/>
      <c r="BH304" s="3">
        <v>1</v>
      </c>
    </row>
    <row r="305" spans="2:60" ht="18.75">
      <c r="B305" s="120"/>
      <c r="C305" s="1410"/>
      <c r="D305" s="1410"/>
      <c r="E305" s="1410"/>
      <c r="F305" s="1411"/>
      <c r="G305" s="1412"/>
      <c r="H305" s="1413"/>
      <c r="I305" s="1414"/>
      <c r="J305" s="1415"/>
      <c r="K305" s="1416"/>
      <c r="L305" s="1415"/>
      <c r="M305" s="1417"/>
      <c r="N305" s="1418"/>
      <c r="O305" s="1419"/>
      <c r="P305" s="1420"/>
      <c r="Q305" s="1421"/>
      <c r="R305" s="1422"/>
      <c r="S305" s="1423"/>
      <c r="U305" s="120"/>
      <c r="V305" s="1410"/>
      <c r="W305" s="1410"/>
      <c r="X305" s="1410"/>
      <c r="Y305" s="1411"/>
      <c r="Z305" s="1412"/>
      <c r="AA305" s="1413"/>
      <c r="AB305" s="1414"/>
      <c r="AC305" s="1415"/>
      <c r="AD305" s="1416"/>
      <c r="AE305" s="1415"/>
      <c r="AF305" s="1417"/>
      <c r="AG305" s="1418"/>
      <c r="AH305" s="1419"/>
      <c r="AI305" s="1420"/>
      <c r="AJ305" s="1421"/>
      <c r="AK305" s="1422"/>
      <c r="AL305" s="1423"/>
      <c r="AN305" s="120"/>
      <c r="AO305" s="1410"/>
      <c r="AP305" s="1410"/>
      <c r="AQ305" s="1410"/>
      <c r="AR305" s="1411"/>
      <c r="AS305" s="1412"/>
      <c r="AT305" s="1413"/>
      <c r="AU305" s="1414"/>
      <c r="AV305" s="1415"/>
      <c r="AW305" s="1416"/>
      <c r="AX305" s="1415"/>
      <c r="AY305" s="1417"/>
      <c r="AZ305" s="1418"/>
      <c r="BA305" s="1419"/>
      <c r="BB305" s="1420"/>
      <c r="BC305" s="1421"/>
      <c r="BD305" s="1422"/>
      <c r="BE305" s="1423"/>
      <c r="BH305" s="3">
        <v>1</v>
      </c>
    </row>
    <row r="306" spans="2:60" ht="18.75">
      <c r="B306" s="120"/>
      <c r="C306" s="1410"/>
      <c r="D306" s="1410"/>
      <c r="E306" s="1410"/>
      <c r="F306" s="1411"/>
      <c r="G306" s="1412"/>
      <c r="H306" s="1413"/>
      <c r="I306" s="1414"/>
      <c r="J306" s="1415"/>
      <c r="K306" s="1416"/>
      <c r="L306" s="1415"/>
      <c r="M306" s="1417"/>
      <c r="N306" s="1418"/>
      <c r="O306" s="1419"/>
      <c r="P306" s="1420"/>
      <c r="Q306" s="1421"/>
      <c r="R306" s="1422"/>
      <c r="S306" s="1423"/>
      <c r="U306" s="120"/>
      <c r="V306" s="1410"/>
      <c r="W306" s="1410"/>
      <c r="X306" s="1410"/>
      <c r="Y306" s="1411"/>
      <c r="Z306" s="1412"/>
      <c r="AA306" s="1413"/>
      <c r="AB306" s="1414"/>
      <c r="AC306" s="1415"/>
      <c r="AD306" s="1416"/>
      <c r="AE306" s="1415"/>
      <c r="AF306" s="1417"/>
      <c r="AG306" s="1418"/>
      <c r="AH306" s="1419"/>
      <c r="AI306" s="1420"/>
      <c r="AJ306" s="1421"/>
      <c r="AK306" s="1422"/>
      <c r="AL306" s="1423"/>
      <c r="AN306" s="120"/>
      <c r="AO306" s="1410"/>
      <c r="AP306" s="1410"/>
      <c r="AQ306" s="1410"/>
      <c r="AR306" s="1411"/>
      <c r="AS306" s="1412"/>
      <c r="AT306" s="1413"/>
      <c r="AU306" s="1414"/>
      <c r="AV306" s="1415"/>
      <c r="AW306" s="1416"/>
      <c r="AX306" s="1415"/>
      <c r="AY306" s="1417"/>
      <c r="AZ306" s="1418"/>
      <c r="BA306" s="1419"/>
      <c r="BB306" s="1420"/>
      <c r="BC306" s="1421"/>
      <c r="BD306" s="1422"/>
      <c r="BE306" s="1423"/>
      <c r="BH306" s="3">
        <v>1</v>
      </c>
    </row>
    <row r="307" spans="2:60" ht="18.75">
      <c r="B307" s="120"/>
      <c r="C307" s="1410"/>
      <c r="D307" s="1410"/>
      <c r="E307" s="1410"/>
      <c r="F307" s="1411"/>
      <c r="G307" s="1412"/>
      <c r="H307" s="1413"/>
      <c r="I307" s="1414"/>
      <c r="J307" s="1415"/>
      <c r="K307" s="1416"/>
      <c r="L307" s="1415"/>
      <c r="M307" s="1417"/>
      <c r="N307" s="1418"/>
      <c r="O307" s="1419"/>
      <c r="P307" s="1420"/>
      <c r="Q307" s="1421"/>
      <c r="R307" s="1422"/>
      <c r="S307" s="1423"/>
      <c r="U307" s="120"/>
      <c r="V307" s="1410"/>
      <c r="W307" s="1410"/>
      <c r="X307" s="1410"/>
      <c r="Y307" s="1411"/>
      <c r="Z307" s="1412"/>
      <c r="AA307" s="1413"/>
      <c r="AB307" s="1414"/>
      <c r="AC307" s="1415"/>
      <c r="AD307" s="1416"/>
      <c r="AE307" s="1415"/>
      <c r="AF307" s="1417"/>
      <c r="AG307" s="1418"/>
      <c r="AH307" s="1419"/>
      <c r="AI307" s="1420"/>
      <c r="AJ307" s="1421"/>
      <c r="AK307" s="1422"/>
      <c r="AL307" s="1423"/>
      <c r="AN307" s="120"/>
      <c r="AO307" s="1410"/>
      <c r="AP307" s="1410"/>
      <c r="AQ307" s="1410"/>
      <c r="AR307" s="1411"/>
      <c r="AS307" s="1412"/>
      <c r="AT307" s="1413"/>
      <c r="AU307" s="1414"/>
      <c r="AV307" s="1415"/>
      <c r="AW307" s="1416"/>
      <c r="AX307" s="1415"/>
      <c r="AY307" s="1417"/>
      <c r="AZ307" s="1418"/>
      <c r="BA307" s="1419"/>
      <c r="BB307" s="1420"/>
      <c r="BC307" s="1421"/>
      <c r="BD307" s="1422"/>
      <c r="BE307" s="1423"/>
      <c r="BH307" s="3">
        <v>1</v>
      </c>
    </row>
    <row r="308" spans="2:60" ht="18.75">
      <c r="B308" s="120"/>
      <c r="C308" s="1410"/>
      <c r="D308" s="1410"/>
      <c r="E308" s="1410"/>
      <c r="F308" s="1411"/>
      <c r="G308" s="1412"/>
      <c r="H308" s="1413"/>
      <c r="I308" s="1414"/>
      <c r="J308" s="1415"/>
      <c r="K308" s="1416"/>
      <c r="L308" s="1415"/>
      <c r="M308" s="1417"/>
      <c r="N308" s="1418"/>
      <c r="O308" s="1419"/>
      <c r="P308" s="1420"/>
      <c r="Q308" s="1421"/>
      <c r="R308" s="1422"/>
      <c r="S308" s="1423"/>
      <c r="U308" s="120"/>
      <c r="V308" s="1410"/>
      <c r="W308" s="1410"/>
      <c r="X308" s="1410"/>
      <c r="Y308" s="1411"/>
      <c r="Z308" s="1412"/>
      <c r="AA308" s="1413"/>
      <c r="AB308" s="1414"/>
      <c r="AC308" s="1415"/>
      <c r="AD308" s="1416"/>
      <c r="AE308" s="1415"/>
      <c r="AF308" s="1417"/>
      <c r="AG308" s="1418"/>
      <c r="AH308" s="1419"/>
      <c r="AI308" s="1420"/>
      <c r="AJ308" s="1421"/>
      <c r="AK308" s="1422"/>
      <c r="AL308" s="1423"/>
      <c r="AN308" s="120"/>
      <c r="AO308" s="1410"/>
      <c r="AP308" s="1410"/>
      <c r="AQ308" s="1410"/>
      <c r="AR308" s="1411"/>
      <c r="AS308" s="1412"/>
      <c r="AT308" s="1413"/>
      <c r="AU308" s="1414"/>
      <c r="AV308" s="1415"/>
      <c r="AW308" s="1416"/>
      <c r="AX308" s="1415"/>
      <c r="AY308" s="1417"/>
      <c r="AZ308" s="1418"/>
      <c r="BA308" s="1419"/>
      <c r="BB308" s="1420"/>
      <c r="BC308" s="1421"/>
      <c r="BD308" s="1422"/>
      <c r="BE308" s="1423"/>
      <c r="BH308" s="3">
        <v>1</v>
      </c>
    </row>
    <row r="309" spans="2:60" ht="18.75">
      <c r="B309" s="120"/>
      <c r="C309" s="1410"/>
      <c r="D309" s="1410"/>
      <c r="E309" s="1410"/>
      <c r="F309" s="1411"/>
      <c r="G309" s="1412"/>
      <c r="H309" s="1413"/>
      <c r="I309" s="1414"/>
      <c r="J309" s="1415"/>
      <c r="K309" s="1416"/>
      <c r="L309" s="1415"/>
      <c r="M309" s="1417"/>
      <c r="N309" s="1418"/>
      <c r="O309" s="1419"/>
      <c r="P309" s="1420"/>
      <c r="Q309" s="1421"/>
      <c r="R309" s="1422"/>
      <c r="S309" s="1423"/>
      <c r="U309" s="120"/>
      <c r="V309" s="1410"/>
      <c r="W309" s="1410"/>
      <c r="X309" s="1410"/>
      <c r="Y309" s="1411"/>
      <c r="Z309" s="1412"/>
      <c r="AA309" s="1413"/>
      <c r="AB309" s="1414"/>
      <c r="AC309" s="1415"/>
      <c r="AD309" s="1416"/>
      <c r="AE309" s="1415"/>
      <c r="AF309" s="1417"/>
      <c r="AG309" s="1418"/>
      <c r="AH309" s="1419"/>
      <c r="AI309" s="1420"/>
      <c r="AJ309" s="1421"/>
      <c r="AK309" s="1422"/>
      <c r="AL309" s="1423"/>
      <c r="AN309" s="120"/>
      <c r="AO309" s="1410"/>
      <c r="AP309" s="1410"/>
      <c r="AQ309" s="1410"/>
      <c r="AR309" s="1411"/>
      <c r="AS309" s="1412"/>
      <c r="AT309" s="1413"/>
      <c r="AU309" s="1414"/>
      <c r="AV309" s="1415"/>
      <c r="AW309" s="1416"/>
      <c r="AX309" s="1415"/>
      <c r="AY309" s="1417"/>
      <c r="AZ309" s="1418"/>
      <c r="BA309" s="1419"/>
      <c r="BB309" s="1420"/>
      <c r="BC309" s="1421"/>
      <c r="BD309" s="1422"/>
      <c r="BE309" s="1423"/>
      <c r="BH309" s="3">
        <v>1</v>
      </c>
    </row>
    <row r="310" spans="2:60" ht="18.75">
      <c r="B310" s="120"/>
      <c r="C310" s="1410"/>
      <c r="D310" s="1410"/>
      <c r="E310" s="1410"/>
      <c r="F310" s="1411"/>
      <c r="G310" s="1412"/>
      <c r="H310" s="1413"/>
      <c r="I310" s="1414"/>
      <c r="J310" s="1415"/>
      <c r="K310" s="1416"/>
      <c r="L310" s="1415"/>
      <c r="M310" s="1417"/>
      <c r="N310" s="1418"/>
      <c r="O310" s="1419"/>
      <c r="P310" s="1420"/>
      <c r="Q310" s="1421"/>
      <c r="R310" s="1422"/>
      <c r="S310" s="1423"/>
      <c r="U310" s="120"/>
      <c r="V310" s="1410"/>
      <c r="W310" s="1410"/>
      <c r="X310" s="1410"/>
      <c r="Y310" s="1411"/>
      <c r="Z310" s="1412"/>
      <c r="AA310" s="1413"/>
      <c r="AB310" s="1414"/>
      <c r="AC310" s="1415"/>
      <c r="AD310" s="1416"/>
      <c r="AE310" s="1415"/>
      <c r="AF310" s="1417"/>
      <c r="AG310" s="1418"/>
      <c r="AH310" s="1419"/>
      <c r="AI310" s="1420"/>
      <c r="AJ310" s="1421"/>
      <c r="AK310" s="1422"/>
      <c r="AL310" s="1423"/>
      <c r="AN310" s="120"/>
      <c r="AO310" s="1410"/>
      <c r="AP310" s="1410"/>
      <c r="AQ310" s="1410"/>
      <c r="AR310" s="1411"/>
      <c r="AS310" s="1412"/>
      <c r="AT310" s="1413"/>
      <c r="AU310" s="1414"/>
      <c r="AV310" s="1415"/>
      <c r="AW310" s="1416"/>
      <c r="AX310" s="1415"/>
      <c r="AY310" s="1417"/>
      <c r="AZ310" s="1418"/>
      <c r="BA310" s="1419"/>
      <c r="BB310" s="1420"/>
      <c r="BC310" s="1421"/>
      <c r="BD310" s="1422"/>
      <c r="BE310" s="1423"/>
      <c r="BH310" s="3">
        <v>1</v>
      </c>
    </row>
    <row r="311" spans="2:60" ht="18.75">
      <c r="B311" s="120"/>
      <c r="C311" s="1410"/>
      <c r="D311" s="1410"/>
      <c r="E311" s="1410"/>
      <c r="F311" s="1411"/>
      <c r="G311" s="1412"/>
      <c r="H311" s="1413"/>
      <c r="I311" s="1414"/>
      <c r="J311" s="1415"/>
      <c r="K311" s="1416"/>
      <c r="L311" s="1415"/>
      <c r="M311" s="1417"/>
      <c r="N311" s="1418"/>
      <c r="O311" s="1419"/>
      <c r="P311" s="1420"/>
      <c r="Q311" s="1421"/>
      <c r="R311" s="1422"/>
      <c r="S311" s="1423"/>
      <c r="U311" s="120"/>
      <c r="V311" s="1410"/>
      <c r="W311" s="1410"/>
      <c r="X311" s="1410"/>
      <c r="Y311" s="1411"/>
      <c r="Z311" s="1412"/>
      <c r="AA311" s="1413"/>
      <c r="AB311" s="1414"/>
      <c r="AC311" s="1415"/>
      <c r="AD311" s="1416"/>
      <c r="AE311" s="1415"/>
      <c r="AF311" s="1417"/>
      <c r="AG311" s="1418"/>
      <c r="AH311" s="1419"/>
      <c r="AI311" s="1420"/>
      <c r="AJ311" s="1421"/>
      <c r="AK311" s="1422"/>
      <c r="AL311" s="1423"/>
      <c r="AN311" s="120"/>
      <c r="AO311" s="1410"/>
      <c r="AP311" s="1410"/>
      <c r="AQ311" s="1410"/>
      <c r="AR311" s="1411"/>
      <c r="AS311" s="1412"/>
      <c r="AT311" s="1413"/>
      <c r="AU311" s="1414"/>
      <c r="AV311" s="1415"/>
      <c r="AW311" s="1416"/>
      <c r="AX311" s="1415"/>
      <c r="AY311" s="1417"/>
      <c r="AZ311" s="1418"/>
      <c r="BA311" s="1419"/>
      <c r="BB311" s="1420"/>
      <c r="BC311" s="1421"/>
      <c r="BD311" s="1422"/>
      <c r="BE311" s="1423"/>
      <c r="BH311" s="3">
        <v>1</v>
      </c>
    </row>
    <row r="312" spans="2:60" ht="18.75">
      <c r="B312" s="120"/>
      <c r="C312" s="1410"/>
      <c r="D312" s="1410"/>
      <c r="E312" s="1410"/>
      <c r="F312" s="1411"/>
      <c r="G312" s="1412"/>
      <c r="H312" s="1413"/>
      <c r="I312" s="1414"/>
      <c r="J312" s="1415"/>
      <c r="K312" s="1416"/>
      <c r="L312" s="1415"/>
      <c r="M312" s="1417"/>
      <c r="N312" s="1418"/>
      <c r="O312" s="1419"/>
      <c r="P312" s="1420"/>
      <c r="Q312" s="1421"/>
      <c r="R312" s="1422"/>
      <c r="S312" s="1423"/>
      <c r="U312" s="120"/>
      <c r="V312" s="1410"/>
      <c r="W312" s="1410"/>
      <c r="X312" s="1410"/>
      <c r="Y312" s="1411"/>
      <c r="Z312" s="1412"/>
      <c r="AA312" s="1413"/>
      <c r="AB312" s="1414"/>
      <c r="AC312" s="1415"/>
      <c r="AD312" s="1416"/>
      <c r="AE312" s="1415"/>
      <c r="AF312" s="1417"/>
      <c r="AG312" s="1418"/>
      <c r="AH312" s="1419"/>
      <c r="AI312" s="1420"/>
      <c r="AJ312" s="1421"/>
      <c r="AK312" s="1422"/>
      <c r="AL312" s="1423"/>
      <c r="AN312" s="120"/>
      <c r="AO312" s="1410"/>
      <c r="AP312" s="1410"/>
      <c r="AQ312" s="1410"/>
      <c r="AR312" s="1411"/>
      <c r="AS312" s="1412"/>
      <c r="AT312" s="1413"/>
      <c r="AU312" s="1414"/>
      <c r="AV312" s="1415"/>
      <c r="AW312" s="1416"/>
      <c r="AX312" s="1415"/>
      <c r="AY312" s="1417"/>
      <c r="AZ312" s="1418"/>
      <c r="BA312" s="1419"/>
      <c r="BB312" s="1420"/>
      <c r="BC312" s="1421"/>
      <c r="BD312" s="1422"/>
      <c r="BE312" s="1423"/>
      <c r="BH312" s="3">
        <v>1</v>
      </c>
    </row>
    <row r="313" spans="2:60" ht="18.75">
      <c r="B313" s="120"/>
      <c r="C313" s="1410"/>
      <c r="D313" s="1410"/>
      <c r="E313" s="1410"/>
      <c r="F313" s="1411"/>
      <c r="G313" s="1412"/>
      <c r="H313" s="1413"/>
      <c r="I313" s="1414"/>
      <c r="J313" s="1415"/>
      <c r="K313" s="1416"/>
      <c r="L313" s="1415"/>
      <c r="M313" s="1417"/>
      <c r="N313" s="1418"/>
      <c r="O313" s="1419"/>
      <c r="P313" s="1420"/>
      <c r="Q313" s="1421"/>
      <c r="R313" s="1422"/>
      <c r="S313" s="1423"/>
      <c r="U313" s="120"/>
      <c r="V313" s="1410"/>
      <c r="W313" s="1410"/>
      <c r="X313" s="1410"/>
      <c r="Y313" s="1411"/>
      <c r="Z313" s="1412"/>
      <c r="AA313" s="1413"/>
      <c r="AB313" s="1414"/>
      <c r="AC313" s="1415"/>
      <c r="AD313" s="1416"/>
      <c r="AE313" s="1415"/>
      <c r="AF313" s="1417"/>
      <c r="AG313" s="1418"/>
      <c r="AH313" s="1419"/>
      <c r="AI313" s="1420"/>
      <c r="AJ313" s="1421"/>
      <c r="AK313" s="1422"/>
      <c r="AL313" s="1423"/>
      <c r="AN313" s="120"/>
      <c r="AO313" s="1410"/>
      <c r="AP313" s="1410"/>
      <c r="AQ313" s="1410"/>
      <c r="AR313" s="1411"/>
      <c r="AS313" s="1412"/>
      <c r="AT313" s="1413"/>
      <c r="AU313" s="1414"/>
      <c r="AV313" s="1415"/>
      <c r="AW313" s="1416"/>
      <c r="AX313" s="1415"/>
      <c r="AY313" s="1417"/>
      <c r="AZ313" s="1418"/>
      <c r="BA313" s="1419"/>
      <c r="BB313" s="1420"/>
      <c r="BC313" s="1421"/>
      <c r="BD313" s="1422"/>
      <c r="BE313" s="1423"/>
      <c r="BH313" s="3">
        <v>1</v>
      </c>
    </row>
    <row r="314" spans="2:60" ht="18.75">
      <c r="B314" s="120"/>
      <c r="C314" s="1410"/>
      <c r="D314" s="1410"/>
      <c r="E314" s="1410"/>
      <c r="F314" s="1411"/>
      <c r="G314" s="1412"/>
      <c r="H314" s="1413"/>
      <c r="I314" s="1414"/>
      <c r="J314" s="1415"/>
      <c r="K314" s="1416"/>
      <c r="L314" s="1415"/>
      <c r="M314" s="1417"/>
      <c r="N314" s="1418"/>
      <c r="O314" s="1419"/>
      <c r="P314" s="1420"/>
      <c r="Q314" s="1421"/>
      <c r="R314" s="1422"/>
      <c r="S314" s="1423"/>
      <c r="U314" s="120"/>
      <c r="V314" s="1410"/>
      <c r="W314" s="1410"/>
      <c r="X314" s="1410"/>
      <c r="Y314" s="1411"/>
      <c r="Z314" s="1412"/>
      <c r="AA314" s="1413"/>
      <c r="AB314" s="1414"/>
      <c r="AC314" s="1415"/>
      <c r="AD314" s="1416"/>
      <c r="AE314" s="1415"/>
      <c r="AF314" s="1417"/>
      <c r="AG314" s="1418"/>
      <c r="AH314" s="1419"/>
      <c r="AI314" s="1420"/>
      <c r="AJ314" s="1421"/>
      <c r="AK314" s="1422"/>
      <c r="AL314" s="1423"/>
      <c r="AN314" s="120"/>
      <c r="AO314" s="1410"/>
      <c r="AP314" s="1410"/>
      <c r="AQ314" s="1410"/>
      <c r="AR314" s="1411"/>
      <c r="AS314" s="1412"/>
      <c r="AT314" s="1413"/>
      <c r="AU314" s="1414"/>
      <c r="AV314" s="1415"/>
      <c r="AW314" s="1416"/>
      <c r="AX314" s="1415"/>
      <c r="AY314" s="1417"/>
      <c r="AZ314" s="1418"/>
      <c r="BA314" s="1419"/>
      <c r="BB314" s="1420"/>
      <c r="BC314" s="1421"/>
      <c r="BD314" s="1422"/>
      <c r="BE314" s="1423"/>
      <c r="BH314" s="3">
        <v>1</v>
      </c>
    </row>
    <row r="315" spans="2:60" ht="18.75">
      <c r="B315" s="120"/>
      <c r="C315" s="1410"/>
      <c r="D315" s="1410"/>
      <c r="E315" s="1410"/>
      <c r="F315" s="1411"/>
      <c r="G315" s="1412"/>
      <c r="H315" s="1413"/>
      <c r="I315" s="1414"/>
      <c r="J315" s="1415"/>
      <c r="K315" s="1416"/>
      <c r="L315" s="1415"/>
      <c r="M315" s="1417"/>
      <c r="N315" s="1418"/>
      <c r="O315" s="1419"/>
      <c r="P315" s="1420"/>
      <c r="Q315" s="1421"/>
      <c r="R315" s="1422"/>
      <c r="S315" s="1423"/>
      <c r="U315" s="120"/>
      <c r="V315" s="1410"/>
      <c r="W315" s="1410"/>
      <c r="X315" s="1410"/>
      <c r="Y315" s="1411"/>
      <c r="Z315" s="1412"/>
      <c r="AA315" s="1413"/>
      <c r="AB315" s="1414"/>
      <c r="AC315" s="1415"/>
      <c r="AD315" s="1416"/>
      <c r="AE315" s="1415"/>
      <c r="AF315" s="1417"/>
      <c r="AG315" s="1418"/>
      <c r="AH315" s="1419"/>
      <c r="AI315" s="1420"/>
      <c r="AJ315" s="1421"/>
      <c r="AK315" s="1422"/>
      <c r="AL315" s="1423"/>
      <c r="AN315" s="120"/>
      <c r="AO315" s="1410"/>
      <c r="AP315" s="1410"/>
      <c r="AQ315" s="1410"/>
      <c r="AR315" s="1411"/>
      <c r="AS315" s="1412"/>
      <c r="AT315" s="1413"/>
      <c r="AU315" s="1414"/>
      <c r="AV315" s="1415"/>
      <c r="AW315" s="1416"/>
      <c r="AX315" s="1415"/>
      <c r="AY315" s="1417"/>
      <c r="AZ315" s="1418"/>
      <c r="BA315" s="1419"/>
      <c r="BB315" s="1420"/>
      <c r="BC315" s="1421"/>
      <c r="BD315" s="1422"/>
      <c r="BE315" s="1423"/>
      <c r="BH315" s="3">
        <v>1</v>
      </c>
    </row>
    <row r="316" spans="2:60" ht="18.75">
      <c r="B316" s="120"/>
      <c r="C316" s="1410"/>
      <c r="D316" s="1410"/>
      <c r="E316" s="1410"/>
      <c r="F316" s="1411"/>
      <c r="G316" s="1412"/>
      <c r="H316" s="1413"/>
      <c r="I316" s="1414"/>
      <c r="J316" s="1415"/>
      <c r="K316" s="1416"/>
      <c r="L316" s="1415"/>
      <c r="M316" s="1417"/>
      <c r="N316" s="1418"/>
      <c r="O316" s="1419"/>
      <c r="P316" s="1420"/>
      <c r="Q316" s="1421"/>
      <c r="R316" s="1422"/>
      <c r="S316" s="1423"/>
      <c r="U316" s="120"/>
      <c r="V316" s="1410"/>
      <c r="W316" s="1410"/>
      <c r="X316" s="1410"/>
      <c r="Y316" s="1411"/>
      <c r="Z316" s="1412"/>
      <c r="AA316" s="1413"/>
      <c r="AB316" s="1414"/>
      <c r="AC316" s="1415"/>
      <c r="AD316" s="1416"/>
      <c r="AE316" s="1415"/>
      <c r="AF316" s="1417"/>
      <c r="AG316" s="1418"/>
      <c r="AH316" s="1419"/>
      <c r="AI316" s="1420"/>
      <c r="AJ316" s="1421"/>
      <c r="AK316" s="1422"/>
      <c r="AL316" s="1423"/>
      <c r="AN316" s="120"/>
      <c r="AO316" s="1410"/>
      <c r="AP316" s="1410"/>
      <c r="AQ316" s="1410"/>
      <c r="AR316" s="1411"/>
      <c r="AS316" s="1412"/>
      <c r="AT316" s="1413"/>
      <c r="AU316" s="1414"/>
      <c r="AV316" s="1415"/>
      <c r="AW316" s="1416"/>
      <c r="AX316" s="1415"/>
      <c r="AY316" s="1417"/>
      <c r="AZ316" s="1418"/>
      <c r="BA316" s="1419"/>
      <c r="BB316" s="1420"/>
      <c r="BC316" s="1421"/>
      <c r="BD316" s="1422"/>
      <c r="BE316" s="1423"/>
      <c r="BH316" s="3">
        <v>1</v>
      </c>
    </row>
    <row r="317" spans="2:60" ht="18.75">
      <c r="B317" s="120"/>
      <c r="C317" s="1410"/>
      <c r="D317" s="1410"/>
      <c r="E317" s="1410"/>
      <c r="F317" s="1411"/>
      <c r="G317" s="1412"/>
      <c r="H317" s="1413"/>
      <c r="I317" s="1414"/>
      <c r="J317" s="1415"/>
      <c r="K317" s="1416"/>
      <c r="L317" s="1415"/>
      <c r="M317" s="1417"/>
      <c r="N317" s="1418"/>
      <c r="O317" s="1419"/>
      <c r="P317" s="1420"/>
      <c r="Q317" s="1421"/>
      <c r="R317" s="1422"/>
      <c r="S317" s="1423"/>
      <c r="U317" s="120"/>
      <c r="V317" s="1410"/>
      <c r="W317" s="1410"/>
      <c r="X317" s="1410"/>
      <c r="Y317" s="1411"/>
      <c r="Z317" s="1412"/>
      <c r="AA317" s="1413"/>
      <c r="AB317" s="1414"/>
      <c r="AC317" s="1415"/>
      <c r="AD317" s="1416"/>
      <c r="AE317" s="1415"/>
      <c r="AF317" s="1417"/>
      <c r="AG317" s="1418"/>
      <c r="AH317" s="1419"/>
      <c r="AI317" s="1420"/>
      <c r="AJ317" s="1421"/>
      <c r="AK317" s="1422"/>
      <c r="AL317" s="1423"/>
      <c r="AN317" s="120"/>
      <c r="AO317" s="1410"/>
      <c r="AP317" s="1410"/>
      <c r="AQ317" s="1410"/>
      <c r="AR317" s="1411"/>
      <c r="AS317" s="1412"/>
      <c r="AT317" s="1413"/>
      <c r="AU317" s="1414"/>
      <c r="AV317" s="1415"/>
      <c r="AW317" s="1416"/>
      <c r="AX317" s="1415"/>
      <c r="AY317" s="1417"/>
      <c r="AZ317" s="1418"/>
      <c r="BA317" s="1419"/>
      <c r="BB317" s="1420"/>
      <c r="BC317" s="1421"/>
      <c r="BD317" s="1422"/>
      <c r="BE317" s="1423"/>
      <c r="BH317" s="3">
        <v>1</v>
      </c>
    </row>
    <row r="318" spans="2:60" ht="18.75">
      <c r="B318" s="120"/>
      <c r="C318" s="1410"/>
      <c r="D318" s="1410"/>
      <c r="E318" s="1410"/>
      <c r="F318" s="1411"/>
      <c r="G318" s="1412"/>
      <c r="H318" s="1413"/>
      <c r="I318" s="1414"/>
      <c r="J318" s="1415"/>
      <c r="K318" s="1416"/>
      <c r="L318" s="1415"/>
      <c r="M318" s="1417"/>
      <c r="N318" s="1418"/>
      <c r="O318" s="1419"/>
      <c r="P318" s="1420"/>
      <c r="Q318" s="1421"/>
      <c r="R318" s="1422"/>
      <c r="S318" s="1423"/>
      <c r="U318" s="120"/>
      <c r="V318" s="1410"/>
      <c r="W318" s="1410"/>
      <c r="X318" s="1410"/>
      <c r="Y318" s="1411"/>
      <c r="Z318" s="1412"/>
      <c r="AA318" s="1413"/>
      <c r="AB318" s="1414"/>
      <c r="AC318" s="1415"/>
      <c r="AD318" s="1416"/>
      <c r="AE318" s="1415"/>
      <c r="AF318" s="1417"/>
      <c r="AG318" s="1418"/>
      <c r="AH318" s="1419"/>
      <c r="AI318" s="1420"/>
      <c r="AJ318" s="1421"/>
      <c r="AK318" s="1422"/>
      <c r="AL318" s="1423"/>
      <c r="AN318" s="120"/>
      <c r="AO318" s="1410"/>
      <c r="AP318" s="1410"/>
      <c r="AQ318" s="1410"/>
      <c r="AR318" s="1411"/>
      <c r="AS318" s="1412"/>
      <c r="AT318" s="1413"/>
      <c r="AU318" s="1414"/>
      <c r="AV318" s="1415"/>
      <c r="AW318" s="1416"/>
      <c r="AX318" s="1415"/>
      <c r="AY318" s="1417"/>
      <c r="AZ318" s="1418"/>
      <c r="BA318" s="1419"/>
      <c r="BB318" s="1420"/>
      <c r="BC318" s="1421"/>
      <c r="BD318" s="1422"/>
      <c r="BE318" s="1423"/>
      <c r="BH318" s="3">
        <v>1</v>
      </c>
    </row>
    <row r="319" spans="2:60" ht="18.75">
      <c r="B319" s="120"/>
      <c r="C319" s="1410"/>
      <c r="D319" s="1410"/>
      <c r="E319" s="1410"/>
      <c r="F319" s="1411"/>
      <c r="G319" s="1412"/>
      <c r="H319" s="1413"/>
      <c r="I319" s="1414"/>
      <c r="J319" s="1415"/>
      <c r="K319" s="1416"/>
      <c r="L319" s="1415"/>
      <c r="M319" s="1417"/>
      <c r="N319" s="1418"/>
      <c r="O319" s="1419"/>
      <c r="P319" s="1420"/>
      <c r="Q319" s="1421"/>
      <c r="R319" s="1422"/>
      <c r="S319" s="1423"/>
      <c r="U319" s="120"/>
      <c r="V319" s="1410"/>
      <c r="W319" s="1410"/>
      <c r="X319" s="1410"/>
      <c r="Y319" s="1411"/>
      <c r="Z319" s="1412"/>
      <c r="AA319" s="1413"/>
      <c r="AB319" s="1414"/>
      <c r="AC319" s="1415"/>
      <c r="AD319" s="1416"/>
      <c r="AE319" s="1415"/>
      <c r="AF319" s="1417"/>
      <c r="AG319" s="1418"/>
      <c r="AH319" s="1419"/>
      <c r="AI319" s="1420"/>
      <c r="AJ319" s="1421"/>
      <c r="AK319" s="1422"/>
      <c r="AL319" s="1423"/>
      <c r="AN319" s="120"/>
      <c r="AO319" s="1410"/>
      <c r="AP319" s="1410"/>
      <c r="AQ319" s="1410"/>
      <c r="AR319" s="1411"/>
      <c r="AS319" s="1412"/>
      <c r="AT319" s="1413"/>
      <c r="AU319" s="1414"/>
      <c r="AV319" s="1415"/>
      <c r="AW319" s="1416"/>
      <c r="AX319" s="1415"/>
      <c r="AY319" s="1417"/>
      <c r="AZ319" s="1418"/>
      <c r="BA319" s="1419"/>
      <c r="BB319" s="1420"/>
      <c r="BC319" s="1421"/>
      <c r="BD319" s="1422"/>
      <c r="BE319" s="1423"/>
      <c r="BH319" s="3">
        <v>1</v>
      </c>
    </row>
    <row r="320" spans="2:60" ht="18.75">
      <c r="B320" s="120"/>
      <c r="C320" s="1410"/>
      <c r="D320" s="1410"/>
      <c r="E320" s="1410"/>
      <c r="F320" s="1411"/>
      <c r="G320" s="1412"/>
      <c r="H320" s="1413"/>
      <c r="I320" s="1414"/>
      <c r="J320" s="1415"/>
      <c r="K320" s="1416"/>
      <c r="L320" s="1415"/>
      <c r="M320" s="1417"/>
      <c r="N320" s="1418"/>
      <c r="O320" s="1419"/>
      <c r="P320" s="1420"/>
      <c r="Q320" s="1421"/>
      <c r="R320" s="1422"/>
      <c r="S320" s="1423"/>
      <c r="U320" s="120"/>
      <c r="V320" s="1410"/>
      <c r="W320" s="1410"/>
      <c r="X320" s="1410"/>
      <c r="Y320" s="1411"/>
      <c r="Z320" s="1412"/>
      <c r="AA320" s="1413"/>
      <c r="AB320" s="1414"/>
      <c r="AC320" s="1415"/>
      <c r="AD320" s="1416"/>
      <c r="AE320" s="1415"/>
      <c r="AF320" s="1417"/>
      <c r="AG320" s="1418"/>
      <c r="AH320" s="1419"/>
      <c r="AI320" s="1420"/>
      <c r="AJ320" s="1421"/>
      <c r="AK320" s="1422"/>
      <c r="AL320" s="1423"/>
      <c r="AN320" s="120"/>
      <c r="AO320" s="1410"/>
      <c r="AP320" s="1410"/>
      <c r="AQ320" s="1410"/>
      <c r="AR320" s="1411"/>
      <c r="AS320" s="1412"/>
      <c r="AT320" s="1413"/>
      <c r="AU320" s="1414"/>
      <c r="AV320" s="1415"/>
      <c r="AW320" s="1416"/>
      <c r="AX320" s="1415"/>
      <c r="AY320" s="1417"/>
      <c r="AZ320" s="1418"/>
      <c r="BA320" s="1419"/>
      <c r="BB320" s="1420"/>
      <c r="BC320" s="1421"/>
      <c r="BD320" s="1422"/>
      <c r="BE320" s="1423"/>
      <c r="BH320" s="3">
        <v>1</v>
      </c>
    </row>
    <row r="321" spans="2:60" ht="18.75">
      <c r="B321" s="120"/>
      <c r="C321" s="1410"/>
      <c r="D321" s="1410"/>
      <c r="E321" s="1410"/>
      <c r="F321" s="1411"/>
      <c r="G321" s="1412"/>
      <c r="H321" s="1413"/>
      <c r="I321" s="1414"/>
      <c r="J321" s="1415"/>
      <c r="K321" s="1416"/>
      <c r="L321" s="1415"/>
      <c r="M321" s="1417"/>
      <c r="N321" s="1418"/>
      <c r="O321" s="1419"/>
      <c r="P321" s="1420"/>
      <c r="Q321" s="1421"/>
      <c r="R321" s="1422"/>
      <c r="S321" s="1423"/>
      <c r="U321" s="120"/>
      <c r="V321" s="1410"/>
      <c r="W321" s="1410"/>
      <c r="X321" s="1410"/>
      <c r="Y321" s="1411"/>
      <c r="Z321" s="1412"/>
      <c r="AA321" s="1413"/>
      <c r="AB321" s="1414"/>
      <c r="AC321" s="1415"/>
      <c r="AD321" s="1416"/>
      <c r="AE321" s="1415"/>
      <c r="AF321" s="1417"/>
      <c r="AG321" s="1418"/>
      <c r="AH321" s="1419"/>
      <c r="AI321" s="1420"/>
      <c r="AJ321" s="1421"/>
      <c r="AK321" s="1422"/>
      <c r="AL321" s="1423"/>
      <c r="AN321" s="120"/>
      <c r="AO321" s="1410"/>
      <c r="AP321" s="1410"/>
      <c r="AQ321" s="1410"/>
      <c r="AR321" s="1411"/>
      <c r="AS321" s="1412"/>
      <c r="AT321" s="1413"/>
      <c r="AU321" s="1414"/>
      <c r="AV321" s="1415"/>
      <c r="AW321" s="1416"/>
      <c r="AX321" s="1415"/>
      <c r="AY321" s="1417"/>
      <c r="AZ321" s="1418"/>
      <c r="BA321" s="1419"/>
      <c r="BB321" s="1420"/>
      <c r="BC321" s="1421"/>
      <c r="BD321" s="1422"/>
      <c r="BE321" s="1423"/>
      <c r="BH321" s="3">
        <v>1</v>
      </c>
    </row>
    <row r="322" spans="2:60" ht="18.75">
      <c r="B322" s="120"/>
      <c r="C322" s="1410"/>
      <c r="D322" s="1410"/>
      <c r="E322" s="1410"/>
      <c r="F322" s="1411"/>
      <c r="G322" s="1412"/>
      <c r="H322" s="1413"/>
      <c r="I322" s="1414"/>
      <c r="J322" s="1415"/>
      <c r="K322" s="1416"/>
      <c r="L322" s="1415"/>
      <c r="M322" s="1417"/>
      <c r="N322" s="1418"/>
      <c r="O322" s="1419"/>
      <c r="P322" s="1420"/>
      <c r="Q322" s="1421"/>
      <c r="R322" s="1422"/>
      <c r="S322" s="1423"/>
      <c r="U322" s="120"/>
      <c r="V322" s="1410"/>
      <c r="W322" s="1410"/>
      <c r="X322" s="1410"/>
      <c r="Y322" s="1411"/>
      <c r="Z322" s="1412"/>
      <c r="AA322" s="1413"/>
      <c r="AB322" s="1414"/>
      <c r="AC322" s="1415"/>
      <c r="AD322" s="1416"/>
      <c r="AE322" s="1415"/>
      <c r="AF322" s="1417"/>
      <c r="AG322" s="1418"/>
      <c r="AH322" s="1419"/>
      <c r="AI322" s="1420"/>
      <c r="AJ322" s="1421"/>
      <c r="AK322" s="1422"/>
      <c r="AL322" s="1423"/>
      <c r="AN322" s="120"/>
      <c r="AO322" s="1410"/>
      <c r="AP322" s="1410"/>
      <c r="AQ322" s="1410"/>
      <c r="AR322" s="1411"/>
      <c r="AS322" s="1412"/>
      <c r="AT322" s="1413"/>
      <c r="AU322" s="1414"/>
      <c r="AV322" s="1415"/>
      <c r="AW322" s="1416"/>
      <c r="AX322" s="1415"/>
      <c r="AY322" s="1417"/>
      <c r="AZ322" s="1418"/>
      <c r="BA322" s="1419"/>
      <c r="BB322" s="1420"/>
      <c r="BC322" s="1421"/>
      <c r="BD322" s="1422"/>
      <c r="BE322" s="1423"/>
      <c r="BH322" s="3">
        <v>1</v>
      </c>
    </row>
    <row r="323" spans="2:60" ht="18.75">
      <c r="B323" s="120"/>
      <c r="C323" s="1410"/>
      <c r="D323" s="1410"/>
      <c r="E323" s="1410"/>
      <c r="F323" s="1411"/>
      <c r="G323" s="1412"/>
      <c r="H323" s="1413"/>
      <c r="I323" s="1414"/>
      <c r="J323" s="1415"/>
      <c r="K323" s="1416"/>
      <c r="L323" s="1415"/>
      <c r="M323" s="1417"/>
      <c r="N323" s="1418"/>
      <c r="O323" s="1419"/>
      <c r="P323" s="1420"/>
      <c r="Q323" s="1421"/>
      <c r="R323" s="1422"/>
      <c r="S323" s="1423"/>
      <c r="U323" s="120"/>
      <c r="V323" s="1410"/>
      <c r="W323" s="1410"/>
      <c r="X323" s="1410"/>
      <c r="Y323" s="1411"/>
      <c r="Z323" s="1412"/>
      <c r="AA323" s="1413"/>
      <c r="AB323" s="1414"/>
      <c r="AC323" s="1415"/>
      <c r="AD323" s="1416"/>
      <c r="AE323" s="1415"/>
      <c r="AF323" s="1417"/>
      <c r="AG323" s="1418"/>
      <c r="AH323" s="1419"/>
      <c r="AI323" s="1420"/>
      <c r="AJ323" s="1421"/>
      <c r="AK323" s="1422"/>
      <c r="AL323" s="1423"/>
      <c r="AN323" s="120"/>
      <c r="AO323" s="1410"/>
      <c r="AP323" s="1410"/>
      <c r="AQ323" s="1410"/>
      <c r="AR323" s="1411"/>
      <c r="AS323" s="1412"/>
      <c r="AT323" s="1413"/>
      <c r="AU323" s="1414"/>
      <c r="AV323" s="1415"/>
      <c r="AW323" s="1416"/>
      <c r="AX323" s="1415"/>
      <c r="AY323" s="1417"/>
      <c r="AZ323" s="1418"/>
      <c r="BA323" s="1419"/>
      <c r="BB323" s="1420"/>
      <c r="BC323" s="1421"/>
      <c r="BD323" s="1422"/>
      <c r="BE323" s="1423"/>
      <c r="BH323" s="3">
        <v>1</v>
      </c>
    </row>
    <row r="324" spans="2:60" ht="18.75">
      <c r="B324" s="120"/>
      <c r="C324" s="1410"/>
      <c r="D324" s="1410"/>
      <c r="E324" s="1410"/>
      <c r="F324" s="1411"/>
      <c r="G324" s="1412"/>
      <c r="H324" s="1413"/>
      <c r="I324" s="1414"/>
      <c r="J324" s="1415"/>
      <c r="K324" s="1416"/>
      <c r="L324" s="1415"/>
      <c r="M324" s="1417"/>
      <c r="N324" s="1418"/>
      <c r="O324" s="1419"/>
      <c r="P324" s="1420"/>
      <c r="Q324" s="1421"/>
      <c r="R324" s="1422"/>
      <c r="S324" s="1423"/>
      <c r="U324" s="120"/>
      <c r="V324" s="1410"/>
      <c r="W324" s="1410"/>
      <c r="X324" s="1410"/>
      <c r="Y324" s="1411"/>
      <c r="Z324" s="1412"/>
      <c r="AA324" s="1413"/>
      <c r="AB324" s="1414"/>
      <c r="AC324" s="1415"/>
      <c r="AD324" s="1416"/>
      <c r="AE324" s="1415"/>
      <c r="AF324" s="1417"/>
      <c r="AG324" s="1418"/>
      <c r="AH324" s="1419"/>
      <c r="AI324" s="1420"/>
      <c r="AJ324" s="1421"/>
      <c r="AK324" s="1422"/>
      <c r="AL324" s="1423"/>
      <c r="AN324" s="120"/>
      <c r="AO324" s="1410"/>
      <c r="AP324" s="1410"/>
      <c r="AQ324" s="1410"/>
      <c r="AR324" s="1411"/>
      <c r="AS324" s="1412"/>
      <c r="AT324" s="1413"/>
      <c r="AU324" s="1414"/>
      <c r="AV324" s="1415"/>
      <c r="AW324" s="1416"/>
      <c r="AX324" s="1415"/>
      <c r="AY324" s="1417"/>
      <c r="AZ324" s="1418"/>
      <c r="BA324" s="1419"/>
      <c r="BB324" s="1420"/>
      <c r="BC324" s="1421"/>
      <c r="BD324" s="1422"/>
      <c r="BE324" s="1423"/>
      <c r="BH324" s="3">
        <v>1</v>
      </c>
    </row>
    <row r="325" spans="2:60" ht="18.75">
      <c r="B325" s="120"/>
      <c r="C325" s="1410"/>
      <c r="D325" s="1410"/>
      <c r="E325" s="1410"/>
      <c r="F325" s="1411"/>
      <c r="G325" s="1412"/>
      <c r="H325" s="1413"/>
      <c r="I325" s="1414"/>
      <c r="J325" s="1415"/>
      <c r="K325" s="1416"/>
      <c r="L325" s="1415"/>
      <c r="M325" s="1417"/>
      <c r="N325" s="1418"/>
      <c r="O325" s="1419"/>
      <c r="P325" s="1420"/>
      <c r="Q325" s="1421"/>
      <c r="R325" s="1422"/>
      <c r="S325" s="1423"/>
      <c r="U325" s="120"/>
      <c r="V325" s="1410"/>
      <c r="W325" s="1410"/>
      <c r="X325" s="1410"/>
      <c r="Y325" s="1411"/>
      <c r="Z325" s="1412"/>
      <c r="AA325" s="1413"/>
      <c r="AB325" s="1414"/>
      <c r="AC325" s="1415"/>
      <c r="AD325" s="1416"/>
      <c r="AE325" s="1415"/>
      <c r="AF325" s="1417"/>
      <c r="AG325" s="1418"/>
      <c r="AH325" s="1419"/>
      <c r="AI325" s="1420"/>
      <c r="AJ325" s="1421"/>
      <c r="AK325" s="1422"/>
      <c r="AL325" s="1423"/>
      <c r="AN325" s="120"/>
      <c r="AO325" s="1410"/>
      <c r="AP325" s="1410"/>
      <c r="AQ325" s="1410"/>
      <c r="AR325" s="1411"/>
      <c r="AS325" s="1412"/>
      <c r="AT325" s="1413"/>
      <c r="AU325" s="1414"/>
      <c r="AV325" s="1415"/>
      <c r="AW325" s="1416"/>
      <c r="AX325" s="1415"/>
      <c r="AY325" s="1417"/>
      <c r="AZ325" s="1418"/>
      <c r="BA325" s="1419"/>
      <c r="BB325" s="1420"/>
      <c r="BC325" s="1421"/>
      <c r="BD325" s="1422"/>
      <c r="BE325" s="1423"/>
      <c r="BH325" s="3">
        <v>1</v>
      </c>
    </row>
    <row r="326" spans="2:60" ht="18.75">
      <c r="B326" s="120"/>
      <c r="C326" s="1410"/>
      <c r="D326" s="1410"/>
      <c r="E326" s="1410"/>
      <c r="F326" s="1411"/>
      <c r="G326" s="1412"/>
      <c r="H326" s="1413"/>
      <c r="I326" s="1414"/>
      <c r="J326" s="1415"/>
      <c r="K326" s="1416"/>
      <c r="L326" s="1415"/>
      <c r="M326" s="1417"/>
      <c r="N326" s="1418"/>
      <c r="O326" s="1419"/>
      <c r="P326" s="1420"/>
      <c r="Q326" s="1421"/>
      <c r="R326" s="1422"/>
      <c r="S326" s="1423"/>
      <c r="U326" s="120"/>
      <c r="V326" s="1410"/>
      <c r="W326" s="1410"/>
      <c r="X326" s="1410"/>
      <c r="Y326" s="1411"/>
      <c r="Z326" s="1412"/>
      <c r="AA326" s="1413"/>
      <c r="AB326" s="1414"/>
      <c r="AC326" s="1415"/>
      <c r="AD326" s="1416"/>
      <c r="AE326" s="1415"/>
      <c r="AF326" s="1417"/>
      <c r="AG326" s="1418"/>
      <c r="AH326" s="1419"/>
      <c r="AI326" s="1420"/>
      <c r="AJ326" s="1421"/>
      <c r="AK326" s="1422"/>
      <c r="AL326" s="1423"/>
      <c r="AN326" s="120"/>
      <c r="AO326" s="1410"/>
      <c r="AP326" s="1410"/>
      <c r="AQ326" s="1410"/>
      <c r="AR326" s="1411"/>
      <c r="AS326" s="1412"/>
      <c r="AT326" s="1413"/>
      <c r="AU326" s="1414"/>
      <c r="AV326" s="1415"/>
      <c r="AW326" s="1416"/>
      <c r="AX326" s="1415"/>
      <c r="AY326" s="1417"/>
      <c r="AZ326" s="1418"/>
      <c r="BA326" s="1419"/>
      <c r="BB326" s="1420"/>
      <c r="BC326" s="1421"/>
      <c r="BD326" s="1422"/>
      <c r="BE326" s="1423"/>
      <c r="BH326" s="3">
        <v>1</v>
      </c>
    </row>
    <row r="327" spans="2:60" ht="18.75">
      <c r="B327" s="120"/>
      <c r="C327" s="1410"/>
      <c r="D327" s="1410"/>
      <c r="E327" s="1410"/>
      <c r="F327" s="1411"/>
      <c r="G327" s="1412"/>
      <c r="H327" s="1413"/>
      <c r="I327" s="1414"/>
      <c r="J327" s="1415"/>
      <c r="K327" s="1416"/>
      <c r="L327" s="1415"/>
      <c r="M327" s="1417"/>
      <c r="N327" s="1418"/>
      <c r="O327" s="1419"/>
      <c r="P327" s="1420"/>
      <c r="Q327" s="1421"/>
      <c r="R327" s="1422"/>
      <c r="S327" s="1423"/>
      <c r="U327" s="120"/>
      <c r="V327" s="1410"/>
      <c r="W327" s="1410"/>
      <c r="X327" s="1410"/>
      <c r="Y327" s="1411"/>
      <c r="Z327" s="1412"/>
      <c r="AA327" s="1413"/>
      <c r="AB327" s="1414"/>
      <c r="AC327" s="1415"/>
      <c r="AD327" s="1416"/>
      <c r="AE327" s="1415"/>
      <c r="AF327" s="1417"/>
      <c r="AG327" s="1418"/>
      <c r="AH327" s="1419"/>
      <c r="AI327" s="1420"/>
      <c r="AJ327" s="1421"/>
      <c r="AK327" s="1422"/>
      <c r="AL327" s="1423"/>
      <c r="AN327" s="120"/>
      <c r="AO327" s="1410"/>
      <c r="AP327" s="1410"/>
      <c r="AQ327" s="1410"/>
      <c r="AR327" s="1411"/>
      <c r="AS327" s="1412"/>
      <c r="AT327" s="1413"/>
      <c r="AU327" s="1414"/>
      <c r="AV327" s="1415"/>
      <c r="AW327" s="1416"/>
      <c r="AX327" s="1415"/>
      <c r="AY327" s="1417"/>
      <c r="AZ327" s="1418"/>
      <c r="BA327" s="1419"/>
      <c r="BB327" s="1420"/>
      <c r="BC327" s="1421"/>
      <c r="BD327" s="1422"/>
      <c r="BE327" s="1423"/>
      <c r="BH327" s="3">
        <v>1</v>
      </c>
    </row>
    <row r="328" spans="2:60" ht="18.75">
      <c r="B328" s="120"/>
      <c r="C328" s="1410"/>
      <c r="D328" s="1410"/>
      <c r="E328" s="1410"/>
      <c r="F328" s="1411"/>
      <c r="G328" s="1412"/>
      <c r="H328" s="1413"/>
      <c r="I328" s="1414"/>
      <c r="J328" s="1415"/>
      <c r="K328" s="1416"/>
      <c r="L328" s="1415"/>
      <c r="M328" s="1417"/>
      <c r="N328" s="1418"/>
      <c r="O328" s="1419"/>
      <c r="P328" s="1420"/>
      <c r="Q328" s="1421"/>
      <c r="R328" s="1422"/>
      <c r="S328" s="1423"/>
      <c r="U328" s="120"/>
      <c r="V328" s="1410"/>
      <c r="W328" s="1410"/>
      <c r="X328" s="1410"/>
      <c r="Y328" s="1411"/>
      <c r="Z328" s="1412"/>
      <c r="AA328" s="1413"/>
      <c r="AB328" s="1414"/>
      <c r="AC328" s="1415"/>
      <c r="AD328" s="1416"/>
      <c r="AE328" s="1415"/>
      <c r="AF328" s="1417"/>
      <c r="AG328" s="1418"/>
      <c r="AH328" s="1419"/>
      <c r="AI328" s="1420"/>
      <c r="AJ328" s="1421"/>
      <c r="AK328" s="1422"/>
      <c r="AL328" s="1423"/>
      <c r="AN328" s="120"/>
      <c r="AO328" s="1410"/>
      <c r="AP328" s="1410"/>
      <c r="AQ328" s="1410"/>
      <c r="AR328" s="1411"/>
      <c r="AS328" s="1412"/>
      <c r="AT328" s="1413"/>
      <c r="AU328" s="1414"/>
      <c r="AV328" s="1415"/>
      <c r="AW328" s="1416"/>
      <c r="AX328" s="1415"/>
      <c r="AY328" s="1417"/>
      <c r="AZ328" s="1418"/>
      <c r="BA328" s="1419"/>
      <c r="BB328" s="1420"/>
      <c r="BC328" s="1421"/>
      <c r="BD328" s="1422"/>
      <c r="BE328" s="1423"/>
      <c r="BH328" s="3">
        <v>1</v>
      </c>
    </row>
    <row r="329" spans="2:60" ht="18.75">
      <c r="B329" s="120"/>
      <c r="C329" s="1410"/>
      <c r="D329" s="1410"/>
      <c r="E329" s="1410"/>
      <c r="F329" s="1411"/>
      <c r="G329" s="1412"/>
      <c r="H329" s="1413"/>
      <c r="I329" s="1414"/>
      <c r="J329" s="1415"/>
      <c r="K329" s="1416"/>
      <c r="L329" s="1415"/>
      <c r="M329" s="1417"/>
      <c r="N329" s="1418"/>
      <c r="O329" s="1419"/>
      <c r="P329" s="1420"/>
      <c r="Q329" s="1421"/>
      <c r="R329" s="1422"/>
      <c r="S329" s="1423"/>
      <c r="U329" s="120"/>
      <c r="V329" s="1410"/>
      <c r="W329" s="1410"/>
      <c r="X329" s="1410"/>
      <c r="Y329" s="1411"/>
      <c r="Z329" s="1412"/>
      <c r="AA329" s="1413"/>
      <c r="AB329" s="1414"/>
      <c r="AC329" s="1415"/>
      <c r="AD329" s="1416"/>
      <c r="AE329" s="1415"/>
      <c r="AF329" s="1417"/>
      <c r="AG329" s="1418"/>
      <c r="AH329" s="1419"/>
      <c r="AI329" s="1420"/>
      <c r="AJ329" s="1421"/>
      <c r="AK329" s="1422"/>
      <c r="AL329" s="1423"/>
      <c r="AN329" s="120"/>
      <c r="AO329" s="1410"/>
      <c r="AP329" s="1410"/>
      <c r="AQ329" s="1410"/>
      <c r="AR329" s="1411"/>
      <c r="AS329" s="1412"/>
      <c r="AT329" s="1413"/>
      <c r="AU329" s="1414"/>
      <c r="AV329" s="1415"/>
      <c r="AW329" s="1416"/>
      <c r="AX329" s="1415"/>
      <c r="AY329" s="1417"/>
      <c r="AZ329" s="1418"/>
      <c r="BA329" s="1419"/>
      <c r="BB329" s="1420"/>
      <c r="BC329" s="1421"/>
      <c r="BD329" s="1422"/>
      <c r="BE329" s="1423"/>
      <c r="BH329" s="3">
        <v>1</v>
      </c>
    </row>
    <row r="330" spans="2:60" ht="18.75">
      <c r="B330" s="120"/>
      <c r="C330" s="1410"/>
      <c r="D330" s="1410"/>
      <c r="E330" s="1410"/>
      <c r="F330" s="1411"/>
      <c r="G330" s="1412"/>
      <c r="H330" s="1413"/>
      <c r="I330" s="1414"/>
      <c r="J330" s="1415"/>
      <c r="K330" s="1416"/>
      <c r="L330" s="1415"/>
      <c r="M330" s="1417"/>
      <c r="N330" s="1418"/>
      <c r="O330" s="1419"/>
      <c r="P330" s="1420"/>
      <c r="Q330" s="1421"/>
      <c r="R330" s="1422"/>
      <c r="S330" s="1423"/>
      <c r="U330" s="120"/>
      <c r="V330" s="1410"/>
      <c r="W330" s="1410"/>
      <c r="X330" s="1410"/>
      <c r="Y330" s="1411"/>
      <c r="Z330" s="1412"/>
      <c r="AA330" s="1413"/>
      <c r="AB330" s="1414"/>
      <c r="AC330" s="1415"/>
      <c r="AD330" s="1416"/>
      <c r="AE330" s="1415"/>
      <c r="AF330" s="1417"/>
      <c r="AG330" s="1418"/>
      <c r="AH330" s="1419"/>
      <c r="AI330" s="1420"/>
      <c r="AJ330" s="1421"/>
      <c r="AK330" s="1422"/>
      <c r="AL330" s="1423"/>
      <c r="AN330" s="120"/>
      <c r="AO330" s="1410"/>
      <c r="AP330" s="1410"/>
      <c r="AQ330" s="1410"/>
      <c r="AR330" s="1411"/>
      <c r="AS330" s="1412"/>
      <c r="AT330" s="1413"/>
      <c r="AU330" s="1414"/>
      <c r="AV330" s="1415"/>
      <c r="AW330" s="1416"/>
      <c r="AX330" s="1415"/>
      <c r="AY330" s="1417"/>
      <c r="AZ330" s="1418"/>
      <c r="BA330" s="1419"/>
      <c r="BB330" s="1420"/>
      <c r="BC330" s="1421"/>
      <c r="BD330" s="1422"/>
      <c r="BE330" s="1423"/>
      <c r="BH330" s="3">
        <v>1</v>
      </c>
    </row>
    <row r="331" spans="2:60" ht="18.75">
      <c r="B331" s="120"/>
      <c r="C331" s="1410"/>
      <c r="D331" s="1410"/>
      <c r="E331" s="1410"/>
      <c r="F331" s="1411"/>
      <c r="G331" s="1412"/>
      <c r="H331" s="1413"/>
      <c r="I331" s="1414"/>
      <c r="J331" s="1415"/>
      <c r="K331" s="1416"/>
      <c r="L331" s="1415"/>
      <c r="M331" s="1417"/>
      <c r="N331" s="1418"/>
      <c r="O331" s="1419"/>
      <c r="P331" s="1420"/>
      <c r="Q331" s="1421"/>
      <c r="R331" s="1422"/>
      <c r="S331" s="1423"/>
      <c r="U331" s="120"/>
      <c r="V331" s="1410"/>
      <c r="W331" s="1410"/>
      <c r="X331" s="1410"/>
      <c r="Y331" s="1411"/>
      <c r="Z331" s="1412"/>
      <c r="AA331" s="1413"/>
      <c r="AB331" s="1414"/>
      <c r="AC331" s="1415"/>
      <c r="AD331" s="1416"/>
      <c r="AE331" s="1415"/>
      <c r="AF331" s="1417"/>
      <c r="AG331" s="1418"/>
      <c r="AH331" s="1419"/>
      <c r="AI331" s="1420"/>
      <c r="AJ331" s="1421"/>
      <c r="AK331" s="1422"/>
      <c r="AL331" s="1423"/>
      <c r="AN331" s="120"/>
      <c r="AO331" s="1410"/>
      <c r="AP331" s="1410"/>
      <c r="AQ331" s="1410"/>
      <c r="AR331" s="1411"/>
      <c r="AS331" s="1412"/>
      <c r="AT331" s="1413"/>
      <c r="AU331" s="1414"/>
      <c r="AV331" s="1415"/>
      <c r="AW331" s="1416"/>
      <c r="AX331" s="1415"/>
      <c r="AY331" s="1417"/>
      <c r="AZ331" s="1418"/>
      <c r="BA331" s="1419"/>
      <c r="BB331" s="1420"/>
      <c r="BC331" s="1421"/>
      <c r="BD331" s="1422"/>
      <c r="BE331" s="1423"/>
      <c r="BH331" s="3">
        <v>1</v>
      </c>
    </row>
    <row r="332" spans="2:60" ht="18.75">
      <c r="B332" s="120"/>
      <c r="C332" s="1410"/>
      <c r="D332" s="1410"/>
      <c r="E332" s="1410"/>
      <c r="F332" s="1411"/>
      <c r="G332" s="1412"/>
      <c r="H332" s="1413"/>
      <c r="I332" s="1414"/>
      <c r="J332" s="1415"/>
      <c r="K332" s="1416"/>
      <c r="L332" s="1415"/>
      <c r="M332" s="1417"/>
      <c r="N332" s="1418"/>
      <c r="O332" s="1419"/>
      <c r="P332" s="1420"/>
      <c r="Q332" s="1421"/>
      <c r="R332" s="1422"/>
      <c r="S332" s="1423"/>
      <c r="U332" s="120"/>
      <c r="V332" s="1410"/>
      <c r="W332" s="1410"/>
      <c r="X332" s="1410"/>
      <c r="Y332" s="1411"/>
      <c r="Z332" s="1412"/>
      <c r="AA332" s="1413"/>
      <c r="AB332" s="1414"/>
      <c r="AC332" s="1415"/>
      <c r="AD332" s="1416"/>
      <c r="AE332" s="1415"/>
      <c r="AF332" s="1417"/>
      <c r="AG332" s="1418"/>
      <c r="AH332" s="1419"/>
      <c r="AI332" s="1420"/>
      <c r="AJ332" s="1421"/>
      <c r="AK332" s="1422"/>
      <c r="AL332" s="1423"/>
      <c r="AN332" s="120"/>
      <c r="AO332" s="1410"/>
      <c r="AP332" s="1410"/>
      <c r="AQ332" s="1410"/>
      <c r="AR332" s="1411"/>
      <c r="AS332" s="1412"/>
      <c r="AT332" s="1413"/>
      <c r="AU332" s="1414"/>
      <c r="AV332" s="1415"/>
      <c r="AW332" s="1416"/>
      <c r="AX332" s="1415"/>
      <c r="AY332" s="1417"/>
      <c r="AZ332" s="1418"/>
      <c r="BA332" s="1419"/>
      <c r="BB332" s="1420"/>
      <c r="BC332" s="1421"/>
      <c r="BD332" s="1422"/>
      <c r="BE332" s="1423"/>
      <c r="BH332" s="3">
        <v>1</v>
      </c>
    </row>
    <row r="333" spans="2:60" ht="18.75">
      <c r="B333" s="120"/>
      <c r="C333" s="1410"/>
      <c r="D333" s="1410"/>
      <c r="E333" s="1410"/>
      <c r="F333" s="1411"/>
      <c r="G333" s="1412"/>
      <c r="H333" s="1413"/>
      <c r="I333" s="1414"/>
      <c r="J333" s="1415"/>
      <c r="K333" s="1416"/>
      <c r="L333" s="1415"/>
      <c r="M333" s="1417"/>
      <c r="N333" s="1418"/>
      <c r="O333" s="1419"/>
      <c r="P333" s="1420"/>
      <c r="Q333" s="1421"/>
      <c r="R333" s="1422"/>
      <c r="S333" s="1423"/>
      <c r="U333" s="120"/>
      <c r="V333" s="1410"/>
      <c r="W333" s="1410"/>
      <c r="X333" s="1410"/>
      <c r="Y333" s="1411"/>
      <c r="Z333" s="1412"/>
      <c r="AA333" s="1413"/>
      <c r="AB333" s="1414"/>
      <c r="AC333" s="1415"/>
      <c r="AD333" s="1416"/>
      <c r="AE333" s="1415"/>
      <c r="AF333" s="1417"/>
      <c r="AG333" s="1418"/>
      <c r="AH333" s="1419"/>
      <c r="AI333" s="1420"/>
      <c r="AJ333" s="1421"/>
      <c r="AK333" s="1422"/>
      <c r="AL333" s="1423"/>
      <c r="AN333" s="120"/>
      <c r="AO333" s="1410"/>
      <c r="AP333" s="1410"/>
      <c r="AQ333" s="1410"/>
      <c r="AR333" s="1411"/>
      <c r="AS333" s="1412"/>
      <c r="AT333" s="1413"/>
      <c r="AU333" s="1414"/>
      <c r="AV333" s="1415"/>
      <c r="AW333" s="1416"/>
      <c r="AX333" s="1415"/>
      <c r="AY333" s="1417"/>
      <c r="AZ333" s="1418"/>
      <c r="BA333" s="1419"/>
      <c r="BB333" s="1420"/>
      <c r="BC333" s="1421"/>
      <c r="BD333" s="1422"/>
      <c r="BE333" s="1423"/>
      <c r="BH333" s="3">
        <v>1</v>
      </c>
    </row>
    <row r="334" spans="2:60" ht="18.75">
      <c r="B334" s="120"/>
      <c r="C334" s="1410"/>
      <c r="D334" s="1410"/>
      <c r="E334" s="1410"/>
      <c r="F334" s="1411"/>
      <c r="G334" s="1412"/>
      <c r="H334" s="1413"/>
      <c r="I334" s="1414"/>
      <c r="J334" s="1415"/>
      <c r="K334" s="1416"/>
      <c r="L334" s="1415"/>
      <c r="M334" s="1417"/>
      <c r="N334" s="1418"/>
      <c r="O334" s="1419"/>
      <c r="P334" s="1420"/>
      <c r="Q334" s="1421"/>
      <c r="R334" s="1422"/>
      <c r="S334" s="1423"/>
      <c r="U334" s="120"/>
      <c r="V334" s="1410"/>
      <c r="W334" s="1410"/>
      <c r="X334" s="1410"/>
      <c r="Y334" s="1411"/>
      <c r="Z334" s="1412"/>
      <c r="AA334" s="1413"/>
      <c r="AB334" s="1414"/>
      <c r="AC334" s="1415"/>
      <c r="AD334" s="1416"/>
      <c r="AE334" s="1415"/>
      <c r="AF334" s="1417"/>
      <c r="AG334" s="1418"/>
      <c r="AH334" s="1419"/>
      <c r="AI334" s="1420"/>
      <c r="AJ334" s="1421"/>
      <c r="AK334" s="1422"/>
      <c r="AL334" s="1423"/>
      <c r="AN334" s="120"/>
      <c r="AO334" s="1410"/>
      <c r="AP334" s="1410"/>
      <c r="AQ334" s="1410"/>
      <c r="AR334" s="1411"/>
      <c r="AS334" s="1412"/>
      <c r="AT334" s="1413"/>
      <c r="AU334" s="1414"/>
      <c r="AV334" s="1415"/>
      <c r="AW334" s="1416"/>
      <c r="AX334" s="1415"/>
      <c r="AY334" s="1417"/>
      <c r="AZ334" s="1418"/>
      <c r="BA334" s="1419"/>
      <c r="BB334" s="1420"/>
      <c r="BC334" s="1421"/>
      <c r="BD334" s="1422"/>
      <c r="BE334" s="1423"/>
      <c r="BH334" s="3">
        <v>1</v>
      </c>
    </row>
    <row r="335" spans="2:60" ht="18.75">
      <c r="B335" s="120"/>
      <c r="C335" s="1410"/>
      <c r="D335" s="1410"/>
      <c r="E335" s="1410"/>
      <c r="F335" s="1411"/>
      <c r="G335" s="1412"/>
      <c r="H335" s="1413"/>
      <c r="I335" s="1414"/>
      <c r="J335" s="1415"/>
      <c r="K335" s="1416"/>
      <c r="L335" s="1415"/>
      <c r="M335" s="1417"/>
      <c r="N335" s="1418"/>
      <c r="O335" s="1419"/>
      <c r="P335" s="1420"/>
      <c r="Q335" s="1421"/>
      <c r="R335" s="1422"/>
      <c r="S335" s="1423"/>
      <c r="U335" s="120"/>
      <c r="V335" s="1410"/>
      <c r="W335" s="1410"/>
      <c r="X335" s="1410"/>
      <c r="Y335" s="1411"/>
      <c r="Z335" s="1412"/>
      <c r="AA335" s="1413"/>
      <c r="AB335" s="1414"/>
      <c r="AC335" s="1415"/>
      <c r="AD335" s="1416"/>
      <c r="AE335" s="1415"/>
      <c r="AF335" s="1417"/>
      <c r="AG335" s="1418"/>
      <c r="AH335" s="1419"/>
      <c r="AI335" s="1420"/>
      <c r="AJ335" s="1421"/>
      <c r="AK335" s="1422"/>
      <c r="AL335" s="1423"/>
      <c r="AN335" s="120"/>
      <c r="AO335" s="1410"/>
      <c r="AP335" s="1410"/>
      <c r="AQ335" s="1410"/>
      <c r="AR335" s="1411"/>
      <c r="AS335" s="1412"/>
      <c r="AT335" s="1413"/>
      <c r="AU335" s="1414"/>
      <c r="AV335" s="1415"/>
      <c r="AW335" s="1416"/>
      <c r="AX335" s="1415"/>
      <c r="AY335" s="1417"/>
      <c r="AZ335" s="1418"/>
      <c r="BA335" s="1419"/>
      <c r="BB335" s="1420"/>
      <c r="BC335" s="1421"/>
      <c r="BD335" s="1422"/>
      <c r="BE335" s="1423"/>
      <c r="BH335" s="3">
        <v>1</v>
      </c>
    </row>
    <row r="336" spans="2:60" ht="18.75">
      <c r="B336" s="120"/>
      <c r="C336" s="1410"/>
      <c r="D336" s="1410"/>
      <c r="E336" s="1410"/>
      <c r="F336" s="1411"/>
      <c r="G336" s="1412"/>
      <c r="H336" s="1413"/>
      <c r="I336" s="1414"/>
      <c r="J336" s="1415"/>
      <c r="K336" s="1416"/>
      <c r="L336" s="1415"/>
      <c r="M336" s="1417"/>
      <c r="N336" s="1418"/>
      <c r="O336" s="1419"/>
      <c r="P336" s="1420"/>
      <c r="Q336" s="1421"/>
      <c r="R336" s="1422"/>
      <c r="S336" s="1423"/>
      <c r="U336" s="120"/>
      <c r="V336" s="1410"/>
      <c r="W336" s="1410"/>
      <c r="X336" s="1410"/>
      <c r="Y336" s="1411"/>
      <c r="Z336" s="1412"/>
      <c r="AA336" s="1413"/>
      <c r="AB336" s="1414"/>
      <c r="AC336" s="1415"/>
      <c r="AD336" s="1416"/>
      <c r="AE336" s="1415"/>
      <c r="AF336" s="1417"/>
      <c r="AG336" s="1418"/>
      <c r="AH336" s="1419"/>
      <c r="AI336" s="1420"/>
      <c r="AJ336" s="1421"/>
      <c r="AK336" s="1422"/>
      <c r="AL336" s="1423"/>
      <c r="AN336" s="120"/>
      <c r="AO336" s="1410"/>
      <c r="AP336" s="1410"/>
      <c r="AQ336" s="1410"/>
      <c r="AR336" s="1411"/>
      <c r="AS336" s="1412"/>
      <c r="AT336" s="1413"/>
      <c r="AU336" s="1414"/>
      <c r="AV336" s="1415"/>
      <c r="AW336" s="1416"/>
      <c r="AX336" s="1415"/>
      <c r="AY336" s="1417"/>
      <c r="AZ336" s="1418"/>
      <c r="BA336" s="1419"/>
      <c r="BB336" s="1420"/>
      <c r="BC336" s="1421"/>
      <c r="BD336" s="1422"/>
      <c r="BE336" s="1423"/>
      <c r="BH336" s="3">
        <v>1</v>
      </c>
    </row>
    <row r="337" spans="1:62" ht="18.75">
      <c r="B337" s="120"/>
      <c r="C337" s="1410"/>
      <c r="D337" s="1410"/>
      <c r="E337" s="1410"/>
      <c r="F337" s="1411"/>
      <c r="G337" s="1412"/>
      <c r="H337" s="1413"/>
      <c r="I337" s="1414"/>
      <c r="J337" s="1415"/>
      <c r="K337" s="1416"/>
      <c r="L337" s="1415"/>
      <c r="M337" s="1417"/>
      <c r="N337" s="1418"/>
      <c r="O337" s="1419"/>
      <c r="P337" s="1420"/>
      <c r="Q337" s="1421"/>
      <c r="R337" s="1422"/>
      <c r="S337" s="1423"/>
      <c r="U337" s="120"/>
      <c r="V337" s="1410"/>
      <c r="W337" s="1410"/>
      <c r="X337" s="1410"/>
      <c r="Y337" s="1411"/>
      <c r="Z337" s="1412"/>
      <c r="AA337" s="1413"/>
      <c r="AB337" s="1414"/>
      <c r="AC337" s="1415"/>
      <c r="AD337" s="1416"/>
      <c r="AE337" s="1415"/>
      <c r="AF337" s="1417"/>
      <c r="AG337" s="1418"/>
      <c r="AH337" s="1419"/>
      <c r="AI337" s="1420"/>
      <c r="AJ337" s="1421"/>
      <c r="AK337" s="1422"/>
      <c r="AL337" s="1423"/>
      <c r="AN337" s="120"/>
      <c r="AO337" s="1410"/>
      <c r="AP337" s="1410"/>
      <c r="AQ337" s="1410"/>
      <c r="AR337" s="1411"/>
      <c r="AS337" s="1412"/>
      <c r="AT337" s="1413"/>
      <c r="AU337" s="1414"/>
      <c r="AV337" s="1415"/>
      <c r="AW337" s="1416"/>
      <c r="AX337" s="1415"/>
      <c r="AY337" s="1417"/>
      <c r="AZ337" s="1418"/>
      <c r="BA337" s="1419"/>
      <c r="BB337" s="1420"/>
      <c r="BC337" s="1421"/>
      <c r="BD337" s="1422"/>
      <c r="BE337" s="1423"/>
      <c r="BH337" s="3">
        <v>1</v>
      </c>
    </row>
    <row r="338" spans="1:62" ht="18.75">
      <c r="B338" s="120"/>
      <c r="C338" s="1410"/>
      <c r="D338" s="1410"/>
      <c r="E338" s="1410"/>
      <c r="F338" s="1411"/>
      <c r="G338" s="1412"/>
      <c r="H338" s="1413"/>
      <c r="I338" s="1414"/>
      <c r="J338" s="1415"/>
      <c r="K338" s="1416"/>
      <c r="L338" s="1415"/>
      <c r="M338" s="1417"/>
      <c r="N338" s="1418"/>
      <c r="O338" s="1419"/>
      <c r="P338" s="1420"/>
      <c r="Q338" s="1421"/>
      <c r="R338" s="1422"/>
      <c r="S338" s="1423"/>
      <c r="U338" s="120"/>
      <c r="V338" s="1410"/>
      <c r="W338" s="1410"/>
      <c r="X338" s="1410"/>
      <c r="Y338" s="1411"/>
      <c r="Z338" s="1412"/>
      <c r="AA338" s="1413"/>
      <c r="AB338" s="1414"/>
      <c r="AC338" s="1415"/>
      <c r="AD338" s="1416"/>
      <c r="AE338" s="1415"/>
      <c r="AF338" s="1417"/>
      <c r="AG338" s="1418"/>
      <c r="AH338" s="1419"/>
      <c r="AI338" s="1420"/>
      <c r="AJ338" s="1421"/>
      <c r="AK338" s="1422"/>
      <c r="AL338" s="1423"/>
      <c r="AN338" s="120"/>
      <c r="AO338" s="1410"/>
      <c r="AP338" s="1410"/>
      <c r="AQ338" s="1410"/>
      <c r="AR338" s="1411"/>
      <c r="AS338" s="1412"/>
      <c r="AT338" s="1413"/>
      <c r="AU338" s="1414"/>
      <c r="AV338" s="1415"/>
      <c r="AW338" s="1416"/>
      <c r="AX338" s="1415"/>
      <c r="AY338" s="1417"/>
      <c r="AZ338" s="1418"/>
      <c r="BA338" s="1419"/>
      <c r="BB338" s="1420"/>
      <c r="BC338" s="1421"/>
      <c r="BD338" s="1422"/>
      <c r="BE338" s="1423"/>
      <c r="BH338" s="3">
        <v>1</v>
      </c>
    </row>
    <row r="339" spans="1:62" ht="18.75">
      <c r="B339" s="120"/>
      <c r="C339" s="1410"/>
      <c r="D339" s="1410"/>
      <c r="E339" s="1410"/>
      <c r="F339" s="1411"/>
      <c r="G339" s="1412"/>
      <c r="H339" s="1413"/>
      <c r="I339" s="1414"/>
      <c r="J339" s="1415"/>
      <c r="K339" s="1416"/>
      <c r="L339" s="1415"/>
      <c r="M339" s="1417"/>
      <c r="N339" s="1418"/>
      <c r="O339" s="1419"/>
      <c r="P339" s="1420"/>
      <c r="Q339" s="1421"/>
      <c r="R339" s="1422"/>
      <c r="S339" s="1423"/>
      <c r="U339" s="120"/>
      <c r="V339" s="1410"/>
      <c r="W339" s="1410"/>
      <c r="X339" s="1410"/>
      <c r="Y339" s="1411"/>
      <c r="Z339" s="1412"/>
      <c r="AA339" s="1413"/>
      <c r="AB339" s="1414"/>
      <c r="AC339" s="1415"/>
      <c r="AD339" s="1416"/>
      <c r="AE339" s="1415"/>
      <c r="AF339" s="1417"/>
      <c r="AG339" s="1418"/>
      <c r="AH339" s="1419"/>
      <c r="AI339" s="1420"/>
      <c r="AJ339" s="1421"/>
      <c r="AK339" s="1422"/>
      <c r="AL339" s="1423"/>
      <c r="AN339" s="120"/>
      <c r="AO339" s="1410"/>
      <c r="AP339" s="1410"/>
      <c r="AQ339" s="1410"/>
      <c r="AR339" s="1411"/>
      <c r="AS339" s="1412"/>
      <c r="AT339" s="1413"/>
      <c r="AU339" s="1414"/>
      <c r="AV339" s="1415"/>
      <c r="AW339" s="1416"/>
      <c r="AX339" s="1415"/>
      <c r="AY339" s="1417"/>
      <c r="AZ339" s="1418"/>
      <c r="BA339" s="1419"/>
      <c r="BB339" s="1420"/>
      <c r="BC339" s="1421"/>
      <c r="BD339" s="1422"/>
      <c r="BE339" s="1423"/>
      <c r="BH339" s="3">
        <v>1</v>
      </c>
    </row>
    <row r="340" spans="1:62" ht="18.75">
      <c r="B340" s="120"/>
      <c r="C340" s="1410"/>
      <c r="D340" s="1410"/>
      <c r="E340" s="1410"/>
      <c r="F340" s="1411"/>
      <c r="G340" s="1412"/>
      <c r="H340" s="1413"/>
      <c r="I340" s="1414"/>
      <c r="J340" s="1415"/>
      <c r="K340" s="1416"/>
      <c r="L340" s="1415"/>
      <c r="M340" s="1417"/>
      <c r="N340" s="1418"/>
      <c r="O340" s="1419"/>
      <c r="P340" s="1420"/>
      <c r="Q340" s="1421"/>
      <c r="R340" s="1422"/>
      <c r="S340" s="1423"/>
      <c r="U340" s="120"/>
      <c r="V340" s="1410"/>
      <c r="W340" s="1410"/>
      <c r="X340" s="1410"/>
      <c r="Y340" s="1411"/>
      <c r="Z340" s="1412"/>
      <c r="AA340" s="1413"/>
      <c r="AB340" s="1414"/>
      <c r="AC340" s="1415"/>
      <c r="AD340" s="1416"/>
      <c r="AE340" s="1415"/>
      <c r="AF340" s="1417"/>
      <c r="AG340" s="1418"/>
      <c r="AH340" s="1419"/>
      <c r="AI340" s="1420"/>
      <c r="AJ340" s="1421"/>
      <c r="AK340" s="1422"/>
      <c r="AL340" s="1423"/>
      <c r="AN340" s="120"/>
      <c r="AO340" s="1410"/>
      <c r="AP340" s="1410"/>
      <c r="AQ340" s="1410"/>
      <c r="AR340" s="1411"/>
      <c r="AS340" s="1412"/>
      <c r="AT340" s="1413"/>
      <c r="AU340" s="1414"/>
      <c r="AV340" s="1415"/>
      <c r="AW340" s="1416"/>
      <c r="AX340" s="1415"/>
      <c r="AY340" s="1417"/>
      <c r="AZ340" s="1418"/>
      <c r="BA340" s="1419"/>
      <c r="BB340" s="1420"/>
      <c r="BC340" s="1421"/>
      <c r="BD340" s="1422"/>
      <c r="BE340" s="1423"/>
      <c r="BH340" s="3">
        <v>1</v>
      </c>
    </row>
    <row r="341" spans="1:62" ht="18.75">
      <c r="B341" s="120"/>
      <c r="C341" s="1410"/>
      <c r="D341" s="1410"/>
      <c r="E341" s="1410"/>
      <c r="F341" s="1411"/>
      <c r="G341" s="1412"/>
      <c r="H341" s="1413"/>
      <c r="I341" s="1414"/>
      <c r="J341" s="1415"/>
      <c r="K341" s="1416"/>
      <c r="L341" s="1415"/>
      <c r="M341" s="1417"/>
      <c r="N341" s="1418"/>
      <c r="O341" s="1419"/>
      <c r="P341" s="1420"/>
      <c r="Q341" s="1421"/>
      <c r="R341" s="1422"/>
      <c r="S341" s="1423"/>
      <c r="U341" s="120"/>
      <c r="V341" s="1410"/>
      <c r="W341" s="1410"/>
      <c r="X341" s="1410"/>
      <c r="Y341" s="1411"/>
      <c r="Z341" s="1412"/>
      <c r="AA341" s="1413"/>
      <c r="AB341" s="1414"/>
      <c r="AC341" s="1415"/>
      <c r="AD341" s="1416"/>
      <c r="AE341" s="1415"/>
      <c r="AF341" s="1417"/>
      <c r="AG341" s="1418"/>
      <c r="AH341" s="1419"/>
      <c r="AI341" s="1420"/>
      <c r="AJ341" s="1421"/>
      <c r="AK341" s="1422"/>
      <c r="AL341" s="1423"/>
      <c r="AN341" s="120"/>
      <c r="AO341" s="1410"/>
      <c r="AP341" s="1410"/>
      <c r="AQ341" s="1410"/>
      <c r="AR341" s="1411"/>
      <c r="AS341" s="1412"/>
      <c r="AT341" s="1413"/>
      <c r="AU341" s="1414"/>
      <c r="AV341" s="1415"/>
      <c r="AW341" s="1416"/>
      <c r="AX341" s="1415"/>
      <c r="AY341" s="1417"/>
      <c r="AZ341" s="1418"/>
      <c r="BA341" s="1419"/>
      <c r="BB341" s="1420"/>
      <c r="BC341" s="1421"/>
      <c r="BD341" s="1422"/>
      <c r="BE341" s="1423"/>
      <c r="BH341" s="3">
        <v>1</v>
      </c>
    </row>
    <row r="342" spans="1:62" ht="27" customHeight="1">
      <c r="B342" s="273" t="s">
        <v>11</v>
      </c>
      <c r="C342" s="273"/>
      <c r="D342" s="273"/>
      <c r="E342" s="273"/>
      <c r="F342" s="273"/>
      <c r="G342" s="273"/>
      <c r="H342" s="273"/>
      <c r="I342" s="273"/>
      <c r="J342" s="273"/>
      <c r="K342" s="273"/>
      <c r="L342" s="273"/>
      <c r="M342" s="273"/>
      <c r="N342" s="273"/>
      <c r="O342" s="273"/>
      <c r="P342" s="273"/>
      <c r="Q342" s="273"/>
      <c r="R342" s="273"/>
      <c r="S342" s="273"/>
      <c r="U342" s="273" t="s">
        <v>11</v>
      </c>
      <c r="V342" s="273"/>
      <c r="W342" s="273"/>
      <c r="X342" s="273"/>
      <c r="Y342" s="273"/>
      <c r="Z342" s="273"/>
      <c r="AA342" s="273"/>
      <c r="AB342" s="273"/>
      <c r="AC342" s="273"/>
      <c r="AD342" s="273"/>
      <c r="AE342" s="273"/>
      <c r="AF342" s="273"/>
      <c r="AG342" s="273"/>
      <c r="AH342" s="273"/>
      <c r="AI342" s="273"/>
      <c r="AJ342" s="273"/>
      <c r="AK342" s="273"/>
      <c r="AL342" s="273"/>
      <c r="AN342" s="273" t="s">
        <v>11</v>
      </c>
      <c r="AO342" s="273"/>
      <c r="AP342" s="273"/>
      <c r="AQ342" s="273"/>
      <c r="AR342" s="273"/>
      <c r="AS342" s="273"/>
      <c r="AT342" s="273"/>
      <c r="AU342" s="273"/>
      <c r="AV342" s="273"/>
      <c r="AW342" s="273"/>
      <c r="AX342" s="273"/>
      <c r="AY342" s="273"/>
      <c r="AZ342" s="273"/>
      <c r="BA342" s="273"/>
      <c r="BB342" s="273"/>
      <c r="BC342" s="273"/>
      <c r="BD342" s="273"/>
      <c r="BE342" s="273"/>
      <c r="BH342" s="876" t="s">
        <v>840</v>
      </c>
    </row>
    <row r="343" spans="1:62">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v>1</v>
      </c>
      <c r="BG343" s="3">
        <v>1</v>
      </c>
      <c r="BH343" s="1" t="str">
        <f>ADDRESS(ROW(),COLUMN(),4)</f>
        <v>BH343</v>
      </c>
      <c r="BI343" s="878"/>
      <c r="BJ343" s="879" t="str">
        <f>ADDRESS(ROW(),COLUMN(),4)</f>
        <v>BJ343</v>
      </c>
    </row>
  </sheetData>
  <mergeCells count="19">
    <mergeCell ref="P46:S47"/>
    <mergeCell ref="R18:R19"/>
    <mergeCell ref="S18:S19"/>
    <mergeCell ref="P36:S36"/>
    <mergeCell ref="R38:S38"/>
    <mergeCell ref="P39:Q39"/>
    <mergeCell ref="P42:S43"/>
    <mergeCell ref="I16:K16"/>
    <mergeCell ref="J18:J19"/>
    <mergeCell ref="K18:K19"/>
    <mergeCell ref="L18:L19"/>
    <mergeCell ref="P18:P19"/>
    <mergeCell ref="Q18:Q19"/>
    <mergeCell ref="B4:BC5"/>
    <mergeCell ref="BD4:BE7"/>
    <mergeCell ref="J10:P11"/>
    <mergeCell ref="Q10:R11"/>
    <mergeCell ref="S10:S11"/>
    <mergeCell ref="K13:M14"/>
  </mergeCells>
  <conditionalFormatting sqref="L20:L24">
    <cfRule type="cellIs" dxfId="6" priority="1" operator="notEqual">
      <formula>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532C0-5F80-4231-95BE-F30506F02935}">
  <dimension ref="A1:BJ343"/>
  <sheetViews>
    <sheetView workbookViewId="0">
      <selection activeCell="AD16" sqref="AD16"/>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8" width="13.7109375" customWidth="1"/>
    <col min="19" max="19" width="17.7109375" customWidth="1"/>
    <col min="20" max="20" width="6.140625" customWidth="1"/>
    <col min="21" max="25" width="3.7109375" customWidth="1"/>
    <col min="26" max="27" width="12.7109375" customWidth="1"/>
    <col min="28" max="28" width="3.7109375" customWidth="1"/>
    <col min="29" max="29" width="9.7109375" customWidth="1"/>
    <col min="30" max="30" width="12.7109375" customWidth="1"/>
    <col min="31" max="31" width="13.7109375" customWidth="1"/>
    <col min="32" max="32" width="40.7109375" customWidth="1"/>
    <col min="33" max="33" width="10.7109375" customWidth="1"/>
    <col min="34" max="34" width="9.7109375" customWidth="1"/>
    <col min="35" max="37" width="13.7109375" customWidth="1"/>
    <col min="38" max="38" width="17.7109375" customWidth="1"/>
    <col min="39" max="39" width="5.7109375" customWidth="1"/>
    <col min="40" max="44" width="3.7109375" customWidth="1"/>
    <col min="45" max="46" width="12.7109375" customWidth="1"/>
    <col min="47" max="47" width="3.7109375" customWidth="1"/>
    <col min="48" max="48" width="9.7109375" customWidth="1"/>
    <col min="49" max="49" width="12.7109375" customWidth="1"/>
    <col min="50" max="50" width="13.7109375" customWidth="1"/>
    <col min="51" max="51" width="40.7109375" customWidth="1"/>
    <col min="52" max="52" width="10.7109375" customWidth="1"/>
    <col min="53" max="53" width="9.7109375" customWidth="1"/>
    <col min="54" max="56" width="13.7109375" customWidth="1"/>
    <col min="57" max="57" width="17.7109375" customWidth="1"/>
    <col min="60" max="60" width="5.42578125" customWidth="1"/>
    <col min="62" max="62" width="86" customWidth="1"/>
  </cols>
  <sheetData>
    <row r="1" spans="1:62" ht="15.75" thickTop="1">
      <c r="A1" s="1" t="str">
        <f>ADDRESS(ROW(),COLUMN(),4)</f>
        <v>A1</v>
      </c>
      <c r="B1" s="2" t="str">
        <f t="shared" ref="B1:BE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H1" s="3">
        <v>1</v>
      </c>
      <c r="BI1" s="4" t="str">
        <f>SUBSTITUTE(ADDRESS(1,COLUMN(),4),"1","")</f>
        <v>BI</v>
      </c>
      <c r="BJ1" s="5" t="str">
        <f>SUBSTITUTE(ADDRESS(1,COLUMN(),4),"1","")</f>
        <v>BJ</v>
      </c>
    </row>
    <row r="2" spans="1:62">
      <c r="B2" s="1104">
        <f t="shared" ref="B2:BE2" ca="1" si="1">CELL("largeur",B2)</f>
        <v>3</v>
      </c>
      <c r="C2" s="1104">
        <f t="shared" ca="1" si="1"/>
        <v>3</v>
      </c>
      <c r="D2" s="1104">
        <f t="shared" ca="1" si="1"/>
        <v>3</v>
      </c>
      <c r="E2" s="1104">
        <f t="shared" ca="1" si="1"/>
        <v>3</v>
      </c>
      <c r="F2" s="1104">
        <f t="shared" ca="1" si="1"/>
        <v>3</v>
      </c>
      <c r="G2" s="1104">
        <f t="shared" ca="1" si="1"/>
        <v>12</v>
      </c>
      <c r="H2" s="1104">
        <f t="shared" ca="1" si="1"/>
        <v>12</v>
      </c>
      <c r="I2" s="1104">
        <f t="shared" ca="1" si="1"/>
        <v>3</v>
      </c>
      <c r="J2" s="1104">
        <f t="shared" ca="1" si="1"/>
        <v>9</v>
      </c>
      <c r="K2" s="1104">
        <f t="shared" ca="1" si="1"/>
        <v>12</v>
      </c>
      <c r="L2" s="1104">
        <f t="shared" ca="1" si="1"/>
        <v>13</v>
      </c>
      <c r="M2" s="1104">
        <f t="shared" ca="1" si="1"/>
        <v>40</v>
      </c>
      <c r="N2" s="1104">
        <f t="shared" ca="1" si="1"/>
        <v>10</v>
      </c>
      <c r="O2" s="1104">
        <f t="shared" ca="1" si="1"/>
        <v>9</v>
      </c>
      <c r="P2" s="1104">
        <f t="shared" ca="1" si="1"/>
        <v>13</v>
      </c>
      <c r="Q2" s="1104">
        <f t="shared" ca="1" si="1"/>
        <v>13</v>
      </c>
      <c r="R2" s="1104">
        <f t="shared" ca="1" si="1"/>
        <v>13</v>
      </c>
      <c r="S2" s="1104">
        <f t="shared" ca="1" si="1"/>
        <v>17</v>
      </c>
      <c r="U2" s="1104">
        <f t="shared" ca="1" si="1"/>
        <v>3</v>
      </c>
      <c r="V2" s="1104">
        <f t="shared" ca="1" si="1"/>
        <v>3</v>
      </c>
      <c r="W2" s="1104">
        <f t="shared" ca="1" si="1"/>
        <v>3</v>
      </c>
      <c r="X2" s="1104">
        <f t="shared" ca="1" si="1"/>
        <v>3</v>
      </c>
      <c r="Y2" s="1104">
        <f t="shared" ca="1" si="1"/>
        <v>3</v>
      </c>
      <c r="Z2" s="1104">
        <f t="shared" ca="1" si="1"/>
        <v>12</v>
      </c>
      <c r="AA2" s="1104">
        <f t="shared" ca="1" si="1"/>
        <v>12</v>
      </c>
      <c r="AB2" s="1104">
        <f t="shared" ca="1" si="1"/>
        <v>3</v>
      </c>
      <c r="AC2" s="1104">
        <f t="shared" ca="1" si="1"/>
        <v>9</v>
      </c>
      <c r="AD2" s="1104">
        <f t="shared" ca="1" si="1"/>
        <v>12</v>
      </c>
      <c r="AE2" s="1104">
        <f t="shared" ca="1" si="1"/>
        <v>13</v>
      </c>
      <c r="AF2" s="1104">
        <f t="shared" ca="1" si="1"/>
        <v>40</v>
      </c>
      <c r="AG2" s="1104">
        <f t="shared" ca="1" si="1"/>
        <v>10</v>
      </c>
      <c r="AH2" s="1104">
        <f t="shared" ca="1" si="1"/>
        <v>9</v>
      </c>
      <c r="AI2" s="1104">
        <f t="shared" ca="1" si="1"/>
        <v>13</v>
      </c>
      <c r="AJ2" s="1104">
        <f t="shared" ca="1" si="1"/>
        <v>13</v>
      </c>
      <c r="AK2" s="1104">
        <f t="shared" ca="1" si="1"/>
        <v>13</v>
      </c>
      <c r="AL2" s="1104">
        <f t="shared" ca="1" si="1"/>
        <v>17</v>
      </c>
      <c r="AN2" s="1104">
        <f t="shared" ca="1" si="1"/>
        <v>3</v>
      </c>
      <c r="AO2" s="1104">
        <f t="shared" ca="1" si="1"/>
        <v>3</v>
      </c>
      <c r="AP2" s="1104">
        <f t="shared" ca="1" si="1"/>
        <v>3</v>
      </c>
      <c r="AQ2" s="1104">
        <f t="shared" ca="1" si="1"/>
        <v>3</v>
      </c>
      <c r="AR2" s="1104">
        <f t="shared" ca="1" si="1"/>
        <v>3</v>
      </c>
      <c r="AS2" s="1104">
        <f t="shared" ca="1" si="1"/>
        <v>12</v>
      </c>
      <c r="AT2" s="1104">
        <f t="shared" ca="1" si="1"/>
        <v>12</v>
      </c>
      <c r="AU2" s="1104">
        <f t="shared" ca="1" si="1"/>
        <v>3</v>
      </c>
      <c r="AV2" s="1104">
        <f t="shared" ca="1" si="1"/>
        <v>9</v>
      </c>
      <c r="AW2" s="1104">
        <f t="shared" ca="1" si="1"/>
        <v>12</v>
      </c>
      <c r="AX2" s="1104">
        <f t="shared" ca="1" si="1"/>
        <v>13</v>
      </c>
      <c r="AY2" s="1104">
        <f t="shared" ca="1" si="1"/>
        <v>40</v>
      </c>
      <c r="AZ2" s="1104">
        <f t="shared" ca="1" si="1"/>
        <v>10</v>
      </c>
      <c r="BA2" s="1104">
        <f t="shared" ca="1" si="1"/>
        <v>9</v>
      </c>
      <c r="BB2" s="1104">
        <f t="shared" ca="1" si="1"/>
        <v>13</v>
      </c>
      <c r="BC2" s="1104">
        <f t="shared" ca="1" si="1"/>
        <v>13</v>
      </c>
      <c r="BD2" s="1104">
        <f t="shared" ca="1" si="1"/>
        <v>13</v>
      </c>
      <c r="BE2" s="1104">
        <f t="shared" ca="1" si="1"/>
        <v>17</v>
      </c>
      <c r="BF2" s="1344" t="s">
        <v>2072</v>
      </c>
      <c r="BH2" s="3">
        <v>1</v>
      </c>
      <c r="BI2" s="7" t="s">
        <v>3</v>
      </c>
      <c r="BJ2" s="8"/>
    </row>
    <row r="3" spans="1:62" ht="19.5" customHeight="1" thickBot="1">
      <c r="B3" s="1105">
        <v>3</v>
      </c>
      <c r="C3" s="1105">
        <v>3</v>
      </c>
      <c r="D3" s="1105">
        <v>3</v>
      </c>
      <c r="E3" s="1105">
        <v>3</v>
      </c>
      <c r="F3" s="1105">
        <v>3</v>
      </c>
      <c r="G3" s="1105">
        <v>12</v>
      </c>
      <c r="H3" s="1105">
        <v>12</v>
      </c>
      <c r="I3" s="1105">
        <v>3</v>
      </c>
      <c r="J3" s="1105">
        <v>9</v>
      </c>
      <c r="K3" s="1105">
        <v>12</v>
      </c>
      <c r="L3" s="1105">
        <v>13</v>
      </c>
      <c r="M3" s="1105">
        <v>40</v>
      </c>
      <c r="N3" s="1105">
        <v>10</v>
      </c>
      <c r="O3" s="1105">
        <v>9</v>
      </c>
      <c r="P3" s="1105">
        <v>13</v>
      </c>
      <c r="Q3" s="1105">
        <v>13</v>
      </c>
      <c r="R3" s="1105">
        <v>13</v>
      </c>
      <c r="S3" s="1105">
        <v>17</v>
      </c>
      <c r="T3" s="1384">
        <v>1</v>
      </c>
      <c r="U3" s="1105">
        <v>3</v>
      </c>
      <c r="V3" s="1105">
        <v>3</v>
      </c>
      <c r="W3" s="1105">
        <v>3</v>
      </c>
      <c r="X3" s="1105">
        <v>3</v>
      </c>
      <c r="Y3" s="1105">
        <v>3</v>
      </c>
      <c r="Z3" s="1105">
        <v>12</v>
      </c>
      <c r="AA3" s="1105">
        <v>12</v>
      </c>
      <c r="AB3" s="1105">
        <v>3</v>
      </c>
      <c r="AC3" s="1105">
        <v>9</v>
      </c>
      <c r="AD3" s="1105">
        <v>12</v>
      </c>
      <c r="AE3" s="1105">
        <v>13</v>
      </c>
      <c r="AF3" s="1105">
        <v>40</v>
      </c>
      <c r="AG3" s="1105">
        <v>10</v>
      </c>
      <c r="AH3" s="1105">
        <v>9</v>
      </c>
      <c r="AI3" s="1105">
        <v>13</v>
      </c>
      <c r="AJ3" s="1105">
        <v>13</v>
      </c>
      <c r="AK3" s="1105">
        <v>13</v>
      </c>
      <c r="AL3" s="1105">
        <v>17</v>
      </c>
      <c r="AM3" s="1384"/>
      <c r="AN3" s="1105">
        <v>3</v>
      </c>
      <c r="AO3" s="1105">
        <v>3</v>
      </c>
      <c r="AP3" s="1105">
        <v>3</v>
      </c>
      <c r="AQ3" s="1105">
        <v>3</v>
      </c>
      <c r="AR3" s="1105">
        <v>3</v>
      </c>
      <c r="AS3" s="1105">
        <v>12</v>
      </c>
      <c r="AT3" s="1105">
        <v>12</v>
      </c>
      <c r="AU3" s="1105">
        <v>3</v>
      </c>
      <c r="AV3" s="1105">
        <v>9</v>
      </c>
      <c r="AW3" s="1105">
        <v>12</v>
      </c>
      <c r="AX3" s="1105">
        <v>13</v>
      </c>
      <c r="AY3" s="1105">
        <v>40</v>
      </c>
      <c r="AZ3" s="1105">
        <v>10</v>
      </c>
      <c r="BA3" s="1105">
        <v>9</v>
      </c>
      <c r="BB3" s="1105">
        <v>13</v>
      </c>
      <c r="BC3" s="1105">
        <v>13</v>
      </c>
      <c r="BD3" s="1105">
        <v>13</v>
      </c>
      <c r="BE3" s="1105">
        <v>17</v>
      </c>
      <c r="BF3" s="1344" t="s">
        <v>1429</v>
      </c>
      <c r="BH3" s="3">
        <v>1</v>
      </c>
      <c r="BI3" s="11">
        <f ca="1">COUNTA(A1:BG343) + COUNTBLANK(A1:BG343)</f>
        <v>20279</v>
      </c>
      <c r="BJ3" s="12" t="str">
        <f>"cellules entre -cells -celdas  "&amp;" " &amp;A1&amp;" et  "&amp;BH343</f>
        <v>cellules entre -cells -celdas   A1 et  BH343</v>
      </c>
    </row>
    <row r="4" spans="1:62" s="1385" customFormat="1" ht="27" customHeight="1">
      <c r="B4" s="2110" t="s">
        <v>2723</v>
      </c>
      <c r="C4" s="2111"/>
      <c r="D4" s="2111"/>
      <c r="E4" s="211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111"/>
      <c r="AD4" s="2111"/>
      <c r="AE4" s="2111"/>
      <c r="AF4" s="2111"/>
      <c r="AG4" s="2111"/>
      <c r="AH4" s="2111"/>
      <c r="AI4" s="2111"/>
      <c r="AJ4" s="2111"/>
      <c r="AK4" s="2111"/>
      <c r="AL4" s="2111"/>
      <c r="AM4" s="2111"/>
      <c r="AN4" s="2111"/>
      <c r="AO4" s="2111"/>
      <c r="AP4" s="2111"/>
      <c r="AQ4" s="2111"/>
      <c r="AR4" s="2111"/>
      <c r="AS4" s="2111"/>
      <c r="AT4" s="2111"/>
      <c r="AU4" s="2111"/>
      <c r="AV4" s="2111"/>
      <c r="AW4" s="2111"/>
      <c r="AX4" s="2111"/>
      <c r="AY4" s="2111"/>
      <c r="AZ4" s="2111"/>
      <c r="BA4" s="2111"/>
      <c r="BB4" s="2111"/>
      <c r="BC4" s="2111"/>
      <c r="BD4" s="2114" t="s">
        <v>1</v>
      </c>
      <c r="BE4" s="2115"/>
      <c r="BH4" s="3">
        <v>1</v>
      </c>
      <c r="BI4" s="11">
        <f ca="1">COUNTA(A1:BG343)</f>
        <v>1067</v>
      </c>
      <c r="BJ4" s="12" t="s">
        <v>10</v>
      </c>
    </row>
    <row r="5" spans="1:62" ht="27" customHeight="1">
      <c r="B5" s="2112"/>
      <c r="C5" s="2113"/>
      <c r="D5" s="2113"/>
      <c r="E5" s="2113"/>
      <c r="F5" s="2113"/>
      <c r="G5" s="2113"/>
      <c r="H5" s="2113"/>
      <c r="I5" s="2113"/>
      <c r="J5" s="2113"/>
      <c r="K5" s="2113"/>
      <c r="L5" s="2113"/>
      <c r="M5" s="2113"/>
      <c r="N5" s="2113"/>
      <c r="O5" s="2113"/>
      <c r="P5" s="2113"/>
      <c r="Q5" s="2113"/>
      <c r="R5" s="2113"/>
      <c r="S5" s="2113"/>
      <c r="T5" s="2113"/>
      <c r="U5" s="2113"/>
      <c r="V5" s="2113"/>
      <c r="W5" s="2113"/>
      <c r="X5" s="2113"/>
      <c r="Y5" s="2113"/>
      <c r="Z5" s="2113"/>
      <c r="AA5" s="2113"/>
      <c r="AB5" s="2113"/>
      <c r="AC5" s="2113"/>
      <c r="AD5" s="2113"/>
      <c r="AE5" s="2113"/>
      <c r="AF5" s="2113"/>
      <c r="AG5" s="2113"/>
      <c r="AH5" s="2113"/>
      <c r="AI5" s="2113"/>
      <c r="AJ5" s="2113"/>
      <c r="AK5" s="2113"/>
      <c r="AL5" s="2113"/>
      <c r="AM5" s="2113"/>
      <c r="AN5" s="2113"/>
      <c r="AO5" s="2113"/>
      <c r="AP5" s="2113"/>
      <c r="AQ5" s="2113"/>
      <c r="AR5" s="2113"/>
      <c r="AS5" s="2113"/>
      <c r="AT5" s="2113"/>
      <c r="AU5" s="2113"/>
      <c r="AV5" s="2113"/>
      <c r="AW5" s="2113"/>
      <c r="AX5" s="2113"/>
      <c r="AY5" s="2113"/>
      <c r="AZ5" s="2113"/>
      <c r="BA5" s="2113"/>
      <c r="BB5" s="2113"/>
      <c r="BC5" s="2113"/>
      <c r="BD5" s="2116"/>
      <c r="BE5" s="2117"/>
      <c r="BH5" s="3">
        <v>1</v>
      </c>
      <c r="BI5" s="11">
        <f ca="1">COUNTBLANK(A1:BG343)</f>
        <v>19212</v>
      </c>
      <c r="BJ5" s="12" t="s">
        <v>13</v>
      </c>
    </row>
    <row r="6" spans="1:62" ht="27" customHeight="1">
      <c r="B6" s="1388" t="s">
        <v>2724</v>
      </c>
      <c r="C6" s="1389"/>
      <c r="D6" s="1389"/>
      <c r="E6" s="1389"/>
      <c r="F6" s="1389"/>
      <c r="G6" s="1389"/>
      <c r="H6" s="1389"/>
      <c r="I6" s="1389"/>
      <c r="J6" s="1389"/>
      <c r="K6" s="1389"/>
      <c r="L6" s="1389"/>
      <c r="M6" s="1389"/>
      <c r="N6" s="1389" t="s">
        <v>2725</v>
      </c>
      <c r="O6" s="1389"/>
      <c r="P6" s="1389"/>
      <c r="Q6" s="1389"/>
      <c r="R6" s="1389"/>
      <c r="S6" s="1389"/>
      <c r="T6" s="1389"/>
      <c r="U6" s="1389"/>
      <c r="V6" s="1389"/>
      <c r="W6" s="1389"/>
      <c r="X6" s="1389"/>
      <c r="Y6" s="1389"/>
      <c r="Z6" s="1389"/>
      <c r="AA6" s="1389"/>
      <c r="AB6" s="1389"/>
      <c r="AC6" s="1389" t="s">
        <v>2726</v>
      </c>
      <c r="AD6" s="1389"/>
      <c r="AE6" s="1389"/>
      <c r="AF6" s="1389"/>
      <c r="AG6" s="1389"/>
      <c r="AH6" s="1389"/>
      <c r="AI6" s="1389"/>
      <c r="AJ6" s="1389"/>
      <c r="AK6" s="1389"/>
      <c r="AL6" s="1389"/>
      <c r="AM6" s="1389"/>
      <c r="AN6" s="1389"/>
      <c r="AO6" s="1389"/>
      <c r="AP6" s="1389"/>
      <c r="AQ6" s="1390"/>
      <c r="AR6" s="1390"/>
      <c r="AS6" s="1390"/>
      <c r="AT6" s="1390"/>
      <c r="AU6" s="1390"/>
      <c r="AV6" s="1390"/>
      <c r="AW6" s="1390"/>
      <c r="AX6" s="1390"/>
      <c r="AY6" s="1390"/>
      <c r="AZ6" s="1390"/>
      <c r="BA6" s="1390"/>
      <c r="BB6" s="1390"/>
      <c r="BC6" s="1390"/>
      <c r="BD6" s="2116"/>
      <c r="BE6" s="2117"/>
      <c r="BH6" s="3">
        <v>1</v>
      </c>
      <c r="BI6" s="11">
        <f>SUM(BH1:BH341)+2</f>
        <v>340</v>
      </c>
      <c r="BJ6" s="12" t="s">
        <v>15</v>
      </c>
    </row>
    <row r="7" spans="1:62" ht="27" customHeight="1" thickBot="1">
      <c r="B7" s="1388" t="s">
        <v>2727</v>
      </c>
      <c r="C7" s="1391"/>
      <c r="D7" s="1391"/>
      <c r="E7" s="1391"/>
      <c r="F7" s="1391"/>
      <c r="G7" s="1391"/>
      <c r="H7" s="1391"/>
      <c r="I7" s="1391"/>
      <c r="J7" s="1391"/>
      <c r="K7" s="1391"/>
      <c r="L7" s="1391"/>
      <c r="M7" s="1391"/>
      <c r="N7" s="1391" t="s">
        <v>2728</v>
      </c>
      <c r="O7" s="1391"/>
      <c r="P7" s="1391"/>
      <c r="Q7" s="1391"/>
      <c r="R7" s="1391"/>
      <c r="S7" s="1391"/>
      <c r="T7" s="1391"/>
      <c r="U7" s="1391"/>
      <c r="V7" s="1391"/>
      <c r="W7" s="1391"/>
      <c r="X7" s="1391"/>
      <c r="Y7" s="1391"/>
      <c r="Z7" s="1391"/>
      <c r="AA7" s="1391"/>
      <c r="AB7" s="1391"/>
      <c r="AC7" s="1391" t="s">
        <v>2729</v>
      </c>
      <c r="AD7" s="1391"/>
      <c r="AE7" s="1391"/>
      <c r="AF7" s="1391"/>
      <c r="AG7" s="1391"/>
      <c r="AH7" s="1391"/>
      <c r="AI7" s="1391"/>
      <c r="AJ7" s="1391"/>
      <c r="AK7" s="1391"/>
      <c r="AL7" s="1391"/>
      <c r="AM7" s="1391"/>
      <c r="AN7" s="1391"/>
      <c r="AO7" s="1391"/>
      <c r="AP7" s="1391"/>
      <c r="AQ7" s="1392"/>
      <c r="AR7" s="1392"/>
      <c r="AS7" s="1392"/>
      <c r="AT7" s="1392"/>
      <c r="AU7" s="1392"/>
      <c r="AV7" s="1392"/>
      <c r="AW7" s="1392"/>
      <c r="AX7" s="1392"/>
      <c r="AY7" s="1393" t="s">
        <v>2730</v>
      </c>
      <c r="AZ7" s="1393"/>
      <c r="BA7" s="1393"/>
      <c r="BB7" s="1394"/>
      <c r="BC7" s="1394"/>
      <c r="BD7" s="2118"/>
      <c r="BE7" s="2119"/>
      <c r="BH7" s="3">
        <v>1</v>
      </c>
      <c r="BI7" s="11">
        <f>SUM(A343:BG343)+1</f>
        <v>60</v>
      </c>
      <c r="BJ7" s="12" t="s">
        <v>18</v>
      </c>
    </row>
    <row r="8" spans="1:62" ht="27" customHeight="1">
      <c r="B8" s="1395" t="s">
        <v>217</v>
      </c>
      <c r="C8" s="1396" t="str">
        <f ca="1">CELL("nomfichier")</f>
        <v>D:\Données\1.UPRT\0-UPRT.fait\1-UPRT.FR-SITE-WEB\ff-fiches-fabrications\ff.fiches.fabrication.2023\ffr.restaurant.2023\[postit.sauvegarde.05.10.2025.xlsx]Nota.ES</v>
      </c>
      <c r="D8" s="139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97"/>
      <c r="AO8" s="1397"/>
      <c r="AP8" s="1397"/>
      <c r="AQ8" s="1397"/>
      <c r="AR8" s="1397"/>
      <c r="AS8" s="1397"/>
      <c r="AT8" s="1397"/>
      <c r="AU8" s="1397"/>
      <c r="AV8" s="1397"/>
      <c r="AW8" s="1397"/>
      <c r="AX8" s="1397"/>
      <c r="AY8" s="1397"/>
      <c r="AZ8" s="1397"/>
      <c r="BA8" s="1397"/>
      <c r="BB8" s="1397"/>
      <c r="BC8" s="1397"/>
      <c r="BD8" s="1397"/>
      <c r="BE8" s="1398"/>
      <c r="BH8" s="3">
        <v>1</v>
      </c>
    </row>
    <row r="9" spans="1:62" ht="27" customHeight="1" thickBot="1">
      <c r="B9" s="1399"/>
      <c r="C9" s="1400" t="s">
        <v>1774</v>
      </c>
      <c r="D9" s="1399"/>
      <c r="E9" s="1401"/>
      <c r="F9" s="1399"/>
      <c r="G9" s="1401"/>
      <c r="H9" s="1399"/>
      <c r="I9" s="1401"/>
      <c r="J9" s="1399"/>
      <c r="K9" s="1401"/>
      <c r="L9" s="1399"/>
      <c r="M9" s="1401"/>
      <c r="N9" s="1399"/>
      <c r="O9" s="1401"/>
      <c r="P9" s="1399"/>
      <c r="Q9" s="1401"/>
      <c r="R9" s="1399"/>
      <c r="S9" s="1401"/>
      <c r="T9" s="1387"/>
      <c r="U9" s="1399"/>
      <c r="V9" s="1401"/>
      <c r="W9" s="1399"/>
      <c r="X9" s="1401"/>
      <c r="Y9" s="1399"/>
      <c r="Z9" s="1401"/>
      <c r="AA9" s="1399"/>
      <c r="AB9" s="1401"/>
      <c r="AC9" s="1399"/>
      <c r="AD9" s="1401"/>
      <c r="AE9" s="1399"/>
      <c r="AF9" s="1401"/>
      <c r="AG9" s="1399"/>
      <c r="AH9" s="1401"/>
      <c r="AI9" s="1399"/>
      <c r="AJ9" s="1401"/>
      <c r="AK9" s="1399"/>
      <c r="AL9" s="1401"/>
      <c r="AM9" s="1387"/>
      <c r="AN9" s="1399"/>
      <c r="AO9" s="1401"/>
      <c r="AP9" s="1399"/>
      <c r="AQ9" s="1401"/>
      <c r="AR9" s="1399"/>
      <c r="AS9" s="1401"/>
      <c r="AT9" s="1399"/>
      <c r="AU9" s="1401"/>
      <c r="AV9" s="1399"/>
      <c r="AW9" s="1401"/>
      <c r="AX9" s="1399"/>
      <c r="AY9" s="1401"/>
      <c r="AZ9" s="1399"/>
      <c r="BA9" s="1401"/>
      <c r="BB9" s="1399"/>
      <c r="BC9" s="1401"/>
      <c r="BD9" s="1399"/>
      <c r="BE9" s="1401"/>
      <c r="BH9" s="3">
        <v>1</v>
      </c>
    </row>
    <row r="10" spans="1:62" ht="27" customHeight="1">
      <c r="B10" s="22" t="s">
        <v>11</v>
      </c>
      <c r="C10" s="23" t="str">
        <f>C16</f>
        <v>M MILLE-FEUILLE meringue et chiboust pamplemousse aux fraises des bois | pâtisserie--ENTREMET| Auteur &gt; VOUS</v>
      </c>
      <c r="D10" s="24">
        <f>D16</f>
        <v>1</v>
      </c>
      <c r="E10" s="24" t="str">
        <f>E16</f>
        <v>coupe</v>
      </c>
      <c r="F10" s="25" t="str">
        <f>F16</f>
        <v>Recette mère ► MILLE-FEUILLE  aux fraises des bois</v>
      </c>
      <c r="G10" s="26" t="s">
        <v>22</v>
      </c>
      <c r="H10" s="27" t="s">
        <v>23</v>
      </c>
      <c r="I10" s="27"/>
      <c r="J10" s="2012" t="s">
        <v>57</v>
      </c>
      <c r="K10" s="2012"/>
      <c r="L10" s="2012"/>
      <c r="M10" s="2012"/>
      <c r="N10" s="2012"/>
      <c r="O10" s="2012"/>
      <c r="P10" s="2012"/>
      <c r="Q10" s="1754" t="s">
        <v>25</v>
      </c>
      <c r="R10" s="1754"/>
      <c r="S10" s="1736" t="str">
        <f>UPPER(LEFT(J10,1))</f>
        <v>M</v>
      </c>
      <c r="T10" s="1409"/>
      <c r="U10" s="1402"/>
      <c r="V10" s="1403"/>
      <c r="W10" s="1403"/>
      <c r="X10" s="1403"/>
      <c r="Y10" s="1404"/>
      <c r="Z10" s="1405"/>
      <c r="AA10" s="1406"/>
      <c r="AB10" s="1406"/>
      <c r="AC10" s="61"/>
      <c r="AD10" s="61"/>
      <c r="AE10" s="61"/>
      <c r="AF10" s="61"/>
      <c r="AG10" s="61"/>
      <c r="AH10" s="61"/>
      <c r="AI10" s="61"/>
      <c r="AJ10" s="1407"/>
      <c r="AK10" s="1407"/>
      <c r="AL10" s="1408"/>
      <c r="AM10" s="1409"/>
      <c r="AN10" s="1402"/>
      <c r="AO10" s="1403"/>
      <c r="AP10" s="1403"/>
      <c r="AQ10" s="1403"/>
      <c r="AR10" s="1404"/>
      <c r="AS10" s="1405"/>
      <c r="AT10" s="1406"/>
      <c r="AU10" s="1406"/>
      <c r="AV10" s="61"/>
      <c r="AW10" s="61"/>
      <c r="AX10" s="61"/>
      <c r="AY10" s="61"/>
      <c r="AZ10" s="61"/>
      <c r="BA10" s="61"/>
      <c r="BB10" s="61"/>
      <c r="BC10" s="1407"/>
      <c r="BD10" s="1407"/>
      <c r="BE10" s="1408"/>
      <c r="BH10" s="3">
        <v>1</v>
      </c>
    </row>
    <row r="11" spans="1:62" ht="27" customHeight="1">
      <c r="B11" s="28" t="s">
        <v>11</v>
      </c>
      <c r="C11" s="29" t="str">
        <f>C16</f>
        <v>M MILLE-FEUILLE meringue et chiboust pamplemousse aux fraises des bois | pâtisserie--ENTREMET| Auteur &gt; VOUS</v>
      </c>
      <c r="D11" s="30">
        <f>D16</f>
        <v>1</v>
      </c>
      <c r="E11" s="30" t="str">
        <f>E16</f>
        <v>coupe</v>
      </c>
      <c r="F11" s="31" t="str">
        <f>F16</f>
        <v>Recette mère ► MILLE-FEUILLE  aux fraises des bois</v>
      </c>
      <c r="G11" s="32" t="s">
        <v>29</v>
      </c>
      <c r="H11" s="33" t="s">
        <v>884</v>
      </c>
      <c r="I11" s="33"/>
      <c r="J11" s="2013"/>
      <c r="K11" s="2013"/>
      <c r="L11" s="2013"/>
      <c r="M11" s="2013"/>
      <c r="N11" s="2013"/>
      <c r="O11" s="2013"/>
      <c r="P11" s="2013"/>
      <c r="Q11" s="1755"/>
      <c r="R11" s="1755"/>
      <c r="S11" s="1737"/>
      <c r="T11" s="1409"/>
      <c r="U11" s="120"/>
      <c r="V11" s="1410"/>
      <c r="W11" s="1410"/>
      <c r="X11" s="1410"/>
      <c r="Y11" s="1411"/>
      <c r="Z11" s="1412"/>
      <c r="AA11" s="1413"/>
      <c r="AB11" s="1414"/>
      <c r="AC11" s="1415"/>
      <c r="AD11" s="1416"/>
      <c r="AE11" s="1415"/>
      <c r="AF11" s="1417"/>
      <c r="AG11" s="1418"/>
      <c r="AH11" s="1419"/>
      <c r="AI11" s="1420"/>
      <c r="AJ11" s="1421"/>
      <c r="AK11" s="1422"/>
      <c r="AL11" s="1423"/>
      <c r="AM11" s="1409"/>
      <c r="AN11" s="120"/>
      <c r="AO11" s="1410"/>
      <c r="AP11" s="1410"/>
      <c r="AQ11" s="1410"/>
      <c r="AR11" s="1411"/>
      <c r="AS11" s="1412"/>
      <c r="AT11" s="1413"/>
      <c r="AU11" s="1414"/>
      <c r="AV11" s="1415"/>
      <c r="AW11" s="1416"/>
      <c r="AX11" s="1415"/>
      <c r="AY11" s="1417"/>
      <c r="AZ11" s="1418"/>
      <c r="BA11" s="1419"/>
      <c r="BB11" s="1420"/>
      <c r="BC11" s="1421"/>
      <c r="BD11" s="1422"/>
      <c r="BE11" s="1423"/>
      <c r="BH11" s="3">
        <v>1</v>
      </c>
    </row>
    <row r="12" spans="1:62" ht="27" customHeight="1">
      <c r="B12" s="28" t="s">
        <v>11</v>
      </c>
      <c r="C12" s="34" t="str">
        <f>C16</f>
        <v>M MILLE-FEUILLE meringue et chiboust pamplemousse aux fraises des bois | pâtisserie--ENTREMET| Auteur &gt; VOUS</v>
      </c>
      <c r="D12" s="35">
        <f>D16</f>
        <v>1</v>
      </c>
      <c r="E12" s="35" t="str">
        <f>E16</f>
        <v>coupe</v>
      </c>
      <c r="F12" s="36" t="str">
        <f>F16</f>
        <v>Recette mère ► MILLE-FEUILLE  aux fraises des bois</v>
      </c>
      <c r="G12" s="37"/>
      <c r="H12" s="38" t="s">
        <v>31</v>
      </c>
      <c r="I12" s="39"/>
      <c r="J12" s="40" t="s">
        <v>32</v>
      </c>
      <c r="K12" s="41" t="s">
        <v>59</v>
      </c>
      <c r="L12" s="9"/>
      <c r="M12" s="41"/>
      <c r="N12" s="41"/>
      <c r="O12" s="41"/>
      <c r="P12" s="42"/>
      <c r="Q12" s="9"/>
      <c r="R12" s="9"/>
      <c r="S12" s="43"/>
      <c r="T12" s="1409"/>
      <c r="U12" s="120"/>
      <c r="V12" s="1410"/>
      <c r="W12" s="1410"/>
      <c r="X12" s="1410"/>
      <c r="Y12" s="1411"/>
      <c r="Z12" s="1412"/>
      <c r="AA12" s="1413"/>
      <c r="AB12" s="1414"/>
      <c r="AC12" s="1415"/>
      <c r="AD12" s="1416"/>
      <c r="AE12" s="1415"/>
      <c r="AF12" s="1417"/>
      <c r="AG12" s="1418"/>
      <c r="AH12" s="1419"/>
      <c r="AI12" s="1420"/>
      <c r="AJ12" s="1421"/>
      <c r="AK12" s="1422"/>
      <c r="AL12" s="1423"/>
      <c r="AM12" s="1409"/>
      <c r="AN12" s="120"/>
      <c r="AO12" s="1410"/>
      <c r="AP12" s="1410"/>
      <c r="AQ12" s="1410"/>
      <c r="AR12" s="1411"/>
      <c r="AS12" s="1412"/>
      <c r="AT12" s="1413"/>
      <c r="AU12" s="1414"/>
      <c r="AV12" s="1415"/>
      <c r="AW12" s="1416"/>
      <c r="AX12" s="1415"/>
      <c r="AY12" s="1417"/>
      <c r="AZ12" s="1418"/>
      <c r="BA12" s="1419"/>
      <c r="BB12" s="1420"/>
      <c r="BC12" s="1421"/>
      <c r="BD12" s="1422"/>
      <c r="BE12" s="1423"/>
      <c r="BH12" s="3">
        <v>1</v>
      </c>
    </row>
    <row r="13" spans="1:62" ht="27" customHeight="1">
      <c r="B13" s="28" t="s">
        <v>11</v>
      </c>
      <c r="C13" s="34" t="str">
        <f>C16</f>
        <v>M MILLE-FEUILLE meringue et chiboust pamplemousse aux fraises des bois | pâtisserie--ENTREMET| Auteur &gt; VOUS</v>
      </c>
      <c r="D13" s="35">
        <f>D16</f>
        <v>1</v>
      </c>
      <c r="E13" s="35" t="str">
        <f>E16</f>
        <v>coupe</v>
      </c>
      <c r="F13" s="36" t="str">
        <f>F16</f>
        <v>Recette mère ► MILLE-FEUILLE  aux fraises des bois</v>
      </c>
      <c r="G13" s="44" t="s">
        <v>33</v>
      </c>
      <c r="H13" s="45"/>
      <c r="I13" s="45"/>
      <c r="J13" s="46" t="s">
        <v>34</v>
      </c>
      <c r="K13" s="1738" t="str">
        <f>L16&amp;" "&amp;M16&amp;" ► Famille = "&amp;Q10&amp;" ► "&amp;J10&amp;" "&amp;P13&amp;" "&amp;Q13&amp;" "&amp;R13&amp;" "&amp;S13</f>
        <v>Recette mère ► MILLE-FEUILLE  aux fraises des bois ► Famille = pâtisserie--ENTREMET ► MILLE-FEUILLE meringue et chiboust pamplemousse aux fraises des bois  ⓫  Dupliquée pour 5 coupes</v>
      </c>
      <c r="L13" s="1738"/>
      <c r="M13" s="1738"/>
      <c r="N13" s="47"/>
      <c r="O13" s="47"/>
      <c r="P13" s="42"/>
      <c r="Q13" s="48" t="s">
        <v>36</v>
      </c>
      <c r="R13" s="49">
        <v>5</v>
      </c>
      <c r="S13" s="50" t="str">
        <f>S15</f>
        <v>coupes</v>
      </c>
      <c r="T13" s="1409"/>
      <c r="U13" s="120"/>
      <c r="V13" s="1410"/>
      <c r="W13" s="1410"/>
      <c r="X13" s="1410"/>
      <c r="Y13" s="1411"/>
      <c r="Z13" s="1412"/>
      <c r="AA13" s="1413"/>
      <c r="AB13" s="1414"/>
      <c r="AC13" s="1415"/>
      <c r="AD13" s="1416"/>
      <c r="AE13" s="1415"/>
      <c r="AF13" s="1417"/>
      <c r="AG13" s="1418"/>
      <c r="AH13" s="1419"/>
      <c r="AI13" s="1420"/>
      <c r="AJ13" s="1421"/>
      <c r="AK13" s="1422"/>
      <c r="AL13" s="1423"/>
      <c r="AM13" s="1409"/>
      <c r="AN13" s="120"/>
      <c r="AO13" s="1410"/>
      <c r="AP13" s="1410"/>
      <c r="AQ13" s="1410"/>
      <c r="AR13" s="1411"/>
      <c r="AS13" s="1412"/>
      <c r="AT13" s="1413"/>
      <c r="AU13" s="1414"/>
      <c r="AV13" s="1415"/>
      <c r="AW13" s="1416"/>
      <c r="AX13" s="1415"/>
      <c r="AY13" s="1417"/>
      <c r="AZ13" s="1418"/>
      <c r="BA13" s="1419"/>
      <c r="BB13" s="1420"/>
      <c r="BC13" s="1421"/>
      <c r="BD13" s="1422"/>
      <c r="BE13" s="1423"/>
      <c r="BH13" s="3">
        <v>1</v>
      </c>
    </row>
    <row r="14" spans="1:62" ht="27" customHeight="1">
      <c r="B14" s="28" t="s">
        <v>11</v>
      </c>
      <c r="C14" s="34" t="str">
        <f>C16</f>
        <v>M MILLE-FEUILLE meringue et chiboust pamplemousse aux fraises des bois | pâtisserie--ENTREMET| Auteur &gt; VOUS</v>
      </c>
      <c r="D14" s="35">
        <f>D16</f>
        <v>1</v>
      </c>
      <c r="E14" s="35" t="str">
        <f>E16</f>
        <v>coupe</v>
      </c>
      <c r="F14" s="36" t="str">
        <f>F16</f>
        <v>Recette mère ► MILLE-FEUILLE  aux fraises des bois</v>
      </c>
      <c r="G14" s="54">
        <v>1</v>
      </c>
      <c r="H14" s="55" t="s">
        <v>2073</v>
      </c>
      <c r="I14" s="44"/>
      <c r="J14" s="44"/>
      <c r="K14" s="1738"/>
      <c r="L14" s="1738"/>
      <c r="M14" s="1738"/>
      <c r="N14" s="47"/>
      <c r="O14" s="47"/>
      <c r="P14" s="56"/>
      <c r="Q14" s="9"/>
      <c r="R14" s="57" t="s">
        <v>41</v>
      </c>
      <c r="S14" s="58" t="s">
        <v>42</v>
      </c>
      <c r="T14" s="1409"/>
      <c r="U14" s="120"/>
      <c r="V14" s="1410"/>
      <c r="W14" s="1410"/>
      <c r="X14" s="1410"/>
      <c r="Y14" s="1411"/>
      <c r="Z14" s="1412"/>
      <c r="AA14" s="1413"/>
      <c r="AB14" s="1414"/>
      <c r="AC14" s="1415"/>
      <c r="AD14" s="1416"/>
      <c r="AE14" s="1415"/>
      <c r="AF14" s="1417"/>
      <c r="AG14" s="1418"/>
      <c r="AH14" s="1419"/>
      <c r="AI14" s="1420"/>
      <c r="AJ14" s="1421"/>
      <c r="AK14" s="1422"/>
      <c r="AL14" s="1423"/>
      <c r="AM14" s="1409"/>
      <c r="AN14" s="120"/>
      <c r="AO14" s="1410"/>
      <c r="AP14" s="1410"/>
      <c r="AQ14" s="1410"/>
      <c r="AR14" s="1411"/>
      <c r="AS14" s="1412"/>
      <c r="AT14" s="1413"/>
      <c r="AU14" s="1414"/>
      <c r="AV14" s="1415"/>
      <c r="AW14" s="1416"/>
      <c r="AX14" s="1415"/>
      <c r="AY14" s="1417"/>
      <c r="AZ14" s="1418"/>
      <c r="BA14" s="1419"/>
      <c r="BB14" s="1420"/>
      <c r="BC14" s="1421"/>
      <c r="BD14" s="1422"/>
      <c r="BE14" s="1423"/>
      <c r="BH14" s="3">
        <v>1</v>
      </c>
    </row>
    <row r="15" spans="1:62" ht="27" customHeight="1">
      <c r="B15" s="28" t="s">
        <v>16</v>
      </c>
      <c r="C15" s="34" t="str">
        <f>C16</f>
        <v>M MILLE-FEUILLE meringue et chiboust pamplemousse aux fraises des bois | pâtisserie--ENTREMET| Auteur &gt; VOUS</v>
      </c>
      <c r="D15" s="35">
        <f>D16</f>
        <v>1</v>
      </c>
      <c r="E15" s="35" t="str">
        <f>E16</f>
        <v>coupe</v>
      </c>
      <c r="F15" s="36" t="str">
        <f>F16</f>
        <v>Recette mère ► MILLE-FEUILLE  aux fraises des bois</v>
      </c>
      <c r="G15" s="63" t="s">
        <v>51</v>
      </c>
      <c r="H15" s="64">
        <f>P50</f>
        <v>1.5710000000000002</v>
      </c>
      <c r="I15" s="65"/>
      <c r="J15" s="65"/>
      <c r="K15" s="66"/>
      <c r="L15" s="66"/>
      <c r="M15" s="66"/>
      <c r="N15" s="66"/>
      <c r="O15" s="66"/>
      <c r="Q15" s="67" t="s">
        <v>52</v>
      </c>
      <c r="R15" s="1345">
        <v>1.5</v>
      </c>
      <c r="S15" s="68" t="s">
        <v>2074</v>
      </c>
      <c r="T15" s="1409"/>
      <c r="U15" s="120"/>
      <c r="V15" s="1410"/>
      <c r="W15" s="1410"/>
      <c r="X15" s="1410"/>
      <c r="Y15" s="1411"/>
      <c r="Z15" s="1412"/>
      <c r="AA15" s="1413"/>
      <c r="AB15" s="1414"/>
      <c r="AC15" s="1415"/>
      <c r="AD15" s="1416"/>
      <c r="AE15" s="1415"/>
      <c r="AF15" s="1417"/>
      <c r="AG15" s="1418"/>
      <c r="AH15" s="1419"/>
      <c r="AI15" s="1420"/>
      <c r="AJ15" s="1421"/>
      <c r="AK15" s="1422"/>
      <c r="AL15" s="1423"/>
      <c r="AM15" s="1409"/>
      <c r="AN15" s="120"/>
      <c r="AO15" s="1410"/>
      <c r="AP15" s="1410"/>
      <c r="AQ15" s="1410"/>
      <c r="AR15" s="1411"/>
      <c r="AS15" s="1412"/>
      <c r="AT15" s="1413"/>
      <c r="AU15" s="1414"/>
      <c r="AV15" s="1415"/>
      <c r="AW15" s="1416"/>
      <c r="AX15" s="1415"/>
      <c r="AY15" s="1417"/>
      <c r="AZ15" s="1418"/>
      <c r="BA15" s="1419"/>
      <c r="BB15" s="1420"/>
      <c r="BC15" s="1421"/>
      <c r="BD15" s="1422"/>
      <c r="BE15" s="1423"/>
      <c r="BH15" s="3">
        <v>1</v>
      </c>
    </row>
    <row r="16" spans="1:62" ht="27" customHeight="1">
      <c r="B16" s="73" t="s">
        <v>16</v>
      </c>
      <c r="C16" s="74" t="str">
        <f>G16</f>
        <v>M MILLE-FEUILLE meringue et chiboust pamplemousse aux fraises des bois | pâtisserie--ENTREMET| Auteur &gt; VOUS</v>
      </c>
      <c r="D16" s="75">
        <f>G14</f>
        <v>1</v>
      </c>
      <c r="E16" s="74" t="str">
        <f>H14</f>
        <v>coupe</v>
      </c>
      <c r="F16" s="76" t="str">
        <f>L16&amp;" "&amp;M16</f>
        <v>Recette mère ► MILLE-FEUILLE  aux fraises des bois</v>
      </c>
      <c r="G16" s="77" t="str">
        <f>UPPER(LEFT(J10,1))&amp;" "&amp;J10&amp;" | "&amp;Q10&amp;"| "&amp;J12&amp;" "&amp;K12</f>
        <v>M MILLE-FEUILLE meringue et chiboust pamplemousse aux fraises des bois | pâtisserie--ENTREMET| Auteur &gt; VOUS</v>
      </c>
      <c r="H16" s="78" t="s">
        <v>55</v>
      </c>
      <c r="I16" s="1739" t="s">
        <v>56</v>
      </c>
      <c r="J16" s="1739"/>
      <c r="K16" s="1739"/>
      <c r="L16" s="79" t="str">
        <f>IF(ISTEXT(M16),"Recette mère ►",H16)</f>
        <v>Recette mère ►</v>
      </c>
      <c r="M16" s="80" t="s">
        <v>3417</v>
      </c>
      <c r="N16" s="80"/>
      <c r="O16" s="80"/>
      <c r="P16" s="1346" t="s">
        <v>12</v>
      </c>
      <c r="Q16" s="81"/>
      <c r="R16" s="81"/>
      <c r="S16" s="82"/>
      <c r="T16" s="1409"/>
      <c r="U16" s="120"/>
      <c r="V16" s="1410"/>
      <c r="W16" s="1410"/>
      <c r="X16" s="1410"/>
      <c r="Y16" s="1411"/>
      <c r="Z16" s="1412"/>
      <c r="AA16" s="1413"/>
      <c r="AB16" s="1414"/>
      <c r="AC16" s="1415"/>
      <c r="AD16" s="1416"/>
      <c r="AE16" s="1415"/>
      <c r="AF16" s="1417"/>
      <c r="AG16" s="1418"/>
      <c r="AH16" s="1419"/>
      <c r="AI16" s="1420"/>
      <c r="AJ16" s="1421"/>
      <c r="AK16" s="1422"/>
      <c r="AL16" s="1423"/>
      <c r="AM16" s="1409"/>
      <c r="AN16" s="120"/>
      <c r="AO16" s="1410"/>
      <c r="AP16" s="1410"/>
      <c r="AQ16" s="1410"/>
      <c r="AR16" s="1411"/>
      <c r="AS16" s="1412"/>
      <c r="AT16" s="1413"/>
      <c r="AU16" s="1414"/>
      <c r="AV16" s="1415"/>
      <c r="AW16" s="1416"/>
      <c r="AX16" s="1415"/>
      <c r="AY16" s="1417"/>
      <c r="AZ16" s="1418"/>
      <c r="BA16" s="1419"/>
      <c r="BB16" s="1420"/>
      <c r="BC16" s="1421"/>
      <c r="BD16" s="1422"/>
      <c r="BE16" s="1423"/>
      <c r="BH16" s="3">
        <v>1</v>
      </c>
    </row>
    <row r="17" spans="2:60" ht="27" customHeight="1">
      <c r="B17" s="84" t="s">
        <v>16</v>
      </c>
      <c r="C17" s="85" t="str">
        <f>C16</f>
        <v>M MILLE-FEUILLE meringue et chiboust pamplemousse aux fraises des bois | pâtisserie--ENTREMET| Auteur &gt; VOUS</v>
      </c>
      <c r="D17" s="85">
        <f>D16</f>
        <v>1</v>
      </c>
      <c r="E17" s="85" t="str">
        <f>E16</f>
        <v>coupe</v>
      </c>
      <c r="F17" s="86" t="str">
        <f>F16</f>
        <v>Recette mère ► MILLE-FEUILLE  aux fraises des bois</v>
      </c>
      <c r="G17" s="13" t="s">
        <v>67</v>
      </c>
      <c r="H17" s="13" t="s">
        <v>68</v>
      </c>
      <c r="I17" s="13" t="s">
        <v>69</v>
      </c>
      <c r="J17" s="13" t="s">
        <v>70</v>
      </c>
      <c r="K17" s="87" t="s">
        <v>71</v>
      </c>
      <c r="L17" s="88" t="s">
        <v>72</v>
      </c>
      <c r="M17" s="89" t="s">
        <v>73</v>
      </c>
      <c r="N17" s="89" t="s">
        <v>74</v>
      </c>
      <c r="O17" s="89" t="s">
        <v>75</v>
      </c>
      <c r="P17" s="89" t="s">
        <v>76</v>
      </c>
      <c r="Q17" s="89" t="s">
        <v>77</v>
      </c>
      <c r="R17" s="89" t="s">
        <v>78</v>
      </c>
      <c r="S17" s="90" t="s">
        <v>79</v>
      </c>
      <c r="T17" s="1409"/>
      <c r="U17" s="120"/>
      <c r="V17" s="1410"/>
      <c r="W17" s="1410"/>
      <c r="X17" s="1410"/>
      <c r="Y17" s="1411"/>
      <c r="Z17" s="1412"/>
      <c r="AA17" s="1413"/>
      <c r="AB17" s="1414"/>
      <c r="AC17" s="1415"/>
      <c r="AD17" s="1416"/>
      <c r="AE17" s="1415"/>
      <c r="AF17" s="1417"/>
      <c r="AG17" s="1418"/>
      <c r="AH17" s="1419"/>
      <c r="AI17" s="1420"/>
      <c r="AJ17" s="1421"/>
      <c r="AK17" s="1422"/>
      <c r="AL17" s="1423"/>
      <c r="AM17" s="1409"/>
      <c r="AN17" s="120"/>
      <c r="AO17" s="1410"/>
      <c r="AP17" s="1410"/>
      <c r="AQ17" s="1410"/>
      <c r="AR17" s="1411"/>
      <c r="AS17" s="1412"/>
      <c r="AT17" s="1413"/>
      <c r="AU17" s="1414"/>
      <c r="AV17" s="1415"/>
      <c r="AW17" s="1416"/>
      <c r="AX17" s="1415"/>
      <c r="AY17" s="1417"/>
      <c r="AZ17" s="1418"/>
      <c r="BA17" s="1419"/>
      <c r="BB17" s="1420"/>
      <c r="BC17" s="1421"/>
      <c r="BD17" s="1422"/>
      <c r="BE17" s="1423"/>
      <c r="BH17" s="3">
        <v>1</v>
      </c>
    </row>
    <row r="18" spans="2:60" ht="27" customHeight="1">
      <c r="B18" s="28" t="s">
        <v>11</v>
      </c>
      <c r="C18" s="34" t="str">
        <f>C16</f>
        <v>M MILLE-FEUILLE meringue et chiboust pamplemousse aux fraises des bois | pâtisserie--ENTREMET| Auteur &gt; VOUS</v>
      </c>
      <c r="D18" s="35">
        <f>D16</f>
        <v>1</v>
      </c>
      <c r="E18" s="34" t="str">
        <f>E16</f>
        <v>coupe</v>
      </c>
      <c r="F18" s="36" t="str">
        <f>F16</f>
        <v>Recette mère ► MILLE-FEUILLE  aux fraises des bois</v>
      </c>
      <c r="G18" s="92" t="s">
        <v>80</v>
      </c>
      <c r="H18" s="93" t="s">
        <v>81</v>
      </c>
      <c r="I18" s="94"/>
      <c r="J18" s="1740" t="s">
        <v>82</v>
      </c>
      <c r="K18" s="1742" t="s">
        <v>83</v>
      </c>
      <c r="L18" s="1744" t="s">
        <v>84</v>
      </c>
      <c r="M18" s="95" t="s">
        <v>85</v>
      </c>
      <c r="N18" s="96" t="s">
        <v>51</v>
      </c>
      <c r="O18" s="97" t="s">
        <v>86</v>
      </c>
      <c r="P18" s="1746" t="s">
        <v>87</v>
      </c>
      <c r="Q18" s="1748" t="s">
        <v>86</v>
      </c>
      <c r="R18" s="1748" t="s">
        <v>88</v>
      </c>
      <c r="S18" s="1752" t="s">
        <v>89</v>
      </c>
      <c r="T18" s="1409"/>
      <c r="U18" s="120"/>
      <c r="V18" s="1410"/>
      <c r="W18" s="1410"/>
      <c r="X18" s="1410"/>
      <c r="Y18" s="1411"/>
      <c r="Z18" s="1412"/>
      <c r="AA18" s="1413"/>
      <c r="AB18" s="1414"/>
      <c r="AC18" s="1415"/>
      <c r="AD18" s="1416"/>
      <c r="AE18" s="1415"/>
      <c r="AF18" s="1417"/>
      <c r="AG18" s="1418"/>
      <c r="AH18" s="1419"/>
      <c r="AI18" s="1420"/>
      <c r="AJ18" s="1421"/>
      <c r="AK18" s="1422"/>
      <c r="AL18" s="1423"/>
      <c r="AM18" s="1409"/>
      <c r="AN18" s="120"/>
      <c r="AO18" s="1410"/>
      <c r="AP18" s="1410"/>
      <c r="AQ18" s="1410"/>
      <c r="AR18" s="1411"/>
      <c r="AS18" s="1412"/>
      <c r="AT18" s="1413"/>
      <c r="AU18" s="1414"/>
      <c r="AV18" s="1415"/>
      <c r="AW18" s="1416"/>
      <c r="AX18" s="1415"/>
      <c r="AY18" s="1417"/>
      <c r="AZ18" s="1418"/>
      <c r="BA18" s="1419"/>
      <c r="BB18" s="1420"/>
      <c r="BC18" s="1421"/>
      <c r="BD18" s="1422"/>
      <c r="BE18" s="1423"/>
      <c r="BH18" s="3">
        <v>1</v>
      </c>
    </row>
    <row r="19" spans="2:60" ht="27" customHeight="1">
      <c r="B19" s="28" t="s">
        <v>11</v>
      </c>
      <c r="C19" s="34" t="str">
        <f>C16</f>
        <v>M MILLE-FEUILLE meringue et chiboust pamplemousse aux fraises des bois | pâtisserie--ENTREMET| Auteur &gt; VOUS</v>
      </c>
      <c r="D19" s="35">
        <f>D16</f>
        <v>1</v>
      </c>
      <c r="E19" s="34" t="str">
        <f>E16</f>
        <v>coupe</v>
      </c>
      <c r="F19" s="36" t="str">
        <f>F16</f>
        <v>Recette mère ► MILLE-FEUILLE  aux fraises des bois</v>
      </c>
      <c r="G19" s="99" t="s">
        <v>94</v>
      </c>
      <c r="H19" s="100" t="s">
        <v>95</v>
      </c>
      <c r="I19" s="101" t="s">
        <v>96</v>
      </c>
      <c r="J19" s="1741"/>
      <c r="K19" s="1743"/>
      <c r="L19" s="1745"/>
      <c r="M19" s="102" t="s">
        <v>97</v>
      </c>
      <c r="N19" s="103" t="s">
        <v>98</v>
      </c>
      <c r="O19" s="104">
        <v>1</v>
      </c>
      <c r="P19" s="1747"/>
      <c r="Q19" s="1749"/>
      <c r="R19" s="1749"/>
      <c r="S19" s="1753"/>
      <c r="T19" s="1409"/>
      <c r="U19" s="120"/>
      <c r="V19" s="1410"/>
      <c r="W19" s="1410"/>
      <c r="X19" s="1410"/>
      <c r="Y19" s="1411"/>
      <c r="Z19" s="1412"/>
      <c r="AA19" s="1413"/>
      <c r="AB19" s="1414"/>
      <c r="AC19" s="1415"/>
      <c r="AD19" s="1416"/>
      <c r="AE19" s="1415"/>
      <c r="AF19" s="1417"/>
      <c r="AG19" s="1418"/>
      <c r="AH19" s="1419"/>
      <c r="AI19" s="1420"/>
      <c r="AJ19" s="1421"/>
      <c r="AK19" s="1422"/>
      <c r="AL19" s="1423"/>
      <c r="AM19" s="1409"/>
      <c r="AN19" s="120"/>
      <c r="AO19" s="1410"/>
      <c r="AP19" s="1410"/>
      <c r="AQ19" s="1410"/>
      <c r="AR19" s="1411"/>
      <c r="AS19" s="1412"/>
      <c r="AT19" s="1413"/>
      <c r="AU19" s="1414"/>
      <c r="AV19" s="1415"/>
      <c r="AW19" s="1416"/>
      <c r="AX19" s="1415"/>
      <c r="AY19" s="1417"/>
      <c r="AZ19" s="1418"/>
      <c r="BA19" s="1419"/>
      <c r="BB19" s="1420"/>
      <c r="BC19" s="1421"/>
      <c r="BD19" s="1422"/>
      <c r="BE19" s="1423"/>
      <c r="BH19" s="3">
        <v>1</v>
      </c>
    </row>
    <row r="20" spans="2:60" ht="27" customHeight="1">
      <c r="B20" s="28" t="s">
        <v>11</v>
      </c>
      <c r="C20" s="34" t="str">
        <f>C16</f>
        <v>M MILLE-FEUILLE meringue et chiboust pamplemousse aux fraises des bois | pâtisserie--ENTREMET| Auteur &gt; VOUS</v>
      </c>
      <c r="D20" s="35">
        <f>D16</f>
        <v>1</v>
      </c>
      <c r="E20" s="34" t="str">
        <f>E16</f>
        <v>coupe</v>
      </c>
      <c r="F20" s="36" t="str">
        <f>F16</f>
        <v>Recette mère ► MILLE-FEUILLE  aux fraises des bois</v>
      </c>
      <c r="G20" s="105"/>
      <c r="H20" s="106"/>
      <c r="I20" s="107" t="str">
        <f t="shared" ref="I20:I49" si="2">IF(OR(ISTEXT(G20), G20&lt;=0, J20&lt;=0), "", "de")</f>
        <v/>
      </c>
      <c r="J20" s="108"/>
      <c r="K20" s="146"/>
      <c r="L20" s="148">
        <v>1</v>
      </c>
      <c r="M20" s="111" t="s">
        <v>24</v>
      </c>
      <c r="N20" s="112">
        <f>IF(P50=0,0,(P20/P50)*O19*1000)</f>
        <v>0</v>
      </c>
      <c r="O20" s="113">
        <f>IF(P50=0, 0, (G20*L20)/(P50*O19))</f>
        <v>0</v>
      </c>
      <c r="P20" s="114">
        <f>IFERROR(_xlfn.LET(_xlpm.v,IFERROR(_xlfn.XLOOKUP(K20,G51:S51,G52:S52),_xlfn.XLOOKUP(K20,G53:S53,G54:S54)),_xlpm.v*J20*IF(ISBLANK(G20),1,G20)),0)</f>
        <v>0</v>
      </c>
      <c r="Q20" s="115">
        <f>IF(OR(ISBLANK(R15),R15=0),0,G20*R13*L20/R15)</f>
        <v>0</v>
      </c>
      <c r="R20" s="116">
        <f>IF(OR(ISBLANK(R15),R15=0),0,P20*L20*R13/R15)</f>
        <v>0</v>
      </c>
      <c r="S20" s="117" t="str">
        <f>_xlfn.LET(_xlpm.unite,SUBSTITUTE(TRIM(K20)," (s)",""),_xlpm.val,R20,_xlpm.estVol,COUNTIF(M51:S51,_xlpm.unite)+COUNTIF(M53:S53,_xlpm.unite)&gt;0,_xlpm.estPoids,COUNTIF(G51:L51,_xlpm.unite)+COUNTIF(G53:L53,_xlpm.unite)&gt;0,IF(_xlpm.estVol,IF(ROUND(_xlpm.val,3)&gt;=1,ROUND(_xlpm.val,3)&amp;"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20" s="1409"/>
      <c r="U20" s="120"/>
      <c r="V20" s="1410"/>
      <c r="W20" s="1410"/>
      <c r="X20" s="1410"/>
      <c r="Y20" s="1411"/>
      <c r="Z20" s="1412"/>
      <c r="AA20" s="1413"/>
      <c r="AB20" s="1414"/>
      <c r="AC20" s="1415"/>
      <c r="AD20" s="1416"/>
      <c r="AE20" s="1415"/>
      <c r="AF20" s="1417"/>
      <c r="AG20" s="1418"/>
      <c r="AH20" s="1419"/>
      <c r="AI20" s="1420"/>
      <c r="AJ20" s="1421"/>
      <c r="AK20" s="1422"/>
      <c r="AL20" s="1423"/>
      <c r="AM20" s="1409"/>
      <c r="AN20" s="120"/>
      <c r="AO20" s="1410"/>
      <c r="AP20" s="1410"/>
      <c r="AQ20" s="1410"/>
      <c r="AR20" s="1411"/>
      <c r="AS20" s="1412"/>
      <c r="AT20" s="1413"/>
      <c r="AU20" s="1414"/>
      <c r="AV20" s="1415"/>
      <c r="AW20" s="1416"/>
      <c r="AX20" s="1415"/>
      <c r="AY20" s="1417"/>
      <c r="AZ20" s="1418"/>
      <c r="BA20" s="1419"/>
      <c r="BB20" s="1420"/>
      <c r="BC20" s="1421"/>
      <c r="BD20" s="1422"/>
      <c r="BE20" s="1423"/>
      <c r="BH20" s="3">
        <v>1</v>
      </c>
    </row>
    <row r="21" spans="2:60" ht="27" customHeight="1">
      <c r="B21" s="120" t="str">
        <f t="shared" ref="B21:B49" si="3">IF(M21&lt;&gt;"","A","►")</f>
        <v>A</v>
      </c>
      <c r="C21" s="34" t="str">
        <f>C16</f>
        <v>M MILLE-FEUILLE meringue et chiboust pamplemousse aux fraises des bois | pâtisserie--ENTREMET| Auteur &gt; VOUS</v>
      </c>
      <c r="D21" s="35">
        <f>D16</f>
        <v>1</v>
      </c>
      <c r="E21" s="34" t="str">
        <f>E16</f>
        <v>coupe</v>
      </c>
      <c r="F21" s="36" t="str">
        <f>F16</f>
        <v>Recette mère ► MILLE-FEUILLE  aux fraises des bois</v>
      </c>
      <c r="G21" s="105"/>
      <c r="H21" s="125"/>
      <c r="I21" s="107" t="str">
        <f t="shared" si="2"/>
        <v/>
      </c>
      <c r="J21" s="108">
        <v>150</v>
      </c>
      <c r="K21" s="121" t="s">
        <v>102</v>
      </c>
      <c r="L21" s="148">
        <v>1</v>
      </c>
      <c r="M21" s="1101" t="s">
        <v>100</v>
      </c>
      <c r="N21" s="112">
        <f>IF(P50=0,0,(P21/P50)*O19*1000)</f>
        <v>95.480585614258416</v>
      </c>
      <c r="O21" s="122">
        <f>IF(P50=0, 0, (G21*L21)/(P50*O19))</f>
        <v>0</v>
      </c>
      <c r="P21" s="114">
        <f>IFERROR(_xlfn.LET(_xlpm.v,IFERROR(_xlfn.XLOOKUP(K21,G51:S51,G52:S52),_xlfn.XLOOKUP(K21,G53:S53,G54:S54)),_xlpm.v*J21*IF(ISBLANK(G21),1,G21)),0)</f>
        <v>0.15</v>
      </c>
      <c r="Q21" s="123">
        <f>IF(OR(ISBLANK(R15),R15=0),0,G21*R13*L21/R15)</f>
        <v>0</v>
      </c>
      <c r="R21" s="116">
        <f>IF(OR(ISBLANK(R15),R15=0),0,P21*L21*R13/R15)</f>
        <v>0.5</v>
      </c>
      <c r="S21" s="124" t="str">
        <f>_xlfn.LET(_xlpm.unite,SUBSTITUTE(TRIM(K21)," (s)",""),_xlpm.val,R21,_xlpm.estVol,COUNTIF(M51:S51,_xlpm.unite)+COUNTIF(M53:S53,_xlpm.unite)&gt;0,_xlpm.estPoids,COUNTIF(G51:L51,_xlpm.unite)+COUNTIF(G53:L53,_xlpm.unite)&gt;0,IF(_xlpm.estVol,IF(ROUND(_xlpm.val,3)&gt;=1,ROUND(_xlpm.val,3)&amp;"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500 g</v>
      </c>
      <c r="T21" s="1409"/>
      <c r="U21" s="120"/>
      <c r="V21" s="1410"/>
      <c r="W21" s="1410"/>
      <c r="X21" s="1410"/>
      <c r="Y21" s="1411"/>
      <c r="Z21" s="1412"/>
      <c r="AA21" s="1413"/>
      <c r="AB21" s="1414"/>
      <c r="AC21" s="1415"/>
      <c r="AD21" s="1416"/>
      <c r="AE21" s="1415"/>
      <c r="AF21" s="1417"/>
      <c r="AG21" s="1418"/>
      <c r="AH21" s="1419"/>
      <c r="AI21" s="1420"/>
      <c r="AJ21" s="1421"/>
      <c r="AK21" s="1422"/>
      <c r="AL21" s="1423"/>
      <c r="AM21" s="1409"/>
      <c r="AN21" s="120"/>
      <c r="AO21" s="1410"/>
      <c r="AP21" s="1410"/>
      <c r="AQ21" s="1410"/>
      <c r="AR21" s="1411"/>
      <c r="AS21" s="1412"/>
      <c r="AT21" s="1413"/>
      <c r="AU21" s="1414"/>
      <c r="AV21" s="1415"/>
      <c r="AW21" s="1416"/>
      <c r="AX21" s="1415"/>
      <c r="AY21" s="1417"/>
      <c r="AZ21" s="1418"/>
      <c r="BA21" s="1419"/>
      <c r="BB21" s="1420"/>
      <c r="BC21" s="1421"/>
      <c r="BD21" s="1422"/>
      <c r="BE21" s="1423"/>
      <c r="BH21" s="3">
        <v>1</v>
      </c>
    </row>
    <row r="22" spans="2:60" ht="27" customHeight="1">
      <c r="B22" s="120" t="str">
        <f t="shared" si="3"/>
        <v>A</v>
      </c>
      <c r="C22" s="34" t="str">
        <f>C16</f>
        <v>M MILLE-FEUILLE meringue et chiboust pamplemousse aux fraises des bois | pâtisserie--ENTREMET| Auteur &gt; VOUS</v>
      </c>
      <c r="D22" s="35">
        <f>D16</f>
        <v>1</v>
      </c>
      <c r="E22" s="34" t="str">
        <f>E16</f>
        <v>coupe</v>
      </c>
      <c r="F22" s="36" t="str">
        <f>F16</f>
        <v>Recette mère ► MILLE-FEUILLE  aux fraises des bois</v>
      </c>
      <c r="G22" s="105"/>
      <c r="H22" s="125"/>
      <c r="I22" s="107" t="str">
        <f t="shared" si="2"/>
        <v/>
      </c>
      <c r="J22" s="108">
        <v>8</v>
      </c>
      <c r="K22" s="121" t="s">
        <v>102</v>
      </c>
      <c r="L22" s="148">
        <v>1</v>
      </c>
      <c r="M22" s="1102" t="s">
        <v>103</v>
      </c>
      <c r="N22" s="112">
        <f>IF(P50=0,0,(P22/P50)*O19*1000)</f>
        <v>5.0922978994271162</v>
      </c>
      <c r="O22" s="122">
        <f>IF(P50=0, 0, (G22*L22)/(P50*O19))</f>
        <v>0</v>
      </c>
      <c r="P22" s="114">
        <f>IFERROR(_xlfn.LET(_xlpm.v,IFERROR(_xlfn.XLOOKUP(K22,G51:S51,G52:S52),_xlfn.XLOOKUP(K22,G53:S53,G54:S54)),_xlpm.v*J22*IF(ISBLANK(G22),1,G22)),0)</f>
        <v>8.0000000000000002E-3</v>
      </c>
      <c r="Q22" s="127">
        <f>IF(OR(ISBLANK(R15),R15=0),0,G22*R13*L22/R15)</f>
        <v>0</v>
      </c>
      <c r="R22" s="116">
        <f>IF(OR(ISBLANK(R15),R15=0),0,P22*L22*R13/R15)</f>
        <v>2.6666666666666668E-2</v>
      </c>
      <c r="S22" s="128" t="str">
        <f>_xlfn.LET(_xlpm.unite,SUBSTITUTE(TRIM(K22)," (s)",""),_xlpm.val,R22,_xlpm.estVol,COUNTIF(M51:S51,_xlpm.unite)+COUNTIF(M53:S53,_xlpm.unite)&gt;0,_xlpm.estPoids,COUNTIF(G51:L51,_xlpm.unite)+COUNTIF(G53:L53,_xlpm.unite)&gt;0,IF(_xlpm.estVol,IF(ROUND(_xlpm.val,3)&gt;=1,ROUND(_xlpm.val,3)&amp;"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27 g</v>
      </c>
      <c r="T22" s="1409"/>
      <c r="U22" s="120"/>
      <c r="V22" s="1410"/>
      <c r="W22" s="1410"/>
      <c r="X22" s="1410"/>
      <c r="Y22" s="1411"/>
      <c r="Z22" s="1412"/>
      <c r="AA22" s="1413"/>
      <c r="AB22" s="1414"/>
      <c r="AC22" s="1415"/>
      <c r="AD22" s="1416"/>
      <c r="AE22" s="1415"/>
      <c r="AF22" s="1417"/>
      <c r="AG22" s="1418"/>
      <c r="AH22" s="1419"/>
      <c r="AI22" s="1420"/>
      <c r="AJ22" s="1421"/>
      <c r="AK22" s="1422"/>
      <c r="AL22" s="1423"/>
      <c r="AM22" s="1409"/>
      <c r="AN22" s="120"/>
      <c r="AO22" s="1410"/>
      <c r="AP22" s="1410"/>
      <c r="AQ22" s="1410"/>
      <c r="AR22" s="1411"/>
      <c r="AS22" s="1412"/>
      <c r="AT22" s="1413"/>
      <c r="AU22" s="1414"/>
      <c r="AV22" s="1415"/>
      <c r="AW22" s="1416"/>
      <c r="AX22" s="1415"/>
      <c r="AY22" s="1417"/>
      <c r="AZ22" s="1418"/>
      <c r="BA22" s="1419"/>
      <c r="BB22" s="1420"/>
      <c r="BC22" s="1421"/>
      <c r="BD22" s="1422"/>
      <c r="BE22" s="1423"/>
      <c r="BH22" s="3">
        <v>1</v>
      </c>
    </row>
    <row r="23" spans="2:60" ht="27" customHeight="1">
      <c r="B23" s="120" t="str">
        <f t="shared" si="3"/>
        <v>A</v>
      </c>
      <c r="C23" s="34" t="str">
        <f>C16</f>
        <v>M MILLE-FEUILLE meringue et chiboust pamplemousse aux fraises des bois | pâtisserie--ENTREMET| Auteur &gt; VOUS</v>
      </c>
      <c r="D23" s="35">
        <f>D16</f>
        <v>1</v>
      </c>
      <c r="E23" s="34" t="str">
        <f>E16</f>
        <v>coupe</v>
      </c>
      <c r="F23" s="36" t="str">
        <f>F16</f>
        <v>Recette mère ► MILLE-FEUILLE  aux fraises des bois</v>
      </c>
      <c r="G23" s="105"/>
      <c r="H23" s="125"/>
      <c r="I23" s="107" t="str">
        <f t="shared" si="2"/>
        <v/>
      </c>
      <c r="J23" s="108">
        <v>105</v>
      </c>
      <c r="K23" s="121" t="s">
        <v>102</v>
      </c>
      <c r="L23" s="148">
        <v>1</v>
      </c>
      <c r="M23" s="1102" t="s">
        <v>3386</v>
      </c>
      <c r="N23" s="112">
        <f>IF(P50=0,0,(P23/P50)*O19*1000)</f>
        <v>66.836409929980903</v>
      </c>
      <c r="O23" s="122">
        <f>IF(P50=0, 0, (G23*L23)/(P50*O19))</f>
        <v>0</v>
      </c>
      <c r="P23" s="114">
        <f>IFERROR(_xlfn.LET(_xlpm.v,IFERROR(_xlfn.XLOOKUP(K23,G51:S51,G52:S52),_xlfn.XLOOKUP(K23,G53:S53,G54:S54)),_xlpm.v*J23*IF(ISBLANK(G23),1,G23)),0)</f>
        <v>0.105</v>
      </c>
      <c r="Q23" s="123">
        <f>IF(OR(ISBLANK(R15),R15=0),0,G23*R13*L23/R15)</f>
        <v>0</v>
      </c>
      <c r="R23" s="116">
        <f>IF(OR(ISBLANK(R15),R15=0),0,P23*L23*R13/R15)</f>
        <v>0.35000000000000003</v>
      </c>
      <c r="S23" s="124" t="str">
        <f>_xlfn.LET(_xlpm.unite,SUBSTITUTE(TRIM(K23)," (s)",""),_xlpm.val,R23,_xlpm.estVol,COUNTIF(M51:S51,_xlpm.unite)+COUNTIF(M53:S53,_xlpm.unite)&gt;0,_xlpm.estPoids,COUNTIF(G51:L51,_xlpm.unite)+COUNTIF(G53:L53,_xlpm.unite)&gt;0,IF(_xlpm.estVol,IF(ROUND(_xlpm.val,3)&gt;=1,ROUND(_xlpm.val,3)&amp;"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350 g</v>
      </c>
      <c r="T23" s="1409"/>
      <c r="U23" s="120"/>
      <c r="V23" s="1410"/>
      <c r="W23" s="1410"/>
      <c r="X23" s="1410"/>
      <c r="Y23" s="1411"/>
      <c r="Z23" s="1412"/>
      <c r="AA23" s="1413"/>
      <c r="AB23" s="1414"/>
      <c r="AC23" s="1415"/>
      <c r="AD23" s="1416"/>
      <c r="AE23" s="1415"/>
      <c r="AF23" s="1417"/>
      <c r="AG23" s="1418"/>
      <c r="AH23" s="1419"/>
      <c r="AI23" s="1420"/>
      <c r="AJ23" s="1421"/>
      <c r="AK23" s="1422"/>
      <c r="AL23" s="1423"/>
      <c r="AM23" s="1409"/>
      <c r="AN23" s="120"/>
      <c r="AO23" s="1410"/>
      <c r="AP23" s="1410"/>
      <c r="AQ23" s="1410"/>
      <c r="AR23" s="1411"/>
      <c r="AS23" s="1412"/>
      <c r="AT23" s="1413"/>
      <c r="AU23" s="1414"/>
      <c r="AV23" s="1415"/>
      <c r="AW23" s="1416"/>
      <c r="AX23" s="1415"/>
      <c r="AY23" s="1417"/>
      <c r="AZ23" s="1418"/>
      <c r="BA23" s="1419"/>
      <c r="BB23" s="1420"/>
      <c r="BC23" s="1421"/>
      <c r="BD23" s="1422"/>
      <c r="BE23" s="1423"/>
      <c r="BH23" s="3">
        <v>1</v>
      </c>
    </row>
    <row r="24" spans="2:60" ht="27" customHeight="1">
      <c r="B24" s="120" t="str">
        <f t="shared" si="3"/>
        <v>A</v>
      </c>
      <c r="C24" s="34" t="str">
        <f>C16</f>
        <v>M MILLE-FEUILLE meringue et chiboust pamplemousse aux fraises des bois | pâtisserie--ENTREMET| Auteur &gt; VOUS</v>
      </c>
      <c r="D24" s="35">
        <f>D16</f>
        <v>1</v>
      </c>
      <c r="E24" s="34" t="str">
        <f>E16</f>
        <v>coupe</v>
      </c>
      <c r="F24" s="36" t="str">
        <f>F16</f>
        <v>Recette mère ► MILLE-FEUILLE  aux fraises des bois</v>
      </c>
      <c r="G24" s="105"/>
      <c r="H24" s="125"/>
      <c r="I24" s="107" t="str">
        <f t="shared" si="2"/>
        <v/>
      </c>
      <c r="J24" s="108">
        <v>35</v>
      </c>
      <c r="K24" s="121" t="s">
        <v>102</v>
      </c>
      <c r="L24" s="148">
        <v>1</v>
      </c>
      <c r="M24" s="1102" t="s">
        <v>3387</v>
      </c>
      <c r="N24" s="112">
        <f>IF(P50=0,0,(P24/P50)*O19*1000)</f>
        <v>22.278803309993634</v>
      </c>
      <c r="O24" s="122">
        <f>IF(P50=0, 0, (G24*L24)/(P50*O19))</f>
        <v>0</v>
      </c>
      <c r="P24" s="114">
        <f>IFERROR(_xlfn.LET(_xlpm.v,IFERROR(_xlfn.XLOOKUP(K24,G51:S51,G52:S52),_xlfn.XLOOKUP(K24,G53:S53,G54:S54)),_xlpm.v*J24*IF(ISBLANK(G24),1,G24)),0)</f>
        <v>3.5000000000000003E-2</v>
      </c>
      <c r="Q24" s="127">
        <f>IF(OR(ISBLANK(R15),R15=0),0,G24*R13*L24/R15)</f>
        <v>0</v>
      </c>
      <c r="R24" s="116">
        <f>IF(OR(ISBLANK(R15),R15=0),0,P24*L24*R13/R15)</f>
        <v>0.11666666666666668</v>
      </c>
      <c r="S24" s="128" t="str">
        <f>_xlfn.LET(_xlpm.unite,SUBSTITUTE(TRIM(K24)," (s)",""),_xlpm.val,R24,_xlpm.estVol,COUNTIF(M51:S51,_xlpm.unite)+COUNTIF(M53:S53,_xlpm.unite)&gt;0,_xlpm.estPoids,COUNTIF(G51:L51,_xlpm.unite)+COUNTIF(G53:L53,_xlpm.unite)&gt;0,IF(_xlpm.estVol,IF(ROUND(_xlpm.val,3)&gt;=1,ROUND(_xlpm.val,3)&amp;"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117 g</v>
      </c>
      <c r="T24" s="1409"/>
      <c r="U24" s="120"/>
      <c r="V24" s="1410"/>
      <c r="W24" s="1410"/>
      <c r="X24" s="1410"/>
      <c r="Y24" s="1411"/>
      <c r="Z24" s="1412"/>
      <c r="AA24" s="1413"/>
      <c r="AB24" s="1414"/>
      <c r="AC24" s="1415"/>
      <c r="AD24" s="1416"/>
      <c r="AE24" s="1415"/>
      <c r="AF24" s="1417"/>
      <c r="AG24" s="1418"/>
      <c r="AH24" s="1419"/>
      <c r="AI24" s="1420"/>
      <c r="AJ24" s="1421"/>
      <c r="AK24" s="1422"/>
      <c r="AL24" s="1423"/>
      <c r="AM24" s="1409"/>
      <c r="AN24" s="120"/>
      <c r="AO24" s="1410"/>
      <c r="AP24" s="1410"/>
      <c r="AQ24" s="1410"/>
      <c r="AR24" s="1411"/>
      <c r="AS24" s="1412"/>
      <c r="AT24" s="1413"/>
      <c r="AU24" s="1414"/>
      <c r="AV24" s="1415"/>
      <c r="AW24" s="1416"/>
      <c r="AX24" s="1415"/>
      <c r="AY24" s="1417"/>
      <c r="AZ24" s="1418"/>
      <c r="BA24" s="1419"/>
      <c r="BB24" s="1420"/>
      <c r="BC24" s="1421"/>
      <c r="BD24" s="1422"/>
      <c r="BE24" s="1423"/>
      <c r="BH24" s="3">
        <v>1</v>
      </c>
    </row>
    <row r="25" spans="2:60" ht="27" customHeight="1">
      <c r="B25" s="120" t="str">
        <f t="shared" si="3"/>
        <v>A</v>
      </c>
      <c r="C25" s="34" t="str">
        <f>C16</f>
        <v>M MILLE-FEUILLE meringue et chiboust pamplemousse aux fraises des bois | pâtisserie--ENTREMET| Auteur &gt; VOUS</v>
      </c>
      <c r="D25" s="35">
        <f>D16</f>
        <v>1</v>
      </c>
      <c r="E25" s="34" t="str">
        <f>E16</f>
        <v>coupe</v>
      </c>
      <c r="F25" s="36" t="str">
        <f>F16</f>
        <v>Recette mère ► MILLE-FEUILLE  aux fraises des bois</v>
      </c>
      <c r="G25" s="105"/>
      <c r="H25" s="125"/>
      <c r="I25" s="107" t="str">
        <f t="shared" si="2"/>
        <v/>
      </c>
      <c r="J25" s="108">
        <v>15</v>
      </c>
      <c r="K25" s="121" t="s">
        <v>102</v>
      </c>
      <c r="L25" s="148">
        <v>1</v>
      </c>
      <c r="M25" s="1102" t="s">
        <v>3388</v>
      </c>
      <c r="N25" s="112">
        <f>IF(P50=0,0,(P25/P50)*O19*1000)</f>
        <v>9.548058561425842</v>
      </c>
      <c r="O25" s="122">
        <f>IF(P50=0, 0, (G25*L25)/(P50*O19))</f>
        <v>0</v>
      </c>
      <c r="P25" s="114">
        <f>IFERROR(_xlfn.LET(_xlpm.v,IFERROR(_xlfn.XLOOKUP(K25,G51:S51,G52:S52),_xlfn.XLOOKUP(K25,G53:S53,G54:S54)),_xlpm.v*J25*IF(ISBLANK(G25),1,G25)),0)</f>
        <v>1.4999999999999999E-2</v>
      </c>
      <c r="Q25" s="123">
        <f>IF(OR(ISBLANK(R15),R15=0),0,G25*R13*L25/R15)</f>
        <v>0</v>
      </c>
      <c r="R25" s="116">
        <f>IF(OR(ISBLANK(R15),R15=0),0,P25*L25*R13/R15)</f>
        <v>4.9999999999999996E-2</v>
      </c>
      <c r="S25" s="124" t="str">
        <f>_xlfn.LET(_xlpm.unite,SUBSTITUTE(TRIM(K25)," (s)",""),_xlpm.val,R25,_xlpm.estVol,COUNTIF(M51:S51,_xlpm.unite)+COUNTIF(M53:S53,_xlpm.unite)&gt;0,_xlpm.estPoids,COUNTIF(G51:L51,_xlpm.unite)+COUNTIF(G53:L53,_xlpm.unite)&gt;0,IF(_xlpm.estVol,IF(ROUND(_xlpm.val,3)&gt;=1,ROUND(_xlpm.val,3)&amp;"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50 g</v>
      </c>
      <c r="T25" s="1409"/>
      <c r="U25" s="120"/>
      <c r="V25" s="1410"/>
      <c r="W25" s="1410"/>
      <c r="X25" s="1410"/>
      <c r="Y25" s="1411"/>
      <c r="Z25" s="1412"/>
      <c r="AA25" s="1413"/>
      <c r="AB25" s="1414"/>
      <c r="AC25" s="1415"/>
      <c r="AD25" s="1416"/>
      <c r="AE25" s="1415"/>
      <c r="AF25" s="1417"/>
      <c r="AG25" s="1418"/>
      <c r="AH25" s="1419"/>
      <c r="AI25" s="1420"/>
      <c r="AJ25" s="1421"/>
      <c r="AK25" s="1422"/>
      <c r="AL25" s="1423"/>
      <c r="AM25" s="1409"/>
      <c r="AN25" s="120"/>
      <c r="AO25" s="1410"/>
      <c r="AP25" s="1410"/>
      <c r="AQ25" s="1410"/>
      <c r="AR25" s="1411"/>
      <c r="AS25" s="1412"/>
      <c r="AT25" s="1413"/>
      <c r="AU25" s="1414"/>
      <c r="AV25" s="1415"/>
      <c r="AW25" s="1416"/>
      <c r="AX25" s="1415"/>
      <c r="AY25" s="1417"/>
      <c r="AZ25" s="1418"/>
      <c r="BA25" s="1419"/>
      <c r="BB25" s="1420"/>
      <c r="BC25" s="1421"/>
      <c r="BD25" s="1422"/>
      <c r="BE25" s="1423"/>
      <c r="BH25" s="3">
        <v>1</v>
      </c>
    </row>
    <row r="26" spans="2:60" ht="27" customHeight="1">
      <c r="B26" s="120" t="str">
        <f t="shared" si="3"/>
        <v>A</v>
      </c>
      <c r="C26" s="34" t="str">
        <f>C16</f>
        <v>M MILLE-FEUILLE meringue et chiboust pamplemousse aux fraises des bois | pâtisserie--ENTREMET| Auteur &gt; VOUS</v>
      </c>
      <c r="D26" s="35">
        <f>D16</f>
        <v>1</v>
      </c>
      <c r="E26" s="34" t="str">
        <f>E16</f>
        <v>coupe</v>
      </c>
      <c r="F26" s="36" t="str">
        <f>F16</f>
        <v>Recette mère ► MILLE-FEUILLE  aux fraises des bois</v>
      </c>
      <c r="G26" s="105"/>
      <c r="H26" s="125"/>
      <c r="I26" s="107" t="str">
        <f t="shared" si="2"/>
        <v/>
      </c>
      <c r="J26" s="108">
        <v>8</v>
      </c>
      <c r="K26" s="121" t="s">
        <v>102</v>
      </c>
      <c r="L26" s="148">
        <v>1</v>
      </c>
      <c r="M26" s="1102" t="s">
        <v>3389</v>
      </c>
      <c r="N26" s="112">
        <f>IF(P50=0,0,(P26/P50)*O19*1000)</f>
        <v>5.0922978994271162</v>
      </c>
      <c r="O26" s="122">
        <f>IF(P50=0, 0, (G26*L26)/(P50*O19))</f>
        <v>0</v>
      </c>
      <c r="P26" s="114">
        <f>IFERROR(_xlfn.LET(_xlpm.v,IFERROR(_xlfn.XLOOKUP(K26,G51:S51,G52:S52),_xlfn.XLOOKUP(K26,G53:S53,G54:S54)),_xlpm.v*J26*IF(ISBLANK(G26),1,G26)),0)</f>
        <v>8.0000000000000002E-3</v>
      </c>
      <c r="Q26" s="127">
        <f>IF(OR(ISBLANK(R15),R15=0),0,G26*R13*L26/R15)</f>
        <v>0</v>
      </c>
      <c r="R26" s="116">
        <f>IF(OR(ISBLANK(R15),R15=0),0,P26*L26*R13/R15)</f>
        <v>2.6666666666666668E-2</v>
      </c>
      <c r="S26" s="139" t="str">
        <f>_xlfn.LET(_xlpm.unite,SUBSTITUTE(TRIM(K26)," (s)",""),_xlpm.val,R26,_xlpm.estVol,COUNTIF(M51:S51,_xlpm.unite)+COUNTIF(M53:S53,_xlpm.unite)&gt;0,_xlpm.estPoids,COUNTIF(G51:L51,_xlpm.unite)+COUNTIF(G53:L53,_xlpm.unite)&gt;0,IF(_xlpm.estVol,IF(ROUND(_xlpm.val,3)&gt;=1,ROUND(_xlpm.val,3)&amp;"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27 g</v>
      </c>
      <c r="T26" s="1409"/>
      <c r="U26" s="120"/>
      <c r="V26" s="1410"/>
      <c r="W26" s="1410"/>
      <c r="X26" s="1410"/>
      <c r="Y26" s="1411"/>
      <c r="Z26" s="1412"/>
      <c r="AA26" s="1413"/>
      <c r="AB26" s="1414"/>
      <c r="AC26" s="1415"/>
      <c r="AD26" s="1416"/>
      <c r="AE26" s="1415"/>
      <c r="AF26" s="1417"/>
      <c r="AG26" s="1418"/>
      <c r="AH26" s="1419"/>
      <c r="AI26" s="1420"/>
      <c r="AJ26" s="1421"/>
      <c r="AK26" s="1422"/>
      <c r="AL26" s="1423"/>
      <c r="AM26" s="1409"/>
      <c r="AN26" s="120"/>
      <c r="AO26" s="1410"/>
      <c r="AP26" s="1410"/>
      <c r="AQ26" s="1410"/>
      <c r="AR26" s="1411"/>
      <c r="AS26" s="1412"/>
      <c r="AT26" s="1413"/>
      <c r="AU26" s="1414"/>
      <c r="AV26" s="1415"/>
      <c r="AW26" s="1416"/>
      <c r="AX26" s="1415"/>
      <c r="AY26" s="1417"/>
      <c r="AZ26" s="1418"/>
      <c r="BA26" s="1419"/>
      <c r="BB26" s="1420"/>
      <c r="BC26" s="1421"/>
      <c r="BD26" s="1422"/>
      <c r="BE26" s="1423"/>
      <c r="BH26" s="3">
        <v>1</v>
      </c>
    </row>
    <row r="27" spans="2:60" ht="27" customHeight="1">
      <c r="B27" s="120" t="str">
        <f t="shared" si="3"/>
        <v>A</v>
      </c>
      <c r="C27" s="34" t="str">
        <f>C16</f>
        <v>M MILLE-FEUILLE meringue et chiboust pamplemousse aux fraises des bois | pâtisserie--ENTREMET| Auteur &gt; VOUS</v>
      </c>
      <c r="D27" s="35">
        <f>D16</f>
        <v>1</v>
      </c>
      <c r="E27" s="34" t="str">
        <f>E16</f>
        <v>coupe</v>
      </c>
      <c r="F27" s="36" t="str">
        <f>F16</f>
        <v>Recette mère ► MILLE-FEUILLE  aux fraises des bois</v>
      </c>
      <c r="G27" s="105"/>
      <c r="H27" s="125"/>
      <c r="I27" s="107" t="str">
        <f t="shared" si="2"/>
        <v/>
      </c>
      <c r="J27" s="108">
        <v>160</v>
      </c>
      <c r="K27" s="121" t="s">
        <v>102</v>
      </c>
      <c r="L27" s="148">
        <v>1</v>
      </c>
      <c r="M27" s="1102" t="s">
        <v>3390</v>
      </c>
      <c r="N27" s="112">
        <f>IF(P50=0,0,(P27/P50)*O19*1000)</f>
        <v>101.84595798854232</v>
      </c>
      <c r="O27" s="122">
        <f>IF(P50=0, 0, (G27*L27)/(P50*O19))</f>
        <v>0</v>
      </c>
      <c r="P27" s="114">
        <f>IFERROR(_xlfn.LET(_xlpm.v,IFERROR(_xlfn.XLOOKUP(K27,G51:S51,G52:S52),_xlfn.XLOOKUP(K27,G53:S53,G54:S54)),_xlpm.v*J27*IF(ISBLANK(G27),1,G27)),0)</f>
        <v>0.16</v>
      </c>
      <c r="Q27" s="123">
        <f>IF(OR(ISBLANK(R15),R15=0),0,G27*R13*L27/R15)</f>
        <v>0</v>
      </c>
      <c r="R27" s="116">
        <f>IF(OR(ISBLANK(R15),R15=0),0,P27*L27*R13/R15)</f>
        <v>0.53333333333333333</v>
      </c>
      <c r="S27" s="124" t="str">
        <f>_xlfn.LET(_xlpm.unite,SUBSTITUTE(TRIM(K27)," (s)",""),_xlpm.val,R27,_xlpm.estVol,COUNTIF(M51:S51,_xlpm.unite)+COUNTIF(M53:S53,_xlpm.unite)&gt;0,_xlpm.estPoids,COUNTIF(G51:L51,_xlpm.unite)+COUNTIF(G53:L53,_xlpm.unite)&gt;0,IF(_xlpm.estVol,IF(ROUND(_xlpm.val,3)&gt;=1,ROUND(_xlpm.val,3)&amp;"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533 g</v>
      </c>
      <c r="T27" s="1409"/>
      <c r="U27" s="120"/>
      <c r="V27" s="1410"/>
      <c r="W27" s="1410"/>
      <c r="X27" s="1410"/>
      <c r="Y27" s="1411"/>
      <c r="Z27" s="1412"/>
      <c r="AA27" s="1413"/>
      <c r="AB27" s="1414"/>
      <c r="AC27" s="1415"/>
      <c r="AD27" s="1416"/>
      <c r="AE27" s="1415"/>
      <c r="AF27" s="1417"/>
      <c r="AG27" s="1418"/>
      <c r="AH27" s="1419"/>
      <c r="AI27" s="1420"/>
      <c r="AJ27" s="1421"/>
      <c r="AK27" s="1422"/>
      <c r="AL27" s="1423"/>
      <c r="AM27" s="1409"/>
      <c r="AN27" s="120"/>
      <c r="AO27" s="1410"/>
      <c r="AP27" s="1410"/>
      <c r="AQ27" s="1410"/>
      <c r="AR27" s="1411"/>
      <c r="AS27" s="1412"/>
      <c r="AT27" s="1413"/>
      <c r="AU27" s="1414"/>
      <c r="AV27" s="1415"/>
      <c r="AW27" s="1416"/>
      <c r="AX27" s="1415"/>
      <c r="AY27" s="1417"/>
      <c r="AZ27" s="1418"/>
      <c r="BA27" s="1419"/>
      <c r="BB27" s="1420"/>
      <c r="BC27" s="1421"/>
      <c r="BD27" s="1422"/>
      <c r="BE27" s="1423"/>
      <c r="BH27" s="3">
        <v>1</v>
      </c>
    </row>
    <row r="28" spans="2:60" ht="27" customHeight="1">
      <c r="B28" s="120" t="str">
        <f t="shared" si="3"/>
        <v>A</v>
      </c>
      <c r="C28" s="34" t="str">
        <f>C16</f>
        <v>M MILLE-FEUILLE meringue et chiboust pamplemousse aux fraises des bois | pâtisserie--ENTREMET| Auteur &gt; VOUS</v>
      </c>
      <c r="D28" s="35">
        <f>D16</f>
        <v>1</v>
      </c>
      <c r="E28" s="34" t="str">
        <f>E16</f>
        <v>coupe</v>
      </c>
      <c r="F28" s="36" t="str">
        <f>F16</f>
        <v>Recette mère ► MILLE-FEUILLE  aux fraises des bois</v>
      </c>
      <c r="G28" s="105"/>
      <c r="H28" s="125"/>
      <c r="I28" s="107" t="str">
        <f t="shared" si="2"/>
        <v/>
      </c>
      <c r="J28" s="108">
        <v>95</v>
      </c>
      <c r="K28" s="121" t="s">
        <v>102</v>
      </c>
      <c r="L28" s="148">
        <v>1</v>
      </c>
      <c r="M28" s="1102" t="s">
        <v>3387</v>
      </c>
      <c r="N28" s="112">
        <f>IF(P50=0,0,(P28/P50)*O19*1000)</f>
        <v>60.471037555697002</v>
      </c>
      <c r="O28" s="122">
        <f>IF(P50=0, 0, (G28*L28)/(P50*O19))</f>
        <v>0</v>
      </c>
      <c r="P28" s="114">
        <f>IFERROR(_xlfn.LET(_xlpm.v,IFERROR(_xlfn.XLOOKUP(K28,G51:S51,G52:S52),_xlfn.XLOOKUP(K28,G53:S53,G54:S54)),_xlpm.v*J28*IF(ISBLANK(G28),1,G28)),0)</f>
        <v>9.5000000000000001E-2</v>
      </c>
      <c r="Q28" s="127">
        <f>IF(OR(ISBLANK(R15),R15=0),0,G28*R13*L28/R15)</f>
        <v>0</v>
      </c>
      <c r="R28" s="116">
        <f>IF(OR(ISBLANK(R15),R15=0),0,P28*L28*R13/R15)</f>
        <v>0.31666666666666665</v>
      </c>
      <c r="S28" s="139" t="str">
        <f>_xlfn.LET(_xlpm.unite,SUBSTITUTE(TRIM(K28)," (s)",""),_xlpm.val,R28,_xlpm.estVol,COUNTIF(M51:S51,_xlpm.unite)+COUNTIF(M53:S53,_xlpm.unite)&gt;0,_xlpm.estPoids,COUNTIF(G51:L51,_xlpm.unite)+COUNTIF(G53:L53,_xlpm.unite)&gt;0,IF(_xlpm.estVol,IF(ROUND(_xlpm.val,3)&gt;=1,ROUND(_xlpm.val,3)&amp;"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317 g</v>
      </c>
      <c r="T28" s="1409"/>
      <c r="U28" s="120"/>
      <c r="V28" s="1410"/>
      <c r="W28" s="1410"/>
      <c r="X28" s="1410"/>
      <c r="Y28" s="1411"/>
      <c r="Z28" s="1412"/>
      <c r="AA28" s="1413"/>
      <c r="AB28" s="1414"/>
      <c r="AC28" s="1415"/>
      <c r="AD28" s="1416"/>
      <c r="AE28" s="1415"/>
      <c r="AF28" s="1417"/>
      <c r="AG28" s="1418"/>
      <c r="AH28" s="1419"/>
      <c r="AI28" s="1420"/>
      <c r="AJ28" s="1421"/>
      <c r="AK28" s="1422"/>
      <c r="AL28" s="1423"/>
      <c r="AM28" s="1409"/>
      <c r="AN28" s="120"/>
      <c r="AO28" s="1410"/>
      <c r="AP28" s="1410"/>
      <c r="AQ28" s="1410"/>
      <c r="AR28" s="1411"/>
      <c r="AS28" s="1412"/>
      <c r="AT28" s="1413"/>
      <c r="AU28" s="1414"/>
      <c r="AV28" s="1415"/>
      <c r="AW28" s="1416"/>
      <c r="AX28" s="1415"/>
      <c r="AY28" s="1417"/>
      <c r="AZ28" s="1418"/>
      <c r="BA28" s="1419"/>
      <c r="BB28" s="1420"/>
      <c r="BC28" s="1421"/>
      <c r="BD28" s="1422"/>
      <c r="BE28" s="1423"/>
      <c r="BH28" s="3">
        <v>1</v>
      </c>
    </row>
    <row r="29" spans="2:60" ht="27" customHeight="1">
      <c r="B29" s="120" t="str">
        <f t="shared" si="3"/>
        <v>►</v>
      </c>
      <c r="C29" s="34" t="str">
        <f>C16</f>
        <v>M MILLE-FEUILLE meringue et chiboust pamplemousse aux fraises des bois | pâtisserie--ENTREMET| Auteur &gt; VOUS</v>
      </c>
      <c r="D29" s="35">
        <f>D16</f>
        <v>1</v>
      </c>
      <c r="E29" s="34" t="str">
        <f>E16</f>
        <v>coupe</v>
      </c>
      <c r="F29" s="36" t="str">
        <f>F16</f>
        <v>Recette mère ► MILLE-FEUILLE  aux fraises des bois</v>
      </c>
      <c r="G29" s="105"/>
      <c r="H29" s="125"/>
      <c r="I29" s="107" t="str">
        <f t="shared" si="2"/>
        <v/>
      </c>
      <c r="J29" s="108"/>
      <c r="K29" s="146"/>
      <c r="L29" s="148">
        <v>1</v>
      </c>
      <c r="M29" s="111"/>
      <c r="N29" s="112">
        <f>IF(P50=0,0,(P29/P50)*O19*1000)</f>
        <v>0</v>
      </c>
      <c r="O29" s="122">
        <f>IF(P50=0, 0, (G29*L29)/(P50*O19))</f>
        <v>0</v>
      </c>
      <c r="P29" s="114">
        <f>IFERROR(_xlfn.LET(_xlpm.v,IFERROR(_xlfn.XLOOKUP(K29,G51:S51,G52:S52),_xlfn.XLOOKUP(K29,G53:S53,G54:S54)),_xlpm.v*J29*IF(ISBLANK(G29),1,G29)),0)</f>
        <v>0</v>
      </c>
      <c r="Q29" s="123">
        <f>IF(OR(ISBLANK(R15),R15=0),0,G29*R13*L29/R15)</f>
        <v>0</v>
      </c>
      <c r="R29" s="116">
        <f>IF(OR(ISBLANK(R15),R15=0),0,P29*L29*R13/R15)</f>
        <v>0</v>
      </c>
      <c r="S29" s="124" t="str">
        <f>_xlfn.LET(_xlpm.unite,SUBSTITUTE(TRIM(K29)," (s)",""),_xlpm.val,R29,_xlpm.estVol,COUNTIF(M51:S51,_xlpm.unite)+COUNTIF(M53:S53,_xlpm.unite)&gt;0,_xlpm.estPoids,COUNTIF(G51:L51,_xlpm.unite)+COUNTIF(G53:L53,_xlpm.unite)&gt;0,IF(_xlpm.estVol,IF(ROUND(_xlpm.val,3)&gt;=1,ROUND(_xlpm.val,3)&amp;"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29" s="1409"/>
      <c r="U29" s="120"/>
      <c r="V29" s="1410"/>
      <c r="W29" s="1410"/>
      <c r="X29" s="1410"/>
      <c r="Y29" s="1411"/>
      <c r="Z29" s="1412"/>
      <c r="AA29" s="1413"/>
      <c r="AB29" s="1414"/>
      <c r="AC29" s="1415"/>
      <c r="AD29" s="1416"/>
      <c r="AE29" s="1415"/>
      <c r="AF29" s="1417"/>
      <c r="AG29" s="1418"/>
      <c r="AH29" s="1419"/>
      <c r="AI29" s="1420"/>
      <c r="AJ29" s="1421"/>
      <c r="AK29" s="1422"/>
      <c r="AL29" s="1423"/>
      <c r="AM29" s="1409"/>
      <c r="AN29" s="120"/>
      <c r="AO29" s="1410"/>
      <c r="AP29" s="1410"/>
      <c r="AQ29" s="1410"/>
      <c r="AR29" s="1411"/>
      <c r="AS29" s="1412"/>
      <c r="AT29" s="1413"/>
      <c r="AU29" s="1414"/>
      <c r="AV29" s="1415"/>
      <c r="AW29" s="1416"/>
      <c r="AX29" s="1415"/>
      <c r="AY29" s="1417"/>
      <c r="AZ29" s="1418"/>
      <c r="BA29" s="1419"/>
      <c r="BB29" s="1420"/>
      <c r="BC29" s="1421"/>
      <c r="BD29" s="1422"/>
      <c r="BE29" s="1423"/>
      <c r="BH29" s="3">
        <v>1</v>
      </c>
    </row>
    <row r="30" spans="2:60" ht="27" customHeight="1">
      <c r="B30" s="120" t="str">
        <f t="shared" si="3"/>
        <v>A</v>
      </c>
      <c r="C30" s="34" t="str">
        <f>C16</f>
        <v>M MILLE-FEUILLE meringue et chiboust pamplemousse aux fraises des bois | pâtisserie--ENTREMET| Auteur &gt; VOUS</v>
      </c>
      <c r="D30" s="35">
        <f>D16</f>
        <v>1</v>
      </c>
      <c r="E30" s="34" t="str">
        <f>E16</f>
        <v>coupe</v>
      </c>
      <c r="F30" s="36" t="str">
        <f>F16</f>
        <v>Recette mère ► MILLE-FEUILLE  aux fraises des bois</v>
      </c>
      <c r="G30" s="105"/>
      <c r="H30" s="125"/>
      <c r="I30" s="107" t="str">
        <f t="shared" si="2"/>
        <v/>
      </c>
      <c r="J30" s="108"/>
      <c r="K30" s="146"/>
      <c r="L30" s="148">
        <v>1</v>
      </c>
      <c r="M30" s="111" t="s">
        <v>3395</v>
      </c>
      <c r="N30" s="112">
        <f>IF(P50=0,0,(P30/P50)*O19*1000)</f>
        <v>0</v>
      </c>
      <c r="O30" s="122">
        <f>IF(P50=0, 0, (G30*L30)/(P50*O19))</f>
        <v>0</v>
      </c>
      <c r="P30" s="114">
        <f>IFERROR(_xlfn.LET(_xlpm.v,IFERROR(_xlfn.XLOOKUP(K30,G51:S51,G52:S52),_xlfn.XLOOKUP(K30,G53:S53,G54:S54)),_xlpm.v*J30*IF(ISBLANK(G30),1,G30)),0)</f>
        <v>0</v>
      </c>
      <c r="Q30" s="127">
        <f>IF(OR(ISBLANK(R15),R15=0),0,G30*R13*L30/R15)</f>
        <v>0</v>
      </c>
      <c r="R30" s="116">
        <f>IF(OR(ISBLANK(R15),R15=0),0,P30*L30*R13/R15)</f>
        <v>0</v>
      </c>
      <c r="S30" s="147" t="str">
        <f>_xlfn.LET(_xlpm.unite,SUBSTITUTE(TRIM(K30)," (s)",""),_xlpm.val,R30,_xlpm.estVol,COUNTIF(M51:S51,_xlpm.unite)+COUNTIF(M53:S53,_xlpm.unite)&gt;0,_xlpm.estPoids,COUNTIF(G51:L51,_xlpm.unite)+COUNTIF(G53:L53,_xlpm.unite)&gt;0,IF(_xlpm.estVol,IF(ROUND(_xlpm.val,3)&gt;=1,ROUND(_xlpm.val,3)&amp;"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30" s="1409"/>
      <c r="U30" s="120"/>
      <c r="V30" s="1410"/>
      <c r="W30" s="1410"/>
      <c r="X30" s="1410"/>
      <c r="Y30" s="1411"/>
      <c r="Z30" s="1412"/>
      <c r="AA30" s="1413"/>
      <c r="AB30" s="1414"/>
      <c r="AC30" s="1415"/>
      <c r="AD30" s="1416"/>
      <c r="AE30" s="1415"/>
      <c r="AF30" s="1417"/>
      <c r="AG30" s="1418"/>
      <c r="AH30" s="1419"/>
      <c r="AI30" s="1420"/>
      <c r="AJ30" s="1421"/>
      <c r="AK30" s="1422"/>
      <c r="AL30" s="1423"/>
      <c r="AM30" s="1409"/>
      <c r="AN30" s="120"/>
      <c r="AO30" s="1410"/>
      <c r="AP30" s="1410"/>
      <c r="AQ30" s="1410"/>
      <c r="AR30" s="1411"/>
      <c r="AS30" s="1412"/>
      <c r="AT30" s="1413"/>
      <c r="AU30" s="1414"/>
      <c r="AV30" s="1415"/>
      <c r="AW30" s="1416"/>
      <c r="AX30" s="1415"/>
      <c r="AY30" s="1417"/>
      <c r="AZ30" s="1418"/>
      <c r="BA30" s="1419"/>
      <c r="BB30" s="1420"/>
      <c r="BC30" s="1421"/>
      <c r="BD30" s="1422"/>
      <c r="BE30" s="1423"/>
      <c r="BH30" s="3">
        <v>1</v>
      </c>
    </row>
    <row r="31" spans="2:60" ht="27" customHeight="1">
      <c r="B31" s="120" t="str">
        <f t="shared" si="3"/>
        <v>A</v>
      </c>
      <c r="C31" s="34" t="str">
        <f>C16</f>
        <v>M MILLE-FEUILLE meringue et chiboust pamplemousse aux fraises des bois | pâtisserie--ENTREMET| Auteur &gt; VOUS</v>
      </c>
      <c r="D31" s="35">
        <f>D16</f>
        <v>1</v>
      </c>
      <c r="E31" s="34" t="str">
        <f>E16</f>
        <v>coupe</v>
      </c>
      <c r="F31" s="36" t="str">
        <f>F16</f>
        <v>Recette mère ► MILLE-FEUILLE  aux fraises des bois</v>
      </c>
      <c r="G31" s="105"/>
      <c r="H31" s="125"/>
      <c r="I31" s="107" t="str">
        <f t="shared" si="2"/>
        <v/>
      </c>
      <c r="J31" s="108">
        <v>100</v>
      </c>
      <c r="K31" s="121" t="s">
        <v>102</v>
      </c>
      <c r="L31" s="148">
        <v>1</v>
      </c>
      <c r="M31" s="111" t="s">
        <v>3396</v>
      </c>
      <c r="N31" s="112">
        <f>IF(P50=0,0,(P31/P50)*O19*1000)</f>
        <v>63.653723742838949</v>
      </c>
      <c r="O31" s="122">
        <f>IF(P50=0, 0, (G31*L31)/(P50*O19))</f>
        <v>0</v>
      </c>
      <c r="P31" s="114">
        <f>IFERROR(_xlfn.LET(_xlpm.v,IFERROR(_xlfn.XLOOKUP(K31,G51:S51,G52:S52),_xlfn.XLOOKUP(K31,G53:S53,G54:S54)),_xlpm.v*J31*IF(ISBLANK(G31),1,G31)),0)</f>
        <v>0.1</v>
      </c>
      <c r="Q31" s="123">
        <f>IF(OR(ISBLANK(R15),R15=0),0,G31*R13*L31/R15)</f>
        <v>0</v>
      </c>
      <c r="R31" s="116">
        <f>IF(OR(ISBLANK(R15),R15=0),0,P31*L31*R13/R15)</f>
        <v>0.33333333333333331</v>
      </c>
      <c r="S31" s="124" t="str">
        <f>_xlfn.LET(_xlpm.unite,SUBSTITUTE(TRIM(K31)," (s)",""),_xlpm.val,R31,_xlpm.estVol,COUNTIF(M51:S51,_xlpm.unite)+COUNTIF(M53:S53,_xlpm.unite)&gt;0,_xlpm.estPoids,COUNTIF(G51:L51,_xlpm.unite)+COUNTIF(G53:L53,_xlpm.unite)&gt;0,IF(_xlpm.estVol,IF(ROUND(_xlpm.val,3)&gt;=1,ROUND(_xlpm.val,3)&amp;"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333 g</v>
      </c>
      <c r="T31" s="1409"/>
      <c r="U31" s="120"/>
      <c r="V31" s="1410"/>
      <c r="W31" s="1410"/>
      <c r="X31" s="1410"/>
      <c r="Y31" s="1411"/>
      <c r="Z31" s="1412"/>
      <c r="AA31" s="1413"/>
      <c r="AB31" s="1414"/>
      <c r="AC31" s="1415"/>
      <c r="AD31" s="1416"/>
      <c r="AE31" s="1415"/>
      <c r="AF31" s="1417"/>
      <c r="AG31" s="1418"/>
      <c r="AH31" s="1419"/>
      <c r="AI31" s="1420"/>
      <c r="AJ31" s="1421"/>
      <c r="AK31" s="1422"/>
      <c r="AL31" s="1423"/>
      <c r="AM31" s="1409"/>
      <c r="AN31" s="120"/>
      <c r="AO31" s="1410"/>
      <c r="AP31" s="1410"/>
      <c r="AQ31" s="1410"/>
      <c r="AR31" s="1411"/>
      <c r="AS31" s="1412"/>
      <c r="AT31" s="1413"/>
      <c r="AU31" s="1414"/>
      <c r="AV31" s="1415"/>
      <c r="AW31" s="1416"/>
      <c r="AX31" s="1415"/>
      <c r="AY31" s="1417"/>
      <c r="AZ31" s="1418"/>
      <c r="BA31" s="1419"/>
      <c r="BB31" s="1420"/>
      <c r="BC31" s="1421"/>
      <c r="BD31" s="1422"/>
      <c r="BE31" s="1423"/>
      <c r="BH31" s="3">
        <v>1</v>
      </c>
    </row>
    <row r="32" spans="2:60" ht="27" customHeight="1">
      <c r="B32" s="120" t="str">
        <f t="shared" si="3"/>
        <v>A</v>
      </c>
      <c r="C32" s="34" t="str">
        <f>C16</f>
        <v>M MILLE-FEUILLE meringue et chiboust pamplemousse aux fraises des bois | pâtisserie--ENTREMET| Auteur &gt; VOUS</v>
      </c>
      <c r="D32" s="35">
        <f>D16</f>
        <v>1</v>
      </c>
      <c r="E32" s="34" t="str">
        <f>E16</f>
        <v>coupe</v>
      </c>
      <c r="F32" s="36" t="str">
        <f>F16</f>
        <v>Recette mère ► MILLE-FEUILLE  aux fraises des bois</v>
      </c>
      <c r="G32" s="105"/>
      <c r="H32" s="125"/>
      <c r="I32" s="107" t="str">
        <f t="shared" si="2"/>
        <v/>
      </c>
      <c r="J32" s="108">
        <v>100</v>
      </c>
      <c r="K32" s="121" t="s">
        <v>102</v>
      </c>
      <c r="L32" s="148">
        <v>1</v>
      </c>
      <c r="M32" s="111" t="s">
        <v>3397</v>
      </c>
      <c r="N32" s="112">
        <f>IF(P50=0,0,(P32/P50)*O19*1000)</f>
        <v>63.653723742838949</v>
      </c>
      <c r="O32" s="122">
        <f>IF(P50=0, 0, (G32*L32)/(P50*O19))</f>
        <v>0</v>
      </c>
      <c r="P32" s="114">
        <f>IFERROR(_xlfn.LET(_xlpm.v,IFERROR(_xlfn.XLOOKUP(K32,G51:S51,G52:S52),_xlfn.XLOOKUP(K32,G53:S53,G54:S54)),_xlpm.v*J32*IF(ISBLANK(G32),1,G32)),0)</f>
        <v>0.1</v>
      </c>
      <c r="Q32" s="127">
        <f>IF(OR(ISBLANK(R15),R15=0),0,G32*R13*L32/R15)</f>
        <v>0</v>
      </c>
      <c r="R32" s="116">
        <f>IF(OR(ISBLANK(R15),R15=0),0,P32*L32*R13/R15)</f>
        <v>0.33333333333333331</v>
      </c>
      <c r="S32" s="147" t="str">
        <f>_xlfn.LET(_xlpm.unite,SUBSTITUTE(TRIM(K32)," (s)",""),_xlpm.val,R32,_xlpm.estVol,COUNTIF(M51:S51,_xlpm.unite)+COUNTIF(M53:S53,_xlpm.unite)&gt;0,_xlpm.estPoids,COUNTIF(G51:L51,_xlpm.unite)+COUNTIF(G53:L53,_xlpm.unite)&gt;0,IF(_xlpm.estVol,IF(ROUND(_xlpm.val,3)&gt;=1,ROUND(_xlpm.val,3)&amp;"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333 g</v>
      </c>
      <c r="T32" s="1409"/>
      <c r="U32" s="120"/>
      <c r="V32" s="1410"/>
      <c r="W32" s="1410"/>
      <c r="X32" s="1410"/>
      <c r="Y32" s="1411"/>
      <c r="Z32" s="1412"/>
      <c r="AA32" s="1413"/>
      <c r="AB32" s="1414"/>
      <c r="AC32" s="1415"/>
      <c r="AD32" s="1416"/>
      <c r="AE32" s="1415"/>
      <c r="AF32" s="1417"/>
      <c r="AG32" s="1418"/>
      <c r="AH32" s="1419"/>
      <c r="AI32" s="1420"/>
      <c r="AJ32" s="1421"/>
      <c r="AK32" s="1422"/>
      <c r="AL32" s="1423"/>
      <c r="AM32" s="1409"/>
      <c r="AN32" s="120"/>
      <c r="AO32" s="1410"/>
      <c r="AP32" s="1410"/>
      <c r="AQ32" s="1410"/>
      <c r="AR32" s="1411"/>
      <c r="AS32" s="1412"/>
      <c r="AT32" s="1413"/>
      <c r="AU32" s="1414"/>
      <c r="AV32" s="1415"/>
      <c r="AW32" s="1416"/>
      <c r="AX32" s="1415"/>
      <c r="AY32" s="1417"/>
      <c r="AZ32" s="1418"/>
      <c r="BA32" s="1419"/>
      <c r="BB32" s="1420"/>
      <c r="BC32" s="1421"/>
      <c r="BD32" s="1422"/>
      <c r="BE32" s="1423"/>
      <c r="BH32" s="3">
        <v>1</v>
      </c>
    </row>
    <row r="33" spans="2:60" ht="27" customHeight="1">
      <c r="B33" s="120" t="str">
        <f t="shared" si="3"/>
        <v>A</v>
      </c>
      <c r="C33" s="34" t="str">
        <f>C16</f>
        <v>M MILLE-FEUILLE meringue et chiboust pamplemousse aux fraises des bois | pâtisserie--ENTREMET| Auteur &gt; VOUS</v>
      </c>
      <c r="D33" s="35">
        <f>D16</f>
        <v>1</v>
      </c>
      <c r="E33" s="34" t="str">
        <f>E16</f>
        <v>coupe</v>
      </c>
      <c r="F33" s="36" t="str">
        <f>F16</f>
        <v>Recette mère ► MILLE-FEUILLE  aux fraises des bois</v>
      </c>
      <c r="G33" s="105"/>
      <c r="H33" s="125"/>
      <c r="I33" s="107" t="str">
        <f t="shared" si="2"/>
        <v/>
      </c>
      <c r="J33" s="108">
        <v>100</v>
      </c>
      <c r="K33" s="121" t="s">
        <v>102</v>
      </c>
      <c r="L33" s="148">
        <v>1</v>
      </c>
      <c r="M33" s="111" t="s">
        <v>3398</v>
      </c>
      <c r="N33" s="112">
        <f>IF(P50=0,0,(P33/P50)*O19*1000)</f>
        <v>63.653723742838949</v>
      </c>
      <c r="O33" s="122">
        <f>IF(P50=0, 0, (G33*L33)/(P50*O19))</f>
        <v>0</v>
      </c>
      <c r="P33" s="114">
        <f>IFERROR(_xlfn.LET(_xlpm.v,IFERROR(_xlfn.XLOOKUP(K33,G51:S51,G52:S52),_xlfn.XLOOKUP(K33,G53:S53,G54:S54)),_xlpm.v*J33*IF(ISBLANK(G33),1,G33)),0)</f>
        <v>0.1</v>
      </c>
      <c r="Q33" s="123">
        <f>IF(OR(ISBLANK(R15),R15=0),0,G33*R13*L33/R15)</f>
        <v>0</v>
      </c>
      <c r="R33" s="116">
        <f>IF(OR(ISBLANK(R15),R15=0),0,P33*L33*R13/R15)</f>
        <v>0.33333333333333331</v>
      </c>
      <c r="S33" s="124" t="str">
        <f>_xlfn.LET(_xlpm.unite,SUBSTITUTE(TRIM(K33)," (s)",""),_xlpm.val,R33,_xlpm.estVol,COUNTIF(M51:S51,_xlpm.unite)+COUNTIF(M53:S53,_xlpm.unite)&gt;0,_xlpm.estPoids,COUNTIF(G51:L51,_xlpm.unite)+COUNTIF(G53:L53,_xlpm.unite)&gt;0,IF(_xlpm.estVol,IF(ROUND(_xlpm.val,3)&gt;=1,ROUND(_xlpm.val,3)&amp;"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333 g</v>
      </c>
      <c r="T33" s="1409"/>
      <c r="U33" s="120"/>
      <c r="V33" s="1410"/>
      <c r="W33" s="1410"/>
      <c r="X33" s="1410"/>
      <c r="Y33" s="1411"/>
      <c r="Z33" s="1412"/>
      <c r="AA33" s="1413"/>
      <c r="AB33" s="1414"/>
      <c r="AC33" s="1415"/>
      <c r="AD33" s="1416"/>
      <c r="AE33" s="1415"/>
      <c r="AF33" s="1417"/>
      <c r="AG33" s="1418"/>
      <c r="AH33" s="1419"/>
      <c r="AI33" s="1420"/>
      <c r="AJ33" s="1421"/>
      <c r="AK33" s="1422"/>
      <c r="AL33" s="1423"/>
      <c r="AM33" s="1409"/>
      <c r="AN33" s="120"/>
      <c r="AO33" s="1410"/>
      <c r="AP33" s="1410"/>
      <c r="AQ33" s="1410"/>
      <c r="AR33" s="1411"/>
      <c r="AS33" s="1412"/>
      <c r="AT33" s="1413"/>
      <c r="AU33" s="1414"/>
      <c r="AV33" s="1415"/>
      <c r="AW33" s="1416"/>
      <c r="AX33" s="1415"/>
      <c r="AY33" s="1417"/>
      <c r="AZ33" s="1418"/>
      <c r="BA33" s="1419"/>
      <c r="BB33" s="1420"/>
      <c r="BC33" s="1421"/>
      <c r="BD33" s="1422"/>
      <c r="BE33" s="1423"/>
      <c r="BH33" s="3">
        <v>1</v>
      </c>
    </row>
    <row r="34" spans="2:60" ht="27" customHeight="1">
      <c r="B34" s="120" t="str">
        <f t="shared" si="3"/>
        <v>A</v>
      </c>
      <c r="C34" s="34" t="str">
        <f>C16</f>
        <v>M MILLE-FEUILLE meringue et chiboust pamplemousse aux fraises des bois | pâtisserie--ENTREMET| Auteur &gt; VOUS</v>
      </c>
      <c r="D34" s="35">
        <f>D16</f>
        <v>1</v>
      </c>
      <c r="E34" s="34" t="str">
        <f>E16</f>
        <v>coupe</v>
      </c>
      <c r="F34" s="36" t="str">
        <f>F16</f>
        <v>Recette mère ► MILLE-FEUILLE  aux fraises des bois</v>
      </c>
      <c r="G34" s="105"/>
      <c r="H34" s="125"/>
      <c r="I34" s="107" t="str">
        <f t="shared" si="2"/>
        <v/>
      </c>
      <c r="J34" s="108">
        <v>30</v>
      </c>
      <c r="K34" s="121" t="s">
        <v>102</v>
      </c>
      <c r="L34" s="148">
        <v>1</v>
      </c>
      <c r="M34" s="111" t="s">
        <v>3399</v>
      </c>
      <c r="N34" s="112">
        <f>IF(P50=0,0,(P34/P50)*O19*1000)</f>
        <v>19.096117122851684</v>
      </c>
      <c r="O34" s="122">
        <f>IF(P50=0, 0, (G34*L34)/(P50*O19))</f>
        <v>0</v>
      </c>
      <c r="P34" s="114">
        <f>IFERROR(_xlfn.LET(_xlpm.v,IFERROR(_xlfn.XLOOKUP(K34,G51:S51,G52:S52),_xlfn.XLOOKUP(K34,G53:S53,G54:S54)),_xlpm.v*J34*IF(ISBLANK(G34),1,G34)),0)</f>
        <v>0.03</v>
      </c>
      <c r="Q34" s="127">
        <f>IF(OR(ISBLANK(R15),R15=0),0,G34*R13*L34/R15)</f>
        <v>0</v>
      </c>
      <c r="R34" s="116">
        <f>IF(OR(ISBLANK(R15),R15=0),0,P34*L34*R13/R15)</f>
        <v>9.9999999999999992E-2</v>
      </c>
      <c r="S34" s="147" t="str">
        <f>_xlfn.LET(_xlpm.unite,SUBSTITUTE(TRIM(K34)," (s)",""),_xlpm.val,R34,_xlpm.estVol,COUNTIF(M51:S51,_xlpm.unite)+COUNTIF(M53:S53,_xlpm.unite)&gt;0,_xlpm.estPoids,COUNTIF(G51:L51,_xlpm.unite)+COUNTIF(G53:L53,_xlpm.unite)&gt;0,IF(_xlpm.estVol,IF(ROUND(_xlpm.val,3)&gt;=1,ROUND(_xlpm.val,3)&amp;"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100 g</v>
      </c>
      <c r="T34" s="1409"/>
      <c r="U34" s="120"/>
      <c r="V34" s="1410"/>
      <c r="W34" s="1410"/>
      <c r="X34" s="1410"/>
      <c r="Y34" s="1411"/>
      <c r="Z34" s="1412"/>
      <c r="AA34" s="1413"/>
      <c r="AB34" s="1414"/>
      <c r="AC34" s="1415"/>
      <c r="AD34" s="1416"/>
      <c r="AE34" s="1415"/>
      <c r="AF34" s="1417"/>
      <c r="AG34" s="1418"/>
      <c r="AH34" s="1419"/>
      <c r="AI34" s="1420"/>
      <c r="AJ34" s="1421"/>
      <c r="AK34" s="1422"/>
      <c r="AL34" s="1423"/>
      <c r="AM34" s="1409"/>
      <c r="AN34" s="120"/>
      <c r="AO34" s="1410"/>
      <c r="AP34" s="1410"/>
      <c r="AQ34" s="1410"/>
      <c r="AR34" s="1411"/>
      <c r="AS34" s="1412"/>
      <c r="AT34" s="1413"/>
      <c r="AU34" s="1414"/>
      <c r="AV34" s="1415"/>
      <c r="AW34" s="1416"/>
      <c r="AX34" s="1415"/>
      <c r="AY34" s="1417"/>
      <c r="AZ34" s="1418"/>
      <c r="BA34" s="1419"/>
      <c r="BB34" s="1420"/>
      <c r="BC34" s="1421"/>
      <c r="BD34" s="1422"/>
      <c r="BE34" s="1423"/>
      <c r="BH34" s="3">
        <v>1</v>
      </c>
    </row>
    <row r="35" spans="2:60" ht="27" customHeight="1">
      <c r="B35" s="120" t="str">
        <f t="shared" si="3"/>
        <v>A</v>
      </c>
      <c r="C35" s="34" t="str">
        <f>C16</f>
        <v>M MILLE-FEUILLE meringue et chiboust pamplemousse aux fraises des bois | pâtisserie--ENTREMET| Auteur &gt; VOUS</v>
      </c>
      <c r="D35" s="35">
        <f>D16</f>
        <v>1</v>
      </c>
      <c r="E35" s="34" t="str">
        <f>E16</f>
        <v>coupe</v>
      </c>
      <c r="F35" s="36" t="str">
        <f>F16</f>
        <v>Recette mère ► MILLE-FEUILLE  aux fraises des bois</v>
      </c>
      <c r="G35" s="105"/>
      <c r="H35" s="125"/>
      <c r="I35" s="107" t="str">
        <f t="shared" si="2"/>
        <v/>
      </c>
      <c r="J35" s="108"/>
      <c r="K35" s="146"/>
      <c r="L35" s="148">
        <v>1</v>
      </c>
      <c r="M35" s="111" t="s">
        <v>3400</v>
      </c>
      <c r="N35" s="112">
        <f>IF(P50=0,0,(P35/P50)*O19*1000)</f>
        <v>0</v>
      </c>
      <c r="O35" s="122">
        <f>IF(P50=0, 0, (G35*L35)/(P50*O19))</f>
        <v>0</v>
      </c>
      <c r="P35" s="114">
        <f>IFERROR(_xlfn.LET(_xlpm.v,IFERROR(_xlfn.XLOOKUP(K35,G51:S51,G52:S52),_xlfn.XLOOKUP(K35,G53:S53,G54:S54)),_xlpm.v*J35*IF(ISBLANK(G35),1,G35)),0)</f>
        <v>0</v>
      </c>
      <c r="Q35" s="123">
        <f>IF(OR(ISBLANK(R15),R15=0),0,G35*R13*L35/R15)</f>
        <v>0</v>
      </c>
      <c r="R35" s="116">
        <f>IF(OR(ISBLANK(R15),R15=0),0,P35*L35*R13/R15)</f>
        <v>0</v>
      </c>
      <c r="S35" s="124" t="str">
        <f>_xlfn.LET(_xlpm.unite,SUBSTITUTE(TRIM(K35)," (s)",""),_xlpm.val,R35,_xlpm.estVol,COUNTIF(M51:S51,_xlpm.unite)+COUNTIF(M53:S53,_xlpm.unite)&gt;0,_xlpm.estPoids,COUNTIF(G51:L51,_xlpm.unite)+COUNTIF(G53:L53,_xlpm.unite)&gt;0,IF(_xlpm.estVol,IF(ROUND(_xlpm.val,3)&gt;=1,ROUND(_xlpm.val,3)&amp;"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35" s="1409"/>
      <c r="U35" s="120"/>
      <c r="V35" s="1410"/>
      <c r="W35" s="1410"/>
      <c r="X35" s="1410"/>
      <c r="Y35" s="1411"/>
      <c r="Z35" s="1412"/>
      <c r="AA35" s="1413"/>
      <c r="AB35" s="1414"/>
      <c r="AC35" s="1415"/>
      <c r="AD35" s="1416"/>
      <c r="AE35" s="1415"/>
      <c r="AF35" s="1417"/>
      <c r="AG35" s="1418"/>
      <c r="AH35" s="1419"/>
      <c r="AI35" s="1420"/>
      <c r="AJ35" s="1421"/>
      <c r="AK35" s="1422"/>
      <c r="AL35" s="1423"/>
      <c r="AM35" s="1409"/>
      <c r="AN35" s="120"/>
      <c r="AO35" s="1410"/>
      <c r="AP35" s="1410"/>
      <c r="AQ35" s="1410"/>
      <c r="AR35" s="1411"/>
      <c r="AS35" s="1412"/>
      <c r="AT35" s="1413"/>
      <c r="AU35" s="1414"/>
      <c r="AV35" s="1415"/>
      <c r="AW35" s="1416"/>
      <c r="AX35" s="1415"/>
      <c r="AY35" s="1417"/>
      <c r="AZ35" s="1418"/>
      <c r="BA35" s="1419"/>
      <c r="BB35" s="1420"/>
      <c r="BC35" s="1421"/>
      <c r="BD35" s="1422"/>
      <c r="BE35" s="1423"/>
      <c r="BH35" s="3">
        <v>1</v>
      </c>
    </row>
    <row r="36" spans="2:60" ht="27" customHeight="1">
      <c r="B36" s="120" t="str">
        <f t="shared" si="3"/>
        <v>►</v>
      </c>
      <c r="C36" s="34" t="str">
        <f>C16</f>
        <v>M MILLE-FEUILLE meringue et chiboust pamplemousse aux fraises des bois | pâtisserie--ENTREMET| Auteur &gt; VOUS</v>
      </c>
      <c r="D36" s="35">
        <f>D16</f>
        <v>1</v>
      </c>
      <c r="E36" s="34" t="str">
        <f>E16</f>
        <v>coupe</v>
      </c>
      <c r="F36" s="36" t="str">
        <f>F16</f>
        <v>Recette mère ► MILLE-FEUILLE  aux fraises des bois</v>
      </c>
      <c r="G36" s="105"/>
      <c r="H36" s="125"/>
      <c r="I36" s="107" t="str">
        <f t="shared" si="2"/>
        <v/>
      </c>
      <c r="J36" s="108"/>
      <c r="K36" s="146"/>
      <c r="L36" s="148">
        <v>1</v>
      </c>
      <c r="M36" s="111"/>
      <c r="N36" s="112">
        <f>IF(P50=0,0,(P36/P50)*O19*1000)</f>
        <v>0</v>
      </c>
      <c r="O36" s="122">
        <f>IF(P50=0, 0, (G36*L36)/(P50*O19))</f>
        <v>0</v>
      </c>
      <c r="P36" s="114">
        <f>IFERROR(_xlfn.LET(_xlpm.v,IFERROR(_xlfn.XLOOKUP(K36,G51:S51,G52:S52),_xlfn.XLOOKUP(K36,G53:S53,G54:S54)),_xlpm.v*J36*IF(ISBLANK(G36),1,G36)),0)</f>
        <v>0</v>
      </c>
      <c r="Q36" s="127">
        <f>IF(OR(ISBLANK(R15),R15=0),0,G36*R13*L36/R15)</f>
        <v>0</v>
      </c>
      <c r="R36" s="116">
        <f>IF(OR(ISBLANK(R15),R15=0),0,P36*L36*R13/R15)</f>
        <v>0</v>
      </c>
      <c r="S36" s="147" t="str">
        <f>_xlfn.LET(_xlpm.unite,SUBSTITUTE(TRIM(K36)," (s)",""),_xlpm.val,R36,_xlpm.estVol,COUNTIF(M51:S51,_xlpm.unite)+COUNTIF(M53:S53,_xlpm.unite)&gt;0,_xlpm.estPoids,COUNTIF(G51:L51,_xlpm.unite)+COUNTIF(G53:L53,_xlpm.unite)&gt;0,IF(_xlpm.estVol,IF(ROUND(_xlpm.val,3)&gt;=1,ROUND(_xlpm.val,3)&amp;"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36" s="1409"/>
      <c r="U36" s="120"/>
      <c r="V36" s="1410"/>
      <c r="W36" s="1410"/>
      <c r="X36" s="1410"/>
      <c r="Y36" s="1411"/>
      <c r="Z36" s="1412"/>
      <c r="AA36" s="1413"/>
      <c r="AB36" s="1414"/>
      <c r="AC36" s="1415"/>
      <c r="AD36" s="1416"/>
      <c r="AE36" s="1415"/>
      <c r="AF36" s="1417"/>
      <c r="AG36" s="1418"/>
      <c r="AH36" s="1419"/>
      <c r="AI36" s="1420"/>
      <c r="AJ36" s="1421"/>
      <c r="AK36" s="1422"/>
      <c r="AL36" s="1423"/>
      <c r="AM36" s="1409"/>
      <c r="AN36" s="120"/>
      <c r="AO36" s="1410"/>
      <c r="AP36" s="1410"/>
      <c r="AQ36" s="1410"/>
      <c r="AR36" s="1411"/>
      <c r="AS36" s="1412"/>
      <c r="AT36" s="1413"/>
      <c r="AU36" s="1414"/>
      <c r="AV36" s="1415"/>
      <c r="AW36" s="1416"/>
      <c r="AX36" s="1415"/>
      <c r="AY36" s="1417"/>
      <c r="AZ36" s="1418"/>
      <c r="BA36" s="1419"/>
      <c r="BB36" s="1420"/>
      <c r="BC36" s="1421"/>
      <c r="BD36" s="1422"/>
      <c r="BE36" s="1423"/>
      <c r="BH36" s="3">
        <v>1</v>
      </c>
    </row>
    <row r="37" spans="2:60" ht="27" customHeight="1">
      <c r="B37" s="120" t="str">
        <f t="shared" si="3"/>
        <v>A</v>
      </c>
      <c r="C37" s="34" t="str">
        <f>C16</f>
        <v>M MILLE-FEUILLE meringue et chiboust pamplemousse aux fraises des bois | pâtisserie--ENTREMET| Auteur &gt; VOUS</v>
      </c>
      <c r="D37" s="35">
        <f>D16</f>
        <v>1</v>
      </c>
      <c r="E37" s="34" t="str">
        <f>E16</f>
        <v>coupe</v>
      </c>
      <c r="F37" s="36" t="str">
        <f>F16</f>
        <v>Recette mère ► MILLE-FEUILLE  aux fraises des bois</v>
      </c>
      <c r="G37" s="105"/>
      <c r="H37" s="125"/>
      <c r="I37" s="107" t="str">
        <f t="shared" si="2"/>
        <v/>
      </c>
      <c r="J37" s="108"/>
      <c r="K37" s="146"/>
      <c r="L37" s="148">
        <v>1</v>
      </c>
      <c r="M37" s="111" t="s">
        <v>3407</v>
      </c>
      <c r="N37" s="112">
        <f>IF(P50=0,0,(P37/P50)*O19*1000)</f>
        <v>0</v>
      </c>
      <c r="O37" s="122">
        <f>IF(P50=0, 0, (G37*L37)/(P50*O19))</f>
        <v>0</v>
      </c>
      <c r="P37" s="114">
        <f>IFERROR(_xlfn.LET(_xlpm.v,IFERROR(_xlfn.XLOOKUP(K37,G51:S51,G52:S52),_xlfn.XLOOKUP(K37,G53:S53,G54:S54)),_xlpm.v*J37*IF(ISBLANK(G37),1,G37)),0)</f>
        <v>0</v>
      </c>
      <c r="Q37" s="123">
        <f>IF(OR(ISBLANK(R15),R15=0),0,G37*R13*L37/R15)</f>
        <v>0</v>
      </c>
      <c r="R37" s="116">
        <f>IF(OR(ISBLANK(R15),R15=0),0,P37*L37*R13/R15)</f>
        <v>0</v>
      </c>
      <c r="S37" s="124" t="str">
        <f>_xlfn.LET(_xlpm.unite,SUBSTITUTE(TRIM(K37)," (s)",""),_xlpm.val,R37,_xlpm.estVol,COUNTIF(M51:S51,_xlpm.unite)+COUNTIF(M53:S53,_xlpm.unite)&gt;0,_xlpm.estPoids,COUNTIF(G51:L51,_xlpm.unite)+COUNTIF(G53:L53,_xlpm.unite)&gt;0,IF(_xlpm.estVol,IF(ROUND(_xlpm.val,3)&gt;=1,ROUND(_xlpm.val,3)&amp;"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37" s="1409"/>
      <c r="U37" s="120"/>
      <c r="V37" s="1410"/>
      <c r="W37" s="1410"/>
      <c r="X37" s="1410"/>
      <c r="Y37" s="1411"/>
      <c r="Z37" s="1412"/>
      <c r="AA37" s="1413"/>
      <c r="AB37" s="1414"/>
      <c r="AC37" s="1415"/>
      <c r="AD37" s="1416"/>
      <c r="AE37" s="1415"/>
      <c r="AF37" s="1417"/>
      <c r="AG37" s="1418"/>
      <c r="AH37" s="1419"/>
      <c r="AI37" s="1420"/>
      <c r="AJ37" s="1421"/>
      <c r="AK37" s="1422"/>
      <c r="AL37" s="1423"/>
      <c r="AM37" s="1409"/>
      <c r="AN37" s="120"/>
      <c r="AO37" s="1410"/>
      <c r="AP37" s="1410"/>
      <c r="AQ37" s="1410"/>
      <c r="AR37" s="1411"/>
      <c r="AS37" s="1412"/>
      <c r="AT37" s="1413"/>
      <c r="AU37" s="1414"/>
      <c r="AV37" s="1415"/>
      <c r="AW37" s="1416"/>
      <c r="AX37" s="1415"/>
      <c r="AY37" s="1417"/>
      <c r="AZ37" s="1418"/>
      <c r="BA37" s="1419"/>
      <c r="BB37" s="1420"/>
      <c r="BC37" s="1421"/>
      <c r="BD37" s="1422"/>
      <c r="BE37" s="1423"/>
      <c r="BH37" s="3">
        <v>1</v>
      </c>
    </row>
    <row r="38" spans="2:60" ht="27" customHeight="1">
      <c r="B38" s="120" t="str">
        <f t="shared" si="3"/>
        <v>A</v>
      </c>
      <c r="C38" s="34" t="str">
        <f>C16</f>
        <v>M MILLE-FEUILLE meringue et chiboust pamplemousse aux fraises des bois | pâtisserie--ENTREMET| Auteur &gt; VOUS</v>
      </c>
      <c r="D38" s="35">
        <f>D16</f>
        <v>1</v>
      </c>
      <c r="E38" s="34" t="str">
        <f>E16</f>
        <v>coupe</v>
      </c>
      <c r="F38" s="36" t="str">
        <f>F16</f>
        <v>Recette mère ► MILLE-FEUILLE  aux fraises des bois</v>
      </c>
      <c r="G38" s="105"/>
      <c r="H38" s="125"/>
      <c r="I38" s="107" t="str">
        <f t="shared" si="2"/>
        <v/>
      </c>
      <c r="J38" s="108">
        <v>250</v>
      </c>
      <c r="K38" s="121" t="s">
        <v>102</v>
      </c>
      <c r="L38" s="148">
        <v>1</v>
      </c>
      <c r="M38" s="111" t="s">
        <v>3408</v>
      </c>
      <c r="N38" s="112">
        <f>IF(P50=0,0,(P38/P50)*O19*1000)</f>
        <v>159.13430935709738</v>
      </c>
      <c r="O38" s="122">
        <f>IF(P50=0, 0, (G38*L38)/(P50*O19))</f>
        <v>0</v>
      </c>
      <c r="P38" s="114">
        <f>IFERROR(_xlfn.LET(_xlpm.v,IFERROR(_xlfn.XLOOKUP(K38,G51:S51,G52:S52),_xlfn.XLOOKUP(K38,G53:S53,G54:S54)),_xlpm.v*J38*IF(ISBLANK(G38),1,G38)),0)</f>
        <v>0.25</v>
      </c>
      <c r="Q38" s="127">
        <f>IF(OR(ISBLANK(R15),R15=0),0,G38*R13*L38/R15)</f>
        <v>0</v>
      </c>
      <c r="R38" s="116">
        <f>IF(OR(ISBLANK(R15),R15=0),0,P38*L38*R13/R15)</f>
        <v>0.83333333333333337</v>
      </c>
      <c r="S38" s="147" t="str">
        <f>_xlfn.LET(_xlpm.unite,SUBSTITUTE(TRIM(K38)," (s)",""),_xlpm.val,R38,_xlpm.estVol,COUNTIF(M51:S51,_xlpm.unite)+COUNTIF(M53:S53,_xlpm.unite)&gt;0,_xlpm.estPoids,COUNTIF(G51:L51,_xlpm.unite)+COUNTIF(G53:L53,_xlpm.unite)&gt;0,IF(_xlpm.estVol,IF(ROUND(_xlpm.val,3)&gt;=1,ROUND(_xlpm.val,3)&amp;"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833 g</v>
      </c>
      <c r="T38" s="1409"/>
      <c r="U38" s="120"/>
      <c r="V38" s="1410"/>
      <c r="W38" s="1410"/>
      <c r="X38" s="1410"/>
      <c r="Y38" s="1411"/>
      <c r="Z38" s="1412"/>
      <c r="AA38" s="1413"/>
      <c r="AB38" s="1414"/>
      <c r="AC38" s="1415"/>
      <c r="AD38" s="1416"/>
      <c r="AE38" s="1415"/>
      <c r="AF38" s="1417"/>
      <c r="AG38" s="1418"/>
      <c r="AH38" s="1419"/>
      <c r="AI38" s="1420"/>
      <c r="AJ38" s="1421"/>
      <c r="AK38" s="1422"/>
      <c r="AL38" s="1423"/>
      <c r="AM38" s="1409"/>
      <c r="AN38" s="120"/>
      <c r="AO38" s="1410"/>
      <c r="AP38" s="1410"/>
      <c r="AQ38" s="1410"/>
      <c r="AR38" s="1411"/>
      <c r="AS38" s="1412"/>
      <c r="AT38" s="1413"/>
      <c r="AU38" s="1414"/>
      <c r="AV38" s="1415"/>
      <c r="AW38" s="1416"/>
      <c r="AX38" s="1415"/>
      <c r="AY38" s="1417"/>
      <c r="AZ38" s="1418"/>
      <c r="BA38" s="1419"/>
      <c r="BB38" s="1420"/>
      <c r="BC38" s="1421"/>
      <c r="BD38" s="1422"/>
      <c r="BE38" s="1423"/>
      <c r="BH38" s="3">
        <v>1</v>
      </c>
    </row>
    <row r="39" spans="2:60" ht="27" customHeight="1">
      <c r="B39" s="120" t="str">
        <f t="shared" si="3"/>
        <v>A</v>
      </c>
      <c r="C39" s="34" t="str">
        <f>C16</f>
        <v>M MILLE-FEUILLE meringue et chiboust pamplemousse aux fraises des bois | pâtisserie--ENTREMET| Auteur &gt; VOUS</v>
      </c>
      <c r="D39" s="35">
        <f>D16</f>
        <v>1</v>
      </c>
      <c r="E39" s="34" t="str">
        <f>E16</f>
        <v>coupe</v>
      </c>
      <c r="F39" s="36" t="str">
        <f>F16</f>
        <v>Recette mère ► MILLE-FEUILLE  aux fraises des bois</v>
      </c>
      <c r="G39" s="105"/>
      <c r="H39" s="125"/>
      <c r="I39" s="107" t="str">
        <f t="shared" si="2"/>
        <v/>
      </c>
      <c r="J39" s="108">
        <v>55</v>
      </c>
      <c r="K39" s="121" t="s">
        <v>102</v>
      </c>
      <c r="L39" s="148">
        <v>1</v>
      </c>
      <c r="M39" s="111" t="s">
        <v>3409</v>
      </c>
      <c r="N39" s="112">
        <f>IF(P50=0,0,(P39/P50)*O19*1000)</f>
        <v>35.009548058561421</v>
      </c>
      <c r="O39" s="122">
        <f>IF(P50=0, 0, (G39*L39)/(P50*O19))</f>
        <v>0</v>
      </c>
      <c r="P39" s="114">
        <f>IFERROR(_xlfn.LET(_xlpm.v,IFERROR(_xlfn.XLOOKUP(K39,G51:S51,G52:S52),_xlfn.XLOOKUP(K39,G53:S53,G54:S54)),_xlpm.v*J39*IF(ISBLANK(G39),1,G39)),0)</f>
        <v>5.5E-2</v>
      </c>
      <c r="Q39" s="123">
        <f>IF(OR(ISBLANK(R15),R15=0),0,G39*R13*L39/R15)</f>
        <v>0</v>
      </c>
      <c r="R39" s="116">
        <f>IF(OR(ISBLANK(R15),R15=0),0,P39*L39*R13/R15)</f>
        <v>0.18333333333333335</v>
      </c>
      <c r="S39" s="124" t="str">
        <f>_xlfn.LET(_xlpm.unite,SUBSTITUTE(TRIM(K39)," (s)",""),_xlpm.val,R39,_xlpm.estVol,COUNTIF(M51:S51,_xlpm.unite)+COUNTIF(M53:S53,_xlpm.unite)&gt;0,_xlpm.estPoids,COUNTIF(G51:L51,_xlpm.unite)+COUNTIF(G53:L53,_xlpm.unite)&gt;0,IF(_xlpm.estVol,IF(ROUND(_xlpm.val,3)&gt;=1,ROUND(_xlpm.val,3)&amp;"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183 g</v>
      </c>
      <c r="T39" s="1409"/>
      <c r="U39" s="120"/>
      <c r="V39" s="1410"/>
      <c r="W39" s="1410"/>
      <c r="X39" s="1410"/>
      <c r="Y39" s="1411"/>
      <c r="Z39" s="1412"/>
      <c r="AA39" s="1413"/>
      <c r="AB39" s="1414"/>
      <c r="AC39" s="1415"/>
      <c r="AD39" s="1416"/>
      <c r="AE39" s="1415"/>
      <c r="AF39" s="1417"/>
      <c r="AG39" s="1418"/>
      <c r="AH39" s="1419"/>
      <c r="AI39" s="1420"/>
      <c r="AJ39" s="1421"/>
      <c r="AK39" s="1422"/>
      <c r="AL39" s="1423"/>
      <c r="AM39" s="1409"/>
      <c r="AN39" s="120"/>
      <c r="AO39" s="1410"/>
      <c r="AP39" s="1410"/>
      <c r="AQ39" s="1410"/>
      <c r="AR39" s="1411"/>
      <c r="AS39" s="1412"/>
      <c r="AT39" s="1413"/>
      <c r="AU39" s="1414"/>
      <c r="AV39" s="1415"/>
      <c r="AW39" s="1416"/>
      <c r="AX39" s="1415"/>
      <c r="AY39" s="1417"/>
      <c r="AZ39" s="1418"/>
      <c r="BA39" s="1419"/>
      <c r="BB39" s="1420"/>
      <c r="BC39" s="1421"/>
      <c r="BD39" s="1422"/>
      <c r="BE39" s="1423"/>
      <c r="BH39" s="3">
        <v>1</v>
      </c>
    </row>
    <row r="40" spans="2:60" ht="27" customHeight="1">
      <c r="B40" s="120" t="str">
        <f t="shared" si="3"/>
        <v>A</v>
      </c>
      <c r="C40" s="34" t="str">
        <f>C16</f>
        <v>M MILLE-FEUILLE meringue et chiboust pamplemousse aux fraises des bois | pâtisserie--ENTREMET| Auteur &gt; VOUS</v>
      </c>
      <c r="D40" s="35">
        <f>D16</f>
        <v>1</v>
      </c>
      <c r="E40" s="34" t="str">
        <f>E16</f>
        <v>coupe</v>
      </c>
      <c r="F40" s="36" t="str">
        <f>F16</f>
        <v>Recette mère ► MILLE-FEUILLE  aux fraises des bois</v>
      </c>
      <c r="G40" s="105"/>
      <c r="H40" s="125"/>
      <c r="I40" s="107" t="str">
        <f t="shared" si="2"/>
        <v/>
      </c>
      <c r="J40" s="108">
        <v>10</v>
      </c>
      <c r="K40" s="121" t="s">
        <v>102</v>
      </c>
      <c r="L40" s="148">
        <v>1</v>
      </c>
      <c r="M40" s="111" t="s">
        <v>3410</v>
      </c>
      <c r="N40" s="112">
        <f>IF(P50=0,0,(P40/P50)*O19*1000)</f>
        <v>6.3653723742838952</v>
      </c>
      <c r="O40" s="122">
        <f>IF(P50=0, 0, (G40*L40)/(P50*O19))</f>
        <v>0</v>
      </c>
      <c r="P40" s="114">
        <f>IFERROR(_xlfn.LET(_xlpm.v,IFERROR(_xlfn.XLOOKUP(K40,G51:S51,G52:S52),_xlfn.XLOOKUP(K40,G53:S53,G54:S54)),_xlpm.v*J40*IF(ISBLANK(G40),1,G40)),0)</f>
        <v>0.01</v>
      </c>
      <c r="Q40" s="127">
        <f>IF(OR(ISBLANK(R15),R15=0),0,G40*R13*L40/R15)</f>
        <v>0</v>
      </c>
      <c r="R40" s="116">
        <f>IF(OR(ISBLANK(R15),R15=0),0,P40*L40*R13/R15)</f>
        <v>3.3333333333333333E-2</v>
      </c>
      <c r="S40" s="147" t="str">
        <f>_xlfn.LET(_xlpm.unite,SUBSTITUTE(TRIM(K40)," (s)",""),_xlpm.val,R40,_xlpm.estVol,COUNTIF(M51:S51,_xlpm.unite)+COUNTIF(M53:S53,_xlpm.unite)&gt;0,_xlpm.estPoids,COUNTIF(G51:L51,_xlpm.unite)+COUNTIF(G53:L53,_xlpm.unite)&gt;0,IF(_xlpm.estVol,IF(ROUND(_xlpm.val,3)&gt;=1,ROUND(_xlpm.val,3)&amp;"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33 g</v>
      </c>
      <c r="T40" s="1409"/>
      <c r="U40" s="120"/>
      <c r="V40" s="1410"/>
      <c r="W40" s="1410"/>
      <c r="X40" s="1410"/>
      <c r="Y40" s="1411"/>
      <c r="Z40" s="1412"/>
      <c r="AA40" s="1413"/>
      <c r="AB40" s="1414"/>
      <c r="AC40" s="1415"/>
      <c r="AD40" s="1416"/>
      <c r="AE40" s="1415"/>
      <c r="AF40" s="1417"/>
      <c r="AG40" s="1418"/>
      <c r="AH40" s="1419"/>
      <c r="AI40" s="1420"/>
      <c r="AJ40" s="1421"/>
      <c r="AK40" s="1422"/>
      <c r="AL40" s="1423"/>
      <c r="AM40" s="1409"/>
      <c r="AN40" s="120"/>
      <c r="AO40" s="1410"/>
      <c r="AP40" s="1410"/>
      <c r="AQ40" s="1410"/>
      <c r="AR40" s="1411"/>
      <c r="AS40" s="1412"/>
      <c r="AT40" s="1413"/>
      <c r="AU40" s="1414"/>
      <c r="AV40" s="1415"/>
      <c r="AW40" s="1416"/>
      <c r="AX40" s="1415"/>
      <c r="AY40" s="1417"/>
      <c r="AZ40" s="1418"/>
      <c r="BA40" s="1419"/>
      <c r="BB40" s="1420"/>
      <c r="BC40" s="1421"/>
      <c r="BD40" s="1422"/>
      <c r="BE40" s="1423"/>
      <c r="BH40" s="3">
        <v>1</v>
      </c>
    </row>
    <row r="41" spans="2:60" ht="27" customHeight="1">
      <c r="B41" s="120" t="str">
        <f t="shared" si="3"/>
        <v>►</v>
      </c>
      <c r="C41" s="34" t="str">
        <f>C16</f>
        <v>M MILLE-FEUILLE meringue et chiboust pamplemousse aux fraises des bois | pâtisserie--ENTREMET| Auteur &gt; VOUS</v>
      </c>
      <c r="D41" s="35">
        <f>D16</f>
        <v>1</v>
      </c>
      <c r="E41" s="34" t="str">
        <f>E16</f>
        <v>coupe</v>
      </c>
      <c r="F41" s="36" t="str">
        <f>F16</f>
        <v>Recette mère ► MILLE-FEUILLE  aux fraises des bois</v>
      </c>
      <c r="G41" s="105"/>
      <c r="H41" s="125"/>
      <c r="I41" s="107" t="str">
        <f t="shared" si="2"/>
        <v/>
      </c>
      <c r="J41" s="108"/>
      <c r="K41" s="146"/>
      <c r="L41" s="148">
        <v>1</v>
      </c>
      <c r="M41" s="111"/>
      <c r="N41" s="112">
        <f>IF(P50=0,0,(P41/P50)*O19*1000)</f>
        <v>0</v>
      </c>
      <c r="O41" s="122">
        <f>IF(P50=0, 0, (G41*L41)/(P50*O19))</f>
        <v>0</v>
      </c>
      <c r="P41" s="114">
        <f>IFERROR(_xlfn.LET(_xlpm.v,IFERROR(_xlfn.XLOOKUP(K41,G51:S51,G52:S52),_xlfn.XLOOKUP(K41,G53:S53,G54:S54)),_xlpm.v*J41*IF(ISBLANK(G41),1,G41)),0)</f>
        <v>0</v>
      </c>
      <c r="Q41" s="123">
        <f>IF(OR(ISBLANK(R15),R15=0),0,G41*R13*L41/R15)</f>
        <v>0</v>
      </c>
      <c r="R41" s="116">
        <f>IF(OR(ISBLANK(R15),R15=0),0,P41*L41*R13/R15)</f>
        <v>0</v>
      </c>
      <c r="S41" s="124" t="str">
        <f>_xlfn.LET(_xlpm.unite,SUBSTITUTE(TRIM(K41)," (s)",""),_xlpm.val,R41,_xlpm.estVol,COUNTIF(M51:S51,_xlpm.unite)+COUNTIF(M53:S53,_xlpm.unite)&gt;0,_xlpm.estPoids,COUNTIF(G51:L51,_xlpm.unite)+COUNTIF(G53:L53,_xlpm.unite)&gt;0,IF(_xlpm.estVol,IF(ROUND(_xlpm.val,3)&gt;=1,ROUND(_xlpm.val,3)&amp;"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41" s="1409"/>
      <c r="U41" s="120"/>
      <c r="V41" s="1410"/>
      <c r="W41" s="1410"/>
      <c r="X41" s="1410"/>
      <c r="Y41" s="1411"/>
      <c r="Z41" s="1412"/>
      <c r="AA41" s="1413"/>
      <c r="AB41" s="1414"/>
      <c r="AC41" s="1415"/>
      <c r="AD41" s="1416"/>
      <c r="AE41" s="1415"/>
      <c r="AF41" s="1417"/>
      <c r="AG41" s="1418"/>
      <c r="AH41" s="1419"/>
      <c r="AI41" s="1420"/>
      <c r="AJ41" s="1421"/>
      <c r="AK41" s="1422"/>
      <c r="AL41" s="1423"/>
      <c r="AM41" s="1409"/>
      <c r="AN41" s="120"/>
      <c r="AO41" s="1410"/>
      <c r="AP41" s="1410"/>
      <c r="AQ41" s="1410"/>
      <c r="AR41" s="1411"/>
      <c r="AS41" s="1412"/>
      <c r="AT41" s="1413"/>
      <c r="AU41" s="1414"/>
      <c r="AV41" s="1415"/>
      <c r="AW41" s="1416"/>
      <c r="AX41" s="1415"/>
      <c r="AY41" s="1417"/>
      <c r="AZ41" s="1418"/>
      <c r="BA41" s="1419"/>
      <c r="BB41" s="1420"/>
      <c r="BC41" s="1421"/>
      <c r="BD41" s="1422"/>
      <c r="BE41" s="1423"/>
      <c r="BH41" s="3">
        <v>1</v>
      </c>
    </row>
    <row r="42" spans="2:60" ht="27" customHeight="1">
      <c r="B42" s="120" t="str">
        <f t="shared" si="3"/>
        <v>A</v>
      </c>
      <c r="C42" s="34" t="str">
        <f>C16</f>
        <v>M MILLE-FEUILLE meringue et chiboust pamplemousse aux fraises des bois | pâtisserie--ENTREMET| Auteur &gt; VOUS</v>
      </c>
      <c r="D42" s="35">
        <f>D16</f>
        <v>1</v>
      </c>
      <c r="E42" s="34" t="str">
        <f>E16</f>
        <v>coupe</v>
      </c>
      <c r="F42" s="36" t="str">
        <f>F16</f>
        <v>Recette mère ► MILLE-FEUILLE  aux fraises des bois</v>
      </c>
      <c r="G42" s="105"/>
      <c r="H42" s="125"/>
      <c r="I42" s="107" t="str">
        <f t="shared" si="2"/>
        <v/>
      </c>
      <c r="J42" s="108"/>
      <c r="K42" s="146"/>
      <c r="L42" s="148">
        <v>1</v>
      </c>
      <c r="M42" s="111" t="s">
        <v>3411</v>
      </c>
      <c r="N42" s="112">
        <f>IF(P50=0,0,(P42/P50)*O19*1000)</f>
        <v>0</v>
      </c>
      <c r="O42" s="122">
        <f>IF(P50=0, 0, (G42*L42)/(P50*O19))</f>
        <v>0</v>
      </c>
      <c r="P42" s="114">
        <f>IFERROR(_xlfn.LET(_xlpm.v,IFERROR(_xlfn.XLOOKUP(K42,G51:S51,G52:S52),_xlfn.XLOOKUP(K42,G53:S53,G54:S54)),_xlpm.v*J42*IF(ISBLANK(G42),1,G42)),0)</f>
        <v>0</v>
      </c>
      <c r="Q42" s="127">
        <f>IF(OR(ISBLANK(R15),R15=0),0,G42*R13*L42/R15)</f>
        <v>0</v>
      </c>
      <c r="R42" s="116">
        <f>IF(OR(ISBLANK(R15),R15=0),0,P42*L42*R13/R15)</f>
        <v>0</v>
      </c>
      <c r="S42" s="147" t="str">
        <f>_xlfn.LET(_xlpm.unite,SUBSTITUTE(TRIM(K42)," (s)",""),_xlpm.val,R42,_xlpm.estVol,COUNTIF(M51:S51,_xlpm.unite)+COUNTIF(M53:S53,_xlpm.unite)&gt;0,_xlpm.estPoids,COUNTIF(G51:L51,_xlpm.unite)+COUNTIF(G53:L53,_xlpm.unite)&gt;0,IF(_xlpm.estVol,IF(ROUND(_xlpm.val,3)&gt;=1,ROUND(_xlpm.val,3)&amp;"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42" s="1409"/>
      <c r="U42" s="120"/>
      <c r="V42" s="1410"/>
      <c r="W42" s="1410"/>
      <c r="X42" s="1410"/>
      <c r="Y42" s="1411"/>
      <c r="Z42" s="1412"/>
      <c r="AA42" s="1413"/>
      <c r="AB42" s="1414"/>
      <c r="AC42" s="1415"/>
      <c r="AD42" s="1416"/>
      <c r="AE42" s="1415"/>
      <c r="AF42" s="1417"/>
      <c r="AG42" s="1418"/>
      <c r="AH42" s="1419"/>
      <c r="AI42" s="1420"/>
      <c r="AJ42" s="1421"/>
      <c r="AK42" s="1422"/>
      <c r="AL42" s="1423"/>
      <c r="AM42" s="1409"/>
      <c r="AN42" s="120"/>
      <c r="AO42" s="1410"/>
      <c r="AP42" s="1410"/>
      <c r="AQ42" s="1410"/>
      <c r="AR42" s="1411"/>
      <c r="AS42" s="1412"/>
      <c r="AT42" s="1413"/>
      <c r="AU42" s="1414"/>
      <c r="AV42" s="1415"/>
      <c r="AW42" s="1416"/>
      <c r="AX42" s="1415"/>
      <c r="AY42" s="1417"/>
      <c r="AZ42" s="1418"/>
      <c r="BA42" s="1419"/>
      <c r="BB42" s="1420"/>
      <c r="BC42" s="1421"/>
      <c r="BD42" s="1422"/>
      <c r="BE42" s="1423"/>
      <c r="BH42" s="3">
        <v>1</v>
      </c>
    </row>
    <row r="43" spans="2:60" ht="27" customHeight="1">
      <c r="B43" s="120" t="str">
        <f t="shared" si="3"/>
        <v>A</v>
      </c>
      <c r="C43" s="34" t="str">
        <f>C16</f>
        <v>M MILLE-FEUILLE meringue et chiboust pamplemousse aux fraises des bois | pâtisserie--ENTREMET| Auteur &gt; VOUS</v>
      </c>
      <c r="D43" s="35">
        <f>D16</f>
        <v>1</v>
      </c>
      <c r="E43" s="34" t="str">
        <f>E16</f>
        <v>coupe</v>
      </c>
      <c r="F43" s="36" t="str">
        <f>F16</f>
        <v>Recette mère ► MILLE-FEUILLE  aux fraises des bois</v>
      </c>
      <c r="G43" s="105"/>
      <c r="H43" s="125"/>
      <c r="I43" s="107" t="str">
        <f t="shared" si="2"/>
        <v/>
      </c>
      <c r="J43" s="108">
        <v>250</v>
      </c>
      <c r="K43" s="121" t="s">
        <v>102</v>
      </c>
      <c r="L43" s="148">
        <v>1</v>
      </c>
      <c r="M43" s="111" t="s">
        <v>3412</v>
      </c>
      <c r="N43" s="112">
        <f>IF(P50=0,0,(P43/P50)*O19*1000)</f>
        <v>159.13430935709738</v>
      </c>
      <c r="O43" s="122">
        <f>IF(P50=0, 0, (G43*L43)/(P50*O19))</f>
        <v>0</v>
      </c>
      <c r="P43" s="114">
        <f>IFERROR(_xlfn.LET(_xlpm.v,IFERROR(_xlfn.XLOOKUP(K43,G51:S51,G52:S52),_xlfn.XLOOKUP(K43,G53:S53,G54:S54)),_xlpm.v*J43*IF(ISBLANK(G43),1,G43)),0)</f>
        <v>0.25</v>
      </c>
      <c r="Q43" s="123">
        <f>IF(OR(ISBLANK(R15),R15=0),0,G43*R13*L43/R15)</f>
        <v>0</v>
      </c>
      <c r="R43" s="116">
        <f>IF(OR(ISBLANK(R15),R15=0),0,P43*L43*R13/R15)</f>
        <v>0.83333333333333337</v>
      </c>
      <c r="S43" s="124" t="str">
        <f>_xlfn.LET(_xlpm.unite,SUBSTITUTE(TRIM(K43)," (s)",""),_xlpm.val,R43,_xlpm.estVol,COUNTIF(M51:S51,_xlpm.unite)+COUNTIF(M53:S53,_xlpm.unite)&gt;0,_xlpm.estPoids,COUNTIF(G51:L51,_xlpm.unite)+COUNTIF(G53:L53,_xlpm.unite)&gt;0,IF(_xlpm.estVol,IF(ROUND(_xlpm.val,3)&gt;=1,ROUND(_xlpm.val,3)&amp;"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833 g</v>
      </c>
      <c r="T43" s="1409"/>
      <c r="U43" s="120"/>
      <c r="V43" s="1410"/>
      <c r="W43" s="1410"/>
      <c r="X43" s="1410"/>
      <c r="Y43" s="1411"/>
      <c r="Z43" s="1412"/>
      <c r="AA43" s="1413"/>
      <c r="AB43" s="1414"/>
      <c r="AC43" s="1415"/>
      <c r="AD43" s="1416"/>
      <c r="AE43" s="1415"/>
      <c r="AF43" s="1417"/>
      <c r="AG43" s="1418"/>
      <c r="AH43" s="1419"/>
      <c r="AI43" s="1420"/>
      <c r="AJ43" s="1421"/>
      <c r="AK43" s="1422"/>
      <c r="AL43" s="1423"/>
      <c r="AM43" s="1409"/>
      <c r="AN43" s="120"/>
      <c r="AO43" s="1410"/>
      <c r="AP43" s="1410"/>
      <c r="AQ43" s="1410"/>
      <c r="AR43" s="1411"/>
      <c r="AS43" s="1412"/>
      <c r="AT43" s="1413"/>
      <c r="AU43" s="1414"/>
      <c r="AV43" s="1415"/>
      <c r="AW43" s="1416"/>
      <c r="AX43" s="1415"/>
      <c r="AY43" s="1417"/>
      <c r="AZ43" s="1418"/>
      <c r="BA43" s="1419"/>
      <c r="BB43" s="1420"/>
      <c r="BC43" s="1421"/>
      <c r="BD43" s="1422"/>
      <c r="BE43" s="1423"/>
      <c r="BH43" s="3">
        <v>1</v>
      </c>
    </row>
    <row r="44" spans="2:60" ht="27" customHeight="1">
      <c r="B44" s="120" t="str">
        <f t="shared" si="3"/>
        <v>A</v>
      </c>
      <c r="C44" s="34" t="str">
        <f>C16</f>
        <v>M MILLE-FEUILLE meringue et chiboust pamplemousse aux fraises des bois | pâtisserie--ENTREMET| Auteur &gt; VOUS</v>
      </c>
      <c r="D44" s="35">
        <f>D16</f>
        <v>1</v>
      </c>
      <c r="E44" s="34" t="str">
        <f>E16</f>
        <v>coupe</v>
      </c>
      <c r="F44" s="36" t="str">
        <f>F16</f>
        <v>Recette mère ► MILLE-FEUILLE  aux fraises des bois</v>
      </c>
      <c r="G44" s="105"/>
      <c r="H44" s="125"/>
      <c r="I44" s="107" t="str">
        <f t="shared" si="2"/>
        <v/>
      </c>
      <c r="J44" s="108">
        <v>50</v>
      </c>
      <c r="K44" s="121" t="s">
        <v>102</v>
      </c>
      <c r="L44" s="148">
        <v>1</v>
      </c>
      <c r="M44" s="111" t="s">
        <v>3413</v>
      </c>
      <c r="N44" s="112">
        <f>IF(P50=0,0,(P44/P50)*O19*1000)</f>
        <v>31.826861871419474</v>
      </c>
      <c r="O44" s="122">
        <f>IF(P50=0, 0, (G44*L44)/(P50*O19))</f>
        <v>0</v>
      </c>
      <c r="P44" s="114">
        <f>IFERROR(_xlfn.LET(_xlpm.v,IFERROR(_xlfn.XLOOKUP(K44,G51:S51,G52:S52),_xlfn.XLOOKUP(K44,G53:S53,G54:S54)),_xlpm.v*J44*IF(ISBLANK(G44),1,G44)),0)</f>
        <v>0.05</v>
      </c>
      <c r="Q44" s="127">
        <f>IF(OR(ISBLANK(R15),R15=0),0,G44*R13*L44/R15)</f>
        <v>0</v>
      </c>
      <c r="R44" s="116">
        <f>IF(OR(ISBLANK(R15),R15=0),0,P44*L44*R13/R15)</f>
        <v>0.16666666666666666</v>
      </c>
      <c r="S44" s="147" t="str">
        <f>_xlfn.LET(_xlpm.unite,SUBSTITUTE(TRIM(K44)," (s)",""),_xlpm.val,R44,_xlpm.estVol,COUNTIF(M51:S51,_xlpm.unite)+COUNTIF(M53:S53,_xlpm.unite)&gt;0,_xlpm.estPoids,COUNTIF(G51:L51,_xlpm.unite)+COUNTIF(G53:L53,_xlpm.unite)&gt;0,IF(_xlpm.estVol,IF(ROUND(_xlpm.val,3)&gt;=1,ROUND(_xlpm.val,3)&amp;"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167 g</v>
      </c>
      <c r="T44" s="1409"/>
      <c r="U44" s="120"/>
      <c r="V44" s="1410"/>
      <c r="W44" s="1410"/>
      <c r="X44" s="1410"/>
      <c r="Y44" s="1411"/>
      <c r="Z44" s="1412"/>
      <c r="AA44" s="1413"/>
      <c r="AB44" s="1414"/>
      <c r="AC44" s="1415"/>
      <c r="AD44" s="1416"/>
      <c r="AE44" s="1415"/>
      <c r="AF44" s="1417"/>
      <c r="AG44" s="1418"/>
      <c r="AH44" s="1419"/>
      <c r="AI44" s="1420"/>
      <c r="AJ44" s="1421"/>
      <c r="AK44" s="1422"/>
      <c r="AL44" s="1423"/>
      <c r="AM44" s="1409"/>
      <c r="AN44" s="120"/>
      <c r="AO44" s="1410"/>
      <c r="AP44" s="1410"/>
      <c r="AQ44" s="1410"/>
      <c r="AR44" s="1411"/>
      <c r="AS44" s="1412"/>
      <c r="AT44" s="1413"/>
      <c r="AU44" s="1414"/>
      <c r="AV44" s="1415"/>
      <c r="AW44" s="1416"/>
      <c r="AX44" s="1415"/>
      <c r="AY44" s="1417"/>
      <c r="AZ44" s="1418"/>
      <c r="BA44" s="1419"/>
      <c r="BB44" s="1420"/>
      <c r="BC44" s="1421"/>
      <c r="BD44" s="1422"/>
      <c r="BE44" s="1423"/>
      <c r="BH44" s="3">
        <v>1</v>
      </c>
    </row>
    <row r="45" spans="2:60" ht="27" customHeight="1">
      <c r="B45" s="120" t="str">
        <f t="shared" si="3"/>
        <v>A</v>
      </c>
      <c r="C45" s="34" t="str">
        <f>C16</f>
        <v>M MILLE-FEUILLE meringue et chiboust pamplemousse aux fraises des bois | pâtisserie--ENTREMET| Auteur &gt; VOUS</v>
      </c>
      <c r="D45" s="35">
        <f>D16</f>
        <v>1</v>
      </c>
      <c r="E45" s="34" t="str">
        <f>E16</f>
        <v>coupe</v>
      </c>
      <c r="F45" s="36" t="str">
        <f>F16</f>
        <v>Recette mère ► MILLE-FEUILLE  aux fraises des bois</v>
      </c>
      <c r="G45" s="105"/>
      <c r="H45" s="125"/>
      <c r="I45" s="107" t="str">
        <f t="shared" si="2"/>
        <v/>
      </c>
      <c r="J45" s="108">
        <v>50</v>
      </c>
      <c r="K45" s="121" t="s">
        <v>102</v>
      </c>
      <c r="L45" s="148">
        <v>1</v>
      </c>
      <c r="M45" s="111" t="s">
        <v>3409</v>
      </c>
      <c r="N45" s="112">
        <f>IF(P50=0,0,(P45/P50)*O19*1000)</f>
        <v>31.826861871419474</v>
      </c>
      <c r="O45" s="122">
        <f>IF(P50=0, 0, (G45*L45)/(P50*O19))</f>
        <v>0</v>
      </c>
      <c r="P45" s="114">
        <f>IFERROR(_xlfn.LET(_xlpm.v,IFERROR(_xlfn.XLOOKUP(K45,G51:S51,G52:S52),_xlfn.XLOOKUP(K45,G53:S53,G54:S54)),_xlpm.v*J45*IF(ISBLANK(G45),1,G45)),0)</f>
        <v>0.05</v>
      </c>
      <c r="Q45" s="123">
        <f>IF(OR(ISBLANK(R15),R15=0),0,G45*R13*L45/R15)</f>
        <v>0</v>
      </c>
      <c r="R45" s="116">
        <f>IF(OR(ISBLANK(R15),R15=0),0,P45*L45*R13/R15)</f>
        <v>0.16666666666666666</v>
      </c>
      <c r="S45" s="124" t="str">
        <f>_xlfn.LET(_xlpm.unite,SUBSTITUTE(TRIM(K45)," (s)",""),_xlpm.val,R45,_xlpm.estVol,COUNTIF(M51:S51,_xlpm.unite)+COUNTIF(M53:S53,_xlpm.unite)&gt;0,_xlpm.estPoids,COUNTIF(G51:L51,_xlpm.unite)+COUNTIF(G53:L53,_xlpm.unite)&gt;0,IF(_xlpm.estVol,IF(ROUND(_xlpm.val,3)&gt;=1,ROUND(_xlpm.val,3)&amp;"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167 g</v>
      </c>
      <c r="T45" s="1409"/>
      <c r="U45" s="120"/>
      <c r="V45" s="1410"/>
      <c r="W45" s="1410"/>
      <c r="X45" s="1410"/>
      <c r="Y45" s="1411"/>
      <c r="Z45" s="1412"/>
      <c r="AA45" s="1413"/>
      <c r="AB45" s="1414"/>
      <c r="AC45" s="1415"/>
      <c r="AD45" s="1416"/>
      <c r="AE45" s="1415"/>
      <c r="AF45" s="1417"/>
      <c r="AG45" s="1418"/>
      <c r="AH45" s="1419"/>
      <c r="AI45" s="1420"/>
      <c r="AJ45" s="1421"/>
      <c r="AK45" s="1422"/>
      <c r="AL45" s="1423"/>
      <c r="AM45" s="1409"/>
      <c r="AN45" s="120"/>
      <c r="AO45" s="1410"/>
      <c r="AP45" s="1410"/>
      <c r="AQ45" s="1410"/>
      <c r="AR45" s="1411"/>
      <c r="AS45" s="1412"/>
      <c r="AT45" s="1413"/>
      <c r="AU45" s="1414"/>
      <c r="AV45" s="1415"/>
      <c r="AW45" s="1416"/>
      <c r="AX45" s="1415"/>
      <c r="AY45" s="1417"/>
      <c r="AZ45" s="1418"/>
      <c r="BA45" s="1419"/>
      <c r="BB45" s="1420"/>
      <c r="BC45" s="1421"/>
      <c r="BD45" s="1422"/>
      <c r="BE45" s="1423"/>
      <c r="BH45" s="3">
        <v>1</v>
      </c>
    </row>
    <row r="46" spans="2:60" ht="27" customHeight="1">
      <c r="B46" s="120" t="str">
        <f t="shared" si="3"/>
        <v>►</v>
      </c>
      <c r="C46" s="34" t="str">
        <f>C16</f>
        <v>M MILLE-FEUILLE meringue et chiboust pamplemousse aux fraises des bois | pâtisserie--ENTREMET| Auteur &gt; VOUS</v>
      </c>
      <c r="D46" s="35">
        <f>D16</f>
        <v>1</v>
      </c>
      <c r="E46" s="34" t="str">
        <f>E16</f>
        <v>coupe</v>
      </c>
      <c r="F46" s="36" t="str">
        <f>F16</f>
        <v>Recette mère ► MILLE-FEUILLE  aux fraises des bois</v>
      </c>
      <c r="G46" s="105"/>
      <c r="H46" s="125"/>
      <c r="I46" s="107" t="str">
        <f t="shared" si="2"/>
        <v/>
      </c>
      <c r="J46" s="108"/>
      <c r="K46" s="146"/>
      <c r="L46" s="148">
        <v>1</v>
      </c>
      <c r="M46" s="111"/>
      <c r="N46" s="112">
        <f>IF(P50=0,0,(P46/P50)*O19*1000)</f>
        <v>0</v>
      </c>
      <c r="O46" s="122">
        <f>IF(P50=0, 0, (G46*L46)/(P50*O19))</f>
        <v>0</v>
      </c>
      <c r="P46" s="114">
        <f>IFERROR(_xlfn.LET(_xlpm.v,IFERROR(_xlfn.XLOOKUP(K46,G51:S51,G52:S52),_xlfn.XLOOKUP(K46,G53:S53,G54:S54)),_xlpm.v*J46*IF(ISBLANK(G46),1,G46)),0)</f>
        <v>0</v>
      </c>
      <c r="Q46" s="127">
        <f>IF(OR(ISBLANK(R15),R15=0),0,G46*R13*L46/R15)</f>
        <v>0</v>
      </c>
      <c r="R46" s="116">
        <f>IF(OR(ISBLANK(R15),R15=0),0,P46*L46*R13/R15)</f>
        <v>0</v>
      </c>
      <c r="S46" s="147" t="str">
        <f>_xlfn.LET(_xlpm.unite,SUBSTITUTE(TRIM(K46)," (s)",""),_xlpm.val,R46,_xlpm.estVol,COUNTIF(M51:S51,_xlpm.unite)+COUNTIF(M53:S53,_xlpm.unite)&gt;0,_xlpm.estPoids,COUNTIF(G51:L51,_xlpm.unite)+COUNTIF(G53:L53,_xlpm.unite)&gt;0,IF(_xlpm.estVol,IF(ROUND(_xlpm.val,3)&gt;=1,ROUND(_xlpm.val,3)&amp;"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46" s="1409"/>
      <c r="U46" s="120"/>
      <c r="V46" s="1410"/>
      <c r="W46" s="1410"/>
      <c r="X46" s="1410"/>
      <c r="Y46" s="1411"/>
      <c r="Z46" s="1412"/>
      <c r="AA46" s="1413"/>
      <c r="AB46" s="1414"/>
      <c r="AC46" s="1415"/>
      <c r="AD46" s="1416"/>
      <c r="AE46" s="1415"/>
      <c r="AF46" s="1417"/>
      <c r="AG46" s="1418"/>
      <c r="AH46" s="1419"/>
      <c r="AI46" s="1420"/>
      <c r="AJ46" s="1421"/>
      <c r="AK46" s="1422"/>
      <c r="AL46" s="1423"/>
      <c r="AM46" s="1409"/>
      <c r="AN46" s="120"/>
      <c r="AO46" s="1410"/>
      <c r="AP46" s="1410"/>
      <c r="AQ46" s="1410"/>
      <c r="AR46" s="1411"/>
      <c r="AS46" s="1412"/>
      <c r="AT46" s="1413"/>
      <c r="AU46" s="1414"/>
      <c r="AV46" s="1415"/>
      <c r="AW46" s="1416"/>
      <c r="AX46" s="1415"/>
      <c r="AY46" s="1417"/>
      <c r="AZ46" s="1418"/>
      <c r="BA46" s="1419"/>
      <c r="BB46" s="1420"/>
      <c r="BC46" s="1421"/>
      <c r="BD46" s="1422"/>
      <c r="BE46" s="1423"/>
      <c r="BH46" s="3">
        <v>1</v>
      </c>
    </row>
    <row r="47" spans="2:60" ht="27" customHeight="1">
      <c r="B47" s="120" t="str">
        <f t="shared" si="3"/>
        <v>►</v>
      </c>
      <c r="C47" s="34" t="str">
        <f>C16</f>
        <v>M MILLE-FEUILLE meringue et chiboust pamplemousse aux fraises des bois | pâtisserie--ENTREMET| Auteur &gt; VOUS</v>
      </c>
      <c r="D47" s="35">
        <f>D16</f>
        <v>1</v>
      </c>
      <c r="E47" s="34" t="str">
        <f>E16</f>
        <v>coupe</v>
      </c>
      <c r="F47" s="36" t="str">
        <f>F16</f>
        <v>Recette mère ► MILLE-FEUILLE  aux fraises des bois</v>
      </c>
      <c r="G47" s="105"/>
      <c r="H47" s="125"/>
      <c r="I47" s="107" t="str">
        <f t="shared" si="2"/>
        <v/>
      </c>
      <c r="J47" s="108"/>
      <c r="K47" s="146"/>
      <c r="L47" s="148">
        <v>1</v>
      </c>
      <c r="M47" s="111"/>
      <c r="N47" s="112">
        <f>IF(P50=0,0,(P47/P50)*O19*1000)</f>
        <v>0</v>
      </c>
      <c r="O47" s="122">
        <f>IF(P50=0, 0, (G47*L47)/(P50*O19))</f>
        <v>0</v>
      </c>
      <c r="P47" s="114">
        <f>IFERROR(_xlfn.LET(_xlpm.v,IFERROR(_xlfn.XLOOKUP(K47,G51:S51,G52:S52),_xlfn.XLOOKUP(K47,G53:S53,G54:S54)),_xlpm.v*J47*IF(ISBLANK(G47),1,G47)),0)</f>
        <v>0</v>
      </c>
      <c r="Q47" s="123">
        <f>IF(OR(ISBLANK(R15),R15=0),0,G47*R13*L47/R15)</f>
        <v>0</v>
      </c>
      <c r="R47" s="116">
        <f>IF(OR(ISBLANK(R15),R15=0),0,P47*L47*R13/R15)</f>
        <v>0</v>
      </c>
      <c r="S47" s="124" t="str">
        <f>_xlfn.LET(_xlpm.unite,SUBSTITUTE(TRIM(K47)," (s)",""),_xlpm.val,R47,_xlpm.estVol,COUNTIF(M51:S51,_xlpm.unite)+COUNTIF(M53:S53,_xlpm.unite)&gt;0,_xlpm.estPoids,COUNTIF(G51:L51,_xlpm.unite)+COUNTIF(G53:L53,_xlpm.unite)&gt;0,IF(_xlpm.estVol,IF(ROUND(_xlpm.val,3)&gt;=1,ROUND(_xlpm.val,3)&amp;"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47" s="1409"/>
      <c r="U47" s="120"/>
      <c r="V47" s="1410"/>
      <c r="W47" s="1410"/>
      <c r="X47" s="1410"/>
      <c r="Y47" s="1411"/>
      <c r="Z47" s="1412"/>
      <c r="AA47" s="1413"/>
      <c r="AB47" s="1414"/>
      <c r="AC47" s="1415"/>
      <c r="AD47" s="1416"/>
      <c r="AE47" s="1415"/>
      <c r="AF47" s="1417"/>
      <c r="AG47" s="1418"/>
      <c r="AH47" s="1419"/>
      <c r="AI47" s="1420"/>
      <c r="AJ47" s="1421"/>
      <c r="AK47" s="1422"/>
      <c r="AL47" s="1423"/>
      <c r="AM47" s="1409"/>
      <c r="AN47" s="120"/>
      <c r="AO47" s="1410"/>
      <c r="AP47" s="1410"/>
      <c r="AQ47" s="1410"/>
      <c r="AR47" s="1411"/>
      <c r="AS47" s="1412"/>
      <c r="AT47" s="1413"/>
      <c r="AU47" s="1414"/>
      <c r="AV47" s="1415"/>
      <c r="AW47" s="1416"/>
      <c r="AX47" s="1415"/>
      <c r="AY47" s="1417"/>
      <c r="AZ47" s="1418"/>
      <c r="BA47" s="1419"/>
      <c r="BB47" s="1420"/>
      <c r="BC47" s="1421"/>
      <c r="BD47" s="1422"/>
      <c r="BE47" s="1423"/>
      <c r="BH47" s="3">
        <v>1</v>
      </c>
    </row>
    <row r="48" spans="2:60" ht="27" customHeight="1">
      <c r="B48" s="120" t="str">
        <f t="shared" si="3"/>
        <v>►</v>
      </c>
      <c r="C48" s="34" t="str">
        <f>C16</f>
        <v>M MILLE-FEUILLE meringue et chiboust pamplemousse aux fraises des bois | pâtisserie--ENTREMET| Auteur &gt; VOUS</v>
      </c>
      <c r="D48" s="35">
        <f>D16</f>
        <v>1</v>
      </c>
      <c r="E48" s="34" t="str">
        <f>E16</f>
        <v>coupe</v>
      </c>
      <c r="F48" s="36" t="str">
        <f>F16</f>
        <v>Recette mère ► MILLE-FEUILLE  aux fraises des bois</v>
      </c>
      <c r="G48" s="105"/>
      <c r="H48" s="125"/>
      <c r="I48" s="107" t="str">
        <f t="shared" si="2"/>
        <v/>
      </c>
      <c r="J48" s="108"/>
      <c r="K48" s="146"/>
      <c r="L48" s="148">
        <v>1</v>
      </c>
      <c r="M48" s="111"/>
      <c r="N48" s="112">
        <f>IF(P50=0,0,(P48/P50)*O19*1000)</f>
        <v>0</v>
      </c>
      <c r="O48" s="122">
        <f>IF(P50=0, 0, (G48*L48)/(P50*O19))</f>
        <v>0</v>
      </c>
      <c r="P48" s="114">
        <f>IFERROR(_xlfn.LET(_xlpm.v,IFERROR(_xlfn.XLOOKUP(K48,G51:S51,G52:S52),_xlfn.XLOOKUP(K48,G53:S53,G54:S54)),_xlpm.v*J48*IF(ISBLANK(G48),1,G48)),0)</f>
        <v>0</v>
      </c>
      <c r="Q48" s="127">
        <f>IF(OR(ISBLANK(R15),R15=0),0,G48*R13*L48/R15)</f>
        <v>0</v>
      </c>
      <c r="R48" s="116">
        <f>IF(OR(ISBLANK(R15),R15=0),0,P48*L48*R13/R15)</f>
        <v>0</v>
      </c>
      <c r="S48" s="147" t="str">
        <f>_xlfn.LET(_xlpm.unite,SUBSTITUTE(TRIM(K48)," (s)",""),_xlpm.val,R48,_xlpm.estVol,COUNTIF(M51:S51,_xlpm.unite)+COUNTIF(M53:S53,_xlpm.unite)&gt;0,_xlpm.estPoids,COUNTIF(G51:L51,_xlpm.unite)+COUNTIF(G53:L53,_xlpm.unite)&gt;0,IF(_xlpm.estVol,IF(ROUND(_xlpm.val,3)&gt;=1,ROUND(_xlpm.val,3)&amp;"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48" s="1409"/>
      <c r="U48" s="120"/>
      <c r="V48" s="1410"/>
      <c r="W48" s="1410"/>
      <c r="X48" s="1410"/>
      <c r="Y48" s="1411"/>
      <c r="Z48" s="1412"/>
      <c r="AA48" s="1413"/>
      <c r="AB48" s="1414"/>
      <c r="AC48" s="1415"/>
      <c r="AD48" s="1416"/>
      <c r="AE48" s="1415"/>
      <c r="AF48" s="1417"/>
      <c r="AG48" s="1418"/>
      <c r="AH48" s="1419"/>
      <c r="AI48" s="1420"/>
      <c r="AJ48" s="1421"/>
      <c r="AK48" s="1422"/>
      <c r="AL48" s="1423"/>
      <c r="AM48" s="1409"/>
      <c r="AN48" s="120"/>
      <c r="AO48" s="1410"/>
      <c r="AP48" s="1410"/>
      <c r="AQ48" s="1410"/>
      <c r="AR48" s="1411"/>
      <c r="AS48" s="1412"/>
      <c r="AT48" s="1413"/>
      <c r="AU48" s="1414"/>
      <c r="AV48" s="1415"/>
      <c r="AW48" s="1416"/>
      <c r="AX48" s="1415"/>
      <c r="AY48" s="1417"/>
      <c r="AZ48" s="1418"/>
      <c r="BA48" s="1419"/>
      <c r="BB48" s="1420"/>
      <c r="BC48" s="1421"/>
      <c r="BD48" s="1422"/>
      <c r="BE48" s="1423"/>
      <c r="BH48" s="3">
        <v>1</v>
      </c>
    </row>
    <row r="49" spans="2:60" ht="27" customHeight="1">
      <c r="B49" s="120" t="str">
        <f t="shared" si="3"/>
        <v>►</v>
      </c>
      <c r="C49" s="34" t="str">
        <f>C16</f>
        <v>M MILLE-FEUILLE meringue et chiboust pamplemousse aux fraises des bois | pâtisserie--ENTREMET| Auteur &gt; VOUS</v>
      </c>
      <c r="D49" s="35">
        <f>D16</f>
        <v>1</v>
      </c>
      <c r="E49" s="34" t="str">
        <f>E16</f>
        <v>coupe</v>
      </c>
      <c r="F49" s="36" t="str">
        <f>F16</f>
        <v>Recette mère ► MILLE-FEUILLE  aux fraises des bois</v>
      </c>
      <c r="G49" s="105"/>
      <c r="H49" s="125"/>
      <c r="I49" s="107" t="str">
        <f t="shared" si="2"/>
        <v/>
      </c>
      <c r="J49" s="108"/>
      <c r="K49" s="146"/>
      <c r="L49" s="148">
        <v>1</v>
      </c>
      <c r="M49" s="111"/>
      <c r="N49" s="112">
        <f>IF(P50=0,0,(P49/P50)*O19*1000)</f>
        <v>0</v>
      </c>
      <c r="O49" s="122">
        <f>IF(P50=0, 0, (G49*L49)/(P50*O19))</f>
        <v>0</v>
      </c>
      <c r="P49" s="114">
        <f>IFERROR(_xlfn.LET(_xlpm.v,IFERROR(_xlfn.XLOOKUP(K49,G51:S51,G52:S52),_xlfn.XLOOKUP(K49,G53:S53,G54:S54)),_xlpm.v*J49*IF(ISBLANK(G49),1,G49)),0)</f>
        <v>0</v>
      </c>
      <c r="Q49" s="123">
        <f>IF(OR(ISBLANK(R15),R15=0),0,G49*R13*L49/R15)</f>
        <v>0</v>
      </c>
      <c r="R49" s="116">
        <f>IF(OR(ISBLANK(R15),R15=0),0,P49*L49*R13/R15)</f>
        <v>0</v>
      </c>
      <c r="S49" s="124" t="str">
        <f>_xlfn.LET(_xlpm.unite,SUBSTITUTE(TRIM(K49)," (s)",""),_xlpm.val,R49,_xlpm.estVol,COUNTIF(M51:S51,_xlpm.unite)+COUNTIF(M53:S53,_xlpm.unite)&gt;0,_xlpm.estPoids,COUNTIF(G51:L51,_xlpm.unite)+COUNTIF(G53:L53,_xlpm.unite)&gt;0,IF(_xlpm.estVol,IF(ROUND(_xlpm.val,3)&gt;=1,ROUND(_xlpm.val,3)&amp;" L",MAX(1,ROUND(_xlpm.val*100,0))&amp;" cl"),IF(_xlpm.estPoids,IF(ROUND(_xlpm.val,3)&gt;=1,ROUND(_xlpm.val,3)&amp;" Kg",MAX(1,ROUND(_xlpm.val*1000,0))&amp;" g"),"")))</f>
        <v/>
      </c>
      <c r="T49" s="1409"/>
      <c r="U49" s="120"/>
      <c r="V49" s="1410"/>
      <c r="W49" s="1410"/>
      <c r="X49" s="1410"/>
      <c r="Y49" s="1411"/>
      <c r="Z49" s="1412"/>
      <c r="AA49" s="1413"/>
      <c r="AB49" s="1414"/>
      <c r="AC49" s="1415"/>
      <c r="AD49" s="1416"/>
      <c r="AE49" s="1415"/>
      <c r="AF49" s="1417"/>
      <c r="AG49" s="1418"/>
      <c r="AH49" s="1419"/>
      <c r="AI49" s="1420"/>
      <c r="AJ49" s="1421"/>
      <c r="AK49" s="1422"/>
      <c r="AL49" s="1423"/>
      <c r="AM49" s="1409"/>
      <c r="AN49" s="120"/>
      <c r="AO49" s="1410"/>
      <c r="AP49" s="1410"/>
      <c r="AQ49" s="1410"/>
      <c r="AR49" s="1411"/>
      <c r="AS49" s="1412"/>
      <c r="AT49" s="1413"/>
      <c r="AU49" s="1414"/>
      <c r="AV49" s="1415"/>
      <c r="AW49" s="1416"/>
      <c r="AX49" s="1415"/>
      <c r="AY49" s="1417"/>
      <c r="AZ49" s="1418"/>
      <c r="BA49" s="1419"/>
      <c r="BB49" s="1420"/>
      <c r="BC49" s="1421"/>
      <c r="BD49" s="1422"/>
      <c r="BE49" s="1423"/>
      <c r="BH49" s="3">
        <v>1</v>
      </c>
    </row>
    <row r="50" spans="2:60" ht="27" customHeight="1">
      <c r="B50" s="120" t="s">
        <v>11</v>
      </c>
      <c r="C50" s="34" t="str">
        <f>C16</f>
        <v>M MILLE-FEUILLE meringue et chiboust pamplemousse aux fraises des bois | pâtisserie--ENTREMET| Auteur &gt; VOUS</v>
      </c>
      <c r="D50" s="35">
        <f>D16</f>
        <v>1</v>
      </c>
      <c r="E50" s="34" t="str">
        <f>E16</f>
        <v>coupe</v>
      </c>
      <c r="F50" s="36" t="str">
        <f>F16</f>
        <v>Recette mère ► MILLE-FEUILLE  aux fraises des bois</v>
      </c>
      <c r="G50" s="1086" t="s">
        <v>140</v>
      </c>
      <c r="H50" s="635"/>
      <c r="I50" s="635"/>
      <c r="J50" s="635"/>
      <c r="K50" s="635"/>
      <c r="L50" s="1087"/>
      <c r="M50" s="1088"/>
      <c r="N50" s="1089"/>
      <c r="O50" s="1089"/>
      <c r="P50" s="1090">
        <f>SUM(P20:P49)</f>
        <v>1.5710000000000002</v>
      </c>
      <c r="Q50" s="1091"/>
      <c r="R50" s="1091" t="str">
        <f>"Total " &amp; R17&amp;" &gt;"</f>
        <v>Total Col.17 &gt;</v>
      </c>
      <c r="S50" s="1092">
        <f>SUM(R20:R49)</f>
        <v>5.2366666666666672</v>
      </c>
      <c r="T50" s="1409"/>
      <c r="U50" s="120"/>
      <c r="V50" s="1410"/>
      <c r="W50" s="1410"/>
      <c r="X50" s="1410"/>
      <c r="Y50" s="1411"/>
      <c r="Z50" s="1412"/>
      <c r="AA50" s="1413"/>
      <c r="AB50" s="1414"/>
      <c r="AC50" s="1415"/>
      <c r="AD50" s="1416"/>
      <c r="AE50" s="1415"/>
      <c r="AF50" s="1417"/>
      <c r="AG50" s="1418"/>
      <c r="AH50" s="1419"/>
      <c r="AI50" s="1420"/>
      <c r="AJ50" s="1421"/>
      <c r="AK50" s="1422"/>
      <c r="AL50" s="1423"/>
      <c r="AM50" s="1409"/>
      <c r="AN50" s="120"/>
      <c r="AO50" s="1410"/>
      <c r="AP50" s="1410"/>
      <c r="AQ50" s="1410"/>
      <c r="AR50" s="1411"/>
      <c r="AS50" s="1412"/>
      <c r="AT50" s="1413"/>
      <c r="AU50" s="1414"/>
      <c r="AV50" s="1415"/>
      <c r="AW50" s="1416"/>
      <c r="AX50" s="1415"/>
      <c r="AY50" s="1417"/>
      <c r="AZ50" s="1418"/>
      <c r="BA50" s="1419"/>
      <c r="BB50" s="1420"/>
      <c r="BC50" s="1421"/>
      <c r="BD50" s="1422"/>
      <c r="BE50" s="1423"/>
      <c r="BH50" s="3">
        <v>1</v>
      </c>
    </row>
    <row r="51" spans="2:60" ht="27" customHeight="1">
      <c r="B51" s="120" t="s">
        <v>16</v>
      </c>
      <c r="C51" s="34" t="str">
        <f>C16</f>
        <v>M MILLE-FEUILLE meringue et chiboust pamplemousse aux fraises des bois | pâtisserie--ENTREMET| Auteur &gt; VOUS</v>
      </c>
      <c r="D51" s="35">
        <f>D16</f>
        <v>1</v>
      </c>
      <c r="E51" s="34" t="str">
        <f>E16</f>
        <v>coupe</v>
      </c>
      <c r="F51" s="36" t="str">
        <f>F16</f>
        <v>Recette mère ► MILLE-FEUILLE  aux fraises des bois</v>
      </c>
      <c r="G51" s="165" t="s">
        <v>147</v>
      </c>
      <c r="H51" s="121" t="s">
        <v>102</v>
      </c>
      <c r="I51" s="166" t="s">
        <v>148</v>
      </c>
      <c r="J51" s="167" t="s">
        <v>149</v>
      </c>
      <c r="K51" s="135" t="s">
        <v>150</v>
      </c>
      <c r="L51" s="135" t="s">
        <v>111</v>
      </c>
      <c r="M51" s="109" t="s">
        <v>0</v>
      </c>
      <c r="N51" s="109" t="s">
        <v>99</v>
      </c>
      <c r="O51" s="109" t="s">
        <v>151</v>
      </c>
      <c r="P51" s="109" t="s">
        <v>152</v>
      </c>
      <c r="Q51" s="126" t="s">
        <v>106</v>
      </c>
      <c r="R51" s="126" t="s">
        <v>153</v>
      </c>
      <c r="S51" s="168" t="s">
        <v>154</v>
      </c>
      <c r="T51" s="1409"/>
      <c r="U51" s="120"/>
      <c r="V51" s="1410"/>
      <c r="W51" s="1410"/>
      <c r="X51" s="1410"/>
      <c r="Y51" s="1411"/>
      <c r="Z51" s="1412"/>
      <c r="AA51" s="1413"/>
      <c r="AB51" s="1414"/>
      <c r="AC51" s="1415"/>
      <c r="AD51" s="1416"/>
      <c r="AE51" s="1415"/>
      <c r="AF51" s="1417"/>
      <c r="AG51" s="1418"/>
      <c r="AH51" s="1419"/>
      <c r="AI51" s="1420"/>
      <c r="AJ51" s="1421"/>
      <c r="AK51" s="1422"/>
      <c r="AL51" s="1423"/>
      <c r="AM51" s="1409"/>
      <c r="AN51" s="120"/>
      <c r="AO51" s="1410"/>
      <c r="AP51" s="1410"/>
      <c r="AQ51" s="1410"/>
      <c r="AR51" s="1411"/>
      <c r="AS51" s="1412"/>
      <c r="AT51" s="1413"/>
      <c r="AU51" s="1414"/>
      <c r="AV51" s="1415"/>
      <c r="AW51" s="1416"/>
      <c r="AX51" s="1415"/>
      <c r="AY51" s="1417"/>
      <c r="AZ51" s="1418"/>
      <c r="BA51" s="1419"/>
      <c r="BB51" s="1420"/>
      <c r="BC51" s="1421"/>
      <c r="BD51" s="1422"/>
      <c r="BE51" s="1423"/>
      <c r="BH51" s="3">
        <v>1</v>
      </c>
    </row>
    <row r="52" spans="2:60" ht="27" customHeight="1">
      <c r="B52" s="120" t="s">
        <v>16</v>
      </c>
      <c r="C52" s="34" t="str">
        <f>C16</f>
        <v>M MILLE-FEUILLE meringue et chiboust pamplemousse aux fraises des bois | pâtisserie--ENTREMET| Auteur &gt; VOUS</v>
      </c>
      <c r="D52" s="35">
        <f>D16</f>
        <v>1</v>
      </c>
      <c r="E52" s="34" t="str">
        <f>E16</f>
        <v>coupe</v>
      </c>
      <c r="F52" s="36" t="str">
        <f>F16</f>
        <v>Recette mère ► MILLE-FEUILLE  aux fraises des bois</v>
      </c>
      <c r="G52" s="1093">
        <v>1</v>
      </c>
      <c r="H52" s="1094">
        <v>1E-3</v>
      </c>
      <c r="I52" s="1095">
        <v>0</v>
      </c>
      <c r="J52" s="1094">
        <v>0.25</v>
      </c>
      <c r="K52" s="1094">
        <v>0.33332999999999996</v>
      </c>
      <c r="L52" s="1094">
        <v>0.5</v>
      </c>
      <c r="M52" s="1096">
        <v>1</v>
      </c>
      <c r="N52" s="1096">
        <v>0.1</v>
      </c>
      <c r="O52" s="1096">
        <v>0.01</v>
      </c>
      <c r="P52" s="1096">
        <v>1E-3</v>
      </c>
      <c r="Q52" s="1096">
        <v>0.5</v>
      </c>
      <c r="R52" s="1096">
        <v>0.33300000000000002</v>
      </c>
      <c r="S52" s="1097">
        <v>0.2</v>
      </c>
      <c r="T52" s="1409"/>
      <c r="U52" s="120"/>
      <c r="V52" s="1410"/>
      <c r="W52" s="1410"/>
      <c r="X52" s="1410"/>
      <c r="Y52" s="1411"/>
      <c r="Z52" s="1412"/>
      <c r="AA52" s="1413"/>
      <c r="AB52" s="1414"/>
      <c r="AC52" s="1415"/>
      <c r="AD52" s="1416"/>
      <c r="AE52" s="1415"/>
      <c r="AF52" s="1417"/>
      <c r="AG52" s="1418"/>
      <c r="AH52" s="1419"/>
      <c r="AI52" s="1420"/>
      <c r="AJ52" s="1421"/>
      <c r="AK52" s="1422"/>
      <c r="AL52" s="1423"/>
      <c r="AM52" s="1409"/>
      <c r="AN52" s="120"/>
      <c r="AO52" s="1410"/>
      <c r="AP52" s="1410"/>
      <c r="AQ52" s="1410"/>
      <c r="AR52" s="1411"/>
      <c r="AS52" s="1412"/>
      <c r="AT52" s="1413"/>
      <c r="AU52" s="1414"/>
      <c r="AV52" s="1415"/>
      <c r="AW52" s="1416"/>
      <c r="AX52" s="1415"/>
      <c r="AY52" s="1417"/>
      <c r="AZ52" s="1418"/>
      <c r="BA52" s="1419"/>
      <c r="BB52" s="1420"/>
      <c r="BC52" s="1421"/>
      <c r="BD52" s="1422"/>
      <c r="BE52" s="1423"/>
      <c r="BH52" s="3">
        <v>1</v>
      </c>
    </row>
    <row r="53" spans="2:60" ht="27" customHeight="1">
      <c r="B53" s="120" t="s">
        <v>16</v>
      </c>
      <c r="C53" s="34" t="str">
        <f>C16</f>
        <v>M MILLE-FEUILLE meringue et chiboust pamplemousse aux fraises des bois | pâtisserie--ENTREMET| Auteur &gt; VOUS</v>
      </c>
      <c r="D53" s="35">
        <f>D16</f>
        <v>1</v>
      </c>
      <c r="E53" s="34" t="str">
        <f>E16</f>
        <v>coupe</v>
      </c>
      <c r="F53" s="36" t="str">
        <f>F16</f>
        <v>Recette mère ► MILLE-FEUILLE  aux fraises des bois</v>
      </c>
      <c r="G53" s="138" t="s">
        <v>162</v>
      </c>
      <c r="H53" s="138" t="s">
        <v>163</v>
      </c>
      <c r="I53" s="166" t="s">
        <v>148</v>
      </c>
      <c r="J53" s="138" t="s">
        <v>116</v>
      </c>
      <c r="K53" s="138" t="s">
        <v>164</v>
      </c>
      <c r="L53" s="138" t="s">
        <v>165</v>
      </c>
      <c r="M53" s="143" t="s">
        <v>121</v>
      </c>
      <c r="N53" s="178" t="s">
        <v>166</v>
      </c>
      <c r="O53" s="178" t="s">
        <v>167</v>
      </c>
      <c r="P53" s="126" t="s">
        <v>168</v>
      </c>
      <c r="Q53" s="126" t="s">
        <v>169</v>
      </c>
      <c r="R53" s="126" t="s">
        <v>107</v>
      </c>
      <c r="S53" s="179" t="s">
        <v>170</v>
      </c>
      <c r="T53" s="1409"/>
      <c r="U53" s="120"/>
      <c r="V53" s="1410"/>
      <c r="W53" s="1410"/>
      <c r="X53" s="1410"/>
      <c r="Y53" s="1411"/>
      <c r="Z53" s="1412"/>
      <c r="AA53" s="1413"/>
      <c r="AB53" s="1414"/>
      <c r="AC53" s="1415"/>
      <c r="AD53" s="1416"/>
      <c r="AE53" s="1415"/>
      <c r="AF53" s="1417"/>
      <c r="AG53" s="1418"/>
      <c r="AH53" s="1419"/>
      <c r="AI53" s="1420"/>
      <c r="AJ53" s="1421"/>
      <c r="AK53" s="1422"/>
      <c r="AL53" s="1423"/>
      <c r="AM53" s="1409"/>
      <c r="AN53" s="120"/>
      <c r="AO53" s="1410"/>
      <c r="AP53" s="1410"/>
      <c r="AQ53" s="1410"/>
      <c r="AR53" s="1411"/>
      <c r="AS53" s="1412"/>
      <c r="AT53" s="1413"/>
      <c r="AU53" s="1414"/>
      <c r="AV53" s="1415"/>
      <c r="AW53" s="1416"/>
      <c r="AX53" s="1415"/>
      <c r="AY53" s="1417"/>
      <c r="AZ53" s="1418"/>
      <c r="BA53" s="1419"/>
      <c r="BB53" s="1420"/>
      <c r="BC53" s="1421"/>
      <c r="BD53" s="1422"/>
      <c r="BE53" s="1423"/>
      <c r="BH53" s="3">
        <v>1</v>
      </c>
    </row>
    <row r="54" spans="2:60" ht="27" customHeight="1">
      <c r="B54" s="120" t="s">
        <v>16</v>
      </c>
      <c r="C54" s="34" t="str">
        <f>C16</f>
        <v>M MILLE-FEUILLE meringue et chiboust pamplemousse aux fraises des bois | pâtisserie--ENTREMET| Auteur &gt; VOUS</v>
      </c>
      <c r="D54" s="35">
        <f>D16</f>
        <v>1</v>
      </c>
      <c r="E54" s="34" t="str">
        <f>E16</f>
        <v>coupe</v>
      </c>
      <c r="F54" s="36" t="str">
        <f>F16</f>
        <v>Recette mère ► MILLE-FEUILLE  aux fraises des bois</v>
      </c>
      <c r="G54" s="1093">
        <v>2.835E-2</v>
      </c>
      <c r="H54" s="1094">
        <v>0.13</v>
      </c>
      <c r="I54" s="1095">
        <v>0</v>
      </c>
      <c r="J54" s="1094">
        <v>0.2</v>
      </c>
      <c r="K54" s="1094">
        <v>0.23</v>
      </c>
      <c r="L54" s="1094">
        <v>0.22500000000000001</v>
      </c>
      <c r="M54" s="1096">
        <v>0.35</v>
      </c>
      <c r="N54" s="1096">
        <v>5.0000000000000001E-3</v>
      </c>
      <c r="O54" s="1096">
        <v>5.0000000000000001E-3</v>
      </c>
      <c r="P54" s="1096">
        <v>1.4999999999999999E-2</v>
      </c>
      <c r="Q54" s="1096">
        <v>0.1</v>
      </c>
      <c r="R54" s="1096">
        <v>0.22500000000000001</v>
      </c>
      <c r="S54" s="1097">
        <v>1E-3</v>
      </c>
      <c r="T54" s="1409"/>
      <c r="U54" s="120"/>
      <c r="V54" s="1410"/>
      <c r="W54" s="1410"/>
      <c r="X54" s="1410"/>
      <c r="Y54" s="1411"/>
      <c r="Z54" s="1412"/>
      <c r="AA54" s="1413"/>
      <c r="AB54" s="1414"/>
      <c r="AC54" s="1415"/>
      <c r="AD54" s="1416"/>
      <c r="AE54" s="1415"/>
      <c r="AF54" s="1417"/>
      <c r="AG54" s="1418"/>
      <c r="AH54" s="1419"/>
      <c r="AI54" s="1420"/>
      <c r="AJ54" s="1421"/>
      <c r="AK54" s="1422"/>
      <c r="AL54" s="1423"/>
      <c r="AM54" s="1409"/>
      <c r="AN54" s="120"/>
      <c r="AO54" s="1410"/>
      <c r="AP54" s="1410"/>
      <c r="AQ54" s="1410"/>
      <c r="AR54" s="1411"/>
      <c r="AS54" s="1412"/>
      <c r="AT54" s="1413"/>
      <c r="AU54" s="1414"/>
      <c r="AV54" s="1415"/>
      <c r="AW54" s="1416"/>
      <c r="AX54" s="1415"/>
      <c r="AY54" s="1417"/>
      <c r="AZ54" s="1418"/>
      <c r="BA54" s="1419"/>
      <c r="BB54" s="1420"/>
      <c r="BC54" s="1421"/>
      <c r="BD54" s="1422"/>
      <c r="BE54" s="1423"/>
      <c r="BH54" s="3">
        <v>1</v>
      </c>
    </row>
    <row r="55" spans="2:60" ht="27" customHeight="1">
      <c r="B55" s="184" t="s">
        <v>11</v>
      </c>
      <c r="C55" s="185" t="str">
        <f>C16</f>
        <v>M MILLE-FEUILLE meringue et chiboust pamplemousse aux fraises des bois | pâtisserie--ENTREMET| Auteur &gt; VOUS</v>
      </c>
      <c r="D55" s="185">
        <f>D16</f>
        <v>1</v>
      </c>
      <c r="E55" s="186" t="str">
        <f>E16</f>
        <v>coupe</v>
      </c>
      <c r="F55" s="187" t="str">
        <f>F16</f>
        <v>Recette mère ► MILLE-FEUILLE  aux fraises des bois</v>
      </c>
      <c r="G55" s="188" t="str">
        <f t="shared" ref="G55:L55" si="4">G17</f>
        <v>Col.6</v>
      </c>
      <c r="H55" s="188" t="str">
        <f t="shared" si="4"/>
        <v>Col.7</v>
      </c>
      <c r="I55" s="188" t="str">
        <f t="shared" si="4"/>
        <v>Col.8</v>
      </c>
      <c r="J55" s="188" t="str">
        <f t="shared" si="4"/>
        <v>Col.9</v>
      </c>
      <c r="K55" s="188" t="str">
        <f t="shared" si="4"/>
        <v>Col.10</v>
      </c>
      <c r="L55" s="188" t="str">
        <f t="shared" si="4"/>
        <v>Col.11</v>
      </c>
      <c r="M55" s="189" t="s">
        <v>171</v>
      </c>
      <c r="N55" s="1347"/>
      <c r="O55" s="1347"/>
      <c r="P55" s="1348"/>
      <c r="Q55" s="1348"/>
      <c r="R55" s="1349"/>
      <c r="S55" s="1350" t="s">
        <v>2075</v>
      </c>
      <c r="T55" s="1409"/>
      <c r="U55" s="120"/>
      <c r="V55" s="1410"/>
      <c r="W55" s="1410"/>
      <c r="X55" s="1410"/>
      <c r="Y55" s="1411"/>
      <c r="Z55" s="1412"/>
      <c r="AA55" s="1413"/>
      <c r="AB55" s="1414"/>
      <c r="AC55" s="1415"/>
      <c r="AD55" s="1416"/>
      <c r="AE55" s="1415"/>
      <c r="AF55" s="1417"/>
      <c r="AG55" s="1418"/>
      <c r="AH55" s="1419"/>
      <c r="AI55" s="1420"/>
      <c r="AJ55" s="1421"/>
      <c r="AK55" s="1422"/>
      <c r="AL55" s="1423"/>
      <c r="AM55" s="1409"/>
      <c r="AN55" s="120"/>
      <c r="AO55" s="1410"/>
      <c r="AP55" s="1410"/>
      <c r="AQ55" s="1410"/>
      <c r="AR55" s="1411"/>
      <c r="AS55" s="1412"/>
      <c r="AT55" s="1413"/>
      <c r="AU55" s="1414"/>
      <c r="AV55" s="1415"/>
      <c r="AW55" s="1416"/>
      <c r="AX55" s="1415"/>
      <c r="AY55" s="1417"/>
      <c r="AZ55" s="1418"/>
      <c r="BA55" s="1419"/>
      <c r="BB55" s="1420"/>
      <c r="BC55" s="1421"/>
      <c r="BD55" s="1422"/>
      <c r="BE55" s="1423"/>
      <c r="BH55" s="3">
        <v>1</v>
      </c>
    </row>
    <row r="56" spans="2:60" ht="27" customHeight="1">
      <c r="B56" s="120" t="str">
        <f t="shared" ref="B56:B75" si="5">IF(OR(G56&lt;&gt;"",H56&lt;&gt; "",I56&lt;&gt;"",J56&lt;&gt;""),"A", "►")</f>
        <v>A</v>
      </c>
      <c r="C56" s="195" t="str">
        <f>C16</f>
        <v>M MILLE-FEUILLE meringue et chiboust pamplemousse aux fraises des bois | pâtisserie--ENTREMET| Auteur &gt; VOUS</v>
      </c>
      <c r="D56" s="195">
        <f>D16</f>
        <v>1</v>
      </c>
      <c r="E56" s="196" t="str">
        <f>E16</f>
        <v>coupe</v>
      </c>
      <c r="F56" s="197" t="str">
        <f>F16</f>
        <v>Recette mère ► MILLE-FEUILLE  aux fraises des bois</v>
      </c>
      <c r="G56" s="198" t="s">
        <v>174</v>
      </c>
      <c r="H56" s="199" t="s">
        <v>175</v>
      </c>
      <c r="I56" s="200"/>
      <c r="J56" s="200"/>
      <c r="K56" s="200"/>
      <c r="L56" s="200"/>
      <c r="M56" s="200"/>
      <c r="N56" s="200"/>
      <c r="O56" s="201"/>
      <c r="P56" s="191"/>
      <c r="Q56" s="191"/>
      <c r="R56" s="192" t="s">
        <v>172</v>
      </c>
      <c r="S56" s="193" t="s">
        <v>173</v>
      </c>
      <c r="T56" s="1409"/>
      <c r="U56" s="120"/>
      <c r="V56" s="1410"/>
      <c r="W56" s="1410"/>
      <c r="X56" s="1410"/>
      <c r="Y56" s="1411"/>
      <c r="Z56" s="1412"/>
      <c r="AA56" s="1413"/>
      <c r="AB56" s="1414"/>
      <c r="AC56" s="1415"/>
      <c r="AD56" s="1416"/>
      <c r="AE56" s="1415"/>
      <c r="AF56" s="1417"/>
      <c r="AG56" s="1418"/>
      <c r="AH56" s="1419"/>
      <c r="AI56" s="1420"/>
      <c r="AJ56" s="1421"/>
      <c r="AK56" s="1422"/>
      <c r="AL56" s="1423"/>
      <c r="AM56" s="1409"/>
      <c r="AN56" s="120"/>
      <c r="AO56" s="1410"/>
      <c r="AP56" s="1410"/>
      <c r="AQ56" s="1410"/>
      <c r="AR56" s="1411"/>
      <c r="AS56" s="1412"/>
      <c r="AT56" s="1413"/>
      <c r="AU56" s="1414"/>
      <c r="AV56" s="1415"/>
      <c r="AW56" s="1416"/>
      <c r="AX56" s="1415"/>
      <c r="AY56" s="1417"/>
      <c r="AZ56" s="1418"/>
      <c r="BA56" s="1419"/>
      <c r="BB56" s="1420"/>
      <c r="BC56" s="1421"/>
      <c r="BD56" s="1422"/>
      <c r="BE56" s="1423"/>
      <c r="BH56" s="3">
        <v>1</v>
      </c>
    </row>
    <row r="57" spans="2:60" ht="27" customHeight="1">
      <c r="B57" s="120" t="str">
        <f t="shared" si="5"/>
        <v>A</v>
      </c>
      <c r="C57" s="195" t="str">
        <f>C16</f>
        <v>M MILLE-FEUILLE meringue et chiboust pamplemousse aux fraises des bois | pâtisserie--ENTREMET| Auteur &gt; VOUS</v>
      </c>
      <c r="D57" s="195">
        <f>D16</f>
        <v>1</v>
      </c>
      <c r="E57" s="196" t="str">
        <f>E16</f>
        <v>coupe</v>
      </c>
      <c r="F57" s="197" t="str">
        <f>F16</f>
        <v>Recette mère ► MILLE-FEUILLE  aux fraises des bois</v>
      </c>
      <c r="G57" s="207" t="s">
        <v>24</v>
      </c>
      <c r="H57" s="208"/>
      <c r="I57" s="208"/>
      <c r="J57" s="208"/>
      <c r="K57" s="208"/>
      <c r="L57" s="208"/>
      <c r="M57" s="208"/>
      <c r="N57" s="208"/>
      <c r="O57" s="209"/>
      <c r="P57" s="202"/>
      <c r="Q57" s="203"/>
      <c r="R57" s="204" t="s">
        <v>176</v>
      </c>
      <c r="S57" s="205" t="s">
        <v>173</v>
      </c>
      <c r="T57" s="1409"/>
      <c r="U57" s="120"/>
      <c r="V57" s="1410"/>
      <c r="W57" s="1410"/>
      <c r="X57" s="1410"/>
      <c r="Y57" s="1411"/>
      <c r="Z57" s="1412"/>
      <c r="AA57" s="1413"/>
      <c r="AB57" s="1414"/>
      <c r="AC57" s="1415"/>
      <c r="AD57" s="1416"/>
      <c r="AE57" s="1415"/>
      <c r="AF57" s="1417"/>
      <c r="AG57" s="1418"/>
      <c r="AH57" s="1419"/>
      <c r="AI57" s="1420"/>
      <c r="AJ57" s="1421"/>
      <c r="AK57" s="1422"/>
      <c r="AL57" s="1423"/>
      <c r="AM57" s="1409"/>
      <c r="AN57" s="120"/>
      <c r="AO57" s="1410"/>
      <c r="AP57" s="1410"/>
      <c r="AQ57" s="1410"/>
      <c r="AR57" s="1411"/>
      <c r="AS57" s="1412"/>
      <c r="AT57" s="1413"/>
      <c r="AU57" s="1414"/>
      <c r="AV57" s="1415"/>
      <c r="AW57" s="1416"/>
      <c r="AX57" s="1415"/>
      <c r="AY57" s="1417"/>
      <c r="AZ57" s="1418"/>
      <c r="BA57" s="1419"/>
      <c r="BB57" s="1420"/>
      <c r="BC57" s="1421"/>
      <c r="BD57" s="1422"/>
      <c r="BE57" s="1423"/>
      <c r="BH57" s="3">
        <v>1</v>
      </c>
    </row>
    <row r="58" spans="2:60" ht="27" customHeight="1">
      <c r="B58" s="120" t="str">
        <f t="shared" si="5"/>
        <v>A</v>
      </c>
      <c r="C58" s="195" t="str">
        <f>C16</f>
        <v>M MILLE-FEUILLE meringue et chiboust pamplemousse aux fraises des bois | pâtisserie--ENTREMET| Auteur &gt; VOUS</v>
      </c>
      <c r="D58" s="195">
        <f>D16</f>
        <v>1</v>
      </c>
      <c r="E58" s="196" t="str">
        <f>E16</f>
        <v>coupe</v>
      </c>
      <c r="F58" s="197" t="str">
        <f>F16</f>
        <v>Recette mère ► MILLE-FEUILLE  aux fraises des bois</v>
      </c>
      <c r="G58" s="207" t="s">
        <v>181</v>
      </c>
      <c r="H58" s="212"/>
      <c r="I58" s="212"/>
      <c r="J58" s="212"/>
      <c r="K58" s="212"/>
      <c r="L58" s="212"/>
      <c r="M58" s="212"/>
      <c r="N58" s="212"/>
      <c r="O58" s="213"/>
      <c r="P58" s="9"/>
      <c r="Q58" s="9"/>
      <c r="R58" s="210" t="s">
        <v>180</v>
      </c>
      <c r="S58" s="211">
        <v>3.472222222222222E-3</v>
      </c>
      <c r="T58" s="1409"/>
      <c r="U58" s="120"/>
      <c r="V58" s="1410"/>
      <c r="W58" s="1410"/>
      <c r="X58" s="1410"/>
      <c r="Y58" s="1411"/>
      <c r="Z58" s="1412"/>
      <c r="AA58" s="1413"/>
      <c r="AB58" s="1414"/>
      <c r="AC58" s="1415"/>
      <c r="AD58" s="1416"/>
      <c r="AE58" s="1415"/>
      <c r="AF58" s="1417"/>
      <c r="AG58" s="1418"/>
      <c r="AH58" s="1419"/>
      <c r="AI58" s="1420"/>
      <c r="AJ58" s="1421"/>
      <c r="AK58" s="1422"/>
      <c r="AL58" s="1423"/>
      <c r="AM58" s="1409"/>
      <c r="AN58" s="120"/>
      <c r="AO58" s="1410"/>
      <c r="AP58" s="1410"/>
      <c r="AQ58" s="1410"/>
      <c r="AR58" s="1411"/>
      <c r="AS58" s="1412"/>
      <c r="AT58" s="1413"/>
      <c r="AU58" s="1414"/>
      <c r="AV58" s="1415"/>
      <c r="AW58" s="1416"/>
      <c r="AX58" s="1415"/>
      <c r="AY58" s="1417"/>
      <c r="AZ58" s="1418"/>
      <c r="BA58" s="1419"/>
      <c r="BB58" s="1420"/>
      <c r="BC58" s="1421"/>
      <c r="BD58" s="1422"/>
      <c r="BE58" s="1423"/>
      <c r="BH58" s="3">
        <v>1</v>
      </c>
    </row>
    <row r="59" spans="2:60" ht="27" customHeight="1">
      <c r="B59" s="120" t="str">
        <f t="shared" si="5"/>
        <v>A</v>
      </c>
      <c r="C59" s="195" t="str">
        <f>C16</f>
        <v>M MILLE-FEUILLE meringue et chiboust pamplemousse aux fraises des bois | pâtisserie--ENTREMET| Auteur &gt; VOUS</v>
      </c>
      <c r="D59" s="195">
        <f>D16</f>
        <v>1</v>
      </c>
      <c r="E59" s="196" t="str">
        <f>E16</f>
        <v>coupe</v>
      </c>
      <c r="F59" s="197" t="str">
        <f>F16</f>
        <v>Recette mère ► MILLE-FEUILLE  aux fraises des bois</v>
      </c>
      <c r="G59" s="207" t="s">
        <v>189</v>
      </c>
      <c r="H59" s="212"/>
      <c r="I59" s="212"/>
      <c r="J59" s="212"/>
      <c r="K59" s="212"/>
      <c r="L59" s="212"/>
      <c r="M59" s="212"/>
      <c r="N59" s="212"/>
      <c r="O59" s="213"/>
      <c r="P59" s="9"/>
      <c r="Q59" s="9"/>
      <c r="R59" s="210" t="s">
        <v>182</v>
      </c>
      <c r="S59" s="214">
        <v>1.0416666666666666E-2</v>
      </c>
      <c r="T59" s="1409"/>
      <c r="U59" s="120"/>
      <c r="V59" s="1410"/>
      <c r="W59" s="1410"/>
      <c r="X59" s="1410"/>
      <c r="Y59" s="1411"/>
      <c r="Z59" s="1412"/>
      <c r="AA59" s="1413"/>
      <c r="AB59" s="1414"/>
      <c r="AC59" s="1415"/>
      <c r="AD59" s="1416"/>
      <c r="AE59" s="1415"/>
      <c r="AF59" s="1417"/>
      <c r="AG59" s="1418"/>
      <c r="AH59" s="1419"/>
      <c r="AI59" s="1420"/>
      <c r="AJ59" s="1421"/>
      <c r="AK59" s="1422"/>
      <c r="AL59" s="1423"/>
      <c r="AM59" s="1409"/>
      <c r="AN59" s="120"/>
      <c r="AO59" s="1410"/>
      <c r="AP59" s="1410"/>
      <c r="AQ59" s="1410"/>
      <c r="AR59" s="1411"/>
      <c r="AS59" s="1412"/>
      <c r="AT59" s="1413"/>
      <c r="AU59" s="1414"/>
      <c r="AV59" s="1415"/>
      <c r="AW59" s="1416"/>
      <c r="AX59" s="1415"/>
      <c r="AY59" s="1417"/>
      <c r="AZ59" s="1418"/>
      <c r="BA59" s="1419"/>
      <c r="BB59" s="1420"/>
      <c r="BC59" s="1421"/>
      <c r="BD59" s="1422"/>
      <c r="BE59" s="1423"/>
      <c r="BH59" s="3">
        <v>1</v>
      </c>
    </row>
    <row r="60" spans="2:60" ht="27" customHeight="1">
      <c r="B60" s="120" t="str">
        <f t="shared" si="5"/>
        <v>A</v>
      </c>
      <c r="C60" s="195" t="str">
        <f>C16</f>
        <v>M MILLE-FEUILLE meringue et chiboust pamplemousse aux fraises des bois | pâtisserie--ENTREMET| Auteur &gt; VOUS</v>
      </c>
      <c r="D60" s="195">
        <f>D16</f>
        <v>1</v>
      </c>
      <c r="E60" s="196" t="str">
        <f>E16</f>
        <v>coupe</v>
      </c>
      <c r="F60" s="197" t="str">
        <f>F16</f>
        <v>Recette mère ► MILLE-FEUILLE  aux fraises des bois</v>
      </c>
      <c r="G60" s="207" t="s">
        <v>3392</v>
      </c>
      <c r="H60" s="212"/>
      <c r="I60" s="212"/>
      <c r="J60" s="212"/>
      <c r="K60" s="212"/>
      <c r="L60" s="212"/>
      <c r="M60" s="212"/>
      <c r="N60" s="212"/>
      <c r="O60" s="213"/>
      <c r="P60" s="9"/>
      <c r="Q60" s="9"/>
      <c r="R60" s="210" t="s">
        <v>190</v>
      </c>
      <c r="S60" s="215">
        <v>2.0833333333333332E-2</v>
      </c>
      <c r="T60" s="1409"/>
      <c r="U60" s="120"/>
      <c r="V60" s="1410"/>
      <c r="W60" s="1410"/>
      <c r="X60" s="1410"/>
      <c r="Y60" s="1411"/>
      <c r="Z60" s="1412"/>
      <c r="AA60" s="1413"/>
      <c r="AB60" s="1414"/>
      <c r="AC60" s="1415"/>
      <c r="AD60" s="1416"/>
      <c r="AE60" s="1415"/>
      <c r="AF60" s="1417"/>
      <c r="AG60" s="1418"/>
      <c r="AH60" s="1419"/>
      <c r="AI60" s="1420"/>
      <c r="AJ60" s="1421"/>
      <c r="AK60" s="1422"/>
      <c r="AL60" s="1423"/>
      <c r="AM60" s="1409"/>
      <c r="AN60" s="120"/>
      <c r="AO60" s="1410"/>
      <c r="AP60" s="1410"/>
      <c r="AQ60" s="1410"/>
      <c r="AR60" s="1411"/>
      <c r="AS60" s="1412"/>
      <c r="AT60" s="1413"/>
      <c r="AU60" s="1414"/>
      <c r="AV60" s="1415"/>
      <c r="AW60" s="1416"/>
      <c r="AX60" s="1415"/>
      <c r="AY60" s="1417"/>
      <c r="AZ60" s="1418"/>
      <c r="BA60" s="1419"/>
      <c r="BB60" s="1420"/>
      <c r="BC60" s="1421"/>
      <c r="BD60" s="1422"/>
      <c r="BE60" s="1423"/>
      <c r="BH60" s="3">
        <v>1</v>
      </c>
    </row>
    <row r="61" spans="2:60" ht="27" customHeight="1">
      <c r="B61" s="120" t="str">
        <f t="shared" si="5"/>
        <v>A</v>
      </c>
      <c r="C61" s="195" t="str">
        <f>C16</f>
        <v>M MILLE-FEUILLE meringue et chiboust pamplemousse aux fraises des bois | pâtisserie--ENTREMET| Auteur &gt; VOUS</v>
      </c>
      <c r="D61" s="195">
        <f>D16</f>
        <v>1</v>
      </c>
      <c r="E61" s="196" t="str">
        <f>E16</f>
        <v>coupe</v>
      </c>
      <c r="F61" s="197" t="str">
        <f>F16</f>
        <v>Recette mère ► MILLE-FEUILLE  aux fraises des bois</v>
      </c>
      <c r="G61" s="207" t="s">
        <v>3393</v>
      </c>
      <c r="H61" s="212"/>
      <c r="I61" s="212"/>
      <c r="J61" s="212"/>
      <c r="K61" s="212"/>
      <c r="L61" s="212"/>
      <c r="M61" s="212"/>
      <c r="N61" s="212"/>
      <c r="O61" s="213"/>
      <c r="P61" s="9"/>
      <c r="Q61" s="9"/>
      <c r="R61" s="216" t="s">
        <v>191</v>
      </c>
      <c r="S61" s="217">
        <f>S58+S59+S60</f>
        <v>3.4722222222222224E-2</v>
      </c>
      <c r="T61" s="1409"/>
      <c r="U61" s="120"/>
      <c r="V61" s="1410"/>
      <c r="W61" s="1410"/>
      <c r="X61" s="1410"/>
      <c r="Y61" s="1411"/>
      <c r="Z61" s="1412"/>
      <c r="AA61" s="1413"/>
      <c r="AB61" s="1414"/>
      <c r="AC61" s="1415"/>
      <c r="AD61" s="1416"/>
      <c r="AE61" s="1415"/>
      <c r="AF61" s="1417"/>
      <c r="AG61" s="1418"/>
      <c r="AH61" s="1419"/>
      <c r="AI61" s="1420"/>
      <c r="AJ61" s="1421"/>
      <c r="AK61" s="1422"/>
      <c r="AL61" s="1423"/>
      <c r="AM61" s="1409"/>
      <c r="AN61" s="120"/>
      <c r="AO61" s="1410"/>
      <c r="AP61" s="1410"/>
      <c r="AQ61" s="1410"/>
      <c r="AR61" s="1411"/>
      <c r="AS61" s="1412"/>
      <c r="AT61" s="1413"/>
      <c r="AU61" s="1414"/>
      <c r="AV61" s="1415"/>
      <c r="AW61" s="1416"/>
      <c r="AX61" s="1415"/>
      <c r="AY61" s="1417"/>
      <c r="AZ61" s="1418"/>
      <c r="BA61" s="1419"/>
      <c r="BB61" s="1420"/>
      <c r="BC61" s="1421"/>
      <c r="BD61" s="1422"/>
      <c r="BE61" s="1423"/>
      <c r="BH61" s="3">
        <v>1</v>
      </c>
    </row>
    <row r="62" spans="2:60" ht="27" customHeight="1">
      <c r="B62" s="120" t="str">
        <f t="shared" si="5"/>
        <v>A</v>
      </c>
      <c r="C62" s="195" t="str">
        <f>C16</f>
        <v>M MILLE-FEUILLE meringue et chiboust pamplemousse aux fraises des bois | pâtisserie--ENTREMET| Auteur &gt; VOUS</v>
      </c>
      <c r="D62" s="195">
        <f>D16</f>
        <v>1</v>
      </c>
      <c r="E62" s="196" t="str">
        <f>E16</f>
        <v>coupe</v>
      </c>
      <c r="F62" s="197" t="str">
        <f>F16</f>
        <v>Recette mère ► MILLE-FEUILLE  aux fraises des bois</v>
      </c>
      <c r="G62" s="207" t="s">
        <v>3394</v>
      </c>
      <c r="H62" s="212"/>
      <c r="I62" s="212"/>
      <c r="J62" s="212"/>
      <c r="K62" s="212"/>
      <c r="L62" s="212"/>
      <c r="M62" s="212"/>
      <c r="N62" s="212"/>
      <c r="O62" s="213"/>
      <c r="P62" s="1757" t="s">
        <v>1932</v>
      </c>
      <c r="Q62" s="1758"/>
      <c r="R62" s="1758"/>
      <c r="S62" s="1759"/>
      <c r="T62" s="1409"/>
      <c r="U62" s="120"/>
      <c r="V62" s="1410"/>
      <c r="W62" s="1410"/>
      <c r="X62" s="1410"/>
      <c r="Y62" s="1411"/>
      <c r="Z62" s="1412"/>
      <c r="AA62" s="1413"/>
      <c r="AB62" s="1414"/>
      <c r="AC62" s="1415"/>
      <c r="AD62" s="1416"/>
      <c r="AE62" s="1415"/>
      <c r="AF62" s="1417"/>
      <c r="AG62" s="1418"/>
      <c r="AH62" s="1419"/>
      <c r="AI62" s="1420"/>
      <c r="AJ62" s="1421"/>
      <c r="AK62" s="1422"/>
      <c r="AL62" s="1423"/>
      <c r="AM62" s="1409"/>
      <c r="AN62" s="120"/>
      <c r="AO62" s="1410"/>
      <c r="AP62" s="1410"/>
      <c r="AQ62" s="1410"/>
      <c r="AR62" s="1411"/>
      <c r="AS62" s="1412"/>
      <c r="AT62" s="1413"/>
      <c r="AU62" s="1414"/>
      <c r="AV62" s="1415"/>
      <c r="AW62" s="1416"/>
      <c r="AX62" s="1415"/>
      <c r="AY62" s="1417"/>
      <c r="AZ62" s="1418"/>
      <c r="BA62" s="1419"/>
      <c r="BB62" s="1420"/>
      <c r="BC62" s="1421"/>
      <c r="BD62" s="1422"/>
      <c r="BE62" s="1423"/>
      <c r="BH62" s="3">
        <v>1</v>
      </c>
    </row>
    <row r="63" spans="2:60" ht="27" customHeight="1">
      <c r="B63" s="120" t="str">
        <f t="shared" si="5"/>
        <v>►</v>
      </c>
      <c r="C63" s="195" t="str">
        <f>C16</f>
        <v>M MILLE-FEUILLE meringue et chiboust pamplemousse aux fraises des bois | pâtisserie--ENTREMET| Auteur &gt; VOUS</v>
      </c>
      <c r="D63" s="195">
        <f>D16</f>
        <v>1</v>
      </c>
      <c r="E63" s="196" t="str">
        <f>E16</f>
        <v>coupe</v>
      </c>
      <c r="F63" s="197" t="str">
        <f>F16</f>
        <v>Recette mère ► MILLE-FEUILLE  aux fraises des bois</v>
      </c>
      <c r="G63" s="207"/>
      <c r="H63" s="212"/>
      <c r="I63" s="212"/>
      <c r="J63" s="212"/>
      <c r="K63" s="212"/>
      <c r="L63" s="212"/>
      <c r="M63" s="212"/>
      <c r="N63" s="212"/>
      <c r="O63" s="213"/>
      <c r="P63" s="222" t="s">
        <v>199</v>
      </c>
      <c r="Q63" s="223"/>
      <c r="R63" s="1277" t="s">
        <v>200</v>
      </c>
      <c r="S63" s="233">
        <f>P66*P64</f>
        <v>225</v>
      </c>
      <c r="T63" s="1409"/>
      <c r="U63" s="120"/>
      <c r="V63" s="1410"/>
      <c r="W63" s="1410"/>
      <c r="X63" s="1410"/>
      <c r="Y63" s="1411"/>
      <c r="Z63" s="1412"/>
      <c r="AA63" s="1413"/>
      <c r="AB63" s="1414"/>
      <c r="AC63" s="1415"/>
      <c r="AD63" s="1416"/>
      <c r="AE63" s="1415"/>
      <c r="AF63" s="1417"/>
      <c r="AG63" s="1418"/>
      <c r="AH63" s="1419"/>
      <c r="AI63" s="1420"/>
      <c r="AJ63" s="1421"/>
      <c r="AK63" s="1422"/>
      <c r="AL63" s="1423"/>
      <c r="AM63" s="1409"/>
      <c r="AN63" s="120"/>
      <c r="AO63" s="1410"/>
      <c r="AP63" s="1410"/>
      <c r="AQ63" s="1410"/>
      <c r="AR63" s="1411"/>
      <c r="AS63" s="1412"/>
      <c r="AT63" s="1413"/>
      <c r="AU63" s="1414"/>
      <c r="AV63" s="1415"/>
      <c r="AW63" s="1416"/>
      <c r="AX63" s="1415"/>
      <c r="AY63" s="1417"/>
      <c r="AZ63" s="1418"/>
      <c r="BA63" s="1419"/>
      <c r="BB63" s="1420"/>
      <c r="BC63" s="1421"/>
      <c r="BD63" s="1422"/>
      <c r="BE63" s="1423"/>
      <c r="BH63" s="3">
        <v>1</v>
      </c>
    </row>
    <row r="64" spans="2:60" ht="27" customHeight="1">
      <c r="B64" s="120" t="str">
        <f t="shared" si="5"/>
        <v>A</v>
      </c>
      <c r="C64" s="195" t="str">
        <f>C16</f>
        <v>M MILLE-FEUILLE meringue et chiboust pamplemousse aux fraises des bois | pâtisserie--ENTREMET| Auteur &gt; VOUS</v>
      </c>
      <c r="D64" s="195">
        <f>D16</f>
        <v>1</v>
      </c>
      <c r="E64" s="196" t="str">
        <f>E16</f>
        <v>coupe</v>
      </c>
      <c r="F64" s="197" t="str">
        <f>F16</f>
        <v>Recette mère ► MILLE-FEUILLE  aux fraises des bois</v>
      </c>
      <c r="G64" s="207" t="s">
        <v>3395</v>
      </c>
      <c r="H64" s="212"/>
      <c r="I64" s="212"/>
      <c r="J64" s="212"/>
      <c r="K64" s="212"/>
      <c r="L64" s="212"/>
      <c r="M64" s="212"/>
      <c r="N64" s="212"/>
      <c r="O64" s="213"/>
      <c r="P64" s="224">
        <v>150</v>
      </c>
      <c r="Q64" s="225" t="s">
        <v>201</v>
      </c>
      <c r="R64" s="1760" t="s">
        <v>958</v>
      </c>
      <c r="S64" s="1761"/>
      <c r="T64" s="1409"/>
      <c r="U64" s="120"/>
      <c r="V64" s="1410"/>
      <c r="W64" s="1410"/>
      <c r="X64" s="1410"/>
      <c r="Y64" s="1411"/>
      <c r="Z64" s="1412"/>
      <c r="AA64" s="1413"/>
      <c r="AB64" s="1414"/>
      <c r="AC64" s="1415"/>
      <c r="AD64" s="1416"/>
      <c r="AE64" s="1415"/>
      <c r="AF64" s="1417"/>
      <c r="AG64" s="1418"/>
      <c r="AH64" s="1419"/>
      <c r="AI64" s="1420"/>
      <c r="AJ64" s="1421"/>
      <c r="AK64" s="1422"/>
      <c r="AL64" s="1423"/>
      <c r="AM64" s="1409"/>
      <c r="AN64" s="120"/>
      <c r="AO64" s="1410"/>
      <c r="AP64" s="1410"/>
      <c r="AQ64" s="1410"/>
      <c r="AR64" s="1411"/>
      <c r="AS64" s="1412"/>
      <c r="AT64" s="1413"/>
      <c r="AU64" s="1414"/>
      <c r="AV64" s="1415"/>
      <c r="AW64" s="1416"/>
      <c r="AX64" s="1415"/>
      <c r="AY64" s="1417"/>
      <c r="AZ64" s="1418"/>
      <c r="BA64" s="1419"/>
      <c r="BB64" s="1420"/>
      <c r="BC64" s="1421"/>
      <c r="BD64" s="1422"/>
      <c r="BE64" s="1423"/>
      <c r="BH64" s="3">
        <v>1</v>
      </c>
    </row>
    <row r="65" spans="2:60" ht="27" customHeight="1">
      <c r="B65" s="120" t="str">
        <f t="shared" si="5"/>
        <v>A</v>
      </c>
      <c r="C65" s="195" t="str">
        <f>C16</f>
        <v>M MILLE-FEUILLE meringue et chiboust pamplemousse aux fraises des bois | pâtisserie--ENTREMET| Auteur &gt; VOUS</v>
      </c>
      <c r="D65" s="195">
        <f>D16</f>
        <v>1</v>
      </c>
      <c r="E65" s="196" t="str">
        <f>E16</f>
        <v>coupe</v>
      </c>
      <c r="F65" s="197" t="str">
        <f>F16</f>
        <v>Recette mère ► MILLE-FEUILLE  aux fraises des bois</v>
      </c>
      <c r="G65" s="207" t="s">
        <v>3401</v>
      </c>
      <c r="H65" s="212"/>
      <c r="I65" s="212"/>
      <c r="J65" s="212"/>
      <c r="K65" s="212"/>
      <c r="L65" s="212"/>
      <c r="M65" s="212"/>
      <c r="N65" s="212"/>
      <c r="O65" s="213"/>
      <c r="P65" s="1762" t="s">
        <v>439</v>
      </c>
      <c r="Q65" s="1763"/>
      <c r="R65" s="1279" t="s">
        <v>1936</v>
      </c>
      <c r="S65" s="229"/>
      <c r="T65" s="1409"/>
      <c r="U65" s="120"/>
      <c r="V65" s="1410"/>
      <c r="W65" s="1410"/>
      <c r="X65" s="1410"/>
      <c r="Y65" s="1411"/>
      <c r="Z65" s="1412"/>
      <c r="AA65" s="1413"/>
      <c r="AB65" s="1414"/>
      <c r="AC65" s="1415"/>
      <c r="AD65" s="1416"/>
      <c r="AE65" s="1415"/>
      <c r="AF65" s="1417"/>
      <c r="AG65" s="1418"/>
      <c r="AH65" s="1419"/>
      <c r="AI65" s="1420"/>
      <c r="AJ65" s="1421"/>
      <c r="AK65" s="1422"/>
      <c r="AL65" s="1423"/>
      <c r="AM65" s="1409"/>
      <c r="AN65" s="120"/>
      <c r="AO65" s="1410"/>
      <c r="AP65" s="1410"/>
      <c r="AQ65" s="1410"/>
      <c r="AR65" s="1411"/>
      <c r="AS65" s="1412"/>
      <c r="AT65" s="1413"/>
      <c r="AU65" s="1414"/>
      <c r="AV65" s="1415"/>
      <c r="AW65" s="1416"/>
      <c r="AX65" s="1415"/>
      <c r="AY65" s="1417"/>
      <c r="AZ65" s="1418"/>
      <c r="BA65" s="1419"/>
      <c r="BB65" s="1420"/>
      <c r="BC65" s="1421"/>
      <c r="BD65" s="1422"/>
      <c r="BE65" s="1423"/>
      <c r="BH65" s="3">
        <v>1</v>
      </c>
    </row>
    <row r="66" spans="2:60" ht="27" customHeight="1">
      <c r="B66" s="120" t="str">
        <f t="shared" si="5"/>
        <v>A</v>
      </c>
      <c r="C66" s="195" t="str">
        <f>C16</f>
        <v>M MILLE-FEUILLE meringue et chiboust pamplemousse aux fraises des bois | pâtisserie--ENTREMET| Auteur &gt; VOUS</v>
      </c>
      <c r="D66" s="195">
        <f>D16</f>
        <v>1</v>
      </c>
      <c r="E66" s="196" t="str">
        <f>E16</f>
        <v>coupe</v>
      </c>
      <c r="F66" s="197" t="str">
        <f>F16</f>
        <v>Recette mère ► MILLE-FEUILLE  aux fraises des bois</v>
      </c>
      <c r="G66" s="207" t="s">
        <v>3402</v>
      </c>
      <c r="H66" s="212"/>
      <c r="I66" s="212"/>
      <c r="J66" s="212"/>
      <c r="K66" s="212"/>
      <c r="L66" s="212"/>
      <c r="M66" s="212"/>
      <c r="N66" s="212"/>
      <c r="O66" s="213"/>
      <c r="P66" s="230">
        <v>1.5</v>
      </c>
      <c r="Q66" s="231" t="str">
        <f>"&lt; Nb de "&amp;R64&amp;" par personne "</f>
        <v xml:space="preserve">&lt; Nb de tranches par personne </v>
      </c>
      <c r="R66" s="232"/>
      <c r="S66" s="838"/>
      <c r="T66" s="1409"/>
      <c r="U66" s="120"/>
      <c r="V66" s="1410"/>
      <c r="W66" s="1410"/>
      <c r="X66" s="1410"/>
      <c r="Y66" s="1411"/>
      <c r="Z66" s="1412"/>
      <c r="AA66" s="1413"/>
      <c r="AB66" s="1414"/>
      <c r="AC66" s="1415"/>
      <c r="AD66" s="1416"/>
      <c r="AE66" s="1415"/>
      <c r="AF66" s="1417"/>
      <c r="AG66" s="1418"/>
      <c r="AH66" s="1419"/>
      <c r="AI66" s="1420"/>
      <c r="AJ66" s="1421"/>
      <c r="AK66" s="1422"/>
      <c r="AL66" s="1423"/>
      <c r="AN66" s="120"/>
      <c r="AO66" s="1410"/>
      <c r="AP66" s="1410"/>
      <c r="AQ66" s="1410"/>
      <c r="AR66" s="1411"/>
      <c r="AS66" s="1412"/>
      <c r="AT66" s="1413"/>
      <c r="AU66" s="1414"/>
      <c r="AV66" s="1415"/>
      <c r="AW66" s="1416"/>
      <c r="AX66" s="1415"/>
      <c r="AY66" s="1417"/>
      <c r="AZ66" s="1418"/>
      <c r="BA66" s="1419"/>
      <c r="BB66" s="1420"/>
      <c r="BC66" s="1421"/>
      <c r="BD66" s="1422"/>
      <c r="BE66" s="1423"/>
      <c r="BH66" s="3">
        <v>1</v>
      </c>
    </row>
    <row r="67" spans="2:60" ht="27" customHeight="1">
      <c r="B67" s="120" t="str">
        <f t="shared" si="5"/>
        <v>A</v>
      </c>
      <c r="C67" s="195" t="str">
        <f>C16</f>
        <v>M MILLE-FEUILLE meringue et chiboust pamplemousse aux fraises des bois | pâtisserie--ENTREMET| Auteur &gt; VOUS</v>
      </c>
      <c r="D67" s="195">
        <f>D16</f>
        <v>1</v>
      </c>
      <c r="E67" s="196" t="str">
        <f>E16</f>
        <v>coupe</v>
      </c>
      <c r="F67" s="197" t="str">
        <f>F16</f>
        <v>Recette mère ► MILLE-FEUILLE  aux fraises des bois</v>
      </c>
      <c r="G67" s="207" t="s">
        <v>3403</v>
      </c>
      <c r="H67" s="212"/>
      <c r="I67" s="212"/>
      <c r="J67" s="212"/>
      <c r="K67" s="212"/>
      <c r="L67" s="212"/>
      <c r="M67" s="212"/>
      <c r="N67" s="212"/>
      <c r="O67" s="213"/>
      <c r="P67" s="234">
        <v>27</v>
      </c>
      <c r="Q67" s="231" t="str">
        <f>"&lt; Nb "&amp;R64&amp;" dans 1 " &amp;P65</f>
        <v>&lt; Nb tranches dans 1 Gastro 1/1</v>
      </c>
      <c r="R67" s="235"/>
      <c r="S67" s="233"/>
      <c r="T67" s="1409"/>
      <c r="U67" s="120"/>
      <c r="V67" s="1410"/>
      <c r="W67" s="1410"/>
      <c r="X67" s="1410"/>
      <c r="Y67" s="1411"/>
      <c r="Z67" s="1412"/>
      <c r="AA67" s="1413"/>
      <c r="AB67" s="1414"/>
      <c r="AC67" s="1415"/>
      <c r="AD67" s="1416"/>
      <c r="AE67" s="1415"/>
      <c r="AF67" s="1417"/>
      <c r="AG67" s="1418"/>
      <c r="AH67" s="1419"/>
      <c r="AI67" s="1420"/>
      <c r="AJ67" s="1421"/>
      <c r="AK67" s="1422"/>
      <c r="AL67" s="1423"/>
      <c r="AN67" s="120"/>
      <c r="AO67" s="1410"/>
      <c r="AP67" s="1410"/>
      <c r="AQ67" s="1410"/>
      <c r="AR67" s="1411"/>
      <c r="AS67" s="1412"/>
      <c r="AT67" s="1413"/>
      <c r="AU67" s="1414"/>
      <c r="AV67" s="1415"/>
      <c r="AW67" s="1416"/>
      <c r="AX67" s="1415"/>
      <c r="AY67" s="1417"/>
      <c r="AZ67" s="1418"/>
      <c r="BA67" s="1419"/>
      <c r="BB67" s="1420"/>
      <c r="BC67" s="1421"/>
      <c r="BD67" s="1422"/>
      <c r="BE67" s="1423"/>
      <c r="BH67" s="3">
        <v>1</v>
      </c>
    </row>
    <row r="68" spans="2:60" ht="27" customHeight="1">
      <c r="B68" s="120" t="str">
        <f t="shared" si="5"/>
        <v>A</v>
      </c>
      <c r="C68" s="195" t="str">
        <f>C16</f>
        <v>M MILLE-FEUILLE meringue et chiboust pamplemousse aux fraises des bois | pâtisserie--ENTREMET| Auteur &gt; VOUS</v>
      </c>
      <c r="D68" s="195">
        <f>D16</f>
        <v>1</v>
      </c>
      <c r="E68" s="196" t="str">
        <f>E16</f>
        <v>coupe</v>
      </c>
      <c r="F68" s="197" t="str">
        <f>F16</f>
        <v>Recette mère ► MILLE-FEUILLE  aux fraises des bois</v>
      </c>
      <c r="G68" s="207" t="s">
        <v>3404</v>
      </c>
      <c r="H68" s="212"/>
      <c r="I68" s="212"/>
      <c r="J68" s="212"/>
      <c r="K68" s="212"/>
      <c r="L68" s="212"/>
      <c r="M68" s="212"/>
      <c r="N68" s="212"/>
      <c r="O68" s="213"/>
      <c r="P68" s="1764" t="str">
        <f>IF(OR(P67="",S63=0),"",INT(S63/P67) &amp; " " &amp; P65 &amp; " de " &amp; P67 &amp; " " &amp; R64 &amp; IF(MOD(S63,P67)&gt;0," + 1 " &amp; P65 &amp; " de " &amp; TEXT(MOD(S63,P67),"0.00") &amp; " " &amp; R64,""))</f>
        <v>8 Gastro 1/1 de 27 tranches + 1 Gastro 1/1 de 9.00 tranches</v>
      </c>
      <c r="Q68" s="1765"/>
      <c r="R68" s="1765"/>
      <c r="S68" s="1766"/>
      <c r="T68" s="1409"/>
      <c r="U68" s="120"/>
      <c r="V68" s="1410"/>
      <c r="W68" s="1410"/>
      <c r="X68" s="1410"/>
      <c r="Y68" s="1411"/>
      <c r="Z68" s="1412"/>
      <c r="AA68" s="1413"/>
      <c r="AB68" s="1414"/>
      <c r="AC68" s="1415"/>
      <c r="AD68" s="1416"/>
      <c r="AE68" s="1415"/>
      <c r="AF68" s="1417"/>
      <c r="AG68" s="1418"/>
      <c r="AH68" s="1419"/>
      <c r="AI68" s="1420"/>
      <c r="AJ68" s="1421"/>
      <c r="AK68" s="1422"/>
      <c r="AL68" s="1423"/>
      <c r="AN68" s="120"/>
      <c r="AO68" s="1410"/>
      <c r="AP68" s="1410"/>
      <c r="AQ68" s="1410"/>
      <c r="AR68" s="1411"/>
      <c r="AS68" s="1412"/>
      <c r="AT68" s="1413"/>
      <c r="AU68" s="1414"/>
      <c r="AV68" s="1415"/>
      <c r="AW68" s="1416"/>
      <c r="AX68" s="1415"/>
      <c r="AY68" s="1417"/>
      <c r="AZ68" s="1418"/>
      <c r="BA68" s="1419"/>
      <c r="BB68" s="1420"/>
      <c r="BC68" s="1421"/>
      <c r="BD68" s="1422"/>
      <c r="BE68" s="1423"/>
      <c r="BH68" s="3">
        <v>1</v>
      </c>
    </row>
    <row r="69" spans="2:60" ht="27" customHeight="1">
      <c r="B69" s="120" t="str">
        <f t="shared" si="5"/>
        <v>A</v>
      </c>
      <c r="C69" s="195" t="str">
        <f>C16</f>
        <v>M MILLE-FEUILLE meringue et chiboust pamplemousse aux fraises des bois | pâtisserie--ENTREMET| Auteur &gt; VOUS</v>
      </c>
      <c r="D69" s="195">
        <f>D16</f>
        <v>1</v>
      </c>
      <c r="E69" s="196" t="str">
        <f>E16</f>
        <v>coupe</v>
      </c>
      <c r="F69" s="197" t="str">
        <f>F16</f>
        <v>Recette mère ► MILLE-FEUILLE  aux fraises des bois</v>
      </c>
      <c r="G69" s="207" t="s">
        <v>3405</v>
      </c>
      <c r="H69" s="212"/>
      <c r="I69" s="212"/>
      <c r="J69" s="212"/>
      <c r="K69" s="212"/>
      <c r="L69" s="212"/>
      <c r="M69" s="212"/>
      <c r="N69" s="212"/>
      <c r="O69" s="213"/>
      <c r="P69" s="1767"/>
      <c r="Q69" s="1768"/>
      <c r="R69" s="1768"/>
      <c r="S69" s="1769"/>
      <c r="T69" s="1409"/>
      <c r="U69" s="120"/>
      <c r="V69" s="1410"/>
      <c r="W69" s="1410"/>
      <c r="X69" s="1410"/>
      <c r="Y69" s="1411"/>
      <c r="Z69" s="1412"/>
      <c r="AA69" s="1413"/>
      <c r="AB69" s="1414"/>
      <c r="AC69" s="1415"/>
      <c r="AD69" s="1416"/>
      <c r="AE69" s="1415"/>
      <c r="AF69" s="1417"/>
      <c r="AG69" s="1418"/>
      <c r="AH69" s="1419"/>
      <c r="AI69" s="1420"/>
      <c r="AJ69" s="1421"/>
      <c r="AK69" s="1422"/>
      <c r="AL69" s="1423"/>
      <c r="AM69" s="1409"/>
      <c r="AN69" s="120"/>
      <c r="AO69" s="1410"/>
      <c r="AP69" s="1410"/>
      <c r="AQ69" s="1410"/>
      <c r="AR69" s="1411"/>
      <c r="AS69" s="1412"/>
      <c r="AT69" s="1413"/>
      <c r="AU69" s="1414"/>
      <c r="AV69" s="1415"/>
      <c r="AW69" s="1416"/>
      <c r="AX69" s="1415"/>
      <c r="AY69" s="1417"/>
      <c r="AZ69" s="1418"/>
      <c r="BA69" s="1419"/>
      <c r="BB69" s="1420"/>
      <c r="BC69" s="1421"/>
      <c r="BD69" s="1422"/>
      <c r="BE69" s="1423"/>
      <c r="BH69" s="3">
        <v>1</v>
      </c>
    </row>
    <row r="70" spans="2:60" ht="27" customHeight="1">
      <c r="B70" s="120" t="str">
        <f t="shared" si="5"/>
        <v>►</v>
      </c>
      <c r="C70" s="195" t="str">
        <f>C16</f>
        <v>M MILLE-FEUILLE meringue et chiboust pamplemousse aux fraises des bois | pâtisserie--ENTREMET| Auteur &gt; VOUS</v>
      </c>
      <c r="D70" s="195">
        <f>D16</f>
        <v>1</v>
      </c>
      <c r="E70" s="196" t="str">
        <f>E16</f>
        <v>coupe</v>
      </c>
      <c r="F70" s="197" t="str">
        <f>F16</f>
        <v>Recette mère ► MILLE-FEUILLE  aux fraises des bois</v>
      </c>
      <c r="G70" s="207"/>
      <c r="H70" s="212"/>
      <c r="I70" s="212"/>
      <c r="J70" s="212"/>
      <c r="K70" s="212"/>
      <c r="L70" s="212"/>
      <c r="M70" s="212"/>
      <c r="N70" s="212"/>
      <c r="O70" s="213"/>
      <c r="P70" s="242">
        <v>120</v>
      </c>
      <c r="Q70" s="243" t="s">
        <v>207</v>
      </c>
      <c r="R70" s="223"/>
      <c r="S70" s="244">
        <f>(P70*P64)/1000</f>
        <v>18</v>
      </c>
      <c r="T70" s="1409"/>
      <c r="U70" s="120"/>
      <c r="V70" s="1410"/>
      <c r="W70" s="1410"/>
      <c r="X70" s="1410"/>
      <c r="Y70" s="1411"/>
      <c r="Z70" s="1412"/>
      <c r="AA70" s="1413"/>
      <c r="AB70" s="1414"/>
      <c r="AC70" s="1415"/>
      <c r="AD70" s="1416"/>
      <c r="AE70" s="1415"/>
      <c r="AF70" s="1417"/>
      <c r="AG70" s="1418"/>
      <c r="AH70" s="1419"/>
      <c r="AI70" s="1420"/>
      <c r="AJ70" s="1421"/>
      <c r="AK70" s="1422"/>
      <c r="AL70" s="1423"/>
      <c r="AM70" s="1409"/>
      <c r="AN70" s="120"/>
      <c r="AO70" s="1410"/>
      <c r="AP70" s="1410"/>
      <c r="AQ70" s="1410"/>
      <c r="AR70" s="1411"/>
      <c r="AS70" s="1412"/>
      <c r="AT70" s="1413"/>
      <c r="AU70" s="1414"/>
      <c r="AV70" s="1415"/>
      <c r="AW70" s="1416"/>
      <c r="AX70" s="1415"/>
      <c r="AY70" s="1417"/>
      <c r="AZ70" s="1418"/>
      <c r="BA70" s="1419"/>
      <c r="BB70" s="1420"/>
      <c r="BC70" s="1421"/>
      <c r="BD70" s="1422"/>
      <c r="BE70" s="1423"/>
      <c r="BH70" s="3">
        <v>1</v>
      </c>
    </row>
    <row r="71" spans="2:60" ht="27" customHeight="1">
      <c r="B71" s="120" t="str">
        <f t="shared" si="5"/>
        <v>A</v>
      </c>
      <c r="C71" s="195" t="str">
        <f>C16</f>
        <v>M MILLE-FEUILLE meringue et chiboust pamplemousse aux fraises des bois | pâtisserie--ENTREMET| Auteur &gt; VOUS</v>
      </c>
      <c r="D71" s="195">
        <f>D16</f>
        <v>1</v>
      </c>
      <c r="E71" s="196" t="str">
        <f>E16</f>
        <v>coupe</v>
      </c>
      <c r="F71" s="197" t="str">
        <f>F16</f>
        <v>Recette mère ► MILLE-FEUILLE  aux fraises des bois</v>
      </c>
      <c r="G71" s="207" t="s">
        <v>3411</v>
      </c>
      <c r="H71" s="212"/>
      <c r="I71" s="212"/>
      <c r="J71" s="212"/>
      <c r="K71" s="212"/>
      <c r="L71" s="212"/>
      <c r="M71" s="212"/>
      <c r="N71" s="212"/>
      <c r="O71" s="213"/>
      <c r="P71" s="1285">
        <v>2.7</v>
      </c>
      <c r="Q71" s="249" t="str">
        <f>"poids par "&amp; P65</f>
        <v>poids par Gastro 1/1</v>
      </c>
      <c r="R71" s="223"/>
      <c r="S71" s="229"/>
      <c r="T71" s="1409"/>
      <c r="U71" s="120"/>
      <c r="V71" s="1410"/>
      <c r="W71" s="1410"/>
      <c r="X71" s="1410"/>
      <c r="Y71" s="1411"/>
      <c r="Z71" s="1412"/>
      <c r="AA71" s="1413"/>
      <c r="AB71" s="1414"/>
      <c r="AC71" s="1415"/>
      <c r="AD71" s="1416"/>
      <c r="AE71" s="1415"/>
      <c r="AF71" s="1417"/>
      <c r="AG71" s="1418"/>
      <c r="AH71" s="1419"/>
      <c r="AI71" s="1420"/>
      <c r="AJ71" s="1421"/>
      <c r="AK71" s="1422"/>
      <c r="AL71" s="1423"/>
      <c r="AM71" s="1409"/>
      <c r="AN71" s="120"/>
      <c r="AO71" s="1410"/>
      <c r="AP71" s="1410"/>
      <c r="AQ71" s="1410"/>
      <c r="AR71" s="1411"/>
      <c r="AS71" s="1412"/>
      <c r="AT71" s="1413"/>
      <c r="AU71" s="1414"/>
      <c r="AV71" s="1415"/>
      <c r="AW71" s="1416"/>
      <c r="AX71" s="1415"/>
      <c r="AY71" s="1417"/>
      <c r="AZ71" s="1418"/>
      <c r="BA71" s="1419"/>
      <c r="BB71" s="1420"/>
      <c r="BC71" s="1421"/>
      <c r="BD71" s="1422"/>
      <c r="BE71" s="1423"/>
      <c r="BH71" s="3">
        <v>1</v>
      </c>
    </row>
    <row r="72" spans="2:60" ht="27" customHeight="1">
      <c r="B72" s="120" t="str">
        <f t="shared" si="5"/>
        <v>A</v>
      </c>
      <c r="C72" s="195" t="str">
        <f>C16</f>
        <v>M MILLE-FEUILLE meringue et chiboust pamplemousse aux fraises des bois | pâtisserie--ENTREMET| Auteur &gt; VOUS</v>
      </c>
      <c r="D72" s="195">
        <f>D16</f>
        <v>1</v>
      </c>
      <c r="E72" s="196" t="str">
        <f>E16</f>
        <v>coupe</v>
      </c>
      <c r="F72" s="197" t="str">
        <f>F16</f>
        <v>Recette mère ► MILLE-FEUILLE  aux fraises des bois</v>
      </c>
      <c r="G72" s="207" t="s">
        <v>3414</v>
      </c>
      <c r="H72" s="212"/>
      <c r="I72" s="212"/>
      <c r="J72" s="212"/>
      <c r="K72" s="212"/>
      <c r="L72" s="212"/>
      <c r="M72" s="212"/>
      <c r="N72" s="212"/>
      <c r="O72" s="213"/>
      <c r="P72" s="1770" t="str">
        <f>IF(OR(S70&lt;=0,P71&lt;=0),"",_xlfn.LET(_xlpm.n,ROUND(S70/P71,9),_xlpm.q,INT(_xlpm.n),_xlpm.r,ROUND(S70-_xlpm.q*P71,9),_xlpm.base,_xlpm.q&amp;" "&amp;P65&amp;" de "&amp;TEXT(P71,"0.000")&amp;" kg",IF(_xlpm.r&lt;=0.000000001,_xlpm.base,_xlpm.base&amp;" + 1 "&amp;P65&amp;" de "&amp;TEXT(_xlpm.r,"0.000")&amp;" kg")))</f>
        <v>6 Gastro 1/1 de 2.700 kg + 1 Gastro 1/1 de 1.800 kg</v>
      </c>
      <c r="Q72" s="1771"/>
      <c r="R72" s="1771"/>
      <c r="S72" s="1772"/>
      <c r="T72" s="1409"/>
      <c r="U72" s="120"/>
      <c r="V72" s="1410"/>
      <c r="W72" s="1410"/>
      <c r="X72" s="1410"/>
      <c r="Y72" s="1411"/>
      <c r="Z72" s="1412"/>
      <c r="AA72" s="1413"/>
      <c r="AB72" s="1414"/>
      <c r="AC72" s="1415"/>
      <c r="AD72" s="1416"/>
      <c r="AE72" s="1415"/>
      <c r="AF72" s="1417"/>
      <c r="AG72" s="1418"/>
      <c r="AH72" s="1419"/>
      <c r="AI72" s="1420"/>
      <c r="AJ72" s="1421"/>
      <c r="AK72" s="1422"/>
      <c r="AL72" s="1423"/>
      <c r="AM72" s="1409"/>
      <c r="AN72" s="120"/>
      <c r="AO72" s="1410"/>
      <c r="AP72" s="1410"/>
      <c r="AQ72" s="1410"/>
      <c r="AR72" s="1411"/>
      <c r="AS72" s="1412"/>
      <c r="AT72" s="1413"/>
      <c r="AU72" s="1414"/>
      <c r="AV72" s="1415"/>
      <c r="AW72" s="1416"/>
      <c r="AX72" s="1415"/>
      <c r="AY72" s="1417"/>
      <c r="AZ72" s="1418"/>
      <c r="BA72" s="1419"/>
      <c r="BB72" s="1420"/>
      <c r="BC72" s="1421"/>
      <c r="BD72" s="1422"/>
      <c r="BE72" s="1423"/>
      <c r="BH72" s="3">
        <v>1</v>
      </c>
    </row>
    <row r="73" spans="2:60" ht="27" customHeight="1">
      <c r="B73" s="120" t="str">
        <f t="shared" si="5"/>
        <v>A</v>
      </c>
      <c r="C73" s="195" t="str">
        <f>C16</f>
        <v>M MILLE-FEUILLE meringue et chiboust pamplemousse aux fraises des bois | pâtisserie--ENTREMET| Auteur &gt; VOUS</v>
      </c>
      <c r="D73" s="195">
        <f>D16</f>
        <v>1</v>
      </c>
      <c r="E73" s="196" t="str">
        <f>E16</f>
        <v>coupe</v>
      </c>
      <c r="F73" s="197" t="str">
        <f>F16</f>
        <v>Recette mère ► MILLE-FEUILLE  aux fraises des bois</v>
      </c>
      <c r="G73" s="207" t="s">
        <v>3415</v>
      </c>
      <c r="H73" s="212"/>
      <c r="I73" s="212"/>
      <c r="J73" s="212"/>
      <c r="K73" s="212"/>
      <c r="L73" s="212"/>
      <c r="M73" s="212"/>
      <c r="N73" s="212"/>
      <c r="O73" s="213"/>
      <c r="P73" s="1773"/>
      <c r="Q73" s="1774"/>
      <c r="R73" s="1774"/>
      <c r="S73" s="1775"/>
      <c r="T73" s="1409"/>
      <c r="U73" s="120"/>
      <c r="V73" s="1410"/>
      <c r="W73" s="1410"/>
      <c r="X73" s="1410"/>
      <c r="Y73" s="1411"/>
      <c r="Z73" s="1412"/>
      <c r="AA73" s="1413"/>
      <c r="AB73" s="1414"/>
      <c r="AC73" s="1415"/>
      <c r="AD73" s="1416"/>
      <c r="AE73" s="1415"/>
      <c r="AF73" s="1417"/>
      <c r="AG73" s="1418"/>
      <c r="AH73" s="1419"/>
      <c r="AI73" s="1420"/>
      <c r="AJ73" s="1421"/>
      <c r="AK73" s="1422"/>
      <c r="AL73" s="1423"/>
      <c r="AM73" s="1409"/>
      <c r="AN73" s="120"/>
      <c r="AO73" s="1410"/>
      <c r="AP73" s="1410"/>
      <c r="AQ73" s="1410"/>
      <c r="AR73" s="1411"/>
      <c r="AS73" s="1412"/>
      <c r="AT73" s="1413"/>
      <c r="AU73" s="1414"/>
      <c r="AV73" s="1415"/>
      <c r="AW73" s="1416"/>
      <c r="AX73" s="1415"/>
      <c r="AY73" s="1417"/>
      <c r="AZ73" s="1418"/>
      <c r="BA73" s="1419"/>
      <c r="BB73" s="1420"/>
      <c r="BC73" s="1421"/>
      <c r="BD73" s="1422"/>
      <c r="BE73" s="1423"/>
      <c r="BH73" s="3">
        <v>1</v>
      </c>
    </row>
    <row r="74" spans="2:60" ht="27" customHeight="1">
      <c r="B74" s="120" t="str">
        <f t="shared" si="5"/>
        <v>A</v>
      </c>
      <c r="C74" s="195" t="str">
        <f>C16</f>
        <v>M MILLE-FEUILLE meringue et chiboust pamplemousse aux fraises des bois | pâtisserie--ENTREMET| Auteur &gt; VOUS</v>
      </c>
      <c r="D74" s="195">
        <f>D16</f>
        <v>1</v>
      </c>
      <c r="E74" s="196" t="str">
        <f>E16</f>
        <v>coupe</v>
      </c>
      <c r="F74" s="197" t="str">
        <f>F16</f>
        <v>Recette mère ► MILLE-FEUILLE  aux fraises des bois</v>
      </c>
      <c r="G74" s="207" t="s">
        <v>3416</v>
      </c>
      <c r="H74" s="212"/>
      <c r="I74" s="212"/>
      <c r="J74" s="212"/>
      <c r="K74" s="212"/>
      <c r="L74" s="212"/>
      <c r="M74" s="212"/>
      <c r="N74" s="212"/>
      <c r="O74" s="212"/>
      <c r="P74" s="212"/>
      <c r="Q74" s="212"/>
      <c r="R74" s="212"/>
      <c r="S74" s="1352" t="s">
        <v>206</v>
      </c>
      <c r="T74" s="1409"/>
      <c r="U74" s="120"/>
      <c r="V74" s="1410"/>
      <c r="W74" s="1410"/>
      <c r="X74" s="1410"/>
      <c r="Y74" s="1411"/>
      <c r="Z74" s="1412"/>
      <c r="AA74" s="1413"/>
      <c r="AB74" s="1414"/>
      <c r="AC74" s="1415"/>
      <c r="AD74" s="1416"/>
      <c r="AE74" s="1415"/>
      <c r="AF74" s="1417"/>
      <c r="AG74" s="1418"/>
      <c r="AH74" s="1419"/>
      <c r="AI74" s="1420"/>
      <c r="AJ74" s="1421"/>
      <c r="AK74" s="1422"/>
      <c r="AL74" s="1423"/>
      <c r="AM74" s="1409"/>
      <c r="AN74" s="120"/>
      <c r="AO74" s="1410"/>
      <c r="AP74" s="1410"/>
      <c r="AQ74" s="1410"/>
      <c r="AR74" s="1411"/>
      <c r="AS74" s="1412"/>
      <c r="AT74" s="1413"/>
      <c r="AU74" s="1414"/>
      <c r="AV74" s="1415"/>
      <c r="AW74" s="1416"/>
      <c r="AX74" s="1415"/>
      <c r="AY74" s="1417"/>
      <c r="AZ74" s="1418"/>
      <c r="BA74" s="1419"/>
      <c r="BB74" s="1420"/>
      <c r="BC74" s="1421"/>
      <c r="BD74" s="1422"/>
      <c r="BE74" s="1423"/>
      <c r="BH74" s="3">
        <v>1</v>
      </c>
    </row>
    <row r="75" spans="2:60" ht="27" customHeight="1">
      <c r="B75" s="120" t="str">
        <f t="shared" si="5"/>
        <v>►</v>
      </c>
      <c r="C75" s="195" t="str">
        <f>C16</f>
        <v>M MILLE-FEUILLE meringue et chiboust pamplemousse aux fraises des bois | pâtisserie--ENTREMET| Auteur &gt; VOUS</v>
      </c>
      <c r="D75" s="195">
        <f>D16</f>
        <v>1</v>
      </c>
      <c r="E75" s="196" t="str">
        <f>E16</f>
        <v>coupe</v>
      </c>
      <c r="F75" s="197" t="str">
        <f>F16</f>
        <v>Recette mère ► MILLE-FEUILLE  aux fraises des bois</v>
      </c>
      <c r="G75" s="1353"/>
      <c r="H75" s="246"/>
      <c r="I75" s="246"/>
      <c r="J75" s="246"/>
      <c r="K75" s="246"/>
      <c r="L75" s="246"/>
      <c r="M75" s="246"/>
      <c r="N75" s="246"/>
      <c r="O75" s="246"/>
      <c r="P75" s="246"/>
      <c r="Q75" s="246"/>
      <c r="R75" s="246"/>
      <c r="S75" s="1354" t="s">
        <v>208</v>
      </c>
      <c r="T75" s="1409"/>
      <c r="U75" s="120"/>
      <c r="V75" s="1410"/>
      <c r="W75" s="1410"/>
      <c r="X75" s="1410"/>
      <c r="Y75" s="1411"/>
      <c r="Z75" s="1412"/>
      <c r="AA75" s="1413"/>
      <c r="AB75" s="1414"/>
      <c r="AC75" s="1415"/>
      <c r="AD75" s="1416"/>
      <c r="AE75" s="1415"/>
      <c r="AF75" s="1417"/>
      <c r="AG75" s="1418"/>
      <c r="AH75" s="1419"/>
      <c r="AI75" s="1420"/>
      <c r="AJ75" s="1421"/>
      <c r="AK75" s="1422"/>
      <c r="AL75" s="1423"/>
      <c r="AM75" s="1409"/>
      <c r="AN75" s="120"/>
      <c r="AO75" s="1410"/>
      <c r="AP75" s="1410"/>
      <c r="AQ75" s="1410"/>
      <c r="AR75" s="1411"/>
      <c r="AS75" s="1412"/>
      <c r="AT75" s="1413"/>
      <c r="AU75" s="1414"/>
      <c r="AV75" s="1415"/>
      <c r="AW75" s="1416"/>
      <c r="AX75" s="1415"/>
      <c r="AY75" s="1417"/>
      <c r="AZ75" s="1418"/>
      <c r="BA75" s="1419"/>
      <c r="BB75" s="1420"/>
      <c r="BC75" s="1421"/>
      <c r="BD75" s="1422"/>
      <c r="BE75" s="1423"/>
      <c r="BH75" s="3">
        <v>1</v>
      </c>
    </row>
    <row r="76" spans="2:60" ht="27" customHeight="1">
      <c r="B76" s="120" t="s">
        <v>16</v>
      </c>
      <c r="C76" s="195" t="str">
        <f>C16</f>
        <v>M MILLE-FEUILLE meringue et chiboust pamplemousse aux fraises des bois | pâtisserie--ENTREMET| Auteur &gt; VOUS</v>
      </c>
      <c r="D76" s="195">
        <f>D16</f>
        <v>1</v>
      </c>
      <c r="E76" s="196" t="str">
        <f>E16</f>
        <v>coupe</v>
      </c>
      <c r="F76" s="197" t="str">
        <f>F16</f>
        <v>Recette mère ► MILLE-FEUILLE  aux fraises des bois</v>
      </c>
      <c r="G76" s="1355"/>
      <c r="H76" s="1355"/>
      <c r="I76" s="1355" t="s">
        <v>209</v>
      </c>
      <c r="J76" s="726"/>
      <c r="K76" s="633"/>
      <c r="L76" s="633"/>
      <c r="M76" s="633"/>
      <c r="N76" s="633"/>
      <c r="O76" s="633"/>
      <c r="P76" s="633"/>
      <c r="Q76" s="633"/>
      <c r="R76" s="9"/>
      <c r="S76" s="43"/>
      <c r="T76" s="1409"/>
      <c r="U76" s="120"/>
      <c r="V76" s="1410"/>
      <c r="W76" s="1410"/>
      <c r="X76" s="1410"/>
      <c r="Y76" s="1411"/>
      <c r="Z76" s="1412"/>
      <c r="AA76" s="1413"/>
      <c r="AB76" s="1414"/>
      <c r="AC76" s="1415"/>
      <c r="AD76" s="1416"/>
      <c r="AE76" s="1415"/>
      <c r="AF76" s="1417"/>
      <c r="AG76" s="1418"/>
      <c r="AH76" s="1419"/>
      <c r="AI76" s="1420"/>
      <c r="AJ76" s="1421"/>
      <c r="AK76" s="1422"/>
      <c r="AL76" s="1423"/>
      <c r="AM76" s="1409"/>
      <c r="AN76" s="120"/>
      <c r="AO76" s="1410"/>
      <c r="AP76" s="1410"/>
      <c r="AQ76" s="1410"/>
      <c r="AR76" s="1411"/>
      <c r="AS76" s="1412"/>
      <c r="AT76" s="1413"/>
      <c r="AU76" s="1414"/>
      <c r="AV76" s="1415"/>
      <c r="AW76" s="1416"/>
      <c r="AX76" s="1415"/>
      <c r="AY76" s="1417"/>
      <c r="AZ76" s="1418"/>
      <c r="BA76" s="1419"/>
      <c r="BB76" s="1420"/>
      <c r="BC76" s="1421"/>
      <c r="BD76" s="1422"/>
      <c r="BE76" s="1423"/>
      <c r="BH76" s="3">
        <v>1</v>
      </c>
    </row>
    <row r="77" spans="2:60" ht="27" customHeight="1">
      <c r="B77" s="120" t="s">
        <v>11</v>
      </c>
      <c r="C77" s="256" t="str">
        <f>C16</f>
        <v>M MILLE-FEUILLE meringue et chiboust pamplemousse aux fraises des bois | pâtisserie--ENTREMET| Auteur &gt; VOUS</v>
      </c>
      <c r="D77" s="256">
        <f>D16</f>
        <v>1</v>
      </c>
      <c r="E77" s="257" t="str">
        <f>E16</f>
        <v>coupe</v>
      </c>
      <c r="F77" s="258" t="str">
        <f>F16</f>
        <v>Recette mère ► MILLE-FEUILLE  aux fraises des bois</v>
      </c>
      <c r="G77" s="259"/>
      <c r="H77" s="260"/>
      <c r="I77" s="261"/>
      <c r="J77" s="262"/>
      <c r="K77" s="261"/>
      <c r="L77" s="261"/>
      <c r="M77" s="261"/>
      <c r="N77" s="261"/>
      <c r="O77" s="261"/>
      <c r="P77" s="261"/>
      <c r="Q77" s="261"/>
      <c r="R77" s="261"/>
      <c r="S77" s="734"/>
      <c r="T77" s="1409"/>
      <c r="U77" s="120"/>
      <c r="V77" s="1410"/>
      <c r="W77" s="1410"/>
      <c r="X77" s="1410"/>
      <c r="Y77" s="1411"/>
      <c r="Z77" s="1412"/>
      <c r="AA77" s="1413"/>
      <c r="AB77" s="1414"/>
      <c r="AC77" s="1415"/>
      <c r="AD77" s="1416"/>
      <c r="AE77" s="1415"/>
      <c r="AF77" s="1417"/>
      <c r="AG77" s="1418"/>
      <c r="AH77" s="1419"/>
      <c r="AI77" s="1420"/>
      <c r="AJ77" s="1421"/>
      <c r="AK77" s="1422"/>
      <c r="AL77" s="1423"/>
      <c r="AM77" s="1409"/>
      <c r="AN77" s="120"/>
      <c r="AO77" s="1410"/>
      <c r="AP77" s="1410"/>
      <c r="AQ77" s="1410"/>
      <c r="AR77" s="1411"/>
      <c r="AS77" s="1412"/>
      <c r="AT77" s="1413"/>
      <c r="AU77" s="1414"/>
      <c r="AV77" s="1415"/>
      <c r="AW77" s="1416"/>
      <c r="AX77" s="1415"/>
      <c r="AY77" s="1417"/>
      <c r="AZ77" s="1418"/>
      <c r="BA77" s="1419"/>
      <c r="BB77" s="1420"/>
      <c r="BC77" s="1421"/>
      <c r="BD77" s="1422"/>
      <c r="BE77" s="1423"/>
      <c r="BH77" s="3">
        <v>1</v>
      </c>
    </row>
    <row r="78" spans="2:60" ht="27" customHeight="1" thickBot="1">
      <c r="B78" s="264" t="s">
        <v>11</v>
      </c>
      <c r="C78" s="265" t="str">
        <f>C16</f>
        <v>M MILLE-FEUILLE meringue et chiboust pamplemousse aux fraises des bois | pâtisserie--ENTREMET| Auteur &gt; VOUS</v>
      </c>
      <c r="D78" s="265">
        <f>D16</f>
        <v>1</v>
      </c>
      <c r="E78" s="265" t="str">
        <f>E16</f>
        <v>coupe</v>
      </c>
      <c r="F78" s="266" t="str">
        <f>F16</f>
        <v>Recette mère ► MILLE-FEUILLE  aux fraises des bois</v>
      </c>
      <c r="G78" s="267" t="s">
        <v>217</v>
      </c>
      <c r="H78" s="268" t="str">
        <f ca="1">CELL("nomfichier")</f>
        <v>D:\Données\1.UPRT\0-UPRT.fait\1-UPRT.FR-SITE-WEB\ff-fiches-fabrications\ff.fiches.fabrication.2023\ffr.restaurant.2023\[postit.sauvegarde.05.10.2025.xlsx]Nota.ES</v>
      </c>
      <c r="I78" s="269"/>
      <c r="J78" s="269"/>
      <c r="K78" s="269"/>
      <c r="L78" s="269"/>
      <c r="M78" s="269"/>
      <c r="N78" s="269"/>
      <c r="O78" s="269"/>
      <c r="P78" s="269"/>
      <c r="Q78" s="269"/>
      <c r="R78" s="269"/>
      <c r="S78" s="270"/>
      <c r="T78" s="1409"/>
      <c r="U78" s="120"/>
      <c r="V78" s="1410"/>
      <c r="W78" s="1410"/>
      <c r="X78" s="1410"/>
      <c r="Y78" s="1411"/>
      <c r="Z78" s="1412"/>
      <c r="AA78" s="1413"/>
      <c r="AB78" s="1414"/>
      <c r="AC78" s="1415"/>
      <c r="AD78" s="1416"/>
      <c r="AE78" s="1415"/>
      <c r="AF78" s="1417"/>
      <c r="AG78" s="1418"/>
      <c r="AH78" s="1419"/>
      <c r="AI78" s="1420"/>
      <c r="AJ78" s="1421"/>
      <c r="AK78" s="1422"/>
      <c r="AL78" s="1423"/>
      <c r="AM78" s="1409"/>
      <c r="AN78" s="120"/>
      <c r="AO78" s="1410"/>
      <c r="AP78" s="1410"/>
      <c r="AQ78" s="1410"/>
      <c r="AR78" s="1411"/>
      <c r="AS78" s="1412"/>
      <c r="AT78" s="1413"/>
      <c r="AU78" s="1414"/>
      <c r="AV78" s="1415"/>
      <c r="AW78" s="1416"/>
      <c r="AX78" s="1415"/>
      <c r="AY78" s="1417"/>
      <c r="AZ78" s="1418"/>
      <c r="BA78" s="1419"/>
      <c r="BB78" s="1420"/>
      <c r="BC78" s="1421"/>
      <c r="BD78" s="1422"/>
      <c r="BE78" s="1423"/>
      <c r="BH78" s="3">
        <v>1</v>
      </c>
    </row>
    <row r="79" spans="2:60" ht="27" customHeight="1" thickBot="1">
      <c r="B79" s="1369" t="s">
        <v>11</v>
      </c>
      <c r="C79" s="1370"/>
      <c r="D79" s="1370"/>
      <c r="E79" s="1370"/>
      <c r="F79" s="1370"/>
      <c r="G79" s="1376" t="s">
        <v>2713</v>
      </c>
      <c r="H79" s="1371"/>
      <c r="I79" s="1372"/>
      <c r="J79" s="1373"/>
      <c r="K79" s="1374"/>
      <c r="L79" s="1375"/>
      <c r="M79" s="1376"/>
      <c r="N79" s="1377"/>
      <c r="O79" s="1378"/>
      <c r="P79" s="1379"/>
      <c r="Q79" s="1380"/>
      <c r="R79" s="1381"/>
      <c r="S79" s="1382"/>
      <c r="T79" s="1409"/>
      <c r="U79" s="120"/>
      <c r="V79" s="1410"/>
      <c r="W79" s="1410"/>
      <c r="X79" s="1410"/>
      <c r="Y79" s="1411"/>
      <c r="Z79" s="1412"/>
      <c r="AA79" s="1413"/>
      <c r="AB79" s="1414"/>
      <c r="AC79" s="1415"/>
      <c r="AD79" s="1416"/>
      <c r="AE79" s="1415"/>
      <c r="AF79" s="1417"/>
      <c r="AG79" s="1418"/>
      <c r="AH79" s="1419"/>
      <c r="AI79" s="1420"/>
      <c r="AJ79" s="1421"/>
      <c r="AK79" s="1422"/>
      <c r="AL79" s="1423"/>
      <c r="AM79" s="1409"/>
      <c r="AN79" s="120"/>
      <c r="AO79" s="1410"/>
      <c r="AP79" s="1410"/>
      <c r="AQ79" s="1410"/>
      <c r="AR79" s="1411"/>
      <c r="AS79" s="1412"/>
      <c r="AT79" s="1413"/>
      <c r="AU79" s="1414"/>
      <c r="AV79" s="1415"/>
      <c r="AW79" s="1416"/>
      <c r="AX79" s="1415"/>
      <c r="AY79" s="1417"/>
      <c r="AZ79" s="1418"/>
      <c r="BA79" s="1419"/>
      <c r="BB79" s="1420"/>
      <c r="BC79" s="1421"/>
      <c r="BD79" s="1422"/>
      <c r="BE79" s="1423"/>
      <c r="BH79" s="3">
        <v>1</v>
      </c>
    </row>
    <row r="80" spans="2:60" ht="27" customHeight="1">
      <c r="B80" s="120"/>
      <c r="C80" s="1410"/>
      <c r="D80" s="1410"/>
      <c r="E80" s="1410"/>
      <c r="F80" s="1411"/>
      <c r="G80" s="1412"/>
      <c r="H80" s="1413"/>
      <c r="I80" s="1414"/>
      <c r="J80" s="1415"/>
      <c r="K80" s="1416"/>
      <c r="L80" s="1415"/>
      <c r="M80" s="1417"/>
      <c r="N80" s="1418"/>
      <c r="O80" s="1419"/>
      <c r="P80" s="1420"/>
      <c r="Q80" s="1421"/>
      <c r="R80" s="1422"/>
      <c r="S80" s="1423"/>
      <c r="T80" s="1409"/>
      <c r="U80" s="120"/>
      <c r="V80" s="1410"/>
      <c r="W80" s="1410"/>
      <c r="X80" s="1410"/>
      <c r="Y80" s="1411"/>
      <c r="Z80" s="1412"/>
      <c r="AA80" s="1413"/>
      <c r="AB80" s="1414"/>
      <c r="AC80" s="1415"/>
      <c r="AD80" s="1416"/>
      <c r="AE80" s="1415"/>
      <c r="AF80" s="1417"/>
      <c r="AG80" s="1418"/>
      <c r="AH80" s="1419"/>
      <c r="AI80" s="1420"/>
      <c r="AJ80" s="1421"/>
      <c r="AK80" s="1422"/>
      <c r="AL80" s="1423"/>
      <c r="AM80" s="1409"/>
      <c r="AN80" s="120"/>
      <c r="AO80" s="1410"/>
      <c r="AP80" s="1410"/>
      <c r="AQ80" s="1410"/>
      <c r="AR80" s="1411"/>
      <c r="AS80" s="1412"/>
      <c r="AT80" s="1413"/>
      <c r="AU80" s="1414"/>
      <c r="AV80" s="1415"/>
      <c r="AW80" s="1416"/>
      <c r="AX80" s="1415"/>
      <c r="AY80" s="1417"/>
      <c r="AZ80" s="1418"/>
      <c r="BA80" s="1419"/>
      <c r="BB80" s="1420"/>
      <c r="BC80" s="1421"/>
      <c r="BD80" s="1422"/>
      <c r="BE80" s="1423"/>
      <c r="BH80" s="3">
        <v>1</v>
      </c>
    </row>
    <row r="81" spans="2:60" ht="27" customHeight="1">
      <c r="B81" s="120"/>
      <c r="C81" s="1410"/>
      <c r="D81" s="1410"/>
      <c r="E81" s="1410"/>
      <c r="F81" s="1411"/>
      <c r="G81" s="1412"/>
      <c r="H81" s="1413"/>
      <c r="I81" s="1414"/>
      <c r="J81" s="1415"/>
      <c r="K81" s="1416"/>
      <c r="L81" s="1415"/>
      <c r="M81" s="1417"/>
      <c r="N81" s="1418"/>
      <c r="O81" s="1419"/>
      <c r="P81" s="1420"/>
      <c r="Q81" s="1421"/>
      <c r="R81" s="1422"/>
      <c r="S81" s="1423"/>
      <c r="T81" s="1409"/>
      <c r="U81" s="120"/>
      <c r="V81" s="1410"/>
      <c r="W81" s="1410"/>
      <c r="X81" s="1410"/>
      <c r="Y81" s="1411"/>
      <c r="Z81" s="1412"/>
      <c r="AA81" s="1413"/>
      <c r="AB81" s="1414"/>
      <c r="AC81" s="1415"/>
      <c r="AD81" s="1416"/>
      <c r="AE81" s="1415"/>
      <c r="AF81" s="1417"/>
      <c r="AG81" s="1418"/>
      <c r="AH81" s="1419"/>
      <c r="AI81" s="1420"/>
      <c r="AJ81" s="1421"/>
      <c r="AK81" s="1422"/>
      <c r="AL81" s="1423"/>
      <c r="AM81" s="1409"/>
      <c r="AN81" s="120"/>
      <c r="AO81" s="1410"/>
      <c r="AP81" s="1410"/>
      <c r="AQ81" s="1410"/>
      <c r="AR81" s="1411"/>
      <c r="AS81" s="1412"/>
      <c r="AT81" s="1413"/>
      <c r="AU81" s="1414"/>
      <c r="AV81" s="1415"/>
      <c r="AW81" s="1416"/>
      <c r="AX81" s="1415"/>
      <c r="AY81" s="1417"/>
      <c r="AZ81" s="1418"/>
      <c r="BA81" s="1419"/>
      <c r="BB81" s="1420"/>
      <c r="BC81" s="1421"/>
      <c r="BD81" s="1422"/>
      <c r="BE81" s="1423"/>
      <c r="BH81" s="3">
        <v>1</v>
      </c>
    </row>
    <row r="82" spans="2:60" ht="27" customHeight="1">
      <c r="B82" s="120"/>
      <c r="C82" s="1410"/>
      <c r="D82" s="1410"/>
      <c r="E82" s="1410"/>
      <c r="F82" s="1411"/>
      <c r="G82" s="1412"/>
      <c r="H82" s="1413"/>
      <c r="I82" s="1414"/>
      <c r="J82" s="1415"/>
      <c r="K82" s="1416"/>
      <c r="L82" s="1415"/>
      <c r="M82" s="1417"/>
      <c r="N82" s="1418"/>
      <c r="O82" s="1419"/>
      <c r="P82" s="1420"/>
      <c r="Q82" s="1421"/>
      <c r="R82" s="1422"/>
      <c r="S82" s="1423"/>
      <c r="T82" s="1409"/>
      <c r="U82" s="120"/>
      <c r="V82" s="1410"/>
      <c r="W82" s="1410"/>
      <c r="X82" s="1410"/>
      <c r="Y82" s="1411"/>
      <c r="Z82" s="1412"/>
      <c r="AA82" s="1413"/>
      <c r="AB82" s="1414"/>
      <c r="AC82" s="1415"/>
      <c r="AD82" s="1416"/>
      <c r="AE82" s="1415"/>
      <c r="AF82" s="1417"/>
      <c r="AG82" s="1418"/>
      <c r="AH82" s="1419"/>
      <c r="AI82" s="1420"/>
      <c r="AJ82" s="1421"/>
      <c r="AK82" s="1422"/>
      <c r="AL82" s="1423"/>
      <c r="AM82" s="1409"/>
      <c r="AN82" s="120"/>
      <c r="AO82" s="1410"/>
      <c r="AP82" s="1410"/>
      <c r="AQ82" s="1410"/>
      <c r="AR82" s="1411"/>
      <c r="AS82" s="1412"/>
      <c r="AT82" s="1413"/>
      <c r="AU82" s="1414"/>
      <c r="AV82" s="1415"/>
      <c r="AW82" s="1416"/>
      <c r="AX82" s="1415"/>
      <c r="AY82" s="1417"/>
      <c r="AZ82" s="1418"/>
      <c r="BA82" s="1419"/>
      <c r="BB82" s="1420"/>
      <c r="BC82" s="1421"/>
      <c r="BD82" s="1422"/>
      <c r="BE82" s="1423"/>
      <c r="BH82" s="3">
        <v>1</v>
      </c>
    </row>
    <row r="83" spans="2:60" ht="27" customHeight="1">
      <c r="B83" s="120"/>
      <c r="C83" s="1410"/>
      <c r="D83" s="1410"/>
      <c r="E83" s="1410"/>
      <c r="F83" s="1411"/>
      <c r="G83" s="1412"/>
      <c r="H83" s="1413"/>
      <c r="I83" s="1414"/>
      <c r="J83" s="1415"/>
      <c r="K83" s="1416"/>
      <c r="L83" s="1415"/>
      <c r="M83" s="1417"/>
      <c r="N83" s="1418"/>
      <c r="O83" s="1419"/>
      <c r="P83" s="1420"/>
      <c r="Q83" s="1421"/>
      <c r="R83" s="1422"/>
      <c r="S83" s="1423"/>
      <c r="T83" s="1409"/>
      <c r="U83" s="120"/>
      <c r="V83" s="1410"/>
      <c r="W83" s="1410"/>
      <c r="X83" s="1410"/>
      <c r="Y83" s="1411"/>
      <c r="Z83" s="1412"/>
      <c r="AA83" s="1413"/>
      <c r="AB83" s="1414"/>
      <c r="AC83" s="1415"/>
      <c r="AD83" s="1416"/>
      <c r="AE83" s="1415"/>
      <c r="AF83" s="1417"/>
      <c r="AG83" s="1418"/>
      <c r="AH83" s="1419"/>
      <c r="AI83" s="1420"/>
      <c r="AJ83" s="1421"/>
      <c r="AK83" s="1422"/>
      <c r="AL83" s="1423"/>
      <c r="AM83" s="1409"/>
      <c r="AN83" s="120"/>
      <c r="AO83" s="1410"/>
      <c r="AP83" s="1410"/>
      <c r="AQ83" s="1410"/>
      <c r="AR83" s="1411"/>
      <c r="AS83" s="1412"/>
      <c r="AT83" s="1413"/>
      <c r="AU83" s="1414"/>
      <c r="AV83" s="1415"/>
      <c r="AW83" s="1416"/>
      <c r="AX83" s="1415"/>
      <c r="AY83" s="1417"/>
      <c r="AZ83" s="1418"/>
      <c r="BA83" s="1419"/>
      <c r="BB83" s="1420"/>
      <c r="BC83" s="1421"/>
      <c r="BD83" s="1422"/>
      <c r="BE83" s="1423"/>
      <c r="BH83" s="3">
        <v>1</v>
      </c>
    </row>
    <row r="84" spans="2:60" ht="27" customHeight="1">
      <c r="B84" s="120"/>
      <c r="C84" s="1410"/>
      <c r="D84" s="1410"/>
      <c r="E84" s="1410"/>
      <c r="F84" s="1411"/>
      <c r="G84" s="1412"/>
      <c r="H84" s="1413"/>
      <c r="I84" s="1414"/>
      <c r="J84" s="1415"/>
      <c r="K84" s="1416"/>
      <c r="L84" s="1415"/>
      <c r="M84" s="1417"/>
      <c r="N84" s="1418"/>
      <c r="O84" s="1419"/>
      <c r="P84" s="1420"/>
      <c r="Q84" s="1421"/>
      <c r="R84" s="1422"/>
      <c r="S84" s="1423"/>
      <c r="T84" s="1409"/>
      <c r="U84" s="120"/>
      <c r="V84" s="1410"/>
      <c r="W84" s="1410"/>
      <c r="X84" s="1410"/>
      <c r="Y84" s="1411"/>
      <c r="Z84" s="1412"/>
      <c r="AA84" s="1413"/>
      <c r="AB84" s="1414"/>
      <c r="AC84" s="1415"/>
      <c r="AD84" s="1416"/>
      <c r="AE84" s="1415"/>
      <c r="AF84" s="1417"/>
      <c r="AG84" s="1418"/>
      <c r="AH84" s="1419"/>
      <c r="AI84" s="1420"/>
      <c r="AJ84" s="1421"/>
      <c r="AK84" s="1422"/>
      <c r="AL84" s="1423"/>
      <c r="AM84" s="1409"/>
      <c r="AN84" s="120"/>
      <c r="AO84" s="1410"/>
      <c r="AP84" s="1410"/>
      <c r="AQ84" s="1410"/>
      <c r="AR84" s="1411"/>
      <c r="AS84" s="1412"/>
      <c r="AT84" s="1413"/>
      <c r="AU84" s="1414"/>
      <c r="AV84" s="1415"/>
      <c r="AW84" s="1416"/>
      <c r="AX84" s="1415"/>
      <c r="AY84" s="1417"/>
      <c r="AZ84" s="1418"/>
      <c r="BA84" s="1419"/>
      <c r="BB84" s="1420"/>
      <c r="BC84" s="1421"/>
      <c r="BD84" s="1422"/>
      <c r="BE84" s="1423"/>
      <c r="BH84" s="3">
        <v>1</v>
      </c>
    </row>
    <row r="85" spans="2:60" ht="27" customHeight="1">
      <c r="B85" s="120"/>
      <c r="C85" s="1410"/>
      <c r="D85" s="1410"/>
      <c r="E85" s="1410"/>
      <c r="F85" s="1411"/>
      <c r="G85" s="1412"/>
      <c r="H85" s="1413"/>
      <c r="I85" s="1414"/>
      <c r="J85" s="1415"/>
      <c r="K85" s="1416"/>
      <c r="L85" s="1415"/>
      <c r="M85" s="1417"/>
      <c r="N85" s="1418"/>
      <c r="O85" s="1419"/>
      <c r="P85" s="1420"/>
      <c r="Q85" s="1421"/>
      <c r="R85" s="1422"/>
      <c r="S85" s="1423"/>
      <c r="T85" s="1409"/>
      <c r="U85" s="120"/>
      <c r="V85" s="1410"/>
      <c r="W85" s="1410"/>
      <c r="X85" s="1410"/>
      <c r="Y85" s="1411"/>
      <c r="Z85" s="1412"/>
      <c r="AA85" s="1413"/>
      <c r="AB85" s="1414"/>
      <c r="AC85" s="1415"/>
      <c r="AD85" s="1416"/>
      <c r="AE85" s="1415"/>
      <c r="AF85" s="1417"/>
      <c r="AG85" s="1418"/>
      <c r="AH85" s="1419"/>
      <c r="AI85" s="1420"/>
      <c r="AJ85" s="1421"/>
      <c r="AK85" s="1422"/>
      <c r="AL85" s="1423"/>
      <c r="AM85" s="1409"/>
      <c r="AN85" s="120"/>
      <c r="AO85" s="1410"/>
      <c r="AP85" s="1410"/>
      <c r="AQ85" s="1410"/>
      <c r="AR85" s="1411"/>
      <c r="AS85" s="1412"/>
      <c r="AT85" s="1413"/>
      <c r="AU85" s="1414"/>
      <c r="AV85" s="1415"/>
      <c r="AW85" s="1416"/>
      <c r="AX85" s="1415"/>
      <c r="AY85" s="1417"/>
      <c r="AZ85" s="1418"/>
      <c r="BA85" s="1419"/>
      <c r="BB85" s="1420"/>
      <c r="BC85" s="1421"/>
      <c r="BD85" s="1422"/>
      <c r="BE85" s="1423"/>
      <c r="BH85" s="3">
        <v>1</v>
      </c>
    </row>
    <row r="86" spans="2:60" ht="27" customHeight="1">
      <c r="B86" s="120"/>
      <c r="C86" s="1410"/>
      <c r="D86" s="1410"/>
      <c r="E86" s="1410"/>
      <c r="F86" s="1411"/>
      <c r="G86" s="1412"/>
      <c r="H86" s="1413"/>
      <c r="I86" s="1414"/>
      <c r="J86" s="1415"/>
      <c r="K86" s="1416"/>
      <c r="L86" s="1415"/>
      <c r="M86" s="1417"/>
      <c r="N86" s="1418"/>
      <c r="O86" s="1419"/>
      <c r="P86" s="1420"/>
      <c r="Q86" s="1421"/>
      <c r="R86" s="1422"/>
      <c r="S86" s="1423"/>
      <c r="T86" s="1409"/>
      <c r="U86" s="120"/>
      <c r="V86" s="1410"/>
      <c r="W86" s="1410"/>
      <c r="X86" s="1410"/>
      <c r="Y86" s="1411"/>
      <c r="Z86" s="1412"/>
      <c r="AA86" s="1413"/>
      <c r="AB86" s="1414"/>
      <c r="AC86" s="1415"/>
      <c r="AD86" s="1416"/>
      <c r="AE86" s="1415"/>
      <c r="AF86" s="1417"/>
      <c r="AG86" s="1418"/>
      <c r="AH86" s="1419"/>
      <c r="AI86" s="1420"/>
      <c r="AJ86" s="1421"/>
      <c r="AK86" s="1422"/>
      <c r="AL86" s="1423"/>
      <c r="AM86" s="1409"/>
      <c r="AN86" s="120"/>
      <c r="AO86" s="1410"/>
      <c r="AP86" s="1410"/>
      <c r="AQ86" s="1410"/>
      <c r="AR86" s="1411"/>
      <c r="AS86" s="1412"/>
      <c r="AT86" s="1413"/>
      <c r="AU86" s="1414"/>
      <c r="AV86" s="1415"/>
      <c r="AW86" s="1416"/>
      <c r="AX86" s="1415"/>
      <c r="AY86" s="1417"/>
      <c r="AZ86" s="1418"/>
      <c r="BA86" s="1419"/>
      <c r="BB86" s="1420"/>
      <c r="BC86" s="1421"/>
      <c r="BD86" s="1422"/>
      <c r="BE86" s="1423"/>
      <c r="BH86" s="3">
        <v>1</v>
      </c>
    </row>
    <row r="87" spans="2:60" ht="27" customHeight="1">
      <c r="B87" s="120"/>
      <c r="C87" s="1410"/>
      <c r="D87" s="1410"/>
      <c r="E87" s="1410"/>
      <c r="F87" s="1411"/>
      <c r="G87" s="1412"/>
      <c r="H87" s="1413"/>
      <c r="I87" s="1414"/>
      <c r="J87" s="1415"/>
      <c r="K87" s="1416"/>
      <c r="L87" s="1415"/>
      <c r="M87" s="1417"/>
      <c r="N87" s="1418"/>
      <c r="O87" s="1419"/>
      <c r="P87" s="1420"/>
      <c r="Q87" s="1421"/>
      <c r="R87" s="1422"/>
      <c r="S87" s="1423"/>
      <c r="T87" s="1409"/>
      <c r="U87" s="120"/>
      <c r="V87" s="1410"/>
      <c r="W87" s="1410"/>
      <c r="X87" s="1410"/>
      <c r="Y87" s="1411"/>
      <c r="Z87" s="1412"/>
      <c r="AA87" s="1413"/>
      <c r="AB87" s="1414"/>
      <c r="AC87" s="1415"/>
      <c r="AD87" s="1416"/>
      <c r="AE87" s="1415"/>
      <c r="AF87" s="1417"/>
      <c r="AG87" s="1418"/>
      <c r="AH87" s="1419"/>
      <c r="AI87" s="1420"/>
      <c r="AJ87" s="1421"/>
      <c r="AK87" s="1422"/>
      <c r="AL87" s="1423"/>
      <c r="AM87" s="1409"/>
      <c r="AN87" s="120"/>
      <c r="AO87" s="1410"/>
      <c r="AP87" s="1410"/>
      <c r="AQ87" s="1410"/>
      <c r="AR87" s="1411"/>
      <c r="AS87" s="1412"/>
      <c r="AT87" s="1413"/>
      <c r="AU87" s="1414"/>
      <c r="AV87" s="1415"/>
      <c r="AW87" s="1416"/>
      <c r="AX87" s="1415"/>
      <c r="AY87" s="1417"/>
      <c r="AZ87" s="1418"/>
      <c r="BA87" s="1419"/>
      <c r="BB87" s="1420"/>
      <c r="BC87" s="1421"/>
      <c r="BD87" s="1422"/>
      <c r="BE87" s="1423"/>
      <c r="BH87" s="3">
        <v>1</v>
      </c>
    </row>
    <row r="88" spans="2:60" ht="27" customHeight="1">
      <c r="B88" s="120"/>
      <c r="C88" s="1410"/>
      <c r="D88" s="1410"/>
      <c r="E88" s="1410"/>
      <c r="F88" s="1411"/>
      <c r="G88" s="1412"/>
      <c r="H88" s="1413"/>
      <c r="I88" s="1414"/>
      <c r="J88" s="1415"/>
      <c r="K88" s="1416"/>
      <c r="L88" s="1415"/>
      <c r="M88" s="1417"/>
      <c r="N88" s="1418"/>
      <c r="O88" s="1419"/>
      <c r="P88" s="1420"/>
      <c r="Q88" s="1421"/>
      <c r="R88" s="1422"/>
      <c r="S88" s="1423"/>
      <c r="T88" s="1409"/>
      <c r="U88" s="120"/>
      <c r="V88" s="1410"/>
      <c r="W88" s="1410"/>
      <c r="X88" s="1410"/>
      <c r="Y88" s="1411"/>
      <c r="Z88" s="1412"/>
      <c r="AA88" s="1413"/>
      <c r="AB88" s="1414"/>
      <c r="AC88" s="1415"/>
      <c r="AD88" s="1416"/>
      <c r="AE88" s="1415"/>
      <c r="AF88" s="1417"/>
      <c r="AG88" s="1418"/>
      <c r="AH88" s="1419"/>
      <c r="AI88" s="1420"/>
      <c r="AJ88" s="1421"/>
      <c r="AK88" s="1422"/>
      <c r="AL88" s="1423"/>
      <c r="AM88" s="1409"/>
      <c r="AN88" s="120"/>
      <c r="AO88" s="1410"/>
      <c r="AP88" s="1410"/>
      <c r="AQ88" s="1410"/>
      <c r="AR88" s="1411"/>
      <c r="AS88" s="1412"/>
      <c r="AT88" s="1413"/>
      <c r="AU88" s="1414"/>
      <c r="AV88" s="1415"/>
      <c r="AW88" s="1416"/>
      <c r="AX88" s="1415"/>
      <c r="AY88" s="1417"/>
      <c r="AZ88" s="1418"/>
      <c r="BA88" s="1419"/>
      <c r="BB88" s="1420"/>
      <c r="BC88" s="1421"/>
      <c r="BD88" s="1422"/>
      <c r="BE88" s="1423"/>
      <c r="BH88" s="3">
        <v>1</v>
      </c>
    </row>
    <row r="89" spans="2:60" ht="27" customHeight="1">
      <c r="B89" s="120"/>
      <c r="C89" s="1410"/>
      <c r="D89" s="1410"/>
      <c r="E89" s="1410"/>
      <c r="F89" s="1411"/>
      <c r="G89" s="1412"/>
      <c r="H89" s="1413"/>
      <c r="I89" s="1414"/>
      <c r="J89" s="1415"/>
      <c r="K89" s="1416"/>
      <c r="L89" s="1415"/>
      <c r="M89" s="1417"/>
      <c r="N89" s="1418"/>
      <c r="O89" s="1419"/>
      <c r="P89" s="1420"/>
      <c r="Q89" s="1421"/>
      <c r="R89" s="1422"/>
      <c r="S89" s="1423"/>
      <c r="T89" s="1409"/>
      <c r="U89" s="120"/>
      <c r="V89" s="1410"/>
      <c r="W89" s="1410"/>
      <c r="X89" s="1410"/>
      <c r="Y89" s="1411"/>
      <c r="Z89" s="1412"/>
      <c r="AA89" s="1413"/>
      <c r="AB89" s="1414"/>
      <c r="AC89" s="1415"/>
      <c r="AD89" s="1416"/>
      <c r="AE89" s="1415"/>
      <c r="AF89" s="1417"/>
      <c r="AG89" s="1418"/>
      <c r="AH89" s="1419"/>
      <c r="AI89" s="1420"/>
      <c r="AJ89" s="1421"/>
      <c r="AK89" s="1422"/>
      <c r="AL89" s="1423"/>
      <c r="AM89" s="1409"/>
      <c r="AN89" s="120"/>
      <c r="AO89" s="1410"/>
      <c r="AP89" s="1410"/>
      <c r="AQ89" s="1410"/>
      <c r="AR89" s="1411"/>
      <c r="AS89" s="1412"/>
      <c r="AT89" s="1413"/>
      <c r="AU89" s="1414"/>
      <c r="AV89" s="1415"/>
      <c r="AW89" s="1416"/>
      <c r="AX89" s="1415"/>
      <c r="AY89" s="1417"/>
      <c r="AZ89" s="1418"/>
      <c r="BA89" s="1419"/>
      <c r="BB89" s="1420"/>
      <c r="BC89" s="1421"/>
      <c r="BD89" s="1422"/>
      <c r="BE89" s="1423"/>
      <c r="BH89" s="3">
        <v>1</v>
      </c>
    </row>
    <row r="90" spans="2:60" ht="27" customHeight="1">
      <c r="B90" s="120"/>
      <c r="C90" s="1410"/>
      <c r="D90" s="1410"/>
      <c r="E90" s="1410"/>
      <c r="F90" s="1411"/>
      <c r="G90" s="1412"/>
      <c r="H90" s="1413"/>
      <c r="I90" s="1414"/>
      <c r="J90" s="1415"/>
      <c r="K90" s="1416"/>
      <c r="L90" s="1415"/>
      <c r="M90" s="1417"/>
      <c r="N90" s="1418"/>
      <c r="O90" s="1419"/>
      <c r="P90" s="1420"/>
      <c r="Q90" s="1421"/>
      <c r="R90" s="1422"/>
      <c r="S90" s="1423"/>
      <c r="T90" s="1409"/>
      <c r="U90" s="120"/>
      <c r="V90" s="1410"/>
      <c r="W90" s="1410"/>
      <c r="X90" s="1410"/>
      <c r="Y90" s="1411"/>
      <c r="Z90" s="1412"/>
      <c r="AA90" s="1413"/>
      <c r="AB90" s="1414"/>
      <c r="AC90" s="1415"/>
      <c r="AD90" s="1416"/>
      <c r="AE90" s="1415"/>
      <c r="AF90" s="1417"/>
      <c r="AG90" s="1418"/>
      <c r="AH90" s="1419"/>
      <c r="AI90" s="1420"/>
      <c r="AJ90" s="1421"/>
      <c r="AK90" s="1422"/>
      <c r="AL90" s="1423"/>
      <c r="AM90" s="1409"/>
      <c r="AN90" s="120"/>
      <c r="AO90" s="1410"/>
      <c r="AP90" s="1410"/>
      <c r="AQ90" s="1410"/>
      <c r="AR90" s="1411"/>
      <c r="AS90" s="1412"/>
      <c r="AT90" s="1413"/>
      <c r="AU90" s="1414"/>
      <c r="AV90" s="1415"/>
      <c r="AW90" s="1416"/>
      <c r="AX90" s="1415"/>
      <c r="AY90" s="1417"/>
      <c r="AZ90" s="1418"/>
      <c r="BA90" s="1419"/>
      <c r="BB90" s="1420"/>
      <c r="BC90" s="1421"/>
      <c r="BD90" s="1422"/>
      <c r="BE90" s="1423"/>
      <c r="BH90" s="3">
        <v>1</v>
      </c>
    </row>
    <row r="91" spans="2:60" ht="27" customHeight="1">
      <c r="B91" s="120"/>
      <c r="C91" s="1410"/>
      <c r="D91" s="1410"/>
      <c r="E91" s="1410"/>
      <c r="F91" s="1411"/>
      <c r="G91" s="1412"/>
      <c r="H91" s="1413"/>
      <c r="I91" s="1414"/>
      <c r="J91" s="1415"/>
      <c r="K91" s="1416"/>
      <c r="L91" s="1415"/>
      <c r="M91" s="1417"/>
      <c r="N91" s="1418"/>
      <c r="O91" s="1419"/>
      <c r="P91" s="1420"/>
      <c r="Q91" s="1421"/>
      <c r="R91" s="1422"/>
      <c r="S91" s="1423"/>
      <c r="T91" s="1409"/>
      <c r="U91" s="120"/>
      <c r="V91" s="1410"/>
      <c r="W91" s="1410"/>
      <c r="X91" s="1410"/>
      <c r="Y91" s="1411"/>
      <c r="Z91" s="1412"/>
      <c r="AA91" s="1413"/>
      <c r="AB91" s="1414"/>
      <c r="AC91" s="1415"/>
      <c r="AD91" s="1416"/>
      <c r="AE91" s="1415"/>
      <c r="AF91" s="1417"/>
      <c r="AG91" s="1418"/>
      <c r="AH91" s="1419"/>
      <c r="AI91" s="1420"/>
      <c r="AJ91" s="1421"/>
      <c r="AK91" s="1422"/>
      <c r="AL91" s="1423"/>
      <c r="AM91" s="1409"/>
      <c r="AN91" s="120"/>
      <c r="AO91" s="1410"/>
      <c r="AP91" s="1410"/>
      <c r="AQ91" s="1410"/>
      <c r="AR91" s="1411"/>
      <c r="AS91" s="1412"/>
      <c r="AT91" s="1413"/>
      <c r="AU91" s="1414"/>
      <c r="AV91" s="1415"/>
      <c r="AW91" s="1416"/>
      <c r="AX91" s="1415"/>
      <c r="AY91" s="1417"/>
      <c r="AZ91" s="1418"/>
      <c r="BA91" s="1419"/>
      <c r="BB91" s="1420"/>
      <c r="BC91" s="1421"/>
      <c r="BD91" s="1422"/>
      <c r="BE91" s="1423"/>
      <c r="BH91" s="3">
        <v>1</v>
      </c>
    </row>
    <row r="92" spans="2:60" ht="27" customHeight="1">
      <c r="B92" s="120"/>
      <c r="C92" s="1410"/>
      <c r="D92" s="1410"/>
      <c r="E92" s="1410"/>
      <c r="F92" s="1411"/>
      <c r="G92" s="1412"/>
      <c r="H92" s="1413"/>
      <c r="I92" s="1414"/>
      <c r="J92" s="1415"/>
      <c r="K92" s="1416"/>
      <c r="L92" s="1415"/>
      <c r="M92" s="1417"/>
      <c r="N92" s="1418"/>
      <c r="O92" s="1419"/>
      <c r="P92" s="1420"/>
      <c r="Q92" s="1421"/>
      <c r="R92" s="1422"/>
      <c r="S92" s="1423"/>
      <c r="T92" s="1409"/>
      <c r="U92" s="120"/>
      <c r="V92" s="1410"/>
      <c r="W92" s="1410"/>
      <c r="X92" s="1410"/>
      <c r="Y92" s="1411"/>
      <c r="Z92" s="1412"/>
      <c r="AA92" s="1413"/>
      <c r="AB92" s="1414"/>
      <c r="AC92" s="1415"/>
      <c r="AD92" s="1416"/>
      <c r="AE92" s="1415"/>
      <c r="AF92" s="1417"/>
      <c r="AG92" s="1418"/>
      <c r="AH92" s="1419"/>
      <c r="AI92" s="1420"/>
      <c r="AJ92" s="1421"/>
      <c r="AK92" s="1422"/>
      <c r="AL92" s="1423"/>
      <c r="AM92" s="1409"/>
      <c r="AN92" s="120"/>
      <c r="AO92" s="1410"/>
      <c r="AP92" s="1410"/>
      <c r="AQ92" s="1410"/>
      <c r="AR92" s="1411"/>
      <c r="AS92" s="1412"/>
      <c r="AT92" s="1413"/>
      <c r="AU92" s="1414"/>
      <c r="AV92" s="1415"/>
      <c r="AW92" s="1416"/>
      <c r="AX92" s="1415"/>
      <c r="AY92" s="1417"/>
      <c r="AZ92" s="1418"/>
      <c r="BA92" s="1419"/>
      <c r="BB92" s="1420"/>
      <c r="BC92" s="1421"/>
      <c r="BD92" s="1422"/>
      <c r="BE92" s="1423"/>
      <c r="BH92" s="3">
        <v>1</v>
      </c>
    </row>
    <row r="93" spans="2:60" ht="27" customHeight="1">
      <c r="B93" s="120"/>
      <c r="C93" s="1410"/>
      <c r="D93" s="1410"/>
      <c r="E93" s="1410"/>
      <c r="F93" s="1411"/>
      <c r="G93" s="1412"/>
      <c r="H93" s="1413"/>
      <c r="I93" s="1414"/>
      <c r="J93" s="1415"/>
      <c r="K93" s="1416"/>
      <c r="L93" s="1415"/>
      <c r="M93" s="1417"/>
      <c r="N93" s="1418"/>
      <c r="O93" s="1419"/>
      <c r="P93" s="1420"/>
      <c r="Q93" s="1421"/>
      <c r="R93" s="1422"/>
      <c r="S93" s="1423"/>
      <c r="T93" s="1409"/>
      <c r="U93" s="120"/>
      <c r="V93" s="1410"/>
      <c r="W93" s="1410"/>
      <c r="X93" s="1410"/>
      <c r="Y93" s="1411"/>
      <c r="Z93" s="1412"/>
      <c r="AA93" s="1413"/>
      <c r="AB93" s="1414"/>
      <c r="AC93" s="1415"/>
      <c r="AD93" s="1416"/>
      <c r="AE93" s="1415"/>
      <c r="AF93" s="1417"/>
      <c r="AG93" s="1418"/>
      <c r="AH93" s="1419"/>
      <c r="AI93" s="1420"/>
      <c r="AJ93" s="1421"/>
      <c r="AK93" s="1422"/>
      <c r="AL93" s="1423"/>
      <c r="AM93" s="1409"/>
      <c r="AN93" s="120"/>
      <c r="AO93" s="1410"/>
      <c r="AP93" s="1410"/>
      <c r="AQ93" s="1410"/>
      <c r="AR93" s="1411"/>
      <c r="AS93" s="1412"/>
      <c r="AT93" s="1413"/>
      <c r="AU93" s="1414"/>
      <c r="AV93" s="1415"/>
      <c r="AW93" s="1416"/>
      <c r="AX93" s="1415"/>
      <c r="AY93" s="1417"/>
      <c r="AZ93" s="1418"/>
      <c r="BA93" s="1419"/>
      <c r="BB93" s="1420"/>
      <c r="BC93" s="1421"/>
      <c r="BD93" s="1422"/>
      <c r="BE93" s="1423"/>
      <c r="BH93" s="3">
        <v>1</v>
      </c>
    </row>
    <row r="94" spans="2:60" ht="27" customHeight="1">
      <c r="B94" s="120"/>
      <c r="C94" s="1410"/>
      <c r="D94" s="1410"/>
      <c r="E94" s="1410"/>
      <c r="F94" s="1411"/>
      <c r="G94" s="1412"/>
      <c r="H94" s="1413"/>
      <c r="I94" s="1414"/>
      <c r="J94" s="1415"/>
      <c r="K94" s="1416"/>
      <c r="L94" s="1415"/>
      <c r="M94" s="1417"/>
      <c r="N94" s="1418"/>
      <c r="O94" s="1419"/>
      <c r="P94" s="1420"/>
      <c r="Q94" s="1421"/>
      <c r="R94" s="1422"/>
      <c r="S94" s="1423"/>
      <c r="T94" s="1409"/>
      <c r="U94" s="120"/>
      <c r="V94" s="1410"/>
      <c r="W94" s="1410"/>
      <c r="X94" s="1410"/>
      <c r="Y94" s="1411"/>
      <c r="Z94" s="1412"/>
      <c r="AA94" s="1413"/>
      <c r="AB94" s="1414"/>
      <c r="AC94" s="1415"/>
      <c r="AD94" s="1416"/>
      <c r="AE94" s="1415"/>
      <c r="AF94" s="1417"/>
      <c r="AG94" s="1418"/>
      <c r="AH94" s="1419"/>
      <c r="AI94" s="1420"/>
      <c r="AJ94" s="1421"/>
      <c r="AK94" s="1422"/>
      <c r="AL94" s="1423"/>
      <c r="AM94" s="1409"/>
      <c r="AN94" s="120"/>
      <c r="AO94" s="1410"/>
      <c r="AP94" s="1410"/>
      <c r="AQ94" s="1410"/>
      <c r="AR94" s="1411"/>
      <c r="AS94" s="1412"/>
      <c r="AT94" s="1413"/>
      <c r="AU94" s="1414"/>
      <c r="AV94" s="1415"/>
      <c r="AW94" s="1416"/>
      <c r="AX94" s="1415"/>
      <c r="AY94" s="1417"/>
      <c r="AZ94" s="1418"/>
      <c r="BA94" s="1419"/>
      <c r="BB94" s="1420"/>
      <c r="BC94" s="1421"/>
      <c r="BD94" s="1422"/>
      <c r="BE94" s="1423"/>
      <c r="BH94" s="3">
        <v>1</v>
      </c>
    </row>
    <row r="95" spans="2:60" ht="27" customHeight="1">
      <c r="B95" s="120"/>
      <c r="C95" s="1410"/>
      <c r="D95" s="1410"/>
      <c r="E95" s="1410"/>
      <c r="F95" s="1411"/>
      <c r="G95" s="1412"/>
      <c r="H95" s="1413"/>
      <c r="I95" s="1414"/>
      <c r="J95" s="1415"/>
      <c r="K95" s="1416"/>
      <c r="L95" s="1415"/>
      <c r="M95" s="1417"/>
      <c r="N95" s="1418"/>
      <c r="O95" s="1419"/>
      <c r="P95" s="1420"/>
      <c r="Q95" s="1421"/>
      <c r="R95" s="1422"/>
      <c r="S95" s="1423"/>
      <c r="T95" s="1409"/>
      <c r="U95" s="120"/>
      <c r="V95" s="1410"/>
      <c r="W95" s="1410"/>
      <c r="X95" s="1410"/>
      <c r="Y95" s="1411"/>
      <c r="Z95" s="1412"/>
      <c r="AA95" s="1413"/>
      <c r="AB95" s="1414"/>
      <c r="AC95" s="1415"/>
      <c r="AD95" s="1416"/>
      <c r="AE95" s="1415"/>
      <c r="AF95" s="1417"/>
      <c r="AG95" s="1418"/>
      <c r="AH95" s="1419"/>
      <c r="AI95" s="1420"/>
      <c r="AJ95" s="1421"/>
      <c r="AK95" s="1422"/>
      <c r="AL95" s="1423"/>
      <c r="AM95" s="1409"/>
      <c r="AN95" s="120"/>
      <c r="AO95" s="1410"/>
      <c r="AP95" s="1410"/>
      <c r="AQ95" s="1410"/>
      <c r="AR95" s="1411"/>
      <c r="AS95" s="1412"/>
      <c r="AT95" s="1413"/>
      <c r="AU95" s="1414"/>
      <c r="AV95" s="1415"/>
      <c r="AW95" s="1416"/>
      <c r="AX95" s="1415"/>
      <c r="AY95" s="1417"/>
      <c r="AZ95" s="1418"/>
      <c r="BA95" s="1419"/>
      <c r="BB95" s="1420"/>
      <c r="BC95" s="1421"/>
      <c r="BD95" s="1422"/>
      <c r="BE95" s="1423"/>
      <c r="BH95" s="3">
        <v>1</v>
      </c>
    </row>
    <row r="96" spans="2:60" ht="27" customHeight="1">
      <c r="B96" s="120"/>
      <c r="C96" s="1410"/>
      <c r="D96" s="1410"/>
      <c r="E96" s="1410"/>
      <c r="F96" s="1411"/>
      <c r="G96" s="1412"/>
      <c r="H96" s="1413"/>
      <c r="I96" s="1414"/>
      <c r="J96" s="1415"/>
      <c r="K96" s="1416"/>
      <c r="L96" s="1415"/>
      <c r="M96" s="1417"/>
      <c r="N96" s="1418"/>
      <c r="O96" s="1419"/>
      <c r="P96" s="1420"/>
      <c r="Q96" s="1421"/>
      <c r="R96" s="1422"/>
      <c r="S96" s="1423"/>
      <c r="T96" s="1409"/>
      <c r="U96" s="120"/>
      <c r="V96" s="1410"/>
      <c r="W96" s="1410"/>
      <c r="X96" s="1410"/>
      <c r="Y96" s="1411"/>
      <c r="Z96" s="1412"/>
      <c r="AA96" s="1413"/>
      <c r="AB96" s="1414"/>
      <c r="AC96" s="1415"/>
      <c r="AD96" s="1416"/>
      <c r="AE96" s="1415"/>
      <c r="AF96" s="1417"/>
      <c r="AG96" s="1418"/>
      <c r="AH96" s="1419"/>
      <c r="AI96" s="1420"/>
      <c r="AJ96" s="1421"/>
      <c r="AK96" s="1422"/>
      <c r="AL96" s="1423"/>
      <c r="AM96" s="1409"/>
      <c r="AN96" s="120"/>
      <c r="AO96" s="1410"/>
      <c r="AP96" s="1410"/>
      <c r="AQ96" s="1410"/>
      <c r="AR96" s="1411"/>
      <c r="AS96" s="1412"/>
      <c r="AT96" s="1413"/>
      <c r="AU96" s="1414"/>
      <c r="AV96" s="1415"/>
      <c r="AW96" s="1416"/>
      <c r="AX96" s="1415"/>
      <c r="AY96" s="1417"/>
      <c r="AZ96" s="1418"/>
      <c r="BA96" s="1419"/>
      <c r="BB96" s="1420"/>
      <c r="BC96" s="1421"/>
      <c r="BD96" s="1422"/>
      <c r="BE96" s="1423"/>
      <c r="BH96" s="3">
        <v>1</v>
      </c>
    </row>
    <row r="97" spans="2:60" ht="27" customHeight="1">
      <c r="B97" s="120"/>
      <c r="C97" s="1410"/>
      <c r="D97" s="1410"/>
      <c r="E97" s="1410"/>
      <c r="F97" s="1411"/>
      <c r="G97" s="1412"/>
      <c r="H97" s="1413"/>
      <c r="I97" s="1414"/>
      <c r="J97" s="1415"/>
      <c r="K97" s="1416"/>
      <c r="L97" s="1415"/>
      <c r="M97" s="1417"/>
      <c r="N97" s="1418"/>
      <c r="O97" s="1419"/>
      <c r="P97" s="1420"/>
      <c r="Q97" s="1421"/>
      <c r="R97" s="1422"/>
      <c r="S97" s="1423"/>
      <c r="T97" s="1409"/>
      <c r="U97" s="120"/>
      <c r="V97" s="1410"/>
      <c r="W97" s="1410"/>
      <c r="X97" s="1410"/>
      <c r="Y97" s="1411"/>
      <c r="Z97" s="1412"/>
      <c r="AA97" s="1413"/>
      <c r="AB97" s="1414"/>
      <c r="AC97" s="1415"/>
      <c r="AD97" s="1416"/>
      <c r="AE97" s="1415"/>
      <c r="AF97" s="1417"/>
      <c r="AG97" s="1418"/>
      <c r="AH97" s="1419"/>
      <c r="AI97" s="1420"/>
      <c r="AJ97" s="1421"/>
      <c r="AK97" s="1422"/>
      <c r="AL97" s="1423"/>
      <c r="AM97" s="1409"/>
      <c r="AN97" s="120"/>
      <c r="AO97" s="1410"/>
      <c r="AP97" s="1410"/>
      <c r="AQ97" s="1410"/>
      <c r="AR97" s="1411"/>
      <c r="AS97" s="1412"/>
      <c r="AT97" s="1413"/>
      <c r="AU97" s="1414"/>
      <c r="AV97" s="1415"/>
      <c r="AW97" s="1416"/>
      <c r="AX97" s="1415"/>
      <c r="AY97" s="1417"/>
      <c r="AZ97" s="1418"/>
      <c r="BA97" s="1419"/>
      <c r="BB97" s="1420"/>
      <c r="BC97" s="1421"/>
      <c r="BD97" s="1422"/>
      <c r="BE97" s="1423"/>
      <c r="BH97" s="3">
        <v>1</v>
      </c>
    </row>
    <row r="98" spans="2:60" ht="27" customHeight="1">
      <c r="B98" s="120"/>
      <c r="C98" s="1410"/>
      <c r="D98" s="1410"/>
      <c r="E98" s="1410"/>
      <c r="F98" s="1411"/>
      <c r="G98" s="1412"/>
      <c r="H98" s="1413"/>
      <c r="I98" s="1414"/>
      <c r="J98" s="1415"/>
      <c r="K98" s="1416"/>
      <c r="L98" s="1415"/>
      <c r="M98" s="1417"/>
      <c r="N98" s="1418"/>
      <c r="O98" s="1419"/>
      <c r="P98" s="1420"/>
      <c r="Q98" s="1421"/>
      <c r="R98" s="1422"/>
      <c r="S98" s="1423"/>
      <c r="T98" s="1409"/>
      <c r="U98" s="120"/>
      <c r="V98" s="1410"/>
      <c r="W98" s="1410"/>
      <c r="X98" s="1410"/>
      <c r="Y98" s="1411"/>
      <c r="Z98" s="1412"/>
      <c r="AA98" s="1413"/>
      <c r="AB98" s="1414"/>
      <c r="AC98" s="1415"/>
      <c r="AD98" s="1416"/>
      <c r="AE98" s="1415"/>
      <c r="AF98" s="1417"/>
      <c r="AG98" s="1418"/>
      <c r="AH98" s="1419"/>
      <c r="AI98" s="1420"/>
      <c r="AJ98" s="1421"/>
      <c r="AK98" s="1422"/>
      <c r="AL98" s="1423"/>
      <c r="AM98" s="1409"/>
      <c r="AN98" s="120"/>
      <c r="AO98" s="1410"/>
      <c r="AP98" s="1410"/>
      <c r="AQ98" s="1410"/>
      <c r="AR98" s="1411"/>
      <c r="AS98" s="1412"/>
      <c r="AT98" s="1413"/>
      <c r="AU98" s="1414"/>
      <c r="AV98" s="1415"/>
      <c r="AW98" s="1416"/>
      <c r="AX98" s="1415"/>
      <c r="AY98" s="1417"/>
      <c r="AZ98" s="1418"/>
      <c r="BA98" s="1419"/>
      <c r="BB98" s="1420"/>
      <c r="BC98" s="1421"/>
      <c r="BD98" s="1422"/>
      <c r="BE98" s="1423"/>
      <c r="BH98" s="3">
        <v>1</v>
      </c>
    </row>
    <row r="99" spans="2:60" ht="27" customHeight="1">
      <c r="B99" s="120"/>
      <c r="C99" s="1410"/>
      <c r="D99" s="1410"/>
      <c r="E99" s="1410"/>
      <c r="F99" s="1411"/>
      <c r="G99" s="1412"/>
      <c r="H99" s="1413"/>
      <c r="I99" s="1414"/>
      <c r="J99" s="1415"/>
      <c r="K99" s="1416"/>
      <c r="L99" s="1415"/>
      <c r="M99" s="1417"/>
      <c r="N99" s="1418"/>
      <c r="O99" s="1419"/>
      <c r="P99" s="1420"/>
      <c r="Q99" s="1421"/>
      <c r="R99" s="1422"/>
      <c r="S99" s="1423"/>
      <c r="T99" s="1409"/>
      <c r="U99" s="120"/>
      <c r="V99" s="1410"/>
      <c r="W99" s="1410"/>
      <c r="X99" s="1410"/>
      <c r="Y99" s="1411"/>
      <c r="Z99" s="1412"/>
      <c r="AA99" s="1413"/>
      <c r="AB99" s="1414"/>
      <c r="AC99" s="1415"/>
      <c r="AD99" s="1416"/>
      <c r="AE99" s="1415"/>
      <c r="AF99" s="1417"/>
      <c r="AG99" s="1418"/>
      <c r="AH99" s="1419"/>
      <c r="AI99" s="1420"/>
      <c r="AJ99" s="1421"/>
      <c r="AK99" s="1422"/>
      <c r="AL99" s="1423"/>
      <c r="AM99" s="1409"/>
      <c r="AN99" s="120"/>
      <c r="AO99" s="1410"/>
      <c r="AP99" s="1410"/>
      <c r="AQ99" s="1410"/>
      <c r="AR99" s="1411"/>
      <c r="AS99" s="1412"/>
      <c r="AT99" s="1413"/>
      <c r="AU99" s="1414"/>
      <c r="AV99" s="1415"/>
      <c r="AW99" s="1416"/>
      <c r="AX99" s="1415"/>
      <c r="AY99" s="1417"/>
      <c r="AZ99" s="1418"/>
      <c r="BA99" s="1419"/>
      <c r="BB99" s="1420"/>
      <c r="BC99" s="1421"/>
      <c r="BD99" s="1422"/>
      <c r="BE99" s="1423"/>
      <c r="BH99" s="3">
        <v>1</v>
      </c>
    </row>
    <row r="100" spans="2:60" ht="27" customHeight="1">
      <c r="B100" s="120"/>
      <c r="C100" s="1410"/>
      <c r="D100" s="1410"/>
      <c r="E100" s="1410"/>
      <c r="F100" s="1411"/>
      <c r="G100" s="1412"/>
      <c r="H100" s="1413"/>
      <c r="I100" s="1414"/>
      <c r="J100" s="1415"/>
      <c r="K100" s="1416"/>
      <c r="L100" s="1415"/>
      <c r="M100" s="1417"/>
      <c r="N100" s="1418"/>
      <c r="O100" s="1419"/>
      <c r="P100" s="1420"/>
      <c r="Q100" s="1421"/>
      <c r="R100" s="1422"/>
      <c r="S100" s="1423"/>
      <c r="T100" s="1409"/>
      <c r="U100" s="120"/>
      <c r="V100" s="1410"/>
      <c r="W100" s="1410"/>
      <c r="X100" s="1410"/>
      <c r="Y100" s="1411"/>
      <c r="Z100" s="1412"/>
      <c r="AA100" s="1413"/>
      <c r="AB100" s="1414"/>
      <c r="AC100" s="1415"/>
      <c r="AD100" s="1416"/>
      <c r="AE100" s="1415"/>
      <c r="AF100" s="1417"/>
      <c r="AG100" s="1418"/>
      <c r="AH100" s="1419"/>
      <c r="AI100" s="1420"/>
      <c r="AJ100" s="1421"/>
      <c r="AK100" s="1422"/>
      <c r="AL100" s="1423"/>
      <c r="AM100" s="1409"/>
      <c r="AN100" s="120"/>
      <c r="AO100" s="1410"/>
      <c r="AP100" s="1410"/>
      <c r="AQ100" s="1410"/>
      <c r="AR100" s="1411"/>
      <c r="AS100" s="1412"/>
      <c r="AT100" s="1413"/>
      <c r="AU100" s="1414"/>
      <c r="AV100" s="1415"/>
      <c r="AW100" s="1416"/>
      <c r="AX100" s="1415"/>
      <c r="AY100" s="1417"/>
      <c r="AZ100" s="1418"/>
      <c r="BA100" s="1419"/>
      <c r="BB100" s="1420"/>
      <c r="BC100" s="1421"/>
      <c r="BD100" s="1422"/>
      <c r="BE100" s="1423"/>
      <c r="BH100" s="3">
        <v>1</v>
      </c>
    </row>
    <row r="101" spans="2:60" ht="27" customHeight="1">
      <c r="B101" s="120"/>
      <c r="C101" s="1410"/>
      <c r="D101" s="1410"/>
      <c r="E101" s="1410"/>
      <c r="F101" s="1411"/>
      <c r="G101" s="1412"/>
      <c r="H101" s="1413"/>
      <c r="I101" s="1414"/>
      <c r="J101" s="1415"/>
      <c r="K101" s="1416"/>
      <c r="L101" s="1415"/>
      <c r="M101" s="1417"/>
      <c r="N101" s="1418"/>
      <c r="O101" s="1419"/>
      <c r="P101" s="1420"/>
      <c r="Q101" s="1421"/>
      <c r="R101" s="1422"/>
      <c r="S101" s="1423"/>
      <c r="T101" s="1409"/>
      <c r="U101" s="120"/>
      <c r="V101" s="1410"/>
      <c r="W101" s="1410"/>
      <c r="X101" s="1410"/>
      <c r="Y101" s="1411"/>
      <c r="Z101" s="1412"/>
      <c r="AA101" s="1413"/>
      <c r="AB101" s="1414"/>
      <c r="AC101" s="1415"/>
      <c r="AD101" s="1416"/>
      <c r="AE101" s="1415"/>
      <c r="AF101" s="1417"/>
      <c r="AG101" s="1418"/>
      <c r="AH101" s="1419"/>
      <c r="AI101" s="1420"/>
      <c r="AJ101" s="1421"/>
      <c r="AK101" s="1422"/>
      <c r="AL101" s="1423"/>
      <c r="AM101" s="1409"/>
      <c r="AN101" s="120"/>
      <c r="AO101" s="1410"/>
      <c r="AP101" s="1410"/>
      <c r="AQ101" s="1410"/>
      <c r="AR101" s="1411"/>
      <c r="AS101" s="1412"/>
      <c r="AT101" s="1413"/>
      <c r="AU101" s="1414"/>
      <c r="AV101" s="1415"/>
      <c r="AW101" s="1416"/>
      <c r="AX101" s="1415"/>
      <c r="AY101" s="1417"/>
      <c r="AZ101" s="1418"/>
      <c r="BA101" s="1419"/>
      <c r="BB101" s="1420"/>
      <c r="BC101" s="1421"/>
      <c r="BD101" s="1422"/>
      <c r="BE101" s="1423"/>
      <c r="BH101" s="3">
        <v>1</v>
      </c>
    </row>
    <row r="102" spans="2:60" ht="27" customHeight="1">
      <c r="B102" s="120"/>
      <c r="C102" s="1410"/>
      <c r="D102" s="1410"/>
      <c r="E102" s="1410"/>
      <c r="F102" s="1411"/>
      <c r="G102" s="1412"/>
      <c r="H102" s="1413"/>
      <c r="I102" s="1414"/>
      <c r="J102" s="1415"/>
      <c r="K102" s="1416"/>
      <c r="L102" s="1415"/>
      <c r="M102" s="1417"/>
      <c r="N102" s="1418"/>
      <c r="O102" s="1419"/>
      <c r="P102" s="1420"/>
      <c r="Q102" s="1421"/>
      <c r="R102" s="1422"/>
      <c r="S102" s="1423"/>
      <c r="T102" s="1409"/>
      <c r="U102" s="120"/>
      <c r="V102" s="1410"/>
      <c r="W102" s="1410"/>
      <c r="X102" s="1410"/>
      <c r="Y102" s="1411"/>
      <c r="Z102" s="1412"/>
      <c r="AA102" s="1413"/>
      <c r="AB102" s="1414"/>
      <c r="AC102" s="1415"/>
      <c r="AD102" s="1416"/>
      <c r="AE102" s="1415"/>
      <c r="AF102" s="1417"/>
      <c r="AG102" s="1418"/>
      <c r="AH102" s="1419"/>
      <c r="AI102" s="1420"/>
      <c r="AJ102" s="1421"/>
      <c r="AK102" s="1422"/>
      <c r="AL102" s="1423"/>
      <c r="AM102" s="1409"/>
      <c r="AN102" s="120"/>
      <c r="AO102" s="1410"/>
      <c r="AP102" s="1410"/>
      <c r="AQ102" s="1410"/>
      <c r="AR102" s="1411"/>
      <c r="AS102" s="1412"/>
      <c r="AT102" s="1413"/>
      <c r="AU102" s="1414"/>
      <c r="AV102" s="1415"/>
      <c r="AW102" s="1416"/>
      <c r="AX102" s="1415"/>
      <c r="AY102" s="1417"/>
      <c r="AZ102" s="1418"/>
      <c r="BA102" s="1419"/>
      <c r="BB102" s="1420"/>
      <c r="BC102" s="1421"/>
      <c r="BD102" s="1422"/>
      <c r="BE102" s="1423"/>
      <c r="BH102" s="3">
        <v>1</v>
      </c>
    </row>
    <row r="103" spans="2:60" ht="27" customHeight="1">
      <c r="B103" s="120"/>
      <c r="C103" s="1410"/>
      <c r="D103" s="1410"/>
      <c r="E103" s="1410"/>
      <c r="F103" s="1411"/>
      <c r="G103" s="1412"/>
      <c r="H103" s="1413"/>
      <c r="I103" s="1414"/>
      <c r="J103" s="1415"/>
      <c r="K103" s="1416"/>
      <c r="L103" s="1415"/>
      <c r="M103" s="1417"/>
      <c r="N103" s="1418"/>
      <c r="O103" s="1419"/>
      <c r="P103" s="1420"/>
      <c r="Q103" s="1421"/>
      <c r="R103" s="1422"/>
      <c r="S103" s="1423"/>
      <c r="T103" s="1409"/>
      <c r="U103" s="120"/>
      <c r="V103" s="1410"/>
      <c r="W103" s="1410"/>
      <c r="X103" s="1410"/>
      <c r="Y103" s="1411"/>
      <c r="Z103" s="1412"/>
      <c r="AA103" s="1413"/>
      <c r="AB103" s="1414"/>
      <c r="AC103" s="1415"/>
      <c r="AD103" s="1416"/>
      <c r="AE103" s="1415"/>
      <c r="AF103" s="1417"/>
      <c r="AG103" s="1418"/>
      <c r="AH103" s="1419"/>
      <c r="AI103" s="1420"/>
      <c r="AJ103" s="1421"/>
      <c r="AK103" s="1422"/>
      <c r="AL103" s="1423"/>
      <c r="AM103" s="1409"/>
      <c r="AN103" s="120"/>
      <c r="AO103" s="1410"/>
      <c r="AP103" s="1410"/>
      <c r="AQ103" s="1410"/>
      <c r="AR103" s="1411"/>
      <c r="AS103" s="1412"/>
      <c r="AT103" s="1413"/>
      <c r="AU103" s="1414"/>
      <c r="AV103" s="1415"/>
      <c r="AW103" s="1416"/>
      <c r="AX103" s="1415"/>
      <c r="AY103" s="1417"/>
      <c r="AZ103" s="1418"/>
      <c r="BA103" s="1419"/>
      <c r="BB103" s="1420"/>
      <c r="BC103" s="1421"/>
      <c r="BD103" s="1422"/>
      <c r="BE103" s="1423"/>
      <c r="BH103" s="3">
        <v>1</v>
      </c>
    </row>
    <row r="104" spans="2:60" ht="27" customHeight="1">
      <c r="B104" s="120"/>
      <c r="C104" s="1410"/>
      <c r="D104" s="1410"/>
      <c r="E104" s="1410"/>
      <c r="F104" s="1411"/>
      <c r="G104" s="1412"/>
      <c r="H104" s="1413"/>
      <c r="I104" s="1414"/>
      <c r="J104" s="1415"/>
      <c r="K104" s="1416"/>
      <c r="L104" s="1415"/>
      <c r="M104" s="1417"/>
      <c r="N104" s="1418"/>
      <c r="O104" s="1419"/>
      <c r="P104" s="1420"/>
      <c r="Q104" s="1421"/>
      <c r="R104" s="1422"/>
      <c r="S104" s="1423"/>
      <c r="T104" s="1409"/>
      <c r="U104" s="120"/>
      <c r="V104" s="1410"/>
      <c r="W104" s="1410"/>
      <c r="X104" s="1410"/>
      <c r="Y104" s="1411"/>
      <c r="Z104" s="1412"/>
      <c r="AA104" s="1413"/>
      <c r="AB104" s="1414"/>
      <c r="AC104" s="1415"/>
      <c r="AD104" s="1416"/>
      <c r="AE104" s="1415"/>
      <c r="AF104" s="1417"/>
      <c r="AG104" s="1418"/>
      <c r="AH104" s="1419"/>
      <c r="AI104" s="1420"/>
      <c r="AJ104" s="1421"/>
      <c r="AK104" s="1422"/>
      <c r="AL104" s="1423"/>
      <c r="AM104" s="1409"/>
      <c r="AN104" s="120"/>
      <c r="AO104" s="1410"/>
      <c r="AP104" s="1410"/>
      <c r="AQ104" s="1410"/>
      <c r="AR104" s="1411"/>
      <c r="AS104" s="1412"/>
      <c r="AT104" s="1413"/>
      <c r="AU104" s="1414"/>
      <c r="AV104" s="1415"/>
      <c r="AW104" s="1416"/>
      <c r="AX104" s="1415"/>
      <c r="AY104" s="1417"/>
      <c r="AZ104" s="1418"/>
      <c r="BA104" s="1419"/>
      <c r="BB104" s="1420"/>
      <c r="BC104" s="1421"/>
      <c r="BD104" s="1422"/>
      <c r="BE104" s="1423"/>
      <c r="BH104" s="3">
        <v>1</v>
      </c>
    </row>
    <row r="105" spans="2:60" ht="27" customHeight="1">
      <c r="B105" s="120"/>
      <c r="C105" s="1410"/>
      <c r="D105" s="1410"/>
      <c r="E105" s="1410"/>
      <c r="F105" s="1411"/>
      <c r="G105" s="1412"/>
      <c r="H105" s="1413"/>
      <c r="I105" s="1414"/>
      <c r="J105" s="1415"/>
      <c r="K105" s="1416"/>
      <c r="L105" s="1415"/>
      <c r="M105" s="1417"/>
      <c r="N105" s="1418"/>
      <c r="O105" s="1419"/>
      <c r="P105" s="1420"/>
      <c r="Q105" s="1421"/>
      <c r="R105" s="1422"/>
      <c r="S105" s="1423"/>
      <c r="T105" s="1409"/>
      <c r="U105" s="120"/>
      <c r="V105" s="1410"/>
      <c r="W105" s="1410"/>
      <c r="X105" s="1410"/>
      <c r="Y105" s="1411"/>
      <c r="Z105" s="1412"/>
      <c r="AA105" s="1413"/>
      <c r="AB105" s="1414"/>
      <c r="AC105" s="1415"/>
      <c r="AD105" s="1416"/>
      <c r="AE105" s="1415"/>
      <c r="AF105" s="1417"/>
      <c r="AG105" s="1418"/>
      <c r="AH105" s="1419"/>
      <c r="AI105" s="1420"/>
      <c r="AJ105" s="1421"/>
      <c r="AK105" s="1422"/>
      <c r="AL105" s="1423"/>
      <c r="AM105" s="1409"/>
      <c r="AN105" s="120"/>
      <c r="AO105" s="1410"/>
      <c r="AP105" s="1410"/>
      <c r="AQ105" s="1410"/>
      <c r="AR105" s="1411"/>
      <c r="AS105" s="1412"/>
      <c r="AT105" s="1413"/>
      <c r="AU105" s="1414"/>
      <c r="AV105" s="1415"/>
      <c r="AW105" s="1416"/>
      <c r="AX105" s="1415"/>
      <c r="AY105" s="1417"/>
      <c r="AZ105" s="1418"/>
      <c r="BA105" s="1419"/>
      <c r="BB105" s="1420"/>
      <c r="BC105" s="1421"/>
      <c r="BD105" s="1422"/>
      <c r="BE105" s="1423"/>
      <c r="BH105" s="3">
        <v>1</v>
      </c>
    </row>
    <row r="106" spans="2:60" ht="27" customHeight="1">
      <c r="B106" s="120"/>
      <c r="C106" s="1410"/>
      <c r="D106" s="1410"/>
      <c r="E106" s="1410"/>
      <c r="F106" s="1411"/>
      <c r="G106" s="1412"/>
      <c r="H106" s="1413"/>
      <c r="I106" s="1414"/>
      <c r="J106" s="1415"/>
      <c r="K106" s="1416"/>
      <c r="L106" s="1415"/>
      <c r="M106" s="1417"/>
      <c r="N106" s="1418"/>
      <c r="O106" s="1419"/>
      <c r="P106" s="1420"/>
      <c r="Q106" s="1421"/>
      <c r="R106" s="1422"/>
      <c r="S106" s="1423"/>
      <c r="T106" s="1409"/>
      <c r="U106" s="120"/>
      <c r="V106" s="1410"/>
      <c r="W106" s="1410"/>
      <c r="X106" s="1410"/>
      <c r="Y106" s="1411"/>
      <c r="Z106" s="1412"/>
      <c r="AA106" s="1413"/>
      <c r="AB106" s="1414"/>
      <c r="AC106" s="1415"/>
      <c r="AD106" s="1416"/>
      <c r="AE106" s="1415"/>
      <c r="AF106" s="1417"/>
      <c r="AG106" s="1418"/>
      <c r="AH106" s="1419"/>
      <c r="AI106" s="1420"/>
      <c r="AJ106" s="1421"/>
      <c r="AK106" s="1422"/>
      <c r="AL106" s="1423"/>
      <c r="AM106" s="1409"/>
      <c r="AN106" s="120"/>
      <c r="AO106" s="1410"/>
      <c r="AP106" s="1410"/>
      <c r="AQ106" s="1410"/>
      <c r="AR106" s="1411"/>
      <c r="AS106" s="1412"/>
      <c r="AT106" s="1413"/>
      <c r="AU106" s="1414"/>
      <c r="AV106" s="1415"/>
      <c r="AW106" s="1416"/>
      <c r="AX106" s="1415"/>
      <c r="AY106" s="1417"/>
      <c r="AZ106" s="1418"/>
      <c r="BA106" s="1419"/>
      <c r="BB106" s="1420"/>
      <c r="BC106" s="1421"/>
      <c r="BD106" s="1422"/>
      <c r="BE106" s="1423"/>
      <c r="BH106" s="3">
        <v>1</v>
      </c>
    </row>
    <row r="107" spans="2:60" ht="27" customHeight="1">
      <c r="B107" s="120"/>
      <c r="C107" s="1410"/>
      <c r="D107" s="1410"/>
      <c r="E107" s="1410"/>
      <c r="F107" s="1411"/>
      <c r="G107" s="1412"/>
      <c r="H107" s="1413"/>
      <c r="I107" s="1414"/>
      <c r="J107" s="1415"/>
      <c r="K107" s="1416"/>
      <c r="L107" s="1415"/>
      <c r="M107" s="1417"/>
      <c r="N107" s="1418"/>
      <c r="O107" s="1419"/>
      <c r="P107" s="1420"/>
      <c r="Q107" s="1421"/>
      <c r="R107" s="1422"/>
      <c r="S107" s="1423"/>
      <c r="T107" s="1409"/>
      <c r="U107" s="120"/>
      <c r="V107" s="1410"/>
      <c r="W107" s="1410"/>
      <c r="X107" s="1410"/>
      <c r="Y107" s="1411"/>
      <c r="Z107" s="1412"/>
      <c r="AA107" s="1413"/>
      <c r="AB107" s="1414"/>
      <c r="AC107" s="1415"/>
      <c r="AD107" s="1416"/>
      <c r="AE107" s="1415"/>
      <c r="AF107" s="1417"/>
      <c r="AG107" s="1418"/>
      <c r="AH107" s="1419"/>
      <c r="AI107" s="1420"/>
      <c r="AJ107" s="1421"/>
      <c r="AK107" s="1422"/>
      <c r="AL107" s="1423"/>
      <c r="AM107" s="1409"/>
      <c r="AN107" s="120"/>
      <c r="AO107" s="1410"/>
      <c r="AP107" s="1410"/>
      <c r="AQ107" s="1410"/>
      <c r="AR107" s="1411"/>
      <c r="AS107" s="1412"/>
      <c r="AT107" s="1413"/>
      <c r="AU107" s="1414"/>
      <c r="AV107" s="1415"/>
      <c r="AW107" s="1416"/>
      <c r="AX107" s="1415"/>
      <c r="AY107" s="1417"/>
      <c r="AZ107" s="1418"/>
      <c r="BA107" s="1419"/>
      <c r="BB107" s="1420"/>
      <c r="BC107" s="1421"/>
      <c r="BD107" s="1422"/>
      <c r="BE107" s="1423"/>
      <c r="BH107" s="3">
        <v>1</v>
      </c>
    </row>
    <row r="108" spans="2:60" ht="27" customHeight="1">
      <c r="B108" s="120"/>
      <c r="C108" s="1410"/>
      <c r="D108" s="1410"/>
      <c r="E108" s="1410"/>
      <c r="F108" s="1411"/>
      <c r="G108" s="1412"/>
      <c r="H108" s="1413"/>
      <c r="I108" s="1414"/>
      <c r="J108" s="1415"/>
      <c r="K108" s="1416"/>
      <c r="L108" s="1415"/>
      <c r="M108" s="1417"/>
      <c r="N108" s="1418"/>
      <c r="O108" s="1419"/>
      <c r="P108" s="1420"/>
      <c r="Q108" s="1421"/>
      <c r="R108" s="1422"/>
      <c r="S108" s="1423"/>
      <c r="T108" s="1409"/>
      <c r="U108" s="120"/>
      <c r="V108" s="1410"/>
      <c r="W108" s="1410"/>
      <c r="X108" s="1410"/>
      <c r="Y108" s="1411"/>
      <c r="Z108" s="1412"/>
      <c r="AA108" s="1413"/>
      <c r="AB108" s="1414"/>
      <c r="AC108" s="1415"/>
      <c r="AD108" s="1416"/>
      <c r="AE108" s="1415"/>
      <c r="AF108" s="1417"/>
      <c r="AG108" s="1418"/>
      <c r="AH108" s="1419"/>
      <c r="AI108" s="1420"/>
      <c r="AJ108" s="1421"/>
      <c r="AK108" s="1422"/>
      <c r="AL108" s="1423"/>
      <c r="AM108" s="1409"/>
      <c r="AN108" s="120"/>
      <c r="AO108" s="1410"/>
      <c r="AP108" s="1410"/>
      <c r="AQ108" s="1410"/>
      <c r="AR108" s="1411"/>
      <c r="AS108" s="1412"/>
      <c r="AT108" s="1413"/>
      <c r="AU108" s="1414"/>
      <c r="AV108" s="1415"/>
      <c r="AW108" s="1416"/>
      <c r="AX108" s="1415"/>
      <c r="AY108" s="1417"/>
      <c r="AZ108" s="1418"/>
      <c r="BA108" s="1419"/>
      <c r="BB108" s="1420"/>
      <c r="BC108" s="1421"/>
      <c r="BD108" s="1422"/>
      <c r="BE108" s="1423"/>
      <c r="BH108" s="3">
        <v>1</v>
      </c>
    </row>
    <row r="109" spans="2:60" ht="27" customHeight="1">
      <c r="B109" s="120"/>
      <c r="C109" s="1410"/>
      <c r="D109" s="1410"/>
      <c r="E109" s="1410"/>
      <c r="F109" s="1411"/>
      <c r="G109" s="1412"/>
      <c r="H109" s="1413"/>
      <c r="I109" s="1414"/>
      <c r="J109" s="1415"/>
      <c r="K109" s="1416"/>
      <c r="L109" s="1415"/>
      <c r="M109" s="1417"/>
      <c r="N109" s="1418"/>
      <c r="O109" s="1419"/>
      <c r="P109" s="1420"/>
      <c r="Q109" s="1421"/>
      <c r="R109" s="1422"/>
      <c r="S109" s="1423"/>
      <c r="T109" s="1409"/>
      <c r="U109" s="120"/>
      <c r="V109" s="1410"/>
      <c r="W109" s="1410"/>
      <c r="X109" s="1410"/>
      <c r="Y109" s="1411"/>
      <c r="Z109" s="1412"/>
      <c r="AA109" s="1413"/>
      <c r="AB109" s="1414"/>
      <c r="AC109" s="1415"/>
      <c r="AD109" s="1416"/>
      <c r="AE109" s="1415"/>
      <c r="AF109" s="1417"/>
      <c r="AG109" s="1418"/>
      <c r="AH109" s="1419"/>
      <c r="AI109" s="1420"/>
      <c r="AJ109" s="1421"/>
      <c r="AK109" s="1422"/>
      <c r="AL109" s="1423"/>
      <c r="AM109" s="1409"/>
      <c r="AN109" s="120"/>
      <c r="AO109" s="1410"/>
      <c r="AP109" s="1410"/>
      <c r="AQ109" s="1410"/>
      <c r="AR109" s="1411"/>
      <c r="AS109" s="1412"/>
      <c r="AT109" s="1413"/>
      <c r="AU109" s="1414"/>
      <c r="AV109" s="1415"/>
      <c r="AW109" s="1416"/>
      <c r="AX109" s="1415"/>
      <c r="AY109" s="1417"/>
      <c r="AZ109" s="1418"/>
      <c r="BA109" s="1419"/>
      <c r="BB109" s="1420"/>
      <c r="BC109" s="1421"/>
      <c r="BD109" s="1422"/>
      <c r="BE109" s="1423"/>
      <c r="BH109" s="3">
        <v>1</v>
      </c>
    </row>
    <row r="110" spans="2:60" ht="27" customHeight="1">
      <c r="B110" s="120"/>
      <c r="C110" s="1410"/>
      <c r="D110" s="1410"/>
      <c r="E110" s="1410"/>
      <c r="F110" s="1411"/>
      <c r="G110" s="1412"/>
      <c r="H110" s="1413"/>
      <c r="I110" s="1414"/>
      <c r="J110" s="1415"/>
      <c r="K110" s="1416"/>
      <c r="L110" s="1415"/>
      <c r="M110" s="1417"/>
      <c r="N110" s="1418"/>
      <c r="O110" s="1419"/>
      <c r="P110" s="1420"/>
      <c r="Q110" s="1421"/>
      <c r="R110" s="1422"/>
      <c r="S110" s="1423"/>
      <c r="T110" s="1409"/>
      <c r="U110" s="120"/>
      <c r="V110" s="1410"/>
      <c r="W110" s="1410"/>
      <c r="X110" s="1410"/>
      <c r="Y110" s="1411"/>
      <c r="Z110" s="1412"/>
      <c r="AA110" s="1413"/>
      <c r="AB110" s="1414"/>
      <c r="AC110" s="1415"/>
      <c r="AD110" s="1416"/>
      <c r="AE110" s="1415"/>
      <c r="AF110" s="1417"/>
      <c r="AG110" s="1418"/>
      <c r="AH110" s="1419"/>
      <c r="AI110" s="1420"/>
      <c r="AJ110" s="1421"/>
      <c r="AK110" s="1422"/>
      <c r="AL110" s="1423"/>
      <c r="AM110" s="1409"/>
      <c r="AN110" s="120"/>
      <c r="AO110" s="1410"/>
      <c r="AP110" s="1410"/>
      <c r="AQ110" s="1410"/>
      <c r="AR110" s="1411"/>
      <c r="AS110" s="1412"/>
      <c r="AT110" s="1413"/>
      <c r="AU110" s="1414"/>
      <c r="AV110" s="1415"/>
      <c r="AW110" s="1416"/>
      <c r="AX110" s="1415"/>
      <c r="AY110" s="1417"/>
      <c r="AZ110" s="1418"/>
      <c r="BA110" s="1419"/>
      <c r="BB110" s="1420"/>
      <c r="BC110" s="1421"/>
      <c r="BD110" s="1422"/>
      <c r="BE110" s="1423"/>
      <c r="BH110" s="3">
        <v>1</v>
      </c>
    </row>
    <row r="111" spans="2:60" ht="27" customHeight="1">
      <c r="B111" s="120"/>
      <c r="C111" s="1410"/>
      <c r="D111" s="1410"/>
      <c r="E111" s="1410"/>
      <c r="F111" s="1411"/>
      <c r="G111" s="1412"/>
      <c r="H111" s="1413"/>
      <c r="I111" s="1414"/>
      <c r="J111" s="1415"/>
      <c r="K111" s="1416"/>
      <c r="L111" s="1415"/>
      <c r="M111" s="1417"/>
      <c r="N111" s="1418"/>
      <c r="O111" s="1419"/>
      <c r="P111" s="1420"/>
      <c r="Q111" s="1421"/>
      <c r="R111" s="1422"/>
      <c r="S111" s="1423"/>
      <c r="T111" s="1409"/>
      <c r="U111" s="120"/>
      <c r="V111" s="1410"/>
      <c r="W111" s="1410"/>
      <c r="X111" s="1410"/>
      <c r="Y111" s="1411"/>
      <c r="Z111" s="1412"/>
      <c r="AA111" s="1413"/>
      <c r="AB111" s="1414"/>
      <c r="AC111" s="1415"/>
      <c r="AD111" s="1416"/>
      <c r="AE111" s="1415"/>
      <c r="AF111" s="1417"/>
      <c r="AG111" s="1418"/>
      <c r="AH111" s="1419"/>
      <c r="AI111" s="1420"/>
      <c r="AJ111" s="1421"/>
      <c r="AK111" s="1422"/>
      <c r="AL111" s="1423"/>
      <c r="AM111" s="1409"/>
      <c r="AN111" s="120"/>
      <c r="AO111" s="1410"/>
      <c r="AP111" s="1410"/>
      <c r="AQ111" s="1410"/>
      <c r="AR111" s="1411"/>
      <c r="AS111" s="1412"/>
      <c r="AT111" s="1413"/>
      <c r="AU111" s="1414"/>
      <c r="AV111" s="1415"/>
      <c r="AW111" s="1416"/>
      <c r="AX111" s="1415"/>
      <c r="AY111" s="1417"/>
      <c r="AZ111" s="1418"/>
      <c r="BA111" s="1419"/>
      <c r="BB111" s="1420"/>
      <c r="BC111" s="1421"/>
      <c r="BD111" s="1422"/>
      <c r="BE111" s="1423"/>
      <c r="BH111" s="3">
        <v>1</v>
      </c>
    </row>
    <row r="112" spans="2:60" ht="27" customHeight="1">
      <c r="B112" s="120"/>
      <c r="C112" s="1410"/>
      <c r="D112" s="1410"/>
      <c r="E112" s="1410"/>
      <c r="F112" s="1411"/>
      <c r="G112" s="1412"/>
      <c r="H112" s="1413"/>
      <c r="I112" s="1414"/>
      <c r="J112" s="1415"/>
      <c r="K112" s="1416"/>
      <c r="L112" s="1415"/>
      <c r="M112" s="1417"/>
      <c r="N112" s="1418"/>
      <c r="O112" s="1419"/>
      <c r="P112" s="1420"/>
      <c r="Q112" s="1421"/>
      <c r="R112" s="1422"/>
      <c r="S112" s="1423"/>
      <c r="T112" s="1409"/>
      <c r="U112" s="120"/>
      <c r="V112" s="1410"/>
      <c r="W112" s="1410"/>
      <c r="X112" s="1410"/>
      <c r="Y112" s="1411"/>
      <c r="Z112" s="1412"/>
      <c r="AA112" s="1413"/>
      <c r="AB112" s="1414"/>
      <c r="AC112" s="1415"/>
      <c r="AD112" s="1416"/>
      <c r="AE112" s="1415"/>
      <c r="AF112" s="1417"/>
      <c r="AG112" s="1418"/>
      <c r="AH112" s="1419"/>
      <c r="AI112" s="1420"/>
      <c r="AJ112" s="1421"/>
      <c r="AK112" s="1422"/>
      <c r="AL112" s="1423"/>
      <c r="AM112" s="1409"/>
      <c r="AN112" s="120"/>
      <c r="AO112" s="1410"/>
      <c r="AP112" s="1410"/>
      <c r="AQ112" s="1410"/>
      <c r="AR112" s="1411"/>
      <c r="AS112" s="1412"/>
      <c r="AT112" s="1413"/>
      <c r="AU112" s="1414"/>
      <c r="AV112" s="1415"/>
      <c r="AW112" s="1416"/>
      <c r="AX112" s="1415"/>
      <c r="AY112" s="1417"/>
      <c r="AZ112" s="1418"/>
      <c r="BA112" s="1419"/>
      <c r="BB112" s="1420"/>
      <c r="BC112" s="1421"/>
      <c r="BD112" s="1422"/>
      <c r="BE112" s="1423"/>
      <c r="BH112" s="3">
        <v>1</v>
      </c>
    </row>
    <row r="113" spans="2:60" ht="27" customHeight="1">
      <c r="B113" s="120"/>
      <c r="C113" s="1410"/>
      <c r="D113" s="1410"/>
      <c r="E113" s="1410"/>
      <c r="F113" s="1411"/>
      <c r="G113" s="1412"/>
      <c r="H113" s="1413"/>
      <c r="I113" s="1414"/>
      <c r="J113" s="1415"/>
      <c r="K113" s="1416"/>
      <c r="L113" s="1415"/>
      <c r="M113" s="1417"/>
      <c r="N113" s="1418"/>
      <c r="O113" s="1419"/>
      <c r="P113" s="1420"/>
      <c r="Q113" s="1421"/>
      <c r="R113" s="1422"/>
      <c r="S113" s="1423"/>
      <c r="T113" s="1409"/>
      <c r="U113" s="120"/>
      <c r="V113" s="1410"/>
      <c r="W113" s="1410"/>
      <c r="X113" s="1410"/>
      <c r="Y113" s="1411"/>
      <c r="Z113" s="1412"/>
      <c r="AA113" s="1413"/>
      <c r="AB113" s="1414"/>
      <c r="AC113" s="1415"/>
      <c r="AD113" s="1416"/>
      <c r="AE113" s="1415"/>
      <c r="AF113" s="1417"/>
      <c r="AG113" s="1418"/>
      <c r="AH113" s="1419"/>
      <c r="AI113" s="1420"/>
      <c r="AJ113" s="1421"/>
      <c r="AK113" s="1422"/>
      <c r="AL113" s="1423"/>
      <c r="AM113" s="1409"/>
      <c r="AN113" s="120"/>
      <c r="AO113" s="1410"/>
      <c r="AP113" s="1410"/>
      <c r="AQ113" s="1410"/>
      <c r="AR113" s="1411"/>
      <c r="AS113" s="1412"/>
      <c r="AT113" s="1413"/>
      <c r="AU113" s="1414"/>
      <c r="AV113" s="1415"/>
      <c r="AW113" s="1416"/>
      <c r="AX113" s="1415"/>
      <c r="AY113" s="1417"/>
      <c r="AZ113" s="1418"/>
      <c r="BA113" s="1419"/>
      <c r="BB113" s="1420"/>
      <c r="BC113" s="1421"/>
      <c r="BD113" s="1422"/>
      <c r="BE113" s="1423"/>
      <c r="BH113" s="3">
        <v>1</v>
      </c>
    </row>
    <row r="114" spans="2:60" ht="27" customHeight="1">
      <c r="B114" s="120"/>
      <c r="C114" s="1410"/>
      <c r="D114" s="1410"/>
      <c r="E114" s="1410"/>
      <c r="F114" s="1411"/>
      <c r="G114" s="1412"/>
      <c r="H114" s="1413"/>
      <c r="I114" s="1414"/>
      <c r="J114" s="1415"/>
      <c r="K114" s="1416"/>
      <c r="L114" s="1415"/>
      <c r="M114" s="1417"/>
      <c r="N114" s="1418"/>
      <c r="O114" s="1419"/>
      <c r="P114" s="1420"/>
      <c r="Q114" s="1421"/>
      <c r="R114" s="1422"/>
      <c r="S114" s="1423"/>
      <c r="T114" s="1409"/>
      <c r="U114" s="120"/>
      <c r="V114" s="1410"/>
      <c r="W114" s="1410"/>
      <c r="X114" s="1410"/>
      <c r="Y114" s="1411"/>
      <c r="Z114" s="1412"/>
      <c r="AA114" s="1413"/>
      <c r="AB114" s="1414"/>
      <c r="AC114" s="1415"/>
      <c r="AD114" s="1416"/>
      <c r="AE114" s="1415"/>
      <c r="AF114" s="1417"/>
      <c r="AG114" s="1418"/>
      <c r="AH114" s="1419"/>
      <c r="AI114" s="1420"/>
      <c r="AJ114" s="1421"/>
      <c r="AK114" s="1422"/>
      <c r="AL114" s="1423"/>
      <c r="AM114" s="1409"/>
      <c r="AN114" s="120"/>
      <c r="AO114" s="1410"/>
      <c r="AP114" s="1410"/>
      <c r="AQ114" s="1410"/>
      <c r="AR114" s="1411"/>
      <c r="AS114" s="1412"/>
      <c r="AT114" s="1413"/>
      <c r="AU114" s="1414"/>
      <c r="AV114" s="1415"/>
      <c r="AW114" s="1416"/>
      <c r="AX114" s="1415"/>
      <c r="AY114" s="1417"/>
      <c r="AZ114" s="1418"/>
      <c r="BA114" s="1419"/>
      <c r="BB114" s="1420"/>
      <c r="BC114" s="1421"/>
      <c r="BD114" s="1422"/>
      <c r="BE114" s="1423"/>
      <c r="BH114" s="3">
        <v>1</v>
      </c>
    </row>
    <row r="115" spans="2:60" ht="27" customHeight="1">
      <c r="B115" s="120"/>
      <c r="C115" s="1410"/>
      <c r="D115" s="1410"/>
      <c r="E115" s="1410"/>
      <c r="F115" s="1411"/>
      <c r="G115" s="1412"/>
      <c r="H115" s="1413"/>
      <c r="I115" s="1414"/>
      <c r="J115" s="1415"/>
      <c r="K115" s="1416"/>
      <c r="L115" s="1415"/>
      <c r="M115" s="1417"/>
      <c r="N115" s="1418"/>
      <c r="O115" s="1419"/>
      <c r="P115" s="1420"/>
      <c r="Q115" s="1421"/>
      <c r="R115" s="1422"/>
      <c r="S115" s="1423"/>
      <c r="T115" s="1409"/>
      <c r="U115" s="120"/>
      <c r="V115" s="1410"/>
      <c r="W115" s="1410"/>
      <c r="X115" s="1410"/>
      <c r="Y115" s="1411"/>
      <c r="Z115" s="1412"/>
      <c r="AA115" s="1413"/>
      <c r="AB115" s="1414"/>
      <c r="AC115" s="1415"/>
      <c r="AD115" s="1416"/>
      <c r="AE115" s="1415"/>
      <c r="AF115" s="1417"/>
      <c r="AG115" s="1418"/>
      <c r="AH115" s="1419"/>
      <c r="AI115" s="1420"/>
      <c r="AJ115" s="1421"/>
      <c r="AK115" s="1422"/>
      <c r="AL115" s="1423"/>
      <c r="AM115" s="1409"/>
      <c r="AN115" s="120"/>
      <c r="AO115" s="1410"/>
      <c r="AP115" s="1410"/>
      <c r="AQ115" s="1410"/>
      <c r="AR115" s="1411"/>
      <c r="AS115" s="1412"/>
      <c r="AT115" s="1413"/>
      <c r="AU115" s="1414"/>
      <c r="AV115" s="1415"/>
      <c r="AW115" s="1416"/>
      <c r="AX115" s="1415"/>
      <c r="AY115" s="1417"/>
      <c r="AZ115" s="1418"/>
      <c r="BA115" s="1419"/>
      <c r="BB115" s="1420"/>
      <c r="BC115" s="1421"/>
      <c r="BD115" s="1422"/>
      <c r="BE115" s="1423"/>
      <c r="BH115" s="3">
        <v>1</v>
      </c>
    </row>
    <row r="116" spans="2:60" ht="27" customHeight="1">
      <c r="B116" s="120"/>
      <c r="C116" s="1410"/>
      <c r="D116" s="1410"/>
      <c r="E116" s="1410"/>
      <c r="F116" s="1411"/>
      <c r="G116" s="1412"/>
      <c r="H116" s="1413"/>
      <c r="I116" s="1414"/>
      <c r="J116" s="1415"/>
      <c r="K116" s="1416"/>
      <c r="L116" s="1415"/>
      <c r="M116" s="1417"/>
      <c r="N116" s="1418"/>
      <c r="O116" s="1419"/>
      <c r="P116" s="1420"/>
      <c r="Q116" s="1421"/>
      <c r="R116" s="1422"/>
      <c r="S116" s="1423"/>
      <c r="T116" s="1409"/>
      <c r="U116" s="120"/>
      <c r="V116" s="1410"/>
      <c r="W116" s="1410"/>
      <c r="X116" s="1410"/>
      <c r="Y116" s="1411"/>
      <c r="Z116" s="1412"/>
      <c r="AA116" s="1413"/>
      <c r="AB116" s="1414"/>
      <c r="AC116" s="1415"/>
      <c r="AD116" s="1416"/>
      <c r="AE116" s="1415"/>
      <c r="AF116" s="1417"/>
      <c r="AG116" s="1418"/>
      <c r="AH116" s="1419"/>
      <c r="AI116" s="1420"/>
      <c r="AJ116" s="1421"/>
      <c r="AK116" s="1422"/>
      <c r="AL116" s="1423"/>
      <c r="AM116" s="1409"/>
      <c r="AN116" s="120"/>
      <c r="AO116" s="1410"/>
      <c r="AP116" s="1410"/>
      <c r="AQ116" s="1410"/>
      <c r="AR116" s="1411"/>
      <c r="AS116" s="1412"/>
      <c r="AT116" s="1413"/>
      <c r="AU116" s="1414"/>
      <c r="AV116" s="1415"/>
      <c r="AW116" s="1416"/>
      <c r="AX116" s="1415"/>
      <c r="AY116" s="1417"/>
      <c r="AZ116" s="1418"/>
      <c r="BA116" s="1419"/>
      <c r="BB116" s="1420"/>
      <c r="BC116" s="1421"/>
      <c r="BD116" s="1422"/>
      <c r="BE116" s="1423"/>
      <c r="BH116" s="3">
        <v>1</v>
      </c>
    </row>
    <row r="117" spans="2:60" ht="27" customHeight="1">
      <c r="B117" s="120"/>
      <c r="C117" s="1410"/>
      <c r="D117" s="1410"/>
      <c r="E117" s="1410"/>
      <c r="F117" s="1411"/>
      <c r="G117" s="1412"/>
      <c r="H117" s="1413"/>
      <c r="I117" s="1414"/>
      <c r="J117" s="1415"/>
      <c r="K117" s="1416"/>
      <c r="L117" s="1415"/>
      <c r="M117" s="1417"/>
      <c r="N117" s="1418"/>
      <c r="O117" s="1419"/>
      <c r="P117" s="1420"/>
      <c r="Q117" s="1421"/>
      <c r="R117" s="1422"/>
      <c r="S117" s="1423"/>
      <c r="T117" s="1409"/>
      <c r="U117" s="120"/>
      <c r="V117" s="1410"/>
      <c r="W117" s="1410"/>
      <c r="X117" s="1410"/>
      <c r="Y117" s="1411"/>
      <c r="Z117" s="1412"/>
      <c r="AA117" s="1413"/>
      <c r="AB117" s="1414"/>
      <c r="AC117" s="1415"/>
      <c r="AD117" s="1416"/>
      <c r="AE117" s="1415"/>
      <c r="AF117" s="1417"/>
      <c r="AG117" s="1418"/>
      <c r="AH117" s="1419"/>
      <c r="AI117" s="1420"/>
      <c r="AJ117" s="1421"/>
      <c r="AK117" s="1422"/>
      <c r="AL117" s="1423"/>
      <c r="AM117" s="1409"/>
      <c r="AN117" s="120"/>
      <c r="AO117" s="1410"/>
      <c r="AP117" s="1410"/>
      <c r="AQ117" s="1410"/>
      <c r="AR117" s="1411"/>
      <c r="AS117" s="1412"/>
      <c r="AT117" s="1413"/>
      <c r="AU117" s="1414"/>
      <c r="AV117" s="1415"/>
      <c r="AW117" s="1416"/>
      <c r="AX117" s="1415"/>
      <c r="AY117" s="1417"/>
      <c r="AZ117" s="1418"/>
      <c r="BA117" s="1419"/>
      <c r="BB117" s="1420"/>
      <c r="BC117" s="1421"/>
      <c r="BD117" s="1422"/>
      <c r="BE117" s="1423"/>
      <c r="BH117" s="3">
        <v>1</v>
      </c>
    </row>
    <row r="118" spans="2:60" ht="27" customHeight="1">
      <c r="B118" s="120"/>
      <c r="C118" s="1410"/>
      <c r="D118" s="1410"/>
      <c r="E118" s="1410"/>
      <c r="F118" s="1411"/>
      <c r="G118" s="1412"/>
      <c r="H118" s="1413"/>
      <c r="I118" s="1414"/>
      <c r="J118" s="1415"/>
      <c r="K118" s="1416"/>
      <c r="L118" s="1415"/>
      <c r="M118" s="1417"/>
      <c r="N118" s="1418"/>
      <c r="O118" s="1419"/>
      <c r="P118" s="1420"/>
      <c r="Q118" s="1421"/>
      <c r="R118" s="1422"/>
      <c r="S118" s="1423"/>
      <c r="T118" s="1409"/>
      <c r="U118" s="120"/>
      <c r="V118" s="1410"/>
      <c r="W118" s="1410"/>
      <c r="X118" s="1410"/>
      <c r="Y118" s="1411"/>
      <c r="Z118" s="1412"/>
      <c r="AA118" s="1413"/>
      <c r="AB118" s="1414"/>
      <c r="AC118" s="1415"/>
      <c r="AD118" s="1416"/>
      <c r="AE118" s="1415"/>
      <c r="AF118" s="1417"/>
      <c r="AG118" s="1418"/>
      <c r="AH118" s="1419"/>
      <c r="AI118" s="1420"/>
      <c r="AJ118" s="1421"/>
      <c r="AK118" s="1422"/>
      <c r="AL118" s="1423"/>
      <c r="AM118" s="1409"/>
      <c r="AN118" s="120"/>
      <c r="AO118" s="1410"/>
      <c r="AP118" s="1410"/>
      <c r="AQ118" s="1410"/>
      <c r="AR118" s="1411"/>
      <c r="AS118" s="1412"/>
      <c r="AT118" s="1413"/>
      <c r="AU118" s="1414"/>
      <c r="AV118" s="1415"/>
      <c r="AW118" s="1416"/>
      <c r="AX118" s="1415"/>
      <c r="AY118" s="1417"/>
      <c r="AZ118" s="1418"/>
      <c r="BA118" s="1419"/>
      <c r="BB118" s="1420"/>
      <c r="BC118" s="1421"/>
      <c r="BD118" s="1422"/>
      <c r="BE118" s="1423"/>
      <c r="BH118" s="3">
        <v>1</v>
      </c>
    </row>
    <row r="119" spans="2:60" ht="27" customHeight="1">
      <c r="B119" s="120"/>
      <c r="C119" s="1410"/>
      <c r="D119" s="1410"/>
      <c r="E119" s="1410"/>
      <c r="F119" s="1411"/>
      <c r="G119" s="1412"/>
      <c r="H119" s="1413"/>
      <c r="I119" s="1414"/>
      <c r="J119" s="1415"/>
      <c r="K119" s="1416"/>
      <c r="L119" s="1415"/>
      <c r="M119" s="1417"/>
      <c r="N119" s="1418"/>
      <c r="O119" s="1419"/>
      <c r="P119" s="1420"/>
      <c r="Q119" s="1421"/>
      <c r="R119" s="1422"/>
      <c r="S119" s="1423"/>
      <c r="T119" s="1409"/>
      <c r="U119" s="120"/>
      <c r="V119" s="1410"/>
      <c r="W119" s="1410"/>
      <c r="X119" s="1410"/>
      <c r="Y119" s="1411"/>
      <c r="Z119" s="1412"/>
      <c r="AA119" s="1413"/>
      <c r="AB119" s="1414"/>
      <c r="AC119" s="1415"/>
      <c r="AD119" s="1416"/>
      <c r="AE119" s="1415"/>
      <c r="AF119" s="1417"/>
      <c r="AG119" s="1418"/>
      <c r="AH119" s="1419"/>
      <c r="AI119" s="1420"/>
      <c r="AJ119" s="1421"/>
      <c r="AK119" s="1422"/>
      <c r="AL119" s="1423"/>
      <c r="AM119" s="1409"/>
      <c r="AN119" s="120"/>
      <c r="AO119" s="1410"/>
      <c r="AP119" s="1410"/>
      <c r="AQ119" s="1410"/>
      <c r="AR119" s="1411"/>
      <c r="AS119" s="1412"/>
      <c r="AT119" s="1413"/>
      <c r="AU119" s="1414"/>
      <c r="AV119" s="1415"/>
      <c r="AW119" s="1416"/>
      <c r="AX119" s="1415"/>
      <c r="AY119" s="1417"/>
      <c r="AZ119" s="1418"/>
      <c r="BA119" s="1419"/>
      <c r="BB119" s="1420"/>
      <c r="BC119" s="1421"/>
      <c r="BD119" s="1422"/>
      <c r="BE119" s="1423"/>
      <c r="BH119" s="3">
        <v>1</v>
      </c>
    </row>
    <row r="120" spans="2:60" ht="27" customHeight="1">
      <c r="B120" s="120"/>
      <c r="C120" s="1410"/>
      <c r="D120" s="1410"/>
      <c r="E120" s="1410"/>
      <c r="F120" s="1411"/>
      <c r="G120" s="1412"/>
      <c r="H120" s="1413"/>
      <c r="I120" s="1414"/>
      <c r="J120" s="1415"/>
      <c r="K120" s="1416"/>
      <c r="L120" s="1415"/>
      <c r="M120" s="1417"/>
      <c r="N120" s="1418"/>
      <c r="O120" s="1419"/>
      <c r="P120" s="1420"/>
      <c r="Q120" s="1421"/>
      <c r="R120" s="1422"/>
      <c r="S120" s="1423"/>
      <c r="T120" s="1409"/>
      <c r="U120" s="120"/>
      <c r="V120" s="1410"/>
      <c r="W120" s="1410"/>
      <c r="X120" s="1410"/>
      <c r="Y120" s="1411"/>
      <c r="Z120" s="1412"/>
      <c r="AA120" s="1413"/>
      <c r="AB120" s="1414"/>
      <c r="AC120" s="1415"/>
      <c r="AD120" s="1416"/>
      <c r="AE120" s="1415"/>
      <c r="AF120" s="1417"/>
      <c r="AG120" s="1418"/>
      <c r="AH120" s="1419"/>
      <c r="AI120" s="1420"/>
      <c r="AJ120" s="1421"/>
      <c r="AK120" s="1422"/>
      <c r="AL120" s="1423"/>
      <c r="AM120" s="1409"/>
      <c r="AN120" s="120"/>
      <c r="AO120" s="1410"/>
      <c r="AP120" s="1410"/>
      <c r="AQ120" s="1410"/>
      <c r="AR120" s="1411"/>
      <c r="AS120" s="1412"/>
      <c r="AT120" s="1413"/>
      <c r="AU120" s="1414"/>
      <c r="AV120" s="1415"/>
      <c r="AW120" s="1416"/>
      <c r="AX120" s="1415"/>
      <c r="AY120" s="1417"/>
      <c r="AZ120" s="1418"/>
      <c r="BA120" s="1419"/>
      <c r="BB120" s="1420"/>
      <c r="BC120" s="1421"/>
      <c r="BD120" s="1422"/>
      <c r="BE120" s="1423"/>
      <c r="BH120" s="3">
        <v>1</v>
      </c>
    </row>
    <row r="121" spans="2:60" ht="27" customHeight="1">
      <c r="B121" s="120"/>
      <c r="C121" s="1410"/>
      <c r="D121" s="1410"/>
      <c r="E121" s="1410"/>
      <c r="F121" s="1411"/>
      <c r="G121" s="1412"/>
      <c r="H121" s="1413"/>
      <c r="I121" s="1414"/>
      <c r="J121" s="1415"/>
      <c r="K121" s="1416"/>
      <c r="L121" s="1415"/>
      <c r="M121" s="1417"/>
      <c r="N121" s="1418"/>
      <c r="O121" s="1419"/>
      <c r="P121" s="1420"/>
      <c r="Q121" s="1421"/>
      <c r="R121" s="1422"/>
      <c r="S121" s="1423"/>
      <c r="T121" s="1409"/>
      <c r="U121" s="120"/>
      <c r="V121" s="1410"/>
      <c r="W121" s="1410"/>
      <c r="X121" s="1410"/>
      <c r="Y121" s="1411"/>
      <c r="Z121" s="1412"/>
      <c r="AA121" s="1413"/>
      <c r="AB121" s="1414"/>
      <c r="AC121" s="1415"/>
      <c r="AD121" s="1416"/>
      <c r="AE121" s="1415"/>
      <c r="AF121" s="1417"/>
      <c r="AG121" s="1418"/>
      <c r="AH121" s="1419"/>
      <c r="AI121" s="1420"/>
      <c r="AJ121" s="1421"/>
      <c r="AK121" s="1422"/>
      <c r="AL121" s="1423"/>
      <c r="AN121" s="120"/>
      <c r="AO121" s="1410"/>
      <c r="AP121" s="1410"/>
      <c r="AQ121" s="1410"/>
      <c r="AR121" s="1411"/>
      <c r="AS121" s="1412"/>
      <c r="AT121" s="1413"/>
      <c r="AU121" s="1414"/>
      <c r="AV121" s="1415"/>
      <c r="AW121" s="1416"/>
      <c r="AX121" s="1415"/>
      <c r="AY121" s="1417"/>
      <c r="AZ121" s="1418"/>
      <c r="BA121" s="1419"/>
      <c r="BB121" s="1420"/>
      <c r="BC121" s="1421"/>
      <c r="BD121" s="1422"/>
      <c r="BE121" s="1423"/>
      <c r="BH121" s="3">
        <v>1</v>
      </c>
    </row>
    <row r="122" spans="2:60" ht="27" customHeight="1">
      <c r="B122" s="120"/>
      <c r="C122" s="1410"/>
      <c r="D122" s="1410"/>
      <c r="E122" s="1410"/>
      <c r="F122" s="1411"/>
      <c r="G122" s="1412"/>
      <c r="H122" s="1413"/>
      <c r="I122" s="1414"/>
      <c r="J122" s="1415"/>
      <c r="K122" s="1416"/>
      <c r="L122" s="1415"/>
      <c r="M122" s="1417"/>
      <c r="N122" s="1418"/>
      <c r="O122" s="1419"/>
      <c r="P122" s="1420"/>
      <c r="Q122" s="1421"/>
      <c r="R122" s="1422"/>
      <c r="S122" s="1423"/>
      <c r="T122" s="1409"/>
      <c r="U122" s="120"/>
      <c r="V122" s="1410"/>
      <c r="W122" s="1410"/>
      <c r="X122" s="1410"/>
      <c r="Y122" s="1411"/>
      <c r="Z122" s="1412"/>
      <c r="AA122" s="1413"/>
      <c r="AB122" s="1414"/>
      <c r="AC122" s="1415"/>
      <c r="AD122" s="1416"/>
      <c r="AE122" s="1415"/>
      <c r="AF122" s="1417"/>
      <c r="AG122" s="1418"/>
      <c r="AH122" s="1419"/>
      <c r="AI122" s="1420"/>
      <c r="AJ122" s="1421"/>
      <c r="AK122" s="1422"/>
      <c r="AL122" s="1423"/>
      <c r="AN122" s="120"/>
      <c r="AO122" s="1410"/>
      <c r="AP122" s="1410"/>
      <c r="AQ122" s="1410"/>
      <c r="AR122" s="1411"/>
      <c r="AS122" s="1412"/>
      <c r="AT122" s="1413"/>
      <c r="AU122" s="1414"/>
      <c r="AV122" s="1415"/>
      <c r="AW122" s="1416"/>
      <c r="AX122" s="1415"/>
      <c r="AY122" s="1417"/>
      <c r="AZ122" s="1418"/>
      <c r="BA122" s="1419"/>
      <c r="BB122" s="1420"/>
      <c r="BC122" s="1421"/>
      <c r="BD122" s="1422"/>
      <c r="BE122" s="1423"/>
      <c r="BH122" s="3">
        <v>1</v>
      </c>
    </row>
    <row r="123" spans="2:60" ht="27" customHeight="1">
      <c r="B123" s="120"/>
      <c r="C123" s="1410"/>
      <c r="D123" s="1410"/>
      <c r="E123" s="1410"/>
      <c r="F123" s="1411"/>
      <c r="G123" s="1412"/>
      <c r="H123" s="1413"/>
      <c r="I123" s="1414"/>
      <c r="J123" s="1415"/>
      <c r="K123" s="1416"/>
      <c r="L123" s="1415"/>
      <c r="M123" s="1417"/>
      <c r="N123" s="1418"/>
      <c r="O123" s="1419"/>
      <c r="P123" s="1420"/>
      <c r="Q123" s="1421"/>
      <c r="R123" s="1422"/>
      <c r="S123" s="1423"/>
      <c r="T123" s="1409"/>
      <c r="U123" s="120"/>
      <c r="V123" s="1410"/>
      <c r="W123" s="1410"/>
      <c r="X123" s="1410"/>
      <c r="Y123" s="1411"/>
      <c r="Z123" s="1412"/>
      <c r="AA123" s="1413"/>
      <c r="AB123" s="1414"/>
      <c r="AC123" s="1415"/>
      <c r="AD123" s="1416"/>
      <c r="AE123" s="1415"/>
      <c r="AF123" s="1417"/>
      <c r="AG123" s="1418"/>
      <c r="AH123" s="1419"/>
      <c r="AI123" s="1420"/>
      <c r="AJ123" s="1421"/>
      <c r="AK123" s="1422"/>
      <c r="AL123" s="1423"/>
      <c r="AN123" s="120"/>
      <c r="AO123" s="1410"/>
      <c r="AP123" s="1410"/>
      <c r="AQ123" s="1410"/>
      <c r="AR123" s="1411"/>
      <c r="AS123" s="1412"/>
      <c r="AT123" s="1413"/>
      <c r="AU123" s="1414"/>
      <c r="AV123" s="1415"/>
      <c r="AW123" s="1416"/>
      <c r="AX123" s="1415"/>
      <c r="AY123" s="1417"/>
      <c r="AZ123" s="1418"/>
      <c r="BA123" s="1419"/>
      <c r="BB123" s="1420"/>
      <c r="BC123" s="1421"/>
      <c r="BD123" s="1422"/>
      <c r="BE123" s="1423"/>
      <c r="BH123" s="3">
        <v>1</v>
      </c>
    </row>
    <row r="124" spans="2:60" ht="27" customHeight="1">
      <c r="B124" s="120"/>
      <c r="C124" s="1410"/>
      <c r="D124" s="1410"/>
      <c r="E124" s="1410"/>
      <c r="F124" s="1411"/>
      <c r="G124" s="1412"/>
      <c r="H124" s="1413"/>
      <c r="I124" s="1414"/>
      <c r="J124" s="1415"/>
      <c r="K124" s="1416"/>
      <c r="L124" s="1415"/>
      <c r="M124" s="1417"/>
      <c r="N124" s="1418"/>
      <c r="O124" s="1419"/>
      <c r="P124" s="1420"/>
      <c r="Q124" s="1421"/>
      <c r="R124" s="1422"/>
      <c r="S124" s="1423"/>
      <c r="T124" s="1409"/>
      <c r="U124" s="120"/>
      <c r="V124" s="1410"/>
      <c r="W124" s="1410"/>
      <c r="X124" s="1410"/>
      <c r="Y124" s="1411"/>
      <c r="Z124" s="1412"/>
      <c r="AA124" s="1413"/>
      <c r="AB124" s="1414"/>
      <c r="AC124" s="1415"/>
      <c r="AD124" s="1416"/>
      <c r="AE124" s="1415"/>
      <c r="AF124" s="1417"/>
      <c r="AG124" s="1418"/>
      <c r="AH124" s="1419"/>
      <c r="AI124" s="1420"/>
      <c r="AJ124" s="1421"/>
      <c r="AK124" s="1422"/>
      <c r="AL124" s="1423"/>
      <c r="AM124" s="1409"/>
      <c r="AN124" s="120"/>
      <c r="AO124" s="1410"/>
      <c r="AP124" s="1410"/>
      <c r="AQ124" s="1410"/>
      <c r="AR124" s="1411"/>
      <c r="AS124" s="1412"/>
      <c r="AT124" s="1413"/>
      <c r="AU124" s="1414"/>
      <c r="AV124" s="1415"/>
      <c r="AW124" s="1416"/>
      <c r="AX124" s="1415"/>
      <c r="AY124" s="1417"/>
      <c r="AZ124" s="1418"/>
      <c r="BA124" s="1419"/>
      <c r="BB124" s="1420"/>
      <c r="BC124" s="1421"/>
      <c r="BD124" s="1422"/>
      <c r="BE124" s="1423"/>
      <c r="BH124" s="3">
        <v>1</v>
      </c>
    </row>
    <row r="125" spans="2:60" ht="27" customHeight="1">
      <c r="B125" s="120"/>
      <c r="C125" s="1410"/>
      <c r="D125" s="1410"/>
      <c r="E125" s="1410"/>
      <c r="F125" s="1411"/>
      <c r="G125" s="1412"/>
      <c r="H125" s="1413"/>
      <c r="I125" s="1414"/>
      <c r="J125" s="1415"/>
      <c r="K125" s="1416"/>
      <c r="L125" s="1415"/>
      <c r="M125" s="1417"/>
      <c r="N125" s="1418"/>
      <c r="O125" s="1419"/>
      <c r="P125" s="1420"/>
      <c r="Q125" s="1421"/>
      <c r="R125" s="1422"/>
      <c r="S125" s="1423"/>
      <c r="T125" s="1409"/>
      <c r="U125" s="120"/>
      <c r="V125" s="1410"/>
      <c r="W125" s="1410"/>
      <c r="X125" s="1410"/>
      <c r="Y125" s="1411"/>
      <c r="Z125" s="1412"/>
      <c r="AA125" s="1413"/>
      <c r="AB125" s="1414"/>
      <c r="AC125" s="1415"/>
      <c r="AD125" s="1416"/>
      <c r="AE125" s="1415"/>
      <c r="AF125" s="1417"/>
      <c r="AG125" s="1418"/>
      <c r="AH125" s="1419"/>
      <c r="AI125" s="1420"/>
      <c r="AJ125" s="1421"/>
      <c r="AK125" s="1422"/>
      <c r="AL125" s="1423"/>
      <c r="AM125" s="1409"/>
      <c r="AN125" s="120"/>
      <c r="AO125" s="1410"/>
      <c r="AP125" s="1410"/>
      <c r="AQ125" s="1410"/>
      <c r="AR125" s="1411"/>
      <c r="AS125" s="1412"/>
      <c r="AT125" s="1413"/>
      <c r="AU125" s="1414"/>
      <c r="AV125" s="1415"/>
      <c r="AW125" s="1416"/>
      <c r="AX125" s="1415"/>
      <c r="AY125" s="1417"/>
      <c r="AZ125" s="1418"/>
      <c r="BA125" s="1419"/>
      <c r="BB125" s="1420"/>
      <c r="BC125" s="1421"/>
      <c r="BD125" s="1422"/>
      <c r="BE125" s="1423"/>
      <c r="BH125" s="3">
        <v>1</v>
      </c>
    </row>
    <row r="126" spans="2:60" ht="27" customHeight="1">
      <c r="B126" s="120"/>
      <c r="C126" s="1410"/>
      <c r="D126" s="1410"/>
      <c r="E126" s="1410"/>
      <c r="F126" s="1411"/>
      <c r="G126" s="1412"/>
      <c r="H126" s="1413"/>
      <c r="I126" s="1414"/>
      <c r="J126" s="1415"/>
      <c r="K126" s="1416"/>
      <c r="L126" s="1415"/>
      <c r="M126" s="1417"/>
      <c r="N126" s="1418"/>
      <c r="O126" s="1419"/>
      <c r="P126" s="1420"/>
      <c r="Q126" s="1421"/>
      <c r="R126" s="1422"/>
      <c r="S126" s="1423"/>
      <c r="T126" s="1409"/>
      <c r="U126" s="120"/>
      <c r="V126" s="1410"/>
      <c r="W126" s="1410"/>
      <c r="X126" s="1410"/>
      <c r="Y126" s="1411"/>
      <c r="Z126" s="1412"/>
      <c r="AA126" s="1413"/>
      <c r="AB126" s="1414"/>
      <c r="AC126" s="1415"/>
      <c r="AD126" s="1416"/>
      <c r="AE126" s="1415"/>
      <c r="AF126" s="1417"/>
      <c r="AG126" s="1418"/>
      <c r="AH126" s="1419"/>
      <c r="AI126" s="1420"/>
      <c r="AJ126" s="1421"/>
      <c r="AK126" s="1422"/>
      <c r="AL126" s="1423"/>
      <c r="AM126" s="1409"/>
      <c r="AN126" s="120"/>
      <c r="AO126" s="1410"/>
      <c r="AP126" s="1410"/>
      <c r="AQ126" s="1410"/>
      <c r="AR126" s="1411"/>
      <c r="AS126" s="1412"/>
      <c r="AT126" s="1413"/>
      <c r="AU126" s="1414"/>
      <c r="AV126" s="1415"/>
      <c r="AW126" s="1416"/>
      <c r="AX126" s="1415"/>
      <c r="AY126" s="1417"/>
      <c r="AZ126" s="1418"/>
      <c r="BA126" s="1419"/>
      <c r="BB126" s="1420"/>
      <c r="BC126" s="1421"/>
      <c r="BD126" s="1422"/>
      <c r="BE126" s="1423"/>
      <c r="BH126" s="3">
        <v>1</v>
      </c>
    </row>
    <row r="127" spans="2:60" ht="27" customHeight="1">
      <c r="B127" s="120"/>
      <c r="C127" s="1410"/>
      <c r="D127" s="1410"/>
      <c r="E127" s="1410"/>
      <c r="F127" s="1411"/>
      <c r="G127" s="1412"/>
      <c r="H127" s="1413"/>
      <c r="I127" s="1414"/>
      <c r="J127" s="1415"/>
      <c r="K127" s="1416"/>
      <c r="L127" s="1415"/>
      <c r="M127" s="1417"/>
      <c r="N127" s="1418"/>
      <c r="O127" s="1419"/>
      <c r="P127" s="1420"/>
      <c r="Q127" s="1421"/>
      <c r="R127" s="1422"/>
      <c r="S127" s="1423"/>
      <c r="T127" s="1409"/>
      <c r="U127" s="120"/>
      <c r="V127" s="1410"/>
      <c r="W127" s="1410"/>
      <c r="X127" s="1410"/>
      <c r="Y127" s="1411"/>
      <c r="Z127" s="1412"/>
      <c r="AA127" s="1413"/>
      <c r="AB127" s="1414"/>
      <c r="AC127" s="1415"/>
      <c r="AD127" s="1416"/>
      <c r="AE127" s="1415"/>
      <c r="AF127" s="1417"/>
      <c r="AG127" s="1418"/>
      <c r="AH127" s="1419"/>
      <c r="AI127" s="1420"/>
      <c r="AJ127" s="1421"/>
      <c r="AK127" s="1422"/>
      <c r="AL127" s="1423"/>
      <c r="AM127" s="1409"/>
      <c r="AN127" s="120"/>
      <c r="AO127" s="1410"/>
      <c r="AP127" s="1410"/>
      <c r="AQ127" s="1410"/>
      <c r="AR127" s="1411"/>
      <c r="AS127" s="1412"/>
      <c r="AT127" s="1413"/>
      <c r="AU127" s="1414"/>
      <c r="AV127" s="1415"/>
      <c r="AW127" s="1416"/>
      <c r="AX127" s="1415"/>
      <c r="AY127" s="1417"/>
      <c r="AZ127" s="1418"/>
      <c r="BA127" s="1419"/>
      <c r="BB127" s="1420"/>
      <c r="BC127" s="1421"/>
      <c r="BD127" s="1422"/>
      <c r="BE127" s="1423"/>
      <c r="BH127" s="3">
        <v>1</v>
      </c>
    </row>
    <row r="128" spans="2:60" ht="27" customHeight="1">
      <c r="B128" s="120"/>
      <c r="C128" s="1410"/>
      <c r="D128" s="1410"/>
      <c r="E128" s="1410"/>
      <c r="F128" s="1411"/>
      <c r="G128" s="1412"/>
      <c r="H128" s="1413"/>
      <c r="I128" s="1414"/>
      <c r="J128" s="1415"/>
      <c r="K128" s="1416"/>
      <c r="L128" s="1415"/>
      <c r="M128" s="1417"/>
      <c r="N128" s="1418"/>
      <c r="O128" s="1419"/>
      <c r="P128" s="1420"/>
      <c r="Q128" s="1421"/>
      <c r="R128" s="1422"/>
      <c r="S128" s="1423"/>
      <c r="T128" s="1409"/>
      <c r="U128" s="120"/>
      <c r="V128" s="1410"/>
      <c r="W128" s="1410"/>
      <c r="X128" s="1410"/>
      <c r="Y128" s="1411"/>
      <c r="Z128" s="1412"/>
      <c r="AA128" s="1413"/>
      <c r="AB128" s="1414"/>
      <c r="AC128" s="1415"/>
      <c r="AD128" s="1416"/>
      <c r="AE128" s="1415"/>
      <c r="AF128" s="1417"/>
      <c r="AG128" s="1418"/>
      <c r="AH128" s="1419"/>
      <c r="AI128" s="1420"/>
      <c r="AJ128" s="1421"/>
      <c r="AK128" s="1422"/>
      <c r="AL128" s="1423"/>
      <c r="AM128" s="1409"/>
      <c r="AN128" s="120"/>
      <c r="AO128" s="1410"/>
      <c r="AP128" s="1410"/>
      <c r="AQ128" s="1410"/>
      <c r="AR128" s="1411"/>
      <c r="AS128" s="1412"/>
      <c r="AT128" s="1413"/>
      <c r="AU128" s="1414"/>
      <c r="AV128" s="1415"/>
      <c r="AW128" s="1416"/>
      <c r="AX128" s="1415"/>
      <c r="AY128" s="1417"/>
      <c r="AZ128" s="1418"/>
      <c r="BA128" s="1419"/>
      <c r="BB128" s="1420"/>
      <c r="BC128" s="1421"/>
      <c r="BD128" s="1422"/>
      <c r="BE128" s="1423"/>
      <c r="BH128" s="3">
        <v>1</v>
      </c>
    </row>
    <row r="129" spans="2:60" ht="27" customHeight="1">
      <c r="B129" s="120"/>
      <c r="C129" s="1410"/>
      <c r="D129" s="1410"/>
      <c r="E129" s="1410"/>
      <c r="F129" s="1411"/>
      <c r="G129" s="1412"/>
      <c r="H129" s="1413"/>
      <c r="I129" s="1414"/>
      <c r="J129" s="1415"/>
      <c r="K129" s="1416"/>
      <c r="L129" s="1415"/>
      <c r="M129" s="1417"/>
      <c r="N129" s="1418"/>
      <c r="O129" s="1419"/>
      <c r="P129" s="1420"/>
      <c r="Q129" s="1421"/>
      <c r="R129" s="1422"/>
      <c r="S129" s="1423"/>
      <c r="T129" s="1409"/>
      <c r="U129" s="120"/>
      <c r="V129" s="1410"/>
      <c r="W129" s="1410"/>
      <c r="X129" s="1410"/>
      <c r="Y129" s="1411"/>
      <c r="Z129" s="1412"/>
      <c r="AA129" s="1413"/>
      <c r="AB129" s="1414"/>
      <c r="AC129" s="1415"/>
      <c r="AD129" s="1416"/>
      <c r="AE129" s="1415"/>
      <c r="AF129" s="1417"/>
      <c r="AG129" s="1418"/>
      <c r="AH129" s="1419"/>
      <c r="AI129" s="1420"/>
      <c r="AJ129" s="1421"/>
      <c r="AK129" s="1422"/>
      <c r="AL129" s="1423"/>
      <c r="AM129" s="1409"/>
      <c r="AN129" s="120"/>
      <c r="AO129" s="1410"/>
      <c r="AP129" s="1410"/>
      <c r="AQ129" s="1410"/>
      <c r="AR129" s="1411"/>
      <c r="AS129" s="1412"/>
      <c r="AT129" s="1413"/>
      <c r="AU129" s="1414"/>
      <c r="AV129" s="1415"/>
      <c r="AW129" s="1416"/>
      <c r="AX129" s="1415"/>
      <c r="AY129" s="1417"/>
      <c r="AZ129" s="1418"/>
      <c r="BA129" s="1419"/>
      <c r="BB129" s="1420"/>
      <c r="BC129" s="1421"/>
      <c r="BD129" s="1422"/>
      <c r="BE129" s="1423"/>
      <c r="BH129" s="3">
        <v>1</v>
      </c>
    </row>
    <row r="130" spans="2:60" ht="27" customHeight="1">
      <c r="B130" s="120"/>
      <c r="C130" s="1410"/>
      <c r="D130" s="1410"/>
      <c r="E130" s="1410"/>
      <c r="F130" s="1411"/>
      <c r="G130" s="1412"/>
      <c r="H130" s="1413"/>
      <c r="I130" s="1414"/>
      <c r="J130" s="1415"/>
      <c r="K130" s="1416"/>
      <c r="L130" s="1415"/>
      <c r="M130" s="1417"/>
      <c r="N130" s="1418"/>
      <c r="O130" s="1419"/>
      <c r="P130" s="1420"/>
      <c r="Q130" s="1421"/>
      <c r="R130" s="1422"/>
      <c r="S130" s="1423"/>
      <c r="T130" s="1409"/>
      <c r="U130" s="120"/>
      <c r="V130" s="1410"/>
      <c r="W130" s="1410"/>
      <c r="X130" s="1410"/>
      <c r="Y130" s="1411"/>
      <c r="Z130" s="1412"/>
      <c r="AA130" s="1413"/>
      <c r="AB130" s="1414"/>
      <c r="AC130" s="1415"/>
      <c r="AD130" s="1416"/>
      <c r="AE130" s="1415"/>
      <c r="AF130" s="1417"/>
      <c r="AG130" s="1418"/>
      <c r="AH130" s="1419"/>
      <c r="AI130" s="1420"/>
      <c r="AJ130" s="1421"/>
      <c r="AK130" s="1422"/>
      <c r="AL130" s="1423"/>
      <c r="AM130" s="1409"/>
      <c r="AN130" s="120"/>
      <c r="AO130" s="1410"/>
      <c r="AP130" s="1410"/>
      <c r="AQ130" s="1410"/>
      <c r="AR130" s="1411"/>
      <c r="AS130" s="1412"/>
      <c r="AT130" s="1413"/>
      <c r="AU130" s="1414"/>
      <c r="AV130" s="1415"/>
      <c r="AW130" s="1416"/>
      <c r="AX130" s="1415"/>
      <c r="AY130" s="1417"/>
      <c r="AZ130" s="1418"/>
      <c r="BA130" s="1419"/>
      <c r="BB130" s="1420"/>
      <c r="BC130" s="1421"/>
      <c r="BD130" s="1422"/>
      <c r="BE130" s="1423"/>
      <c r="BH130" s="3">
        <v>1</v>
      </c>
    </row>
    <row r="131" spans="2:60" ht="27" customHeight="1">
      <c r="B131" s="120"/>
      <c r="C131" s="1410"/>
      <c r="D131" s="1410"/>
      <c r="E131" s="1410"/>
      <c r="F131" s="1411"/>
      <c r="G131" s="1412"/>
      <c r="H131" s="1413"/>
      <c r="I131" s="1414"/>
      <c r="J131" s="1415"/>
      <c r="K131" s="1416"/>
      <c r="L131" s="1415"/>
      <c r="M131" s="1417"/>
      <c r="N131" s="1418"/>
      <c r="O131" s="1419"/>
      <c r="P131" s="1420"/>
      <c r="Q131" s="1421"/>
      <c r="R131" s="1422"/>
      <c r="S131" s="1423"/>
      <c r="T131" s="1409"/>
      <c r="U131" s="120"/>
      <c r="V131" s="1410"/>
      <c r="W131" s="1410"/>
      <c r="X131" s="1410"/>
      <c r="Y131" s="1411"/>
      <c r="Z131" s="1412"/>
      <c r="AA131" s="1413"/>
      <c r="AB131" s="1414"/>
      <c r="AC131" s="1415"/>
      <c r="AD131" s="1416"/>
      <c r="AE131" s="1415"/>
      <c r="AF131" s="1417"/>
      <c r="AG131" s="1418"/>
      <c r="AH131" s="1419"/>
      <c r="AI131" s="1420"/>
      <c r="AJ131" s="1421"/>
      <c r="AK131" s="1422"/>
      <c r="AL131" s="1423"/>
      <c r="AM131" s="1409"/>
      <c r="AN131" s="120"/>
      <c r="AO131" s="1410"/>
      <c r="AP131" s="1410"/>
      <c r="AQ131" s="1410"/>
      <c r="AR131" s="1411"/>
      <c r="AS131" s="1412"/>
      <c r="AT131" s="1413"/>
      <c r="AU131" s="1414"/>
      <c r="AV131" s="1415"/>
      <c r="AW131" s="1416"/>
      <c r="AX131" s="1415"/>
      <c r="AY131" s="1417"/>
      <c r="AZ131" s="1418"/>
      <c r="BA131" s="1419"/>
      <c r="BB131" s="1420"/>
      <c r="BC131" s="1421"/>
      <c r="BD131" s="1422"/>
      <c r="BE131" s="1423"/>
      <c r="BH131" s="3">
        <v>1</v>
      </c>
    </row>
    <row r="132" spans="2:60" ht="27" customHeight="1">
      <c r="B132" s="120"/>
      <c r="C132" s="1410"/>
      <c r="D132" s="1410"/>
      <c r="E132" s="1410"/>
      <c r="F132" s="1411"/>
      <c r="G132" s="1412"/>
      <c r="H132" s="1413"/>
      <c r="I132" s="1414"/>
      <c r="J132" s="1415"/>
      <c r="K132" s="1416"/>
      <c r="L132" s="1415"/>
      <c r="M132" s="1417"/>
      <c r="N132" s="1418"/>
      <c r="O132" s="1419"/>
      <c r="P132" s="1420"/>
      <c r="Q132" s="1421"/>
      <c r="R132" s="1422"/>
      <c r="S132" s="1423"/>
      <c r="T132" s="1409"/>
      <c r="U132" s="120"/>
      <c r="V132" s="1410"/>
      <c r="W132" s="1410"/>
      <c r="X132" s="1410"/>
      <c r="Y132" s="1411"/>
      <c r="Z132" s="1412"/>
      <c r="AA132" s="1413"/>
      <c r="AB132" s="1414"/>
      <c r="AC132" s="1415"/>
      <c r="AD132" s="1416"/>
      <c r="AE132" s="1415"/>
      <c r="AF132" s="1417"/>
      <c r="AG132" s="1418"/>
      <c r="AH132" s="1419"/>
      <c r="AI132" s="1420"/>
      <c r="AJ132" s="1421"/>
      <c r="AK132" s="1422"/>
      <c r="AL132" s="1423"/>
      <c r="AM132" s="1409"/>
      <c r="AN132" s="120"/>
      <c r="AO132" s="1410"/>
      <c r="AP132" s="1410"/>
      <c r="AQ132" s="1410"/>
      <c r="AR132" s="1411"/>
      <c r="AS132" s="1412"/>
      <c r="AT132" s="1413"/>
      <c r="AU132" s="1414"/>
      <c r="AV132" s="1415"/>
      <c r="AW132" s="1416"/>
      <c r="AX132" s="1415"/>
      <c r="AY132" s="1417"/>
      <c r="AZ132" s="1418"/>
      <c r="BA132" s="1419"/>
      <c r="BB132" s="1420"/>
      <c r="BC132" s="1421"/>
      <c r="BD132" s="1422"/>
      <c r="BE132" s="1423"/>
      <c r="BH132" s="3">
        <v>1</v>
      </c>
    </row>
    <row r="133" spans="2:60" ht="27" customHeight="1">
      <c r="B133" s="120"/>
      <c r="C133" s="1410"/>
      <c r="D133" s="1410"/>
      <c r="E133" s="1410"/>
      <c r="F133" s="1411"/>
      <c r="G133" s="1412"/>
      <c r="H133" s="1413"/>
      <c r="I133" s="1414"/>
      <c r="J133" s="1415"/>
      <c r="K133" s="1416"/>
      <c r="L133" s="1415"/>
      <c r="M133" s="1417"/>
      <c r="N133" s="1418"/>
      <c r="O133" s="1419"/>
      <c r="P133" s="1420"/>
      <c r="Q133" s="1421"/>
      <c r="R133" s="1422"/>
      <c r="S133" s="1423"/>
      <c r="T133" s="1409"/>
      <c r="U133" s="120"/>
      <c r="V133" s="1410"/>
      <c r="W133" s="1410"/>
      <c r="X133" s="1410"/>
      <c r="Y133" s="1411"/>
      <c r="Z133" s="1412"/>
      <c r="AA133" s="1413"/>
      <c r="AB133" s="1414"/>
      <c r="AC133" s="1415"/>
      <c r="AD133" s="1416"/>
      <c r="AE133" s="1415"/>
      <c r="AF133" s="1417"/>
      <c r="AG133" s="1418"/>
      <c r="AH133" s="1419"/>
      <c r="AI133" s="1420"/>
      <c r="AJ133" s="1421"/>
      <c r="AK133" s="1422"/>
      <c r="AL133" s="1423"/>
      <c r="AM133" s="1409"/>
      <c r="AN133" s="120"/>
      <c r="AO133" s="1410"/>
      <c r="AP133" s="1410"/>
      <c r="AQ133" s="1410"/>
      <c r="AR133" s="1411"/>
      <c r="AS133" s="1412"/>
      <c r="AT133" s="1413"/>
      <c r="AU133" s="1414"/>
      <c r="AV133" s="1415"/>
      <c r="AW133" s="1416"/>
      <c r="AX133" s="1415"/>
      <c r="AY133" s="1417"/>
      <c r="AZ133" s="1418"/>
      <c r="BA133" s="1419"/>
      <c r="BB133" s="1420"/>
      <c r="BC133" s="1421"/>
      <c r="BD133" s="1422"/>
      <c r="BE133" s="1423"/>
      <c r="BH133" s="3">
        <v>1</v>
      </c>
    </row>
    <row r="134" spans="2:60" ht="27" customHeight="1">
      <c r="B134" s="120"/>
      <c r="C134" s="1410"/>
      <c r="D134" s="1410"/>
      <c r="E134" s="1410"/>
      <c r="F134" s="1411"/>
      <c r="G134" s="1412"/>
      <c r="H134" s="1413"/>
      <c r="I134" s="1414"/>
      <c r="J134" s="1415"/>
      <c r="K134" s="1416"/>
      <c r="L134" s="1415"/>
      <c r="M134" s="1417"/>
      <c r="N134" s="1418"/>
      <c r="O134" s="1419"/>
      <c r="P134" s="1420"/>
      <c r="Q134" s="1421"/>
      <c r="R134" s="1422"/>
      <c r="S134" s="1423"/>
      <c r="T134" s="1409"/>
      <c r="U134" s="120"/>
      <c r="V134" s="1410"/>
      <c r="W134" s="1410"/>
      <c r="X134" s="1410"/>
      <c r="Y134" s="1411"/>
      <c r="Z134" s="1412"/>
      <c r="AA134" s="1413"/>
      <c r="AB134" s="1414"/>
      <c r="AC134" s="1415"/>
      <c r="AD134" s="1416"/>
      <c r="AE134" s="1415"/>
      <c r="AF134" s="1417"/>
      <c r="AG134" s="1418"/>
      <c r="AH134" s="1419"/>
      <c r="AI134" s="1420"/>
      <c r="AJ134" s="1421"/>
      <c r="AK134" s="1422"/>
      <c r="AL134" s="1423"/>
      <c r="AM134" s="1409"/>
      <c r="AN134" s="120"/>
      <c r="AO134" s="1410"/>
      <c r="AP134" s="1410"/>
      <c r="AQ134" s="1410"/>
      <c r="AR134" s="1411"/>
      <c r="AS134" s="1412"/>
      <c r="AT134" s="1413"/>
      <c r="AU134" s="1414"/>
      <c r="AV134" s="1415"/>
      <c r="AW134" s="1416"/>
      <c r="AX134" s="1415"/>
      <c r="AY134" s="1417"/>
      <c r="AZ134" s="1418"/>
      <c r="BA134" s="1419"/>
      <c r="BB134" s="1420"/>
      <c r="BC134" s="1421"/>
      <c r="BD134" s="1422"/>
      <c r="BE134" s="1423"/>
      <c r="BH134" s="3">
        <v>1</v>
      </c>
    </row>
    <row r="135" spans="2:60" ht="27" customHeight="1">
      <c r="B135" s="120"/>
      <c r="C135" s="1410"/>
      <c r="D135" s="1410"/>
      <c r="E135" s="1410"/>
      <c r="F135" s="1411"/>
      <c r="G135" s="1412"/>
      <c r="H135" s="1413"/>
      <c r="I135" s="1414"/>
      <c r="J135" s="1415"/>
      <c r="K135" s="1416"/>
      <c r="L135" s="1415"/>
      <c r="M135" s="1417"/>
      <c r="N135" s="1418"/>
      <c r="O135" s="1419"/>
      <c r="P135" s="1420"/>
      <c r="Q135" s="1421"/>
      <c r="R135" s="1422"/>
      <c r="S135" s="1423"/>
      <c r="T135" s="1409"/>
      <c r="U135" s="120"/>
      <c r="V135" s="1410"/>
      <c r="W135" s="1410"/>
      <c r="X135" s="1410"/>
      <c r="Y135" s="1411"/>
      <c r="Z135" s="1412"/>
      <c r="AA135" s="1413"/>
      <c r="AB135" s="1414"/>
      <c r="AC135" s="1415"/>
      <c r="AD135" s="1416"/>
      <c r="AE135" s="1415"/>
      <c r="AF135" s="1417"/>
      <c r="AG135" s="1418"/>
      <c r="AH135" s="1419"/>
      <c r="AI135" s="1420"/>
      <c r="AJ135" s="1421"/>
      <c r="AK135" s="1422"/>
      <c r="AL135" s="1423"/>
      <c r="AM135" s="1409"/>
      <c r="AN135" s="120"/>
      <c r="AO135" s="1410"/>
      <c r="AP135" s="1410"/>
      <c r="AQ135" s="1410"/>
      <c r="AR135" s="1411"/>
      <c r="AS135" s="1412"/>
      <c r="AT135" s="1413"/>
      <c r="AU135" s="1414"/>
      <c r="AV135" s="1415"/>
      <c r="AW135" s="1416"/>
      <c r="AX135" s="1415"/>
      <c r="AY135" s="1417"/>
      <c r="AZ135" s="1418"/>
      <c r="BA135" s="1419"/>
      <c r="BB135" s="1420"/>
      <c r="BC135" s="1421"/>
      <c r="BD135" s="1422"/>
      <c r="BE135" s="1423"/>
      <c r="BH135" s="3">
        <v>1</v>
      </c>
    </row>
    <row r="136" spans="2:60" ht="27" customHeight="1">
      <c r="B136" s="120"/>
      <c r="C136" s="1410"/>
      <c r="D136" s="1410"/>
      <c r="E136" s="1410"/>
      <c r="F136" s="1411"/>
      <c r="G136" s="1412"/>
      <c r="H136" s="1413"/>
      <c r="I136" s="1414"/>
      <c r="J136" s="1415"/>
      <c r="K136" s="1416"/>
      <c r="L136" s="1415"/>
      <c r="M136" s="1417"/>
      <c r="N136" s="1418"/>
      <c r="O136" s="1419"/>
      <c r="P136" s="1420"/>
      <c r="Q136" s="1421"/>
      <c r="R136" s="1422"/>
      <c r="S136" s="1423"/>
      <c r="T136" s="1409"/>
      <c r="U136" s="120"/>
      <c r="V136" s="1410"/>
      <c r="W136" s="1410"/>
      <c r="X136" s="1410"/>
      <c r="Y136" s="1411"/>
      <c r="Z136" s="1412"/>
      <c r="AA136" s="1413"/>
      <c r="AB136" s="1414"/>
      <c r="AC136" s="1415"/>
      <c r="AD136" s="1416"/>
      <c r="AE136" s="1415"/>
      <c r="AF136" s="1417"/>
      <c r="AG136" s="1418"/>
      <c r="AH136" s="1419"/>
      <c r="AI136" s="1420"/>
      <c r="AJ136" s="1421"/>
      <c r="AK136" s="1422"/>
      <c r="AL136" s="1423"/>
      <c r="AM136" s="1409"/>
      <c r="AN136" s="120"/>
      <c r="AO136" s="1410"/>
      <c r="AP136" s="1410"/>
      <c r="AQ136" s="1410"/>
      <c r="AR136" s="1411"/>
      <c r="AS136" s="1412"/>
      <c r="AT136" s="1413"/>
      <c r="AU136" s="1414"/>
      <c r="AV136" s="1415"/>
      <c r="AW136" s="1416"/>
      <c r="AX136" s="1415"/>
      <c r="AY136" s="1417"/>
      <c r="AZ136" s="1418"/>
      <c r="BA136" s="1419"/>
      <c r="BB136" s="1420"/>
      <c r="BC136" s="1421"/>
      <c r="BD136" s="1422"/>
      <c r="BE136" s="1423"/>
      <c r="BH136" s="3">
        <v>1</v>
      </c>
    </row>
    <row r="137" spans="2:60" ht="27" customHeight="1">
      <c r="B137" s="120"/>
      <c r="C137" s="1410"/>
      <c r="D137" s="1410"/>
      <c r="E137" s="1410"/>
      <c r="F137" s="1411"/>
      <c r="G137" s="1412"/>
      <c r="H137" s="1413"/>
      <c r="I137" s="1414"/>
      <c r="J137" s="1415"/>
      <c r="K137" s="1416"/>
      <c r="L137" s="1415"/>
      <c r="M137" s="1417"/>
      <c r="N137" s="1418"/>
      <c r="O137" s="1419"/>
      <c r="P137" s="1420"/>
      <c r="Q137" s="1421"/>
      <c r="R137" s="1422"/>
      <c r="S137" s="1423"/>
      <c r="T137" s="1409"/>
      <c r="U137" s="120"/>
      <c r="V137" s="1410"/>
      <c r="W137" s="1410"/>
      <c r="X137" s="1410"/>
      <c r="Y137" s="1411"/>
      <c r="Z137" s="1412"/>
      <c r="AA137" s="1413"/>
      <c r="AB137" s="1414"/>
      <c r="AC137" s="1415"/>
      <c r="AD137" s="1416"/>
      <c r="AE137" s="1415"/>
      <c r="AF137" s="1417"/>
      <c r="AG137" s="1418"/>
      <c r="AH137" s="1419"/>
      <c r="AI137" s="1420"/>
      <c r="AJ137" s="1421"/>
      <c r="AK137" s="1422"/>
      <c r="AL137" s="1423"/>
      <c r="AM137" s="1409"/>
      <c r="AN137" s="120"/>
      <c r="AO137" s="1410"/>
      <c r="AP137" s="1410"/>
      <c r="AQ137" s="1410"/>
      <c r="AR137" s="1411"/>
      <c r="AS137" s="1412"/>
      <c r="AT137" s="1413"/>
      <c r="AU137" s="1414"/>
      <c r="AV137" s="1415"/>
      <c r="AW137" s="1416"/>
      <c r="AX137" s="1415"/>
      <c r="AY137" s="1417"/>
      <c r="AZ137" s="1418"/>
      <c r="BA137" s="1419"/>
      <c r="BB137" s="1420"/>
      <c r="BC137" s="1421"/>
      <c r="BD137" s="1422"/>
      <c r="BE137" s="1423"/>
      <c r="BH137" s="3">
        <v>1</v>
      </c>
    </row>
    <row r="138" spans="2:60" ht="27" customHeight="1">
      <c r="B138" s="120"/>
      <c r="C138" s="1410"/>
      <c r="D138" s="1410"/>
      <c r="E138" s="1410"/>
      <c r="F138" s="1411"/>
      <c r="G138" s="1412"/>
      <c r="H138" s="1413"/>
      <c r="I138" s="1414"/>
      <c r="J138" s="1415"/>
      <c r="K138" s="1416"/>
      <c r="L138" s="1415"/>
      <c r="M138" s="1417"/>
      <c r="N138" s="1418"/>
      <c r="O138" s="1419"/>
      <c r="P138" s="1420"/>
      <c r="Q138" s="1421"/>
      <c r="R138" s="1422"/>
      <c r="S138" s="1423"/>
      <c r="T138" s="1409"/>
      <c r="U138" s="120"/>
      <c r="V138" s="1410"/>
      <c r="W138" s="1410"/>
      <c r="X138" s="1410"/>
      <c r="Y138" s="1411"/>
      <c r="Z138" s="1412"/>
      <c r="AA138" s="1413"/>
      <c r="AB138" s="1414"/>
      <c r="AC138" s="1415"/>
      <c r="AD138" s="1416"/>
      <c r="AE138" s="1415"/>
      <c r="AF138" s="1417"/>
      <c r="AG138" s="1418"/>
      <c r="AH138" s="1419"/>
      <c r="AI138" s="1420"/>
      <c r="AJ138" s="1421"/>
      <c r="AK138" s="1422"/>
      <c r="AL138" s="1423"/>
      <c r="AM138" s="1409"/>
      <c r="AN138" s="120"/>
      <c r="AO138" s="1410"/>
      <c r="AP138" s="1410"/>
      <c r="AQ138" s="1410"/>
      <c r="AR138" s="1411"/>
      <c r="AS138" s="1412"/>
      <c r="AT138" s="1413"/>
      <c r="AU138" s="1414"/>
      <c r="AV138" s="1415"/>
      <c r="AW138" s="1416"/>
      <c r="AX138" s="1415"/>
      <c r="AY138" s="1417"/>
      <c r="AZ138" s="1418"/>
      <c r="BA138" s="1419"/>
      <c r="BB138" s="1420"/>
      <c r="BC138" s="1421"/>
      <c r="BD138" s="1422"/>
      <c r="BE138" s="1423"/>
      <c r="BH138" s="3">
        <v>1</v>
      </c>
    </row>
    <row r="139" spans="2:60" ht="27" customHeight="1">
      <c r="B139" s="120"/>
      <c r="C139" s="1410"/>
      <c r="D139" s="1410"/>
      <c r="E139" s="1410"/>
      <c r="F139" s="1411"/>
      <c r="G139" s="1412"/>
      <c r="H139" s="1413"/>
      <c r="I139" s="1414"/>
      <c r="J139" s="1415"/>
      <c r="K139" s="1416"/>
      <c r="L139" s="1415"/>
      <c r="M139" s="1417"/>
      <c r="N139" s="1418"/>
      <c r="O139" s="1419"/>
      <c r="P139" s="1420"/>
      <c r="Q139" s="1421"/>
      <c r="R139" s="1422"/>
      <c r="S139" s="1423"/>
      <c r="T139" s="1409"/>
      <c r="U139" s="120"/>
      <c r="V139" s="1410"/>
      <c r="W139" s="1410"/>
      <c r="X139" s="1410"/>
      <c r="Y139" s="1411"/>
      <c r="Z139" s="1412"/>
      <c r="AA139" s="1413"/>
      <c r="AB139" s="1414"/>
      <c r="AC139" s="1415"/>
      <c r="AD139" s="1416"/>
      <c r="AE139" s="1415"/>
      <c r="AF139" s="1417"/>
      <c r="AG139" s="1418"/>
      <c r="AH139" s="1419"/>
      <c r="AI139" s="1420"/>
      <c r="AJ139" s="1421"/>
      <c r="AK139" s="1422"/>
      <c r="AL139" s="1423"/>
      <c r="AM139" s="1409"/>
      <c r="AN139" s="120"/>
      <c r="AO139" s="1410"/>
      <c r="AP139" s="1410"/>
      <c r="AQ139" s="1410"/>
      <c r="AR139" s="1411"/>
      <c r="AS139" s="1412"/>
      <c r="AT139" s="1413"/>
      <c r="AU139" s="1414"/>
      <c r="AV139" s="1415"/>
      <c r="AW139" s="1416"/>
      <c r="AX139" s="1415"/>
      <c r="AY139" s="1417"/>
      <c r="AZ139" s="1418"/>
      <c r="BA139" s="1419"/>
      <c r="BB139" s="1420"/>
      <c r="BC139" s="1421"/>
      <c r="BD139" s="1422"/>
      <c r="BE139" s="1423"/>
      <c r="BH139" s="3">
        <v>1</v>
      </c>
    </row>
    <row r="140" spans="2:60" ht="27" customHeight="1">
      <c r="B140" s="120"/>
      <c r="C140" s="1410"/>
      <c r="D140" s="1410"/>
      <c r="E140" s="1410"/>
      <c r="F140" s="1411"/>
      <c r="G140" s="1412"/>
      <c r="H140" s="1413"/>
      <c r="I140" s="1414"/>
      <c r="J140" s="1415"/>
      <c r="K140" s="1416"/>
      <c r="L140" s="1415"/>
      <c r="M140" s="1417"/>
      <c r="N140" s="1418"/>
      <c r="O140" s="1419"/>
      <c r="P140" s="1420"/>
      <c r="Q140" s="1421"/>
      <c r="R140" s="1422"/>
      <c r="S140" s="1423"/>
      <c r="T140" s="1409"/>
      <c r="U140" s="120"/>
      <c r="V140" s="1410"/>
      <c r="W140" s="1410"/>
      <c r="X140" s="1410"/>
      <c r="Y140" s="1411"/>
      <c r="Z140" s="1412"/>
      <c r="AA140" s="1413"/>
      <c r="AB140" s="1414"/>
      <c r="AC140" s="1415"/>
      <c r="AD140" s="1416"/>
      <c r="AE140" s="1415"/>
      <c r="AF140" s="1417"/>
      <c r="AG140" s="1418"/>
      <c r="AH140" s="1419"/>
      <c r="AI140" s="1420"/>
      <c r="AJ140" s="1421"/>
      <c r="AK140" s="1422"/>
      <c r="AL140" s="1423"/>
      <c r="AM140" s="1409"/>
      <c r="AN140" s="120"/>
      <c r="AO140" s="1410"/>
      <c r="AP140" s="1410"/>
      <c r="AQ140" s="1410"/>
      <c r="AR140" s="1411"/>
      <c r="AS140" s="1412"/>
      <c r="AT140" s="1413"/>
      <c r="AU140" s="1414"/>
      <c r="AV140" s="1415"/>
      <c r="AW140" s="1416"/>
      <c r="AX140" s="1415"/>
      <c r="AY140" s="1417"/>
      <c r="AZ140" s="1418"/>
      <c r="BA140" s="1419"/>
      <c r="BB140" s="1420"/>
      <c r="BC140" s="1421"/>
      <c r="BD140" s="1422"/>
      <c r="BE140" s="1423"/>
      <c r="BH140" s="3">
        <v>1</v>
      </c>
    </row>
    <row r="141" spans="2:60" ht="27" customHeight="1">
      <c r="B141" s="120"/>
      <c r="C141" s="1410"/>
      <c r="D141" s="1410"/>
      <c r="E141" s="1410"/>
      <c r="F141" s="1411"/>
      <c r="G141" s="1412"/>
      <c r="H141" s="1413"/>
      <c r="I141" s="1414"/>
      <c r="J141" s="1415"/>
      <c r="K141" s="1416"/>
      <c r="L141" s="1415"/>
      <c r="M141" s="1417"/>
      <c r="N141" s="1418"/>
      <c r="O141" s="1419"/>
      <c r="P141" s="1420"/>
      <c r="Q141" s="1421"/>
      <c r="R141" s="1422"/>
      <c r="S141" s="1423"/>
      <c r="T141" s="1409"/>
      <c r="U141" s="120"/>
      <c r="V141" s="1410"/>
      <c r="W141" s="1410"/>
      <c r="X141" s="1410"/>
      <c r="Y141" s="1411"/>
      <c r="Z141" s="1412"/>
      <c r="AA141" s="1413"/>
      <c r="AB141" s="1414"/>
      <c r="AC141" s="1415"/>
      <c r="AD141" s="1416"/>
      <c r="AE141" s="1415"/>
      <c r="AF141" s="1417"/>
      <c r="AG141" s="1418"/>
      <c r="AH141" s="1419"/>
      <c r="AI141" s="1420"/>
      <c r="AJ141" s="1421"/>
      <c r="AK141" s="1422"/>
      <c r="AL141" s="1423"/>
      <c r="AM141" s="1409"/>
      <c r="AN141" s="120"/>
      <c r="AO141" s="1410"/>
      <c r="AP141" s="1410"/>
      <c r="AQ141" s="1410"/>
      <c r="AR141" s="1411"/>
      <c r="AS141" s="1412"/>
      <c r="AT141" s="1413"/>
      <c r="AU141" s="1414"/>
      <c r="AV141" s="1415"/>
      <c r="AW141" s="1416"/>
      <c r="AX141" s="1415"/>
      <c r="AY141" s="1417"/>
      <c r="AZ141" s="1418"/>
      <c r="BA141" s="1419"/>
      <c r="BB141" s="1420"/>
      <c r="BC141" s="1421"/>
      <c r="BD141" s="1422"/>
      <c r="BE141" s="1423"/>
      <c r="BH141" s="3">
        <v>1</v>
      </c>
    </row>
    <row r="142" spans="2:60" ht="27" customHeight="1">
      <c r="B142" s="120"/>
      <c r="C142" s="1410"/>
      <c r="D142" s="1410"/>
      <c r="E142" s="1410"/>
      <c r="F142" s="1411"/>
      <c r="G142" s="1412"/>
      <c r="H142" s="1413"/>
      <c r="I142" s="1414"/>
      <c r="J142" s="1415"/>
      <c r="K142" s="1416"/>
      <c r="L142" s="1415"/>
      <c r="M142" s="1417"/>
      <c r="N142" s="1418"/>
      <c r="O142" s="1419"/>
      <c r="P142" s="1420"/>
      <c r="Q142" s="1421"/>
      <c r="R142" s="1422"/>
      <c r="S142" s="1423"/>
      <c r="T142" s="1409"/>
      <c r="U142" s="120"/>
      <c r="V142" s="1410"/>
      <c r="W142" s="1410"/>
      <c r="X142" s="1410"/>
      <c r="Y142" s="1411"/>
      <c r="Z142" s="1412"/>
      <c r="AA142" s="1413"/>
      <c r="AB142" s="1414"/>
      <c r="AC142" s="1415"/>
      <c r="AD142" s="1416"/>
      <c r="AE142" s="1415"/>
      <c r="AF142" s="1417"/>
      <c r="AG142" s="1418"/>
      <c r="AH142" s="1419"/>
      <c r="AI142" s="1420"/>
      <c r="AJ142" s="1421"/>
      <c r="AK142" s="1422"/>
      <c r="AL142" s="1423"/>
      <c r="AM142" s="1409"/>
      <c r="AN142" s="120"/>
      <c r="AO142" s="1410"/>
      <c r="AP142" s="1410"/>
      <c r="AQ142" s="1410"/>
      <c r="AR142" s="1411"/>
      <c r="AS142" s="1412"/>
      <c r="AT142" s="1413"/>
      <c r="AU142" s="1414"/>
      <c r="AV142" s="1415"/>
      <c r="AW142" s="1416"/>
      <c r="AX142" s="1415"/>
      <c r="AY142" s="1417"/>
      <c r="AZ142" s="1418"/>
      <c r="BA142" s="1419"/>
      <c r="BB142" s="1420"/>
      <c r="BC142" s="1421"/>
      <c r="BD142" s="1422"/>
      <c r="BE142" s="1423"/>
      <c r="BH142" s="3">
        <v>1</v>
      </c>
    </row>
    <row r="143" spans="2:60" ht="27" customHeight="1">
      <c r="B143" s="120"/>
      <c r="C143" s="1410"/>
      <c r="D143" s="1410"/>
      <c r="E143" s="1410"/>
      <c r="F143" s="1411"/>
      <c r="G143" s="1412"/>
      <c r="H143" s="1413"/>
      <c r="I143" s="1414"/>
      <c r="J143" s="1415"/>
      <c r="K143" s="1416"/>
      <c r="L143" s="1415"/>
      <c r="M143" s="1417"/>
      <c r="N143" s="1418"/>
      <c r="O143" s="1419"/>
      <c r="P143" s="1420"/>
      <c r="Q143" s="1421"/>
      <c r="R143" s="1422"/>
      <c r="S143" s="1423"/>
      <c r="T143" s="1409"/>
      <c r="U143" s="120"/>
      <c r="V143" s="1410"/>
      <c r="W143" s="1410"/>
      <c r="X143" s="1410"/>
      <c r="Y143" s="1411"/>
      <c r="Z143" s="1412"/>
      <c r="AA143" s="1413"/>
      <c r="AB143" s="1414"/>
      <c r="AC143" s="1415"/>
      <c r="AD143" s="1416"/>
      <c r="AE143" s="1415"/>
      <c r="AF143" s="1417"/>
      <c r="AG143" s="1418"/>
      <c r="AH143" s="1419"/>
      <c r="AI143" s="1420"/>
      <c r="AJ143" s="1421"/>
      <c r="AK143" s="1422"/>
      <c r="AL143" s="1423"/>
      <c r="AM143" s="1409"/>
      <c r="AN143" s="120"/>
      <c r="AO143" s="1410"/>
      <c r="AP143" s="1410"/>
      <c r="AQ143" s="1410"/>
      <c r="AR143" s="1411"/>
      <c r="AS143" s="1412"/>
      <c r="AT143" s="1413"/>
      <c r="AU143" s="1414"/>
      <c r="AV143" s="1415"/>
      <c r="AW143" s="1416"/>
      <c r="AX143" s="1415"/>
      <c r="AY143" s="1417"/>
      <c r="AZ143" s="1418"/>
      <c r="BA143" s="1419"/>
      <c r="BB143" s="1420"/>
      <c r="BC143" s="1421"/>
      <c r="BD143" s="1422"/>
      <c r="BE143" s="1423"/>
      <c r="BH143" s="3">
        <v>1</v>
      </c>
    </row>
    <row r="144" spans="2:60" ht="27" customHeight="1">
      <c r="B144" s="120"/>
      <c r="C144" s="1410"/>
      <c r="D144" s="1410"/>
      <c r="E144" s="1410"/>
      <c r="F144" s="1411"/>
      <c r="G144" s="1412"/>
      <c r="H144" s="1413"/>
      <c r="I144" s="1414"/>
      <c r="J144" s="1415"/>
      <c r="K144" s="1416"/>
      <c r="L144" s="1415"/>
      <c r="M144" s="1417"/>
      <c r="N144" s="1418"/>
      <c r="O144" s="1419"/>
      <c r="P144" s="1420"/>
      <c r="Q144" s="1421"/>
      <c r="R144" s="1422"/>
      <c r="S144" s="1423"/>
      <c r="T144" s="1409"/>
      <c r="U144" s="120"/>
      <c r="V144" s="1410"/>
      <c r="W144" s="1410"/>
      <c r="X144" s="1410"/>
      <c r="Y144" s="1411"/>
      <c r="Z144" s="1412"/>
      <c r="AA144" s="1413"/>
      <c r="AB144" s="1414"/>
      <c r="AC144" s="1415"/>
      <c r="AD144" s="1416"/>
      <c r="AE144" s="1415"/>
      <c r="AF144" s="1417"/>
      <c r="AG144" s="1418"/>
      <c r="AH144" s="1419"/>
      <c r="AI144" s="1420"/>
      <c r="AJ144" s="1421"/>
      <c r="AK144" s="1422"/>
      <c r="AL144" s="1423"/>
      <c r="AM144" s="1409"/>
      <c r="AN144" s="120"/>
      <c r="AO144" s="1410"/>
      <c r="AP144" s="1410"/>
      <c r="AQ144" s="1410"/>
      <c r="AR144" s="1411"/>
      <c r="AS144" s="1412"/>
      <c r="AT144" s="1413"/>
      <c r="AU144" s="1414"/>
      <c r="AV144" s="1415"/>
      <c r="AW144" s="1416"/>
      <c r="AX144" s="1415"/>
      <c r="AY144" s="1417"/>
      <c r="AZ144" s="1418"/>
      <c r="BA144" s="1419"/>
      <c r="BB144" s="1420"/>
      <c r="BC144" s="1421"/>
      <c r="BD144" s="1422"/>
      <c r="BE144" s="1423"/>
      <c r="BH144" s="3">
        <v>1</v>
      </c>
    </row>
    <row r="145" spans="2:60" ht="27" customHeight="1">
      <c r="B145" s="120"/>
      <c r="C145" s="1410"/>
      <c r="D145" s="1410"/>
      <c r="E145" s="1410"/>
      <c r="F145" s="1411"/>
      <c r="G145" s="1412"/>
      <c r="H145" s="1413"/>
      <c r="I145" s="1414"/>
      <c r="J145" s="1415"/>
      <c r="K145" s="1416"/>
      <c r="L145" s="1415"/>
      <c r="M145" s="1417"/>
      <c r="N145" s="1418"/>
      <c r="O145" s="1419"/>
      <c r="P145" s="1420"/>
      <c r="Q145" s="1421"/>
      <c r="R145" s="1422"/>
      <c r="S145" s="1423"/>
      <c r="T145" s="1409"/>
      <c r="U145" s="120"/>
      <c r="V145" s="1410"/>
      <c r="W145" s="1410"/>
      <c r="X145" s="1410"/>
      <c r="Y145" s="1411"/>
      <c r="Z145" s="1412"/>
      <c r="AA145" s="1413"/>
      <c r="AB145" s="1414"/>
      <c r="AC145" s="1415"/>
      <c r="AD145" s="1416"/>
      <c r="AE145" s="1415"/>
      <c r="AF145" s="1417"/>
      <c r="AG145" s="1418"/>
      <c r="AH145" s="1419"/>
      <c r="AI145" s="1420"/>
      <c r="AJ145" s="1421"/>
      <c r="AK145" s="1422"/>
      <c r="AL145" s="1423"/>
      <c r="AM145" s="1409"/>
      <c r="AN145" s="120"/>
      <c r="AO145" s="1410"/>
      <c r="AP145" s="1410"/>
      <c r="AQ145" s="1410"/>
      <c r="AR145" s="1411"/>
      <c r="AS145" s="1412"/>
      <c r="AT145" s="1413"/>
      <c r="AU145" s="1414"/>
      <c r="AV145" s="1415"/>
      <c r="AW145" s="1416"/>
      <c r="AX145" s="1415"/>
      <c r="AY145" s="1417"/>
      <c r="AZ145" s="1418"/>
      <c r="BA145" s="1419"/>
      <c r="BB145" s="1420"/>
      <c r="BC145" s="1421"/>
      <c r="BD145" s="1422"/>
      <c r="BE145" s="1423"/>
      <c r="BH145" s="3">
        <v>1</v>
      </c>
    </row>
    <row r="146" spans="2:60" ht="27" customHeight="1">
      <c r="B146" s="120"/>
      <c r="C146" s="1410"/>
      <c r="D146" s="1410"/>
      <c r="E146" s="1410"/>
      <c r="F146" s="1411"/>
      <c r="G146" s="1412"/>
      <c r="H146" s="1413"/>
      <c r="I146" s="1414"/>
      <c r="J146" s="1415"/>
      <c r="K146" s="1416"/>
      <c r="L146" s="1415"/>
      <c r="M146" s="1417"/>
      <c r="N146" s="1418"/>
      <c r="O146" s="1419"/>
      <c r="P146" s="1420"/>
      <c r="Q146" s="1421"/>
      <c r="R146" s="1422"/>
      <c r="S146" s="1423"/>
      <c r="T146" s="1409"/>
      <c r="U146" s="120"/>
      <c r="V146" s="1410"/>
      <c r="W146" s="1410"/>
      <c r="X146" s="1410"/>
      <c r="Y146" s="1411"/>
      <c r="Z146" s="1412"/>
      <c r="AA146" s="1413"/>
      <c r="AB146" s="1414"/>
      <c r="AC146" s="1415"/>
      <c r="AD146" s="1416"/>
      <c r="AE146" s="1415"/>
      <c r="AF146" s="1417"/>
      <c r="AG146" s="1418"/>
      <c r="AH146" s="1419"/>
      <c r="AI146" s="1420"/>
      <c r="AJ146" s="1421"/>
      <c r="AK146" s="1422"/>
      <c r="AL146" s="1423"/>
      <c r="AM146" s="1409"/>
      <c r="AN146" s="120"/>
      <c r="AO146" s="1410"/>
      <c r="AP146" s="1410"/>
      <c r="AQ146" s="1410"/>
      <c r="AR146" s="1411"/>
      <c r="AS146" s="1412"/>
      <c r="AT146" s="1413"/>
      <c r="AU146" s="1414"/>
      <c r="AV146" s="1415"/>
      <c r="AW146" s="1416"/>
      <c r="AX146" s="1415"/>
      <c r="AY146" s="1417"/>
      <c r="AZ146" s="1418"/>
      <c r="BA146" s="1419"/>
      <c r="BB146" s="1420"/>
      <c r="BC146" s="1421"/>
      <c r="BD146" s="1422"/>
      <c r="BE146" s="1423"/>
      <c r="BH146" s="3">
        <v>1</v>
      </c>
    </row>
    <row r="147" spans="2:60" ht="27" customHeight="1">
      <c r="B147" s="120"/>
      <c r="C147" s="1410"/>
      <c r="D147" s="1410"/>
      <c r="E147" s="1410"/>
      <c r="F147" s="1411"/>
      <c r="G147" s="1412"/>
      <c r="H147" s="1413"/>
      <c r="I147" s="1414"/>
      <c r="J147" s="1415"/>
      <c r="K147" s="1416"/>
      <c r="L147" s="1415"/>
      <c r="M147" s="1417"/>
      <c r="N147" s="1418"/>
      <c r="O147" s="1419"/>
      <c r="P147" s="1420"/>
      <c r="Q147" s="1421"/>
      <c r="R147" s="1422"/>
      <c r="S147" s="1423"/>
      <c r="T147" s="1409"/>
      <c r="U147" s="120"/>
      <c r="V147" s="1410"/>
      <c r="W147" s="1410"/>
      <c r="X147" s="1410"/>
      <c r="Y147" s="1411"/>
      <c r="Z147" s="1412"/>
      <c r="AA147" s="1413"/>
      <c r="AB147" s="1414"/>
      <c r="AC147" s="1415"/>
      <c r="AD147" s="1416"/>
      <c r="AE147" s="1415"/>
      <c r="AF147" s="1417"/>
      <c r="AG147" s="1418"/>
      <c r="AH147" s="1419"/>
      <c r="AI147" s="1420"/>
      <c r="AJ147" s="1421"/>
      <c r="AK147" s="1422"/>
      <c r="AL147" s="1423"/>
      <c r="AM147" s="1409"/>
      <c r="AN147" s="120"/>
      <c r="AO147" s="1410"/>
      <c r="AP147" s="1410"/>
      <c r="AQ147" s="1410"/>
      <c r="AR147" s="1411"/>
      <c r="AS147" s="1412"/>
      <c r="AT147" s="1413"/>
      <c r="AU147" s="1414"/>
      <c r="AV147" s="1415"/>
      <c r="AW147" s="1416"/>
      <c r="AX147" s="1415"/>
      <c r="AY147" s="1417"/>
      <c r="AZ147" s="1418"/>
      <c r="BA147" s="1419"/>
      <c r="BB147" s="1420"/>
      <c r="BC147" s="1421"/>
      <c r="BD147" s="1422"/>
      <c r="BE147" s="1423"/>
      <c r="BH147" s="3">
        <v>1</v>
      </c>
    </row>
    <row r="148" spans="2:60" ht="27" customHeight="1">
      <c r="B148" s="120"/>
      <c r="C148" s="1410"/>
      <c r="D148" s="1410"/>
      <c r="E148" s="1410"/>
      <c r="F148" s="1411"/>
      <c r="G148" s="1412"/>
      <c r="H148" s="1413"/>
      <c r="I148" s="1414"/>
      <c r="J148" s="1415"/>
      <c r="K148" s="1416"/>
      <c r="L148" s="1415"/>
      <c r="M148" s="1417"/>
      <c r="N148" s="1418"/>
      <c r="O148" s="1419"/>
      <c r="P148" s="1420"/>
      <c r="Q148" s="1421"/>
      <c r="R148" s="1422"/>
      <c r="S148" s="1423"/>
      <c r="T148" s="1409"/>
      <c r="U148" s="120"/>
      <c r="V148" s="1410"/>
      <c r="W148" s="1410"/>
      <c r="X148" s="1410"/>
      <c r="Y148" s="1411"/>
      <c r="Z148" s="1412"/>
      <c r="AA148" s="1413"/>
      <c r="AB148" s="1414"/>
      <c r="AC148" s="1415"/>
      <c r="AD148" s="1416"/>
      <c r="AE148" s="1415"/>
      <c r="AF148" s="1417"/>
      <c r="AG148" s="1418"/>
      <c r="AH148" s="1419"/>
      <c r="AI148" s="1420"/>
      <c r="AJ148" s="1421"/>
      <c r="AK148" s="1422"/>
      <c r="AL148" s="1423"/>
      <c r="AM148" s="1409"/>
      <c r="AN148" s="120"/>
      <c r="AO148" s="1410"/>
      <c r="AP148" s="1410"/>
      <c r="AQ148" s="1410"/>
      <c r="AR148" s="1411"/>
      <c r="AS148" s="1412"/>
      <c r="AT148" s="1413"/>
      <c r="AU148" s="1414"/>
      <c r="AV148" s="1415"/>
      <c r="AW148" s="1416"/>
      <c r="AX148" s="1415"/>
      <c r="AY148" s="1417"/>
      <c r="AZ148" s="1418"/>
      <c r="BA148" s="1419"/>
      <c r="BB148" s="1420"/>
      <c r="BC148" s="1421"/>
      <c r="BD148" s="1422"/>
      <c r="BE148" s="1423"/>
      <c r="BH148" s="3">
        <v>1</v>
      </c>
    </row>
    <row r="149" spans="2:60" ht="27" customHeight="1">
      <c r="B149" s="120"/>
      <c r="C149" s="1410"/>
      <c r="D149" s="1410"/>
      <c r="E149" s="1410"/>
      <c r="F149" s="1411"/>
      <c r="G149" s="1412"/>
      <c r="H149" s="1413"/>
      <c r="I149" s="1414"/>
      <c r="J149" s="1415"/>
      <c r="K149" s="1416"/>
      <c r="L149" s="1415"/>
      <c r="M149" s="1417"/>
      <c r="N149" s="1418"/>
      <c r="O149" s="1419"/>
      <c r="P149" s="1420"/>
      <c r="Q149" s="1421"/>
      <c r="R149" s="1422"/>
      <c r="S149" s="1423"/>
      <c r="T149" s="1409"/>
      <c r="U149" s="120"/>
      <c r="V149" s="1410"/>
      <c r="W149" s="1410"/>
      <c r="X149" s="1410"/>
      <c r="Y149" s="1411"/>
      <c r="Z149" s="1412"/>
      <c r="AA149" s="1413"/>
      <c r="AB149" s="1414"/>
      <c r="AC149" s="1415"/>
      <c r="AD149" s="1416"/>
      <c r="AE149" s="1415"/>
      <c r="AF149" s="1417"/>
      <c r="AG149" s="1418"/>
      <c r="AH149" s="1419"/>
      <c r="AI149" s="1420"/>
      <c r="AJ149" s="1421"/>
      <c r="AK149" s="1422"/>
      <c r="AL149" s="1423"/>
      <c r="AM149" s="1409"/>
      <c r="AN149" s="120"/>
      <c r="AO149" s="1410"/>
      <c r="AP149" s="1410"/>
      <c r="AQ149" s="1410"/>
      <c r="AR149" s="1411"/>
      <c r="AS149" s="1412"/>
      <c r="AT149" s="1413"/>
      <c r="AU149" s="1414"/>
      <c r="AV149" s="1415"/>
      <c r="AW149" s="1416"/>
      <c r="AX149" s="1415"/>
      <c r="AY149" s="1417"/>
      <c r="AZ149" s="1418"/>
      <c r="BA149" s="1419"/>
      <c r="BB149" s="1420"/>
      <c r="BC149" s="1421"/>
      <c r="BD149" s="1422"/>
      <c r="BE149" s="1423"/>
      <c r="BH149" s="3">
        <v>1</v>
      </c>
    </row>
    <row r="150" spans="2:60" ht="27" customHeight="1">
      <c r="B150" s="120"/>
      <c r="C150" s="1410"/>
      <c r="D150" s="1410"/>
      <c r="E150" s="1410"/>
      <c r="F150" s="1411"/>
      <c r="G150" s="1412"/>
      <c r="H150" s="1413"/>
      <c r="I150" s="1414"/>
      <c r="J150" s="1415"/>
      <c r="K150" s="1416"/>
      <c r="L150" s="1415"/>
      <c r="M150" s="1417"/>
      <c r="N150" s="1418"/>
      <c r="O150" s="1419"/>
      <c r="P150" s="1420"/>
      <c r="Q150" s="1421"/>
      <c r="R150" s="1422"/>
      <c r="S150" s="1423"/>
      <c r="T150" s="1409"/>
      <c r="U150" s="120"/>
      <c r="V150" s="1410"/>
      <c r="W150" s="1410"/>
      <c r="X150" s="1410"/>
      <c r="Y150" s="1411"/>
      <c r="Z150" s="1412"/>
      <c r="AA150" s="1413"/>
      <c r="AB150" s="1414"/>
      <c r="AC150" s="1415"/>
      <c r="AD150" s="1416"/>
      <c r="AE150" s="1415"/>
      <c r="AF150" s="1417"/>
      <c r="AG150" s="1418"/>
      <c r="AH150" s="1419"/>
      <c r="AI150" s="1420"/>
      <c r="AJ150" s="1421"/>
      <c r="AK150" s="1422"/>
      <c r="AL150" s="1423"/>
      <c r="AM150" s="1409"/>
      <c r="AN150" s="120"/>
      <c r="AO150" s="1410"/>
      <c r="AP150" s="1410"/>
      <c r="AQ150" s="1410"/>
      <c r="AR150" s="1411"/>
      <c r="AS150" s="1412"/>
      <c r="AT150" s="1413"/>
      <c r="AU150" s="1414"/>
      <c r="AV150" s="1415"/>
      <c r="AW150" s="1416"/>
      <c r="AX150" s="1415"/>
      <c r="AY150" s="1417"/>
      <c r="AZ150" s="1418"/>
      <c r="BA150" s="1419"/>
      <c r="BB150" s="1420"/>
      <c r="BC150" s="1421"/>
      <c r="BD150" s="1422"/>
      <c r="BE150" s="1423"/>
      <c r="BH150" s="3">
        <v>1</v>
      </c>
    </row>
    <row r="151" spans="2:60" ht="27" customHeight="1">
      <c r="B151" s="120"/>
      <c r="C151" s="1410"/>
      <c r="D151" s="1410"/>
      <c r="E151" s="1410"/>
      <c r="F151" s="1411"/>
      <c r="G151" s="1412"/>
      <c r="H151" s="1413"/>
      <c r="I151" s="1414"/>
      <c r="J151" s="1415"/>
      <c r="K151" s="1416"/>
      <c r="L151" s="1415"/>
      <c r="M151" s="1417"/>
      <c r="N151" s="1418"/>
      <c r="O151" s="1419"/>
      <c r="P151" s="1420"/>
      <c r="Q151" s="1421"/>
      <c r="R151" s="1422"/>
      <c r="S151" s="1423"/>
      <c r="T151" s="1409"/>
      <c r="U151" s="120"/>
      <c r="V151" s="1410"/>
      <c r="W151" s="1410"/>
      <c r="X151" s="1410"/>
      <c r="Y151" s="1411"/>
      <c r="Z151" s="1412"/>
      <c r="AA151" s="1413"/>
      <c r="AB151" s="1414"/>
      <c r="AC151" s="1415"/>
      <c r="AD151" s="1416"/>
      <c r="AE151" s="1415"/>
      <c r="AF151" s="1417"/>
      <c r="AG151" s="1418"/>
      <c r="AH151" s="1419"/>
      <c r="AI151" s="1420"/>
      <c r="AJ151" s="1421"/>
      <c r="AK151" s="1422"/>
      <c r="AL151" s="1423"/>
      <c r="AM151" s="1409"/>
      <c r="AN151" s="120"/>
      <c r="AO151" s="1410"/>
      <c r="AP151" s="1410"/>
      <c r="AQ151" s="1410"/>
      <c r="AR151" s="1411"/>
      <c r="AS151" s="1412"/>
      <c r="AT151" s="1413"/>
      <c r="AU151" s="1414"/>
      <c r="AV151" s="1415"/>
      <c r="AW151" s="1416"/>
      <c r="AX151" s="1415"/>
      <c r="AY151" s="1417"/>
      <c r="AZ151" s="1418"/>
      <c r="BA151" s="1419"/>
      <c r="BB151" s="1420"/>
      <c r="BC151" s="1421"/>
      <c r="BD151" s="1422"/>
      <c r="BE151" s="1423"/>
      <c r="BH151" s="3">
        <v>1</v>
      </c>
    </row>
    <row r="152" spans="2:60" ht="27" customHeight="1">
      <c r="B152" s="120"/>
      <c r="C152" s="1410"/>
      <c r="D152" s="1410"/>
      <c r="E152" s="1410"/>
      <c r="F152" s="1411"/>
      <c r="G152" s="1412"/>
      <c r="H152" s="1413"/>
      <c r="I152" s="1414"/>
      <c r="J152" s="1415"/>
      <c r="K152" s="1416"/>
      <c r="L152" s="1415"/>
      <c r="M152" s="1417"/>
      <c r="N152" s="1418"/>
      <c r="O152" s="1419"/>
      <c r="P152" s="1420"/>
      <c r="Q152" s="1421"/>
      <c r="R152" s="1422"/>
      <c r="S152" s="1423"/>
      <c r="T152" s="1409"/>
      <c r="U152" s="120"/>
      <c r="V152" s="1410"/>
      <c r="W152" s="1410"/>
      <c r="X152" s="1410"/>
      <c r="Y152" s="1411"/>
      <c r="Z152" s="1412"/>
      <c r="AA152" s="1413"/>
      <c r="AB152" s="1414"/>
      <c r="AC152" s="1415"/>
      <c r="AD152" s="1416"/>
      <c r="AE152" s="1415"/>
      <c r="AF152" s="1417"/>
      <c r="AG152" s="1418"/>
      <c r="AH152" s="1419"/>
      <c r="AI152" s="1420"/>
      <c r="AJ152" s="1421"/>
      <c r="AK152" s="1422"/>
      <c r="AL152" s="1423"/>
      <c r="AM152" s="1409"/>
      <c r="AN152" s="120"/>
      <c r="AO152" s="1410"/>
      <c r="AP152" s="1410"/>
      <c r="AQ152" s="1410"/>
      <c r="AR152" s="1411"/>
      <c r="AS152" s="1412"/>
      <c r="AT152" s="1413"/>
      <c r="AU152" s="1414"/>
      <c r="AV152" s="1415"/>
      <c r="AW152" s="1416"/>
      <c r="AX152" s="1415"/>
      <c r="AY152" s="1417"/>
      <c r="AZ152" s="1418"/>
      <c r="BA152" s="1419"/>
      <c r="BB152" s="1420"/>
      <c r="BC152" s="1421"/>
      <c r="BD152" s="1422"/>
      <c r="BE152" s="1423"/>
      <c r="BH152" s="3">
        <v>1</v>
      </c>
    </row>
    <row r="153" spans="2:60" ht="27" customHeight="1">
      <c r="B153" s="120"/>
      <c r="C153" s="1410"/>
      <c r="D153" s="1410"/>
      <c r="E153" s="1410"/>
      <c r="F153" s="1411"/>
      <c r="G153" s="1412"/>
      <c r="H153" s="1413"/>
      <c r="I153" s="1414"/>
      <c r="J153" s="1415"/>
      <c r="K153" s="1416"/>
      <c r="L153" s="1415"/>
      <c r="M153" s="1417"/>
      <c r="N153" s="1418"/>
      <c r="O153" s="1419"/>
      <c r="P153" s="1420"/>
      <c r="Q153" s="1421"/>
      <c r="R153" s="1422"/>
      <c r="S153" s="1423"/>
      <c r="T153" s="1409"/>
      <c r="U153" s="120"/>
      <c r="V153" s="1410"/>
      <c r="W153" s="1410"/>
      <c r="X153" s="1410"/>
      <c r="Y153" s="1411"/>
      <c r="Z153" s="1412"/>
      <c r="AA153" s="1413"/>
      <c r="AB153" s="1414"/>
      <c r="AC153" s="1415"/>
      <c r="AD153" s="1416"/>
      <c r="AE153" s="1415"/>
      <c r="AF153" s="1417"/>
      <c r="AG153" s="1418"/>
      <c r="AH153" s="1419"/>
      <c r="AI153" s="1420"/>
      <c r="AJ153" s="1421"/>
      <c r="AK153" s="1422"/>
      <c r="AL153" s="1423"/>
      <c r="AM153" s="1409"/>
      <c r="AN153" s="120"/>
      <c r="AO153" s="1410"/>
      <c r="AP153" s="1410"/>
      <c r="AQ153" s="1410"/>
      <c r="AR153" s="1411"/>
      <c r="AS153" s="1412"/>
      <c r="AT153" s="1413"/>
      <c r="AU153" s="1414"/>
      <c r="AV153" s="1415"/>
      <c r="AW153" s="1416"/>
      <c r="AX153" s="1415"/>
      <c r="AY153" s="1417"/>
      <c r="AZ153" s="1418"/>
      <c r="BA153" s="1419"/>
      <c r="BB153" s="1420"/>
      <c r="BC153" s="1421"/>
      <c r="BD153" s="1422"/>
      <c r="BE153" s="1423"/>
      <c r="BH153" s="3">
        <v>1</v>
      </c>
    </row>
    <row r="154" spans="2:60" ht="27" customHeight="1">
      <c r="B154" s="120"/>
      <c r="C154" s="1410"/>
      <c r="D154" s="1410"/>
      <c r="E154" s="1410"/>
      <c r="F154" s="1411"/>
      <c r="G154" s="1412"/>
      <c r="H154" s="1413"/>
      <c r="I154" s="1414"/>
      <c r="J154" s="1415"/>
      <c r="K154" s="1416"/>
      <c r="L154" s="1415"/>
      <c r="M154" s="1417"/>
      <c r="N154" s="1418"/>
      <c r="O154" s="1419"/>
      <c r="P154" s="1420"/>
      <c r="Q154" s="1421"/>
      <c r="R154" s="1422"/>
      <c r="S154" s="1423"/>
      <c r="T154" s="1409"/>
      <c r="U154" s="120"/>
      <c r="V154" s="1410"/>
      <c r="W154" s="1410"/>
      <c r="X154" s="1410"/>
      <c r="Y154" s="1411"/>
      <c r="Z154" s="1412"/>
      <c r="AA154" s="1413"/>
      <c r="AB154" s="1414"/>
      <c r="AC154" s="1415"/>
      <c r="AD154" s="1416"/>
      <c r="AE154" s="1415"/>
      <c r="AF154" s="1417"/>
      <c r="AG154" s="1418"/>
      <c r="AH154" s="1419"/>
      <c r="AI154" s="1420"/>
      <c r="AJ154" s="1421"/>
      <c r="AK154" s="1422"/>
      <c r="AL154" s="1423"/>
      <c r="AM154" s="1409"/>
      <c r="AN154" s="120"/>
      <c r="AO154" s="1410"/>
      <c r="AP154" s="1410"/>
      <c r="AQ154" s="1410"/>
      <c r="AR154" s="1411"/>
      <c r="AS154" s="1412"/>
      <c r="AT154" s="1413"/>
      <c r="AU154" s="1414"/>
      <c r="AV154" s="1415"/>
      <c r="AW154" s="1416"/>
      <c r="AX154" s="1415"/>
      <c r="AY154" s="1417"/>
      <c r="AZ154" s="1418"/>
      <c r="BA154" s="1419"/>
      <c r="BB154" s="1420"/>
      <c r="BC154" s="1421"/>
      <c r="BD154" s="1422"/>
      <c r="BE154" s="1423"/>
      <c r="BH154" s="3">
        <v>1</v>
      </c>
    </row>
    <row r="155" spans="2:60" ht="27" customHeight="1">
      <c r="B155" s="120"/>
      <c r="C155" s="1410"/>
      <c r="D155" s="1410"/>
      <c r="E155" s="1410"/>
      <c r="F155" s="1411"/>
      <c r="G155" s="1412"/>
      <c r="H155" s="1413"/>
      <c r="I155" s="1414"/>
      <c r="J155" s="1415"/>
      <c r="K155" s="1416"/>
      <c r="L155" s="1415"/>
      <c r="M155" s="1417"/>
      <c r="N155" s="1418"/>
      <c r="O155" s="1419"/>
      <c r="P155" s="1420"/>
      <c r="Q155" s="1421"/>
      <c r="R155" s="1422"/>
      <c r="S155" s="1423"/>
      <c r="T155" s="1409"/>
      <c r="U155" s="120"/>
      <c r="V155" s="1410"/>
      <c r="W155" s="1410"/>
      <c r="X155" s="1410"/>
      <c r="Y155" s="1411"/>
      <c r="Z155" s="1412"/>
      <c r="AA155" s="1413"/>
      <c r="AB155" s="1414"/>
      <c r="AC155" s="1415"/>
      <c r="AD155" s="1416"/>
      <c r="AE155" s="1415"/>
      <c r="AF155" s="1417"/>
      <c r="AG155" s="1418"/>
      <c r="AH155" s="1419"/>
      <c r="AI155" s="1420"/>
      <c r="AJ155" s="1421"/>
      <c r="AK155" s="1422"/>
      <c r="AL155" s="1423"/>
      <c r="AM155" s="1409"/>
      <c r="AN155" s="120"/>
      <c r="AO155" s="1410"/>
      <c r="AP155" s="1410"/>
      <c r="AQ155" s="1410"/>
      <c r="AR155" s="1411"/>
      <c r="AS155" s="1412"/>
      <c r="AT155" s="1413"/>
      <c r="AU155" s="1414"/>
      <c r="AV155" s="1415"/>
      <c r="AW155" s="1416"/>
      <c r="AX155" s="1415"/>
      <c r="AY155" s="1417"/>
      <c r="AZ155" s="1418"/>
      <c r="BA155" s="1419"/>
      <c r="BB155" s="1420"/>
      <c r="BC155" s="1421"/>
      <c r="BD155" s="1422"/>
      <c r="BE155" s="1423"/>
      <c r="BH155" s="3">
        <v>1</v>
      </c>
    </row>
    <row r="156" spans="2:60" ht="27" customHeight="1">
      <c r="B156" s="120"/>
      <c r="C156" s="1410"/>
      <c r="D156" s="1410"/>
      <c r="E156" s="1410"/>
      <c r="F156" s="1411"/>
      <c r="G156" s="1412"/>
      <c r="H156" s="1413"/>
      <c r="I156" s="1414"/>
      <c r="J156" s="1415"/>
      <c r="K156" s="1416"/>
      <c r="L156" s="1415"/>
      <c r="M156" s="1417"/>
      <c r="N156" s="1418"/>
      <c r="O156" s="1419"/>
      <c r="P156" s="1420"/>
      <c r="Q156" s="1421"/>
      <c r="R156" s="1422"/>
      <c r="S156" s="1423"/>
      <c r="T156" s="1409"/>
      <c r="U156" s="120"/>
      <c r="V156" s="1410"/>
      <c r="W156" s="1410"/>
      <c r="X156" s="1410"/>
      <c r="Y156" s="1411"/>
      <c r="Z156" s="1412"/>
      <c r="AA156" s="1413"/>
      <c r="AB156" s="1414"/>
      <c r="AC156" s="1415"/>
      <c r="AD156" s="1416"/>
      <c r="AE156" s="1415"/>
      <c r="AF156" s="1417"/>
      <c r="AG156" s="1418"/>
      <c r="AH156" s="1419"/>
      <c r="AI156" s="1420"/>
      <c r="AJ156" s="1421"/>
      <c r="AK156" s="1422"/>
      <c r="AL156" s="1423"/>
      <c r="AM156" s="1409"/>
      <c r="AN156" s="120"/>
      <c r="AO156" s="1410"/>
      <c r="AP156" s="1410"/>
      <c r="AQ156" s="1410"/>
      <c r="AR156" s="1411"/>
      <c r="AS156" s="1412"/>
      <c r="AT156" s="1413"/>
      <c r="AU156" s="1414"/>
      <c r="AV156" s="1415"/>
      <c r="AW156" s="1416"/>
      <c r="AX156" s="1415"/>
      <c r="AY156" s="1417"/>
      <c r="AZ156" s="1418"/>
      <c r="BA156" s="1419"/>
      <c r="BB156" s="1420"/>
      <c r="BC156" s="1421"/>
      <c r="BD156" s="1422"/>
      <c r="BE156" s="1423"/>
      <c r="BH156" s="3">
        <v>1</v>
      </c>
    </row>
    <row r="157" spans="2:60" ht="27" customHeight="1">
      <c r="B157" s="120"/>
      <c r="C157" s="1410"/>
      <c r="D157" s="1410"/>
      <c r="E157" s="1410"/>
      <c r="F157" s="1411"/>
      <c r="G157" s="1412"/>
      <c r="H157" s="1413"/>
      <c r="I157" s="1414"/>
      <c r="J157" s="1415"/>
      <c r="K157" s="1416"/>
      <c r="L157" s="1415"/>
      <c r="M157" s="1417"/>
      <c r="N157" s="1418"/>
      <c r="O157" s="1419"/>
      <c r="P157" s="1420"/>
      <c r="Q157" s="1421"/>
      <c r="R157" s="1422"/>
      <c r="S157" s="1423"/>
      <c r="T157" s="1409"/>
      <c r="U157" s="120"/>
      <c r="V157" s="1410"/>
      <c r="W157" s="1410"/>
      <c r="X157" s="1410"/>
      <c r="Y157" s="1411"/>
      <c r="Z157" s="1412"/>
      <c r="AA157" s="1413"/>
      <c r="AB157" s="1414"/>
      <c r="AC157" s="1415"/>
      <c r="AD157" s="1416"/>
      <c r="AE157" s="1415"/>
      <c r="AF157" s="1417"/>
      <c r="AG157" s="1418"/>
      <c r="AH157" s="1419"/>
      <c r="AI157" s="1420"/>
      <c r="AJ157" s="1421"/>
      <c r="AK157" s="1422"/>
      <c r="AL157" s="1423"/>
      <c r="AM157" s="1409"/>
      <c r="AN157" s="120"/>
      <c r="AO157" s="1410"/>
      <c r="AP157" s="1410"/>
      <c r="AQ157" s="1410"/>
      <c r="AR157" s="1411"/>
      <c r="AS157" s="1412"/>
      <c r="AT157" s="1413"/>
      <c r="AU157" s="1414"/>
      <c r="AV157" s="1415"/>
      <c r="AW157" s="1416"/>
      <c r="AX157" s="1415"/>
      <c r="AY157" s="1417"/>
      <c r="AZ157" s="1418"/>
      <c r="BA157" s="1419"/>
      <c r="BB157" s="1420"/>
      <c r="BC157" s="1421"/>
      <c r="BD157" s="1422"/>
      <c r="BE157" s="1423"/>
      <c r="BH157" s="3">
        <v>1</v>
      </c>
    </row>
    <row r="158" spans="2:60" ht="27" customHeight="1">
      <c r="B158" s="120"/>
      <c r="C158" s="1410"/>
      <c r="D158" s="1410"/>
      <c r="E158" s="1410"/>
      <c r="F158" s="1411"/>
      <c r="G158" s="1412"/>
      <c r="H158" s="1413"/>
      <c r="I158" s="1414"/>
      <c r="J158" s="1415"/>
      <c r="K158" s="1416"/>
      <c r="L158" s="1415"/>
      <c r="M158" s="1417"/>
      <c r="N158" s="1418"/>
      <c r="O158" s="1419"/>
      <c r="P158" s="1420"/>
      <c r="Q158" s="1421"/>
      <c r="R158" s="1422"/>
      <c r="S158" s="1423"/>
      <c r="T158" s="1409"/>
      <c r="U158" s="120"/>
      <c r="V158" s="1410"/>
      <c r="W158" s="1410"/>
      <c r="X158" s="1410"/>
      <c r="Y158" s="1411"/>
      <c r="Z158" s="1412"/>
      <c r="AA158" s="1413"/>
      <c r="AB158" s="1414"/>
      <c r="AC158" s="1415"/>
      <c r="AD158" s="1416"/>
      <c r="AE158" s="1415"/>
      <c r="AF158" s="1417"/>
      <c r="AG158" s="1418"/>
      <c r="AH158" s="1419"/>
      <c r="AI158" s="1420"/>
      <c r="AJ158" s="1421"/>
      <c r="AK158" s="1422"/>
      <c r="AL158" s="1423"/>
      <c r="AM158" s="1409"/>
      <c r="AN158" s="120"/>
      <c r="AO158" s="1410"/>
      <c r="AP158" s="1410"/>
      <c r="AQ158" s="1410"/>
      <c r="AR158" s="1411"/>
      <c r="AS158" s="1412"/>
      <c r="AT158" s="1413"/>
      <c r="AU158" s="1414"/>
      <c r="AV158" s="1415"/>
      <c r="AW158" s="1416"/>
      <c r="AX158" s="1415"/>
      <c r="AY158" s="1417"/>
      <c r="AZ158" s="1418"/>
      <c r="BA158" s="1419"/>
      <c r="BB158" s="1420"/>
      <c r="BC158" s="1421"/>
      <c r="BD158" s="1422"/>
      <c r="BE158" s="1423"/>
      <c r="BH158" s="3">
        <v>1</v>
      </c>
    </row>
    <row r="159" spans="2:60" ht="27" customHeight="1">
      <c r="B159" s="120"/>
      <c r="C159" s="1410"/>
      <c r="D159" s="1410"/>
      <c r="E159" s="1410"/>
      <c r="F159" s="1411"/>
      <c r="G159" s="1412"/>
      <c r="H159" s="1413"/>
      <c r="I159" s="1414"/>
      <c r="J159" s="1415"/>
      <c r="K159" s="1416"/>
      <c r="L159" s="1415"/>
      <c r="M159" s="1417"/>
      <c r="N159" s="1418"/>
      <c r="O159" s="1419"/>
      <c r="P159" s="1420"/>
      <c r="Q159" s="1421"/>
      <c r="R159" s="1422"/>
      <c r="S159" s="1423"/>
      <c r="T159" s="1409"/>
      <c r="U159" s="120"/>
      <c r="V159" s="1410"/>
      <c r="W159" s="1410"/>
      <c r="X159" s="1410"/>
      <c r="Y159" s="1411"/>
      <c r="Z159" s="1412"/>
      <c r="AA159" s="1413"/>
      <c r="AB159" s="1414"/>
      <c r="AC159" s="1415"/>
      <c r="AD159" s="1416"/>
      <c r="AE159" s="1415"/>
      <c r="AF159" s="1417"/>
      <c r="AG159" s="1418"/>
      <c r="AH159" s="1419"/>
      <c r="AI159" s="1420"/>
      <c r="AJ159" s="1421"/>
      <c r="AK159" s="1422"/>
      <c r="AL159" s="1423"/>
      <c r="AM159" s="1409"/>
      <c r="AN159" s="120"/>
      <c r="AO159" s="1410"/>
      <c r="AP159" s="1410"/>
      <c r="AQ159" s="1410"/>
      <c r="AR159" s="1411"/>
      <c r="AS159" s="1412"/>
      <c r="AT159" s="1413"/>
      <c r="AU159" s="1414"/>
      <c r="AV159" s="1415"/>
      <c r="AW159" s="1416"/>
      <c r="AX159" s="1415"/>
      <c r="AY159" s="1417"/>
      <c r="AZ159" s="1418"/>
      <c r="BA159" s="1419"/>
      <c r="BB159" s="1420"/>
      <c r="BC159" s="1421"/>
      <c r="BD159" s="1422"/>
      <c r="BE159" s="1423"/>
      <c r="BH159" s="3">
        <v>1</v>
      </c>
    </row>
    <row r="160" spans="2:60" ht="27" customHeight="1">
      <c r="B160" s="120"/>
      <c r="C160" s="1410"/>
      <c r="D160" s="1410"/>
      <c r="E160" s="1410"/>
      <c r="F160" s="1411"/>
      <c r="G160" s="1412"/>
      <c r="H160" s="1413"/>
      <c r="I160" s="1414"/>
      <c r="J160" s="1415"/>
      <c r="K160" s="1416"/>
      <c r="L160" s="1415"/>
      <c r="M160" s="1417"/>
      <c r="N160" s="1418"/>
      <c r="O160" s="1419"/>
      <c r="P160" s="1420"/>
      <c r="Q160" s="1421"/>
      <c r="R160" s="1422"/>
      <c r="S160" s="1423"/>
      <c r="T160" s="1409"/>
      <c r="U160" s="120"/>
      <c r="V160" s="1410"/>
      <c r="W160" s="1410"/>
      <c r="X160" s="1410"/>
      <c r="Y160" s="1411"/>
      <c r="Z160" s="1412"/>
      <c r="AA160" s="1413"/>
      <c r="AB160" s="1414"/>
      <c r="AC160" s="1415"/>
      <c r="AD160" s="1416"/>
      <c r="AE160" s="1415"/>
      <c r="AF160" s="1417"/>
      <c r="AG160" s="1418"/>
      <c r="AH160" s="1419"/>
      <c r="AI160" s="1420"/>
      <c r="AJ160" s="1421"/>
      <c r="AK160" s="1422"/>
      <c r="AL160" s="1423"/>
      <c r="AM160" s="1409"/>
      <c r="AN160" s="120"/>
      <c r="AO160" s="1410"/>
      <c r="AP160" s="1410"/>
      <c r="AQ160" s="1410"/>
      <c r="AR160" s="1411"/>
      <c r="AS160" s="1412"/>
      <c r="AT160" s="1413"/>
      <c r="AU160" s="1414"/>
      <c r="AV160" s="1415"/>
      <c r="AW160" s="1416"/>
      <c r="AX160" s="1415"/>
      <c r="AY160" s="1417"/>
      <c r="AZ160" s="1418"/>
      <c r="BA160" s="1419"/>
      <c r="BB160" s="1420"/>
      <c r="BC160" s="1421"/>
      <c r="BD160" s="1422"/>
      <c r="BE160" s="1423"/>
      <c r="BH160" s="3">
        <v>1</v>
      </c>
    </row>
    <row r="161" spans="2:60" ht="27" customHeight="1">
      <c r="B161" s="120"/>
      <c r="C161" s="1410"/>
      <c r="D161" s="1410"/>
      <c r="E161" s="1410"/>
      <c r="F161" s="1411"/>
      <c r="G161" s="1412"/>
      <c r="H161" s="1413"/>
      <c r="I161" s="1414"/>
      <c r="J161" s="1415"/>
      <c r="K161" s="1416"/>
      <c r="L161" s="1415"/>
      <c r="M161" s="1417"/>
      <c r="N161" s="1418"/>
      <c r="O161" s="1419"/>
      <c r="P161" s="1420"/>
      <c r="Q161" s="1421"/>
      <c r="R161" s="1422"/>
      <c r="S161" s="1423"/>
      <c r="T161" s="1409"/>
      <c r="U161" s="120"/>
      <c r="V161" s="1410"/>
      <c r="W161" s="1410"/>
      <c r="X161" s="1410"/>
      <c r="Y161" s="1411"/>
      <c r="Z161" s="1412"/>
      <c r="AA161" s="1413"/>
      <c r="AB161" s="1414"/>
      <c r="AC161" s="1415"/>
      <c r="AD161" s="1416"/>
      <c r="AE161" s="1415"/>
      <c r="AF161" s="1417"/>
      <c r="AG161" s="1418"/>
      <c r="AH161" s="1419"/>
      <c r="AI161" s="1420"/>
      <c r="AJ161" s="1421"/>
      <c r="AK161" s="1422"/>
      <c r="AL161" s="1423"/>
      <c r="AM161" s="1409"/>
      <c r="AN161" s="120"/>
      <c r="AO161" s="1410"/>
      <c r="AP161" s="1410"/>
      <c r="AQ161" s="1410"/>
      <c r="AR161" s="1411"/>
      <c r="AS161" s="1412"/>
      <c r="AT161" s="1413"/>
      <c r="AU161" s="1414"/>
      <c r="AV161" s="1415"/>
      <c r="AW161" s="1416"/>
      <c r="AX161" s="1415"/>
      <c r="AY161" s="1417"/>
      <c r="AZ161" s="1418"/>
      <c r="BA161" s="1419"/>
      <c r="BB161" s="1420"/>
      <c r="BC161" s="1421"/>
      <c r="BD161" s="1422"/>
      <c r="BE161" s="1423"/>
      <c r="BH161" s="3">
        <v>1</v>
      </c>
    </row>
    <row r="162" spans="2:60" ht="27" customHeight="1">
      <c r="B162" s="120"/>
      <c r="C162" s="1410"/>
      <c r="D162" s="1410"/>
      <c r="E162" s="1410"/>
      <c r="F162" s="1411"/>
      <c r="G162" s="1412"/>
      <c r="H162" s="1413"/>
      <c r="I162" s="1414"/>
      <c r="J162" s="1415"/>
      <c r="K162" s="1416"/>
      <c r="L162" s="1415"/>
      <c r="M162" s="1417"/>
      <c r="N162" s="1418"/>
      <c r="O162" s="1419"/>
      <c r="P162" s="1420"/>
      <c r="Q162" s="1421"/>
      <c r="R162" s="1422"/>
      <c r="S162" s="1423"/>
      <c r="T162" s="1409"/>
      <c r="U162" s="120"/>
      <c r="V162" s="1410"/>
      <c r="W162" s="1410"/>
      <c r="X162" s="1410"/>
      <c r="Y162" s="1411"/>
      <c r="Z162" s="1412"/>
      <c r="AA162" s="1413"/>
      <c r="AB162" s="1414"/>
      <c r="AC162" s="1415"/>
      <c r="AD162" s="1416"/>
      <c r="AE162" s="1415"/>
      <c r="AF162" s="1417"/>
      <c r="AG162" s="1418"/>
      <c r="AH162" s="1419"/>
      <c r="AI162" s="1420"/>
      <c r="AJ162" s="1421"/>
      <c r="AK162" s="1422"/>
      <c r="AL162" s="1423"/>
      <c r="AM162" s="1409"/>
      <c r="AN162" s="120"/>
      <c r="AO162" s="1410"/>
      <c r="AP162" s="1410"/>
      <c r="AQ162" s="1410"/>
      <c r="AR162" s="1411"/>
      <c r="AS162" s="1412"/>
      <c r="AT162" s="1413"/>
      <c r="AU162" s="1414"/>
      <c r="AV162" s="1415"/>
      <c r="AW162" s="1416"/>
      <c r="AX162" s="1415"/>
      <c r="AY162" s="1417"/>
      <c r="AZ162" s="1418"/>
      <c r="BA162" s="1419"/>
      <c r="BB162" s="1420"/>
      <c r="BC162" s="1421"/>
      <c r="BD162" s="1422"/>
      <c r="BE162" s="1423"/>
      <c r="BH162" s="3">
        <v>1</v>
      </c>
    </row>
    <row r="163" spans="2:60" ht="27" customHeight="1">
      <c r="B163" s="120"/>
      <c r="C163" s="1410"/>
      <c r="D163" s="1410"/>
      <c r="E163" s="1410"/>
      <c r="F163" s="1411"/>
      <c r="G163" s="1412"/>
      <c r="H163" s="1413"/>
      <c r="I163" s="1414"/>
      <c r="J163" s="1415"/>
      <c r="K163" s="1416"/>
      <c r="L163" s="1415"/>
      <c r="M163" s="1417"/>
      <c r="N163" s="1418"/>
      <c r="O163" s="1419"/>
      <c r="P163" s="1420"/>
      <c r="Q163" s="1421"/>
      <c r="R163" s="1422"/>
      <c r="S163" s="1423"/>
      <c r="T163" s="1409"/>
      <c r="U163" s="120"/>
      <c r="V163" s="1410"/>
      <c r="W163" s="1410"/>
      <c r="X163" s="1410"/>
      <c r="Y163" s="1411"/>
      <c r="Z163" s="1412"/>
      <c r="AA163" s="1413"/>
      <c r="AB163" s="1414"/>
      <c r="AC163" s="1415"/>
      <c r="AD163" s="1416"/>
      <c r="AE163" s="1415"/>
      <c r="AF163" s="1417"/>
      <c r="AG163" s="1418"/>
      <c r="AH163" s="1419"/>
      <c r="AI163" s="1420"/>
      <c r="AJ163" s="1421"/>
      <c r="AK163" s="1422"/>
      <c r="AL163" s="1423"/>
      <c r="AM163" s="1409"/>
      <c r="AN163" s="120"/>
      <c r="AO163" s="1410"/>
      <c r="AP163" s="1410"/>
      <c r="AQ163" s="1410"/>
      <c r="AR163" s="1411"/>
      <c r="AS163" s="1412"/>
      <c r="AT163" s="1413"/>
      <c r="AU163" s="1414"/>
      <c r="AV163" s="1415"/>
      <c r="AW163" s="1416"/>
      <c r="AX163" s="1415"/>
      <c r="AY163" s="1417"/>
      <c r="AZ163" s="1418"/>
      <c r="BA163" s="1419"/>
      <c r="BB163" s="1420"/>
      <c r="BC163" s="1421"/>
      <c r="BD163" s="1422"/>
      <c r="BE163" s="1423"/>
      <c r="BH163" s="3">
        <v>1</v>
      </c>
    </row>
    <row r="164" spans="2:60" ht="27" customHeight="1">
      <c r="B164" s="120"/>
      <c r="C164" s="1410"/>
      <c r="D164" s="1410"/>
      <c r="E164" s="1410"/>
      <c r="F164" s="1411"/>
      <c r="G164" s="1412"/>
      <c r="H164" s="1413"/>
      <c r="I164" s="1414"/>
      <c r="J164" s="1415"/>
      <c r="K164" s="1416"/>
      <c r="L164" s="1415"/>
      <c r="M164" s="1417"/>
      <c r="N164" s="1418"/>
      <c r="O164" s="1419"/>
      <c r="P164" s="1420"/>
      <c r="Q164" s="1421"/>
      <c r="R164" s="1422"/>
      <c r="S164" s="1423"/>
      <c r="T164" s="1409"/>
      <c r="U164" s="120"/>
      <c r="V164" s="1410"/>
      <c r="W164" s="1410"/>
      <c r="X164" s="1410"/>
      <c r="Y164" s="1411"/>
      <c r="Z164" s="1412"/>
      <c r="AA164" s="1413"/>
      <c r="AB164" s="1414"/>
      <c r="AC164" s="1415"/>
      <c r="AD164" s="1416"/>
      <c r="AE164" s="1415"/>
      <c r="AF164" s="1417"/>
      <c r="AG164" s="1418"/>
      <c r="AH164" s="1419"/>
      <c r="AI164" s="1420"/>
      <c r="AJ164" s="1421"/>
      <c r="AK164" s="1422"/>
      <c r="AL164" s="1423"/>
      <c r="AM164" s="1409"/>
      <c r="AN164" s="120"/>
      <c r="AO164" s="1410"/>
      <c r="AP164" s="1410"/>
      <c r="AQ164" s="1410"/>
      <c r="AR164" s="1411"/>
      <c r="AS164" s="1412"/>
      <c r="AT164" s="1413"/>
      <c r="AU164" s="1414"/>
      <c r="AV164" s="1415"/>
      <c r="AW164" s="1416"/>
      <c r="AX164" s="1415"/>
      <c r="AY164" s="1417"/>
      <c r="AZ164" s="1418"/>
      <c r="BA164" s="1419"/>
      <c r="BB164" s="1420"/>
      <c r="BC164" s="1421"/>
      <c r="BD164" s="1422"/>
      <c r="BE164" s="1423"/>
      <c r="BH164" s="3">
        <v>1</v>
      </c>
    </row>
    <row r="165" spans="2:60" ht="27" customHeight="1">
      <c r="B165" s="120"/>
      <c r="C165" s="1410"/>
      <c r="D165" s="1410"/>
      <c r="E165" s="1410"/>
      <c r="F165" s="1411"/>
      <c r="G165" s="1412"/>
      <c r="H165" s="1413"/>
      <c r="I165" s="1414"/>
      <c r="J165" s="1415"/>
      <c r="K165" s="1416"/>
      <c r="L165" s="1415"/>
      <c r="M165" s="1417"/>
      <c r="N165" s="1418"/>
      <c r="O165" s="1419"/>
      <c r="P165" s="1420"/>
      <c r="Q165" s="1421"/>
      <c r="R165" s="1422"/>
      <c r="S165" s="1423"/>
      <c r="T165" s="1409"/>
      <c r="U165" s="120"/>
      <c r="V165" s="1410"/>
      <c r="W165" s="1410"/>
      <c r="X165" s="1410"/>
      <c r="Y165" s="1411"/>
      <c r="Z165" s="1412"/>
      <c r="AA165" s="1413"/>
      <c r="AB165" s="1414"/>
      <c r="AC165" s="1415"/>
      <c r="AD165" s="1416"/>
      <c r="AE165" s="1415"/>
      <c r="AF165" s="1417"/>
      <c r="AG165" s="1418"/>
      <c r="AH165" s="1419"/>
      <c r="AI165" s="1420"/>
      <c r="AJ165" s="1421"/>
      <c r="AK165" s="1422"/>
      <c r="AL165" s="1423"/>
      <c r="AM165" s="1409"/>
      <c r="AN165" s="120"/>
      <c r="AO165" s="1410"/>
      <c r="AP165" s="1410"/>
      <c r="AQ165" s="1410"/>
      <c r="AR165" s="1411"/>
      <c r="AS165" s="1412"/>
      <c r="AT165" s="1413"/>
      <c r="AU165" s="1414"/>
      <c r="AV165" s="1415"/>
      <c r="AW165" s="1416"/>
      <c r="AX165" s="1415"/>
      <c r="AY165" s="1417"/>
      <c r="AZ165" s="1418"/>
      <c r="BA165" s="1419"/>
      <c r="BB165" s="1420"/>
      <c r="BC165" s="1421"/>
      <c r="BD165" s="1422"/>
      <c r="BE165" s="1423"/>
      <c r="BH165" s="3">
        <v>1</v>
      </c>
    </row>
    <row r="166" spans="2:60" ht="27" customHeight="1">
      <c r="B166" s="120"/>
      <c r="C166" s="1410"/>
      <c r="D166" s="1410"/>
      <c r="E166" s="1410"/>
      <c r="F166" s="1411"/>
      <c r="G166" s="1412"/>
      <c r="H166" s="1413"/>
      <c r="I166" s="1414"/>
      <c r="J166" s="1415"/>
      <c r="K166" s="1416"/>
      <c r="L166" s="1415"/>
      <c r="M166" s="1417"/>
      <c r="N166" s="1418"/>
      <c r="O166" s="1419"/>
      <c r="P166" s="1420"/>
      <c r="Q166" s="1421"/>
      <c r="R166" s="1422"/>
      <c r="S166" s="1423"/>
      <c r="T166" s="1409"/>
      <c r="U166" s="120"/>
      <c r="V166" s="1410"/>
      <c r="W166" s="1410"/>
      <c r="X166" s="1410"/>
      <c r="Y166" s="1411"/>
      <c r="Z166" s="1412"/>
      <c r="AA166" s="1413"/>
      <c r="AB166" s="1414"/>
      <c r="AC166" s="1415"/>
      <c r="AD166" s="1416"/>
      <c r="AE166" s="1415"/>
      <c r="AF166" s="1417"/>
      <c r="AG166" s="1418"/>
      <c r="AH166" s="1419"/>
      <c r="AI166" s="1420"/>
      <c r="AJ166" s="1421"/>
      <c r="AK166" s="1422"/>
      <c r="AL166" s="1423"/>
      <c r="AM166" s="1409"/>
      <c r="AN166" s="120"/>
      <c r="AO166" s="1410"/>
      <c r="AP166" s="1410"/>
      <c r="AQ166" s="1410"/>
      <c r="AR166" s="1411"/>
      <c r="AS166" s="1412"/>
      <c r="AT166" s="1413"/>
      <c r="AU166" s="1414"/>
      <c r="AV166" s="1415"/>
      <c r="AW166" s="1416"/>
      <c r="AX166" s="1415"/>
      <c r="AY166" s="1417"/>
      <c r="AZ166" s="1418"/>
      <c r="BA166" s="1419"/>
      <c r="BB166" s="1420"/>
      <c r="BC166" s="1421"/>
      <c r="BD166" s="1422"/>
      <c r="BE166" s="1423"/>
      <c r="BH166" s="3">
        <v>1</v>
      </c>
    </row>
    <row r="167" spans="2:60" ht="27" customHeight="1">
      <c r="B167" s="120"/>
      <c r="C167" s="1410"/>
      <c r="D167" s="1410"/>
      <c r="E167" s="1410"/>
      <c r="F167" s="1411"/>
      <c r="G167" s="1412"/>
      <c r="H167" s="1413"/>
      <c r="I167" s="1414"/>
      <c r="J167" s="1415"/>
      <c r="K167" s="1416"/>
      <c r="L167" s="1415"/>
      <c r="M167" s="1417"/>
      <c r="N167" s="1418"/>
      <c r="O167" s="1419"/>
      <c r="P167" s="1420"/>
      <c r="Q167" s="1421"/>
      <c r="R167" s="1422"/>
      <c r="S167" s="1423"/>
      <c r="T167" s="1409"/>
      <c r="U167" s="120"/>
      <c r="V167" s="1410"/>
      <c r="W167" s="1410"/>
      <c r="X167" s="1410"/>
      <c r="Y167" s="1411"/>
      <c r="Z167" s="1412"/>
      <c r="AA167" s="1413"/>
      <c r="AB167" s="1414"/>
      <c r="AC167" s="1415"/>
      <c r="AD167" s="1416"/>
      <c r="AE167" s="1415"/>
      <c r="AF167" s="1417"/>
      <c r="AG167" s="1418"/>
      <c r="AH167" s="1419"/>
      <c r="AI167" s="1420"/>
      <c r="AJ167" s="1421"/>
      <c r="AK167" s="1422"/>
      <c r="AL167" s="1423"/>
      <c r="AM167" s="1409"/>
      <c r="AN167" s="120"/>
      <c r="AO167" s="1410"/>
      <c r="AP167" s="1410"/>
      <c r="AQ167" s="1410"/>
      <c r="AR167" s="1411"/>
      <c r="AS167" s="1412"/>
      <c r="AT167" s="1413"/>
      <c r="AU167" s="1414"/>
      <c r="AV167" s="1415"/>
      <c r="AW167" s="1416"/>
      <c r="AX167" s="1415"/>
      <c r="AY167" s="1417"/>
      <c r="AZ167" s="1418"/>
      <c r="BA167" s="1419"/>
      <c r="BB167" s="1420"/>
      <c r="BC167" s="1421"/>
      <c r="BD167" s="1422"/>
      <c r="BE167" s="1423"/>
      <c r="BH167" s="3">
        <v>1</v>
      </c>
    </row>
    <row r="168" spans="2:60" ht="27" customHeight="1">
      <c r="B168" s="120"/>
      <c r="C168" s="1410"/>
      <c r="D168" s="1410"/>
      <c r="E168" s="1410"/>
      <c r="F168" s="1411"/>
      <c r="G168" s="1412"/>
      <c r="H168" s="1413"/>
      <c r="I168" s="1414"/>
      <c r="J168" s="1415"/>
      <c r="K168" s="1416"/>
      <c r="L168" s="1415"/>
      <c r="M168" s="1417"/>
      <c r="N168" s="1418"/>
      <c r="O168" s="1419"/>
      <c r="P168" s="1420"/>
      <c r="Q168" s="1421"/>
      <c r="R168" s="1422"/>
      <c r="S168" s="1423"/>
      <c r="T168" s="1409"/>
      <c r="U168" s="120"/>
      <c r="V168" s="1410"/>
      <c r="W168" s="1410"/>
      <c r="X168" s="1410"/>
      <c r="Y168" s="1411"/>
      <c r="Z168" s="1412"/>
      <c r="AA168" s="1413"/>
      <c r="AB168" s="1414"/>
      <c r="AC168" s="1415"/>
      <c r="AD168" s="1416"/>
      <c r="AE168" s="1415"/>
      <c r="AF168" s="1417"/>
      <c r="AG168" s="1418"/>
      <c r="AH168" s="1419"/>
      <c r="AI168" s="1420"/>
      <c r="AJ168" s="1421"/>
      <c r="AK168" s="1422"/>
      <c r="AL168" s="1423"/>
      <c r="AM168" s="1409"/>
      <c r="AN168" s="120"/>
      <c r="AO168" s="1410"/>
      <c r="AP168" s="1410"/>
      <c r="AQ168" s="1410"/>
      <c r="AR168" s="1411"/>
      <c r="AS168" s="1412"/>
      <c r="AT168" s="1413"/>
      <c r="AU168" s="1414"/>
      <c r="AV168" s="1415"/>
      <c r="AW168" s="1416"/>
      <c r="AX168" s="1415"/>
      <c r="AY168" s="1417"/>
      <c r="AZ168" s="1418"/>
      <c r="BA168" s="1419"/>
      <c r="BB168" s="1420"/>
      <c r="BC168" s="1421"/>
      <c r="BD168" s="1422"/>
      <c r="BE168" s="1423"/>
      <c r="BH168" s="3">
        <v>1</v>
      </c>
    </row>
    <row r="169" spans="2:60" ht="27" customHeight="1">
      <c r="B169" s="120"/>
      <c r="C169" s="1410"/>
      <c r="D169" s="1410"/>
      <c r="E169" s="1410"/>
      <c r="F169" s="1411"/>
      <c r="G169" s="1412"/>
      <c r="H169" s="1413"/>
      <c r="I169" s="1414"/>
      <c r="J169" s="1415"/>
      <c r="K169" s="1416"/>
      <c r="L169" s="1415"/>
      <c r="M169" s="1417"/>
      <c r="N169" s="1418"/>
      <c r="O169" s="1419"/>
      <c r="P169" s="1420"/>
      <c r="Q169" s="1421"/>
      <c r="R169" s="1422"/>
      <c r="S169" s="1423"/>
      <c r="T169" s="1409"/>
      <c r="U169" s="120"/>
      <c r="V169" s="1410"/>
      <c r="W169" s="1410"/>
      <c r="X169" s="1410"/>
      <c r="Y169" s="1411"/>
      <c r="Z169" s="1412"/>
      <c r="AA169" s="1413"/>
      <c r="AB169" s="1414"/>
      <c r="AC169" s="1415"/>
      <c r="AD169" s="1416"/>
      <c r="AE169" s="1415"/>
      <c r="AF169" s="1417"/>
      <c r="AG169" s="1418"/>
      <c r="AH169" s="1419"/>
      <c r="AI169" s="1420"/>
      <c r="AJ169" s="1421"/>
      <c r="AK169" s="1422"/>
      <c r="AL169" s="1423"/>
      <c r="AM169" s="1409"/>
      <c r="AN169" s="120"/>
      <c r="AO169" s="1410"/>
      <c r="AP169" s="1410"/>
      <c r="AQ169" s="1410"/>
      <c r="AR169" s="1411"/>
      <c r="AS169" s="1412"/>
      <c r="AT169" s="1413"/>
      <c r="AU169" s="1414"/>
      <c r="AV169" s="1415"/>
      <c r="AW169" s="1416"/>
      <c r="AX169" s="1415"/>
      <c r="AY169" s="1417"/>
      <c r="AZ169" s="1418"/>
      <c r="BA169" s="1419"/>
      <c r="BB169" s="1420"/>
      <c r="BC169" s="1421"/>
      <c r="BD169" s="1422"/>
      <c r="BE169" s="1423"/>
      <c r="BH169" s="3">
        <v>1</v>
      </c>
    </row>
    <row r="170" spans="2:60" ht="27" customHeight="1">
      <c r="B170" s="120"/>
      <c r="C170" s="1410"/>
      <c r="D170" s="1410"/>
      <c r="E170" s="1410"/>
      <c r="F170" s="1411"/>
      <c r="G170" s="1412"/>
      <c r="H170" s="1413"/>
      <c r="I170" s="1414"/>
      <c r="J170" s="1415"/>
      <c r="K170" s="1416"/>
      <c r="L170" s="1415"/>
      <c r="M170" s="1417"/>
      <c r="N170" s="1418"/>
      <c r="O170" s="1419"/>
      <c r="P170" s="1420"/>
      <c r="Q170" s="1421"/>
      <c r="R170" s="1422"/>
      <c r="S170" s="1423"/>
      <c r="T170" s="1409"/>
      <c r="U170" s="120"/>
      <c r="V170" s="1410"/>
      <c r="W170" s="1410"/>
      <c r="X170" s="1410"/>
      <c r="Y170" s="1411"/>
      <c r="Z170" s="1412"/>
      <c r="AA170" s="1413"/>
      <c r="AB170" s="1414"/>
      <c r="AC170" s="1415"/>
      <c r="AD170" s="1416"/>
      <c r="AE170" s="1415"/>
      <c r="AF170" s="1417"/>
      <c r="AG170" s="1418"/>
      <c r="AH170" s="1419"/>
      <c r="AI170" s="1420"/>
      <c r="AJ170" s="1421"/>
      <c r="AK170" s="1422"/>
      <c r="AL170" s="1423"/>
      <c r="AM170" s="1409"/>
      <c r="AN170" s="120"/>
      <c r="AO170" s="1410"/>
      <c r="AP170" s="1410"/>
      <c r="AQ170" s="1410"/>
      <c r="AR170" s="1411"/>
      <c r="AS170" s="1412"/>
      <c r="AT170" s="1413"/>
      <c r="AU170" s="1414"/>
      <c r="AV170" s="1415"/>
      <c r="AW170" s="1416"/>
      <c r="AX170" s="1415"/>
      <c r="AY170" s="1417"/>
      <c r="AZ170" s="1418"/>
      <c r="BA170" s="1419"/>
      <c r="BB170" s="1420"/>
      <c r="BC170" s="1421"/>
      <c r="BD170" s="1422"/>
      <c r="BE170" s="1423"/>
      <c r="BH170" s="3">
        <v>1</v>
      </c>
    </row>
    <row r="171" spans="2:60" ht="27" customHeight="1">
      <c r="B171" s="120"/>
      <c r="C171" s="1410"/>
      <c r="D171" s="1410"/>
      <c r="E171" s="1410"/>
      <c r="F171" s="1411"/>
      <c r="G171" s="1412"/>
      <c r="H171" s="1413"/>
      <c r="I171" s="1414"/>
      <c r="J171" s="1415"/>
      <c r="K171" s="1416"/>
      <c r="L171" s="1415"/>
      <c r="M171" s="1417"/>
      <c r="N171" s="1418"/>
      <c r="O171" s="1419"/>
      <c r="P171" s="1420"/>
      <c r="Q171" s="1421"/>
      <c r="R171" s="1422"/>
      <c r="S171" s="1423"/>
      <c r="T171" s="1409"/>
      <c r="U171" s="120"/>
      <c r="V171" s="1410"/>
      <c r="W171" s="1410"/>
      <c r="X171" s="1410"/>
      <c r="Y171" s="1411"/>
      <c r="Z171" s="1412"/>
      <c r="AA171" s="1413"/>
      <c r="AB171" s="1414"/>
      <c r="AC171" s="1415"/>
      <c r="AD171" s="1416"/>
      <c r="AE171" s="1415"/>
      <c r="AF171" s="1417"/>
      <c r="AG171" s="1418"/>
      <c r="AH171" s="1419"/>
      <c r="AI171" s="1420"/>
      <c r="AJ171" s="1421"/>
      <c r="AK171" s="1422"/>
      <c r="AL171" s="1423"/>
      <c r="AM171" s="1409"/>
      <c r="AN171" s="120"/>
      <c r="AO171" s="1410"/>
      <c r="AP171" s="1410"/>
      <c r="AQ171" s="1410"/>
      <c r="AR171" s="1411"/>
      <c r="AS171" s="1412"/>
      <c r="AT171" s="1413"/>
      <c r="AU171" s="1414"/>
      <c r="AV171" s="1415"/>
      <c r="AW171" s="1416"/>
      <c r="AX171" s="1415"/>
      <c r="AY171" s="1417"/>
      <c r="AZ171" s="1418"/>
      <c r="BA171" s="1419"/>
      <c r="BB171" s="1420"/>
      <c r="BC171" s="1421"/>
      <c r="BD171" s="1422"/>
      <c r="BE171" s="1423"/>
      <c r="BH171" s="3">
        <v>1</v>
      </c>
    </row>
    <row r="172" spans="2:60" ht="27" customHeight="1">
      <c r="B172" s="120"/>
      <c r="C172" s="1410"/>
      <c r="D172" s="1410"/>
      <c r="E172" s="1410"/>
      <c r="F172" s="1411"/>
      <c r="G172" s="1412"/>
      <c r="H172" s="1413"/>
      <c r="I172" s="1414"/>
      <c r="J172" s="1415"/>
      <c r="K172" s="1416"/>
      <c r="L172" s="1415"/>
      <c r="M172" s="1417"/>
      <c r="N172" s="1418"/>
      <c r="O172" s="1419"/>
      <c r="P172" s="1420"/>
      <c r="Q172" s="1421"/>
      <c r="R172" s="1422"/>
      <c r="S172" s="1423"/>
      <c r="T172" s="1409"/>
      <c r="U172" s="120"/>
      <c r="V172" s="1410"/>
      <c r="W172" s="1410"/>
      <c r="X172" s="1410"/>
      <c r="Y172" s="1411"/>
      <c r="Z172" s="1412"/>
      <c r="AA172" s="1413"/>
      <c r="AB172" s="1414"/>
      <c r="AC172" s="1415"/>
      <c r="AD172" s="1416"/>
      <c r="AE172" s="1415"/>
      <c r="AF172" s="1417"/>
      <c r="AG172" s="1418"/>
      <c r="AH172" s="1419"/>
      <c r="AI172" s="1420"/>
      <c r="AJ172" s="1421"/>
      <c r="AK172" s="1422"/>
      <c r="AL172" s="1423"/>
      <c r="AM172" s="1409"/>
      <c r="AN172" s="120"/>
      <c r="AO172" s="1410"/>
      <c r="AP172" s="1410"/>
      <c r="AQ172" s="1410"/>
      <c r="AR172" s="1411"/>
      <c r="AS172" s="1412"/>
      <c r="AT172" s="1413"/>
      <c r="AU172" s="1414"/>
      <c r="AV172" s="1415"/>
      <c r="AW172" s="1416"/>
      <c r="AX172" s="1415"/>
      <c r="AY172" s="1417"/>
      <c r="AZ172" s="1418"/>
      <c r="BA172" s="1419"/>
      <c r="BB172" s="1420"/>
      <c r="BC172" s="1421"/>
      <c r="BD172" s="1422"/>
      <c r="BE172" s="1423"/>
      <c r="BH172" s="3">
        <v>1</v>
      </c>
    </row>
    <row r="173" spans="2:60" ht="27" customHeight="1">
      <c r="B173" s="120"/>
      <c r="C173" s="1410"/>
      <c r="D173" s="1410"/>
      <c r="E173" s="1410"/>
      <c r="F173" s="1411"/>
      <c r="G173" s="1412"/>
      <c r="H173" s="1413"/>
      <c r="I173" s="1414"/>
      <c r="J173" s="1415"/>
      <c r="K173" s="1416"/>
      <c r="L173" s="1415"/>
      <c r="M173" s="1417"/>
      <c r="N173" s="1418"/>
      <c r="O173" s="1419"/>
      <c r="P173" s="1420"/>
      <c r="Q173" s="1421"/>
      <c r="R173" s="1422"/>
      <c r="S173" s="1423"/>
      <c r="T173" s="1409"/>
      <c r="U173" s="120"/>
      <c r="V173" s="1410"/>
      <c r="W173" s="1410"/>
      <c r="X173" s="1410"/>
      <c r="Y173" s="1411"/>
      <c r="Z173" s="1412"/>
      <c r="AA173" s="1413"/>
      <c r="AB173" s="1414"/>
      <c r="AC173" s="1415"/>
      <c r="AD173" s="1416"/>
      <c r="AE173" s="1415"/>
      <c r="AF173" s="1417"/>
      <c r="AG173" s="1418"/>
      <c r="AH173" s="1419"/>
      <c r="AI173" s="1420"/>
      <c r="AJ173" s="1421"/>
      <c r="AK173" s="1422"/>
      <c r="AL173" s="1423"/>
      <c r="AM173" s="1409"/>
      <c r="AN173" s="120"/>
      <c r="AO173" s="1410"/>
      <c r="AP173" s="1410"/>
      <c r="AQ173" s="1410"/>
      <c r="AR173" s="1411"/>
      <c r="AS173" s="1412"/>
      <c r="AT173" s="1413"/>
      <c r="AU173" s="1414"/>
      <c r="AV173" s="1415"/>
      <c r="AW173" s="1416"/>
      <c r="AX173" s="1415"/>
      <c r="AY173" s="1417"/>
      <c r="AZ173" s="1418"/>
      <c r="BA173" s="1419"/>
      <c r="BB173" s="1420"/>
      <c r="BC173" s="1421"/>
      <c r="BD173" s="1422"/>
      <c r="BE173" s="1423"/>
      <c r="BH173" s="3">
        <v>1</v>
      </c>
    </row>
    <row r="174" spans="2:60" ht="27" customHeight="1">
      <c r="B174" s="120"/>
      <c r="C174" s="1410"/>
      <c r="D174" s="1410"/>
      <c r="E174" s="1410"/>
      <c r="F174" s="1411"/>
      <c r="G174" s="1412"/>
      <c r="H174" s="1413"/>
      <c r="I174" s="1414"/>
      <c r="J174" s="1415"/>
      <c r="K174" s="1416"/>
      <c r="L174" s="1415"/>
      <c r="M174" s="1417"/>
      <c r="N174" s="1418"/>
      <c r="O174" s="1419"/>
      <c r="P174" s="1420"/>
      <c r="Q174" s="1421"/>
      <c r="R174" s="1422"/>
      <c r="S174" s="1423"/>
      <c r="T174" s="1409"/>
      <c r="U174" s="120"/>
      <c r="V174" s="1410"/>
      <c r="W174" s="1410"/>
      <c r="X174" s="1410"/>
      <c r="Y174" s="1411"/>
      <c r="Z174" s="1412"/>
      <c r="AA174" s="1413"/>
      <c r="AB174" s="1414"/>
      <c r="AC174" s="1415"/>
      <c r="AD174" s="1416"/>
      <c r="AE174" s="1415"/>
      <c r="AF174" s="1417"/>
      <c r="AG174" s="1418"/>
      <c r="AH174" s="1419"/>
      <c r="AI174" s="1420"/>
      <c r="AJ174" s="1421"/>
      <c r="AK174" s="1422"/>
      <c r="AL174" s="1423"/>
      <c r="AM174" s="1409"/>
      <c r="AN174" s="120"/>
      <c r="AO174" s="1410"/>
      <c r="AP174" s="1410"/>
      <c r="AQ174" s="1410"/>
      <c r="AR174" s="1411"/>
      <c r="AS174" s="1412"/>
      <c r="AT174" s="1413"/>
      <c r="AU174" s="1414"/>
      <c r="AV174" s="1415"/>
      <c r="AW174" s="1416"/>
      <c r="AX174" s="1415"/>
      <c r="AY174" s="1417"/>
      <c r="AZ174" s="1418"/>
      <c r="BA174" s="1419"/>
      <c r="BB174" s="1420"/>
      <c r="BC174" s="1421"/>
      <c r="BD174" s="1422"/>
      <c r="BE174" s="1423"/>
      <c r="BH174" s="3">
        <v>1</v>
      </c>
    </row>
    <row r="175" spans="2:60" ht="27" customHeight="1">
      <c r="B175" s="120"/>
      <c r="C175" s="1410"/>
      <c r="D175" s="1410"/>
      <c r="E175" s="1410"/>
      <c r="F175" s="1411"/>
      <c r="G175" s="1412"/>
      <c r="H175" s="1413"/>
      <c r="I175" s="1414"/>
      <c r="J175" s="1415"/>
      <c r="K175" s="1416"/>
      <c r="L175" s="1415"/>
      <c r="M175" s="1417"/>
      <c r="N175" s="1418"/>
      <c r="O175" s="1419"/>
      <c r="P175" s="1420"/>
      <c r="Q175" s="1421"/>
      <c r="R175" s="1422"/>
      <c r="S175" s="1423"/>
      <c r="T175" s="1409"/>
      <c r="U175" s="120"/>
      <c r="V175" s="1410"/>
      <c r="W175" s="1410"/>
      <c r="X175" s="1410"/>
      <c r="Y175" s="1411"/>
      <c r="Z175" s="1412"/>
      <c r="AA175" s="1413"/>
      <c r="AB175" s="1414"/>
      <c r="AC175" s="1415"/>
      <c r="AD175" s="1416"/>
      <c r="AE175" s="1415"/>
      <c r="AF175" s="1417"/>
      <c r="AG175" s="1418"/>
      <c r="AH175" s="1419"/>
      <c r="AI175" s="1420"/>
      <c r="AJ175" s="1421"/>
      <c r="AK175" s="1422"/>
      <c r="AL175" s="1423"/>
      <c r="AM175" s="1409"/>
      <c r="AN175" s="120"/>
      <c r="AO175" s="1410"/>
      <c r="AP175" s="1410"/>
      <c r="AQ175" s="1410"/>
      <c r="AR175" s="1411"/>
      <c r="AS175" s="1412"/>
      <c r="AT175" s="1413"/>
      <c r="AU175" s="1414"/>
      <c r="AV175" s="1415"/>
      <c r="AW175" s="1416"/>
      <c r="AX175" s="1415"/>
      <c r="AY175" s="1417"/>
      <c r="AZ175" s="1418"/>
      <c r="BA175" s="1419"/>
      <c r="BB175" s="1420"/>
      <c r="BC175" s="1421"/>
      <c r="BD175" s="1422"/>
      <c r="BE175" s="1423"/>
      <c r="BH175" s="3">
        <v>1</v>
      </c>
    </row>
    <row r="176" spans="2:60" ht="27" customHeight="1">
      <c r="B176" s="120"/>
      <c r="C176" s="1410"/>
      <c r="D176" s="1410"/>
      <c r="E176" s="1410"/>
      <c r="F176" s="1411"/>
      <c r="G176" s="1412"/>
      <c r="H176" s="1413"/>
      <c r="I176" s="1414"/>
      <c r="J176" s="1415"/>
      <c r="K176" s="1416"/>
      <c r="L176" s="1415"/>
      <c r="M176" s="1417"/>
      <c r="N176" s="1418"/>
      <c r="O176" s="1419"/>
      <c r="P176" s="1420"/>
      <c r="Q176" s="1421"/>
      <c r="R176" s="1422"/>
      <c r="S176" s="1423"/>
      <c r="T176" s="1409"/>
      <c r="U176" s="120"/>
      <c r="V176" s="1410"/>
      <c r="W176" s="1410"/>
      <c r="X176" s="1410"/>
      <c r="Y176" s="1411"/>
      <c r="Z176" s="1412"/>
      <c r="AA176" s="1413"/>
      <c r="AB176" s="1414"/>
      <c r="AC176" s="1415"/>
      <c r="AD176" s="1416"/>
      <c r="AE176" s="1415"/>
      <c r="AF176" s="1417"/>
      <c r="AG176" s="1418"/>
      <c r="AH176" s="1419"/>
      <c r="AI176" s="1420"/>
      <c r="AJ176" s="1421"/>
      <c r="AK176" s="1422"/>
      <c r="AL176" s="1423"/>
      <c r="AM176" s="1409"/>
      <c r="AN176" s="120"/>
      <c r="AO176" s="1410"/>
      <c r="AP176" s="1410"/>
      <c r="AQ176" s="1410"/>
      <c r="AR176" s="1411"/>
      <c r="AS176" s="1412"/>
      <c r="AT176" s="1413"/>
      <c r="AU176" s="1414"/>
      <c r="AV176" s="1415"/>
      <c r="AW176" s="1416"/>
      <c r="AX176" s="1415"/>
      <c r="AY176" s="1417"/>
      <c r="AZ176" s="1418"/>
      <c r="BA176" s="1419"/>
      <c r="BB176" s="1420"/>
      <c r="BC176" s="1421"/>
      <c r="BD176" s="1422"/>
      <c r="BE176" s="1423"/>
      <c r="BH176" s="3">
        <v>1</v>
      </c>
    </row>
    <row r="177" spans="2:60" ht="27" customHeight="1">
      <c r="B177" s="120"/>
      <c r="C177" s="1410"/>
      <c r="D177" s="1410"/>
      <c r="E177" s="1410"/>
      <c r="F177" s="1411"/>
      <c r="G177" s="1412"/>
      <c r="H177" s="1413"/>
      <c r="I177" s="1414"/>
      <c r="J177" s="1415"/>
      <c r="K177" s="1416"/>
      <c r="L177" s="1415"/>
      <c r="M177" s="1417"/>
      <c r="N177" s="1418"/>
      <c r="O177" s="1419"/>
      <c r="P177" s="1420"/>
      <c r="Q177" s="1421"/>
      <c r="R177" s="1422"/>
      <c r="S177" s="1423"/>
      <c r="T177" s="1409"/>
      <c r="U177" s="120"/>
      <c r="V177" s="1410"/>
      <c r="W177" s="1410"/>
      <c r="X177" s="1410"/>
      <c r="Y177" s="1411"/>
      <c r="Z177" s="1412"/>
      <c r="AA177" s="1413"/>
      <c r="AB177" s="1414"/>
      <c r="AC177" s="1415"/>
      <c r="AD177" s="1416"/>
      <c r="AE177" s="1415"/>
      <c r="AF177" s="1417"/>
      <c r="AG177" s="1418"/>
      <c r="AH177" s="1419"/>
      <c r="AI177" s="1420"/>
      <c r="AJ177" s="1421"/>
      <c r="AK177" s="1422"/>
      <c r="AL177" s="1423"/>
      <c r="AM177" s="1409"/>
      <c r="AN177" s="120"/>
      <c r="AO177" s="1410"/>
      <c r="AP177" s="1410"/>
      <c r="AQ177" s="1410"/>
      <c r="AR177" s="1411"/>
      <c r="AS177" s="1412"/>
      <c r="AT177" s="1413"/>
      <c r="AU177" s="1414"/>
      <c r="AV177" s="1415"/>
      <c r="AW177" s="1416"/>
      <c r="AX177" s="1415"/>
      <c r="AY177" s="1417"/>
      <c r="AZ177" s="1418"/>
      <c r="BA177" s="1419"/>
      <c r="BB177" s="1420"/>
      <c r="BC177" s="1421"/>
      <c r="BD177" s="1422"/>
      <c r="BE177" s="1423"/>
      <c r="BH177" s="3">
        <v>1</v>
      </c>
    </row>
    <row r="178" spans="2:60" ht="27" customHeight="1">
      <c r="B178" s="120"/>
      <c r="C178" s="1410"/>
      <c r="D178" s="1410"/>
      <c r="E178" s="1410"/>
      <c r="F178" s="1411"/>
      <c r="G178" s="1412"/>
      <c r="H178" s="1413"/>
      <c r="I178" s="1414"/>
      <c r="J178" s="1415"/>
      <c r="K178" s="1416"/>
      <c r="L178" s="1415"/>
      <c r="M178" s="1417"/>
      <c r="N178" s="1418"/>
      <c r="O178" s="1419"/>
      <c r="P178" s="1420"/>
      <c r="Q178" s="1421"/>
      <c r="R178" s="1422"/>
      <c r="S178" s="1423"/>
      <c r="T178" s="1409"/>
      <c r="U178" s="120"/>
      <c r="V178" s="1410"/>
      <c r="W178" s="1410"/>
      <c r="X178" s="1410"/>
      <c r="Y178" s="1411"/>
      <c r="Z178" s="1412"/>
      <c r="AA178" s="1413"/>
      <c r="AB178" s="1414"/>
      <c r="AC178" s="1415"/>
      <c r="AD178" s="1416"/>
      <c r="AE178" s="1415"/>
      <c r="AF178" s="1417"/>
      <c r="AG178" s="1418"/>
      <c r="AH178" s="1419"/>
      <c r="AI178" s="1420"/>
      <c r="AJ178" s="1421"/>
      <c r="AK178" s="1422"/>
      <c r="AL178" s="1423"/>
      <c r="AM178" s="1409"/>
      <c r="AN178" s="120"/>
      <c r="AO178" s="1410"/>
      <c r="AP178" s="1410"/>
      <c r="AQ178" s="1410"/>
      <c r="AR178" s="1411"/>
      <c r="AS178" s="1412"/>
      <c r="AT178" s="1413"/>
      <c r="AU178" s="1414"/>
      <c r="AV178" s="1415"/>
      <c r="AW178" s="1416"/>
      <c r="AX178" s="1415"/>
      <c r="AY178" s="1417"/>
      <c r="AZ178" s="1418"/>
      <c r="BA178" s="1419"/>
      <c r="BB178" s="1420"/>
      <c r="BC178" s="1421"/>
      <c r="BD178" s="1422"/>
      <c r="BE178" s="1423"/>
      <c r="BH178" s="3">
        <v>1</v>
      </c>
    </row>
    <row r="179" spans="2:60" ht="27" customHeight="1">
      <c r="B179" s="120"/>
      <c r="C179" s="1410"/>
      <c r="D179" s="1410"/>
      <c r="E179" s="1410"/>
      <c r="F179" s="1411"/>
      <c r="G179" s="1412"/>
      <c r="H179" s="1413"/>
      <c r="I179" s="1414"/>
      <c r="J179" s="1415"/>
      <c r="K179" s="1416"/>
      <c r="L179" s="1415"/>
      <c r="M179" s="1417"/>
      <c r="N179" s="1418"/>
      <c r="O179" s="1419"/>
      <c r="P179" s="1420"/>
      <c r="Q179" s="1421"/>
      <c r="R179" s="1422"/>
      <c r="S179" s="1423"/>
      <c r="T179" s="1409"/>
      <c r="U179" s="120"/>
      <c r="V179" s="1410"/>
      <c r="W179" s="1410"/>
      <c r="X179" s="1410"/>
      <c r="Y179" s="1411"/>
      <c r="Z179" s="1412"/>
      <c r="AA179" s="1413"/>
      <c r="AB179" s="1414"/>
      <c r="AC179" s="1415"/>
      <c r="AD179" s="1416"/>
      <c r="AE179" s="1415"/>
      <c r="AF179" s="1417"/>
      <c r="AG179" s="1418"/>
      <c r="AH179" s="1419"/>
      <c r="AI179" s="1420"/>
      <c r="AJ179" s="1421"/>
      <c r="AK179" s="1422"/>
      <c r="AL179" s="1423"/>
      <c r="AM179" s="1409"/>
      <c r="AN179" s="120"/>
      <c r="AO179" s="1410"/>
      <c r="AP179" s="1410"/>
      <c r="AQ179" s="1410"/>
      <c r="AR179" s="1411"/>
      <c r="AS179" s="1412"/>
      <c r="AT179" s="1413"/>
      <c r="AU179" s="1414"/>
      <c r="AV179" s="1415"/>
      <c r="AW179" s="1416"/>
      <c r="AX179" s="1415"/>
      <c r="AY179" s="1417"/>
      <c r="AZ179" s="1418"/>
      <c r="BA179" s="1419"/>
      <c r="BB179" s="1420"/>
      <c r="BC179" s="1421"/>
      <c r="BD179" s="1422"/>
      <c r="BE179" s="1423"/>
      <c r="BH179" s="3">
        <v>1</v>
      </c>
    </row>
    <row r="180" spans="2:60" ht="27" customHeight="1">
      <c r="B180" s="120"/>
      <c r="C180" s="1410"/>
      <c r="D180" s="1410"/>
      <c r="E180" s="1410"/>
      <c r="F180" s="1411"/>
      <c r="G180" s="1412"/>
      <c r="H180" s="1413"/>
      <c r="I180" s="1414"/>
      <c r="J180" s="1415"/>
      <c r="K180" s="1416"/>
      <c r="L180" s="1415"/>
      <c r="M180" s="1417"/>
      <c r="N180" s="1418"/>
      <c r="O180" s="1419"/>
      <c r="P180" s="1420"/>
      <c r="Q180" s="1421"/>
      <c r="R180" s="1422"/>
      <c r="S180" s="1423"/>
      <c r="T180" s="1409"/>
      <c r="U180" s="120"/>
      <c r="V180" s="1410"/>
      <c r="W180" s="1410"/>
      <c r="X180" s="1410"/>
      <c r="Y180" s="1411"/>
      <c r="Z180" s="1412"/>
      <c r="AA180" s="1413"/>
      <c r="AB180" s="1414"/>
      <c r="AC180" s="1415"/>
      <c r="AD180" s="1416"/>
      <c r="AE180" s="1415"/>
      <c r="AF180" s="1417"/>
      <c r="AG180" s="1418"/>
      <c r="AH180" s="1419"/>
      <c r="AI180" s="1420"/>
      <c r="AJ180" s="1421"/>
      <c r="AK180" s="1422"/>
      <c r="AL180" s="1423"/>
      <c r="AM180" s="1409"/>
      <c r="AN180" s="120"/>
      <c r="AO180" s="1410"/>
      <c r="AP180" s="1410"/>
      <c r="AQ180" s="1410"/>
      <c r="AR180" s="1411"/>
      <c r="AS180" s="1412"/>
      <c r="AT180" s="1413"/>
      <c r="AU180" s="1414"/>
      <c r="AV180" s="1415"/>
      <c r="AW180" s="1416"/>
      <c r="AX180" s="1415"/>
      <c r="AY180" s="1417"/>
      <c r="AZ180" s="1418"/>
      <c r="BA180" s="1419"/>
      <c r="BB180" s="1420"/>
      <c r="BC180" s="1421"/>
      <c r="BD180" s="1422"/>
      <c r="BE180" s="1423"/>
      <c r="BH180" s="3">
        <v>1</v>
      </c>
    </row>
    <row r="181" spans="2:60" ht="27" customHeight="1">
      <c r="B181" s="120"/>
      <c r="C181" s="1410"/>
      <c r="D181" s="1410"/>
      <c r="E181" s="1410"/>
      <c r="F181" s="1411"/>
      <c r="G181" s="1412"/>
      <c r="H181" s="1413"/>
      <c r="I181" s="1414"/>
      <c r="J181" s="1415"/>
      <c r="K181" s="1416"/>
      <c r="L181" s="1415"/>
      <c r="M181" s="1417"/>
      <c r="N181" s="1418"/>
      <c r="O181" s="1419"/>
      <c r="P181" s="1420"/>
      <c r="Q181" s="1421"/>
      <c r="R181" s="1422"/>
      <c r="S181" s="1423"/>
      <c r="T181" s="1409"/>
      <c r="U181" s="120"/>
      <c r="V181" s="1410"/>
      <c r="W181" s="1410"/>
      <c r="X181" s="1410"/>
      <c r="Y181" s="1411"/>
      <c r="Z181" s="1412"/>
      <c r="AA181" s="1413"/>
      <c r="AB181" s="1414"/>
      <c r="AC181" s="1415"/>
      <c r="AD181" s="1416"/>
      <c r="AE181" s="1415"/>
      <c r="AF181" s="1417"/>
      <c r="AG181" s="1418"/>
      <c r="AH181" s="1419"/>
      <c r="AI181" s="1420"/>
      <c r="AJ181" s="1421"/>
      <c r="AK181" s="1422"/>
      <c r="AL181" s="1423"/>
      <c r="AM181" s="1409"/>
      <c r="AN181" s="120"/>
      <c r="AO181" s="1410"/>
      <c r="AP181" s="1410"/>
      <c r="AQ181" s="1410"/>
      <c r="AR181" s="1411"/>
      <c r="AS181" s="1412"/>
      <c r="AT181" s="1413"/>
      <c r="AU181" s="1414"/>
      <c r="AV181" s="1415"/>
      <c r="AW181" s="1416"/>
      <c r="AX181" s="1415"/>
      <c r="AY181" s="1417"/>
      <c r="AZ181" s="1418"/>
      <c r="BA181" s="1419"/>
      <c r="BB181" s="1420"/>
      <c r="BC181" s="1421"/>
      <c r="BD181" s="1422"/>
      <c r="BE181" s="1423"/>
      <c r="BH181" s="3">
        <v>1</v>
      </c>
    </row>
    <row r="182" spans="2:60" ht="27" customHeight="1">
      <c r="B182" s="120"/>
      <c r="C182" s="1410"/>
      <c r="D182" s="1410"/>
      <c r="E182" s="1410"/>
      <c r="F182" s="1411"/>
      <c r="G182" s="1412"/>
      <c r="H182" s="1413"/>
      <c r="I182" s="1414"/>
      <c r="J182" s="1415"/>
      <c r="K182" s="1416"/>
      <c r="L182" s="1415"/>
      <c r="M182" s="1417"/>
      <c r="N182" s="1418"/>
      <c r="O182" s="1419"/>
      <c r="P182" s="1420"/>
      <c r="Q182" s="1421"/>
      <c r="R182" s="1422"/>
      <c r="S182" s="1423"/>
      <c r="T182" s="1409"/>
      <c r="U182" s="120"/>
      <c r="V182" s="1410"/>
      <c r="W182" s="1410"/>
      <c r="X182" s="1410"/>
      <c r="Y182" s="1411"/>
      <c r="Z182" s="1412"/>
      <c r="AA182" s="1413"/>
      <c r="AB182" s="1414"/>
      <c r="AC182" s="1415"/>
      <c r="AD182" s="1416"/>
      <c r="AE182" s="1415"/>
      <c r="AF182" s="1417"/>
      <c r="AG182" s="1418"/>
      <c r="AH182" s="1419"/>
      <c r="AI182" s="1420"/>
      <c r="AJ182" s="1421"/>
      <c r="AK182" s="1422"/>
      <c r="AL182" s="1423"/>
      <c r="AM182" s="1409"/>
      <c r="AN182" s="120"/>
      <c r="AO182" s="1410"/>
      <c r="AP182" s="1410"/>
      <c r="AQ182" s="1410"/>
      <c r="AR182" s="1411"/>
      <c r="AS182" s="1412"/>
      <c r="AT182" s="1413"/>
      <c r="AU182" s="1414"/>
      <c r="AV182" s="1415"/>
      <c r="AW182" s="1416"/>
      <c r="AX182" s="1415"/>
      <c r="AY182" s="1417"/>
      <c r="AZ182" s="1418"/>
      <c r="BA182" s="1419"/>
      <c r="BB182" s="1420"/>
      <c r="BC182" s="1421"/>
      <c r="BD182" s="1422"/>
      <c r="BE182" s="1423"/>
      <c r="BH182" s="3">
        <v>1</v>
      </c>
    </row>
    <row r="183" spans="2:60" ht="27" customHeight="1">
      <c r="B183" s="120"/>
      <c r="C183" s="1410"/>
      <c r="D183" s="1410"/>
      <c r="E183" s="1410"/>
      <c r="F183" s="1411"/>
      <c r="G183" s="1412"/>
      <c r="H183" s="1413"/>
      <c r="I183" s="1414"/>
      <c r="J183" s="1415"/>
      <c r="K183" s="1416"/>
      <c r="L183" s="1415"/>
      <c r="M183" s="1417"/>
      <c r="N183" s="1418"/>
      <c r="O183" s="1419"/>
      <c r="P183" s="1420"/>
      <c r="Q183" s="1421"/>
      <c r="R183" s="1422"/>
      <c r="S183" s="1423"/>
      <c r="T183" s="1409"/>
      <c r="U183" s="120"/>
      <c r="V183" s="1410"/>
      <c r="W183" s="1410"/>
      <c r="X183" s="1410"/>
      <c r="Y183" s="1411"/>
      <c r="Z183" s="1412"/>
      <c r="AA183" s="1413"/>
      <c r="AB183" s="1414"/>
      <c r="AC183" s="1415"/>
      <c r="AD183" s="1416"/>
      <c r="AE183" s="1415"/>
      <c r="AF183" s="1417"/>
      <c r="AG183" s="1418"/>
      <c r="AH183" s="1419"/>
      <c r="AI183" s="1420"/>
      <c r="AJ183" s="1421"/>
      <c r="AK183" s="1422"/>
      <c r="AL183" s="1423"/>
      <c r="AM183" s="1409"/>
      <c r="AN183" s="120"/>
      <c r="AO183" s="1410"/>
      <c r="AP183" s="1410"/>
      <c r="AQ183" s="1410"/>
      <c r="AR183" s="1411"/>
      <c r="AS183" s="1412"/>
      <c r="AT183" s="1413"/>
      <c r="AU183" s="1414"/>
      <c r="AV183" s="1415"/>
      <c r="AW183" s="1416"/>
      <c r="AX183" s="1415"/>
      <c r="AY183" s="1417"/>
      <c r="AZ183" s="1418"/>
      <c r="BA183" s="1419"/>
      <c r="BB183" s="1420"/>
      <c r="BC183" s="1421"/>
      <c r="BD183" s="1422"/>
      <c r="BE183" s="1423"/>
      <c r="BH183" s="3">
        <v>1</v>
      </c>
    </row>
    <row r="184" spans="2:60" ht="27" customHeight="1">
      <c r="B184" s="120"/>
      <c r="C184" s="1410"/>
      <c r="D184" s="1410"/>
      <c r="E184" s="1410"/>
      <c r="F184" s="1411"/>
      <c r="G184" s="1412"/>
      <c r="H184" s="1413"/>
      <c r="I184" s="1414"/>
      <c r="J184" s="1415"/>
      <c r="K184" s="1416"/>
      <c r="L184" s="1415"/>
      <c r="M184" s="1417"/>
      <c r="N184" s="1418"/>
      <c r="O184" s="1419"/>
      <c r="P184" s="1420"/>
      <c r="Q184" s="1421"/>
      <c r="R184" s="1422"/>
      <c r="S184" s="1423"/>
      <c r="T184" s="1409"/>
      <c r="U184" s="120"/>
      <c r="V184" s="1410"/>
      <c r="W184" s="1410"/>
      <c r="X184" s="1410"/>
      <c r="Y184" s="1411"/>
      <c r="Z184" s="1412"/>
      <c r="AA184" s="1413"/>
      <c r="AB184" s="1414"/>
      <c r="AC184" s="1415"/>
      <c r="AD184" s="1416"/>
      <c r="AE184" s="1415"/>
      <c r="AF184" s="1417"/>
      <c r="AG184" s="1418"/>
      <c r="AH184" s="1419"/>
      <c r="AI184" s="1420"/>
      <c r="AJ184" s="1421"/>
      <c r="AK184" s="1422"/>
      <c r="AL184" s="1423"/>
      <c r="AM184" s="1409"/>
      <c r="AN184" s="120"/>
      <c r="AO184" s="1410"/>
      <c r="AP184" s="1410"/>
      <c r="AQ184" s="1410"/>
      <c r="AR184" s="1411"/>
      <c r="AS184" s="1412"/>
      <c r="AT184" s="1413"/>
      <c r="AU184" s="1414"/>
      <c r="AV184" s="1415"/>
      <c r="AW184" s="1416"/>
      <c r="AX184" s="1415"/>
      <c r="AY184" s="1417"/>
      <c r="AZ184" s="1418"/>
      <c r="BA184" s="1419"/>
      <c r="BB184" s="1420"/>
      <c r="BC184" s="1421"/>
      <c r="BD184" s="1422"/>
      <c r="BE184" s="1423"/>
      <c r="BH184" s="3">
        <v>1</v>
      </c>
    </row>
    <row r="185" spans="2:60" ht="27" customHeight="1">
      <c r="B185" s="120"/>
      <c r="C185" s="1410"/>
      <c r="D185" s="1410"/>
      <c r="E185" s="1410"/>
      <c r="F185" s="1411"/>
      <c r="G185" s="1412"/>
      <c r="H185" s="1413"/>
      <c r="I185" s="1414"/>
      <c r="J185" s="1415"/>
      <c r="K185" s="1416"/>
      <c r="L185" s="1415"/>
      <c r="M185" s="1417"/>
      <c r="N185" s="1418"/>
      <c r="O185" s="1419"/>
      <c r="P185" s="1420"/>
      <c r="Q185" s="1421"/>
      <c r="R185" s="1422"/>
      <c r="S185" s="1423"/>
      <c r="T185" s="1409"/>
      <c r="U185" s="120"/>
      <c r="V185" s="1410"/>
      <c r="W185" s="1410"/>
      <c r="X185" s="1410"/>
      <c r="Y185" s="1411"/>
      <c r="Z185" s="1412"/>
      <c r="AA185" s="1413"/>
      <c r="AB185" s="1414"/>
      <c r="AC185" s="1415"/>
      <c r="AD185" s="1416"/>
      <c r="AE185" s="1415"/>
      <c r="AF185" s="1417"/>
      <c r="AG185" s="1418"/>
      <c r="AH185" s="1419"/>
      <c r="AI185" s="1420"/>
      <c r="AJ185" s="1421"/>
      <c r="AK185" s="1422"/>
      <c r="AL185" s="1423"/>
      <c r="AM185" s="1409"/>
      <c r="AN185" s="120"/>
      <c r="AO185" s="1410"/>
      <c r="AP185" s="1410"/>
      <c r="AQ185" s="1410"/>
      <c r="AR185" s="1411"/>
      <c r="AS185" s="1412"/>
      <c r="AT185" s="1413"/>
      <c r="AU185" s="1414"/>
      <c r="AV185" s="1415"/>
      <c r="AW185" s="1416"/>
      <c r="AX185" s="1415"/>
      <c r="AY185" s="1417"/>
      <c r="AZ185" s="1418"/>
      <c r="BA185" s="1419"/>
      <c r="BB185" s="1420"/>
      <c r="BC185" s="1421"/>
      <c r="BD185" s="1422"/>
      <c r="BE185" s="1423"/>
      <c r="BH185" s="3">
        <v>1</v>
      </c>
    </row>
    <row r="186" spans="2:60" ht="27" customHeight="1">
      <c r="B186" s="120"/>
      <c r="C186" s="1410"/>
      <c r="D186" s="1410"/>
      <c r="E186" s="1410"/>
      <c r="F186" s="1411"/>
      <c r="G186" s="1412"/>
      <c r="H186" s="1413"/>
      <c r="I186" s="1414"/>
      <c r="J186" s="1415"/>
      <c r="K186" s="1416"/>
      <c r="L186" s="1415"/>
      <c r="M186" s="1417"/>
      <c r="N186" s="1418"/>
      <c r="O186" s="1419"/>
      <c r="P186" s="1420"/>
      <c r="Q186" s="1421"/>
      <c r="R186" s="1422"/>
      <c r="S186" s="1423"/>
      <c r="T186" s="1409"/>
      <c r="U186" s="120"/>
      <c r="V186" s="1410"/>
      <c r="W186" s="1410"/>
      <c r="X186" s="1410"/>
      <c r="Y186" s="1411"/>
      <c r="Z186" s="1412"/>
      <c r="AA186" s="1413"/>
      <c r="AB186" s="1414"/>
      <c r="AC186" s="1415"/>
      <c r="AD186" s="1416"/>
      <c r="AE186" s="1415"/>
      <c r="AF186" s="1417"/>
      <c r="AG186" s="1418"/>
      <c r="AH186" s="1419"/>
      <c r="AI186" s="1420"/>
      <c r="AJ186" s="1421"/>
      <c r="AK186" s="1422"/>
      <c r="AL186" s="1423"/>
      <c r="AM186" s="1409"/>
      <c r="AN186" s="120"/>
      <c r="AO186" s="1410"/>
      <c r="AP186" s="1410"/>
      <c r="AQ186" s="1410"/>
      <c r="AR186" s="1411"/>
      <c r="AS186" s="1412"/>
      <c r="AT186" s="1413"/>
      <c r="AU186" s="1414"/>
      <c r="AV186" s="1415"/>
      <c r="AW186" s="1416"/>
      <c r="AX186" s="1415"/>
      <c r="AY186" s="1417"/>
      <c r="AZ186" s="1418"/>
      <c r="BA186" s="1419"/>
      <c r="BB186" s="1420"/>
      <c r="BC186" s="1421"/>
      <c r="BD186" s="1422"/>
      <c r="BE186" s="1423"/>
      <c r="BH186" s="3">
        <v>1</v>
      </c>
    </row>
    <row r="187" spans="2:60" ht="27" customHeight="1">
      <c r="B187" s="120"/>
      <c r="C187" s="1410"/>
      <c r="D187" s="1410"/>
      <c r="E187" s="1410"/>
      <c r="F187" s="1411"/>
      <c r="G187" s="1412"/>
      <c r="H187" s="1413"/>
      <c r="I187" s="1414"/>
      <c r="J187" s="1415"/>
      <c r="K187" s="1416"/>
      <c r="L187" s="1415"/>
      <c r="M187" s="1417"/>
      <c r="N187" s="1418"/>
      <c r="O187" s="1419"/>
      <c r="P187" s="1420"/>
      <c r="Q187" s="1421"/>
      <c r="R187" s="1422"/>
      <c r="S187" s="1423"/>
      <c r="T187" s="1409"/>
      <c r="U187" s="120"/>
      <c r="V187" s="1410"/>
      <c r="W187" s="1410"/>
      <c r="X187" s="1410"/>
      <c r="Y187" s="1411"/>
      <c r="Z187" s="1412"/>
      <c r="AA187" s="1413"/>
      <c r="AB187" s="1414"/>
      <c r="AC187" s="1415"/>
      <c r="AD187" s="1416"/>
      <c r="AE187" s="1415"/>
      <c r="AF187" s="1417"/>
      <c r="AG187" s="1418"/>
      <c r="AH187" s="1419"/>
      <c r="AI187" s="1420"/>
      <c r="AJ187" s="1421"/>
      <c r="AK187" s="1422"/>
      <c r="AL187" s="1423"/>
      <c r="AM187" s="1409"/>
      <c r="AN187" s="120"/>
      <c r="AO187" s="1410"/>
      <c r="AP187" s="1410"/>
      <c r="AQ187" s="1410"/>
      <c r="AR187" s="1411"/>
      <c r="AS187" s="1412"/>
      <c r="AT187" s="1413"/>
      <c r="AU187" s="1414"/>
      <c r="AV187" s="1415"/>
      <c r="AW187" s="1416"/>
      <c r="AX187" s="1415"/>
      <c r="AY187" s="1417"/>
      <c r="AZ187" s="1418"/>
      <c r="BA187" s="1419"/>
      <c r="BB187" s="1420"/>
      <c r="BC187" s="1421"/>
      <c r="BD187" s="1422"/>
      <c r="BE187" s="1423"/>
      <c r="BH187" s="3">
        <v>1</v>
      </c>
    </row>
    <row r="188" spans="2:60" ht="27" customHeight="1">
      <c r="B188" s="120"/>
      <c r="C188" s="1410"/>
      <c r="D188" s="1410"/>
      <c r="E188" s="1410"/>
      <c r="F188" s="1411"/>
      <c r="G188" s="1412"/>
      <c r="H188" s="1413"/>
      <c r="I188" s="1414"/>
      <c r="J188" s="1415"/>
      <c r="K188" s="1416"/>
      <c r="L188" s="1415"/>
      <c r="M188" s="1417"/>
      <c r="N188" s="1418"/>
      <c r="O188" s="1419"/>
      <c r="P188" s="1420"/>
      <c r="Q188" s="1421"/>
      <c r="R188" s="1422"/>
      <c r="S188" s="1423"/>
      <c r="T188" s="1409"/>
      <c r="U188" s="120"/>
      <c r="V188" s="1410"/>
      <c r="W188" s="1410"/>
      <c r="X188" s="1410"/>
      <c r="Y188" s="1411"/>
      <c r="Z188" s="1412"/>
      <c r="AA188" s="1413"/>
      <c r="AB188" s="1414"/>
      <c r="AC188" s="1415"/>
      <c r="AD188" s="1416"/>
      <c r="AE188" s="1415"/>
      <c r="AF188" s="1417"/>
      <c r="AG188" s="1418"/>
      <c r="AH188" s="1419"/>
      <c r="AI188" s="1420"/>
      <c r="AJ188" s="1421"/>
      <c r="AK188" s="1422"/>
      <c r="AL188" s="1423"/>
      <c r="AM188" s="1409"/>
      <c r="AN188" s="120"/>
      <c r="AO188" s="1410"/>
      <c r="AP188" s="1410"/>
      <c r="AQ188" s="1410"/>
      <c r="AR188" s="1411"/>
      <c r="AS188" s="1412"/>
      <c r="AT188" s="1413"/>
      <c r="AU188" s="1414"/>
      <c r="AV188" s="1415"/>
      <c r="AW188" s="1416"/>
      <c r="AX188" s="1415"/>
      <c r="AY188" s="1417"/>
      <c r="AZ188" s="1418"/>
      <c r="BA188" s="1419"/>
      <c r="BB188" s="1420"/>
      <c r="BC188" s="1421"/>
      <c r="BD188" s="1422"/>
      <c r="BE188" s="1423"/>
      <c r="BH188" s="3">
        <v>1</v>
      </c>
    </row>
    <row r="189" spans="2:60" ht="27" customHeight="1">
      <c r="B189" s="120"/>
      <c r="C189" s="1410"/>
      <c r="D189" s="1410"/>
      <c r="E189" s="1410"/>
      <c r="F189" s="1411"/>
      <c r="G189" s="1412"/>
      <c r="H189" s="1413"/>
      <c r="I189" s="1414"/>
      <c r="J189" s="1415"/>
      <c r="K189" s="1416"/>
      <c r="L189" s="1415"/>
      <c r="M189" s="1417"/>
      <c r="N189" s="1418"/>
      <c r="O189" s="1419"/>
      <c r="P189" s="1420"/>
      <c r="Q189" s="1421"/>
      <c r="R189" s="1422"/>
      <c r="S189" s="1423"/>
      <c r="T189" s="1409"/>
      <c r="U189" s="120"/>
      <c r="V189" s="1410"/>
      <c r="W189" s="1410"/>
      <c r="X189" s="1410"/>
      <c r="Y189" s="1411"/>
      <c r="Z189" s="1412"/>
      <c r="AA189" s="1413"/>
      <c r="AB189" s="1414"/>
      <c r="AC189" s="1415"/>
      <c r="AD189" s="1416"/>
      <c r="AE189" s="1415"/>
      <c r="AF189" s="1417"/>
      <c r="AG189" s="1418"/>
      <c r="AH189" s="1419"/>
      <c r="AI189" s="1420"/>
      <c r="AJ189" s="1421"/>
      <c r="AK189" s="1422"/>
      <c r="AL189" s="1423"/>
      <c r="AM189" s="1409"/>
      <c r="AN189" s="120"/>
      <c r="AO189" s="1410"/>
      <c r="AP189" s="1410"/>
      <c r="AQ189" s="1410"/>
      <c r="AR189" s="1411"/>
      <c r="AS189" s="1412"/>
      <c r="AT189" s="1413"/>
      <c r="AU189" s="1414"/>
      <c r="AV189" s="1415"/>
      <c r="AW189" s="1416"/>
      <c r="AX189" s="1415"/>
      <c r="AY189" s="1417"/>
      <c r="AZ189" s="1418"/>
      <c r="BA189" s="1419"/>
      <c r="BB189" s="1420"/>
      <c r="BC189" s="1421"/>
      <c r="BD189" s="1422"/>
      <c r="BE189" s="1423"/>
      <c r="BH189" s="3">
        <v>1</v>
      </c>
    </row>
    <row r="190" spans="2:60" ht="27" customHeight="1">
      <c r="B190" s="120"/>
      <c r="C190" s="1410"/>
      <c r="D190" s="1410"/>
      <c r="E190" s="1410"/>
      <c r="F190" s="1411"/>
      <c r="G190" s="1412"/>
      <c r="H190" s="1413"/>
      <c r="I190" s="1414"/>
      <c r="J190" s="1415"/>
      <c r="K190" s="1416"/>
      <c r="L190" s="1415"/>
      <c r="M190" s="1417"/>
      <c r="N190" s="1418"/>
      <c r="O190" s="1419"/>
      <c r="P190" s="1420"/>
      <c r="Q190" s="1421"/>
      <c r="R190" s="1422"/>
      <c r="S190" s="1423"/>
      <c r="T190" s="1409"/>
      <c r="U190" s="120"/>
      <c r="V190" s="1410"/>
      <c r="W190" s="1410"/>
      <c r="X190" s="1410"/>
      <c r="Y190" s="1411"/>
      <c r="Z190" s="1412"/>
      <c r="AA190" s="1413"/>
      <c r="AB190" s="1414"/>
      <c r="AC190" s="1415"/>
      <c r="AD190" s="1416"/>
      <c r="AE190" s="1415"/>
      <c r="AF190" s="1417"/>
      <c r="AG190" s="1418"/>
      <c r="AH190" s="1419"/>
      <c r="AI190" s="1420"/>
      <c r="AJ190" s="1421"/>
      <c r="AK190" s="1422"/>
      <c r="AL190" s="1423"/>
      <c r="AM190" s="1409"/>
      <c r="AN190" s="120"/>
      <c r="AO190" s="1410"/>
      <c r="AP190" s="1410"/>
      <c r="AQ190" s="1410"/>
      <c r="AR190" s="1411"/>
      <c r="AS190" s="1412"/>
      <c r="AT190" s="1413"/>
      <c r="AU190" s="1414"/>
      <c r="AV190" s="1415"/>
      <c r="AW190" s="1416"/>
      <c r="AX190" s="1415"/>
      <c r="AY190" s="1417"/>
      <c r="AZ190" s="1418"/>
      <c r="BA190" s="1419"/>
      <c r="BB190" s="1420"/>
      <c r="BC190" s="1421"/>
      <c r="BD190" s="1422"/>
      <c r="BE190" s="1423"/>
      <c r="BH190" s="3">
        <v>1</v>
      </c>
    </row>
    <row r="191" spans="2:60" ht="27" customHeight="1">
      <c r="B191" s="120"/>
      <c r="C191" s="1410"/>
      <c r="D191" s="1410"/>
      <c r="E191" s="1410"/>
      <c r="F191" s="1411"/>
      <c r="G191" s="1412"/>
      <c r="H191" s="1413"/>
      <c r="I191" s="1414"/>
      <c r="J191" s="1415"/>
      <c r="K191" s="1416"/>
      <c r="L191" s="1415"/>
      <c r="M191" s="1417"/>
      <c r="N191" s="1418"/>
      <c r="O191" s="1419"/>
      <c r="P191" s="1420"/>
      <c r="Q191" s="1421"/>
      <c r="R191" s="1422"/>
      <c r="S191" s="1423"/>
      <c r="T191" s="1409"/>
      <c r="U191" s="120"/>
      <c r="V191" s="1410"/>
      <c r="W191" s="1410"/>
      <c r="X191" s="1410"/>
      <c r="Y191" s="1411"/>
      <c r="Z191" s="1412"/>
      <c r="AA191" s="1413"/>
      <c r="AB191" s="1414"/>
      <c r="AC191" s="1415"/>
      <c r="AD191" s="1416"/>
      <c r="AE191" s="1415"/>
      <c r="AF191" s="1417"/>
      <c r="AG191" s="1418"/>
      <c r="AH191" s="1419"/>
      <c r="AI191" s="1420"/>
      <c r="AJ191" s="1421"/>
      <c r="AK191" s="1422"/>
      <c r="AL191" s="1423"/>
      <c r="AM191" s="1409"/>
      <c r="AN191" s="120"/>
      <c r="AO191" s="1410"/>
      <c r="AP191" s="1410"/>
      <c r="AQ191" s="1410"/>
      <c r="AR191" s="1411"/>
      <c r="AS191" s="1412"/>
      <c r="AT191" s="1413"/>
      <c r="AU191" s="1414"/>
      <c r="AV191" s="1415"/>
      <c r="AW191" s="1416"/>
      <c r="AX191" s="1415"/>
      <c r="AY191" s="1417"/>
      <c r="AZ191" s="1418"/>
      <c r="BA191" s="1419"/>
      <c r="BB191" s="1420"/>
      <c r="BC191" s="1421"/>
      <c r="BD191" s="1422"/>
      <c r="BE191" s="1423"/>
      <c r="BH191" s="3">
        <v>1</v>
      </c>
    </row>
    <row r="192" spans="2:60" ht="27" customHeight="1">
      <c r="B192" s="120"/>
      <c r="C192" s="1410"/>
      <c r="D192" s="1410"/>
      <c r="E192" s="1410"/>
      <c r="F192" s="1411"/>
      <c r="G192" s="1412"/>
      <c r="H192" s="1413"/>
      <c r="I192" s="1414"/>
      <c r="J192" s="1415"/>
      <c r="K192" s="1416"/>
      <c r="L192" s="1415"/>
      <c r="M192" s="1417"/>
      <c r="N192" s="1418"/>
      <c r="O192" s="1419"/>
      <c r="P192" s="1420"/>
      <c r="Q192" s="1421"/>
      <c r="R192" s="1422"/>
      <c r="S192" s="1423"/>
      <c r="T192" s="1409"/>
      <c r="U192" s="120"/>
      <c r="V192" s="1410"/>
      <c r="W192" s="1410"/>
      <c r="X192" s="1410"/>
      <c r="Y192" s="1411"/>
      <c r="Z192" s="1412"/>
      <c r="AA192" s="1413"/>
      <c r="AB192" s="1414"/>
      <c r="AC192" s="1415"/>
      <c r="AD192" s="1416"/>
      <c r="AE192" s="1415"/>
      <c r="AF192" s="1417"/>
      <c r="AG192" s="1418"/>
      <c r="AH192" s="1419"/>
      <c r="AI192" s="1420"/>
      <c r="AJ192" s="1421"/>
      <c r="AK192" s="1422"/>
      <c r="AL192" s="1423"/>
      <c r="AM192" s="1409"/>
      <c r="AN192" s="120"/>
      <c r="AO192" s="1410"/>
      <c r="AP192" s="1410"/>
      <c r="AQ192" s="1410"/>
      <c r="AR192" s="1411"/>
      <c r="AS192" s="1412"/>
      <c r="AT192" s="1413"/>
      <c r="AU192" s="1414"/>
      <c r="AV192" s="1415"/>
      <c r="AW192" s="1416"/>
      <c r="AX192" s="1415"/>
      <c r="AY192" s="1417"/>
      <c r="AZ192" s="1418"/>
      <c r="BA192" s="1419"/>
      <c r="BB192" s="1420"/>
      <c r="BC192" s="1421"/>
      <c r="BD192" s="1422"/>
      <c r="BE192" s="1423"/>
      <c r="BH192" s="3">
        <v>1</v>
      </c>
    </row>
    <row r="193" spans="2:60" ht="27" customHeight="1">
      <c r="B193" s="120"/>
      <c r="C193" s="1410"/>
      <c r="D193" s="1410"/>
      <c r="E193" s="1410"/>
      <c r="F193" s="1411"/>
      <c r="G193" s="1412"/>
      <c r="H193" s="1413"/>
      <c r="I193" s="1414"/>
      <c r="J193" s="1415"/>
      <c r="K193" s="1416"/>
      <c r="L193" s="1415"/>
      <c r="M193" s="1417"/>
      <c r="N193" s="1418"/>
      <c r="O193" s="1419"/>
      <c r="P193" s="1420"/>
      <c r="Q193" s="1421"/>
      <c r="R193" s="1422"/>
      <c r="S193" s="1423"/>
      <c r="T193" s="1409"/>
      <c r="U193" s="120"/>
      <c r="V193" s="1410"/>
      <c r="W193" s="1410"/>
      <c r="X193" s="1410"/>
      <c r="Y193" s="1411"/>
      <c r="Z193" s="1412"/>
      <c r="AA193" s="1413"/>
      <c r="AB193" s="1414"/>
      <c r="AC193" s="1415"/>
      <c r="AD193" s="1416"/>
      <c r="AE193" s="1415"/>
      <c r="AF193" s="1417"/>
      <c r="AG193" s="1418"/>
      <c r="AH193" s="1419"/>
      <c r="AI193" s="1420"/>
      <c r="AJ193" s="1421"/>
      <c r="AK193" s="1422"/>
      <c r="AL193" s="1423"/>
      <c r="AM193" s="1409"/>
      <c r="AN193" s="120"/>
      <c r="AO193" s="1410"/>
      <c r="AP193" s="1410"/>
      <c r="AQ193" s="1410"/>
      <c r="AR193" s="1411"/>
      <c r="AS193" s="1412"/>
      <c r="AT193" s="1413"/>
      <c r="AU193" s="1414"/>
      <c r="AV193" s="1415"/>
      <c r="AW193" s="1416"/>
      <c r="AX193" s="1415"/>
      <c r="AY193" s="1417"/>
      <c r="AZ193" s="1418"/>
      <c r="BA193" s="1419"/>
      <c r="BB193" s="1420"/>
      <c r="BC193" s="1421"/>
      <c r="BD193" s="1422"/>
      <c r="BE193" s="1423"/>
      <c r="BH193" s="3">
        <v>1</v>
      </c>
    </row>
    <row r="194" spans="2:60" ht="27" customHeight="1">
      <c r="B194" s="120"/>
      <c r="C194" s="1410"/>
      <c r="D194" s="1410"/>
      <c r="E194" s="1410"/>
      <c r="F194" s="1411"/>
      <c r="G194" s="1412"/>
      <c r="H194" s="1413"/>
      <c r="I194" s="1414"/>
      <c r="J194" s="1415"/>
      <c r="K194" s="1416"/>
      <c r="L194" s="1415"/>
      <c r="M194" s="1417"/>
      <c r="N194" s="1418"/>
      <c r="O194" s="1419"/>
      <c r="P194" s="1420"/>
      <c r="Q194" s="1421"/>
      <c r="R194" s="1422"/>
      <c r="S194" s="1423"/>
      <c r="T194" s="1409"/>
      <c r="U194" s="120"/>
      <c r="V194" s="1410"/>
      <c r="W194" s="1410"/>
      <c r="X194" s="1410"/>
      <c r="Y194" s="1411"/>
      <c r="Z194" s="1412"/>
      <c r="AA194" s="1413"/>
      <c r="AB194" s="1414"/>
      <c r="AC194" s="1415"/>
      <c r="AD194" s="1416"/>
      <c r="AE194" s="1415"/>
      <c r="AF194" s="1417"/>
      <c r="AG194" s="1418"/>
      <c r="AH194" s="1419"/>
      <c r="AI194" s="1420"/>
      <c r="AJ194" s="1421"/>
      <c r="AK194" s="1422"/>
      <c r="AL194" s="1423"/>
      <c r="AM194" s="1409"/>
      <c r="AN194" s="120"/>
      <c r="AO194" s="1410"/>
      <c r="AP194" s="1410"/>
      <c r="AQ194" s="1410"/>
      <c r="AR194" s="1411"/>
      <c r="AS194" s="1412"/>
      <c r="AT194" s="1413"/>
      <c r="AU194" s="1414"/>
      <c r="AV194" s="1415"/>
      <c r="AW194" s="1416"/>
      <c r="AX194" s="1415"/>
      <c r="AY194" s="1417"/>
      <c r="AZ194" s="1418"/>
      <c r="BA194" s="1419"/>
      <c r="BB194" s="1420"/>
      <c r="BC194" s="1421"/>
      <c r="BD194" s="1422"/>
      <c r="BE194" s="1423"/>
      <c r="BH194" s="3">
        <v>1</v>
      </c>
    </row>
    <row r="195" spans="2:60" ht="27" customHeight="1">
      <c r="B195" s="120"/>
      <c r="C195" s="1410"/>
      <c r="D195" s="1410"/>
      <c r="E195" s="1410"/>
      <c r="F195" s="1411"/>
      <c r="G195" s="1412"/>
      <c r="H195" s="1413"/>
      <c r="I195" s="1414"/>
      <c r="J195" s="1415"/>
      <c r="K195" s="1416"/>
      <c r="L195" s="1415"/>
      <c r="M195" s="1417"/>
      <c r="N195" s="1418"/>
      <c r="O195" s="1419"/>
      <c r="P195" s="1420"/>
      <c r="Q195" s="1421"/>
      <c r="R195" s="1422"/>
      <c r="S195" s="1423"/>
      <c r="T195" s="1409"/>
      <c r="U195" s="120"/>
      <c r="V195" s="1410"/>
      <c r="W195" s="1410"/>
      <c r="X195" s="1410"/>
      <c r="Y195" s="1411"/>
      <c r="Z195" s="1412"/>
      <c r="AA195" s="1413"/>
      <c r="AB195" s="1414"/>
      <c r="AC195" s="1415"/>
      <c r="AD195" s="1416"/>
      <c r="AE195" s="1415"/>
      <c r="AF195" s="1417"/>
      <c r="AG195" s="1418"/>
      <c r="AH195" s="1419"/>
      <c r="AI195" s="1420"/>
      <c r="AJ195" s="1421"/>
      <c r="AK195" s="1422"/>
      <c r="AL195" s="1423"/>
      <c r="AM195" s="1409"/>
      <c r="AN195" s="120"/>
      <c r="AO195" s="1410"/>
      <c r="AP195" s="1410"/>
      <c r="AQ195" s="1410"/>
      <c r="AR195" s="1411"/>
      <c r="AS195" s="1412"/>
      <c r="AT195" s="1413"/>
      <c r="AU195" s="1414"/>
      <c r="AV195" s="1415"/>
      <c r="AW195" s="1416"/>
      <c r="AX195" s="1415"/>
      <c r="AY195" s="1417"/>
      <c r="AZ195" s="1418"/>
      <c r="BA195" s="1419"/>
      <c r="BB195" s="1420"/>
      <c r="BC195" s="1421"/>
      <c r="BD195" s="1422"/>
      <c r="BE195" s="1423"/>
      <c r="BH195" s="3">
        <v>1</v>
      </c>
    </row>
    <row r="196" spans="2:60" ht="27" customHeight="1">
      <c r="B196" s="120"/>
      <c r="C196" s="1410"/>
      <c r="D196" s="1410"/>
      <c r="E196" s="1410"/>
      <c r="F196" s="1411"/>
      <c r="G196" s="1412"/>
      <c r="H196" s="1413"/>
      <c r="I196" s="1414"/>
      <c r="J196" s="1415"/>
      <c r="K196" s="1416"/>
      <c r="L196" s="1415"/>
      <c r="M196" s="1417"/>
      <c r="N196" s="1418"/>
      <c r="O196" s="1419"/>
      <c r="P196" s="1420"/>
      <c r="Q196" s="1421"/>
      <c r="R196" s="1422"/>
      <c r="S196" s="1423"/>
      <c r="T196" s="1409"/>
      <c r="U196" s="120"/>
      <c r="V196" s="1410"/>
      <c r="W196" s="1410"/>
      <c r="X196" s="1410"/>
      <c r="Y196" s="1411"/>
      <c r="Z196" s="1412"/>
      <c r="AA196" s="1413"/>
      <c r="AB196" s="1414"/>
      <c r="AC196" s="1415"/>
      <c r="AD196" s="1416"/>
      <c r="AE196" s="1415"/>
      <c r="AF196" s="1417"/>
      <c r="AG196" s="1418"/>
      <c r="AH196" s="1419"/>
      <c r="AI196" s="1420"/>
      <c r="AJ196" s="1421"/>
      <c r="AK196" s="1422"/>
      <c r="AL196" s="1423"/>
      <c r="AM196" s="1409"/>
      <c r="AN196" s="120"/>
      <c r="AO196" s="1410"/>
      <c r="AP196" s="1410"/>
      <c r="AQ196" s="1410"/>
      <c r="AR196" s="1411"/>
      <c r="AS196" s="1412"/>
      <c r="AT196" s="1413"/>
      <c r="AU196" s="1414"/>
      <c r="AV196" s="1415"/>
      <c r="AW196" s="1416"/>
      <c r="AX196" s="1415"/>
      <c r="AY196" s="1417"/>
      <c r="AZ196" s="1418"/>
      <c r="BA196" s="1419"/>
      <c r="BB196" s="1420"/>
      <c r="BC196" s="1421"/>
      <c r="BD196" s="1422"/>
      <c r="BE196" s="1423"/>
      <c r="BH196" s="3">
        <v>1</v>
      </c>
    </row>
    <row r="197" spans="2:60" ht="27" customHeight="1">
      <c r="B197" s="120"/>
      <c r="C197" s="1410"/>
      <c r="D197" s="1410"/>
      <c r="E197" s="1410"/>
      <c r="F197" s="1411"/>
      <c r="G197" s="1412"/>
      <c r="H197" s="1413"/>
      <c r="I197" s="1414"/>
      <c r="J197" s="1415"/>
      <c r="K197" s="1416"/>
      <c r="L197" s="1415"/>
      <c r="M197" s="1417"/>
      <c r="N197" s="1418"/>
      <c r="O197" s="1419"/>
      <c r="P197" s="1420"/>
      <c r="Q197" s="1421"/>
      <c r="R197" s="1422"/>
      <c r="S197" s="1423"/>
      <c r="T197" s="1409"/>
      <c r="U197" s="120"/>
      <c r="V197" s="1410"/>
      <c r="W197" s="1410"/>
      <c r="X197" s="1410"/>
      <c r="Y197" s="1411"/>
      <c r="Z197" s="1412"/>
      <c r="AA197" s="1413"/>
      <c r="AB197" s="1414"/>
      <c r="AC197" s="1415"/>
      <c r="AD197" s="1416"/>
      <c r="AE197" s="1415"/>
      <c r="AF197" s="1417"/>
      <c r="AG197" s="1418"/>
      <c r="AH197" s="1419"/>
      <c r="AI197" s="1420"/>
      <c r="AJ197" s="1421"/>
      <c r="AK197" s="1422"/>
      <c r="AL197" s="1423"/>
      <c r="AM197" s="1409"/>
      <c r="AN197" s="120"/>
      <c r="AO197" s="1410"/>
      <c r="AP197" s="1410"/>
      <c r="AQ197" s="1410"/>
      <c r="AR197" s="1411"/>
      <c r="AS197" s="1412"/>
      <c r="AT197" s="1413"/>
      <c r="AU197" s="1414"/>
      <c r="AV197" s="1415"/>
      <c r="AW197" s="1416"/>
      <c r="AX197" s="1415"/>
      <c r="AY197" s="1417"/>
      <c r="AZ197" s="1418"/>
      <c r="BA197" s="1419"/>
      <c r="BB197" s="1420"/>
      <c r="BC197" s="1421"/>
      <c r="BD197" s="1422"/>
      <c r="BE197" s="1423"/>
      <c r="BH197" s="3">
        <v>1</v>
      </c>
    </row>
    <row r="198" spans="2:60" ht="27" customHeight="1">
      <c r="B198" s="120"/>
      <c r="C198" s="1410"/>
      <c r="D198" s="1410"/>
      <c r="E198" s="1410"/>
      <c r="F198" s="1411"/>
      <c r="G198" s="1412"/>
      <c r="H198" s="1413"/>
      <c r="I198" s="1414"/>
      <c r="J198" s="1415"/>
      <c r="K198" s="1416"/>
      <c r="L198" s="1415"/>
      <c r="M198" s="1417"/>
      <c r="N198" s="1418"/>
      <c r="O198" s="1419"/>
      <c r="P198" s="1420"/>
      <c r="Q198" s="1421"/>
      <c r="R198" s="1422"/>
      <c r="S198" s="1423"/>
      <c r="T198" s="1409"/>
      <c r="U198" s="120"/>
      <c r="V198" s="1410"/>
      <c r="W198" s="1410"/>
      <c r="X198" s="1410"/>
      <c r="Y198" s="1411"/>
      <c r="Z198" s="1412"/>
      <c r="AA198" s="1413"/>
      <c r="AB198" s="1414"/>
      <c r="AC198" s="1415"/>
      <c r="AD198" s="1416"/>
      <c r="AE198" s="1415"/>
      <c r="AF198" s="1417"/>
      <c r="AG198" s="1418"/>
      <c r="AH198" s="1419"/>
      <c r="AI198" s="1420"/>
      <c r="AJ198" s="1421"/>
      <c r="AK198" s="1422"/>
      <c r="AL198" s="1423"/>
      <c r="AM198" s="1409"/>
      <c r="AN198" s="120"/>
      <c r="AO198" s="1410"/>
      <c r="AP198" s="1410"/>
      <c r="AQ198" s="1410"/>
      <c r="AR198" s="1411"/>
      <c r="AS198" s="1412"/>
      <c r="AT198" s="1413"/>
      <c r="AU198" s="1414"/>
      <c r="AV198" s="1415"/>
      <c r="AW198" s="1416"/>
      <c r="AX198" s="1415"/>
      <c r="AY198" s="1417"/>
      <c r="AZ198" s="1418"/>
      <c r="BA198" s="1419"/>
      <c r="BB198" s="1420"/>
      <c r="BC198" s="1421"/>
      <c r="BD198" s="1422"/>
      <c r="BE198" s="1423"/>
      <c r="BH198" s="3">
        <v>1</v>
      </c>
    </row>
    <row r="199" spans="2:60" ht="27" customHeight="1">
      <c r="B199" s="120"/>
      <c r="C199" s="1410"/>
      <c r="D199" s="1410"/>
      <c r="E199" s="1410"/>
      <c r="F199" s="1411"/>
      <c r="G199" s="1412"/>
      <c r="H199" s="1413"/>
      <c r="I199" s="1414"/>
      <c r="J199" s="1415"/>
      <c r="K199" s="1416"/>
      <c r="L199" s="1415"/>
      <c r="M199" s="1417"/>
      <c r="N199" s="1418"/>
      <c r="O199" s="1419"/>
      <c r="P199" s="1420"/>
      <c r="Q199" s="1421"/>
      <c r="R199" s="1422"/>
      <c r="S199" s="1423"/>
      <c r="T199" s="1409"/>
      <c r="U199" s="120"/>
      <c r="V199" s="1410"/>
      <c r="W199" s="1410"/>
      <c r="X199" s="1410"/>
      <c r="Y199" s="1411"/>
      <c r="Z199" s="1412"/>
      <c r="AA199" s="1413"/>
      <c r="AB199" s="1414"/>
      <c r="AC199" s="1415"/>
      <c r="AD199" s="1416"/>
      <c r="AE199" s="1415"/>
      <c r="AF199" s="1417"/>
      <c r="AG199" s="1418"/>
      <c r="AH199" s="1419"/>
      <c r="AI199" s="1420"/>
      <c r="AJ199" s="1421"/>
      <c r="AK199" s="1422"/>
      <c r="AL199" s="1423"/>
      <c r="AM199" s="1409"/>
      <c r="AN199" s="120"/>
      <c r="AO199" s="1410"/>
      <c r="AP199" s="1410"/>
      <c r="AQ199" s="1410"/>
      <c r="AR199" s="1411"/>
      <c r="AS199" s="1412"/>
      <c r="AT199" s="1413"/>
      <c r="AU199" s="1414"/>
      <c r="AV199" s="1415"/>
      <c r="AW199" s="1416"/>
      <c r="AX199" s="1415"/>
      <c r="AY199" s="1417"/>
      <c r="AZ199" s="1418"/>
      <c r="BA199" s="1419"/>
      <c r="BB199" s="1420"/>
      <c r="BC199" s="1421"/>
      <c r="BD199" s="1422"/>
      <c r="BE199" s="1423"/>
      <c r="BH199" s="3">
        <v>1</v>
      </c>
    </row>
    <row r="200" spans="2:60" ht="27" customHeight="1">
      <c r="B200" s="120"/>
      <c r="C200" s="1410"/>
      <c r="D200" s="1410"/>
      <c r="E200" s="1410"/>
      <c r="F200" s="1411"/>
      <c r="G200" s="1412"/>
      <c r="H200" s="1413"/>
      <c r="I200" s="1414"/>
      <c r="J200" s="1415"/>
      <c r="K200" s="1416"/>
      <c r="L200" s="1415"/>
      <c r="M200" s="1417"/>
      <c r="N200" s="1418"/>
      <c r="O200" s="1419"/>
      <c r="P200" s="1420"/>
      <c r="Q200" s="1421"/>
      <c r="R200" s="1422"/>
      <c r="S200" s="1423"/>
      <c r="T200" s="1409"/>
      <c r="U200" s="120"/>
      <c r="V200" s="1410"/>
      <c r="W200" s="1410"/>
      <c r="X200" s="1410"/>
      <c r="Y200" s="1411"/>
      <c r="Z200" s="1412"/>
      <c r="AA200" s="1413"/>
      <c r="AB200" s="1414"/>
      <c r="AC200" s="1415"/>
      <c r="AD200" s="1416"/>
      <c r="AE200" s="1415"/>
      <c r="AF200" s="1417"/>
      <c r="AG200" s="1418"/>
      <c r="AH200" s="1419"/>
      <c r="AI200" s="1420"/>
      <c r="AJ200" s="1421"/>
      <c r="AK200" s="1422"/>
      <c r="AL200" s="1423"/>
      <c r="AM200" s="1409"/>
      <c r="AN200" s="120"/>
      <c r="AO200" s="1410"/>
      <c r="AP200" s="1410"/>
      <c r="AQ200" s="1410"/>
      <c r="AR200" s="1411"/>
      <c r="AS200" s="1412"/>
      <c r="AT200" s="1413"/>
      <c r="AU200" s="1414"/>
      <c r="AV200" s="1415"/>
      <c r="AW200" s="1416"/>
      <c r="AX200" s="1415"/>
      <c r="AY200" s="1417"/>
      <c r="AZ200" s="1418"/>
      <c r="BA200" s="1419"/>
      <c r="BB200" s="1420"/>
      <c r="BC200" s="1421"/>
      <c r="BD200" s="1422"/>
      <c r="BE200" s="1423"/>
      <c r="BH200" s="3">
        <v>1</v>
      </c>
    </row>
    <row r="201" spans="2:60" ht="27" customHeight="1">
      <c r="B201" s="120"/>
      <c r="C201" s="1410"/>
      <c r="D201" s="1410"/>
      <c r="E201" s="1410"/>
      <c r="F201" s="1411"/>
      <c r="G201" s="1412"/>
      <c r="H201" s="1413"/>
      <c r="I201" s="1414"/>
      <c r="J201" s="1415"/>
      <c r="K201" s="1416"/>
      <c r="L201" s="1415"/>
      <c r="M201" s="1417"/>
      <c r="N201" s="1418"/>
      <c r="O201" s="1419"/>
      <c r="P201" s="1420"/>
      <c r="Q201" s="1421"/>
      <c r="R201" s="1422"/>
      <c r="S201" s="1423"/>
      <c r="T201" s="1409"/>
      <c r="U201" s="120"/>
      <c r="V201" s="1410"/>
      <c r="W201" s="1410"/>
      <c r="X201" s="1410"/>
      <c r="Y201" s="1411"/>
      <c r="Z201" s="1412"/>
      <c r="AA201" s="1413"/>
      <c r="AB201" s="1414"/>
      <c r="AC201" s="1415"/>
      <c r="AD201" s="1416"/>
      <c r="AE201" s="1415"/>
      <c r="AF201" s="1417"/>
      <c r="AG201" s="1418"/>
      <c r="AH201" s="1419"/>
      <c r="AI201" s="1420"/>
      <c r="AJ201" s="1421"/>
      <c r="AK201" s="1422"/>
      <c r="AL201" s="1423"/>
      <c r="AM201" s="1409"/>
      <c r="AN201" s="120"/>
      <c r="AO201" s="1410"/>
      <c r="AP201" s="1410"/>
      <c r="AQ201" s="1410"/>
      <c r="AR201" s="1411"/>
      <c r="AS201" s="1412"/>
      <c r="AT201" s="1413"/>
      <c r="AU201" s="1414"/>
      <c r="AV201" s="1415"/>
      <c r="AW201" s="1416"/>
      <c r="AX201" s="1415"/>
      <c r="AY201" s="1417"/>
      <c r="AZ201" s="1418"/>
      <c r="BA201" s="1419"/>
      <c r="BB201" s="1420"/>
      <c r="BC201" s="1421"/>
      <c r="BD201" s="1422"/>
      <c r="BE201" s="1423"/>
      <c r="BH201" s="3">
        <v>1</v>
      </c>
    </row>
    <row r="202" spans="2:60" ht="27" customHeight="1">
      <c r="B202" s="120"/>
      <c r="C202" s="1410"/>
      <c r="D202" s="1410"/>
      <c r="E202" s="1410"/>
      <c r="F202" s="1411"/>
      <c r="G202" s="1412"/>
      <c r="H202" s="1413"/>
      <c r="I202" s="1414"/>
      <c r="J202" s="1415"/>
      <c r="K202" s="1416"/>
      <c r="L202" s="1415"/>
      <c r="M202" s="1417"/>
      <c r="N202" s="1418"/>
      <c r="O202" s="1419"/>
      <c r="P202" s="1420"/>
      <c r="Q202" s="1421"/>
      <c r="R202" s="1422"/>
      <c r="S202" s="1423"/>
      <c r="T202" s="1409"/>
      <c r="U202" s="120"/>
      <c r="V202" s="1410"/>
      <c r="W202" s="1410"/>
      <c r="X202" s="1410"/>
      <c r="Y202" s="1411"/>
      <c r="Z202" s="1412"/>
      <c r="AA202" s="1413"/>
      <c r="AB202" s="1414"/>
      <c r="AC202" s="1415"/>
      <c r="AD202" s="1416"/>
      <c r="AE202" s="1415"/>
      <c r="AF202" s="1417"/>
      <c r="AG202" s="1418"/>
      <c r="AH202" s="1419"/>
      <c r="AI202" s="1420"/>
      <c r="AJ202" s="1421"/>
      <c r="AK202" s="1422"/>
      <c r="AL202" s="1423"/>
      <c r="AM202" s="1409"/>
      <c r="AN202" s="120"/>
      <c r="AO202" s="1410"/>
      <c r="AP202" s="1410"/>
      <c r="AQ202" s="1410"/>
      <c r="AR202" s="1411"/>
      <c r="AS202" s="1412"/>
      <c r="AT202" s="1413"/>
      <c r="AU202" s="1414"/>
      <c r="AV202" s="1415"/>
      <c r="AW202" s="1416"/>
      <c r="AX202" s="1415"/>
      <c r="AY202" s="1417"/>
      <c r="AZ202" s="1418"/>
      <c r="BA202" s="1419"/>
      <c r="BB202" s="1420"/>
      <c r="BC202" s="1421"/>
      <c r="BD202" s="1422"/>
      <c r="BE202" s="1423"/>
      <c r="BH202" s="3">
        <v>1</v>
      </c>
    </row>
    <row r="203" spans="2:60" ht="27" customHeight="1">
      <c r="B203" s="120"/>
      <c r="C203" s="1410"/>
      <c r="D203" s="1410"/>
      <c r="E203" s="1410"/>
      <c r="F203" s="1411"/>
      <c r="G203" s="1412"/>
      <c r="H203" s="1413"/>
      <c r="I203" s="1414"/>
      <c r="J203" s="1415"/>
      <c r="K203" s="1416"/>
      <c r="L203" s="1415"/>
      <c r="M203" s="1417"/>
      <c r="N203" s="1418"/>
      <c r="O203" s="1419"/>
      <c r="P203" s="1420"/>
      <c r="Q203" s="1421"/>
      <c r="R203" s="1422"/>
      <c r="S203" s="1423"/>
      <c r="T203" s="1409"/>
      <c r="U203" s="120"/>
      <c r="V203" s="1410"/>
      <c r="W203" s="1410"/>
      <c r="X203" s="1410"/>
      <c r="Y203" s="1411"/>
      <c r="Z203" s="1412"/>
      <c r="AA203" s="1413"/>
      <c r="AB203" s="1414"/>
      <c r="AC203" s="1415"/>
      <c r="AD203" s="1416"/>
      <c r="AE203" s="1415"/>
      <c r="AF203" s="1417"/>
      <c r="AG203" s="1418"/>
      <c r="AH203" s="1419"/>
      <c r="AI203" s="1420"/>
      <c r="AJ203" s="1421"/>
      <c r="AK203" s="1422"/>
      <c r="AL203" s="1423"/>
      <c r="AM203" s="1409"/>
      <c r="AN203" s="120"/>
      <c r="AO203" s="1410"/>
      <c r="AP203" s="1410"/>
      <c r="AQ203" s="1410"/>
      <c r="AR203" s="1411"/>
      <c r="AS203" s="1412"/>
      <c r="AT203" s="1413"/>
      <c r="AU203" s="1414"/>
      <c r="AV203" s="1415"/>
      <c r="AW203" s="1416"/>
      <c r="AX203" s="1415"/>
      <c r="AY203" s="1417"/>
      <c r="AZ203" s="1418"/>
      <c r="BA203" s="1419"/>
      <c r="BB203" s="1420"/>
      <c r="BC203" s="1421"/>
      <c r="BD203" s="1422"/>
      <c r="BE203" s="1423"/>
      <c r="BH203" s="3">
        <v>1</v>
      </c>
    </row>
    <row r="204" spans="2:60" ht="27" customHeight="1">
      <c r="B204" s="120"/>
      <c r="C204" s="1410"/>
      <c r="D204" s="1410"/>
      <c r="E204" s="1410"/>
      <c r="F204" s="1411"/>
      <c r="G204" s="1412"/>
      <c r="H204" s="1413"/>
      <c r="I204" s="1414"/>
      <c r="J204" s="1415"/>
      <c r="K204" s="1416"/>
      <c r="L204" s="1415"/>
      <c r="M204" s="1417"/>
      <c r="N204" s="1418"/>
      <c r="O204" s="1419"/>
      <c r="P204" s="1420"/>
      <c r="Q204" s="1421"/>
      <c r="R204" s="1422"/>
      <c r="S204" s="1423"/>
      <c r="T204" s="1409"/>
      <c r="U204" s="120"/>
      <c r="V204" s="1410"/>
      <c r="W204" s="1410"/>
      <c r="X204" s="1410"/>
      <c r="Y204" s="1411"/>
      <c r="Z204" s="1412"/>
      <c r="AA204" s="1413"/>
      <c r="AB204" s="1414"/>
      <c r="AC204" s="1415"/>
      <c r="AD204" s="1416"/>
      <c r="AE204" s="1415"/>
      <c r="AF204" s="1417"/>
      <c r="AG204" s="1418"/>
      <c r="AH204" s="1419"/>
      <c r="AI204" s="1420"/>
      <c r="AJ204" s="1421"/>
      <c r="AK204" s="1422"/>
      <c r="AL204" s="1423"/>
      <c r="AM204" s="1409"/>
      <c r="AN204" s="120"/>
      <c r="AO204" s="1410"/>
      <c r="AP204" s="1410"/>
      <c r="AQ204" s="1410"/>
      <c r="AR204" s="1411"/>
      <c r="AS204" s="1412"/>
      <c r="AT204" s="1413"/>
      <c r="AU204" s="1414"/>
      <c r="AV204" s="1415"/>
      <c r="AW204" s="1416"/>
      <c r="AX204" s="1415"/>
      <c r="AY204" s="1417"/>
      <c r="AZ204" s="1418"/>
      <c r="BA204" s="1419"/>
      <c r="BB204" s="1420"/>
      <c r="BC204" s="1421"/>
      <c r="BD204" s="1422"/>
      <c r="BE204" s="1423"/>
      <c r="BH204" s="3">
        <v>1</v>
      </c>
    </row>
    <row r="205" spans="2:60" ht="27" customHeight="1">
      <c r="B205" s="120"/>
      <c r="C205" s="1410"/>
      <c r="D205" s="1410"/>
      <c r="E205" s="1410"/>
      <c r="F205" s="1411"/>
      <c r="G205" s="1412"/>
      <c r="H205" s="1413"/>
      <c r="I205" s="1414"/>
      <c r="J205" s="1415"/>
      <c r="K205" s="1416"/>
      <c r="L205" s="1415"/>
      <c r="M205" s="1417"/>
      <c r="N205" s="1418"/>
      <c r="O205" s="1419"/>
      <c r="P205" s="1420"/>
      <c r="Q205" s="1421"/>
      <c r="R205" s="1422"/>
      <c r="S205" s="1423"/>
      <c r="T205" s="1409"/>
      <c r="U205" s="120"/>
      <c r="V205" s="1410"/>
      <c r="W205" s="1410"/>
      <c r="X205" s="1410"/>
      <c r="Y205" s="1411"/>
      <c r="Z205" s="1412"/>
      <c r="AA205" s="1413"/>
      <c r="AB205" s="1414"/>
      <c r="AC205" s="1415"/>
      <c r="AD205" s="1416"/>
      <c r="AE205" s="1415"/>
      <c r="AF205" s="1417"/>
      <c r="AG205" s="1418"/>
      <c r="AH205" s="1419"/>
      <c r="AI205" s="1420"/>
      <c r="AJ205" s="1421"/>
      <c r="AK205" s="1422"/>
      <c r="AL205" s="1423"/>
      <c r="AM205" s="1409"/>
      <c r="AN205" s="120"/>
      <c r="AO205" s="1410"/>
      <c r="AP205" s="1410"/>
      <c r="AQ205" s="1410"/>
      <c r="AR205" s="1411"/>
      <c r="AS205" s="1412"/>
      <c r="AT205" s="1413"/>
      <c r="AU205" s="1414"/>
      <c r="AV205" s="1415"/>
      <c r="AW205" s="1416"/>
      <c r="AX205" s="1415"/>
      <c r="AY205" s="1417"/>
      <c r="AZ205" s="1418"/>
      <c r="BA205" s="1419"/>
      <c r="BB205" s="1420"/>
      <c r="BC205" s="1421"/>
      <c r="BD205" s="1422"/>
      <c r="BE205" s="1423"/>
      <c r="BH205" s="3">
        <v>1</v>
      </c>
    </row>
    <row r="206" spans="2:60" ht="27" customHeight="1">
      <c r="B206" s="120"/>
      <c r="C206" s="1410"/>
      <c r="D206" s="1410"/>
      <c r="E206" s="1410"/>
      <c r="F206" s="1411"/>
      <c r="G206" s="1412"/>
      <c r="H206" s="1413"/>
      <c r="I206" s="1414"/>
      <c r="J206" s="1415"/>
      <c r="K206" s="1416"/>
      <c r="L206" s="1415"/>
      <c r="M206" s="1417"/>
      <c r="N206" s="1418"/>
      <c r="O206" s="1419"/>
      <c r="P206" s="1420"/>
      <c r="Q206" s="1421"/>
      <c r="R206" s="1422"/>
      <c r="S206" s="1423"/>
      <c r="T206" s="1409"/>
      <c r="U206" s="120"/>
      <c r="V206" s="1410"/>
      <c r="W206" s="1410"/>
      <c r="X206" s="1410"/>
      <c r="Y206" s="1411"/>
      <c r="Z206" s="1412"/>
      <c r="AA206" s="1413"/>
      <c r="AB206" s="1414"/>
      <c r="AC206" s="1415"/>
      <c r="AD206" s="1416"/>
      <c r="AE206" s="1415"/>
      <c r="AF206" s="1417"/>
      <c r="AG206" s="1418"/>
      <c r="AH206" s="1419"/>
      <c r="AI206" s="1420"/>
      <c r="AJ206" s="1421"/>
      <c r="AK206" s="1422"/>
      <c r="AL206" s="1423"/>
      <c r="AM206" s="1409"/>
      <c r="AN206" s="120"/>
      <c r="AO206" s="1410"/>
      <c r="AP206" s="1410"/>
      <c r="AQ206" s="1410"/>
      <c r="AR206" s="1411"/>
      <c r="AS206" s="1412"/>
      <c r="AT206" s="1413"/>
      <c r="AU206" s="1414"/>
      <c r="AV206" s="1415"/>
      <c r="AW206" s="1416"/>
      <c r="AX206" s="1415"/>
      <c r="AY206" s="1417"/>
      <c r="AZ206" s="1418"/>
      <c r="BA206" s="1419"/>
      <c r="BB206" s="1420"/>
      <c r="BC206" s="1421"/>
      <c r="BD206" s="1422"/>
      <c r="BE206" s="1423"/>
      <c r="BH206" s="3">
        <v>1</v>
      </c>
    </row>
    <row r="207" spans="2:60" ht="27" customHeight="1">
      <c r="B207" s="120"/>
      <c r="C207" s="1410"/>
      <c r="D207" s="1410"/>
      <c r="E207" s="1410"/>
      <c r="F207" s="1411"/>
      <c r="G207" s="1412"/>
      <c r="H207" s="1413"/>
      <c r="I207" s="1414"/>
      <c r="J207" s="1415"/>
      <c r="K207" s="1416"/>
      <c r="L207" s="1415"/>
      <c r="M207" s="1417"/>
      <c r="N207" s="1418"/>
      <c r="O207" s="1419"/>
      <c r="P207" s="1420"/>
      <c r="Q207" s="1421"/>
      <c r="R207" s="1422"/>
      <c r="S207" s="1423"/>
      <c r="T207" s="1409"/>
      <c r="U207" s="120"/>
      <c r="V207" s="1410"/>
      <c r="W207" s="1410"/>
      <c r="X207" s="1410"/>
      <c r="Y207" s="1411"/>
      <c r="Z207" s="1412"/>
      <c r="AA207" s="1413"/>
      <c r="AB207" s="1414"/>
      <c r="AC207" s="1415"/>
      <c r="AD207" s="1416"/>
      <c r="AE207" s="1415"/>
      <c r="AF207" s="1417"/>
      <c r="AG207" s="1418"/>
      <c r="AH207" s="1419"/>
      <c r="AI207" s="1420"/>
      <c r="AJ207" s="1421"/>
      <c r="AK207" s="1422"/>
      <c r="AL207" s="1423"/>
      <c r="AM207" s="1409"/>
      <c r="AN207" s="120"/>
      <c r="AO207" s="1410"/>
      <c r="AP207" s="1410"/>
      <c r="AQ207" s="1410"/>
      <c r="AR207" s="1411"/>
      <c r="AS207" s="1412"/>
      <c r="AT207" s="1413"/>
      <c r="AU207" s="1414"/>
      <c r="AV207" s="1415"/>
      <c r="AW207" s="1416"/>
      <c r="AX207" s="1415"/>
      <c r="AY207" s="1417"/>
      <c r="AZ207" s="1418"/>
      <c r="BA207" s="1419"/>
      <c r="BB207" s="1420"/>
      <c r="BC207" s="1421"/>
      <c r="BD207" s="1422"/>
      <c r="BE207" s="1423"/>
      <c r="BH207" s="3">
        <v>1</v>
      </c>
    </row>
    <row r="208" spans="2:60" ht="27" customHeight="1">
      <c r="B208" s="120"/>
      <c r="C208" s="1410"/>
      <c r="D208" s="1410"/>
      <c r="E208" s="1410"/>
      <c r="F208" s="1411"/>
      <c r="G208" s="1412"/>
      <c r="H208" s="1413"/>
      <c r="I208" s="1414"/>
      <c r="J208" s="1415"/>
      <c r="K208" s="1416"/>
      <c r="L208" s="1415"/>
      <c r="M208" s="1417"/>
      <c r="N208" s="1418"/>
      <c r="O208" s="1419"/>
      <c r="P208" s="1420"/>
      <c r="Q208" s="1421"/>
      <c r="R208" s="1422"/>
      <c r="S208" s="1423"/>
      <c r="T208" s="1409"/>
      <c r="U208" s="120"/>
      <c r="V208" s="1410"/>
      <c r="W208" s="1410"/>
      <c r="X208" s="1410"/>
      <c r="Y208" s="1411"/>
      <c r="Z208" s="1412"/>
      <c r="AA208" s="1413"/>
      <c r="AB208" s="1414"/>
      <c r="AC208" s="1415"/>
      <c r="AD208" s="1416"/>
      <c r="AE208" s="1415"/>
      <c r="AF208" s="1417"/>
      <c r="AG208" s="1418"/>
      <c r="AH208" s="1419"/>
      <c r="AI208" s="1420"/>
      <c r="AJ208" s="1421"/>
      <c r="AK208" s="1422"/>
      <c r="AL208" s="1423"/>
      <c r="AM208" s="1409"/>
      <c r="AN208" s="120"/>
      <c r="AO208" s="1410"/>
      <c r="AP208" s="1410"/>
      <c r="AQ208" s="1410"/>
      <c r="AR208" s="1411"/>
      <c r="AS208" s="1412"/>
      <c r="AT208" s="1413"/>
      <c r="AU208" s="1414"/>
      <c r="AV208" s="1415"/>
      <c r="AW208" s="1416"/>
      <c r="AX208" s="1415"/>
      <c r="AY208" s="1417"/>
      <c r="AZ208" s="1418"/>
      <c r="BA208" s="1419"/>
      <c r="BB208" s="1420"/>
      <c r="BC208" s="1421"/>
      <c r="BD208" s="1422"/>
      <c r="BE208" s="1423"/>
      <c r="BH208" s="3">
        <v>1</v>
      </c>
    </row>
    <row r="209" spans="2:60" ht="27" customHeight="1">
      <c r="B209" s="120"/>
      <c r="C209" s="1410"/>
      <c r="D209" s="1410"/>
      <c r="E209" s="1410"/>
      <c r="F209" s="1411"/>
      <c r="G209" s="1412"/>
      <c r="H209" s="1413"/>
      <c r="I209" s="1414"/>
      <c r="J209" s="1415"/>
      <c r="K209" s="1416"/>
      <c r="L209" s="1415"/>
      <c r="M209" s="1417"/>
      <c r="N209" s="1418"/>
      <c r="O209" s="1419"/>
      <c r="P209" s="1420"/>
      <c r="Q209" s="1421"/>
      <c r="R209" s="1422"/>
      <c r="S209" s="1423"/>
      <c r="T209" s="1409"/>
      <c r="U209" s="120"/>
      <c r="V209" s="1410"/>
      <c r="W209" s="1410"/>
      <c r="X209" s="1410"/>
      <c r="Y209" s="1411"/>
      <c r="Z209" s="1412"/>
      <c r="AA209" s="1413"/>
      <c r="AB209" s="1414"/>
      <c r="AC209" s="1415"/>
      <c r="AD209" s="1416"/>
      <c r="AE209" s="1415"/>
      <c r="AF209" s="1417"/>
      <c r="AG209" s="1418"/>
      <c r="AH209" s="1419"/>
      <c r="AI209" s="1420"/>
      <c r="AJ209" s="1421"/>
      <c r="AK209" s="1422"/>
      <c r="AL209" s="1423"/>
      <c r="AM209" s="1409"/>
      <c r="AN209" s="120"/>
      <c r="AO209" s="1410"/>
      <c r="AP209" s="1410"/>
      <c r="AQ209" s="1410"/>
      <c r="AR209" s="1411"/>
      <c r="AS209" s="1412"/>
      <c r="AT209" s="1413"/>
      <c r="AU209" s="1414"/>
      <c r="AV209" s="1415"/>
      <c r="AW209" s="1416"/>
      <c r="AX209" s="1415"/>
      <c r="AY209" s="1417"/>
      <c r="AZ209" s="1418"/>
      <c r="BA209" s="1419"/>
      <c r="BB209" s="1420"/>
      <c r="BC209" s="1421"/>
      <c r="BD209" s="1422"/>
      <c r="BE209" s="1423"/>
      <c r="BH209" s="3">
        <v>1</v>
      </c>
    </row>
    <row r="210" spans="2:60" ht="27" customHeight="1">
      <c r="B210" s="120"/>
      <c r="C210" s="1410"/>
      <c r="D210" s="1410"/>
      <c r="E210" s="1410"/>
      <c r="F210" s="1411"/>
      <c r="G210" s="1412"/>
      <c r="H210" s="1413"/>
      <c r="I210" s="1414"/>
      <c r="J210" s="1415"/>
      <c r="K210" s="1416"/>
      <c r="L210" s="1415"/>
      <c r="M210" s="1417"/>
      <c r="N210" s="1418"/>
      <c r="O210" s="1419"/>
      <c r="P210" s="1420"/>
      <c r="Q210" s="1421"/>
      <c r="R210" s="1422"/>
      <c r="S210" s="1423"/>
      <c r="T210" s="1409"/>
      <c r="U210" s="120"/>
      <c r="V210" s="1410"/>
      <c r="W210" s="1410"/>
      <c r="X210" s="1410"/>
      <c r="Y210" s="1411"/>
      <c r="Z210" s="1412"/>
      <c r="AA210" s="1413"/>
      <c r="AB210" s="1414"/>
      <c r="AC210" s="1415"/>
      <c r="AD210" s="1416"/>
      <c r="AE210" s="1415"/>
      <c r="AF210" s="1417"/>
      <c r="AG210" s="1418"/>
      <c r="AH210" s="1419"/>
      <c r="AI210" s="1420"/>
      <c r="AJ210" s="1421"/>
      <c r="AK210" s="1422"/>
      <c r="AL210" s="1423"/>
      <c r="AM210" s="1409"/>
      <c r="AN210" s="120"/>
      <c r="AO210" s="1410"/>
      <c r="AP210" s="1410"/>
      <c r="AQ210" s="1410"/>
      <c r="AR210" s="1411"/>
      <c r="AS210" s="1412"/>
      <c r="AT210" s="1413"/>
      <c r="AU210" s="1414"/>
      <c r="AV210" s="1415"/>
      <c r="AW210" s="1416"/>
      <c r="AX210" s="1415"/>
      <c r="AY210" s="1417"/>
      <c r="AZ210" s="1418"/>
      <c r="BA210" s="1419"/>
      <c r="BB210" s="1420"/>
      <c r="BC210" s="1421"/>
      <c r="BD210" s="1422"/>
      <c r="BE210" s="1423"/>
      <c r="BH210" s="3">
        <v>1</v>
      </c>
    </row>
    <row r="211" spans="2:60" ht="27" customHeight="1">
      <c r="B211" s="120"/>
      <c r="C211" s="1410"/>
      <c r="D211" s="1410"/>
      <c r="E211" s="1410"/>
      <c r="F211" s="1411"/>
      <c r="G211" s="1412"/>
      <c r="H211" s="1413"/>
      <c r="I211" s="1414"/>
      <c r="J211" s="1415"/>
      <c r="K211" s="1416"/>
      <c r="L211" s="1415"/>
      <c r="M211" s="1417"/>
      <c r="N211" s="1418"/>
      <c r="O211" s="1419"/>
      <c r="P211" s="1420"/>
      <c r="Q211" s="1421"/>
      <c r="R211" s="1422"/>
      <c r="S211" s="1423"/>
      <c r="T211" s="1409"/>
      <c r="U211" s="120"/>
      <c r="V211" s="1410"/>
      <c r="W211" s="1410"/>
      <c r="X211" s="1410"/>
      <c r="Y211" s="1411"/>
      <c r="Z211" s="1412"/>
      <c r="AA211" s="1413"/>
      <c r="AB211" s="1414"/>
      <c r="AC211" s="1415"/>
      <c r="AD211" s="1416"/>
      <c r="AE211" s="1415"/>
      <c r="AF211" s="1417"/>
      <c r="AG211" s="1418"/>
      <c r="AH211" s="1419"/>
      <c r="AI211" s="1420"/>
      <c r="AJ211" s="1421"/>
      <c r="AK211" s="1422"/>
      <c r="AL211" s="1423"/>
      <c r="AM211" s="1409"/>
      <c r="AN211" s="120"/>
      <c r="AO211" s="1410"/>
      <c r="AP211" s="1410"/>
      <c r="AQ211" s="1410"/>
      <c r="AR211" s="1411"/>
      <c r="AS211" s="1412"/>
      <c r="AT211" s="1413"/>
      <c r="AU211" s="1414"/>
      <c r="AV211" s="1415"/>
      <c r="AW211" s="1416"/>
      <c r="AX211" s="1415"/>
      <c r="AY211" s="1417"/>
      <c r="AZ211" s="1418"/>
      <c r="BA211" s="1419"/>
      <c r="BB211" s="1420"/>
      <c r="BC211" s="1421"/>
      <c r="BD211" s="1422"/>
      <c r="BE211" s="1423"/>
      <c r="BH211" s="3">
        <v>1</v>
      </c>
    </row>
    <row r="212" spans="2:60" ht="27" customHeight="1">
      <c r="B212" s="120"/>
      <c r="C212" s="1410"/>
      <c r="D212" s="1410"/>
      <c r="E212" s="1410"/>
      <c r="F212" s="1411"/>
      <c r="G212" s="1412"/>
      <c r="H212" s="1413"/>
      <c r="I212" s="1414"/>
      <c r="J212" s="1415"/>
      <c r="K212" s="1416"/>
      <c r="L212" s="1415"/>
      <c r="M212" s="1417"/>
      <c r="N212" s="1418"/>
      <c r="O212" s="1419"/>
      <c r="P212" s="1420"/>
      <c r="Q212" s="1421"/>
      <c r="R212" s="1422"/>
      <c r="S212" s="1423"/>
      <c r="T212" s="1409"/>
      <c r="U212" s="120"/>
      <c r="V212" s="1410"/>
      <c r="W212" s="1410"/>
      <c r="X212" s="1410"/>
      <c r="Y212" s="1411"/>
      <c r="Z212" s="1412"/>
      <c r="AA212" s="1413"/>
      <c r="AB212" s="1414"/>
      <c r="AC212" s="1415"/>
      <c r="AD212" s="1416"/>
      <c r="AE212" s="1415"/>
      <c r="AF212" s="1417"/>
      <c r="AG212" s="1418"/>
      <c r="AH212" s="1419"/>
      <c r="AI212" s="1420"/>
      <c r="AJ212" s="1421"/>
      <c r="AK212" s="1422"/>
      <c r="AL212" s="1423"/>
      <c r="AM212" s="1409"/>
      <c r="AN212" s="120"/>
      <c r="AO212" s="1410"/>
      <c r="AP212" s="1410"/>
      <c r="AQ212" s="1410"/>
      <c r="AR212" s="1411"/>
      <c r="AS212" s="1412"/>
      <c r="AT212" s="1413"/>
      <c r="AU212" s="1414"/>
      <c r="AV212" s="1415"/>
      <c r="AW212" s="1416"/>
      <c r="AX212" s="1415"/>
      <c r="AY212" s="1417"/>
      <c r="AZ212" s="1418"/>
      <c r="BA212" s="1419"/>
      <c r="BB212" s="1420"/>
      <c r="BC212" s="1421"/>
      <c r="BD212" s="1422"/>
      <c r="BE212" s="1423"/>
      <c r="BH212" s="3">
        <v>1</v>
      </c>
    </row>
    <row r="213" spans="2:60" ht="27" customHeight="1">
      <c r="B213" s="120"/>
      <c r="C213" s="1410"/>
      <c r="D213" s="1410"/>
      <c r="E213" s="1410"/>
      <c r="F213" s="1411"/>
      <c r="G213" s="1412"/>
      <c r="H213" s="1413"/>
      <c r="I213" s="1414"/>
      <c r="J213" s="1415"/>
      <c r="K213" s="1416"/>
      <c r="L213" s="1415"/>
      <c r="M213" s="1417"/>
      <c r="N213" s="1418"/>
      <c r="O213" s="1419"/>
      <c r="P213" s="1420"/>
      <c r="Q213" s="1421"/>
      <c r="R213" s="1422"/>
      <c r="S213" s="1423"/>
      <c r="T213" s="1409"/>
      <c r="U213" s="120"/>
      <c r="V213" s="1410"/>
      <c r="W213" s="1410"/>
      <c r="X213" s="1410"/>
      <c r="Y213" s="1411"/>
      <c r="Z213" s="1412"/>
      <c r="AA213" s="1413"/>
      <c r="AB213" s="1414"/>
      <c r="AC213" s="1415"/>
      <c r="AD213" s="1416"/>
      <c r="AE213" s="1415"/>
      <c r="AF213" s="1417"/>
      <c r="AG213" s="1418"/>
      <c r="AH213" s="1419"/>
      <c r="AI213" s="1420"/>
      <c r="AJ213" s="1421"/>
      <c r="AK213" s="1422"/>
      <c r="AL213" s="1423"/>
      <c r="AM213" s="1409"/>
      <c r="AN213" s="120"/>
      <c r="AO213" s="1410"/>
      <c r="AP213" s="1410"/>
      <c r="AQ213" s="1410"/>
      <c r="AR213" s="1411"/>
      <c r="AS213" s="1412"/>
      <c r="AT213" s="1413"/>
      <c r="AU213" s="1414"/>
      <c r="AV213" s="1415"/>
      <c r="AW213" s="1416"/>
      <c r="AX213" s="1415"/>
      <c r="AY213" s="1417"/>
      <c r="AZ213" s="1418"/>
      <c r="BA213" s="1419"/>
      <c r="BB213" s="1420"/>
      <c r="BC213" s="1421"/>
      <c r="BD213" s="1422"/>
      <c r="BE213" s="1423"/>
      <c r="BH213" s="3">
        <v>1</v>
      </c>
    </row>
    <row r="214" spans="2:60" ht="27" customHeight="1">
      <c r="B214" s="120"/>
      <c r="C214" s="1410"/>
      <c r="D214" s="1410"/>
      <c r="E214" s="1410"/>
      <c r="F214" s="1411"/>
      <c r="G214" s="1412"/>
      <c r="H214" s="1413"/>
      <c r="I214" s="1414"/>
      <c r="J214" s="1415"/>
      <c r="K214" s="1416"/>
      <c r="L214" s="1415"/>
      <c r="M214" s="1417"/>
      <c r="N214" s="1418"/>
      <c r="O214" s="1419"/>
      <c r="P214" s="1420"/>
      <c r="Q214" s="1421"/>
      <c r="R214" s="1422"/>
      <c r="S214" s="1423"/>
      <c r="T214" s="1409"/>
      <c r="U214" s="120"/>
      <c r="V214" s="1410"/>
      <c r="W214" s="1410"/>
      <c r="X214" s="1410"/>
      <c r="Y214" s="1411"/>
      <c r="Z214" s="1412"/>
      <c r="AA214" s="1413"/>
      <c r="AB214" s="1414"/>
      <c r="AC214" s="1415"/>
      <c r="AD214" s="1416"/>
      <c r="AE214" s="1415"/>
      <c r="AF214" s="1417"/>
      <c r="AG214" s="1418"/>
      <c r="AH214" s="1419"/>
      <c r="AI214" s="1420"/>
      <c r="AJ214" s="1421"/>
      <c r="AK214" s="1422"/>
      <c r="AL214" s="1423"/>
      <c r="AM214" s="1409"/>
      <c r="AN214" s="120"/>
      <c r="AO214" s="1410"/>
      <c r="AP214" s="1410"/>
      <c r="AQ214" s="1410"/>
      <c r="AR214" s="1411"/>
      <c r="AS214" s="1412"/>
      <c r="AT214" s="1413"/>
      <c r="AU214" s="1414"/>
      <c r="AV214" s="1415"/>
      <c r="AW214" s="1416"/>
      <c r="AX214" s="1415"/>
      <c r="AY214" s="1417"/>
      <c r="AZ214" s="1418"/>
      <c r="BA214" s="1419"/>
      <c r="BB214" s="1420"/>
      <c r="BC214" s="1421"/>
      <c r="BD214" s="1422"/>
      <c r="BE214" s="1423"/>
      <c r="BH214" s="3">
        <v>1</v>
      </c>
    </row>
    <row r="215" spans="2:60" ht="27" customHeight="1">
      <c r="B215" s="120"/>
      <c r="C215" s="1410"/>
      <c r="D215" s="1410"/>
      <c r="E215" s="1410"/>
      <c r="F215" s="1411"/>
      <c r="G215" s="1412"/>
      <c r="H215" s="1413"/>
      <c r="I215" s="1414"/>
      <c r="J215" s="1415"/>
      <c r="K215" s="1416"/>
      <c r="L215" s="1415"/>
      <c r="M215" s="1417"/>
      <c r="N215" s="1418"/>
      <c r="O215" s="1419"/>
      <c r="P215" s="1420"/>
      <c r="Q215" s="1421"/>
      <c r="R215" s="1422"/>
      <c r="S215" s="1423"/>
      <c r="T215" s="1409"/>
      <c r="U215" s="120"/>
      <c r="V215" s="1410"/>
      <c r="W215" s="1410"/>
      <c r="X215" s="1410"/>
      <c r="Y215" s="1411"/>
      <c r="Z215" s="1412"/>
      <c r="AA215" s="1413"/>
      <c r="AB215" s="1414"/>
      <c r="AC215" s="1415"/>
      <c r="AD215" s="1416"/>
      <c r="AE215" s="1415"/>
      <c r="AF215" s="1417"/>
      <c r="AG215" s="1418"/>
      <c r="AH215" s="1419"/>
      <c r="AI215" s="1420"/>
      <c r="AJ215" s="1421"/>
      <c r="AK215" s="1422"/>
      <c r="AL215" s="1423"/>
      <c r="AM215" s="1409"/>
      <c r="AN215" s="120"/>
      <c r="AO215" s="1410"/>
      <c r="AP215" s="1410"/>
      <c r="AQ215" s="1410"/>
      <c r="AR215" s="1411"/>
      <c r="AS215" s="1412"/>
      <c r="AT215" s="1413"/>
      <c r="AU215" s="1414"/>
      <c r="AV215" s="1415"/>
      <c r="AW215" s="1416"/>
      <c r="AX215" s="1415"/>
      <c r="AY215" s="1417"/>
      <c r="AZ215" s="1418"/>
      <c r="BA215" s="1419"/>
      <c r="BB215" s="1420"/>
      <c r="BC215" s="1421"/>
      <c r="BD215" s="1422"/>
      <c r="BE215" s="1423"/>
      <c r="BH215" s="3">
        <v>1</v>
      </c>
    </row>
    <row r="216" spans="2:60" ht="27" customHeight="1">
      <c r="B216" s="120"/>
      <c r="C216" s="1410"/>
      <c r="D216" s="1410"/>
      <c r="E216" s="1410"/>
      <c r="F216" s="1411"/>
      <c r="G216" s="1412"/>
      <c r="H216" s="1413"/>
      <c r="I216" s="1414"/>
      <c r="J216" s="1415"/>
      <c r="K216" s="1416"/>
      <c r="L216" s="1415"/>
      <c r="M216" s="1417"/>
      <c r="N216" s="1418"/>
      <c r="O216" s="1419"/>
      <c r="P216" s="1420"/>
      <c r="Q216" s="1421"/>
      <c r="R216" s="1422"/>
      <c r="S216" s="1423"/>
      <c r="T216" s="1409"/>
      <c r="U216" s="120"/>
      <c r="V216" s="1410"/>
      <c r="W216" s="1410"/>
      <c r="X216" s="1410"/>
      <c r="Y216" s="1411"/>
      <c r="Z216" s="1412"/>
      <c r="AA216" s="1413"/>
      <c r="AB216" s="1414"/>
      <c r="AC216" s="1415"/>
      <c r="AD216" s="1416"/>
      <c r="AE216" s="1415"/>
      <c r="AF216" s="1417"/>
      <c r="AG216" s="1418"/>
      <c r="AH216" s="1419"/>
      <c r="AI216" s="1420"/>
      <c r="AJ216" s="1421"/>
      <c r="AK216" s="1422"/>
      <c r="AL216" s="1423"/>
      <c r="AM216" s="1409"/>
      <c r="AN216" s="120"/>
      <c r="AO216" s="1410"/>
      <c r="AP216" s="1410"/>
      <c r="AQ216" s="1410"/>
      <c r="AR216" s="1411"/>
      <c r="AS216" s="1412"/>
      <c r="AT216" s="1413"/>
      <c r="AU216" s="1414"/>
      <c r="AV216" s="1415"/>
      <c r="AW216" s="1416"/>
      <c r="AX216" s="1415"/>
      <c r="AY216" s="1417"/>
      <c r="AZ216" s="1418"/>
      <c r="BA216" s="1419"/>
      <c r="BB216" s="1420"/>
      <c r="BC216" s="1421"/>
      <c r="BD216" s="1422"/>
      <c r="BE216" s="1423"/>
      <c r="BH216" s="3">
        <v>1</v>
      </c>
    </row>
    <row r="217" spans="2:60" ht="27" customHeight="1">
      <c r="B217" s="120"/>
      <c r="C217" s="1410"/>
      <c r="D217" s="1410"/>
      <c r="E217" s="1410"/>
      <c r="F217" s="1411"/>
      <c r="G217" s="1412"/>
      <c r="H217" s="1413"/>
      <c r="I217" s="1414"/>
      <c r="J217" s="1415"/>
      <c r="K217" s="1416"/>
      <c r="L217" s="1415"/>
      <c r="M217" s="1417"/>
      <c r="N217" s="1418"/>
      <c r="O217" s="1419"/>
      <c r="P217" s="1420"/>
      <c r="Q217" s="1421"/>
      <c r="R217" s="1422"/>
      <c r="S217" s="1423"/>
      <c r="T217" s="1409"/>
      <c r="U217" s="120"/>
      <c r="V217" s="1410"/>
      <c r="W217" s="1410"/>
      <c r="X217" s="1410"/>
      <c r="Y217" s="1411"/>
      <c r="Z217" s="1412"/>
      <c r="AA217" s="1413"/>
      <c r="AB217" s="1414"/>
      <c r="AC217" s="1415"/>
      <c r="AD217" s="1416"/>
      <c r="AE217" s="1415"/>
      <c r="AF217" s="1417"/>
      <c r="AG217" s="1418"/>
      <c r="AH217" s="1419"/>
      <c r="AI217" s="1420"/>
      <c r="AJ217" s="1421"/>
      <c r="AK217" s="1422"/>
      <c r="AL217" s="1423"/>
      <c r="AM217" s="1409"/>
      <c r="AN217" s="120"/>
      <c r="AO217" s="1410"/>
      <c r="AP217" s="1410"/>
      <c r="AQ217" s="1410"/>
      <c r="AR217" s="1411"/>
      <c r="AS217" s="1412"/>
      <c r="AT217" s="1413"/>
      <c r="AU217" s="1414"/>
      <c r="AV217" s="1415"/>
      <c r="AW217" s="1416"/>
      <c r="AX217" s="1415"/>
      <c r="AY217" s="1417"/>
      <c r="AZ217" s="1418"/>
      <c r="BA217" s="1419"/>
      <c r="BB217" s="1420"/>
      <c r="BC217" s="1421"/>
      <c r="BD217" s="1422"/>
      <c r="BE217" s="1423"/>
      <c r="BH217" s="3">
        <v>1</v>
      </c>
    </row>
    <row r="218" spans="2:60" ht="27" customHeight="1">
      <c r="B218" s="120"/>
      <c r="C218" s="1410"/>
      <c r="D218" s="1410"/>
      <c r="E218" s="1410"/>
      <c r="F218" s="1411"/>
      <c r="G218" s="1412"/>
      <c r="H218" s="1413"/>
      <c r="I218" s="1414"/>
      <c r="J218" s="1415"/>
      <c r="K218" s="1416"/>
      <c r="L218" s="1415"/>
      <c r="M218" s="1417"/>
      <c r="N218" s="1418"/>
      <c r="O218" s="1419"/>
      <c r="P218" s="1420"/>
      <c r="Q218" s="1421"/>
      <c r="R218" s="1422"/>
      <c r="S218" s="1423"/>
      <c r="T218" s="1409"/>
      <c r="U218" s="120"/>
      <c r="V218" s="1410"/>
      <c r="W218" s="1410"/>
      <c r="X218" s="1410"/>
      <c r="Y218" s="1411"/>
      <c r="Z218" s="1412"/>
      <c r="AA218" s="1413"/>
      <c r="AB218" s="1414"/>
      <c r="AC218" s="1415"/>
      <c r="AD218" s="1416"/>
      <c r="AE218" s="1415"/>
      <c r="AF218" s="1417"/>
      <c r="AG218" s="1418"/>
      <c r="AH218" s="1419"/>
      <c r="AI218" s="1420"/>
      <c r="AJ218" s="1421"/>
      <c r="AK218" s="1422"/>
      <c r="AL218" s="1423"/>
      <c r="AM218" s="1409"/>
      <c r="AN218" s="120"/>
      <c r="AO218" s="1410"/>
      <c r="AP218" s="1410"/>
      <c r="AQ218" s="1410"/>
      <c r="AR218" s="1411"/>
      <c r="AS218" s="1412"/>
      <c r="AT218" s="1413"/>
      <c r="AU218" s="1414"/>
      <c r="AV218" s="1415"/>
      <c r="AW218" s="1416"/>
      <c r="AX218" s="1415"/>
      <c r="AY218" s="1417"/>
      <c r="AZ218" s="1418"/>
      <c r="BA218" s="1419"/>
      <c r="BB218" s="1420"/>
      <c r="BC218" s="1421"/>
      <c r="BD218" s="1422"/>
      <c r="BE218" s="1423"/>
      <c r="BH218" s="3">
        <v>1</v>
      </c>
    </row>
    <row r="219" spans="2:60" ht="27" customHeight="1">
      <c r="B219" s="120"/>
      <c r="C219" s="1410"/>
      <c r="D219" s="1410"/>
      <c r="E219" s="1410"/>
      <c r="F219" s="1411"/>
      <c r="G219" s="1412"/>
      <c r="H219" s="1413"/>
      <c r="I219" s="1414"/>
      <c r="J219" s="1415"/>
      <c r="K219" s="1416"/>
      <c r="L219" s="1415"/>
      <c r="M219" s="1417"/>
      <c r="N219" s="1418"/>
      <c r="O219" s="1419"/>
      <c r="P219" s="1420"/>
      <c r="Q219" s="1421"/>
      <c r="R219" s="1422"/>
      <c r="S219" s="1423"/>
      <c r="T219" s="1409"/>
      <c r="U219" s="120"/>
      <c r="V219" s="1410"/>
      <c r="W219" s="1410"/>
      <c r="X219" s="1410"/>
      <c r="Y219" s="1411"/>
      <c r="Z219" s="1412"/>
      <c r="AA219" s="1413"/>
      <c r="AB219" s="1414"/>
      <c r="AC219" s="1415"/>
      <c r="AD219" s="1416"/>
      <c r="AE219" s="1415"/>
      <c r="AF219" s="1417"/>
      <c r="AG219" s="1418"/>
      <c r="AH219" s="1419"/>
      <c r="AI219" s="1420"/>
      <c r="AJ219" s="1421"/>
      <c r="AK219" s="1422"/>
      <c r="AL219" s="1423"/>
      <c r="AM219" s="1409"/>
      <c r="AN219" s="120"/>
      <c r="AO219" s="1410"/>
      <c r="AP219" s="1410"/>
      <c r="AQ219" s="1410"/>
      <c r="AR219" s="1411"/>
      <c r="AS219" s="1412"/>
      <c r="AT219" s="1413"/>
      <c r="AU219" s="1414"/>
      <c r="AV219" s="1415"/>
      <c r="AW219" s="1416"/>
      <c r="AX219" s="1415"/>
      <c r="AY219" s="1417"/>
      <c r="AZ219" s="1418"/>
      <c r="BA219" s="1419"/>
      <c r="BB219" s="1420"/>
      <c r="BC219" s="1421"/>
      <c r="BD219" s="1422"/>
      <c r="BE219" s="1423"/>
      <c r="BH219" s="3">
        <v>1</v>
      </c>
    </row>
    <row r="220" spans="2:60" ht="27" customHeight="1">
      <c r="B220" s="120"/>
      <c r="C220" s="1410"/>
      <c r="D220" s="1410"/>
      <c r="E220" s="1410"/>
      <c r="F220" s="1411"/>
      <c r="G220" s="1412"/>
      <c r="H220" s="1413"/>
      <c r="I220" s="1414"/>
      <c r="J220" s="1415"/>
      <c r="K220" s="1416"/>
      <c r="L220" s="1415"/>
      <c r="M220" s="1417"/>
      <c r="N220" s="1418"/>
      <c r="O220" s="1419"/>
      <c r="P220" s="1420"/>
      <c r="Q220" s="1421"/>
      <c r="R220" s="1422"/>
      <c r="S220" s="1423"/>
      <c r="T220" s="1409"/>
      <c r="U220" s="120"/>
      <c r="V220" s="1410"/>
      <c r="W220" s="1410"/>
      <c r="X220" s="1410"/>
      <c r="Y220" s="1411"/>
      <c r="Z220" s="1412"/>
      <c r="AA220" s="1413"/>
      <c r="AB220" s="1414"/>
      <c r="AC220" s="1415"/>
      <c r="AD220" s="1416"/>
      <c r="AE220" s="1415"/>
      <c r="AF220" s="1417"/>
      <c r="AG220" s="1418"/>
      <c r="AH220" s="1419"/>
      <c r="AI220" s="1420"/>
      <c r="AJ220" s="1421"/>
      <c r="AK220" s="1422"/>
      <c r="AL220" s="1423"/>
      <c r="AM220" s="1409"/>
      <c r="AN220" s="120"/>
      <c r="AO220" s="1410"/>
      <c r="AP220" s="1410"/>
      <c r="AQ220" s="1410"/>
      <c r="AR220" s="1411"/>
      <c r="AS220" s="1412"/>
      <c r="AT220" s="1413"/>
      <c r="AU220" s="1414"/>
      <c r="AV220" s="1415"/>
      <c r="AW220" s="1416"/>
      <c r="AX220" s="1415"/>
      <c r="AY220" s="1417"/>
      <c r="AZ220" s="1418"/>
      <c r="BA220" s="1419"/>
      <c r="BB220" s="1420"/>
      <c r="BC220" s="1421"/>
      <c r="BD220" s="1422"/>
      <c r="BE220" s="1423"/>
      <c r="BH220" s="3">
        <v>1</v>
      </c>
    </row>
    <row r="221" spans="2:60" ht="27" customHeight="1">
      <c r="B221" s="120"/>
      <c r="C221" s="1410"/>
      <c r="D221" s="1410"/>
      <c r="E221" s="1410"/>
      <c r="F221" s="1411"/>
      <c r="G221" s="1412"/>
      <c r="H221" s="1413"/>
      <c r="I221" s="1414"/>
      <c r="J221" s="1415"/>
      <c r="K221" s="1416"/>
      <c r="L221" s="1415"/>
      <c r="M221" s="1417"/>
      <c r="N221" s="1418"/>
      <c r="O221" s="1419"/>
      <c r="P221" s="1420"/>
      <c r="Q221" s="1421"/>
      <c r="R221" s="1422"/>
      <c r="S221" s="1423"/>
      <c r="T221" s="1409"/>
      <c r="U221" s="120"/>
      <c r="V221" s="1410"/>
      <c r="W221" s="1410"/>
      <c r="X221" s="1410"/>
      <c r="Y221" s="1411"/>
      <c r="Z221" s="1412"/>
      <c r="AA221" s="1413"/>
      <c r="AB221" s="1414"/>
      <c r="AC221" s="1415"/>
      <c r="AD221" s="1416"/>
      <c r="AE221" s="1415"/>
      <c r="AF221" s="1417"/>
      <c r="AG221" s="1418"/>
      <c r="AH221" s="1419"/>
      <c r="AI221" s="1420"/>
      <c r="AJ221" s="1421"/>
      <c r="AK221" s="1422"/>
      <c r="AL221" s="1423"/>
      <c r="AM221" s="1409"/>
      <c r="AN221" s="120"/>
      <c r="AO221" s="1410"/>
      <c r="AP221" s="1410"/>
      <c r="AQ221" s="1410"/>
      <c r="AR221" s="1411"/>
      <c r="AS221" s="1412"/>
      <c r="AT221" s="1413"/>
      <c r="AU221" s="1414"/>
      <c r="AV221" s="1415"/>
      <c r="AW221" s="1416"/>
      <c r="AX221" s="1415"/>
      <c r="AY221" s="1417"/>
      <c r="AZ221" s="1418"/>
      <c r="BA221" s="1419"/>
      <c r="BB221" s="1420"/>
      <c r="BC221" s="1421"/>
      <c r="BD221" s="1422"/>
      <c r="BE221" s="1423"/>
      <c r="BH221" s="3">
        <v>1</v>
      </c>
    </row>
    <row r="222" spans="2:60" ht="27" customHeight="1">
      <c r="B222" s="120"/>
      <c r="C222" s="1410"/>
      <c r="D222" s="1410"/>
      <c r="E222" s="1410"/>
      <c r="F222" s="1411"/>
      <c r="G222" s="1412"/>
      <c r="H222" s="1413"/>
      <c r="I222" s="1414"/>
      <c r="J222" s="1415"/>
      <c r="K222" s="1416"/>
      <c r="L222" s="1415"/>
      <c r="M222" s="1417"/>
      <c r="N222" s="1418"/>
      <c r="O222" s="1419"/>
      <c r="P222" s="1420"/>
      <c r="Q222" s="1421"/>
      <c r="R222" s="1422"/>
      <c r="S222" s="1423"/>
      <c r="T222" s="1409"/>
      <c r="U222" s="120"/>
      <c r="V222" s="1410"/>
      <c r="W222" s="1410"/>
      <c r="X222" s="1410"/>
      <c r="Y222" s="1411"/>
      <c r="Z222" s="1412"/>
      <c r="AA222" s="1413"/>
      <c r="AB222" s="1414"/>
      <c r="AC222" s="1415"/>
      <c r="AD222" s="1416"/>
      <c r="AE222" s="1415"/>
      <c r="AF222" s="1417"/>
      <c r="AG222" s="1418"/>
      <c r="AH222" s="1419"/>
      <c r="AI222" s="1420"/>
      <c r="AJ222" s="1421"/>
      <c r="AK222" s="1422"/>
      <c r="AL222" s="1423"/>
      <c r="AM222" s="1409"/>
      <c r="AN222" s="120"/>
      <c r="AO222" s="1410"/>
      <c r="AP222" s="1410"/>
      <c r="AQ222" s="1410"/>
      <c r="AR222" s="1411"/>
      <c r="AS222" s="1412"/>
      <c r="AT222" s="1413"/>
      <c r="AU222" s="1414"/>
      <c r="AV222" s="1415"/>
      <c r="AW222" s="1416"/>
      <c r="AX222" s="1415"/>
      <c r="AY222" s="1417"/>
      <c r="AZ222" s="1418"/>
      <c r="BA222" s="1419"/>
      <c r="BB222" s="1420"/>
      <c r="BC222" s="1421"/>
      <c r="BD222" s="1422"/>
      <c r="BE222" s="1423"/>
      <c r="BH222" s="3">
        <v>1</v>
      </c>
    </row>
    <row r="223" spans="2:60" ht="27" customHeight="1">
      <c r="B223" s="120"/>
      <c r="C223" s="1410"/>
      <c r="D223" s="1410"/>
      <c r="E223" s="1410"/>
      <c r="F223" s="1411"/>
      <c r="G223" s="1412"/>
      <c r="H223" s="1413"/>
      <c r="I223" s="1414"/>
      <c r="J223" s="1415"/>
      <c r="K223" s="1416"/>
      <c r="L223" s="1415"/>
      <c r="M223" s="1417"/>
      <c r="N223" s="1418"/>
      <c r="O223" s="1419"/>
      <c r="P223" s="1420"/>
      <c r="Q223" s="1421"/>
      <c r="R223" s="1422"/>
      <c r="S223" s="1423"/>
      <c r="T223" s="1409"/>
      <c r="U223" s="120"/>
      <c r="V223" s="1410"/>
      <c r="W223" s="1410"/>
      <c r="X223" s="1410"/>
      <c r="Y223" s="1411"/>
      <c r="Z223" s="1412"/>
      <c r="AA223" s="1413"/>
      <c r="AB223" s="1414"/>
      <c r="AC223" s="1415"/>
      <c r="AD223" s="1416"/>
      <c r="AE223" s="1415"/>
      <c r="AF223" s="1417"/>
      <c r="AG223" s="1418"/>
      <c r="AH223" s="1419"/>
      <c r="AI223" s="1420"/>
      <c r="AJ223" s="1421"/>
      <c r="AK223" s="1422"/>
      <c r="AL223" s="1423"/>
      <c r="AM223" s="1409"/>
      <c r="AN223" s="120"/>
      <c r="AO223" s="1410"/>
      <c r="AP223" s="1410"/>
      <c r="AQ223" s="1410"/>
      <c r="AR223" s="1411"/>
      <c r="AS223" s="1412"/>
      <c r="AT223" s="1413"/>
      <c r="AU223" s="1414"/>
      <c r="AV223" s="1415"/>
      <c r="AW223" s="1416"/>
      <c r="AX223" s="1415"/>
      <c r="AY223" s="1417"/>
      <c r="AZ223" s="1418"/>
      <c r="BA223" s="1419"/>
      <c r="BB223" s="1420"/>
      <c r="BC223" s="1421"/>
      <c r="BD223" s="1422"/>
      <c r="BE223" s="1423"/>
      <c r="BH223" s="3">
        <v>1</v>
      </c>
    </row>
    <row r="224" spans="2:60" ht="27" customHeight="1">
      <c r="B224" s="120"/>
      <c r="C224" s="1410"/>
      <c r="D224" s="1410"/>
      <c r="E224" s="1410"/>
      <c r="F224" s="1411"/>
      <c r="G224" s="1412"/>
      <c r="H224" s="1413"/>
      <c r="I224" s="1414"/>
      <c r="J224" s="1415"/>
      <c r="K224" s="1416"/>
      <c r="L224" s="1415"/>
      <c r="M224" s="1417"/>
      <c r="N224" s="1418"/>
      <c r="O224" s="1419"/>
      <c r="P224" s="1420"/>
      <c r="Q224" s="1421"/>
      <c r="R224" s="1422"/>
      <c r="S224" s="1423"/>
      <c r="T224" s="1409"/>
      <c r="U224" s="120"/>
      <c r="V224" s="1410"/>
      <c r="W224" s="1410"/>
      <c r="X224" s="1410"/>
      <c r="Y224" s="1411"/>
      <c r="Z224" s="1412"/>
      <c r="AA224" s="1413"/>
      <c r="AB224" s="1414"/>
      <c r="AC224" s="1415"/>
      <c r="AD224" s="1416"/>
      <c r="AE224" s="1415"/>
      <c r="AF224" s="1417"/>
      <c r="AG224" s="1418"/>
      <c r="AH224" s="1419"/>
      <c r="AI224" s="1420"/>
      <c r="AJ224" s="1421"/>
      <c r="AK224" s="1422"/>
      <c r="AL224" s="1423"/>
      <c r="AM224" s="1409"/>
      <c r="AN224" s="120"/>
      <c r="AO224" s="1410"/>
      <c r="AP224" s="1410"/>
      <c r="AQ224" s="1410"/>
      <c r="AR224" s="1411"/>
      <c r="AS224" s="1412"/>
      <c r="AT224" s="1413"/>
      <c r="AU224" s="1414"/>
      <c r="AV224" s="1415"/>
      <c r="AW224" s="1416"/>
      <c r="AX224" s="1415"/>
      <c r="AY224" s="1417"/>
      <c r="AZ224" s="1418"/>
      <c r="BA224" s="1419"/>
      <c r="BB224" s="1420"/>
      <c r="BC224" s="1421"/>
      <c r="BD224" s="1422"/>
      <c r="BE224" s="1423"/>
      <c r="BH224" s="3">
        <v>1</v>
      </c>
    </row>
    <row r="225" spans="2:60" ht="27" customHeight="1">
      <c r="B225" s="120"/>
      <c r="C225" s="1410"/>
      <c r="D225" s="1410"/>
      <c r="E225" s="1410"/>
      <c r="F225" s="1411"/>
      <c r="G225" s="1412"/>
      <c r="H225" s="1413"/>
      <c r="I225" s="1414"/>
      <c r="J225" s="1415"/>
      <c r="K225" s="1416"/>
      <c r="L225" s="1415"/>
      <c r="M225" s="1417"/>
      <c r="N225" s="1418"/>
      <c r="O225" s="1419"/>
      <c r="P225" s="1420"/>
      <c r="Q225" s="1421"/>
      <c r="R225" s="1422"/>
      <c r="S225" s="1423"/>
      <c r="T225" s="1409"/>
      <c r="U225" s="120"/>
      <c r="V225" s="1410"/>
      <c r="W225" s="1410"/>
      <c r="X225" s="1410"/>
      <c r="Y225" s="1411"/>
      <c r="Z225" s="1412"/>
      <c r="AA225" s="1413"/>
      <c r="AB225" s="1414"/>
      <c r="AC225" s="1415"/>
      <c r="AD225" s="1416"/>
      <c r="AE225" s="1415"/>
      <c r="AF225" s="1417"/>
      <c r="AG225" s="1418"/>
      <c r="AH225" s="1419"/>
      <c r="AI225" s="1420"/>
      <c r="AJ225" s="1421"/>
      <c r="AK225" s="1422"/>
      <c r="AL225" s="1423"/>
      <c r="AM225" s="1409"/>
      <c r="AN225" s="120"/>
      <c r="AO225" s="1410"/>
      <c r="AP225" s="1410"/>
      <c r="AQ225" s="1410"/>
      <c r="AR225" s="1411"/>
      <c r="AS225" s="1412"/>
      <c r="AT225" s="1413"/>
      <c r="AU225" s="1414"/>
      <c r="AV225" s="1415"/>
      <c r="AW225" s="1416"/>
      <c r="AX225" s="1415"/>
      <c r="AY225" s="1417"/>
      <c r="AZ225" s="1418"/>
      <c r="BA225" s="1419"/>
      <c r="BB225" s="1420"/>
      <c r="BC225" s="1421"/>
      <c r="BD225" s="1422"/>
      <c r="BE225" s="1423"/>
      <c r="BH225" s="3">
        <v>1</v>
      </c>
    </row>
    <row r="226" spans="2:60" ht="27" customHeight="1">
      <c r="B226" s="120"/>
      <c r="C226" s="1410"/>
      <c r="D226" s="1410"/>
      <c r="E226" s="1410"/>
      <c r="F226" s="1411"/>
      <c r="G226" s="1412"/>
      <c r="H226" s="1413"/>
      <c r="I226" s="1414"/>
      <c r="J226" s="1415"/>
      <c r="K226" s="1416"/>
      <c r="L226" s="1415"/>
      <c r="M226" s="1417"/>
      <c r="N226" s="1418"/>
      <c r="O226" s="1419"/>
      <c r="P226" s="1420"/>
      <c r="Q226" s="1421"/>
      <c r="R226" s="1422"/>
      <c r="S226" s="1423"/>
      <c r="T226" s="1409"/>
      <c r="U226" s="120"/>
      <c r="V226" s="1410"/>
      <c r="W226" s="1410"/>
      <c r="X226" s="1410"/>
      <c r="Y226" s="1411"/>
      <c r="Z226" s="1412"/>
      <c r="AA226" s="1413"/>
      <c r="AB226" s="1414"/>
      <c r="AC226" s="1415"/>
      <c r="AD226" s="1416"/>
      <c r="AE226" s="1415"/>
      <c r="AF226" s="1417"/>
      <c r="AG226" s="1418"/>
      <c r="AH226" s="1419"/>
      <c r="AI226" s="1420"/>
      <c r="AJ226" s="1421"/>
      <c r="AK226" s="1422"/>
      <c r="AL226" s="1423"/>
      <c r="AM226" s="1409"/>
      <c r="AN226" s="120"/>
      <c r="AO226" s="1410"/>
      <c r="AP226" s="1410"/>
      <c r="AQ226" s="1410"/>
      <c r="AR226" s="1411"/>
      <c r="AS226" s="1412"/>
      <c r="AT226" s="1413"/>
      <c r="AU226" s="1414"/>
      <c r="AV226" s="1415"/>
      <c r="AW226" s="1416"/>
      <c r="AX226" s="1415"/>
      <c r="AY226" s="1417"/>
      <c r="AZ226" s="1418"/>
      <c r="BA226" s="1419"/>
      <c r="BB226" s="1420"/>
      <c r="BC226" s="1421"/>
      <c r="BD226" s="1422"/>
      <c r="BE226" s="1423"/>
      <c r="BH226" s="3">
        <v>1</v>
      </c>
    </row>
    <row r="227" spans="2:60" ht="27" customHeight="1">
      <c r="B227" s="120"/>
      <c r="C227" s="1410"/>
      <c r="D227" s="1410"/>
      <c r="E227" s="1410"/>
      <c r="F227" s="1411"/>
      <c r="G227" s="1412"/>
      <c r="H227" s="1413"/>
      <c r="I227" s="1414"/>
      <c r="J227" s="1415"/>
      <c r="K227" s="1416"/>
      <c r="L227" s="1415"/>
      <c r="M227" s="1417"/>
      <c r="N227" s="1418"/>
      <c r="O227" s="1419"/>
      <c r="P227" s="1420"/>
      <c r="Q227" s="1421"/>
      <c r="R227" s="1422"/>
      <c r="S227" s="1423"/>
      <c r="T227" s="1409"/>
      <c r="U227" s="120"/>
      <c r="V227" s="1410"/>
      <c r="W227" s="1410"/>
      <c r="X227" s="1410"/>
      <c r="Y227" s="1411"/>
      <c r="Z227" s="1412"/>
      <c r="AA227" s="1413"/>
      <c r="AB227" s="1414"/>
      <c r="AC227" s="1415"/>
      <c r="AD227" s="1416"/>
      <c r="AE227" s="1415"/>
      <c r="AF227" s="1417"/>
      <c r="AG227" s="1418"/>
      <c r="AH227" s="1419"/>
      <c r="AI227" s="1420"/>
      <c r="AJ227" s="1421"/>
      <c r="AK227" s="1422"/>
      <c r="AL227" s="1423"/>
      <c r="AM227" s="1409"/>
      <c r="AN227" s="120"/>
      <c r="AO227" s="1410"/>
      <c r="AP227" s="1410"/>
      <c r="AQ227" s="1410"/>
      <c r="AR227" s="1411"/>
      <c r="AS227" s="1412"/>
      <c r="AT227" s="1413"/>
      <c r="AU227" s="1414"/>
      <c r="AV227" s="1415"/>
      <c r="AW227" s="1416"/>
      <c r="AX227" s="1415"/>
      <c r="AY227" s="1417"/>
      <c r="AZ227" s="1418"/>
      <c r="BA227" s="1419"/>
      <c r="BB227" s="1420"/>
      <c r="BC227" s="1421"/>
      <c r="BD227" s="1422"/>
      <c r="BE227" s="1423"/>
      <c r="BH227" s="3">
        <v>1</v>
      </c>
    </row>
    <row r="228" spans="2:60" ht="27" customHeight="1">
      <c r="B228" s="120"/>
      <c r="C228" s="1410"/>
      <c r="D228" s="1410"/>
      <c r="E228" s="1410"/>
      <c r="F228" s="1411"/>
      <c r="G228" s="1412"/>
      <c r="H228" s="1413"/>
      <c r="I228" s="1414"/>
      <c r="J228" s="1415"/>
      <c r="K228" s="1416"/>
      <c r="L228" s="1415"/>
      <c r="M228" s="1417"/>
      <c r="N228" s="1418"/>
      <c r="O228" s="1419"/>
      <c r="P228" s="1420"/>
      <c r="Q228" s="1421"/>
      <c r="R228" s="1422"/>
      <c r="S228" s="1423"/>
      <c r="T228" s="1424"/>
      <c r="U228" s="120"/>
      <c r="V228" s="1410"/>
      <c r="W228" s="1410"/>
      <c r="X228" s="1410"/>
      <c r="Y228" s="1411"/>
      <c r="Z228" s="1412"/>
      <c r="AA228" s="1413"/>
      <c r="AB228" s="1414"/>
      <c r="AC228" s="1415"/>
      <c r="AD228" s="1416"/>
      <c r="AE228" s="1415"/>
      <c r="AF228" s="1417"/>
      <c r="AG228" s="1418"/>
      <c r="AH228" s="1419"/>
      <c r="AI228" s="1420"/>
      <c r="AJ228" s="1421"/>
      <c r="AK228" s="1422"/>
      <c r="AL228" s="1423"/>
      <c r="AM228" s="1409"/>
      <c r="AN228" s="120"/>
      <c r="AO228" s="1410"/>
      <c r="AP228" s="1410"/>
      <c r="AQ228" s="1410"/>
      <c r="AR228" s="1411"/>
      <c r="AS228" s="1412"/>
      <c r="AT228" s="1413"/>
      <c r="AU228" s="1414"/>
      <c r="AV228" s="1415"/>
      <c r="AW228" s="1416"/>
      <c r="AX228" s="1415"/>
      <c r="AY228" s="1417"/>
      <c r="AZ228" s="1418"/>
      <c r="BA228" s="1419"/>
      <c r="BB228" s="1420"/>
      <c r="BC228" s="1421"/>
      <c r="BD228" s="1422"/>
      <c r="BE228" s="1423"/>
      <c r="BH228" s="3">
        <v>1</v>
      </c>
    </row>
    <row r="229" spans="2:60" ht="27" customHeight="1">
      <c r="B229" s="120"/>
      <c r="C229" s="1410"/>
      <c r="D229" s="1410"/>
      <c r="E229" s="1410"/>
      <c r="F229" s="1411"/>
      <c r="G229" s="1412"/>
      <c r="H229" s="1413"/>
      <c r="I229" s="1414"/>
      <c r="J229" s="1415"/>
      <c r="K229" s="1416"/>
      <c r="L229" s="1415"/>
      <c r="M229" s="1417"/>
      <c r="N229" s="1418"/>
      <c r="O229" s="1419"/>
      <c r="P229" s="1420"/>
      <c r="Q229" s="1421"/>
      <c r="R229" s="1422"/>
      <c r="S229" s="1423"/>
      <c r="T229" s="1424"/>
      <c r="U229" s="120"/>
      <c r="V229" s="1410"/>
      <c r="W229" s="1410"/>
      <c r="X229" s="1410"/>
      <c r="Y229" s="1411"/>
      <c r="Z229" s="1412"/>
      <c r="AA229" s="1413"/>
      <c r="AB229" s="1414"/>
      <c r="AC229" s="1415"/>
      <c r="AD229" s="1416"/>
      <c r="AE229" s="1415"/>
      <c r="AF229" s="1417"/>
      <c r="AG229" s="1418"/>
      <c r="AH229" s="1419"/>
      <c r="AI229" s="1420"/>
      <c r="AJ229" s="1421"/>
      <c r="AK229" s="1422"/>
      <c r="AL229" s="1423"/>
      <c r="AM229" s="1409"/>
      <c r="AN229" s="120"/>
      <c r="AO229" s="1410"/>
      <c r="AP229" s="1410"/>
      <c r="AQ229" s="1410"/>
      <c r="AR229" s="1411"/>
      <c r="AS229" s="1412"/>
      <c r="AT229" s="1413"/>
      <c r="AU229" s="1414"/>
      <c r="AV229" s="1415"/>
      <c r="AW229" s="1416"/>
      <c r="AX229" s="1415"/>
      <c r="AY229" s="1417"/>
      <c r="AZ229" s="1418"/>
      <c r="BA229" s="1419"/>
      <c r="BB229" s="1420"/>
      <c r="BC229" s="1421"/>
      <c r="BD229" s="1422"/>
      <c r="BE229" s="1423"/>
      <c r="BH229" s="3">
        <v>1</v>
      </c>
    </row>
    <row r="230" spans="2:60" ht="27" customHeight="1">
      <c r="B230" s="120"/>
      <c r="C230" s="1410"/>
      <c r="D230" s="1410"/>
      <c r="E230" s="1410"/>
      <c r="F230" s="1411"/>
      <c r="G230" s="1412"/>
      <c r="H230" s="1413"/>
      <c r="I230" s="1414"/>
      <c r="J230" s="1415"/>
      <c r="K230" s="1416"/>
      <c r="L230" s="1415"/>
      <c r="M230" s="1417"/>
      <c r="N230" s="1418"/>
      <c r="O230" s="1419"/>
      <c r="P230" s="1420"/>
      <c r="Q230" s="1421"/>
      <c r="R230" s="1422"/>
      <c r="S230" s="1423"/>
      <c r="U230" s="120"/>
      <c r="V230" s="1410"/>
      <c r="W230" s="1410"/>
      <c r="X230" s="1410"/>
      <c r="Y230" s="1411"/>
      <c r="Z230" s="1412"/>
      <c r="AA230" s="1413"/>
      <c r="AB230" s="1414"/>
      <c r="AC230" s="1415"/>
      <c r="AD230" s="1416"/>
      <c r="AE230" s="1415"/>
      <c r="AF230" s="1417"/>
      <c r="AG230" s="1418"/>
      <c r="AH230" s="1419"/>
      <c r="AI230" s="1420"/>
      <c r="AJ230" s="1421"/>
      <c r="AK230" s="1422"/>
      <c r="AL230" s="1423"/>
      <c r="AN230" s="120"/>
      <c r="AO230" s="1410"/>
      <c r="AP230" s="1410"/>
      <c r="AQ230" s="1410"/>
      <c r="AR230" s="1411"/>
      <c r="AS230" s="1412"/>
      <c r="AT230" s="1413"/>
      <c r="AU230" s="1414"/>
      <c r="AV230" s="1415"/>
      <c r="AW230" s="1416"/>
      <c r="AX230" s="1415"/>
      <c r="AY230" s="1417"/>
      <c r="AZ230" s="1418"/>
      <c r="BA230" s="1419"/>
      <c r="BB230" s="1420"/>
      <c r="BC230" s="1421"/>
      <c r="BD230" s="1422"/>
      <c r="BE230" s="1423"/>
      <c r="BH230" s="3">
        <v>1</v>
      </c>
    </row>
    <row r="231" spans="2:60" ht="27" customHeight="1">
      <c r="B231" s="120"/>
      <c r="C231" s="1410"/>
      <c r="D231" s="1410"/>
      <c r="E231" s="1410"/>
      <c r="F231" s="1411"/>
      <c r="G231" s="1412"/>
      <c r="H231" s="1413"/>
      <c r="I231" s="1414"/>
      <c r="J231" s="1415"/>
      <c r="K231" s="1416"/>
      <c r="L231" s="1415"/>
      <c r="M231" s="1417"/>
      <c r="N231" s="1418"/>
      <c r="O231" s="1419"/>
      <c r="P231" s="1420"/>
      <c r="Q231" s="1421"/>
      <c r="R231" s="1422"/>
      <c r="S231" s="1423"/>
      <c r="U231" s="120"/>
      <c r="V231" s="1410"/>
      <c r="W231" s="1410"/>
      <c r="X231" s="1410"/>
      <c r="Y231" s="1411"/>
      <c r="Z231" s="1412"/>
      <c r="AA231" s="1413"/>
      <c r="AB231" s="1414"/>
      <c r="AC231" s="1415"/>
      <c r="AD231" s="1416"/>
      <c r="AE231" s="1415"/>
      <c r="AF231" s="1417"/>
      <c r="AG231" s="1418"/>
      <c r="AH231" s="1419"/>
      <c r="AI231" s="1420"/>
      <c r="AJ231" s="1421"/>
      <c r="AK231" s="1422"/>
      <c r="AL231" s="1423"/>
      <c r="AN231" s="120"/>
      <c r="AO231" s="1410"/>
      <c r="AP231" s="1410"/>
      <c r="AQ231" s="1410"/>
      <c r="AR231" s="1411"/>
      <c r="AS231" s="1412"/>
      <c r="AT231" s="1413"/>
      <c r="AU231" s="1414"/>
      <c r="AV231" s="1415"/>
      <c r="AW231" s="1416"/>
      <c r="AX231" s="1415"/>
      <c r="AY231" s="1417"/>
      <c r="AZ231" s="1418"/>
      <c r="BA231" s="1419"/>
      <c r="BB231" s="1420"/>
      <c r="BC231" s="1421"/>
      <c r="BD231" s="1422"/>
      <c r="BE231" s="1423"/>
      <c r="BH231" s="3">
        <v>1</v>
      </c>
    </row>
    <row r="232" spans="2:60" ht="27" customHeight="1">
      <c r="B232" s="120"/>
      <c r="C232" s="1410"/>
      <c r="D232" s="1410"/>
      <c r="E232" s="1410"/>
      <c r="F232" s="1411"/>
      <c r="G232" s="1412"/>
      <c r="H232" s="1413"/>
      <c r="I232" s="1414"/>
      <c r="J232" s="1415"/>
      <c r="K232" s="1416"/>
      <c r="L232" s="1415"/>
      <c r="M232" s="1417"/>
      <c r="N232" s="1418"/>
      <c r="O232" s="1419"/>
      <c r="P232" s="1420"/>
      <c r="Q232" s="1421"/>
      <c r="R232" s="1422"/>
      <c r="S232" s="1423"/>
      <c r="U232" s="120"/>
      <c r="V232" s="1410"/>
      <c r="W232" s="1410"/>
      <c r="X232" s="1410"/>
      <c r="Y232" s="1411"/>
      <c r="Z232" s="1412"/>
      <c r="AA232" s="1413"/>
      <c r="AB232" s="1414"/>
      <c r="AC232" s="1415"/>
      <c r="AD232" s="1416"/>
      <c r="AE232" s="1415"/>
      <c r="AF232" s="1417"/>
      <c r="AG232" s="1418"/>
      <c r="AH232" s="1419"/>
      <c r="AI232" s="1420"/>
      <c r="AJ232" s="1421"/>
      <c r="AK232" s="1422"/>
      <c r="AL232" s="1423"/>
      <c r="AN232" s="120"/>
      <c r="AO232" s="1410"/>
      <c r="AP232" s="1410"/>
      <c r="AQ232" s="1410"/>
      <c r="AR232" s="1411"/>
      <c r="AS232" s="1412"/>
      <c r="AT232" s="1413"/>
      <c r="AU232" s="1414"/>
      <c r="AV232" s="1415"/>
      <c r="AW232" s="1416"/>
      <c r="AX232" s="1415"/>
      <c r="AY232" s="1417"/>
      <c r="AZ232" s="1418"/>
      <c r="BA232" s="1419"/>
      <c r="BB232" s="1420"/>
      <c r="BC232" s="1421"/>
      <c r="BD232" s="1422"/>
      <c r="BE232" s="1423"/>
      <c r="BH232" s="3">
        <v>1</v>
      </c>
    </row>
    <row r="233" spans="2:60" ht="27" customHeight="1">
      <c r="B233" s="120"/>
      <c r="C233" s="1410"/>
      <c r="D233" s="1410"/>
      <c r="E233" s="1410"/>
      <c r="F233" s="1411"/>
      <c r="G233" s="1412"/>
      <c r="H233" s="1413"/>
      <c r="I233" s="1414"/>
      <c r="J233" s="1415"/>
      <c r="K233" s="1416"/>
      <c r="L233" s="1415"/>
      <c r="M233" s="1417"/>
      <c r="N233" s="1418"/>
      <c r="O233" s="1419"/>
      <c r="P233" s="1420"/>
      <c r="Q233" s="1421"/>
      <c r="R233" s="1422"/>
      <c r="S233" s="1423"/>
      <c r="U233" s="120"/>
      <c r="V233" s="1410"/>
      <c r="W233" s="1410"/>
      <c r="X233" s="1410"/>
      <c r="Y233" s="1411"/>
      <c r="Z233" s="1412"/>
      <c r="AA233" s="1413"/>
      <c r="AB233" s="1414"/>
      <c r="AC233" s="1415"/>
      <c r="AD233" s="1416"/>
      <c r="AE233" s="1415"/>
      <c r="AF233" s="1417"/>
      <c r="AG233" s="1418"/>
      <c r="AH233" s="1419"/>
      <c r="AI233" s="1420"/>
      <c r="AJ233" s="1421"/>
      <c r="AK233" s="1422"/>
      <c r="AL233" s="1423"/>
      <c r="AN233" s="120"/>
      <c r="AO233" s="1410"/>
      <c r="AP233" s="1410"/>
      <c r="AQ233" s="1410"/>
      <c r="AR233" s="1411"/>
      <c r="AS233" s="1412"/>
      <c r="AT233" s="1413"/>
      <c r="AU233" s="1414"/>
      <c r="AV233" s="1415"/>
      <c r="AW233" s="1416"/>
      <c r="AX233" s="1415"/>
      <c r="AY233" s="1417"/>
      <c r="AZ233" s="1418"/>
      <c r="BA233" s="1419"/>
      <c r="BB233" s="1420"/>
      <c r="BC233" s="1421"/>
      <c r="BD233" s="1422"/>
      <c r="BE233" s="1423"/>
      <c r="BH233" s="3">
        <v>1</v>
      </c>
    </row>
    <row r="234" spans="2:60" ht="27" customHeight="1">
      <c r="B234" s="120"/>
      <c r="C234" s="1410"/>
      <c r="D234" s="1410"/>
      <c r="E234" s="1410"/>
      <c r="F234" s="1411"/>
      <c r="G234" s="1412"/>
      <c r="H234" s="1413"/>
      <c r="I234" s="1414"/>
      <c r="J234" s="1415"/>
      <c r="K234" s="1416"/>
      <c r="L234" s="1415"/>
      <c r="M234" s="1417"/>
      <c r="N234" s="1418"/>
      <c r="O234" s="1419"/>
      <c r="P234" s="1420"/>
      <c r="Q234" s="1421"/>
      <c r="R234" s="1422"/>
      <c r="S234" s="1423"/>
      <c r="U234" s="120"/>
      <c r="V234" s="1410"/>
      <c r="W234" s="1410"/>
      <c r="X234" s="1410"/>
      <c r="Y234" s="1411"/>
      <c r="Z234" s="1412"/>
      <c r="AA234" s="1413"/>
      <c r="AB234" s="1414"/>
      <c r="AC234" s="1415"/>
      <c r="AD234" s="1416"/>
      <c r="AE234" s="1415"/>
      <c r="AF234" s="1417"/>
      <c r="AG234" s="1418"/>
      <c r="AH234" s="1419"/>
      <c r="AI234" s="1420"/>
      <c r="AJ234" s="1421"/>
      <c r="AK234" s="1422"/>
      <c r="AL234" s="1423"/>
      <c r="AN234" s="120"/>
      <c r="AO234" s="1410"/>
      <c r="AP234" s="1410"/>
      <c r="AQ234" s="1410"/>
      <c r="AR234" s="1411"/>
      <c r="AS234" s="1412"/>
      <c r="AT234" s="1413"/>
      <c r="AU234" s="1414"/>
      <c r="AV234" s="1415"/>
      <c r="AW234" s="1416"/>
      <c r="AX234" s="1415"/>
      <c r="AY234" s="1417"/>
      <c r="AZ234" s="1418"/>
      <c r="BA234" s="1419"/>
      <c r="BB234" s="1420"/>
      <c r="BC234" s="1421"/>
      <c r="BD234" s="1422"/>
      <c r="BE234" s="1423"/>
      <c r="BH234" s="3">
        <v>1</v>
      </c>
    </row>
    <row r="235" spans="2:60" ht="27" customHeight="1">
      <c r="B235" s="120"/>
      <c r="C235" s="1410"/>
      <c r="D235" s="1410"/>
      <c r="E235" s="1410"/>
      <c r="F235" s="1411"/>
      <c r="G235" s="1412"/>
      <c r="H235" s="1413"/>
      <c r="I235" s="1414"/>
      <c r="J235" s="1415"/>
      <c r="K235" s="1416"/>
      <c r="L235" s="1415"/>
      <c r="M235" s="1417"/>
      <c r="N235" s="1418"/>
      <c r="O235" s="1419"/>
      <c r="P235" s="1420"/>
      <c r="Q235" s="1421"/>
      <c r="R235" s="1422"/>
      <c r="S235" s="1423"/>
      <c r="U235" s="120"/>
      <c r="V235" s="1410"/>
      <c r="W235" s="1410"/>
      <c r="X235" s="1410"/>
      <c r="Y235" s="1411"/>
      <c r="Z235" s="1412"/>
      <c r="AA235" s="1413"/>
      <c r="AB235" s="1414"/>
      <c r="AC235" s="1415"/>
      <c r="AD235" s="1416"/>
      <c r="AE235" s="1415"/>
      <c r="AF235" s="1417"/>
      <c r="AG235" s="1418"/>
      <c r="AH235" s="1419"/>
      <c r="AI235" s="1420"/>
      <c r="AJ235" s="1421"/>
      <c r="AK235" s="1422"/>
      <c r="AL235" s="1423"/>
      <c r="AN235" s="120"/>
      <c r="AO235" s="1410"/>
      <c r="AP235" s="1410"/>
      <c r="AQ235" s="1410"/>
      <c r="AR235" s="1411"/>
      <c r="AS235" s="1412"/>
      <c r="AT235" s="1413"/>
      <c r="AU235" s="1414"/>
      <c r="AV235" s="1415"/>
      <c r="AW235" s="1416"/>
      <c r="AX235" s="1415"/>
      <c r="AY235" s="1417"/>
      <c r="AZ235" s="1418"/>
      <c r="BA235" s="1419"/>
      <c r="BB235" s="1420"/>
      <c r="BC235" s="1421"/>
      <c r="BD235" s="1422"/>
      <c r="BE235" s="1423"/>
      <c r="BH235" s="3">
        <v>1</v>
      </c>
    </row>
    <row r="236" spans="2:60" ht="27" customHeight="1">
      <c r="B236" s="120"/>
      <c r="C236" s="1410"/>
      <c r="D236" s="1410"/>
      <c r="E236" s="1410"/>
      <c r="F236" s="1411"/>
      <c r="G236" s="1412"/>
      <c r="H236" s="1413"/>
      <c r="I236" s="1414"/>
      <c r="J236" s="1415"/>
      <c r="K236" s="1416"/>
      <c r="L236" s="1415"/>
      <c r="M236" s="1417"/>
      <c r="N236" s="1418"/>
      <c r="O236" s="1419"/>
      <c r="P236" s="1420"/>
      <c r="Q236" s="1421"/>
      <c r="R236" s="1422"/>
      <c r="S236" s="1423"/>
      <c r="U236" s="120"/>
      <c r="V236" s="1410"/>
      <c r="W236" s="1410"/>
      <c r="X236" s="1410"/>
      <c r="Y236" s="1411"/>
      <c r="Z236" s="1412"/>
      <c r="AA236" s="1413"/>
      <c r="AB236" s="1414"/>
      <c r="AC236" s="1415"/>
      <c r="AD236" s="1416"/>
      <c r="AE236" s="1415"/>
      <c r="AF236" s="1417"/>
      <c r="AG236" s="1418"/>
      <c r="AH236" s="1419"/>
      <c r="AI236" s="1420"/>
      <c r="AJ236" s="1421"/>
      <c r="AK236" s="1422"/>
      <c r="AL236" s="1423"/>
      <c r="AN236" s="120"/>
      <c r="AO236" s="1410"/>
      <c r="AP236" s="1410"/>
      <c r="AQ236" s="1410"/>
      <c r="AR236" s="1411"/>
      <c r="AS236" s="1412"/>
      <c r="AT236" s="1413"/>
      <c r="AU236" s="1414"/>
      <c r="AV236" s="1415"/>
      <c r="AW236" s="1416"/>
      <c r="AX236" s="1415"/>
      <c r="AY236" s="1417"/>
      <c r="AZ236" s="1418"/>
      <c r="BA236" s="1419"/>
      <c r="BB236" s="1420"/>
      <c r="BC236" s="1421"/>
      <c r="BD236" s="1422"/>
      <c r="BE236" s="1423"/>
      <c r="BH236" s="3">
        <v>1</v>
      </c>
    </row>
    <row r="237" spans="2:60" ht="27" customHeight="1">
      <c r="B237" s="120"/>
      <c r="C237" s="1410"/>
      <c r="D237" s="1410"/>
      <c r="E237" s="1410"/>
      <c r="F237" s="1411"/>
      <c r="G237" s="1412"/>
      <c r="H237" s="1413"/>
      <c r="I237" s="1414"/>
      <c r="J237" s="1415"/>
      <c r="K237" s="1416"/>
      <c r="L237" s="1415"/>
      <c r="M237" s="1417"/>
      <c r="N237" s="1418"/>
      <c r="O237" s="1419"/>
      <c r="P237" s="1420"/>
      <c r="Q237" s="1421"/>
      <c r="R237" s="1422"/>
      <c r="S237" s="1423"/>
      <c r="U237" s="120"/>
      <c r="V237" s="1410"/>
      <c r="W237" s="1410"/>
      <c r="X237" s="1410"/>
      <c r="Y237" s="1411"/>
      <c r="Z237" s="1412"/>
      <c r="AA237" s="1413"/>
      <c r="AB237" s="1414"/>
      <c r="AC237" s="1415"/>
      <c r="AD237" s="1416"/>
      <c r="AE237" s="1415"/>
      <c r="AF237" s="1417"/>
      <c r="AG237" s="1418"/>
      <c r="AH237" s="1419"/>
      <c r="AI237" s="1420"/>
      <c r="AJ237" s="1421"/>
      <c r="AK237" s="1422"/>
      <c r="AL237" s="1423"/>
      <c r="AN237" s="120"/>
      <c r="AO237" s="1410"/>
      <c r="AP237" s="1410"/>
      <c r="AQ237" s="1410"/>
      <c r="AR237" s="1411"/>
      <c r="AS237" s="1412"/>
      <c r="AT237" s="1413"/>
      <c r="AU237" s="1414"/>
      <c r="AV237" s="1415"/>
      <c r="AW237" s="1416"/>
      <c r="AX237" s="1415"/>
      <c r="AY237" s="1417"/>
      <c r="AZ237" s="1418"/>
      <c r="BA237" s="1419"/>
      <c r="BB237" s="1420"/>
      <c r="BC237" s="1421"/>
      <c r="BD237" s="1422"/>
      <c r="BE237" s="1423"/>
      <c r="BH237" s="3">
        <v>1</v>
      </c>
    </row>
    <row r="238" spans="2:60" ht="27" customHeight="1">
      <c r="B238" s="120"/>
      <c r="C238" s="1410"/>
      <c r="D238" s="1410"/>
      <c r="E238" s="1410"/>
      <c r="F238" s="1411"/>
      <c r="G238" s="1412"/>
      <c r="H238" s="1413"/>
      <c r="I238" s="1414"/>
      <c r="J238" s="1415"/>
      <c r="K238" s="1416"/>
      <c r="L238" s="1415"/>
      <c r="M238" s="1417"/>
      <c r="N238" s="1418"/>
      <c r="O238" s="1419"/>
      <c r="P238" s="1420"/>
      <c r="Q238" s="1421"/>
      <c r="R238" s="1422"/>
      <c r="S238" s="1423"/>
      <c r="U238" s="120"/>
      <c r="V238" s="1410"/>
      <c r="W238" s="1410"/>
      <c r="X238" s="1410"/>
      <c r="Y238" s="1411"/>
      <c r="Z238" s="1412"/>
      <c r="AA238" s="1413"/>
      <c r="AB238" s="1414"/>
      <c r="AC238" s="1415"/>
      <c r="AD238" s="1416"/>
      <c r="AE238" s="1415"/>
      <c r="AF238" s="1417"/>
      <c r="AG238" s="1418"/>
      <c r="AH238" s="1419"/>
      <c r="AI238" s="1420"/>
      <c r="AJ238" s="1421"/>
      <c r="AK238" s="1422"/>
      <c r="AL238" s="1423"/>
      <c r="AN238" s="120"/>
      <c r="AO238" s="1410"/>
      <c r="AP238" s="1410"/>
      <c r="AQ238" s="1410"/>
      <c r="AR238" s="1411"/>
      <c r="AS238" s="1412"/>
      <c r="AT238" s="1413"/>
      <c r="AU238" s="1414"/>
      <c r="AV238" s="1415"/>
      <c r="AW238" s="1416"/>
      <c r="AX238" s="1415"/>
      <c r="AY238" s="1417"/>
      <c r="AZ238" s="1418"/>
      <c r="BA238" s="1419"/>
      <c r="BB238" s="1420"/>
      <c r="BC238" s="1421"/>
      <c r="BD238" s="1422"/>
      <c r="BE238" s="1423"/>
      <c r="BH238" s="3">
        <v>1</v>
      </c>
    </row>
    <row r="239" spans="2:60" ht="27" customHeight="1">
      <c r="B239" s="120"/>
      <c r="C239" s="1410"/>
      <c r="D239" s="1410"/>
      <c r="E239" s="1410"/>
      <c r="F239" s="1411"/>
      <c r="G239" s="1412"/>
      <c r="H239" s="1413"/>
      <c r="I239" s="1414"/>
      <c r="J239" s="1415"/>
      <c r="K239" s="1416"/>
      <c r="L239" s="1415"/>
      <c r="M239" s="1417"/>
      <c r="N239" s="1418"/>
      <c r="O239" s="1419"/>
      <c r="P239" s="1420"/>
      <c r="Q239" s="1421"/>
      <c r="R239" s="1422"/>
      <c r="S239" s="1423"/>
      <c r="U239" s="120"/>
      <c r="V239" s="1410"/>
      <c r="W239" s="1410"/>
      <c r="X239" s="1410"/>
      <c r="Y239" s="1411"/>
      <c r="Z239" s="1412"/>
      <c r="AA239" s="1413"/>
      <c r="AB239" s="1414"/>
      <c r="AC239" s="1415"/>
      <c r="AD239" s="1416"/>
      <c r="AE239" s="1415"/>
      <c r="AF239" s="1417"/>
      <c r="AG239" s="1418"/>
      <c r="AH239" s="1419"/>
      <c r="AI239" s="1420"/>
      <c r="AJ239" s="1421"/>
      <c r="AK239" s="1422"/>
      <c r="AL239" s="1423"/>
      <c r="AN239" s="120"/>
      <c r="AO239" s="1410"/>
      <c r="AP239" s="1410"/>
      <c r="AQ239" s="1410"/>
      <c r="AR239" s="1411"/>
      <c r="AS239" s="1412"/>
      <c r="AT239" s="1413"/>
      <c r="AU239" s="1414"/>
      <c r="AV239" s="1415"/>
      <c r="AW239" s="1416"/>
      <c r="AX239" s="1415"/>
      <c r="AY239" s="1417"/>
      <c r="AZ239" s="1418"/>
      <c r="BA239" s="1419"/>
      <c r="BB239" s="1420"/>
      <c r="BC239" s="1421"/>
      <c r="BD239" s="1422"/>
      <c r="BE239" s="1423"/>
      <c r="BH239" s="3">
        <v>1</v>
      </c>
    </row>
    <row r="240" spans="2:60" ht="27" customHeight="1">
      <c r="B240" s="120"/>
      <c r="C240" s="1410"/>
      <c r="D240" s="1410"/>
      <c r="E240" s="1410"/>
      <c r="F240" s="1411"/>
      <c r="G240" s="1412"/>
      <c r="H240" s="1413"/>
      <c r="I240" s="1414"/>
      <c r="J240" s="1415"/>
      <c r="K240" s="1416"/>
      <c r="L240" s="1415"/>
      <c r="M240" s="1417"/>
      <c r="N240" s="1418"/>
      <c r="O240" s="1419"/>
      <c r="P240" s="1420"/>
      <c r="Q240" s="1421"/>
      <c r="R240" s="1422"/>
      <c r="S240" s="1423"/>
      <c r="U240" s="120"/>
      <c r="V240" s="1410"/>
      <c r="W240" s="1410"/>
      <c r="X240" s="1410"/>
      <c r="Y240" s="1411"/>
      <c r="Z240" s="1412"/>
      <c r="AA240" s="1413"/>
      <c r="AB240" s="1414"/>
      <c r="AC240" s="1415"/>
      <c r="AD240" s="1416"/>
      <c r="AE240" s="1415"/>
      <c r="AF240" s="1417"/>
      <c r="AG240" s="1418"/>
      <c r="AH240" s="1419"/>
      <c r="AI240" s="1420"/>
      <c r="AJ240" s="1421"/>
      <c r="AK240" s="1422"/>
      <c r="AL240" s="1423"/>
      <c r="AN240" s="120"/>
      <c r="AO240" s="1410"/>
      <c r="AP240" s="1410"/>
      <c r="AQ240" s="1410"/>
      <c r="AR240" s="1411"/>
      <c r="AS240" s="1412"/>
      <c r="AT240" s="1413"/>
      <c r="AU240" s="1414"/>
      <c r="AV240" s="1415"/>
      <c r="AW240" s="1416"/>
      <c r="AX240" s="1415"/>
      <c r="AY240" s="1417"/>
      <c r="AZ240" s="1418"/>
      <c r="BA240" s="1419"/>
      <c r="BB240" s="1420"/>
      <c r="BC240" s="1421"/>
      <c r="BD240" s="1422"/>
      <c r="BE240" s="1423"/>
      <c r="BH240" s="3">
        <v>1</v>
      </c>
    </row>
    <row r="241" spans="2:60" ht="27" customHeight="1">
      <c r="B241" s="120"/>
      <c r="C241" s="1410"/>
      <c r="D241" s="1410"/>
      <c r="E241" s="1410"/>
      <c r="F241" s="1411"/>
      <c r="G241" s="1412"/>
      <c r="H241" s="1413"/>
      <c r="I241" s="1414"/>
      <c r="J241" s="1415"/>
      <c r="K241" s="1416"/>
      <c r="L241" s="1415"/>
      <c r="M241" s="1417"/>
      <c r="N241" s="1418"/>
      <c r="O241" s="1419"/>
      <c r="P241" s="1420"/>
      <c r="Q241" s="1421"/>
      <c r="R241" s="1422"/>
      <c r="S241" s="1423"/>
      <c r="U241" s="120"/>
      <c r="V241" s="1410"/>
      <c r="W241" s="1410"/>
      <c r="X241" s="1410"/>
      <c r="Y241" s="1411"/>
      <c r="Z241" s="1412"/>
      <c r="AA241" s="1413"/>
      <c r="AB241" s="1414"/>
      <c r="AC241" s="1415"/>
      <c r="AD241" s="1416"/>
      <c r="AE241" s="1415"/>
      <c r="AF241" s="1417"/>
      <c r="AG241" s="1418"/>
      <c r="AH241" s="1419"/>
      <c r="AI241" s="1420"/>
      <c r="AJ241" s="1421"/>
      <c r="AK241" s="1422"/>
      <c r="AL241" s="1423"/>
      <c r="AN241" s="120"/>
      <c r="AO241" s="1410"/>
      <c r="AP241" s="1410"/>
      <c r="AQ241" s="1410"/>
      <c r="AR241" s="1411"/>
      <c r="AS241" s="1412"/>
      <c r="AT241" s="1413"/>
      <c r="AU241" s="1414"/>
      <c r="AV241" s="1415"/>
      <c r="AW241" s="1416"/>
      <c r="AX241" s="1415"/>
      <c r="AY241" s="1417"/>
      <c r="AZ241" s="1418"/>
      <c r="BA241" s="1419"/>
      <c r="BB241" s="1420"/>
      <c r="BC241" s="1421"/>
      <c r="BD241" s="1422"/>
      <c r="BE241" s="1423"/>
      <c r="BH241" s="3">
        <v>1</v>
      </c>
    </row>
    <row r="242" spans="2:60" ht="27" customHeight="1">
      <c r="B242" s="120"/>
      <c r="C242" s="1410"/>
      <c r="D242" s="1410"/>
      <c r="E242" s="1410"/>
      <c r="F242" s="1411"/>
      <c r="G242" s="1412"/>
      <c r="H242" s="1413"/>
      <c r="I242" s="1414"/>
      <c r="J242" s="1415"/>
      <c r="K242" s="1416"/>
      <c r="L242" s="1415"/>
      <c r="M242" s="1417"/>
      <c r="N242" s="1418"/>
      <c r="O242" s="1419"/>
      <c r="P242" s="1420"/>
      <c r="Q242" s="1421"/>
      <c r="R242" s="1422"/>
      <c r="S242" s="1423"/>
      <c r="U242" s="120"/>
      <c r="V242" s="1410"/>
      <c r="W242" s="1410"/>
      <c r="X242" s="1410"/>
      <c r="Y242" s="1411"/>
      <c r="Z242" s="1412"/>
      <c r="AA242" s="1413"/>
      <c r="AB242" s="1414"/>
      <c r="AC242" s="1415"/>
      <c r="AD242" s="1416"/>
      <c r="AE242" s="1415"/>
      <c r="AF242" s="1417"/>
      <c r="AG242" s="1418"/>
      <c r="AH242" s="1419"/>
      <c r="AI242" s="1420"/>
      <c r="AJ242" s="1421"/>
      <c r="AK242" s="1422"/>
      <c r="AL242" s="1423"/>
      <c r="AN242" s="120"/>
      <c r="AO242" s="1410"/>
      <c r="AP242" s="1410"/>
      <c r="AQ242" s="1410"/>
      <c r="AR242" s="1411"/>
      <c r="AS242" s="1412"/>
      <c r="AT242" s="1413"/>
      <c r="AU242" s="1414"/>
      <c r="AV242" s="1415"/>
      <c r="AW242" s="1416"/>
      <c r="AX242" s="1415"/>
      <c r="AY242" s="1417"/>
      <c r="AZ242" s="1418"/>
      <c r="BA242" s="1419"/>
      <c r="BB242" s="1420"/>
      <c r="BC242" s="1421"/>
      <c r="BD242" s="1422"/>
      <c r="BE242" s="1423"/>
      <c r="BH242" s="3">
        <v>1</v>
      </c>
    </row>
    <row r="243" spans="2:60" ht="27" customHeight="1">
      <c r="B243" s="120"/>
      <c r="C243" s="1410"/>
      <c r="D243" s="1410"/>
      <c r="E243" s="1410"/>
      <c r="F243" s="1411"/>
      <c r="G243" s="1412"/>
      <c r="H243" s="1413"/>
      <c r="I243" s="1414"/>
      <c r="J243" s="1415"/>
      <c r="K243" s="1416"/>
      <c r="L243" s="1415"/>
      <c r="M243" s="1417"/>
      <c r="N243" s="1418"/>
      <c r="O243" s="1419"/>
      <c r="P243" s="1420"/>
      <c r="Q243" s="1421"/>
      <c r="R243" s="1422"/>
      <c r="S243" s="1423"/>
      <c r="U243" s="120"/>
      <c r="V243" s="1410"/>
      <c r="W243" s="1410"/>
      <c r="X243" s="1410"/>
      <c r="Y243" s="1411"/>
      <c r="Z243" s="1412"/>
      <c r="AA243" s="1413"/>
      <c r="AB243" s="1414"/>
      <c r="AC243" s="1415"/>
      <c r="AD243" s="1416"/>
      <c r="AE243" s="1415"/>
      <c r="AF243" s="1417"/>
      <c r="AG243" s="1418"/>
      <c r="AH243" s="1419"/>
      <c r="AI243" s="1420"/>
      <c r="AJ243" s="1421"/>
      <c r="AK243" s="1422"/>
      <c r="AL243" s="1423"/>
      <c r="AN243" s="120"/>
      <c r="AO243" s="1410"/>
      <c r="AP243" s="1410"/>
      <c r="AQ243" s="1410"/>
      <c r="AR243" s="1411"/>
      <c r="AS243" s="1412"/>
      <c r="AT243" s="1413"/>
      <c r="AU243" s="1414"/>
      <c r="AV243" s="1415"/>
      <c r="AW243" s="1416"/>
      <c r="AX243" s="1415"/>
      <c r="AY243" s="1417"/>
      <c r="AZ243" s="1418"/>
      <c r="BA243" s="1419"/>
      <c r="BB243" s="1420"/>
      <c r="BC243" s="1421"/>
      <c r="BD243" s="1422"/>
      <c r="BE243" s="1423"/>
      <c r="BH243" s="3">
        <v>1</v>
      </c>
    </row>
    <row r="244" spans="2:60" ht="27" customHeight="1">
      <c r="B244" s="120"/>
      <c r="C244" s="1410"/>
      <c r="D244" s="1410"/>
      <c r="E244" s="1410"/>
      <c r="F244" s="1411"/>
      <c r="G244" s="1412"/>
      <c r="H244" s="1413"/>
      <c r="I244" s="1414"/>
      <c r="J244" s="1415"/>
      <c r="K244" s="1416"/>
      <c r="L244" s="1415"/>
      <c r="M244" s="1417"/>
      <c r="N244" s="1418"/>
      <c r="O244" s="1419"/>
      <c r="P244" s="1420"/>
      <c r="Q244" s="1421"/>
      <c r="R244" s="1422"/>
      <c r="S244" s="1423"/>
      <c r="U244" s="120"/>
      <c r="V244" s="1410"/>
      <c r="W244" s="1410"/>
      <c r="X244" s="1410"/>
      <c r="Y244" s="1411"/>
      <c r="Z244" s="1412"/>
      <c r="AA244" s="1413"/>
      <c r="AB244" s="1414"/>
      <c r="AC244" s="1415"/>
      <c r="AD244" s="1416"/>
      <c r="AE244" s="1415"/>
      <c r="AF244" s="1417"/>
      <c r="AG244" s="1418"/>
      <c r="AH244" s="1419"/>
      <c r="AI244" s="1420"/>
      <c r="AJ244" s="1421"/>
      <c r="AK244" s="1422"/>
      <c r="AL244" s="1423"/>
      <c r="AN244" s="120"/>
      <c r="AO244" s="1410"/>
      <c r="AP244" s="1410"/>
      <c r="AQ244" s="1410"/>
      <c r="AR244" s="1411"/>
      <c r="AS244" s="1412"/>
      <c r="AT244" s="1413"/>
      <c r="AU244" s="1414"/>
      <c r="AV244" s="1415"/>
      <c r="AW244" s="1416"/>
      <c r="AX244" s="1415"/>
      <c r="AY244" s="1417"/>
      <c r="AZ244" s="1418"/>
      <c r="BA244" s="1419"/>
      <c r="BB244" s="1420"/>
      <c r="BC244" s="1421"/>
      <c r="BD244" s="1422"/>
      <c r="BE244" s="1423"/>
      <c r="BH244" s="3">
        <v>1</v>
      </c>
    </row>
    <row r="245" spans="2:60" ht="27" customHeight="1">
      <c r="B245" s="120"/>
      <c r="C245" s="1410"/>
      <c r="D245" s="1410"/>
      <c r="E245" s="1410"/>
      <c r="F245" s="1411"/>
      <c r="G245" s="1412"/>
      <c r="H245" s="1413"/>
      <c r="I245" s="1414"/>
      <c r="J245" s="1415"/>
      <c r="K245" s="1416"/>
      <c r="L245" s="1415"/>
      <c r="M245" s="1417"/>
      <c r="N245" s="1418"/>
      <c r="O245" s="1419"/>
      <c r="P245" s="1420"/>
      <c r="Q245" s="1421"/>
      <c r="R245" s="1422"/>
      <c r="S245" s="1423"/>
      <c r="U245" s="120"/>
      <c r="V245" s="1410"/>
      <c r="W245" s="1410"/>
      <c r="X245" s="1410"/>
      <c r="Y245" s="1411"/>
      <c r="Z245" s="1412"/>
      <c r="AA245" s="1413"/>
      <c r="AB245" s="1414"/>
      <c r="AC245" s="1415"/>
      <c r="AD245" s="1416"/>
      <c r="AE245" s="1415"/>
      <c r="AF245" s="1417"/>
      <c r="AG245" s="1418"/>
      <c r="AH245" s="1419"/>
      <c r="AI245" s="1420"/>
      <c r="AJ245" s="1421"/>
      <c r="AK245" s="1422"/>
      <c r="AL245" s="1423"/>
      <c r="AN245" s="120"/>
      <c r="AO245" s="1410"/>
      <c r="AP245" s="1410"/>
      <c r="AQ245" s="1410"/>
      <c r="AR245" s="1411"/>
      <c r="AS245" s="1412"/>
      <c r="AT245" s="1413"/>
      <c r="AU245" s="1414"/>
      <c r="AV245" s="1415"/>
      <c r="AW245" s="1416"/>
      <c r="AX245" s="1415"/>
      <c r="AY245" s="1417"/>
      <c r="AZ245" s="1418"/>
      <c r="BA245" s="1419"/>
      <c r="BB245" s="1420"/>
      <c r="BC245" s="1421"/>
      <c r="BD245" s="1422"/>
      <c r="BE245" s="1423"/>
      <c r="BH245" s="3"/>
    </row>
    <row r="246" spans="2:60" ht="27" customHeight="1">
      <c r="B246" s="120"/>
      <c r="C246" s="1410"/>
      <c r="D246" s="1410"/>
      <c r="E246" s="1410"/>
      <c r="F246" s="1411"/>
      <c r="G246" s="1412"/>
      <c r="H246" s="1413"/>
      <c r="I246" s="1414"/>
      <c r="J246" s="1415"/>
      <c r="K246" s="1416"/>
      <c r="L246" s="1415"/>
      <c r="M246" s="1417"/>
      <c r="N246" s="1418"/>
      <c r="O246" s="1419"/>
      <c r="P246" s="1420"/>
      <c r="Q246" s="1421"/>
      <c r="R246" s="1422"/>
      <c r="S246" s="1423"/>
      <c r="U246" s="120"/>
      <c r="V246" s="1410"/>
      <c r="W246" s="1410"/>
      <c r="X246" s="1410"/>
      <c r="Y246" s="1411"/>
      <c r="Z246" s="1412"/>
      <c r="AA246" s="1413"/>
      <c r="AB246" s="1414"/>
      <c r="AC246" s="1415"/>
      <c r="AD246" s="1416"/>
      <c r="AE246" s="1415"/>
      <c r="AF246" s="1417"/>
      <c r="AG246" s="1418"/>
      <c r="AH246" s="1419"/>
      <c r="AI246" s="1420"/>
      <c r="AJ246" s="1421"/>
      <c r="AK246" s="1422"/>
      <c r="AL246" s="1423"/>
      <c r="AN246" s="120"/>
      <c r="AO246" s="1410"/>
      <c r="AP246" s="1410"/>
      <c r="AQ246" s="1410"/>
      <c r="AR246" s="1411"/>
      <c r="AS246" s="1412"/>
      <c r="AT246" s="1413"/>
      <c r="AU246" s="1414"/>
      <c r="AV246" s="1415"/>
      <c r="AW246" s="1416"/>
      <c r="AX246" s="1415"/>
      <c r="AY246" s="1417"/>
      <c r="AZ246" s="1418"/>
      <c r="BA246" s="1419"/>
      <c r="BB246" s="1420"/>
      <c r="BC246" s="1421"/>
      <c r="BD246" s="1422"/>
      <c r="BE246" s="1423"/>
      <c r="BH246" s="3"/>
    </row>
    <row r="247" spans="2:60" ht="27" customHeight="1">
      <c r="B247" s="120"/>
      <c r="C247" s="1410"/>
      <c r="D247" s="1410"/>
      <c r="E247" s="1410"/>
      <c r="F247" s="1411"/>
      <c r="G247" s="1412"/>
      <c r="H247" s="1413"/>
      <c r="I247" s="1414"/>
      <c r="J247" s="1415"/>
      <c r="K247" s="1416"/>
      <c r="L247" s="1415"/>
      <c r="M247" s="1417"/>
      <c r="N247" s="1418"/>
      <c r="O247" s="1419"/>
      <c r="P247" s="1420"/>
      <c r="Q247" s="1421"/>
      <c r="R247" s="1422"/>
      <c r="S247" s="1423"/>
      <c r="U247" s="120"/>
      <c r="V247" s="1410"/>
      <c r="W247" s="1410"/>
      <c r="X247" s="1410"/>
      <c r="Y247" s="1411"/>
      <c r="Z247" s="1412"/>
      <c r="AA247" s="1413"/>
      <c r="AB247" s="1414"/>
      <c r="AC247" s="1415"/>
      <c r="AD247" s="1416"/>
      <c r="AE247" s="1415"/>
      <c r="AF247" s="1417"/>
      <c r="AG247" s="1418"/>
      <c r="AH247" s="1419"/>
      <c r="AI247" s="1420"/>
      <c r="AJ247" s="1421"/>
      <c r="AK247" s="1422"/>
      <c r="AL247" s="1423"/>
      <c r="AN247" s="120"/>
      <c r="AO247" s="1410"/>
      <c r="AP247" s="1410"/>
      <c r="AQ247" s="1410"/>
      <c r="AR247" s="1411"/>
      <c r="AS247" s="1412"/>
      <c r="AT247" s="1413"/>
      <c r="AU247" s="1414"/>
      <c r="AV247" s="1415"/>
      <c r="AW247" s="1416"/>
      <c r="AX247" s="1415"/>
      <c r="AY247" s="1417"/>
      <c r="AZ247" s="1418"/>
      <c r="BA247" s="1419"/>
      <c r="BB247" s="1420"/>
      <c r="BC247" s="1421"/>
      <c r="BD247" s="1422"/>
      <c r="BE247" s="1423"/>
      <c r="BH247" s="3"/>
    </row>
    <row r="248" spans="2:60" ht="27" customHeight="1">
      <c r="B248" s="120"/>
      <c r="C248" s="1410"/>
      <c r="D248" s="1410"/>
      <c r="E248" s="1410"/>
      <c r="F248" s="1411"/>
      <c r="G248" s="1412"/>
      <c r="H248" s="1413"/>
      <c r="I248" s="1414"/>
      <c r="J248" s="1415"/>
      <c r="K248" s="1416"/>
      <c r="L248" s="1415"/>
      <c r="M248" s="1417"/>
      <c r="N248" s="1418"/>
      <c r="O248" s="1419"/>
      <c r="P248" s="1420"/>
      <c r="Q248" s="1421"/>
      <c r="R248" s="1422"/>
      <c r="S248" s="1423"/>
      <c r="U248" s="120"/>
      <c r="V248" s="1410"/>
      <c r="W248" s="1410"/>
      <c r="X248" s="1410"/>
      <c r="Y248" s="1411"/>
      <c r="Z248" s="1412"/>
      <c r="AA248" s="1413"/>
      <c r="AB248" s="1414"/>
      <c r="AC248" s="1415"/>
      <c r="AD248" s="1416"/>
      <c r="AE248" s="1415"/>
      <c r="AF248" s="1417"/>
      <c r="AG248" s="1418"/>
      <c r="AH248" s="1419"/>
      <c r="AI248" s="1420"/>
      <c r="AJ248" s="1421"/>
      <c r="AK248" s="1422"/>
      <c r="AL248" s="1423"/>
      <c r="AN248" s="120"/>
      <c r="AO248" s="1410"/>
      <c r="AP248" s="1410"/>
      <c r="AQ248" s="1410"/>
      <c r="AR248" s="1411"/>
      <c r="AS248" s="1412"/>
      <c r="AT248" s="1413"/>
      <c r="AU248" s="1414"/>
      <c r="AV248" s="1415"/>
      <c r="AW248" s="1416"/>
      <c r="AX248" s="1415"/>
      <c r="AY248" s="1417"/>
      <c r="AZ248" s="1418"/>
      <c r="BA248" s="1419"/>
      <c r="BB248" s="1420"/>
      <c r="BC248" s="1421"/>
      <c r="BD248" s="1422"/>
      <c r="BE248" s="1423"/>
      <c r="BH248" s="3">
        <v>1</v>
      </c>
    </row>
    <row r="249" spans="2:60" ht="27" customHeight="1">
      <c r="B249" s="120"/>
      <c r="C249" s="1410"/>
      <c r="D249" s="1410"/>
      <c r="E249" s="1410"/>
      <c r="F249" s="1411"/>
      <c r="G249" s="1412"/>
      <c r="H249" s="1413"/>
      <c r="I249" s="1414"/>
      <c r="J249" s="1415"/>
      <c r="K249" s="1416"/>
      <c r="L249" s="1415"/>
      <c r="M249" s="1417"/>
      <c r="N249" s="1418"/>
      <c r="O249" s="1419"/>
      <c r="P249" s="1420"/>
      <c r="Q249" s="1421"/>
      <c r="R249" s="1422"/>
      <c r="S249" s="1423"/>
      <c r="U249" s="120"/>
      <c r="V249" s="1410"/>
      <c r="W249" s="1410"/>
      <c r="X249" s="1410"/>
      <c r="Y249" s="1411"/>
      <c r="Z249" s="1412"/>
      <c r="AA249" s="1413"/>
      <c r="AB249" s="1414"/>
      <c r="AC249" s="1415"/>
      <c r="AD249" s="1416"/>
      <c r="AE249" s="1415"/>
      <c r="AF249" s="1417"/>
      <c r="AG249" s="1418"/>
      <c r="AH249" s="1419"/>
      <c r="AI249" s="1420"/>
      <c r="AJ249" s="1421"/>
      <c r="AK249" s="1422"/>
      <c r="AL249" s="1423"/>
      <c r="AN249" s="120"/>
      <c r="AO249" s="1410"/>
      <c r="AP249" s="1410"/>
      <c r="AQ249" s="1410"/>
      <c r="AR249" s="1411"/>
      <c r="AS249" s="1412"/>
      <c r="AT249" s="1413"/>
      <c r="AU249" s="1414"/>
      <c r="AV249" s="1415"/>
      <c r="AW249" s="1416"/>
      <c r="AX249" s="1415"/>
      <c r="AY249" s="1417"/>
      <c r="AZ249" s="1418"/>
      <c r="BA249" s="1419"/>
      <c r="BB249" s="1420"/>
      <c r="BC249" s="1421"/>
      <c r="BD249" s="1422"/>
      <c r="BE249" s="1423"/>
      <c r="BH249" s="3">
        <v>1</v>
      </c>
    </row>
    <row r="250" spans="2:60" ht="27" customHeight="1">
      <c r="B250" s="120"/>
      <c r="C250" s="1410"/>
      <c r="D250" s="1410"/>
      <c r="E250" s="1410"/>
      <c r="F250" s="1411"/>
      <c r="G250" s="1412"/>
      <c r="H250" s="1413"/>
      <c r="I250" s="1414"/>
      <c r="J250" s="1415"/>
      <c r="K250" s="1416"/>
      <c r="L250" s="1415"/>
      <c r="M250" s="1417"/>
      <c r="N250" s="1418"/>
      <c r="O250" s="1419"/>
      <c r="P250" s="1420"/>
      <c r="Q250" s="1421"/>
      <c r="R250" s="1422"/>
      <c r="S250" s="1423"/>
      <c r="U250" s="120"/>
      <c r="V250" s="1410"/>
      <c r="W250" s="1410"/>
      <c r="X250" s="1410"/>
      <c r="Y250" s="1411"/>
      <c r="Z250" s="1412"/>
      <c r="AA250" s="1413"/>
      <c r="AB250" s="1414"/>
      <c r="AC250" s="1415"/>
      <c r="AD250" s="1416"/>
      <c r="AE250" s="1415"/>
      <c r="AF250" s="1417"/>
      <c r="AG250" s="1418"/>
      <c r="AH250" s="1419"/>
      <c r="AI250" s="1420"/>
      <c r="AJ250" s="1421"/>
      <c r="AK250" s="1422"/>
      <c r="AL250" s="1423"/>
      <c r="AN250" s="120"/>
      <c r="AO250" s="1410"/>
      <c r="AP250" s="1410"/>
      <c r="AQ250" s="1410"/>
      <c r="AR250" s="1411"/>
      <c r="AS250" s="1412"/>
      <c r="AT250" s="1413"/>
      <c r="AU250" s="1414"/>
      <c r="AV250" s="1415"/>
      <c r="AW250" s="1416"/>
      <c r="AX250" s="1415"/>
      <c r="AY250" s="1417"/>
      <c r="AZ250" s="1418"/>
      <c r="BA250" s="1419"/>
      <c r="BB250" s="1420"/>
      <c r="BC250" s="1421"/>
      <c r="BD250" s="1422"/>
      <c r="BE250" s="1423"/>
      <c r="BH250" s="3">
        <v>1</v>
      </c>
    </row>
    <row r="251" spans="2:60" ht="27" customHeight="1">
      <c r="B251" s="120"/>
      <c r="C251" s="1410"/>
      <c r="D251" s="1410"/>
      <c r="E251" s="1410"/>
      <c r="F251" s="1411"/>
      <c r="G251" s="1412"/>
      <c r="H251" s="1413"/>
      <c r="I251" s="1414"/>
      <c r="J251" s="1415"/>
      <c r="K251" s="1416"/>
      <c r="L251" s="1415"/>
      <c r="M251" s="1417"/>
      <c r="N251" s="1418"/>
      <c r="O251" s="1419"/>
      <c r="P251" s="1420"/>
      <c r="Q251" s="1421"/>
      <c r="R251" s="1422"/>
      <c r="S251" s="1423"/>
      <c r="U251" s="120"/>
      <c r="V251" s="1410"/>
      <c r="W251" s="1410"/>
      <c r="X251" s="1410"/>
      <c r="Y251" s="1411"/>
      <c r="Z251" s="1412"/>
      <c r="AA251" s="1413"/>
      <c r="AB251" s="1414"/>
      <c r="AC251" s="1415"/>
      <c r="AD251" s="1416"/>
      <c r="AE251" s="1415"/>
      <c r="AF251" s="1417"/>
      <c r="AG251" s="1418"/>
      <c r="AH251" s="1419"/>
      <c r="AI251" s="1420"/>
      <c r="AJ251" s="1421"/>
      <c r="AK251" s="1422"/>
      <c r="AL251" s="1423"/>
      <c r="AN251" s="120"/>
      <c r="AO251" s="1410"/>
      <c r="AP251" s="1410"/>
      <c r="AQ251" s="1410"/>
      <c r="AR251" s="1411"/>
      <c r="AS251" s="1412"/>
      <c r="AT251" s="1413"/>
      <c r="AU251" s="1414"/>
      <c r="AV251" s="1415"/>
      <c r="AW251" s="1416"/>
      <c r="AX251" s="1415"/>
      <c r="AY251" s="1417"/>
      <c r="AZ251" s="1418"/>
      <c r="BA251" s="1419"/>
      <c r="BB251" s="1420"/>
      <c r="BC251" s="1421"/>
      <c r="BD251" s="1422"/>
      <c r="BE251" s="1423"/>
      <c r="BH251" s="3">
        <v>1</v>
      </c>
    </row>
    <row r="252" spans="2:60" ht="27" customHeight="1">
      <c r="B252" s="120"/>
      <c r="C252" s="1410"/>
      <c r="D252" s="1410"/>
      <c r="E252" s="1410"/>
      <c r="F252" s="1411"/>
      <c r="G252" s="1412"/>
      <c r="H252" s="1413"/>
      <c r="I252" s="1414"/>
      <c r="J252" s="1415"/>
      <c r="K252" s="1416"/>
      <c r="L252" s="1415"/>
      <c r="M252" s="1417"/>
      <c r="N252" s="1418"/>
      <c r="O252" s="1419"/>
      <c r="P252" s="1420"/>
      <c r="Q252" s="1421"/>
      <c r="R252" s="1422"/>
      <c r="S252" s="1423"/>
      <c r="U252" s="120"/>
      <c r="V252" s="1410"/>
      <c r="W252" s="1410"/>
      <c r="X252" s="1410"/>
      <c r="Y252" s="1411"/>
      <c r="Z252" s="1412"/>
      <c r="AA252" s="1413"/>
      <c r="AB252" s="1414"/>
      <c r="AC252" s="1415"/>
      <c r="AD252" s="1416"/>
      <c r="AE252" s="1415"/>
      <c r="AF252" s="1417"/>
      <c r="AG252" s="1418"/>
      <c r="AH252" s="1419"/>
      <c r="AI252" s="1420"/>
      <c r="AJ252" s="1421"/>
      <c r="AK252" s="1422"/>
      <c r="AL252" s="1423"/>
      <c r="AN252" s="120"/>
      <c r="AO252" s="1410"/>
      <c r="AP252" s="1410"/>
      <c r="AQ252" s="1410"/>
      <c r="AR252" s="1411"/>
      <c r="AS252" s="1412"/>
      <c r="AT252" s="1413"/>
      <c r="AU252" s="1414"/>
      <c r="AV252" s="1415"/>
      <c r="AW252" s="1416"/>
      <c r="AX252" s="1415"/>
      <c r="AY252" s="1417"/>
      <c r="AZ252" s="1418"/>
      <c r="BA252" s="1419"/>
      <c r="BB252" s="1420"/>
      <c r="BC252" s="1421"/>
      <c r="BD252" s="1422"/>
      <c r="BE252" s="1423"/>
      <c r="BH252" s="3">
        <v>1</v>
      </c>
    </row>
    <row r="253" spans="2:60" ht="27" customHeight="1">
      <c r="B253" s="120"/>
      <c r="C253" s="1410"/>
      <c r="D253" s="1410"/>
      <c r="E253" s="1410"/>
      <c r="F253" s="1411"/>
      <c r="G253" s="1412"/>
      <c r="H253" s="1413"/>
      <c r="I253" s="1414"/>
      <c r="J253" s="1415"/>
      <c r="K253" s="1416"/>
      <c r="L253" s="1415"/>
      <c r="M253" s="1417"/>
      <c r="N253" s="1418"/>
      <c r="O253" s="1419"/>
      <c r="P253" s="1420"/>
      <c r="Q253" s="1421"/>
      <c r="R253" s="1422"/>
      <c r="S253" s="1423"/>
      <c r="U253" s="120"/>
      <c r="V253" s="1410"/>
      <c r="W253" s="1410"/>
      <c r="X253" s="1410"/>
      <c r="Y253" s="1411"/>
      <c r="Z253" s="1412"/>
      <c r="AA253" s="1413"/>
      <c r="AB253" s="1414"/>
      <c r="AC253" s="1415"/>
      <c r="AD253" s="1416"/>
      <c r="AE253" s="1415"/>
      <c r="AF253" s="1417"/>
      <c r="AG253" s="1418"/>
      <c r="AH253" s="1419"/>
      <c r="AI253" s="1420"/>
      <c r="AJ253" s="1421"/>
      <c r="AK253" s="1422"/>
      <c r="AL253" s="1423"/>
      <c r="AN253" s="120"/>
      <c r="AO253" s="1410"/>
      <c r="AP253" s="1410"/>
      <c r="AQ253" s="1410"/>
      <c r="AR253" s="1411"/>
      <c r="AS253" s="1412"/>
      <c r="AT253" s="1413"/>
      <c r="AU253" s="1414"/>
      <c r="AV253" s="1415"/>
      <c r="AW253" s="1416"/>
      <c r="AX253" s="1415"/>
      <c r="AY253" s="1417"/>
      <c r="AZ253" s="1418"/>
      <c r="BA253" s="1419"/>
      <c r="BB253" s="1420"/>
      <c r="BC253" s="1421"/>
      <c r="BD253" s="1422"/>
      <c r="BE253" s="1423"/>
      <c r="BH253" s="3">
        <v>1</v>
      </c>
    </row>
    <row r="254" spans="2:60" ht="27" customHeight="1">
      <c r="B254" s="120"/>
      <c r="C254" s="1410"/>
      <c r="D254" s="1410"/>
      <c r="E254" s="1410"/>
      <c r="F254" s="1411"/>
      <c r="G254" s="1412"/>
      <c r="H254" s="1413"/>
      <c r="I254" s="1414"/>
      <c r="J254" s="1415"/>
      <c r="K254" s="1416"/>
      <c r="L254" s="1415"/>
      <c r="M254" s="1417"/>
      <c r="N254" s="1418"/>
      <c r="O254" s="1419"/>
      <c r="P254" s="1420"/>
      <c r="Q254" s="1421"/>
      <c r="R254" s="1422"/>
      <c r="S254" s="1423"/>
      <c r="U254" s="120"/>
      <c r="V254" s="1410"/>
      <c r="W254" s="1410"/>
      <c r="X254" s="1410"/>
      <c r="Y254" s="1411"/>
      <c r="Z254" s="1412"/>
      <c r="AA254" s="1413"/>
      <c r="AB254" s="1414"/>
      <c r="AC254" s="1415"/>
      <c r="AD254" s="1416"/>
      <c r="AE254" s="1415"/>
      <c r="AF254" s="1417"/>
      <c r="AG254" s="1418"/>
      <c r="AH254" s="1419"/>
      <c r="AI254" s="1420"/>
      <c r="AJ254" s="1421"/>
      <c r="AK254" s="1422"/>
      <c r="AL254" s="1423"/>
      <c r="AN254" s="120"/>
      <c r="AO254" s="1410"/>
      <c r="AP254" s="1410"/>
      <c r="AQ254" s="1410"/>
      <c r="AR254" s="1411"/>
      <c r="AS254" s="1412"/>
      <c r="AT254" s="1413"/>
      <c r="AU254" s="1414"/>
      <c r="AV254" s="1415"/>
      <c r="AW254" s="1416"/>
      <c r="AX254" s="1415"/>
      <c r="AY254" s="1417"/>
      <c r="AZ254" s="1418"/>
      <c r="BA254" s="1419"/>
      <c r="BB254" s="1420"/>
      <c r="BC254" s="1421"/>
      <c r="BD254" s="1422"/>
      <c r="BE254" s="1423"/>
      <c r="BH254" s="3">
        <v>1</v>
      </c>
    </row>
    <row r="255" spans="2:60" ht="18.75">
      <c r="B255" s="120"/>
      <c r="C255" s="1410"/>
      <c r="D255" s="1410"/>
      <c r="E255" s="1410"/>
      <c r="F255" s="1411"/>
      <c r="G255" s="1412"/>
      <c r="H255" s="1413"/>
      <c r="I255" s="1414"/>
      <c r="J255" s="1415"/>
      <c r="K255" s="1416"/>
      <c r="L255" s="1415"/>
      <c r="M255" s="1417"/>
      <c r="N255" s="1418"/>
      <c r="O255" s="1419"/>
      <c r="P255" s="1420"/>
      <c r="Q255" s="1421"/>
      <c r="R255" s="1422"/>
      <c r="S255" s="1423"/>
      <c r="U255" s="120"/>
      <c r="V255" s="1410"/>
      <c r="W255" s="1410"/>
      <c r="X255" s="1410"/>
      <c r="Y255" s="1411"/>
      <c r="Z255" s="1412"/>
      <c r="AA255" s="1413"/>
      <c r="AB255" s="1414"/>
      <c r="AC255" s="1415"/>
      <c r="AD255" s="1416"/>
      <c r="AE255" s="1415"/>
      <c r="AF255" s="1417"/>
      <c r="AG255" s="1418"/>
      <c r="AH255" s="1419"/>
      <c r="AI255" s="1420"/>
      <c r="AJ255" s="1421"/>
      <c r="AK255" s="1422"/>
      <c r="AL255" s="1423"/>
      <c r="AN255" s="120"/>
      <c r="AO255" s="1410"/>
      <c r="AP255" s="1410"/>
      <c r="AQ255" s="1410"/>
      <c r="AR255" s="1411"/>
      <c r="AS255" s="1412"/>
      <c r="AT255" s="1413"/>
      <c r="AU255" s="1414"/>
      <c r="AV255" s="1415"/>
      <c r="AW255" s="1416"/>
      <c r="AX255" s="1415"/>
      <c r="AY255" s="1417"/>
      <c r="AZ255" s="1418"/>
      <c r="BA255" s="1419"/>
      <c r="BB255" s="1420"/>
      <c r="BC255" s="1421"/>
      <c r="BD255" s="1422"/>
      <c r="BE255" s="1423"/>
      <c r="BH255" s="3">
        <v>1</v>
      </c>
    </row>
    <row r="256" spans="2:60" ht="18.75">
      <c r="B256" s="120"/>
      <c r="C256" s="1410"/>
      <c r="D256" s="1410"/>
      <c r="E256" s="1410"/>
      <c r="F256" s="1411"/>
      <c r="G256" s="1412"/>
      <c r="H256" s="1413"/>
      <c r="I256" s="1414"/>
      <c r="J256" s="1415"/>
      <c r="K256" s="1416"/>
      <c r="L256" s="1415"/>
      <c r="M256" s="1417"/>
      <c r="N256" s="1418"/>
      <c r="O256" s="1419"/>
      <c r="P256" s="1420"/>
      <c r="Q256" s="1421"/>
      <c r="R256" s="1422"/>
      <c r="S256" s="1423"/>
      <c r="U256" s="120"/>
      <c r="V256" s="1410"/>
      <c r="W256" s="1410"/>
      <c r="X256" s="1410"/>
      <c r="Y256" s="1411"/>
      <c r="Z256" s="1412"/>
      <c r="AA256" s="1413"/>
      <c r="AB256" s="1414"/>
      <c r="AC256" s="1415"/>
      <c r="AD256" s="1416"/>
      <c r="AE256" s="1415"/>
      <c r="AF256" s="1417"/>
      <c r="AG256" s="1418"/>
      <c r="AH256" s="1419"/>
      <c r="AI256" s="1420"/>
      <c r="AJ256" s="1421"/>
      <c r="AK256" s="1422"/>
      <c r="AL256" s="1423"/>
      <c r="AN256" s="120"/>
      <c r="AO256" s="1410"/>
      <c r="AP256" s="1410"/>
      <c r="AQ256" s="1410"/>
      <c r="AR256" s="1411"/>
      <c r="AS256" s="1412"/>
      <c r="AT256" s="1413"/>
      <c r="AU256" s="1414"/>
      <c r="AV256" s="1415"/>
      <c r="AW256" s="1416"/>
      <c r="AX256" s="1415"/>
      <c r="AY256" s="1417"/>
      <c r="AZ256" s="1418"/>
      <c r="BA256" s="1419"/>
      <c r="BB256" s="1420"/>
      <c r="BC256" s="1421"/>
      <c r="BD256" s="1422"/>
      <c r="BE256" s="1423"/>
      <c r="BH256" s="3">
        <v>1</v>
      </c>
    </row>
    <row r="257" spans="2:60" ht="18.75">
      <c r="B257" s="120"/>
      <c r="C257" s="1410"/>
      <c r="D257" s="1410"/>
      <c r="E257" s="1410"/>
      <c r="F257" s="1411"/>
      <c r="G257" s="1412"/>
      <c r="H257" s="1413"/>
      <c r="I257" s="1414"/>
      <c r="J257" s="1415"/>
      <c r="K257" s="1416"/>
      <c r="L257" s="1415"/>
      <c r="M257" s="1417"/>
      <c r="N257" s="1418"/>
      <c r="O257" s="1419"/>
      <c r="P257" s="1420"/>
      <c r="Q257" s="1421"/>
      <c r="R257" s="1422"/>
      <c r="S257" s="1423"/>
      <c r="U257" s="120"/>
      <c r="V257" s="1410"/>
      <c r="W257" s="1410"/>
      <c r="X257" s="1410"/>
      <c r="Y257" s="1411"/>
      <c r="Z257" s="1412"/>
      <c r="AA257" s="1413"/>
      <c r="AB257" s="1414"/>
      <c r="AC257" s="1415"/>
      <c r="AD257" s="1416"/>
      <c r="AE257" s="1415"/>
      <c r="AF257" s="1417"/>
      <c r="AG257" s="1418"/>
      <c r="AH257" s="1419"/>
      <c r="AI257" s="1420"/>
      <c r="AJ257" s="1421"/>
      <c r="AK257" s="1422"/>
      <c r="AL257" s="1423"/>
      <c r="AN257" s="120"/>
      <c r="AO257" s="1410"/>
      <c r="AP257" s="1410"/>
      <c r="AQ257" s="1410"/>
      <c r="AR257" s="1411"/>
      <c r="AS257" s="1412"/>
      <c r="AT257" s="1413"/>
      <c r="AU257" s="1414"/>
      <c r="AV257" s="1415"/>
      <c r="AW257" s="1416"/>
      <c r="AX257" s="1415"/>
      <c r="AY257" s="1417"/>
      <c r="AZ257" s="1418"/>
      <c r="BA257" s="1419"/>
      <c r="BB257" s="1420"/>
      <c r="BC257" s="1421"/>
      <c r="BD257" s="1422"/>
      <c r="BE257" s="1423"/>
      <c r="BH257" s="3">
        <v>1</v>
      </c>
    </row>
    <row r="258" spans="2:60" ht="18.75">
      <c r="B258" s="120"/>
      <c r="C258" s="1410"/>
      <c r="D258" s="1410"/>
      <c r="E258" s="1410"/>
      <c r="F258" s="1411"/>
      <c r="G258" s="1412"/>
      <c r="H258" s="1413"/>
      <c r="I258" s="1414"/>
      <c r="J258" s="1415"/>
      <c r="K258" s="1416"/>
      <c r="L258" s="1415"/>
      <c r="M258" s="1417"/>
      <c r="N258" s="1418"/>
      <c r="O258" s="1419"/>
      <c r="P258" s="1420"/>
      <c r="Q258" s="1421"/>
      <c r="R258" s="1422"/>
      <c r="S258" s="1423"/>
      <c r="U258" s="120"/>
      <c r="V258" s="1410"/>
      <c r="W258" s="1410"/>
      <c r="X258" s="1410"/>
      <c r="Y258" s="1411"/>
      <c r="Z258" s="1412"/>
      <c r="AA258" s="1413"/>
      <c r="AB258" s="1414"/>
      <c r="AC258" s="1415"/>
      <c r="AD258" s="1416"/>
      <c r="AE258" s="1415"/>
      <c r="AF258" s="1417"/>
      <c r="AG258" s="1418"/>
      <c r="AH258" s="1419"/>
      <c r="AI258" s="1420"/>
      <c r="AJ258" s="1421"/>
      <c r="AK258" s="1422"/>
      <c r="AL258" s="1423"/>
      <c r="AN258" s="120"/>
      <c r="AO258" s="1410"/>
      <c r="AP258" s="1410"/>
      <c r="AQ258" s="1410"/>
      <c r="AR258" s="1411"/>
      <c r="AS258" s="1412"/>
      <c r="AT258" s="1413"/>
      <c r="AU258" s="1414"/>
      <c r="AV258" s="1415"/>
      <c r="AW258" s="1416"/>
      <c r="AX258" s="1415"/>
      <c r="AY258" s="1417"/>
      <c r="AZ258" s="1418"/>
      <c r="BA258" s="1419"/>
      <c r="BB258" s="1420"/>
      <c r="BC258" s="1421"/>
      <c r="BD258" s="1422"/>
      <c r="BE258" s="1423"/>
      <c r="BH258" s="3">
        <v>1</v>
      </c>
    </row>
    <row r="259" spans="2:60" ht="18.75">
      <c r="B259" s="120"/>
      <c r="C259" s="1410"/>
      <c r="D259" s="1410"/>
      <c r="E259" s="1410"/>
      <c r="F259" s="1411"/>
      <c r="G259" s="1412"/>
      <c r="H259" s="1413"/>
      <c r="I259" s="1414"/>
      <c r="J259" s="1415"/>
      <c r="K259" s="1416"/>
      <c r="L259" s="1415"/>
      <c r="M259" s="1417"/>
      <c r="N259" s="1418"/>
      <c r="O259" s="1419"/>
      <c r="P259" s="1420"/>
      <c r="Q259" s="1421"/>
      <c r="R259" s="1422"/>
      <c r="S259" s="1423"/>
      <c r="U259" s="120"/>
      <c r="V259" s="1410"/>
      <c r="W259" s="1410"/>
      <c r="X259" s="1410"/>
      <c r="Y259" s="1411"/>
      <c r="Z259" s="1412"/>
      <c r="AA259" s="1413"/>
      <c r="AB259" s="1414"/>
      <c r="AC259" s="1415"/>
      <c r="AD259" s="1416"/>
      <c r="AE259" s="1415"/>
      <c r="AF259" s="1417"/>
      <c r="AG259" s="1418"/>
      <c r="AH259" s="1419"/>
      <c r="AI259" s="1420"/>
      <c r="AJ259" s="1421"/>
      <c r="AK259" s="1422"/>
      <c r="AL259" s="1423"/>
      <c r="AN259" s="120"/>
      <c r="AO259" s="1410"/>
      <c r="AP259" s="1410"/>
      <c r="AQ259" s="1410"/>
      <c r="AR259" s="1411"/>
      <c r="AS259" s="1412"/>
      <c r="AT259" s="1413"/>
      <c r="AU259" s="1414"/>
      <c r="AV259" s="1415"/>
      <c r="AW259" s="1416"/>
      <c r="AX259" s="1415"/>
      <c r="AY259" s="1417"/>
      <c r="AZ259" s="1418"/>
      <c r="BA259" s="1419"/>
      <c r="BB259" s="1420"/>
      <c r="BC259" s="1421"/>
      <c r="BD259" s="1422"/>
      <c r="BE259" s="1423"/>
      <c r="BH259" s="3">
        <v>1</v>
      </c>
    </row>
    <row r="260" spans="2:60" ht="18.75">
      <c r="B260" s="120"/>
      <c r="C260" s="1410"/>
      <c r="D260" s="1410"/>
      <c r="E260" s="1410"/>
      <c r="F260" s="1411"/>
      <c r="G260" s="1412"/>
      <c r="H260" s="1413"/>
      <c r="I260" s="1414"/>
      <c r="J260" s="1415"/>
      <c r="K260" s="1416"/>
      <c r="L260" s="1415"/>
      <c r="M260" s="1417"/>
      <c r="N260" s="1418"/>
      <c r="O260" s="1419"/>
      <c r="P260" s="1420"/>
      <c r="Q260" s="1421"/>
      <c r="R260" s="1422"/>
      <c r="S260" s="1423"/>
      <c r="U260" s="120"/>
      <c r="V260" s="1410"/>
      <c r="W260" s="1410"/>
      <c r="X260" s="1410"/>
      <c r="Y260" s="1411"/>
      <c r="Z260" s="1412"/>
      <c r="AA260" s="1413"/>
      <c r="AB260" s="1414"/>
      <c r="AC260" s="1415"/>
      <c r="AD260" s="1416"/>
      <c r="AE260" s="1415"/>
      <c r="AF260" s="1417"/>
      <c r="AG260" s="1418"/>
      <c r="AH260" s="1419"/>
      <c r="AI260" s="1420"/>
      <c r="AJ260" s="1421"/>
      <c r="AK260" s="1422"/>
      <c r="AL260" s="1423"/>
      <c r="AN260" s="120"/>
      <c r="AO260" s="1410"/>
      <c r="AP260" s="1410"/>
      <c r="AQ260" s="1410"/>
      <c r="AR260" s="1411"/>
      <c r="AS260" s="1412"/>
      <c r="AT260" s="1413"/>
      <c r="AU260" s="1414"/>
      <c r="AV260" s="1415"/>
      <c r="AW260" s="1416"/>
      <c r="AX260" s="1415"/>
      <c r="AY260" s="1417"/>
      <c r="AZ260" s="1418"/>
      <c r="BA260" s="1419"/>
      <c r="BB260" s="1420"/>
      <c r="BC260" s="1421"/>
      <c r="BD260" s="1422"/>
      <c r="BE260" s="1423"/>
      <c r="BH260" s="3">
        <v>1</v>
      </c>
    </row>
    <row r="261" spans="2:60" ht="18.75">
      <c r="B261" s="120"/>
      <c r="C261" s="1410"/>
      <c r="D261" s="1410"/>
      <c r="E261" s="1410"/>
      <c r="F261" s="1411"/>
      <c r="G261" s="1412"/>
      <c r="H261" s="1413"/>
      <c r="I261" s="1414"/>
      <c r="J261" s="1415"/>
      <c r="K261" s="1416"/>
      <c r="L261" s="1415"/>
      <c r="M261" s="1417"/>
      <c r="N261" s="1418"/>
      <c r="O261" s="1419"/>
      <c r="P261" s="1420"/>
      <c r="Q261" s="1421"/>
      <c r="R261" s="1422"/>
      <c r="S261" s="1423"/>
      <c r="U261" s="120"/>
      <c r="V261" s="1410"/>
      <c r="W261" s="1410"/>
      <c r="X261" s="1410"/>
      <c r="Y261" s="1411"/>
      <c r="Z261" s="1412"/>
      <c r="AA261" s="1413"/>
      <c r="AB261" s="1414"/>
      <c r="AC261" s="1415"/>
      <c r="AD261" s="1416"/>
      <c r="AE261" s="1415"/>
      <c r="AF261" s="1417"/>
      <c r="AG261" s="1418"/>
      <c r="AH261" s="1419"/>
      <c r="AI261" s="1420"/>
      <c r="AJ261" s="1421"/>
      <c r="AK261" s="1422"/>
      <c r="AL261" s="1423"/>
      <c r="AN261" s="120"/>
      <c r="AO261" s="1410"/>
      <c r="AP261" s="1410"/>
      <c r="AQ261" s="1410"/>
      <c r="AR261" s="1411"/>
      <c r="AS261" s="1412"/>
      <c r="AT261" s="1413"/>
      <c r="AU261" s="1414"/>
      <c r="AV261" s="1415"/>
      <c r="AW261" s="1416"/>
      <c r="AX261" s="1415"/>
      <c r="AY261" s="1417"/>
      <c r="AZ261" s="1418"/>
      <c r="BA261" s="1419"/>
      <c r="BB261" s="1420"/>
      <c r="BC261" s="1421"/>
      <c r="BD261" s="1422"/>
      <c r="BE261" s="1423"/>
      <c r="BH261" s="3">
        <v>1</v>
      </c>
    </row>
    <row r="262" spans="2:60" ht="18.75">
      <c r="B262" s="120"/>
      <c r="C262" s="1410"/>
      <c r="D262" s="1410"/>
      <c r="E262" s="1410"/>
      <c r="F262" s="1411"/>
      <c r="G262" s="1412"/>
      <c r="H262" s="1413"/>
      <c r="I262" s="1414"/>
      <c r="J262" s="1415"/>
      <c r="K262" s="1416"/>
      <c r="L262" s="1415"/>
      <c r="M262" s="1417"/>
      <c r="N262" s="1418"/>
      <c r="O262" s="1419"/>
      <c r="P262" s="1420"/>
      <c r="Q262" s="1421"/>
      <c r="R262" s="1422"/>
      <c r="S262" s="1423"/>
      <c r="U262" s="120"/>
      <c r="V262" s="1410"/>
      <c r="W262" s="1410"/>
      <c r="X262" s="1410"/>
      <c r="Y262" s="1411"/>
      <c r="Z262" s="1412"/>
      <c r="AA262" s="1413"/>
      <c r="AB262" s="1414"/>
      <c r="AC262" s="1415"/>
      <c r="AD262" s="1416"/>
      <c r="AE262" s="1415"/>
      <c r="AF262" s="1417"/>
      <c r="AG262" s="1418"/>
      <c r="AH262" s="1419"/>
      <c r="AI262" s="1420"/>
      <c r="AJ262" s="1421"/>
      <c r="AK262" s="1422"/>
      <c r="AL262" s="1423"/>
      <c r="AN262" s="120"/>
      <c r="AO262" s="1410"/>
      <c r="AP262" s="1410"/>
      <c r="AQ262" s="1410"/>
      <c r="AR262" s="1411"/>
      <c r="AS262" s="1412"/>
      <c r="AT262" s="1413"/>
      <c r="AU262" s="1414"/>
      <c r="AV262" s="1415"/>
      <c r="AW262" s="1416"/>
      <c r="AX262" s="1415"/>
      <c r="AY262" s="1417"/>
      <c r="AZ262" s="1418"/>
      <c r="BA262" s="1419"/>
      <c r="BB262" s="1420"/>
      <c r="BC262" s="1421"/>
      <c r="BD262" s="1422"/>
      <c r="BE262" s="1423"/>
      <c r="BH262" s="3">
        <v>1</v>
      </c>
    </row>
    <row r="263" spans="2:60" ht="18.75">
      <c r="B263" s="120"/>
      <c r="C263" s="1410"/>
      <c r="D263" s="1410"/>
      <c r="E263" s="1410"/>
      <c r="F263" s="1411"/>
      <c r="G263" s="1412"/>
      <c r="H263" s="1413"/>
      <c r="I263" s="1414"/>
      <c r="J263" s="1415"/>
      <c r="K263" s="1416"/>
      <c r="L263" s="1415"/>
      <c r="M263" s="1417"/>
      <c r="N263" s="1418"/>
      <c r="O263" s="1419"/>
      <c r="P263" s="1420"/>
      <c r="Q263" s="1421"/>
      <c r="R263" s="1422"/>
      <c r="S263" s="1423"/>
      <c r="U263" s="120"/>
      <c r="V263" s="1410"/>
      <c r="W263" s="1410"/>
      <c r="X263" s="1410"/>
      <c r="Y263" s="1411"/>
      <c r="Z263" s="1412"/>
      <c r="AA263" s="1413"/>
      <c r="AB263" s="1414"/>
      <c r="AC263" s="1415"/>
      <c r="AD263" s="1416"/>
      <c r="AE263" s="1415"/>
      <c r="AF263" s="1417"/>
      <c r="AG263" s="1418"/>
      <c r="AH263" s="1419"/>
      <c r="AI263" s="1420"/>
      <c r="AJ263" s="1421"/>
      <c r="AK263" s="1422"/>
      <c r="AL263" s="1423"/>
      <c r="AN263" s="120"/>
      <c r="AO263" s="1410"/>
      <c r="AP263" s="1410"/>
      <c r="AQ263" s="1410"/>
      <c r="AR263" s="1411"/>
      <c r="AS263" s="1412"/>
      <c r="AT263" s="1413"/>
      <c r="AU263" s="1414"/>
      <c r="AV263" s="1415"/>
      <c r="AW263" s="1416"/>
      <c r="AX263" s="1415"/>
      <c r="AY263" s="1417"/>
      <c r="AZ263" s="1418"/>
      <c r="BA263" s="1419"/>
      <c r="BB263" s="1420"/>
      <c r="BC263" s="1421"/>
      <c r="BD263" s="1422"/>
      <c r="BE263" s="1423"/>
      <c r="BH263" s="3">
        <v>1</v>
      </c>
    </row>
    <row r="264" spans="2:60" ht="18.75">
      <c r="B264" s="120"/>
      <c r="C264" s="1410"/>
      <c r="D264" s="1410"/>
      <c r="E264" s="1410"/>
      <c r="F264" s="1411"/>
      <c r="G264" s="1412"/>
      <c r="H264" s="1413"/>
      <c r="I264" s="1414"/>
      <c r="J264" s="1415"/>
      <c r="K264" s="1416"/>
      <c r="L264" s="1415"/>
      <c r="M264" s="1417"/>
      <c r="N264" s="1418"/>
      <c r="O264" s="1419"/>
      <c r="P264" s="1420"/>
      <c r="Q264" s="1421"/>
      <c r="R264" s="1422"/>
      <c r="S264" s="1423"/>
      <c r="U264" s="120"/>
      <c r="V264" s="1410"/>
      <c r="W264" s="1410"/>
      <c r="X264" s="1410"/>
      <c r="Y264" s="1411"/>
      <c r="Z264" s="1412"/>
      <c r="AA264" s="1413"/>
      <c r="AB264" s="1414"/>
      <c r="AC264" s="1415"/>
      <c r="AD264" s="1416"/>
      <c r="AE264" s="1415"/>
      <c r="AF264" s="1417"/>
      <c r="AG264" s="1418"/>
      <c r="AH264" s="1419"/>
      <c r="AI264" s="1420"/>
      <c r="AJ264" s="1421"/>
      <c r="AK264" s="1422"/>
      <c r="AL264" s="1423"/>
      <c r="AN264" s="120"/>
      <c r="AO264" s="1410"/>
      <c r="AP264" s="1410"/>
      <c r="AQ264" s="1410"/>
      <c r="AR264" s="1411"/>
      <c r="AS264" s="1412"/>
      <c r="AT264" s="1413"/>
      <c r="AU264" s="1414"/>
      <c r="AV264" s="1415"/>
      <c r="AW264" s="1416"/>
      <c r="AX264" s="1415"/>
      <c r="AY264" s="1417"/>
      <c r="AZ264" s="1418"/>
      <c r="BA264" s="1419"/>
      <c r="BB264" s="1420"/>
      <c r="BC264" s="1421"/>
      <c r="BD264" s="1422"/>
      <c r="BE264" s="1423"/>
      <c r="BH264" s="3">
        <v>1</v>
      </c>
    </row>
    <row r="265" spans="2:60" ht="18.75">
      <c r="B265" s="120"/>
      <c r="C265" s="1410"/>
      <c r="D265" s="1410"/>
      <c r="E265" s="1410"/>
      <c r="F265" s="1411"/>
      <c r="G265" s="1412"/>
      <c r="H265" s="1413"/>
      <c r="I265" s="1414"/>
      <c r="J265" s="1415"/>
      <c r="K265" s="1416"/>
      <c r="L265" s="1415"/>
      <c r="M265" s="1417"/>
      <c r="N265" s="1418"/>
      <c r="O265" s="1419"/>
      <c r="P265" s="1420"/>
      <c r="Q265" s="1421"/>
      <c r="R265" s="1422"/>
      <c r="S265" s="1423"/>
      <c r="U265" s="120"/>
      <c r="V265" s="1410"/>
      <c r="W265" s="1410"/>
      <c r="X265" s="1410"/>
      <c r="Y265" s="1411"/>
      <c r="Z265" s="1412"/>
      <c r="AA265" s="1413"/>
      <c r="AB265" s="1414"/>
      <c r="AC265" s="1415"/>
      <c r="AD265" s="1416"/>
      <c r="AE265" s="1415"/>
      <c r="AF265" s="1417"/>
      <c r="AG265" s="1418"/>
      <c r="AH265" s="1419"/>
      <c r="AI265" s="1420"/>
      <c r="AJ265" s="1421"/>
      <c r="AK265" s="1422"/>
      <c r="AL265" s="1423"/>
      <c r="AN265" s="120"/>
      <c r="AO265" s="1410"/>
      <c r="AP265" s="1410"/>
      <c r="AQ265" s="1410"/>
      <c r="AR265" s="1411"/>
      <c r="AS265" s="1412"/>
      <c r="AT265" s="1413"/>
      <c r="AU265" s="1414"/>
      <c r="AV265" s="1415"/>
      <c r="AW265" s="1416"/>
      <c r="AX265" s="1415"/>
      <c r="AY265" s="1417"/>
      <c r="AZ265" s="1418"/>
      <c r="BA265" s="1419"/>
      <c r="BB265" s="1420"/>
      <c r="BC265" s="1421"/>
      <c r="BD265" s="1422"/>
      <c r="BE265" s="1423"/>
      <c r="BH265" s="3">
        <v>1</v>
      </c>
    </row>
    <row r="266" spans="2:60" ht="18.75">
      <c r="B266" s="120"/>
      <c r="C266" s="1410"/>
      <c r="D266" s="1410"/>
      <c r="E266" s="1410"/>
      <c r="F266" s="1411"/>
      <c r="G266" s="1412"/>
      <c r="H266" s="1413"/>
      <c r="I266" s="1414"/>
      <c r="J266" s="1415"/>
      <c r="K266" s="1416"/>
      <c r="L266" s="1415"/>
      <c r="M266" s="1417"/>
      <c r="N266" s="1418"/>
      <c r="O266" s="1419"/>
      <c r="P266" s="1420"/>
      <c r="Q266" s="1421"/>
      <c r="R266" s="1422"/>
      <c r="S266" s="1423"/>
      <c r="U266" s="120"/>
      <c r="V266" s="1410"/>
      <c r="W266" s="1410"/>
      <c r="X266" s="1410"/>
      <c r="Y266" s="1411"/>
      <c r="Z266" s="1412"/>
      <c r="AA266" s="1413"/>
      <c r="AB266" s="1414"/>
      <c r="AC266" s="1415"/>
      <c r="AD266" s="1416"/>
      <c r="AE266" s="1415"/>
      <c r="AF266" s="1417"/>
      <c r="AG266" s="1418"/>
      <c r="AH266" s="1419"/>
      <c r="AI266" s="1420"/>
      <c r="AJ266" s="1421"/>
      <c r="AK266" s="1422"/>
      <c r="AL266" s="1423"/>
      <c r="AN266" s="120"/>
      <c r="AO266" s="1410"/>
      <c r="AP266" s="1410"/>
      <c r="AQ266" s="1410"/>
      <c r="AR266" s="1411"/>
      <c r="AS266" s="1412"/>
      <c r="AT266" s="1413"/>
      <c r="AU266" s="1414"/>
      <c r="AV266" s="1415"/>
      <c r="AW266" s="1416"/>
      <c r="AX266" s="1415"/>
      <c r="AY266" s="1417"/>
      <c r="AZ266" s="1418"/>
      <c r="BA266" s="1419"/>
      <c r="BB266" s="1420"/>
      <c r="BC266" s="1421"/>
      <c r="BD266" s="1422"/>
      <c r="BE266" s="1423"/>
      <c r="BH266" s="3">
        <v>1</v>
      </c>
    </row>
    <row r="267" spans="2:60" ht="18.75">
      <c r="B267" s="120"/>
      <c r="C267" s="1410"/>
      <c r="D267" s="1410"/>
      <c r="E267" s="1410"/>
      <c r="F267" s="1411"/>
      <c r="G267" s="1412"/>
      <c r="H267" s="1413"/>
      <c r="I267" s="1414"/>
      <c r="J267" s="1415"/>
      <c r="K267" s="1416"/>
      <c r="L267" s="1415"/>
      <c r="M267" s="1417"/>
      <c r="N267" s="1418"/>
      <c r="O267" s="1419"/>
      <c r="P267" s="1420"/>
      <c r="Q267" s="1421"/>
      <c r="R267" s="1422"/>
      <c r="S267" s="1423"/>
      <c r="U267" s="120"/>
      <c r="V267" s="1410"/>
      <c r="W267" s="1410"/>
      <c r="X267" s="1410"/>
      <c r="Y267" s="1411"/>
      <c r="Z267" s="1412"/>
      <c r="AA267" s="1413"/>
      <c r="AB267" s="1414"/>
      <c r="AC267" s="1415"/>
      <c r="AD267" s="1416"/>
      <c r="AE267" s="1415"/>
      <c r="AF267" s="1417"/>
      <c r="AG267" s="1418"/>
      <c r="AH267" s="1419"/>
      <c r="AI267" s="1420"/>
      <c r="AJ267" s="1421"/>
      <c r="AK267" s="1422"/>
      <c r="AL267" s="1423"/>
      <c r="AN267" s="120"/>
      <c r="AO267" s="1410"/>
      <c r="AP267" s="1410"/>
      <c r="AQ267" s="1410"/>
      <c r="AR267" s="1411"/>
      <c r="AS267" s="1412"/>
      <c r="AT267" s="1413"/>
      <c r="AU267" s="1414"/>
      <c r="AV267" s="1415"/>
      <c r="AW267" s="1416"/>
      <c r="AX267" s="1415"/>
      <c r="AY267" s="1417"/>
      <c r="AZ267" s="1418"/>
      <c r="BA267" s="1419"/>
      <c r="BB267" s="1420"/>
      <c r="BC267" s="1421"/>
      <c r="BD267" s="1422"/>
      <c r="BE267" s="1423"/>
      <c r="BH267" s="3">
        <v>1</v>
      </c>
    </row>
    <row r="268" spans="2:60" ht="18.75">
      <c r="B268" s="120"/>
      <c r="C268" s="1410"/>
      <c r="D268" s="1410"/>
      <c r="E268" s="1410"/>
      <c r="F268" s="1411"/>
      <c r="G268" s="1412"/>
      <c r="H268" s="1413"/>
      <c r="I268" s="1414"/>
      <c r="J268" s="1415"/>
      <c r="K268" s="1416"/>
      <c r="L268" s="1415"/>
      <c r="M268" s="1417"/>
      <c r="N268" s="1418"/>
      <c r="O268" s="1419"/>
      <c r="P268" s="1420"/>
      <c r="Q268" s="1421"/>
      <c r="R268" s="1422"/>
      <c r="S268" s="1423"/>
      <c r="U268" s="120"/>
      <c r="V268" s="1410"/>
      <c r="W268" s="1410"/>
      <c r="X268" s="1410"/>
      <c r="Y268" s="1411"/>
      <c r="Z268" s="1412"/>
      <c r="AA268" s="1413"/>
      <c r="AB268" s="1414"/>
      <c r="AC268" s="1415"/>
      <c r="AD268" s="1416"/>
      <c r="AE268" s="1415"/>
      <c r="AF268" s="1417"/>
      <c r="AG268" s="1418"/>
      <c r="AH268" s="1419"/>
      <c r="AI268" s="1420"/>
      <c r="AJ268" s="1421"/>
      <c r="AK268" s="1422"/>
      <c r="AL268" s="1423"/>
      <c r="AN268" s="120"/>
      <c r="AO268" s="1410"/>
      <c r="AP268" s="1410"/>
      <c r="AQ268" s="1410"/>
      <c r="AR268" s="1411"/>
      <c r="AS268" s="1412"/>
      <c r="AT268" s="1413"/>
      <c r="AU268" s="1414"/>
      <c r="AV268" s="1415"/>
      <c r="AW268" s="1416"/>
      <c r="AX268" s="1415"/>
      <c r="AY268" s="1417"/>
      <c r="AZ268" s="1418"/>
      <c r="BA268" s="1419"/>
      <c r="BB268" s="1420"/>
      <c r="BC268" s="1421"/>
      <c r="BD268" s="1422"/>
      <c r="BE268" s="1423"/>
      <c r="BH268" s="3">
        <v>1</v>
      </c>
    </row>
    <row r="269" spans="2:60" ht="18.75">
      <c r="B269" s="120"/>
      <c r="C269" s="1410"/>
      <c r="D269" s="1410"/>
      <c r="E269" s="1410"/>
      <c r="F269" s="1411"/>
      <c r="G269" s="1412"/>
      <c r="H269" s="1413"/>
      <c r="I269" s="1414"/>
      <c r="J269" s="1415"/>
      <c r="K269" s="1416"/>
      <c r="L269" s="1415"/>
      <c r="M269" s="1417"/>
      <c r="N269" s="1418"/>
      <c r="O269" s="1419"/>
      <c r="P269" s="1420"/>
      <c r="Q269" s="1421"/>
      <c r="R269" s="1422"/>
      <c r="S269" s="1423"/>
      <c r="U269" s="120"/>
      <c r="V269" s="1410"/>
      <c r="W269" s="1410"/>
      <c r="X269" s="1410"/>
      <c r="Y269" s="1411"/>
      <c r="Z269" s="1412"/>
      <c r="AA269" s="1413"/>
      <c r="AB269" s="1414"/>
      <c r="AC269" s="1415"/>
      <c r="AD269" s="1416"/>
      <c r="AE269" s="1415"/>
      <c r="AF269" s="1417"/>
      <c r="AG269" s="1418"/>
      <c r="AH269" s="1419"/>
      <c r="AI269" s="1420"/>
      <c r="AJ269" s="1421"/>
      <c r="AK269" s="1422"/>
      <c r="AL269" s="1423"/>
      <c r="AN269" s="120"/>
      <c r="AO269" s="1410"/>
      <c r="AP269" s="1410"/>
      <c r="AQ269" s="1410"/>
      <c r="AR269" s="1411"/>
      <c r="AS269" s="1412"/>
      <c r="AT269" s="1413"/>
      <c r="AU269" s="1414"/>
      <c r="AV269" s="1415"/>
      <c r="AW269" s="1416"/>
      <c r="AX269" s="1415"/>
      <c r="AY269" s="1417"/>
      <c r="AZ269" s="1418"/>
      <c r="BA269" s="1419"/>
      <c r="BB269" s="1420"/>
      <c r="BC269" s="1421"/>
      <c r="BD269" s="1422"/>
      <c r="BE269" s="1423"/>
      <c r="BH269" s="3">
        <v>1</v>
      </c>
    </row>
    <row r="270" spans="2:60" ht="18.75">
      <c r="B270" s="120"/>
      <c r="C270" s="1410"/>
      <c r="D270" s="1410"/>
      <c r="E270" s="1410"/>
      <c r="F270" s="1411"/>
      <c r="G270" s="1412"/>
      <c r="H270" s="1413"/>
      <c r="I270" s="1414"/>
      <c r="J270" s="1415"/>
      <c r="K270" s="1416"/>
      <c r="L270" s="1415"/>
      <c r="M270" s="1417"/>
      <c r="N270" s="1418"/>
      <c r="O270" s="1419"/>
      <c r="P270" s="1420"/>
      <c r="Q270" s="1421"/>
      <c r="R270" s="1422"/>
      <c r="S270" s="1423"/>
      <c r="U270" s="120"/>
      <c r="V270" s="1410"/>
      <c r="W270" s="1410"/>
      <c r="X270" s="1410"/>
      <c r="Y270" s="1411"/>
      <c r="Z270" s="1412"/>
      <c r="AA270" s="1413"/>
      <c r="AB270" s="1414"/>
      <c r="AC270" s="1415"/>
      <c r="AD270" s="1416"/>
      <c r="AE270" s="1415"/>
      <c r="AF270" s="1417"/>
      <c r="AG270" s="1418"/>
      <c r="AH270" s="1419"/>
      <c r="AI270" s="1420"/>
      <c r="AJ270" s="1421"/>
      <c r="AK270" s="1422"/>
      <c r="AL270" s="1423"/>
      <c r="AN270" s="120"/>
      <c r="AO270" s="1410"/>
      <c r="AP270" s="1410"/>
      <c r="AQ270" s="1410"/>
      <c r="AR270" s="1411"/>
      <c r="AS270" s="1412"/>
      <c r="AT270" s="1413"/>
      <c r="AU270" s="1414"/>
      <c r="AV270" s="1415"/>
      <c r="AW270" s="1416"/>
      <c r="AX270" s="1415"/>
      <c r="AY270" s="1417"/>
      <c r="AZ270" s="1418"/>
      <c r="BA270" s="1419"/>
      <c r="BB270" s="1420"/>
      <c r="BC270" s="1421"/>
      <c r="BD270" s="1422"/>
      <c r="BE270" s="1423"/>
      <c r="BH270" s="3">
        <v>1</v>
      </c>
    </row>
    <row r="271" spans="2:60" ht="18.75">
      <c r="B271" s="120"/>
      <c r="C271" s="1410"/>
      <c r="D271" s="1410"/>
      <c r="E271" s="1410"/>
      <c r="F271" s="1411"/>
      <c r="G271" s="1412"/>
      <c r="H271" s="1413"/>
      <c r="I271" s="1414"/>
      <c r="J271" s="1415"/>
      <c r="K271" s="1416"/>
      <c r="L271" s="1415"/>
      <c r="M271" s="1417"/>
      <c r="N271" s="1418"/>
      <c r="O271" s="1419"/>
      <c r="P271" s="1420"/>
      <c r="Q271" s="1421"/>
      <c r="R271" s="1422"/>
      <c r="S271" s="1423"/>
      <c r="U271" s="120"/>
      <c r="V271" s="1410"/>
      <c r="W271" s="1410"/>
      <c r="X271" s="1410"/>
      <c r="Y271" s="1411"/>
      <c r="Z271" s="1412"/>
      <c r="AA271" s="1413"/>
      <c r="AB271" s="1414"/>
      <c r="AC271" s="1415"/>
      <c r="AD271" s="1416"/>
      <c r="AE271" s="1415"/>
      <c r="AF271" s="1417"/>
      <c r="AG271" s="1418"/>
      <c r="AH271" s="1419"/>
      <c r="AI271" s="1420"/>
      <c r="AJ271" s="1421"/>
      <c r="AK271" s="1422"/>
      <c r="AL271" s="1423"/>
      <c r="AN271" s="120"/>
      <c r="AO271" s="1410"/>
      <c r="AP271" s="1410"/>
      <c r="AQ271" s="1410"/>
      <c r="AR271" s="1411"/>
      <c r="AS271" s="1412"/>
      <c r="AT271" s="1413"/>
      <c r="AU271" s="1414"/>
      <c r="AV271" s="1415"/>
      <c r="AW271" s="1416"/>
      <c r="AX271" s="1415"/>
      <c r="AY271" s="1417"/>
      <c r="AZ271" s="1418"/>
      <c r="BA271" s="1419"/>
      <c r="BB271" s="1420"/>
      <c r="BC271" s="1421"/>
      <c r="BD271" s="1422"/>
      <c r="BE271" s="1423"/>
      <c r="BH271" s="3">
        <v>1</v>
      </c>
    </row>
    <row r="272" spans="2:60" ht="18.75">
      <c r="B272" s="120"/>
      <c r="C272" s="1410"/>
      <c r="D272" s="1410"/>
      <c r="E272" s="1410"/>
      <c r="F272" s="1411"/>
      <c r="G272" s="1412"/>
      <c r="H272" s="1413"/>
      <c r="I272" s="1414"/>
      <c r="J272" s="1415"/>
      <c r="K272" s="1416"/>
      <c r="L272" s="1415"/>
      <c r="M272" s="1417"/>
      <c r="N272" s="1418"/>
      <c r="O272" s="1419"/>
      <c r="P272" s="1420"/>
      <c r="Q272" s="1421"/>
      <c r="R272" s="1422"/>
      <c r="S272" s="1423"/>
      <c r="U272" s="120"/>
      <c r="V272" s="1410"/>
      <c r="W272" s="1410"/>
      <c r="X272" s="1410"/>
      <c r="Y272" s="1411"/>
      <c r="Z272" s="1412"/>
      <c r="AA272" s="1413"/>
      <c r="AB272" s="1414"/>
      <c r="AC272" s="1415"/>
      <c r="AD272" s="1416"/>
      <c r="AE272" s="1415"/>
      <c r="AF272" s="1417"/>
      <c r="AG272" s="1418"/>
      <c r="AH272" s="1419"/>
      <c r="AI272" s="1420"/>
      <c r="AJ272" s="1421"/>
      <c r="AK272" s="1422"/>
      <c r="AL272" s="1423"/>
      <c r="AN272" s="120"/>
      <c r="AO272" s="1410"/>
      <c r="AP272" s="1410"/>
      <c r="AQ272" s="1410"/>
      <c r="AR272" s="1411"/>
      <c r="AS272" s="1412"/>
      <c r="AT272" s="1413"/>
      <c r="AU272" s="1414"/>
      <c r="AV272" s="1415"/>
      <c r="AW272" s="1416"/>
      <c r="AX272" s="1415"/>
      <c r="AY272" s="1417"/>
      <c r="AZ272" s="1418"/>
      <c r="BA272" s="1419"/>
      <c r="BB272" s="1420"/>
      <c r="BC272" s="1421"/>
      <c r="BD272" s="1422"/>
      <c r="BE272" s="1423"/>
      <c r="BH272" s="3">
        <v>1</v>
      </c>
    </row>
    <row r="273" spans="2:60" ht="18.75">
      <c r="B273" s="120"/>
      <c r="C273" s="1410"/>
      <c r="D273" s="1410"/>
      <c r="E273" s="1410"/>
      <c r="F273" s="1411"/>
      <c r="G273" s="1412"/>
      <c r="H273" s="1413"/>
      <c r="I273" s="1414"/>
      <c r="J273" s="1415"/>
      <c r="K273" s="1416"/>
      <c r="L273" s="1415"/>
      <c r="M273" s="1417"/>
      <c r="N273" s="1418"/>
      <c r="O273" s="1419"/>
      <c r="P273" s="1420"/>
      <c r="Q273" s="1421"/>
      <c r="R273" s="1422"/>
      <c r="S273" s="1423"/>
      <c r="U273" s="120"/>
      <c r="V273" s="1410"/>
      <c r="W273" s="1410"/>
      <c r="X273" s="1410"/>
      <c r="Y273" s="1411"/>
      <c r="Z273" s="1412"/>
      <c r="AA273" s="1413"/>
      <c r="AB273" s="1414"/>
      <c r="AC273" s="1415"/>
      <c r="AD273" s="1416"/>
      <c r="AE273" s="1415"/>
      <c r="AF273" s="1417"/>
      <c r="AG273" s="1418"/>
      <c r="AH273" s="1419"/>
      <c r="AI273" s="1420"/>
      <c r="AJ273" s="1421"/>
      <c r="AK273" s="1422"/>
      <c r="AL273" s="1423"/>
      <c r="AN273" s="120"/>
      <c r="AO273" s="1410"/>
      <c r="AP273" s="1410"/>
      <c r="AQ273" s="1410"/>
      <c r="AR273" s="1411"/>
      <c r="AS273" s="1412"/>
      <c r="AT273" s="1413"/>
      <c r="AU273" s="1414"/>
      <c r="AV273" s="1415"/>
      <c r="AW273" s="1416"/>
      <c r="AX273" s="1415"/>
      <c r="AY273" s="1417"/>
      <c r="AZ273" s="1418"/>
      <c r="BA273" s="1419"/>
      <c r="BB273" s="1420"/>
      <c r="BC273" s="1421"/>
      <c r="BD273" s="1422"/>
      <c r="BE273" s="1423"/>
      <c r="BH273" s="3">
        <v>1</v>
      </c>
    </row>
    <row r="274" spans="2:60" ht="18.75">
      <c r="B274" s="120"/>
      <c r="C274" s="1410"/>
      <c r="D274" s="1410"/>
      <c r="E274" s="1410"/>
      <c r="F274" s="1411"/>
      <c r="G274" s="1412"/>
      <c r="H274" s="1413"/>
      <c r="I274" s="1414"/>
      <c r="J274" s="1415"/>
      <c r="K274" s="1416"/>
      <c r="L274" s="1415"/>
      <c r="M274" s="1417"/>
      <c r="N274" s="1418"/>
      <c r="O274" s="1419"/>
      <c r="P274" s="1420"/>
      <c r="Q274" s="1421"/>
      <c r="R274" s="1422"/>
      <c r="S274" s="1423"/>
      <c r="U274" s="120"/>
      <c r="V274" s="1410"/>
      <c r="W274" s="1410"/>
      <c r="X274" s="1410"/>
      <c r="Y274" s="1411"/>
      <c r="Z274" s="1412"/>
      <c r="AA274" s="1413"/>
      <c r="AB274" s="1414"/>
      <c r="AC274" s="1415"/>
      <c r="AD274" s="1416"/>
      <c r="AE274" s="1415"/>
      <c r="AF274" s="1417"/>
      <c r="AG274" s="1418"/>
      <c r="AH274" s="1419"/>
      <c r="AI274" s="1420"/>
      <c r="AJ274" s="1421"/>
      <c r="AK274" s="1422"/>
      <c r="AL274" s="1423"/>
      <c r="AN274" s="120"/>
      <c r="AO274" s="1410"/>
      <c r="AP274" s="1410"/>
      <c r="AQ274" s="1410"/>
      <c r="AR274" s="1411"/>
      <c r="AS274" s="1412"/>
      <c r="AT274" s="1413"/>
      <c r="AU274" s="1414"/>
      <c r="AV274" s="1415"/>
      <c r="AW274" s="1416"/>
      <c r="AX274" s="1415"/>
      <c r="AY274" s="1417"/>
      <c r="AZ274" s="1418"/>
      <c r="BA274" s="1419"/>
      <c r="BB274" s="1420"/>
      <c r="BC274" s="1421"/>
      <c r="BD274" s="1422"/>
      <c r="BE274" s="1423"/>
      <c r="BH274" s="3">
        <v>1</v>
      </c>
    </row>
    <row r="275" spans="2:60" ht="18.75">
      <c r="B275" s="120"/>
      <c r="C275" s="1410"/>
      <c r="D275" s="1410"/>
      <c r="E275" s="1410"/>
      <c r="F275" s="1411"/>
      <c r="G275" s="1412"/>
      <c r="H275" s="1413"/>
      <c r="I275" s="1414"/>
      <c r="J275" s="1415"/>
      <c r="K275" s="1416"/>
      <c r="L275" s="1415"/>
      <c r="M275" s="1417"/>
      <c r="N275" s="1418"/>
      <c r="O275" s="1419"/>
      <c r="P275" s="1420"/>
      <c r="Q275" s="1421"/>
      <c r="R275" s="1422"/>
      <c r="S275" s="1423"/>
      <c r="U275" s="120"/>
      <c r="V275" s="1410"/>
      <c r="W275" s="1410"/>
      <c r="X275" s="1410"/>
      <c r="Y275" s="1411"/>
      <c r="Z275" s="1412"/>
      <c r="AA275" s="1413"/>
      <c r="AB275" s="1414"/>
      <c r="AC275" s="1415"/>
      <c r="AD275" s="1416"/>
      <c r="AE275" s="1415"/>
      <c r="AF275" s="1417"/>
      <c r="AG275" s="1418"/>
      <c r="AH275" s="1419"/>
      <c r="AI275" s="1420"/>
      <c r="AJ275" s="1421"/>
      <c r="AK275" s="1422"/>
      <c r="AL275" s="1423"/>
      <c r="AN275" s="120"/>
      <c r="AO275" s="1410"/>
      <c r="AP275" s="1410"/>
      <c r="AQ275" s="1410"/>
      <c r="AR275" s="1411"/>
      <c r="AS275" s="1412"/>
      <c r="AT275" s="1413"/>
      <c r="AU275" s="1414"/>
      <c r="AV275" s="1415"/>
      <c r="AW275" s="1416"/>
      <c r="AX275" s="1415"/>
      <c r="AY275" s="1417"/>
      <c r="AZ275" s="1418"/>
      <c r="BA275" s="1419"/>
      <c r="BB275" s="1420"/>
      <c r="BC275" s="1421"/>
      <c r="BD275" s="1422"/>
      <c r="BE275" s="1423"/>
      <c r="BH275" s="3">
        <v>1</v>
      </c>
    </row>
    <row r="276" spans="2:60" ht="18.75">
      <c r="B276" s="120"/>
      <c r="C276" s="1410"/>
      <c r="D276" s="1410"/>
      <c r="E276" s="1410"/>
      <c r="F276" s="1411"/>
      <c r="G276" s="1412"/>
      <c r="H276" s="1413"/>
      <c r="I276" s="1414"/>
      <c r="J276" s="1415"/>
      <c r="K276" s="1416"/>
      <c r="L276" s="1415"/>
      <c r="M276" s="1417"/>
      <c r="N276" s="1418"/>
      <c r="O276" s="1419"/>
      <c r="P276" s="1420"/>
      <c r="Q276" s="1421"/>
      <c r="R276" s="1422"/>
      <c r="S276" s="1423"/>
      <c r="U276" s="120"/>
      <c r="V276" s="1410"/>
      <c r="W276" s="1410"/>
      <c r="X276" s="1410"/>
      <c r="Y276" s="1411"/>
      <c r="Z276" s="1412"/>
      <c r="AA276" s="1413"/>
      <c r="AB276" s="1414"/>
      <c r="AC276" s="1415"/>
      <c r="AD276" s="1416"/>
      <c r="AE276" s="1415"/>
      <c r="AF276" s="1417"/>
      <c r="AG276" s="1418"/>
      <c r="AH276" s="1419"/>
      <c r="AI276" s="1420"/>
      <c r="AJ276" s="1421"/>
      <c r="AK276" s="1422"/>
      <c r="AL276" s="1423"/>
      <c r="AN276" s="120"/>
      <c r="AO276" s="1410"/>
      <c r="AP276" s="1410"/>
      <c r="AQ276" s="1410"/>
      <c r="AR276" s="1411"/>
      <c r="AS276" s="1412"/>
      <c r="AT276" s="1413"/>
      <c r="AU276" s="1414"/>
      <c r="AV276" s="1415"/>
      <c r="AW276" s="1416"/>
      <c r="AX276" s="1415"/>
      <c r="AY276" s="1417"/>
      <c r="AZ276" s="1418"/>
      <c r="BA276" s="1419"/>
      <c r="BB276" s="1420"/>
      <c r="BC276" s="1421"/>
      <c r="BD276" s="1422"/>
      <c r="BE276" s="1423"/>
      <c r="BH276" s="3">
        <v>1</v>
      </c>
    </row>
    <row r="277" spans="2:60" ht="18.75">
      <c r="B277" s="120"/>
      <c r="C277" s="1410"/>
      <c r="D277" s="1410"/>
      <c r="E277" s="1410"/>
      <c r="F277" s="1411"/>
      <c r="G277" s="1412"/>
      <c r="H277" s="1413"/>
      <c r="I277" s="1414"/>
      <c r="J277" s="1415"/>
      <c r="K277" s="1416"/>
      <c r="L277" s="1415"/>
      <c r="M277" s="1417"/>
      <c r="N277" s="1418"/>
      <c r="O277" s="1419"/>
      <c r="P277" s="1420"/>
      <c r="Q277" s="1421"/>
      <c r="R277" s="1422"/>
      <c r="S277" s="1423"/>
      <c r="U277" s="120"/>
      <c r="V277" s="1410"/>
      <c r="W277" s="1410"/>
      <c r="X277" s="1410"/>
      <c r="Y277" s="1411"/>
      <c r="Z277" s="1412"/>
      <c r="AA277" s="1413"/>
      <c r="AB277" s="1414"/>
      <c r="AC277" s="1415"/>
      <c r="AD277" s="1416"/>
      <c r="AE277" s="1415"/>
      <c r="AF277" s="1417"/>
      <c r="AG277" s="1418"/>
      <c r="AH277" s="1419"/>
      <c r="AI277" s="1420"/>
      <c r="AJ277" s="1421"/>
      <c r="AK277" s="1422"/>
      <c r="AL277" s="1423"/>
      <c r="AN277" s="120"/>
      <c r="AO277" s="1410"/>
      <c r="AP277" s="1410"/>
      <c r="AQ277" s="1410"/>
      <c r="AR277" s="1411"/>
      <c r="AS277" s="1412"/>
      <c r="AT277" s="1413"/>
      <c r="AU277" s="1414"/>
      <c r="AV277" s="1415"/>
      <c r="AW277" s="1416"/>
      <c r="AX277" s="1415"/>
      <c r="AY277" s="1417"/>
      <c r="AZ277" s="1418"/>
      <c r="BA277" s="1419"/>
      <c r="BB277" s="1420"/>
      <c r="BC277" s="1421"/>
      <c r="BD277" s="1422"/>
      <c r="BE277" s="1423"/>
      <c r="BH277" s="3">
        <v>1</v>
      </c>
    </row>
    <row r="278" spans="2:60" ht="18.75">
      <c r="B278" s="120"/>
      <c r="C278" s="1410"/>
      <c r="D278" s="1410"/>
      <c r="E278" s="1410"/>
      <c r="F278" s="1411"/>
      <c r="G278" s="1412"/>
      <c r="H278" s="1413"/>
      <c r="I278" s="1414"/>
      <c r="J278" s="1415"/>
      <c r="K278" s="1416"/>
      <c r="L278" s="1415"/>
      <c r="M278" s="1417"/>
      <c r="N278" s="1418"/>
      <c r="O278" s="1419"/>
      <c r="P278" s="1420"/>
      <c r="Q278" s="1421"/>
      <c r="R278" s="1422"/>
      <c r="S278" s="1423"/>
      <c r="U278" s="120"/>
      <c r="V278" s="1410"/>
      <c r="W278" s="1410"/>
      <c r="X278" s="1410"/>
      <c r="Y278" s="1411"/>
      <c r="Z278" s="1412"/>
      <c r="AA278" s="1413"/>
      <c r="AB278" s="1414"/>
      <c r="AC278" s="1415"/>
      <c r="AD278" s="1416"/>
      <c r="AE278" s="1415"/>
      <c r="AF278" s="1417"/>
      <c r="AG278" s="1418"/>
      <c r="AH278" s="1419"/>
      <c r="AI278" s="1420"/>
      <c r="AJ278" s="1421"/>
      <c r="AK278" s="1422"/>
      <c r="AL278" s="1423"/>
      <c r="AN278" s="120"/>
      <c r="AO278" s="1410"/>
      <c r="AP278" s="1410"/>
      <c r="AQ278" s="1410"/>
      <c r="AR278" s="1411"/>
      <c r="AS278" s="1412"/>
      <c r="AT278" s="1413"/>
      <c r="AU278" s="1414"/>
      <c r="AV278" s="1415"/>
      <c r="AW278" s="1416"/>
      <c r="AX278" s="1415"/>
      <c r="AY278" s="1417"/>
      <c r="AZ278" s="1418"/>
      <c r="BA278" s="1419"/>
      <c r="BB278" s="1420"/>
      <c r="BC278" s="1421"/>
      <c r="BD278" s="1422"/>
      <c r="BE278" s="1423"/>
      <c r="BH278" s="3">
        <v>1</v>
      </c>
    </row>
    <row r="279" spans="2:60" ht="18.75">
      <c r="B279" s="120"/>
      <c r="C279" s="1410"/>
      <c r="D279" s="1410"/>
      <c r="E279" s="1410"/>
      <c r="F279" s="1411"/>
      <c r="G279" s="1412"/>
      <c r="H279" s="1413"/>
      <c r="I279" s="1414"/>
      <c r="J279" s="1415"/>
      <c r="K279" s="1416"/>
      <c r="L279" s="1415"/>
      <c r="M279" s="1417"/>
      <c r="N279" s="1418"/>
      <c r="O279" s="1419"/>
      <c r="P279" s="1420"/>
      <c r="Q279" s="1421"/>
      <c r="R279" s="1422"/>
      <c r="S279" s="1423"/>
      <c r="U279" s="120"/>
      <c r="V279" s="1410"/>
      <c r="W279" s="1410"/>
      <c r="X279" s="1410"/>
      <c r="Y279" s="1411"/>
      <c r="Z279" s="1412"/>
      <c r="AA279" s="1413"/>
      <c r="AB279" s="1414"/>
      <c r="AC279" s="1415"/>
      <c r="AD279" s="1416"/>
      <c r="AE279" s="1415"/>
      <c r="AF279" s="1417"/>
      <c r="AG279" s="1418"/>
      <c r="AH279" s="1419"/>
      <c r="AI279" s="1420"/>
      <c r="AJ279" s="1421"/>
      <c r="AK279" s="1422"/>
      <c r="AL279" s="1423"/>
      <c r="AN279" s="120"/>
      <c r="AO279" s="1410"/>
      <c r="AP279" s="1410"/>
      <c r="AQ279" s="1410"/>
      <c r="AR279" s="1411"/>
      <c r="AS279" s="1412"/>
      <c r="AT279" s="1413"/>
      <c r="AU279" s="1414"/>
      <c r="AV279" s="1415"/>
      <c r="AW279" s="1416"/>
      <c r="AX279" s="1415"/>
      <c r="AY279" s="1417"/>
      <c r="AZ279" s="1418"/>
      <c r="BA279" s="1419"/>
      <c r="BB279" s="1420"/>
      <c r="BC279" s="1421"/>
      <c r="BD279" s="1422"/>
      <c r="BE279" s="1423"/>
      <c r="BH279" s="3">
        <v>1</v>
      </c>
    </row>
    <row r="280" spans="2:60" ht="18.75">
      <c r="B280" s="120"/>
      <c r="C280" s="1410"/>
      <c r="D280" s="1410"/>
      <c r="E280" s="1410"/>
      <c r="F280" s="1411"/>
      <c r="G280" s="1412"/>
      <c r="H280" s="1413"/>
      <c r="I280" s="1414"/>
      <c r="J280" s="1415"/>
      <c r="K280" s="1416"/>
      <c r="L280" s="1415"/>
      <c r="M280" s="1417"/>
      <c r="N280" s="1418"/>
      <c r="O280" s="1419"/>
      <c r="P280" s="1420"/>
      <c r="Q280" s="1421"/>
      <c r="R280" s="1422"/>
      <c r="S280" s="1423"/>
      <c r="U280" s="120"/>
      <c r="V280" s="1410"/>
      <c r="W280" s="1410"/>
      <c r="X280" s="1410"/>
      <c r="Y280" s="1411"/>
      <c r="Z280" s="1412"/>
      <c r="AA280" s="1413"/>
      <c r="AB280" s="1414"/>
      <c r="AC280" s="1415"/>
      <c r="AD280" s="1416"/>
      <c r="AE280" s="1415"/>
      <c r="AF280" s="1417"/>
      <c r="AG280" s="1418"/>
      <c r="AH280" s="1419"/>
      <c r="AI280" s="1420"/>
      <c r="AJ280" s="1421"/>
      <c r="AK280" s="1422"/>
      <c r="AL280" s="1423"/>
      <c r="AN280" s="120"/>
      <c r="AO280" s="1410"/>
      <c r="AP280" s="1410"/>
      <c r="AQ280" s="1410"/>
      <c r="AR280" s="1411"/>
      <c r="AS280" s="1412"/>
      <c r="AT280" s="1413"/>
      <c r="AU280" s="1414"/>
      <c r="AV280" s="1415"/>
      <c r="AW280" s="1416"/>
      <c r="AX280" s="1415"/>
      <c r="AY280" s="1417"/>
      <c r="AZ280" s="1418"/>
      <c r="BA280" s="1419"/>
      <c r="BB280" s="1420"/>
      <c r="BC280" s="1421"/>
      <c r="BD280" s="1422"/>
      <c r="BE280" s="1423"/>
      <c r="BH280" s="3">
        <v>1</v>
      </c>
    </row>
    <row r="281" spans="2:60" ht="18.75">
      <c r="B281" s="120"/>
      <c r="C281" s="1410"/>
      <c r="D281" s="1410"/>
      <c r="E281" s="1410"/>
      <c r="F281" s="1411"/>
      <c r="G281" s="1412"/>
      <c r="H281" s="1413"/>
      <c r="I281" s="1414"/>
      <c r="J281" s="1415"/>
      <c r="K281" s="1416"/>
      <c r="L281" s="1415"/>
      <c r="M281" s="1417"/>
      <c r="N281" s="1418"/>
      <c r="O281" s="1419"/>
      <c r="P281" s="1420"/>
      <c r="Q281" s="1421"/>
      <c r="R281" s="1422"/>
      <c r="S281" s="1423"/>
      <c r="U281" s="120"/>
      <c r="V281" s="1410"/>
      <c r="W281" s="1410"/>
      <c r="X281" s="1410"/>
      <c r="Y281" s="1411"/>
      <c r="Z281" s="1412"/>
      <c r="AA281" s="1413"/>
      <c r="AB281" s="1414"/>
      <c r="AC281" s="1415"/>
      <c r="AD281" s="1416"/>
      <c r="AE281" s="1415"/>
      <c r="AF281" s="1417"/>
      <c r="AG281" s="1418"/>
      <c r="AH281" s="1419"/>
      <c r="AI281" s="1420"/>
      <c r="AJ281" s="1421"/>
      <c r="AK281" s="1422"/>
      <c r="AL281" s="1423"/>
      <c r="AN281" s="120"/>
      <c r="AO281" s="1410"/>
      <c r="AP281" s="1410"/>
      <c r="AQ281" s="1410"/>
      <c r="AR281" s="1411"/>
      <c r="AS281" s="1412"/>
      <c r="AT281" s="1413"/>
      <c r="AU281" s="1414"/>
      <c r="AV281" s="1415"/>
      <c r="AW281" s="1416"/>
      <c r="AX281" s="1415"/>
      <c r="AY281" s="1417"/>
      <c r="AZ281" s="1418"/>
      <c r="BA281" s="1419"/>
      <c r="BB281" s="1420"/>
      <c r="BC281" s="1421"/>
      <c r="BD281" s="1422"/>
      <c r="BE281" s="1423"/>
      <c r="BH281" s="3">
        <v>1</v>
      </c>
    </row>
    <row r="282" spans="2:60" ht="18.75">
      <c r="B282" s="120"/>
      <c r="C282" s="1410"/>
      <c r="D282" s="1410"/>
      <c r="E282" s="1410"/>
      <c r="F282" s="1411"/>
      <c r="G282" s="1412"/>
      <c r="H282" s="1413"/>
      <c r="I282" s="1414"/>
      <c r="J282" s="1415"/>
      <c r="K282" s="1416"/>
      <c r="L282" s="1415"/>
      <c r="M282" s="1417"/>
      <c r="N282" s="1418"/>
      <c r="O282" s="1419"/>
      <c r="P282" s="1420"/>
      <c r="Q282" s="1421"/>
      <c r="R282" s="1422"/>
      <c r="S282" s="1423"/>
      <c r="U282" s="120"/>
      <c r="V282" s="1410"/>
      <c r="W282" s="1410"/>
      <c r="X282" s="1410"/>
      <c r="Y282" s="1411"/>
      <c r="Z282" s="1412"/>
      <c r="AA282" s="1413"/>
      <c r="AB282" s="1414"/>
      <c r="AC282" s="1415"/>
      <c r="AD282" s="1416"/>
      <c r="AE282" s="1415"/>
      <c r="AF282" s="1417"/>
      <c r="AG282" s="1418"/>
      <c r="AH282" s="1419"/>
      <c r="AI282" s="1420"/>
      <c r="AJ282" s="1421"/>
      <c r="AK282" s="1422"/>
      <c r="AL282" s="1423"/>
      <c r="AN282" s="120"/>
      <c r="AO282" s="1410"/>
      <c r="AP282" s="1410"/>
      <c r="AQ282" s="1410"/>
      <c r="AR282" s="1411"/>
      <c r="AS282" s="1412"/>
      <c r="AT282" s="1413"/>
      <c r="AU282" s="1414"/>
      <c r="AV282" s="1415"/>
      <c r="AW282" s="1416"/>
      <c r="AX282" s="1415"/>
      <c r="AY282" s="1417"/>
      <c r="AZ282" s="1418"/>
      <c r="BA282" s="1419"/>
      <c r="BB282" s="1420"/>
      <c r="BC282" s="1421"/>
      <c r="BD282" s="1422"/>
      <c r="BE282" s="1423"/>
      <c r="BH282" s="3">
        <v>1</v>
      </c>
    </row>
    <row r="283" spans="2:60" ht="18.75">
      <c r="B283" s="120"/>
      <c r="C283" s="1410"/>
      <c r="D283" s="1410"/>
      <c r="E283" s="1410"/>
      <c r="F283" s="1411"/>
      <c r="G283" s="1412"/>
      <c r="H283" s="1413"/>
      <c r="I283" s="1414"/>
      <c r="J283" s="1415"/>
      <c r="K283" s="1416"/>
      <c r="L283" s="1415"/>
      <c r="M283" s="1417"/>
      <c r="N283" s="1418"/>
      <c r="O283" s="1419"/>
      <c r="P283" s="1420"/>
      <c r="Q283" s="1421"/>
      <c r="R283" s="1422"/>
      <c r="S283" s="1423"/>
      <c r="U283" s="120"/>
      <c r="V283" s="1410"/>
      <c r="W283" s="1410"/>
      <c r="X283" s="1410"/>
      <c r="Y283" s="1411"/>
      <c r="Z283" s="1412"/>
      <c r="AA283" s="1413"/>
      <c r="AB283" s="1414"/>
      <c r="AC283" s="1415"/>
      <c r="AD283" s="1416"/>
      <c r="AE283" s="1415"/>
      <c r="AF283" s="1417"/>
      <c r="AG283" s="1418"/>
      <c r="AH283" s="1419"/>
      <c r="AI283" s="1420"/>
      <c r="AJ283" s="1421"/>
      <c r="AK283" s="1422"/>
      <c r="AL283" s="1423"/>
      <c r="AN283" s="120"/>
      <c r="AO283" s="1410"/>
      <c r="AP283" s="1410"/>
      <c r="AQ283" s="1410"/>
      <c r="AR283" s="1411"/>
      <c r="AS283" s="1412"/>
      <c r="AT283" s="1413"/>
      <c r="AU283" s="1414"/>
      <c r="AV283" s="1415"/>
      <c r="AW283" s="1416"/>
      <c r="AX283" s="1415"/>
      <c r="AY283" s="1417"/>
      <c r="AZ283" s="1418"/>
      <c r="BA283" s="1419"/>
      <c r="BB283" s="1420"/>
      <c r="BC283" s="1421"/>
      <c r="BD283" s="1422"/>
      <c r="BE283" s="1423"/>
      <c r="BH283" s="3">
        <v>1</v>
      </c>
    </row>
    <row r="284" spans="2:60" ht="18.75">
      <c r="B284" s="120"/>
      <c r="C284" s="1410"/>
      <c r="D284" s="1410"/>
      <c r="E284" s="1410"/>
      <c r="F284" s="1411"/>
      <c r="G284" s="1412"/>
      <c r="H284" s="1413"/>
      <c r="I284" s="1414"/>
      <c r="J284" s="1415"/>
      <c r="K284" s="1416"/>
      <c r="L284" s="1415"/>
      <c r="M284" s="1417"/>
      <c r="N284" s="1418"/>
      <c r="O284" s="1419"/>
      <c r="P284" s="1420"/>
      <c r="Q284" s="1421"/>
      <c r="R284" s="1422"/>
      <c r="S284" s="1423"/>
      <c r="U284" s="120"/>
      <c r="V284" s="1410"/>
      <c r="W284" s="1410"/>
      <c r="X284" s="1410"/>
      <c r="Y284" s="1411"/>
      <c r="Z284" s="1412"/>
      <c r="AA284" s="1413"/>
      <c r="AB284" s="1414"/>
      <c r="AC284" s="1415"/>
      <c r="AD284" s="1416"/>
      <c r="AE284" s="1415"/>
      <c r="AF284" s="1417"/>
      <c r="AG284" s="1418"/>
      <c r="AH284" s="1419"/>
      <c r="AI284" s="1420"/>
      <c r="AJ284" s="1421"/>
      <c r="AK284" s="1422"/>
      <c r="AL284" s="1423"/>
      <c r="AN284" s="120"/>
      <c r="AO284" s="1410"/>
      <c r="AP284" s="1410"/>
      <c r="AQ284" s="1410"/>
      <c r="AR284" s="1411"/>
      <c r="AS284" s="1412"/>
      <c r="AT284" s="1413"/>
      <c r="AU284" s="1414"/>
      <c r="AV284" s="1415"/>
      <c r="AW284" s="1416"/>
      <c r="AX284" s="1415"/>
      <c r="AY284" s="1417"/>
      <c r="AZ284" s="1418"/>
      <c r="BA284" s="1419"/>
      <c r="BB284" s="1420"/>
      <c r="BC284" s="1421"/>
      <c r="BD284" s="1422"/>
      <c r="BE284" s="1423"/>
      <c r="BH284" s="3">
        <v>1</v>
      </c>
    </row>
    <row r="285" spans="2:60" ht="18.75">
      <c r="B285" s="120"/>
      <c r="C285" s="1410"/>
      <c r="D285" s="1410"/>
      <c r="E285" s="1410"/>
      <c r="F285" s="1411"/>
      <c r="G285" s="1412"/>
      <c r="H285" s="1413"/>
      <c r="I285" s="1414"/>
      <c r="J285" s="1415"/>
      <c r="K285" s="1416"/>
      <c r="L285" s="1415"/>
      <c r="M285" s="1417"/>
      <c r="N285" s="1418"/>
      <c r="O285" s="1419"/>
      <c r="P285" s="1420"/>
      <c r="Q285" s="1421"/>
      <c r="R285" s="1422"/>
      <c r="S285" s="1423"/>
      <c r="U285" s="120"/>
      <c r="V285" s="1410"/>
      <c r="W285" s="1410"/>
      <c r="X285" s="1410"/>
      <c r="Y285" s="1411"/>
      <c r="Z285" s="1412"/>
      <c r="AA285" s="1413"/>
      <c r="AB285" s="1414"/>
      <c r="AC285" s="1415"/>
      <c r="AD285" s="1416"/>
      <c r="AE285" s="1415"/>
      <c r="AF285" s="1417"/>
      <c r="AG285" s="1418"/>
      <c r="AH285" s="1419"/>
      <c r="AI285" s="1420"/>
      <c r="AJ285" s="1421"/>
      <c r="AK285" s="1422"/>
      <c r="AL285" s="1423"/>
      <c r="AN285" s="120"/>
      <c r="AO285" s="1410"/>
      <c r="AP285" s="1410"/>
      <c r="AQ285" s="1410"/>
      <c r="AR285" s="1411"/>
      <c r="AS285" s="1412"/>
      <c r="AT285" s="1413"/>
      <c r="AU285" s="1414"/>
      <c r="AV285" s="1415"/>
      <c r="AW285" s="1416"/>
      <c r="AX285" s="1415"/>
      <c r="AY285" s="1417"/>
      <c r="AZ285" s="1418"/>
      <c r="BA285" s="1419"/>
      <c r="BB285" s="1420"/>
      <c r="BC285" s="1421"/>
      <c r="BD285" s="1422"/>
      <c r="BE285" s="1423"/>
      <c r="BH285" s="3">
        <v>1</v>
      </c>
    </row>
    <row r="286" spans="2:60" ht="18.75">
      <c r="B286" s="120"/>
      <c r="C286" s="1410"/>
      <c r="D286" s="1410"/>
      <c r="E286" s="1410"/>
      <c r="F286" s="1411"/>
      <c r="G286" s="1412"/>
      <c r="H286" s="1413"/>
      <c r="I286" s="1414"/>
      <c r="J286" s="1415"/>
      <c r="K286" s="1416"/>
      <c r="L286" s="1415"/>
      <c r="M286" s="1417"/>
      <c r="N286" s="1418"/>
      <c r="O286" s="1419"/>
      <c r="P286" s="1420"/>
      <c r="Q286" s="1421"/>
      <c r="R286" s="1422"/>
      <c r="S286" s="1423"/>
      <c r="U286" s="120"/>
      <c r="V286" s="1410"/>
      <c r="W286" s="1410"/>
      <c r="X286" s="1410"/>
      <c r="Y286" s="1411"/>
      <c r="Z286" s="1412"/>
      <c r="AA286" s="1413"/>
      <c r="AB286" s="1414"/>
      <c r="AC286" s="1415"/>
      <c r="AD286" s="1416"/>
      <c r="AE286" s="1415"/>
      <c r="AF286" s="1417"/>
      <c r="AG286" s="1418"/>
      <c r="AH286" s="1419"/>
      <c r="AI286" s="1420"/>
      <c r="AJ286" s="1421"/>
      <c r="AK286" s="1422"/>
      <c r="AL286" s="1423"/>
      <c r="AN286" s="120"/>
      <c r="AO286" s="1410"/>
      <c r="AP286" s="1410"/>
      <c r="AQ286" s="1410"/>
      <c r="AR286" s="1411"/>
      <c r="AS286" s="1412"/>
      <c r="AT286" s="1413"/>
      <c r="AU286" s="1414"/>
      <c r="AV286" s="1415"/>
      <c r="AW286" s="1416"/>
      <c r="AX286" s="1415"/>
      <c r="AY286" s="1417"/>
      <c r="AZ286" s="1418"/>
      <c r="BA286" s="1419"/>
      <c r="BB286" s="1420"/>
      <c r="BC286" s="1421"/>
      <c r="BD286" s="1422"/>
      <c r="BE286" s="1423"/>
      <c r="BH286" s="3">
        <v>1</v>
      </c>
    </row>
    <row r="287" spans="2:60" ht="18.75">
      <c r="B287" s="120"/>
      <c r="C287" s="1410"/>
      <c r="D287" s="1410"/>
      <c r="E287" s="1410"/>
      <c r="F287" s="1411"/>
      <c r="G287" s="1412"/>
      <c r="H287" s="1413"/>
      <c r="I287" s="1414"/>
      <c r="J287" s="1415"/>
      <c r="K287" s="1416"/>
      <c r="L287" s="1415"/>
      <c r="M287" s="1417"/>
      <c r="N287" s="1418"/>
      <c r="O287" s="1419"/>
      <c r="P287" s="1420"/>
      <c r="Q287" s="1421"/>
      <c r="R287" s="1422"/>
      <c r="S287" s="1423"/>
      <c r="U287" s="120"/>
      <c r="V287" s="1410"/>
      <c r="W287" s="1410"/>
      <c r="X287" s="1410"/>
      <c r="Y287" s="1411"/>
      <c r="Z287" s="1412"/>
      <c r="AA287" s="1413"/>
      <c r="AB287" s="1414"/>
      <c r="AC287" s="1415"/>
      <c r="AD287" s="1416"/>
      <c r="AE287" s="1415"/>
      <c r="AF287" s="1417"/>
      <c r="AG287" s="1418"/>
      <c r="AH287" s="1419"/>
      <c r="AI287" s="1420"/>
      <c r="AJ287" s="1421"/>
      <c r="AK287" s="1422"/>
      <c r="AL287" s="1423"/>
      <c r="AN287" s="120"/>
      <c r="AO287" s="1410"/>
      <c r="AP287" s="1410"/>
      <c r="AQ287" s="1410"/>
      <c r="AR287" s="1411"/>
      <c r="AS287" s="1412"/>
      <c r="AT287" s="1413"/>
      <c r="AU287" s="1414"/>
      <c r="AV287" s="1415"/>
      <c r="AW287" s="1416"/>
      <c r="AX287" s="1415"/>
      <c r="AY287" s="1417"/>
      <c r="AZ287" s="1418"/>
      <c r="BA287" s="1419"/>
      <c r="BB287" s="1420"/>
      <c r="BC287" s="1421"/>
      <c r="BD287" s="1422"/>
      <c r="BE287" s="1423"/>
      <c r="BH287" s="3">
        <v>1</v>
      </c>
    </row>
    <row r="288" spans="2:60" ht="18.75">
      <c r="B288" s="120"/>
      <c r="C288" s="1410"/>
      <c r="D288" s="1410"/>
      <c r="E288" s="1410"/>
      <c r="F288" s="1411"/>
      <c r="G288" s="1412"/>
      <c r="H288" s="1413"/>
      <c r="I288" s="1414"/>
      <c r="J288" s="1415"/>
      <c r="K288" s="1416"/>
      <c r="L288" s="1415"/>
      <c r="M288" s="1417"/>
      <c r="N288" s="1418"/>
      <c r="O288" s="1419"/>
      <c r="P288" s="1420"/>
      <c r="Q288" s="1421"/>
      <c r="R288" s="1422"/>
      <c r="S288" s="1423"/>
      <c r="U288" s="120"/>
      <c r="V288" s="1410"/>
      <c r="W288" s="1410"/>
      <c r="X288" s="1410"/>
      <c r="Y288" s="1411"/>
      <c r="Z288" s="1412"/>
      <c r="AA288" s="1413"/>
      <c r="AB288" s="1414"/>
      <c r="AC288" s="1415"/>
      <c r="AD288" s="1416"/>
      <c r="AE288" s="1415"/>
      <c r="AF288" s="1417"/>
      <c r="AG288" s="1418"/>
      <c r="AH288" s="1419"/>
      <c r="AI288" s="1420"/>
      <c r="AJ288" s="1421"/>
      <c r="AK288" s="1422"/>
      <c r="AL288" s="1423"/>
      <c r="AN288" s="120"/>
      <c r="AO288" s="1410"/>
      <c r="AP288" s="1410"/>
      <c r="AQ288" s="1410"/>
      <c r="AR288" s="1411"/>
      <c r="AS288" s="1412"/>
      <c r="AT288" s="1413"/>
      <c r="AU288" s="1414"/>
      <c r="AV288" s="1415"/>
      <c r="AW288" s="1416"/>
      <c r="AX288" s="1415"/>
      <c r="AY288" s="1417"/>
      <c r="AZ288" s="1418"/>
      <c r="BA288" s="1419"/>
      <c r="BB288" s="1420"/>
      <c r="BC288" s="1421"/>
      <c r="BD288" s="1422"/>
      <c r="BE288" s="1423"/>
      <c r="BH288" s="3">
        <v>1</v>
      </c>
    </row>
    <row r="289" spans="2:60" ht="18.75">
      <c r="B289" s="120"/>
      <c r="C289" s="1410"/>
      <c r="D289" s="1410"/>
      <c r="E289" s="1410"/>
      <c r="F289" s="1411"/>
      <c r="G289" s="1412"/>
      <c r="H289" s="1413"/>
      <c r="I289" s="1414"/>
      <c r="J289" s="1415"/>
      <c r="K289" s="1416"/>
      <c r="L289" s="1415"/>
      <c r="M289" s="1417"/>
      <c r="N289" s="1418"/>
      <c r="O289" s="1419"/>
      <c r="P289" s="1420"/>
      <c r="Q289" s="1421"/>
      <c r="R289" s="1422"/>
      <c r="S289" s="1423"/>
      <c r="U289" s="120"/>
      <c r="V289" s="1410"/>
      <c r="W289" s="1410"/>
      <c r="X289" s="1410"/>
      <c r="Y289" s="1411"/>
      <c r="Z289" s="1412"/>
      <c r="AA289" s="1413"/>
      <c r="AB289" s="1414"/>
      <c r="AC289" s="1415"/>
      <c r="AD289" s="1416"/>
      <c r="AE289" s="1415"/>
      <c r="AF289" s="1417"/>
      <c r="AG289" s="1418"/>
      <c r="AH289" s="1419"/>
      <c r="AI289" s="1420"/>
      <c r="AJ289" s="1421"/>
      <c r="AK289" s="1422"/>
      <c r="AL289" s="1423"/>
      <c r="AN289" s="120"/>
      <c r="AO289" s="1410"/>
      <c r="AP289" s="1410"/>
      <c r="AQ289" s="1410"/>
      <c r="AR289" s="1411"/>
      <c r="AS289" s="1412"/>
      <c r="AT289" s="1413"/>
      <c r="AU289" s="1414"/>
      <c r="AV289" s="1415"/>
      <c r="AW289" s="1416"/>
      <c r="AX289" s="1415"/>
      <c r="AY289" s="1417"/>
      <c r="AZ289" s="1418"/>
      <c r="BA289" s="1419"/>
      <c r="BB289" s="1420"/>
      <c r="BC289" s="1421"/>
      <c r="BD289" s="1422"/>
      <c r="BE289" s="1423"/>
      <c r="BH289" s="3">
        <v>1</v>
      </c>
    </row>
    <row r="290" spans="2:60" ht="18.75">
      <c r="B290" s="120"/>
      <c r="C290" s="1410"/>
      <c r="D290" s="1410"/>
      <c r="E290" s="1410"/>
      <c r="F290" s="1411"/>
      <c r="G290" s="1412"/>
      <c r="H290" s="1413"/>
      <c r="I290" s="1414"/>
      <c r="J290" s="1415"/>
      <c r="K290" s="1416"/>
      <c r="L290" s="1415"/>
      <c r="M290" s="1417"/>
      <c r="N290" s="1418"/>
      <c r="O290" s="1419"/>
      <c r="P290" s="1420"/>
      <c r="Q290" s="1421"/>
      <c r="R290" s="1422"/>
      <c r="S290" s="1423"/>
      <c r="U290" s="120"/>
      <c r="V290" s="1410"/>
      <c r="W290" s="1410"/>
      <c r="X290" s="1410"/>
      <c r="Y290" s="1411"/>
      <c r="Z290" s="1412"/>
      <c r="AA290" s="1413"/>
      <c r="AB290" s="1414"/>
      <c r="AC290" s="1415"/>
      <c r="AD290" s="1416"/>
      <c r="AE290" s="1415"/>
      <c r="AF290" s="1417"/>
      <c r="AG290" s="1418"/>
      <c r="AH290" s="1419"/>
      <c r="AI290" s="1420"/>
      <c r="AJ290" s="1421"/>
      <c r="AK290" s="1422"/>
      <c r="AL290" s="1423"/>
      <c r="AN290" s="120"/>
      <c r="AO290" s="1410"/>
      <c r="AP290" s="1410"/>
      <c r="AQ290" s="1410"/>
      <c r="AR290" s="1411"/>
      <c r="AS290" s="1412"/>
      <c r="AT290" s="1413"/>
      <c r="AU290" s="1414"/>
      <c r="AV290" s="1415"/>
      <c r="AW290" s="1416"/>
      <c r="AX290" s="1415"/>
      <c r="AY290" s="1417"/>
      <c r="AZ290" s="1418"/>
      <c r="BA290" s="1419"/>
      <c r="BB290" s="1420"/>
      <c r="BC290" s="1421"/>
      <c r="BD290" s="1422"/>
      <c r="BE290" s="1423"/>
      <c r="BH290" s="3">
        <v>1</v>
      </c>
    </row>
    <row r="291" spans="2:60" ht="18.75">
      <c r="B291" s="120"/>
      <c r="C291" s="1410"/>
      <c r="D291" s="1410"/>
      <c r="E291" s="1410"/>
      <c r="F291" s="1411"/>
      <c r="G291" s="1412"/>
      <c r="H291" s="1413"/>
      <c r="I291" s="1414"/>
      <c r="J291" s="1415"/>
      <c r="K291" s="1416"/>
      <c r="L291" s="1415"/>
      <c r="M291" s="1417"/>
      <c r="N291" s="1418"/>
      <c r="O291" s="1419"/>
      <c r="P291" s="1420"/>
      <c r="Q291" s="1421"/>
      <c r="R291" s="1422"/>
      <c r="S291" s="1423"/>
      <c r="U291" s="120"/>
      <c r="V291" s="1410"/>
      <c r="W291" s="1410"/>
      <c r="X291" s="1410"/>
      <c r="Y291" s="1411"/>
      <c r="Z291" s="1412"/>
      <c r="AA291" s="1413"/>
      <c r="AB291" s="1414"/>
      <c r="AC291" s="1415"/>
      <c r="AD291" s="1416"/>
      <c r="AE291" s="1415"/>
      <c r="AF291" s="1417"/>
      <c r="AG291" s="1418"/>
      <c r="AH291" s="1419"/>
      <c r="AI291" s="1420"/>
      <c r="AJ291" s="1421"/>
      <c r="AK291" s="1422"/>
      <c r="AL291" s="1423"/>
      <c r="AN291" s="120"/>
      <c r="AO291" s="1410"/>
      <c r="AP291" s="1410"/>
      <c r="AQ291" s="1410"/>
      <c r="AR291" s="1411"/>
      <c r="AS291" s="1412"/>
      <c r="AT291" s="1413"/>
      <c r="AU291" s="1414"/>
      <c r="AV291" s="1415"/>
      <c r="AW291" s="1416"/>
      <c r="AX291" s="1415"/>
      <c r="AY291" s="1417"/>
      <c r="AZ291" s="1418"/>
      <c r="BA291" s="1419"/>
      <c r="BB291" s="1420"/>
      <c r="BC291" s="1421"/>
      <c r="BD291" s="1422"/>
      <c r="BE291" s="1423"/>
      <c r="BH291" s="3">
        <v>1</v>
      </c>
    </row>
    <row r="292" spans="2:60" ht="18.75">
      <c r="B292" s="120"/>
      <c r="C292" s="1410"/>
      <c r="D292" s="1410"/>
      <c r="E292" s="1410"/>
      <c r="F292" s="1411"/>
      <c r="G292" s="1412"/>
      <c r="H292" s="1413"/>
      <c r="I292" s="1414"/>
      <c r="J292" s="1415"/>
      <c r="K292" s="1416"/>
      <c r="L292" s="1415"/>
      <c r="M292" s="1417"/>
      <c r="N292" s="1418"/>
      <c r="O292" s="1419"/>
      <c r="P292" s="1420"/>
      <c r="Q292" s="1421"/>
      <c r="R292" s="1422"/>
      <c r="S292" s="1423"/>
      <c r="U292" s="120"/>
      <c r="V292" s="1410"/>
      <c r="W292" s="1410"/>
      <c r="X292" s="1410"/>
      <c r="Y292" s="1411"/>
      <c r="Z292" s="1412"/>
      <c r="AA292" s="1413"/>
      <c r="AB292" s="1414"/>
      <c r="AC292" s="1415"/>
      <c r="AD292" s="1416"/>
      <c r="AE292" s="1415"/>
      <c r="AF292" s="1417"/>
      <c r="AG292" s="1418"/>
      <c r="AH292" s="1419"/>
      <c r="AI292" s="1420"/>
      <c r="AJ292" s="1421"/>
      <c r="AK292" s="1422"/>
      <c r="AL292" s="1423"/>
      <c r="AN292" s="120"/>
      <c r="AO292" s="1410"/>
      <c r="AP292" s="1410"/>
      <c r="AQ292" s="1410"/>
      <c r="AR292" s="1411"/>
      <c r="AS292" s="1412"/>
      <c r="AT292" s="1413"/>
      <c r="AU292" s="1414"/>
      <c r="AV292" s="1415"/>
      <c r="AW292" s="1416"/>
      <c r="AX292" s="1415"/>
      <c r="AY292" s="1417"/>
      <c r="AZ292" s="1418"/>
      <c r="BA292" s="1419"/>
      <c r="BB292" s="1420"/>
      <c r="BC292" s="1421"/>
      <c r="BD292" s="1422"/>
      <c r="BE292" s="1423"/>
      <c r="BH292" s="3">
        <v>1</v>
      </c>
    </row>
    <row r="293" spans="2:60" ht="18.75">
      <c r="B293" s="120"/>
      <c r="C293" s="1410"/>
      <c r="D293" s="1410"/>
      <c r="E293" s="1410"/>
      <c r="F293" s="1411"/>
      <c r="G293" s="1412"/>
      <c r="H293" s="1413"/>
      <c r="I293" s="1414"/>
      <c r="J293" s="1415"/>
      <c r="K293" s="1416"/>
      <c r="L293" s="1415"/>
      <c r="M293" s="1417"/>
      <c r="N293" s="1418"/>
      <c r="O293" s="1419"/>
      <c r="P293" s="1420"/>
      <c r="Q293" s="1421"/>
      <c r="R293" s="1422"/>
      <c r="S293" s="1423"/>
      <c r="U293" s="120"/>
      <c r="V293" s="1410"/>
      <c r="W293" s="1410"/>
      <c r="X293" s="1410"/>
      <c r="Y293" s="1411"/>
      <c r="Z293" s="1412"/>
      <c r="AA293" s="1413"/>
      <c r="AB293" s="1414"/>
      <c r="AC293" s="1415"/>
      <c r="AD293" s="1416"/>
      <c r="AE293" s="1415"/>
      <c r="AF293" s="1417"/>
      <c r="AG293" s="1418"/>
      <c r="AH293" s="1419"/>
      <c r="AI293" s="1420"/>
      <c r="AJ293" s="1421"/>
      <c r="AK293" s="1422"/>
      <c r="AL293" s="1423"/>
      <c r="AN293" s="120"/>
      <c r="AO293" s="1410"/>
      <c r="AP293" s="1410"/>
      <c r="AQ293" s="1410"/>
      <c r="AR293" s="1411"/>
      <c r="AS293" s="1412"/>
      <c r="AT293" s="1413"/>
      <c r="AU293" s="1414"/>
      <c r="AV293" s="1415"/>
      <c r="AW293" s="1416"/>
      <c r="AX293" s="1415"/>
      <c r="AY293" s="1417"/>
      <c r="AZ293" s="1418"/>
      <c r="BA293" s="1419"/>
      <c r="BB293" s="1420"/>
      <c r="BC293" s="1421"/>
      <c r="BD293" s="1422"/>
      <c r="BE293" s="1423"/>
      <c r="BH293" s="3">
        <v>1</v>
      </c>
    </row>
    <row r="294" spans="2:60" ht="18.75">
      <c r="B294" s="120"/>
      <c r="C294" s="1410"/>
      <c r="D294" s="1410"/>
      <c r="E294" s="1410"/>
      <c r="F294" s="1411"/>
      <c r="G294" s="1412"/>
      <c r="H294" s="1413"/>
      <c r="I294" s="1414"/>
      <c r="J294" s="1415"/>
      <c r="K294" s="1416"/>
      <c r="L294" s="1415"/>
      <c r="M294" s="1417"/>
      <c r="N294" s="1418"/>
      <c r="O294" s="1419"/>
      <c r="P294" s="1420"/>
      <c r="Q294" s="1421"/>
      <c r="R294" s="1422"/>
      <c r="S294" s="1423"/>
      <c r="U294" s="120"/>
      <c r="V294" s="1410"/>
      <c r="W294" s="1410"/>
      <c r="X294" s="1410"/>
      <c r="Y294" s="1411"/>
      <c r="Z294" s="1412"/>
      <c r="AA294" s="1413"/>
      <c r="AB294" s="1414"/>
      <c r="AC294" s="1415"/>
      <c r="AD294" s="1416"/>
      <c r="AE294" s="1415"/>
      <c r="AF294" s="1417"/>
      <c r="AG294" s="1418"/>
      <c r="AH294" s="1419"/>
      <c r="AI294" s="1420"/>
      <c r="AJ294" s="1421"/>
      <c r="AK294" s="1422"/>
      <c r="AL294" s="1423"/>
      <c r="AN294" s="120"/>
      <c r="AO294" s="1410"/>
      <c r="AP294" s="1410"/>
      <c r="AQ294" s="1410"/>
      <c r="AR294" s="1411"/>
      <c r="AS294" s="1412"/>
      <c r="AT294" s="1413"/>
      <c r="AU294" s="1414"/>
      <c r="AV294" s="1415"/>
      <c r="AW294" s="1416"/>
      <c r="AX294" s="1415"/>
      <c r="AY294" s="1417"/>
      <c r="AZ294" s="1418"/>
      <c r="BA294" s="1419"/>
      <c r="BB294" s="1420"/>
      <c r="BC294" s="1421"/>
      <c r="BD294" s="1422"/>
      <c r="BE294" s="1423"/>
      <c r="BH294" s="3">
        <v>1</v>
      </c>
    </row>
    <row r="295" spans="2:60" ht="18.75">
      <c r="B295" s="120"/>
      <c r="C295" s="1410"/>
      <c r="D295" s="1410"/>
      <c r="E295" s="1410"/>
      <c r="F295" s="1411"/>
      <c r="G295" s="1412"/>
      <c r="H295" s="1413"/>
      <c r="I295" s="1414"/>
      <c r="J295" s="1415"/>
      <c r="K295" s="1416"/>
      <c r="L295" s="1415"/>
      <c r="M295" s="1417"/>
      <c r="N295" s="1418"/>
      <c r="O295" s="1419"/>
      <c r="P295" s="1420"/>
      <c r="Q295" s="1421"/>
      <c r="R295" s="1422"/>
      <c r="S295" s="1423"/>
      <c r="U295" s="120"/>
      <c r="V295" s="1410"/>
      <c r="W295" s="1410"/>
      <c r="X295" s="1410"/>
      <c r="Y295" s="1411"/>
      <c r="Z295" s="1412"/>
      <c r="AA295" s="1413"/>
      <c r="AB295" s="1414"/>
      <c r="AC295" s="1415"/>
      <c r="AD295" s="1416"/>
      <c r="AE295" s="1415"/>
      <c r="AF295" s="1417"/>
      <c r="AG295" s="1418"/>
      <c r="AH295" s="1419"/>
      <c r="AI295" s="1420"/>
      <c r="AJ295" s="1421"/>
      <c r="AK295" s="1422"/>
      <c r="AL295" s="1423"/>
      <c r="AN295" s="120"/>
      <c r="AO295" s="1410"/>
      <c r="AP295" s="1410"/>
      <c r="AQ295" s="1410"/>
      <c r="AR295" s="1411"/>
      <c r="AS295" s="1412"/>
      <c r="AT295" s="1413"/>
      <c r="AU295" s="1414"/>
      <c r="AV295" s="1415"/>
      <c r="AW295" s="1416"/>
      <c r="AX295" s="1415"/>
      <c r="AY295" s="1417"/>
      <c r="AZ295" s="1418"/>
      <c r="BA295" s="1419"/>
      <c r="BB295" s="1420"/>
      <c r="BC295" s="1421"/>
      <c r="BD295" s="1422"/>
      <c r="BE295" s="1423"/>
      <c r="BH295" s="3">
        <v>1</v>
      </c>
    </row>
    <row r="296" spans="2:60" ht="18.75">
      <c r="B296" s="120"/>
      <c r="C296" s="1410"/>
      <c r="D296" s="1410"/>
      <c r="E296" s="1410"/>
      <c r="F296" s="1411"/>
      <c r="G296" s="1412"/>
      <c r="H296" s="1413"/>
      <c r="I296" s="1414"/>
      <c r="J296" s="1415"/>
      <c r="K296" s="1416"/>
      <c r="L296" s="1415"/>
      <c r="M296" s="1417"/>
      <c r="N296" s="1418"/>
      <c r="O296" s="1419"/>
      <c r="P296" s="1420"/>
      <c r="Q296" s="1421"/>
      <c r="R296" s="1422"/>
      <c r="S296" s="1423"/>
      <c r="U296" s="120"/>
      <c r="V296" s="1410"/>
      <c r="W296" s="1410"/>
      <c r="X296" s="1410"/>
      <c r="Y296" s="1411"/>
      <c r="Z296" s="1412"/>
      <c r="AA296" s="1413"/>
      <c r="AB296" s="1414"/>
      <c r="AC296" s="1415"/>
      <c r="AD296" s="1416"/>
      <c r="AE296" s="1415"/>
      <c r="AF296" s="1417"/>
      <c r="AG296" s="1418"/>
      <c r="AH296" s="1419"/>
      <c r="AI296" s="1420"/>
      <c r="AJ296" s="1421"/>
      <c r="AK296" s="1422"/>
      <c r="AL296" s="1423"/>
      <c r="AN296" s="120"/>
      <c r="AO296" s="1410"/>
      <c r="AP296" s="1410"/>
      <c r="AQ296" s="1410"/>
      <c r="AR296" s="1411"/>
      <c r="AS296" s="1412"/>
      <c r="AT296" s="1413"/>
      <c r="AU296" s="1414"/>
      <c r="AV296" s="1415"/>
      <c r="AW296" s="1416"/>
      <c r="AX296" s="1415"/>
      <c r="AY296" s="1417"/>
      <c r="AZ296" s="1418"/>
      <c r="BA296" s="1419"/>
      <c r="BB296" s="1420"/>
      <c r="BC296" s="1421"/>
      <c r="BD296" s="1422"/>
      <c r="BE296" s="1423"/>
      <c r="BH296" s="3">
        <v>1</v>
      </c>
    </row>
    <row r="297" spans="2:60" ht="18.75">
      <c r="B297" s="120"/>
      <c r="C297" s="1410"/>
      <c r="D297" s="1410"/>
      <c r="E297" s="1410"/>
      <c r="F297" s="1411"/>
      <c r="G297" s="1412"/>
      <c r="H297" s="1413"/>
      <c r="I297" s="1414"/>
      <c r="J297" s="1415"/>
      <c r="K297" s="1416"/>
      <c r="L297" s="1415"/>
      <c r="M297" s="1417"/>
      <c r="N297" s="1418"/>
      <c r="O297" s="1419"/>
      <c r="P297" s="1420"/>
      <c r="Q297" s="1421"/>
      <c r="R297" s="1422"/>
      <c r="S297" s="1423"/>
      <c r="U297" s="120"/>
      <c r="V297" s="1410"/>
      <c r="W297" s="1410"/>
      <c r="X297" s="1410"/>
      <c r="Y297" s="1411"/>
      <c r="Z297" s="1412"/>
      <c r="AA297" s="1413"/>
      <c r="AB297" s="1414"/>
      <c r="AC297" s="1415"/>
      <c r="AD297" s="1416"/>
      <c r="AE297" s="1415"/>
      <c r="AF297" s="1417"/>
      <c r="AG297" s="1418"/>
      <c r="AH297" s="1419"/>
      <c r="AI297" s="1420"/>
      <c r="AJ297" s="1421"/>
      <c r="AK297" s="1422"/>
      <c r="AL297" s="1423"/>
      <c r="AN297" s="120"/>
      <c r="AO297" s="1410"/>
      <c r="AP297" s="1410"/>
      <c r="AQ297" s="1410"/>
      <c r="AR297" s="1411"/>
      <c r="AS297" s="1412"/>
      <c r="AT297" s="1413"/>
      <c r="AU297" s="1414"/>
      <c r="AV297" s="1415"/>
      <c r="AW297" s="1416"/>
      <c r="AX297" s="1415"/>
      <c r="AY297" s="1417"/>
      <c r="AZ297" s="1418"/>
      <c r="BA297" s="1419"/>
      <c r="BB297" s="1420"/>
      <c r="BC297" s="1421"/>
      <c r="BD297" s="1422"/>
      <c r="BE297" s="1423"/>
      <c r="BH297" s="3">
        <v>1</v>
      </c>
    </row>
    <row r="298" spans="2:60" ht="18.75">
      <c r="B298" s="120"/>
      <c r="C298" s="1410"/>
      <c r="D298" s="1410"/>
      <c r="E298" s="1410"/>
      <c r="F298" s="1411"/>
      <c r="G298" s="1412"/>
      <c r="H298" s="1413"/>
      <c r="I298" s="1414"/>
      <c r="J298" s="1415"/>
      <c r="K298" s="1416"/>
      <c r="L298" s="1415"/>
      <c r="M298" s="1417"/>
      <c r="N298" s="1418"/>
      <c r="O298" s="1419"/>
      <c r="P298" s="1420"/>
      <c r="Q298" s="1421"/>
      <c r="R298" s="1422"/>
      <c r="S298" s="1423"/>
      <c r="U298" s="120"/>
      <c r="V298" s="1410"/>
      <c r="W298" s="1410"/>
      <c r="X298" s="1410"/>
      <c r="Y298" s="1411"/>
      <c r="Z298" s="1412"/>
      <c r="AA298" s="1413"/>
      <c r="AB298" s="1414"/>
      <c r="AC298" s="1415"/>
      <c r="AD298" s="1416"/>
      <c r="AE298" s="1415"/>
      <c r="AF298" s="1417"/>
      <c r="AG298" s="1418"/>
      <c r="AH298" s="1419"/>
      <c r="AI298" s="1420"/>
      <c r="AJ298" s="1421"/>
      <c r="AK298" s="1422"/>
      <c r="AL298" s="1423"/>
      <c r="AN298" s="120"/>
      <c r="AO298" s="1410"/>
      <c r="AP298" s="1410"/>
      <c r="AQ298" s="1410"/>
      <c r="AR298" s="1411"/>
      <c r="AS298" s="1412"/>
      <c r="AT298" s="1413"/>
      <c r="AU298" s="1414"/>
      <c r="AV298" s="1415"/>
      <c r="AW298" s="1416"/>
      <c r="AX298" s="1415"/>
      <c r="AY298" s="1417"/>
      <c r="AZ298" s="1418"/>
      <c r="BA298" s="1419"/>
      <c r="BB298" s="1420"/>
      <c r="BC298" s="1421"/>
      <c r="BD298" s="1422"/>
      <c r="BE298" s="1423"/>
      <c r="BH298" s="3">
        <v>1</v>
      </c>
    </row>
    <row r="299" spans="2:60" ht="18.75">
      <c r="B299" s="120"/>
      <c r="C299" s="1410"/>
      <c r="D299" s="1410"/>
      <c r="E299" s="1410"/>
      <c r="F299" s="1411"/>
      <c r="G299" s="1412"/>
      <c r="H299" s="1413"/>
      <c r="I299" s="1414"/>
      <c r="J299" s="1415"/>
      <c r="K299" s="1416"/>
      <c r="L299" s="1415"/>
      <c r="M299" s="1417"/>
      <c r="N299" s="1418"/>
      <c r="O299" s="1419"/>
      <c r="P299" s="1420"/>
      <c r="Q299" s="1421"/>
      <c r="R299" s="1422"/>
      <c r="S299" s="1423"/>
      <c r="U299" s="120"/>
      <c r="V299" s="1410"/>
      <c r="W299" s="1410"/>
      <c r="X299" s="1410"/>
      <c r="Y299" s="1411"/>
      <c r="Z299" s="1412"/>
      <c r="AA299" s="1413"/>
      <c r="AB299" s="1414"/>
      <c r="AC299" s="1415"/>
      <c r="AD299" s="1416"/>
      <c r="AE299" s="1415"/>
      <c r="AF299" s="1417"/>
      <c r="AG299" s="1418"/>
      <c r="AH299" s="1419"/>
      <c r="AI299" s="1420"/>
      <c r="AJ299" s="1421"/>
      <c r="AK299" s="1422"/>
      <c r="AL299" s="1423"/>
      <c r="AN299" s="120"/>
      <c r="AO299" s="1410"/>
      <c r="AP299" s="1410"/>
      <c r="AQ299" s="1410"/>
      <c r="AR299" s="1411"/>
      <c r="AS299" s="1412"/>
      <c r="AT299" s="1413"/>
      <c r="AU299" s="1414"/>
      <c r="AV299" s="1415"/>
      <c r="AW299" s="1416"/>
      <c r="AX299" s="1415"/>
      <c r="AY299" s="1417"/>
      <c r="AZ299" s="1418"/>
      <c r="BA299" s="1419"/>
      <c r="BB299" s="1420"/>
      <c r="BC299" s="1421"/>
      <c r="BD299" s="1422"/>
      <c r="BE299" s="1423"/>
      <c r="BH299" s="3">
        <v>1</v>
      </c>
    </row>
    <row r="300" spans="2:60" ht="18.75">
      <c r="B300" s="120"/>
      <c r="C300" s="1410"/>
      <c r="D300" s="1410"/>
      <c r="E300" s="1410"/>
      <c r="F300" s="1411"/>
      <c r="G300" s="1412"/>
      <c r="H300" s="1413"/>
      <c r="I300" s="1414"/>
      <c r="J300" s="1415"/>
      <c r="K300" s="1416"/>
      <c r="L300" s="1415"/>
      <c r="M300" s="1417"/>
      <c r="N300" s="1418"/>
      <c r="O300" s="1419"/>
      <c r="P300" s="1420"/>
      <c r="Q300" s="1421"/>
      <c r="R300" s="1422"/>
      <c r="S300" s="1423"/>
      <c r="U300" s="120"/>
      <c r="V300" s="1410"/>
      <c r="W300" s="1410"/>
      <c r="X300" s="1410"/>
      <c r="Y300" s="1411"/>
      <c r="Z300" s="1412"/>
      <c r="AA300" s="1413"/>
      <c r="AB300" s="1414"/>
      <c r="AC300" s="1415"/>
      <c r="AD300" s="1416"/>
      <c r="AE300" s="1415"/>
      <c r="AF300" s="1417"/>
      <c r="AG300" s="1418"/>
      <c r="AH300" s="1419"/>
      <c r="AI300" s="1420"/>
      <c r="AJ300" s="1421"/>
      <c r="AK300" s="1422"/>
      <c r="AL300" s="1423"/>
      <c r="AN300" s="120"/>
      <c r="AO300" s="1410"/>
      <c r="AP300" s="1410"/>
      <c r="AQ300" s="1410"/>
      <c r="AR300" s="1411"/>
      <c r="AS300" s="1412"/>
      <c r="AT300" s="1413"/>
      <c r="AU300" s="1414"/>
      <c r="AV300" s="1415"/>
      <c r="AW300" s="1416"/>
      <c r="AX300" s="1415"/>
      <c r="AY300" s="1417"/>
      <c r="AZ300" s="1418"/>
      <c r="BA300" s="1419"/>
      <c r="BB300" s="1420"/>
      <c r="BC300" s="1421"/>
      <c r="BD300" s="1422"/>
      <c r="BE300" s="1423"/>
      <c r="BH300" s="3">
        <v>1</v>
      </c>
    </row>
    <row r="301" spans="2:60" ht="18.75">
      <c r="B301" s="120"/>
      <c r="C301" s="1410"/>
      <c r="D301" s="1410"/>
      <c r="E301" s="1410"/>
      <c r="F301" s="1411"/>
      <c r="G301" s="1412"/>
      <c r="H301" s="1413"/>
      <c r="I301" s="1414"/>
      <c r="J301" s="1415"/>
      <c r="K301" s="1416"/>
      <c r="L301" s="1415"/>
      <c r="M301" s="1417"/>
      <c r="N301" s="1418"/>
      <c r="O301" s="1419"/>
      <c r="P301" s="1420"/>
      <c r="Q301" s="1421"/>
      <c r="R301" s="1422"/>
      <c r="S301" s="1423"/>
      <c r="U301" s="120"/>
      <c r="V301" s="1410"/>
      <c r="W301" s="1410"/>
      <c r="X301" s="1410"/>
      <c r="Y301" s="1411"/>
      <c r="Z301" s="1412"/>
      <c r="AA301" s="1413"/>
      <c r="AB301" s="1414"/>
      <c r="AC301" s="1415"/>
      <c r="AD301" s="1416"/>
      <c r="AE301" s="1415"/>
      <c r="AF301" s="1417"/>
      <c r="AG301" s="1418"/>
      <c r="AH301" s="1419"/>
      <c r="AI301" s="1420"/>
      <c r="AJ301" s="1421"/>
      <c r="AK301" s="1422"/>
      <c r="AL301" s="1423"/>
      <c r="AN301" s="120"/>
      <c r="AO301" s="1410"/>
      <c r="AP301" s="1410"/>
      <c r="AQ301" s="1410"/>
      <c r="AR301" s="1411"/>
      <c r="AS301" s="1412"/>
      <c r="AT301" s="1413"/>
      <c r="AU301" s="1414"/>
      <c r="AV301" s="1415"/>
      <c r="AW301" s="1416"/>
      <c r="AX301" s="1415"/>
      <c r="AY301" s="1417"/>
      <c r="AZ301" s="1418"/>
      <c r="BA301" s="1419"/>
      <c r="BB301" s="1420"/>
      <c r="BC301" s="1421"/>
      <c r="BD301" s="1422"/>
      <c r="BE301" s="1423"/>
      <c r="BH301" s="3">
        <v>1</v>
      </c>
    </row>
    <row r="302" spans="2:60" ht="18.75">
      <c r="B302" s="120"/>
      <c r="C302" s="1410"/>
      <c r="D302" s="1410"/>
      <c r="E302" s="1410"/>
      <c r="F302" s="1411"/>
      <c r="G302" s="1412"/>
      <c r="H302" s="1413"/>
      <c r="I302" s="1414"/>
      <c r="J302" s="1415"/>
      <c r="K302" s="1416"/>
      <c r="L302" s="1415"/>
      <c r="M302" s="1417"/>
      <c r="N302" s="1418"/>
      <c r="O302" s="1419"/>
      <c r="P302" s="1420"/>
      <c r="Q302" s="1421"/>
      <c r="R302" s="1422"/>
      <c r="S302" s="1423"/>
      <c r="U302" s="120"/>
      <c r="V302" s="1410"/>
      <c r="W302" s="1410"/>
      <c r="X302" s="1410"/>
      <c r="Y302" s="1411"/>
      <c r="Z302" s="1412"/>
      <c r="AA302" s="1413"/>
      <c r="AB302" s="1414"/>
      <c r="AC302" s="1415"/>
      <c r="AD302" s="1416"/>
      <c r="AE302" s="1415"/>
      <c r="AF302" s="1417"/>
      <c r="AG302" s="1418"/>
      <c r="AH302" s="1419"/>
      <c r="AI302" s="1420"/>
      <c r="AJ302" s="1421"/>
      <c r="AK302" s="1422"/>
      <c r="AL302" s="1423"/>
      <c r="AN302" s="120"/>
      <c r="AO302" s="1410"/>
      <c r="AP302" s="1410"/>
      <c r="AQ302" s="1410"/>
      <c r="AR302" s="1411"/>
      <c r="AS302" s="1412"/>
      <c r="AT302" s="1413"/>
      <c r="AU302" s="1414"/>
      <c r="AV302" s="1415"/>
      <c r="AW302" s="1416"/>
      <c r="AX302" s="1415"/>
      <c r="AY302" s="1417"/>
      <c r="AZ302" s="1418"/>
      <c r="BA302" s="1419"/>
      <c r="BB302" s="1420"/>
      <c r="BC302" s="1421"/>
      <c r="BD302" s="1422"/>
      <c r="BE302" s="1423"/>
      <c r="BH302" s="3">
        <v>1</v>
      </c>
    </row>
    <row r="303" spans="2:60" ht="18.75">
      <c r="B303" s="120"/>
      <c r="C303" s="1410"/>
      <c r="D303" s="1410"/>
      <c r="E303" s="1410"/>
      <c r="F303" s="1411"/>
      <c r="G303" s="1412"/>
      <c r="H303" s="1413"/>
      <c r="I303" s="1414"/>
      <c r="J303" s="1415"/>
      <c r="K303" s="1416"/>
      <c r="L303" s="1415"/>
      <c r="M303" s="1417"/>
      <c r="N303" s="1418"/>
      <c r="O303" s="1419"/>
      <c r="P303" s="1420"/>
      <c r="Q303" s="1421"/>
      <c r="R303" s="1422"/>
      <c r="S303" s="1423"/>
      <c r="U303" s="120"/>
      <c r="V303" s="1410"/>
      <c r="W303" s="1410"/>
      <c r="X303" s="1410"/>
      <c r="Y303" s="1411"/>
      <c r="Z303" s="1412"/>
      <c r="AA303" s="1413"/>
      <c r="AB303" s="1414"/>
      <c r="AC303" s="1415"/>
      <c r="AD303" s="1416"/>
      <c r="AE303" s="1415"/>
      <c r="AF303" s="1417"/>
      <c r="AG303" s="1418"/>
      <c r="AH303" s="1419"/>
      <c r="AI303" s="1420"/>
      <c r="AJ303" s="1421"/>
      <c r="AK303" s="1422"/>
      <c r="AL303" s="1423"/>
      <c r="AN303" s="120"/>
      <c r="AO303" s="1410"/>
      <c r="AP303" s="1410"/>
      <c r="AQ303" s="1410"/>
      <c r="AR303" s="1411"/>
      <c r="AS303" s="1412"/>
      <c r="AT303" s="1413"/>
      <c r="AU303" s="1414"/>
      <c r="AV303" s="1415"/>
      <c r="AW303" s="1416"/>
      <c r="AX303" s="1415"/>
      <c r="AY303" s="1417"/>
      <c r="AZ303" s="1418"/>
      <c r="BA303" s="1419"/>
      <c r="BB303" s="1420"/>
      <c r="BC303" s="1421"/>
      <c r="BD303" s="1422"/>
      <c r="BE303" s="1423"/>
      <c r="BH303" s="3">
        <v>1</v>
      </c>
    </row>
    <row r="304" spans="2:60" ht="18.75">
      <c r="B304" s="120"/>
      <c r="C304" s="1410"/>
      <c r="D304" s="1410"/>
      <c r="E304" s="1410"/>
      <c r="F304" s="1411"/>
      <c r="G304" s="1412"/>
      <c r="H304" s="1413"/>
      <c r="I304" s="1414"/>
      <c r="J304" s="1415"/>
      <c r="K304" s="1416"/>
      <c r="L304" s="1415"/>
      <c r="M304" s="1417"/>
      <c r="N304" s="1418"/>
      <c r="O304" s="1419"/>
      <c r="P304" s="1420"/>
      <c r="Q304" s="1421"/>
      <c r="R304" s="1422"/>
      <c r="S304" s="1423"/>
      <c r="U304" s="120"/>
      <c r="V304" s="1410"/>
      <c r="W304" s="1410"/>
      <c r="X304" s="1410"/>
      <c r="Y304" s="1411"/>
      <c r="Z304" s="1412"/>
      <c r="AA304" s="1413"/>
      <c r="AB304" s="1414"/>
      <c r="AC304" s="1415"/>
      <c r="AD304" s="1416"/>
      <c r="AE304" s="1415"/>
      <c r="AF304" s="1417"/>
      <c r="AG304" s="1418"/>
      <c r="AH304" s="1419"/>
      <c r="AI304" s="1420"/>
      <c r="AJ304" s="1421"/>
      <c r="AK304" s="1422"/>
      <c r="AL304" s="1423"/>
      <c r="AN304" s="120"/>
      <c r="AO304" s="1410"/>
      <c r="AP304" s="1410"/>
      <c r="AQ304" s="1410"/>
      <c r="AR304" s="1411"/>
      <c r="AS304" s="1412"/>
      <c r="AT304" s="1413"/>
      <c r="AU304" s="1414"/>
      <c r="AV304" s="1415"/>
      <c r="AW304" s="1416"/>
      <c r="AX304" s="1415"/>
      <c r="AY304" s="1417"/>
      <c r="AZ304" s="1418"/>
      <c r="BA304" s="1419"/>
      <c r="BB304" s="1420"/>
      <c r="BC304" s="1421"/>
      <c r="BD304" s="1422"/>
      <c r="BE304" s="1423"/>
      <c r="BH304" s="3">
        <v>1</v>
      </c>
    </row>
    <row r="305" spans="2:60" ht="18.75">
      <c r="B305" s="120"/>
      <c r="C305" s="1410"/>
      <c r="D305" s="1410"/>
      <c r="E305" s="1410"/>
      <c r="F305" s="1411"/>
      <c r="G305" s="1412"/>
      <c r="H305" s="1413"/>
      <c r="I305" s="1414"/>
      <c r="J305" s="1415"/>
      <c r="K305" s="1416"/>
      <c r="L305" s="1415"/>
      <c r="M305" s="1417"/>
      <c r="N305" s="1418"/>
      <c r="O305" s="1419"/>
      <c r="P305" s="1420"/>
      <c r="Q305" s="1421"/>
      <c r="R305" s="1422"/>
      <c r="S305" s="1423"/>
      <c r="U305" s="120"/>
      <c r="V305" s="1410"/>
      <c r="W305" s="1410"/>
      <c r="X305" s="1410"/>
      <c r="Y305" s="1411"/>
      <c r="Z305" s="1412"/>
      <c r="AA305" s="1413"/>
      <c r="AB305" s="1414"/>
      <c r="AC305" s="1415"/>
      <c r="AD305" s="1416"/>
      <c r="AE305" s="1415"/>
      <c r="AF305" s="1417"/>
      <c r="AG305" s="1418"/>
      <c r="AH305" s="1419"/>
      <c r="AI305" s="1420"/>
      <c r="AJ305" s="1421"/>
      <c r="AK305" s="1422"/>
      <c r="AL305" s="1423"/>
      <c r="AN305" s="120"/>
      <c r="AO305" s="1410"/>
      <c r="AP305" s="1410"/>
      <c r="AQ305" s="1410"/>
      <c r="AR305" s="1411"/>
      <c r="AS305" s="1412"/>
      <c r="AT305" s="1413"/>
      <c r="AU305" s="1414"/>
      <c r="AV305" s="1415"/>
      <c r="AW305" s="1416"/>
      <c r="AX305" s="1415"/>
      <c r="AY305" s="1417"/>
      <c r="AZ305" s="1418"/>
      <c r="BA305" s="1419"/>
      <c r="BB305" s="1420"/>
      <c r="BC305" s="1421"/>
      <c r="BD305" s="1422"/>
      <c r="BE305" s="1423"/>
      <c r="BH305" s="3">
        <v>1</v>
      </c>
    </row>
    <row r="306" spans="2:60" ht="18.75">
      <c r="B306" s="120"/>
      <c r="C306" s="1410"/>
      <c r="D306" s="1410"/>
      <c r="E306" s="1410"/>
      <c r="F306" s="1411"/>
      <c r="G306" s="1412"/>
      <c r="H306" s="1413"/>
      <c r="I306" s="1414"/>
      <c r="J306" s="1415"/>
      <c r="K306" s="1416"/>
      <c r="L306" s="1415"/>
      <c r="M306" s="1417"/>
      <c r="N306" s="1418"/>
      <c r="O306" s="1419"/>
      <c r="P306" s="1420"/>
      <c r="Q306" s="1421"/>
      <c r="R306" s="1422"/>
      <c r="S306" s="1423"/>
      <c r="U306" s="120"/>
      <c r="V306" s="1410"/>
      <c r="W306" s="1410"/>
      <c r="X306" s="1410"/>
      <c r="Y306" s="1411"/>
      <c r="Z306" s="1412"/>
      <c r="AA306" s="1413"/>
      <c r="AB306" s="1414"/>
      <c r="AC306" s="1415"/>
      <c r="AD306" s="1416"/>
      <c r="AE306" s="1415"/>
      <c r="AF306" s="1417"/>
      <c r="AG306" s="1418"/>
      <c r="AH306" s="1419"/>
      <c r="AI306" s="1420"/>
      <c r="AJ306" s="1421"/>
      <c r="AK306" s="1422"/>
      <c r="AL306" s="1423"/>
      <c r="AN306" s="120"/>
      <c r="AO306" s="1410"/>
      <c r="AP306" s="1410"/>
      <c r="AQ306" s="1410"/>
      <c r="AR306" s="1411"/>
      <c r="AS306" s="1412"/>
      <c r="AT306" s="1413"/>
      <c r="AU306" s="1414"/>
      <c r="AV306" s="1415"/>
      <c r="AW306" s="1416"/>
      <c r="AX306" s="1415"/>
      <c r="AY306" s="1417"/>
      <c r="AZ306" s="1418"/>
      <c r="BA306" s="1419"/>
      <c r="BB306" s="1420"/>
      <c r="BC306" s="1421"/>
      <c r="BD306" s="1422"/>
      <c r="BE306" s="1423"/>
      <c r="BH306" s="3">
        <v>1</v>
      </c>
    </row>
    <row r="307" spans="2:60" ht="18.75">
      <c r="B307" s="120"/>
      <c r="C307" s="1410"/>
      <c r="D307" s="1410"/>
      <c r="E307" s="1410"/>
      <c r="F307" s="1411"/>
      <c r="G307" s="1412"/>
      <c r="H307" s="1413"/>
      <c r="I307" s="1414"/>
      <c r="J307" s="1415"/>
      <c r="K307" s="1416"/>
      <c r="L307" s="1415"/>
      <c r="M307" s="1417"/>
      <c r="N307" s="1418"/>
      <c r="O307" s="1419"/>
      <c r="P307" s="1420"/>
      <c r="Q307" s="1421"/>
      <c r="R307" s="1422"/>
      <c r="S307" s="1423"/>
      <c r="U307" s="120"/>
      <c r="V307" s="1410"/>
      <c r="W307" s="1410"/>
      <c r="X307" s="1410"/>
      <c r="Y307" s="1411"/>
      <c r="Z307" s="1412"/>
      <c r="AA307" s="1413"/>
      <c r="AB307" s="1414"/>
      <c r="AC307" s="1415"/>
      <c r="AD307" s="1416"/>
      <c r="AE307" s="1415"/>
      <c r="AF307" s="1417"/>
      <c r="AG307" s="1418"/>
      <c r="AH307" s="1419"/>
      <c r="AI307" s="1420"/>
      <c r="AJ307" s="1421"/>
      <c r="AK307" s="1422"/>
      <c r="AL307" s="1423"/>
      <c r="AN307" s="120"/>
      <c r="AO307" s="1410"/>
      <c r="AP307" s="1410"/>
      <c r="AQ307" s="1410"/>
      <c r="AR307" s="1411"/>
      <c r="AS307" s="1412"/>
      <c r="AT307" s="1413"/>
      <c r="AU307" s="1414"/>
      <c r="AV307" s="1415"/>
      <c r="AW307" s="1416"/>
      <c r="AX307" s="1415"/>
      <c r="AY307" s="1417"/>
      <c r="AZ307" s="1418"/>
      <c r="BA307" s="1419"/>
      <c r="BB307" s="1420"/>
      <c r="BC307" s="1421"/>
      <c r="BD307" s="1422"/>
      <c r="BE307" s="1423"/>
      <c r="BH307" s="3">
        <v>1</v>
      </c>
    </row>
    <row r="308" spans="2:60" ht="18.75">
      <c r="B308" s="120"/>
      <c r="C308" s="1410"/>
      <c r="D308" s="1410"/>
      <c r="E308" s="1410"/>
      <c r="F308" s="1411"/>
      <c r="G308" s="1412"/>
      <c r="H308" s="1413"/>
      <c r="I308" s="1414"/>
      <c r="J308" s="1415"/>
      <c r="K308" s="1416"/>
      <c r="L308" s="1415"/>
      <c r="M308" s="1417"/>
      <c r="N308" s="1418"/>
      <c r="O308" s="1419"/>
      <c r="P308" s="1420"/>
      <c r="Q308" s="1421"/>
      <c r="R308" s="1422"/>
      <c r="S308" s="1423"/>
      <c r="U308" s="120"/>
      <c r="V308" s="1410"/>
      <c r="W308" s="1410"/>
      <c r="X308" s="1410"/>
      <c r="Y308" s="1411"/>
      <c r="Z308" s="1412"/>
      <c r="AA308" s="1413"/>
      <c r="AB308" s="1414"/>
      <c r="AC308" s="1415"/>
      <c r="AD308" s="1416"/>
      <c r="AE308" s="1415"/>
      <c r="AF308" s="1417"/>
      <c r="AG308" s="1418"/>
      <c r="AH308" s="1419"/>
      <c r="AI308" s="1420"/>
      <c r="AJ308" s="1421"/>
      <c r="AK308" s="1422"/>
      <c r="AL308" s="1423"/>
      <c r="AN308" s="120"/>
      <c r="AO308" s="1410"/>
      <c r="AP308" s="1410"/>
      <c r="AQ308" s="1410"/>
      <c r="AR308" s="1411"/>
      <c r="AS308" s="1412"/>
      <c r="AT308" s="1413"/>
      <c r="AU308" s="1414"/>
      <c r="AV308" s="1415"/>
      <c r="AW308" s="1416"/>
      <c r="AX308" s="1415"/>
      <c r="AY308" s="1417"/>
      <c r="AZ308" s="1418"/>
      <c r="BA308" s="1419"/>
      <c r="BB308" s="1420"/>
      <c r="BC308" s="1421"/>
      <c r="BD308" s="1422"/>
      <c r="BE308" s="1423"/>
      <c r="BH308" s="3">
        <v>1</v>
      </c>
    </row>
    <row r="309" spans="2:60" ht="18.75">
      <c r="B309" s="120"/>
      <c r="C309" s="1410"/>
      <c r="D309" s="1410"/>
      <c r="E309" s="1410"/>
      <c r="F309" s="1411"/>
      <c r="G309" s="1412"/>
      <c r="H309" s="1413"/>
      <c r="I309" s="1414"/>
      <c r="J309" s="1415"/>
      <c r="K309" s="1416"/>
      <c r="L309" s="1415"/>
      <c r="M309" s="1417"/>
      <c r="N309" s="1418"/>
      <c r="O309" s="1419"/>
      <c r="P309" s="1420"/>
      <c r="Q309" s="1421"/>
      <c r="R309" s="1422"/>
      <c r="S309" s="1423"/>
      <c r="U309" s="120"/>
      <c r="V309" s="1410"/>
      <c r="W309" s="1410"/>
      <c r="X309" s="1410"/>
      <c r="Y309" s="1411"/>
      <c r="Z309" s="1412"/>
      <c r="AA309" s="1413"/>
      <c r="AB309" s="1414"/>
      <c r="AC309" s="1415"/>
      <c r="AD309" s="1416"/>
      <c r="AE309" s="1415"/>
      <c r="AF309" s="1417"/>
      <c r="AG309" s="1418"/>
      <c r="AH309" s="1419"/>
      <c r="AI309" s="1420"/>
      <c r="AJ309" s="1421"/>
      <c r="AK309" s="1422"/>
      <c r="AL309" s="1423"/>
      <c r="AN309" s="120"/>
      <c r="AO309" s="1410"/>
      <c r="AP309" s="1410"/>
      <c r="AQ309" s="1410"/>
      <c r="AR309" s="1411"/>
      <c r="AS309" s="1412"/>
      <c r="AT309" s="1413"/>
      <c r="AU309" s="1414"/>
      <c r="AV309" s="1415"/>
      <c r="AW309" s="1416"/>
      <c r="AX309" s="1415"/>
      <c r="AY309" s="1417"/>
      <c r="AZ309" s="1418"/>
      <c r="BA309" s="1419"/>
      <c r="BB309" s="1420"/>
      <c r="BC309" s="1421"/>
      <c r="BD309" s="1422"/>
      <c r="BE309" s="1423"/>
      <c r="BH309" s="3">
        <v>1</v>
      </c>
    </row>
    <row r="310" spans="2:60" ht="18.75">
      <c r="B310" s="120"/>
      <c r="C310" s="1410"/>
      <c r="D310" s="1410"/>
      <c r="E310" s="1410"/>
      <c r="F310" s="1411"/>
      <c r="G310" s="1412"/>
      <c r="H310" s="1413"/>
      <c r="I310" s="1414"/>
      <c r="J310" s="1415"/>
      <c r="K310" s="1416"/>
      <c r="L310" s="1415"/>
      <c r="M310" s="1417"/>
      <c r="N310" s="1418"/>
      <c r="O310" s="1419"/>
      <c r="P310" s="1420"/>
      <c r="Q310" s="1421"/>
      <c r="R310" s="1422"/>
      <c r="S310" s="1423"/>
      <c r="U310" s="120"/>
      <c r="V310" s="1410"/>
      <c r="W310" s="1410"/>
      <c r="X310" s="1410"/>
      <c r="Y310" s="1411"/>
      <c r="Z310" s="1412"/>
      <c r="AA310" s="1413"/>
      <c r="AB310" s="1414"/>
      <c r="AC310" s="1415"/>
      <c r="AD310" s="1416"/>
      <c r="AE310" s="1415"/>
      <c r="AF310" s="1417"/>
      <c r="AG310" s="1418"/>
      <c r="AH310" s="1419"/>
      <c r="AI310" s="1420"/>
      <c r="AJ310" s="1421"/>
      <c r="AK310" s="1422"/>
      <c r="AL310" s="1423"/>
      <c r="AN310" s="120"/>
      <c r="AO310" s="1410"/>
      <c r="AP310" s="1410"/>
      <c r="AQ310" s="1410"/>
      <c r="AR310" s="1411"/>
      <c r="AS310" s="1412"/>
      <c r="AT310" s="1413"/>
      <c r="AU310" s="1414"/>
      <c r="AV310" s="1415"/>
      <c r="AW310" s="1416"/>
      <c r="AX310" s="1415"/>
      <c r="AY310" s="1417"/>
      <c r="AZ310" s="1418"/>
      <c r="BA310" s="1419"/>
      <c r="BB310" s="1420"/>
      <c r="BC310" s="1421"/>
      <c r="BD310" s="1422"/>
      <c r="BE310" s="1423"/>
      <c r="BH310" s="3">
        <v>1</v>
      </c>
    </row>
    <row r="311" spans="2:60" ht="18.75">
      <c r="B311" s="120"/>
      <c r="C311" s="1410"/>
      <c r="D311" s="1410"/>
      <c r="E311" s="1410"/>
      <c r="F311" s="1411"/>
      <c r="G311" s="1412"/>
      <c r="H311" s="1413"/>
      <c r="I311" s="1414"/>
      <c r="J311" s="1415"/>
      <c r="K311" s="1416"/>
      <c r="L311" s="1415"/>
      <c r="M311" s="1417"/>
      <c r="N311" s="1418"/>
      <c r="O311" s="1419"/>
      <c r="P311" s="1420"/>
      <c r="Q311" s="1421"/>
      <c r="R311" s="1422"/>
      <c r="S311" s="1423"/>
      <c r="U311" s="120"/>
      <c r="V311" s="1410"/>
      <c r="W311" s="1410"/>
      <c r="X311" s="1410"/>
      <c r="Y311" s="1411"/>
      <c r="Z311" s="1412"/>
      <c r="AA311" s="1413"/>
      <c r="AB311" s="1414"/>
      <c r="AC311" s="1415"/>
      <c r="AD311" s="1416"/>
      <c r="AE311" s="1415"/>
      <c r="AF311" s="1417"/>
      <c r="AG311" s="1418"/>
      <c r="AH311" s="1419"/>
      <c r="AI311" s="1420"/>
      <c r="AJ311" s="1421"/>
      <c r="AK311" s="1422"/>
      <c r="AL311" s="1423"/>
      <c r="AN311" s="120"/>
      <c r="AO311" s="1410"/>
      <c r="AP311" s="1410"/>
      <c r="AQ311" s="1410"/>
      <c r="AR311" s="1411"/>
      <c r="AS311" s="1412"/>
      <c r="AT311" s="1413"/>
      <c r="AU311" s="1414"/>
      <c r="AV311" s="1415"/>
      <c r="AW311" s="1416"/>
      <c r="AX311" s="1415"/>
      <c r="AY311" s="1417"/>
      <c r="AZ311" s="1418"/>
      <c r="BA311" s="1419"/>
      <c r="BB311" s="1420"/>
      <c r="BC311" s="1421"/>
      <c r="BD311" s="1422"/>
      <c r="BE311" s="1423"/>
      <c r="BH311" s="3">
        <v>1</v>
      </c>
    </row>
    <row r="312" spans="2:60" ht="18.75">
      <c r="B312" s="120"/>
      <c r="C312" s="1410"/>
      <c r="D312" s="1410"/>
      <c r="E312" s="1410"/>
      <c r="F312" s="1411"/>
      <c r="G312" s="1412"/>
      <c r="H312" s="1413"/>
      <c r="I312" s="1414"/>
      <c r="J312" s="1415"/>
      <c r="K312" s="1416"/>
      <c r="L312" s="1415"/>
      <c r="M312" s="1417"/>
      <c r="N312" s="1418"/>
      <c r="O312" s="1419"/>
      <c r="P312" s="1420"/>
      <c r="Q312" s="1421"/>
      <c r="R312" s="1422"/>
      <c r="S312" s="1423"/>
      <c r="U312" s="120"/>
      <c r="V312" s="1410"/>
      <c r="W312" s="1410"/>
      <c r="X312" s="1410"/>
      <c r="Y312" s="1411"/>
      <c r="Z312" s="1412"/>
      <c r="AA312" s="1413"/>
      <c r="AB312" s="1414"/>
      <c r="AC312" s="1415"/>
      <c r="AD312" s="1416"/>
      <c r="AE312" s="1415"/>
      <c r="AF312" s="1417"/>
      <c r="AG312" s="1418"/>
      <c r="AH312" s="1419"/>
      <c r="AI312" s="1420"/>
      <c r="AJ312" s="1421"/>
      <c r="AK312" s="1422"/>
      <c r="AL312" s="1423"/>
      <c r="AN312" s="120"/>
      <c r="AO312" s="1410"/>
      <c r="AP312" s="1410"/>
      <c r="AQ312" s="1410"/>
      <c r="AR312" s="1411"/>
      <c r="AS312" s="1412"/>
      <c r="AT312" s="1413"/>
      <c r="AU312" s="1414"/>
      <c r="AV312" s="1415"/>
      <c r="AW312" s="1416"/>
      <c r="AX312" s="1415"/>
      <c r="AY312" s="1417"/>
      <c r="AZ312" s="1418"/>
      <c r="BA312" s="1419"/>
      <c r="BB312" s="1420"/>
      <c r="BC312" s="1421"/>
      <c r="BD312" s="1422"/>
      <c r="BE312" s="1423"/>
      <c r="BH312" s="3">
        <v>1</v>
      </c>
    </row>
    <row r="313" spans="2:60" ht="18.75">
      <c r="B313" s="120"/>
      <c r="C313" s="1410"/>
      <c r="D313" s="1410"/>
      <c r="E313" s="1410"/>
      <c r="F313" s="1411"/>
      <c r="G313" s="1412"/>
      <c r="H313" s="1413"/>
      <c r="I313" s="1414"/>
      <c r="J313" s="1415"/>
      <c r="K313" s="1416"/>
      <c r="L313" s="1415"/>
      <c r="M313" s="1417"/>
      <c r="N313" s="1418"/>
      <c r="O313" s="1419"/>
      <c r="P313" s="1420"/>
      <c r="Q313" s="1421"/>
      <c r="R313" s="1422"/>
      <c r="S313" s="1423"/>
      <c r="U313" s="120"/>
      <c r="V313" s="1410"/>
      <c r="W313" s="1410"/>
      <c r="X313" s="1410"/>
      <c r="Y313" s="1411"/>
      <c r="Z313" s="1412"/>
      <c r="AA313" s="1413"/>
      <c r="AB313" s="1414"/>
      <c r="AC313" s="1415"/>
      <c r="AD313" s="1416"/>
      <c r="AE313" s="1415"/>
      <c r="AF313" s="1417"/>
      <c r="AG313" s="1418"/>
      <c r="AH313" s="1419"/>
      <c r="AI313" s="1420"/>
      <c r="AJ313" s="1421"/>
      <c r="AK313" s="1422"/>
      <c r="AL313" s="1423"/>
      <c r="AN313" s="120"/>
      <c r="AO313" s="1410"/>
      <c r="AP313" s="1410"/>
      <c r="AQ313" s="1410"/>
      <c r="AR313" s="1411"/>
      <c r="AS313" s="1412"/>
      <c r="AT313" s="1413"/>
      <c r="AU313" s="1414"/>
      <c r="AV313" s="1415"/>
      <c r="AW313" s="1416"/>
      <c r="AX313" s="1415"/>
      <c r="AY313" s="1417"/>
      <c r="AZ313" s="1418"/>
      <c r="BA313" s="1419"/>
      <c r="BB313" s="1420"/>
      <c r="BC313" s="1421"/>
      <c r="BD313" s="1422"/>
      <c r="BE313" s="1423"/>
      <c r="BH313" s="3">
        <v>1</v>
      </c>
    </row>
    <row r="314" spans="2:60" ht="18.75">
      <c r="B314" s="120"/>
      <c r="C314" s="1410"/>
      <c r="D314" s="1410"/>
      <c r="E314" s="1410"/>
      <c r="F314" s="1411"/>
      <c r="G314" s="1412"/>
      <c r="H314" s="1413"/>
      <c r="I314" s="1414"/>
      <c r="J314" s="1415"/>
      <c r="K314" s="1416"/>
      <c r="L314" s="1415"/>
      <c r="M314" s="1417"/>
      <c r="N314" s="1418"/>
      <c r="O314" s="1419"/>
      <c r="P314" s="1420"/>
      <c r="Q314" s="1421"/>
      <c r="R314" s="1422"/>
      <c r="S314" s="1423"/>
      <c r="U314" s="120"/>
      <c r="V314" s="1410"/>
      <c r="W314" s="1410"/>
      <c r="X314" s="1410"/>
      <c r="Y314" s="1411"/>
      <c r="Z314" s="1412"/>
      <c r="AA314" s="1413"/>
      <c r="AB314" s="1414"/>
      <c r="AC314" s="1415"/>
      <c r="AD314" s="1416"/>
      <c r="AE314" s="1415"/>
      <c r="AF314" s="1417"/>
      <c r="AG314" s="1418"/>
      <c r="AH314" s="1419"/>
      <c r="AI314" s="1420"/>
      <c r="AJ314" s="1421"/>
      <c r="AK314" s="1422"/>
      <c r="AL314" s="1423"/>
      <c r="AN314" s="120"/>
      <c r="AO314" s="1410"/>
      <c r="AP314" s="1410"/>
      <c r="AQ314" s="1410"/>
      <c r="AR314" s="1411"/>
      <c r="AS314" s="1412"/>
      <c r="AT314" s="1413"/>
      <c r="AU314" s="1414"/>
      <c r="AV314" s="1415"/>
      <c r="AW314" s="1416"/>
      <c r="AX314" s="1415"/>
      <c r="AY314" s="1417"/>
      <c r="AZ314" s="1418"/>
      <c r="BA314" s="1419"/>
      <c r="BB314" s="1420"/>
      <c r="BC314" s="1421"/>
      <c r="BD314" s="1422"/>
      <c r="BE314" s="1423"/>
      <c r="BH314" s="3">
        <v>1</v>
      </c>
    </row>
    <row r="315" spans="2:60" ht="18.75">
      <c r="B315" s="120"/>
      <c r="C315" s="1410"/>
      <c r="D315" s="1410"/>
      <c r="E315" s="1410"/>
      <c r="F315" s="1411"/>
      <c r="G315" s="1412"/>
      <c r="H315" s="1413"/>
      <c r="I315" s="1414"/>
      <c r="J315" s="1415"/>
      <c r="K315" s="1416"/>
      <c r="L315" s="1415"/>
      <c r="M315" s="1417"/>
      <c r="N315" s="1418"/>
      <c r="O315" s="1419"/>
      <c r="P315" s="1420"/>
      <c r="Q315" s="1421"/>
      <c r="R315" s="1422"/>
      <c r="S315" s="1423"/>
      <c r="U315" s="120"/>
      <c r="V315" s="1410"/>
      <c r="W315" s="1410"/>
      <c r="X315" s="1410"/>
      <c r="Y315" s="1411"/>
      <c r="Z315" s="1412"/>
      <c r="AA315" s="1413"/>
      <c r="AB315" s="1414"/>
      <c r="AC315" s="1415"/>
      <c r="AD315" s="1416"/>
      <c r="AE315" s="1415"/>
      <c r="AF315" s="1417"/>
      <c r="AG315" s="1418"/>
      <c r="AH315" s="1419"/>
      <c r="AI315" s="1420"/>
      <c r="AJ315" s="1421"/>
      <c r="AK315" s="1422"/>
      <c r="AL315" s="1423"/>
      <c r="AN315" s="120"/>
      <c r="AO315" s="1410"/>
      <c r="AP315" s="1410"/>
      <c r="AQ315" s="1410"/>
      <c r="AR315" s="1411"/>
      <c r="AS315" s="1412"/>
      <c r="AT315" s="1413"/>
      <c r="AU315" s="1414"/>
      <c r="AV315" s="1415"/>
      <c r="AW315" s="1416"/>
      <c r="AX315" s="1415"/>
      <c r="AY315" s="1417"/>
      <c r="AZ315" s="1418"/>
      <c r="BA315" s="1419"/>
      <c r="BB315" s="1420"/>
      <c r="BC315" s="1421"/>
      <c r="BD315" s="1422"/>
      <c r="BE315" s="1423"/>
      <c r="BH315" s="3">
        <v>1</v>
      </c>
    </row>
    <row r="316" spans="2:60" ht="18.75">
      <c r="B316" s="120"/>
      <c r="C316" s="1410"/>
      <c r="D316" s="1410"/>
      <c r="E316" s="1410"/>
      <c r="F316" s="1411"/>
      <c r="G316" s="1412"/>
      <c r="H316" s="1413"/>
      <c r="I316" s="1414"/>
      <c r="J316" s="1415"/>
      <c r="K316" s="1416"/>
      <c r="L316" s="1415"/>
      <c r="M316" s="1417"/>
      <c r="N316" s="1418"/>
      <c r="O316" s="1419"/>
      <c r="P316" s="1420"/>
      <c r="Q316" s="1421"/>
      <c r="R316" s="1422"/>
      <c r="S316" s="1423"/>
      <c r="U316" s="120"/>
      <c r="V316" s="1410"/>
      <c r="W316" s="1410"/>
      <c r="X316" s="1410"/>
      <c r="Y316" s="1411"/>
      <c r="Z316" s="1412"/>
      <c r="AA316" s="1413"/>
      <c r="AB316" s="1414"/>
      <c r="AC316" s="1415"/>
      <c r="AD316" s="1416"/>
      <c r="AE316" s="1415"/>
      <c r="AF316" s="1417"/>
      <c r="AG316" s="1418"/>
      <c r="AH316" s="1419"/>
      <c r="AI316" s="1420"/>
      <c r="AJ316" s="1421"/>
      <c r="AK316" s="1422"/>
      <c r="AL316" s="1423"/>
      <c r="AN316" s="120"/>
      <c r="AO316" s="1410"/>
      <c r="AP316" s="1410"/>
      <c r="AQ316" s="1410"/>
      <c r="AR316" s="1411"/>
      <c r="AS316" s="1412"/>
      <c r="AT316" s="1413"/>
      <c r="AU316" s="1414"/>
      <c r="AV316" s="1415"/>
      <c r="AW316" s="1416"/>
      <c r="AX316" s="1415"/>
      <c r="AY316" s="1417"/>
      <c r="AZ316" s="1418"/>
      <c r="BA316" s="1419"/>
      <c r="BB316" s="1420"/>
      <c r="BC316" s="1421"/>
      <c r="BD316" s="1422"/>
      <c r="BE316" s="1423"/>
      <c r="BH316" s="3">
        <v>1</v>
      </c>
    </row>
    <row r="317" spans="2:60" ht="18.75">
      <c r="B317" s="120"/>
      <c r="C317" s="1410"/>
      <c r="D317" s="1410"/>
      <c r="E317" s="1410"/>
      <c r="F317" s="1411"/>
      <c r="G317" s="1412"/>
      <c r="H317" s="1413"/>
      <c r="I317" s="1414"/>
      <c r="J317" s="1415"/>
      <c r="K317" s="1416"/>
      <c r="L317" s="1415"/>
      <c r="M317" s="1417"/>
      <c r="N317" s="1418"/>
      <c r="O317" s="1419"/>
      <c r="P317" s="1420"/>
      <c r="Q317" s="1421"/>
      <c r="R317" s="1422"/>
      <c r="S317" s="1423"/>
      <c r="U317" s="120"/>
      <c r="V317" s="1410"/>
      <c r="W317" s="1410"/>
      <c r="X317" s="1410"/>
      <c r="Y317" s="1411"/>
      <c r="Z317" s="1412"/>
      <c r="AA317" s="1413"/>
      <c r="AB317" s="1414"/>
      <c r="AC317" s="1415"/>
      <c r="AD317" s="1416"/>
      <c r="AE317" s="1415"/>
      <c r="AF317" s="1417"/>
      <c r="AG317" s="1418"/>
      <c r="AH317" s="1419"/>
      <c r="AI317" s="1420"/>
      <c r="AJ317" s="1421"/>
      <c r="AK317" s="1422"/>
      <c r="AL317" s="1423"/>
      <c r="AN317" s="120"/>
      <c r="AO317" s="1410"/>
      <c r="AP317" s="1410"/>
      <c r="AQ317" s="1410"/>
      <c r="AR317" s="1411"/>
      <c r="AS317" s="1412"/>
      <c r="AT317" s="1413"/>
      <c r="AU317" s="1414"/>
      <c r="AV317" s="1415"/>
      <c r="AW317" s="1416"/>
      <c r="AX317" s="1415"/>
      <c r="AY317" s="1417"/>
      <c r="AZ317" s="1418"/>
      <c r="BA317" s="1419"/>
      <c r="BB317" s="1420"/>
      <c r="BC317" s="1421"/>
      <c r="BD317" s="1422"/>
      <c r="BE317" s="1423"/>
      <c r="BH317" s="3">
        <v>1</v>
      </c>
    </row>
    <row r="318" spans="2:60" ht="18.75">
      <c r="B318" s="120"/>
      <c r="C318" s="1410"/>
      <c r="D318" s="1410"/>
      <c r="E318" s="1410"/>
      <c r="F318" s="1411"/>
      <c r="G318" s="1412"/>
      <c r="H318" s="1413"/>
      <c r="I318" s="1414"/>
      <c r="J318" s="1415"/>
      <c r="K318" s="1416"/>
      <c r="L318" s="1415"/>
      <c r="M318" s="1417"/>
      <c r="N318" s="1418"/>
      <c r="O318" s="1419"/>
      <c r="P318" s="1420"/>
      <c r="Q318" s="1421"/>
      <c r="R318" s="1422"/>
      <c r="S318" s="1423"/>
      <c r="U318" s="120"/>
      <c r="V318" s="1410"/>
      <c r="W318" s="1410"/>
      <c r="X318" s="1410"/>
      <c r="Y318" s="1411"/>
      <c r="Z318" s="1412"/>
      <c r="AA318" s="1413"/>
      <c r="AB318" s="1414"/>
      <c r="AC318" s="1415"/>
      <c r="AD318" s="1416"/>
      <c r="AE318" s="1415"/>
      <c r="AF318" s="1417"/>
      <c r="AG318" s="1418"/>
      <c r="AH318" s="1419"/>
      <c r="AI318" s="1420"/>
      <c r="AJ318" s="1421"/>
      <c r="AK318" s="1422"/>
      <c r="AL318" s="1423"/>
      <c r="AN318" s="120"/>
      <c r="AO318" s="1410"/>
      <c r="AP318" s="1410"/>
      <c r="AQ318" s="1410"/>
      <c r="AR318" s="1411"/>
      <c r="AS318" s="1412"/>
      <c r="AT318" s="1413"/>
      <c r="AU318" s="1414"/>
      <c r="AV318" s="1415"/>
      <c r="AW318" s="1416"/>
      <c r="AX318" s="1415"/>
      <c r="AY318" s="1417"/>
      <c r="AZ318" s="1418"/>
      <c r="BA318" s="1419"/>
      <c r="BB318" s="1420"/>
      <c r="BC318" s="1421"/>
      <c r="BD318" s="1422"/>
      <c r="BE318" s="1423"/>
      <c r="BH318" s="3">
        <v>1</v>
      </c>
    </row>
    <row r="319" spans="2:60" ht="18.75">
      <c r="B319" s="120"/>
      <c r="C319" s="1410"/>
      <c r="D319" s="1410"/>
      <c r="E319" s="1410"/>
      <c r="F319" s="1411"/>
      <c r="G319" s="1412"/>
      <c r="H319" s="1413"/>
      <c r="I319" s="1414"/>
      <c r="J319" s="1415"/>
      <c r="K319" s="1416"/>
      <c r="L319" s="1415"/>
      <c r="M319" s="1417"/>
      <c r="N319" s="1418"/>
      <c r="O319" s="1419"/>
      <c r="P319" s="1420"/>
      <c r="Q319" s="1421"/>
      <c r="R319" s="1422"/>
      <c r="S319" s="1423"/>
      <c r="U319" s="120"/>
      <c r="V319" s="1410"/>
      <c r="W319" s="1410"/>
      <c r="X319" s="1410"/>
      <c r="Y319" s="1411"/>
      <c r="Z319" s="1412"/>
      <c r="AA319" s="1413"/>
      <c r="AB319" s="1414"/>
      <c r="AC319" s="1415"/>
      <c r="AD319" s="1416"/>
      <c r="AE319" s="1415"/>
      <c r="AF319" s="1417"/>
      <c r="AG319" s="1418"/>
      <c r="AH319" s="1419"/>
      <c r="AI319" s="1420"/>
      <c r="AJ319" s="1421"/>
      <c r="AK319" s="1422"/>
      <c r="AL319" s="1423"/>
      <c r="AN319" s="120"/>
      <c r="AO319" s="1410"/>
      <c r="AP319" s="1410"/>
      <c r="AQ319" s="1410"/>
      <c r="AR319" s="1411"/>
      <c r="AS319" s="1412"/>
      <c r="AT319" s="1413"/>
      <c r="AU319" s="1414"/>
      <c r="AV319" s="1415"/>
      <c r="AW319" s="1416"/>
      <c r="AX319" s="1415"/>
      <c r="AY319" s="1417"/>
      <c r="AZ319" s="1418"/>
      <c r="BA319" s="1419"/>
      <c r="BB319" s="1420"/>
      <c r="BC319" s="1421"/>
      <c r="BD319" s="1422"/>
      <c r="BE319" s="1423"/>
      <c r="BH319" s="3">
        <v>1</v>
      </c>
    </row>
    <row r="320" spans="2:60" ht="18.75">
      <c r="B320" s="120"/>
      <c r="C320" s="1410"/>
      <c r="D320" s="1410"/>
      <c r="E320" s="1410"/>
      <c r="F320" s="1411"/>
      <c r="G320" s="1412"/>
      <c r="H320" s="1413"/>
      <c r="I320" s="1414"/>
      <c r="J320" s="1415"/>
      <c r="K320" s="1416"/>
      <c r="L320" s="1415"/>
      <c r="M320" s="1417"/>
      <c r="N320" s="1418"/>
      <c r="O320" s="1419"/>
      <c r="P320" s="1420"/>
      <c r="Q320" s="1421"/>
      <c r="R320" s="1422"/>
      <c r="S320" s="1423"/>
      <c r="U320" s="120"/>
      <c r="V320" s="1410"/>
      <c r="W320" s="1410"/>
      <c r="X320" s="1410"/>
      <c r="Y320" s="1411"/>
      <c r="Z320" s="1412"/>
      <c r="AA320" s="1413"/>
      <c r="AB320" s="1414"/>
      <c r="AC320" s="1415"/>
      <c r="AD320" s="1416"/>
      <c r="AE320" s="1415"/>
      <c r="AF320" s="1417"/>
      <c r="AG320" s="1418"/>
      <c r="AH320" s="1419"/>
      <c r="AI320" s="1420"/>
      <c r="AJ320" s="1421"/>
      <c r="AK320" s="1422"/>
      <c r="AL320" s="1423"/>
      <c r="AN320" s="120"/>
      <c r="AO320" s="1410"/>
      <c r="AP320" s="1410"/>
      <c r="AQ320" s="1410"/>
      <c r="AR320" s="1411"/>
      <c r="AS320" s="1412"/>
      <c r="AT320" s="1413"/>
      <c r="AU320" s="1414"/>
      <c r="AV320" s="1415"/>
      <c r="AW320" s="1416"/>
      <c r="AX320" s="1415"/>
      <c r="AY320" s="1417"/>
      <c r="AZ320" s="1418"/>
      <c r="BA320" s="1419"/>
      <c r="BB320" s="1420"/>
      <c r="BC320" s="1421"/>
      <c r="BD320" s="1422"/>
      <c r="BE320" s="1423"/>
      <c r="BH320" s="3">
        <v>1</v>
      </c>
    </row>
    <row r="321" spans="2:60" ht="18.75">
      <c r="B321" s="120"/>
      <c r="C321" s="1410"/>
      <c r="D321" s="1410"/>
      <c r="E321" s="1410"/>
      <c r="F321" s="1411"/>
      <c r="G321" s="1412"/>
      <c r="H321" s="1413"/>
      <c r="I321" s="1414"/>
      <c r="J321" s="1415"/>
      <c r="K321" s="1416"/>
      <c r="L321" s="1415"/>
      <c r="M321" s="1417"/>
      <c r="N321" s="1418"/>
      <c r="O321" s="1419"/>
      <c r="P321" s="1420"/>
      <c r="Q321" s="1421"/>
      <c r="R321" s="1422"/>
      <c r="S321" s="1423"/>
      <c r="U321" s="120"/>
      <c r="V321" s="1410"/>
      <c r="W321" s="1410"/>
      <c r="X321" s="1410"/>
      <c r="Y321" s="1411"/>
      <c r="Z321" s="1412"/>
      <c r="AA321" s="1413"/>
      <c r="AB321" s="1414"/>
      <c r="AC321" s="1415"/>
      <c r="AD321" s="1416"/>
      <c r="AE321" s="1415"/>
      <c r="AF321" s="1417"/>
      <c r="AG321" s="1418"/>
      <c r="AH321" s="1419"/>
      <c r="AI321" s="1420"/>
      <c r="AJ321" s="1421"/>
      <c r="AK321" s="1422"/>
      <c r="AL321" s="1423"/>
      <c r="AN321" s="120"/>
      <c r="AO321" s="1410"/>
      <c r="AP321" s="1410"/>
      <c r="AQ321" s="1410"/>
      <c r="AR321" s="1411"/>
      <c r="AS321" s="1412"/>
      <c r="AT321" s="1413"/>
      <c r="AU321" s="1414"/>
      <c r="AV321" s="1415"/>
      <c r="AW321" s="1416"/>
      <c r="AX321" s="1415"/>
      <c r="AY321" s="1417"/>
      <c r="AZ321" s="1418"/>
      <c r="BA321" s="1419"/>
      <c r="BB321" s="1420"/>
      <c r="BC321" s="1421"/>
      <c r="BD321" s="1422"/>
      <c r="BE321" s="1423"/>
      <c r="BH321" s="3">
        <v>1</v>
      </c>
    </row>
    <row r="322" spans="2:60" ht="18.75">
      <c r="B322" s="120"/>
      <c r="C322" s="1410"/>
      <c r="D322" s="1410"/>
      <c r="E322" s="1410"/>
      <c r="F322" s="1411"/>
      <c r="G322" s="1412"/>
      <c r="H322" s="1413"/>
      <c r="I322" s="1414"/>
      <c r="J322" s="1415"/>
      <c r="K322" s="1416"/>
      <c r="L322" s="1415"/>
      <c r="M322" s="1417"/>
      <c r="N322" s="1418"/>
      <c r="O322" s="1419"/>
      <c r="P322" s="1420"/>
      <c r="Q322" s="1421"/>
      <c r="R322" s="1422"/>
      <c r="S322" s="1423"/>
      <c r="U322" s="120"/>
      <c r="V322" s="1410"/>
      <c r="W322" s="1410"/>
      <c r="X322" s="1410"/>
      <c r="Y322" s="1411"/>
      <c r="Z322" s="1412"/>
      <c r="AA322" s="1413"/>
      <c r="AB322" s="1414"/>
      <c r="AC322" s="1415"/>
      <c r="AD322" s="1416"/>
      <c r="AE322" s="1415"/>
      <c r="AF322" s="1417"/>
      <c r="AG322" s="1418"/>
      <c r="AH322" s="1419"/>
      <c r="AI322" s="1420"/>
      <c r="AJ322" s="1421"/>
      <c r="AK322" s="1422"/>
      <c r="AL322" s="1423"/>
      <c r="AN322" s="120"/>
      <c r="AO322" s="1410"/>
      <c r="AP322" s="1410"/>
      <c r="AQ322" s="1410"/>
      <c r="AR322" s="1411"/>
      <c r="AS322" s="1412"/>
      <c r="AT322" s="1413"/>
      <c r="AU322" s="1414"/>
      <c r="AV322" s="1415"/>
      <c r="AW322" s="1416"/>
      <c r="AX322" s="1415"/>
      <c r="AY322" s="1417"/>
      <c r="AZ322" s="1418"/>
      <c r="BA322" s="1419"/>
      <c r="BB322" s="1420"/>
      <c r="BC322" s="1421"/>
      <c r="BD322" s="1422"/>
      <c r="BE322" s="1423"/>
      <c r="BH322" s="3">
        <v>1</v>
      </c>
    </row>
    <row r="323" spans="2:60" ht="18.75">
      <c r="B323" s="120"/>
      <c r="C323" s="1410"/>
      <c r="D323" s="1410"/>
      <c r="E323" s="1410"/>
      <c r="F323" s="1411"/>
      <c r="G323" s="1412"/>
      <c r="H323" s="1413"/>
      <c r="I323" s="1414"/>
      <c r="J323" s="1415"/>
      <c r="K323" s="1416"/>
      <c r="L323" s="1415"/>
      <c r="M323" s="1417"/>
      <c r="N323" s="1418"/>
      <c r="O323" s="1419"/>
      <c r="P323" s="1420"/>
      <c r="Q323" s="1421"/>
      <c r="R323" s="1422"/>
      <c r="S323" s="1423"/>
      <c r="U323" s="120"/>
      <c r="V323" s="1410"/>
      <c r="W323" s="1410"/>
      <c r="X323" s="1410"/>
      <c r="Y323" s="1411"/>
      <c r="Z323" s="1412"/>
      <c r="AA323" s="1413"/>
      <c r="AB323" s="1414"/>
      <c r="AC323" s="1415"/>
      <c r="AD323" s="1416"/>
      <c r="AE323" s="1415"/>
      <c r="AF323" s="1417"/>
      <c r="AG323" s="1418"/>
      <c r="AH323" s="1419"/>
      <c r="AI323" s="1420"/>
      <c r="AJ323" s="1421"/>
      <c r="AK323" s="1422"/>
      <c r="AL323" s="1423"/>
      <c r="AN323" s="120"/>
      <c r="AO323" s="1410"/>
      <c r="AP323" s="1410"/>
      <c r="AQ323" s="1410"/>
      <c r="AR323" s="1411"/>
      <c r="AS323" s="1412"/>
      <c r="AT323" s="1413"/>
      <c r="AU323" s="1414"/>
      <c r="AV323" s="1415"/>
      <c r="AW323" s="1416"/>
      <c r="AX323" s="1415"/>
      <c r="AY323" s="1417"/>
      <c r="AZ323" s="1418"/>
      <c r="BA323" s="1419"/>
      <c r="BB323" s="1420"/>
      <c r="BC323" s="1421"/>
      <c r="BD323" s="1422"/>
      <c r="BE323" s="1423"/>
      <c r="BH323" s="3">
        <v>1</v>
      </c>
    </row>
    <row r="324" spans="2:60" ht="18.75">
      <c r="B324" s="120"/>
      <c r="C324" s="1410"/>
      <c r="D324" s="1410"/>
      <c r="E324" s="1410"/>
      <c r="F324" s="1411"/>
      <c r="G324" s="1412"/>
      <c r="H324" s="1413"/>
      <c r="I324" s="1414"/>
      <c r="J324" s="1415"/>
      <c r="K324" s="1416"/>
      <c r="L324" s="1415"/>
      <c r="M324" s="1417"/>
      <c r="N324" s="1418"/>
      <c r="O324" s="1419"/>
      <c r="P324" s="1420"/>
      <c r="Q324" s="1421"/>
      <c r="R324" s="1422"/>
      <c r="S324" s="1423"/>
      <c r="U324" s="120"/>
      <c r="V324" s="1410"/>
      <c r="W324" s="1410"/>
      <c r="X324" s="1410"/>
      <c r="Y324" s="1411"/>
      <c r="Z324" s="1412"/>
      <c r="AA324" s="1413"/>
      <c r="AB324" s="1414"/>
      <c r="AC324" s="1415"/>
      <c r="AD324" s="1416"/>
      <c r="AE324" s="1415"/>
      <c r="AF324" s="1417"/>
      <c r="AG324" s="1418"/>
      <c r="AH324" s="1419"/>
      <c r="AI324" s="1420"/>
      <c r="AJ324" s="1421"/>
      <c r="AK324" s="1422"/>
      <c r="AL324" s="1423"/>
      <c r="AN324" s="120"/>
      <c r="AO324" s="1410"/>
      <c r="AP324" s="1410"/>
      <c r="AQ324" s="1410"/>
      <c r="AR324" s="1411"/>
      <c r="AS324" s="1412"/>
      <c r="AT324" s="1413"/>
      <c r="AU324" s="1414"/>
      <c r="AV324" s="1415"/>
      <c r="AW324" s="1416"/>
      <c r="AX324" s="1415"/>
      <c r="AY324" s="1417"/>
      <c r="AZ324" s="1418"/>
      <c r="BA324" s="1419"/>
      <c r="BB324" s="1420"/>
      <c r="BC324" s="1421"/>
      <c r="BD324" s="1422"/>
      <c r="BE324" s="1423"/>
      <c r="BH324" s="3">
        <v>1</v>
      </c>
    </row>
    <row r="325" spans="2:60" ht="18.75">
      <c r="B325" s="120"/>
      <c r="C325" s="1410"/>
      <c r="D325" s="1410"/>
      <c r="E325" s="1410"/>
      <c r="F325" s="1411"/>
      <c r="G325" s="1412"/>
      <c r="H325" s="1413"/>
      <c r="I325" s="1414"/>
      <c r="J325" s="1415"/>
      <c r="K325" s="1416"/>
      <c r="L325" s="1415"/>
      <c r="M325" s="1417"/>
      <c r="N325" s="1418"/>
      <c r="O325" s="1419"/>
      <c r="P325" s="1420"/>
      <c r="Q325" s="1421"/>
      <c r="R325" s="1422"/>
      <c r="S325" s="1423"/>
      <c r="U325" s="120"/>
      <c r="V325" s="1410"/>
      <c r="W325" s="1410"/>
      <c r="X325" s="1410"/>
      <c r="Y325" s="1411"/>
      <c r="Z325" s="1412"/>
      <c r="AA325" s="1413"/>
      <c r="AB325" s="1414"/>
      <c r="AC325" s="1415"/>
      <c r="AD325" s="1416"/>
      <c r="AE325" s="1415"/>
      <c r="AF325" s="1417"/>
      <c r="AG325" s="1418"/>
      <c r="AH325" s="1419"/>
      <c r="AI325" s="1420"/>
      <c r="AJ325" s="1421"/>
      <c r="AK325" s="1422"/>
      <c r="AL325" s="1423"/>
      <c r="AN325" s="120"/>
      <c r="AO325" s="1410"/>
      <c r="AP325" s="1410"/>
      <c r="AQ325" s="1410"/>
      <c r="AR325" s="1411"/>
      <c r="AS325" s="1412"/>
      <c r="AT325" s="1413"/>
      <c r="AU325" s="1414"/>
      <c r="AV325" s="1415"/>
      <c r="AW325" s="1416"/>
      <c r="AX325" s="1415"/>
      <c r="AY325" s="1417"/>
      <c r="AZ325" s="1418"/>
      <c r="BA325" s="1419"/>
      <c r="BB325" s="1420"/>
      <c r="BC325" s="1421"/>
      <c r="BD325" s="1422"/>
      <c r="BE325" s="1423"/>
      <c r="BH325" s="3">
        <v>1</v>
      </c>
    </row>
    <row r="326" spans="2:60" ht="18.75">
      <c r="B326" s="120"/>
      <c r="C326" s="1410"/>
      <c r="D326" s="1410"/>
      <c r="E326" s="1410"/>
      <c r="F326" s="1411"/>
      <c r="G326" s="1412"/>
      <c r="H326" s="1413"/>
      <c r="I326" s="1414"/>
      <c r="J326" s="1415"/>
      <c r="K326" s="1416"/>
      <c r="L326" s="1415"/>
      <c r="M326" s="1417"/>
      <c r="N326" s="1418"/>
      <c r="O326" s="1419"/>
      <c r="P326" s="1420"/>
      <c r="Q326" s="1421"/>
      <c r="R326" s="1422"/>
      <c r="S326" s="1423"/>
      <c r="U326" s="120"/>
      <c r="V326" s="1410"/>
      <c r="W326" s="1410"/>
      <c r="X326" s="1410"/>
      <c r="Y326" s="1411"/>
      <c r="Z326" s="1412"/>
      <c r="AA326" s="1413"/>
      <c r="AB326" s="1414"/>
      <c r="AC326" s="1415"/>
      <c r="AD326" s="1416"/>
      <c r="AE326" s="1415"/>
      <c r="AF326" s="1417"/>
      <c r="AG326" s="1418"/>
      <c r="AH326" s="1419"/>
      <c r="AI326" s="1420"/>
      <c r="AJ326" s="1421"/>
      <c r="AK326" s="1422"/>
      <c r="AL326" s="1423"/>
      <c r="AN326" s="120"/>
      <c r="AO326" s="1410"/>
      <c r="AP326" s="1410"/>
      <c r="AQ326" s="1410"/>
      <c r="AR326" s="1411"/>
      <c r="AS326" s="1412"/>
      <c r="AT326" s="1413"/>
      <c r="AU326" s="1414"/>
      <c r="AV326" s="1415"/>
      <c r="AW326" s="1416"/>
      <c r="AX326" s="1415"/>
      <c r="AY326" s="1417"/>
      <c r="AZ326" s="1418"/>
      <c r="BA326" s="1419"/>
      <c r="BB326" s="1420"/>
      <c r="BC326" s="1421"/>
      <c r="BD326" s="1422"/>
      <c r="BE326" s="1423"/>
      <c r="BH326" s="3">
        <v>1</v>
      </c>
    </row>
    <row r="327" spans="2:60" ht="18.75">
      <c r="B327" s="120"/>
      <c r="C327" s="1410"/>
      <c r="D327" s="1410"/>
      <c r="E327" s="1410"/>
      <c r="F327" s="1411"/>
      <c r="G327" s="1412"/>
      <c r="H327" s="1413"/>
      <c r="I327" s="1414"/>
      <c r="J327" s="1415"/>
      <c r="K327" s="1416"/>
      <c r="L327" s="1415"/>
      <c r="M327" s="1417"/>
      <c r="N327" s="1418"/>
      <c r="O327" s="1419"/>
      <c r="P327" s="1420"/>
      <c r="Q327" s="1421"/>
      <c r="R327" s="1422"/>
      <c r="S327" s="1423"/>
      <c r="U327" s="120"/>
      <c r="V327" s="1410"/>
      <c r="W327" s="1410"/>
      <c r="X327" s="1410"/>
      <c r="Y327" s="1411"/>
      <c r="Z327" s="1412"/>
      <c r="AA327" s="1413"/>
      <c r="AB327" s="1414"/>
      <c r="AC327" s="1415"/>
      <c r="AD327" s="1416"/>
      <c r="AE327" s="1415"/>
      <c r="AF327" s="1417"/>
      <c r="AG327" s="1418"/>
      <c r="AH327" s="1419"/>
      <c r="AI327" s="1420"/>
      <c r="AJ327" s="1421"/>
      <c r="AK327" s="1422"/>
      <c r="AL327" s="1423"/>
      <c r="AN327" s="120"/>
      <c r="AO327" s="1410"/>
      <c r="AP327" s="1410"/>
      <c r="AQ327" s="1410"/>
      <c r="AR327" s="1411"/>
      <c r="AS327" s="1412"/>
      <c r="AT327" s="1413"/>
      <c r="AU327" s="1414"/>
      <c r="AV327" s="1415"/>
      <c r="AW327" s="1416"/>
      <c r="AX327" s="1415"/>
      <c r="AY327" s="1417"/>
      <c r="AZ327" s="1418"/>
      <c r="BA327" s="1419"/>
      <c r="BB327" s="1420"/>
      <c r="BC327" s="1421"/>
      <c r="BD327" s="1422"/>
      <c r="BE327" s="1423"/>
      <c r="BH327" s="3">
        <v>1</v>
      </c>
    </row>
    <row r="328" spans="2:60" ht="18.75">
      <c r="B328" s="120"/>
      <c r="C328" s="1410"/>
      <c r="D328" s="1410"/>
      <c r="E328" s="1410"/>
      <c r="F328" s="1411"/>
      <c r="G328" s="1412"/>
      <c r="H328" s="1413"/>
      <c r="I328" s="1414"/>
      <c r="J328" s="1415"/>
      <c r="K328" s="1416"/>
      <c r="L328" s="1415"/>
      <c r="M328" s="1417"/>
      <c r="N328" s="1418"/>
      <c r="O328" s="1419"/>
      <c r="P328" s="1420"/>
      <c r="Q328" s="1421"/>
      <c r="R328" s="1422"/>
      <c r="S328" s="1423"/>
      <c r="U328" s="120"/>
      <c r="V328" s="1410"/>
      <c r="W328" s="1410"/>
      <c r="X328" s="1410"/>
      <c r="Y328" s="1411"/>
      <c r="Z328" s="1412"/>
      <c r="AA328" s="1413"/>
      <c r="AB328" s="1414"/>
      <c r="AC328" s="1415"/>
      <c r="AD328" s="1416"/>
      <c r="AE328" s="1415"/>
      <c r="AF328" s="1417"/>
      <c r="AG328" s="1418"/>
      <c r="AH328" s="1419"/>
      <c r="AI328" s="1420"/>
      <c r="AJ328" s="1421"/>
      <c r="AK328" s="1422"/>
      <c r="AL328" s="1423"/>
      <c r="AN328" s="120"/>
      <c r="AO328" s="1410"/>
      <c r="AP328" s="1410"/>
      <c r="AQ328" s="1410"/>
      <c r="AR328" s="1411"/>
      <c r="AS328" s="1412"/>
      <c r="AT328" s="1413"/>
      <c r="AU328" s="1414"/>
      <c r="AV328" s="1415"/>
      <c r="AW328" s="1416"/>
      <c r="AX328" s="1415"/>
      <c r="AY328" s="1417"/>
      <c r="AZ328" s="1418"/>
      <c r="BA328" s="1419"/>
      <c r="BB328" s="1420"/>
      <c r="BC328" s="1421"/>
      <c r="BD328" s="1422"/>
      <c r="BE328" s="1423"/>
      <c r="BH328" s="3">
        <v>1</v>
      </c>
    </row>
    <row r="329" spans="2:60" ht="18.75">
      <c r="B329" s="120"/>
      <c r="C329" s="1410"/>
      <c r="D329" s="1410"/>
      <c r="E329" s="1410"/>
      <c r="F329" s="1411"/>
      <c r="G329" s="1412"/>
      <c r="H329" s="1413"/>
      <c r="I329" s="1414"/>
      <c r="J329" s="1415"/>
      <c r="K329" s="1416"/>
      <c r="L329" s="1415"/>
      <c r="M329" s="1417"/>
      <c r="N329" s="1418"/>
      <c r="O329" s="1419"/>
      <c r="P329" s="1420"/>
      <c r="Q329" s="1421"/>
      <c r="R329" s="1422"/>
      <c r="S329" s="1423"/>
      <c r="U329" s="120"/>
      <c r="V329" s="1410"/>
      <c r="W329" s="1410"/>
      <c r="X329" s="1410"/>
      <c r="Y329" s="1411"/>
      <c r="Z329" s="1412"/>
      <c r="AA329" s="1413"/>
      <c r="AB329" s="1414"/>
      <c r="AC329" s="1415"/>
      <c r="AD329" s="1416"/>
      <c r="AE329" s="1415"/>
      <c r="AF329" s="1417"/>
      <c r="AG329" s="1418"/>
      <c r="AH329" s="1419"/>
      <c r="AI329" s="1420"/>
      <c r="AJ329" s="1421"/>
      <c r="AK329" s="1422"/>
      <c r="AL329" s="1423"/>
      <c r="AN329" s="120"/>
      <c r="AO329" s="1410"/>
      <c r="AP329" s="1410"/>
      <c r="AQ329" s="1410"/>
      <c r="AR329" s="1411"/>
      <c r="AS329" s="1412"/>
      <c r="AT329" s="1413"/>
      <c r="AU329" s="1414"/>
      <c r="AV329" s="1415"/>
      <c r="AW329" s="1416"/>
      <c r="AX329" s="1415"/>
      <c r="AY329" s="1417"/>
      <c r="AZ329" s="1418"/>
      <c r="BA329" s="1419"/>
      <c r="BB329" s="1420"/>
      <c r="BC329" s="1421"/>
      <c r="BD329" s="1422"/>
      <c r="BE329" s="1423"/>
      <c r="BH329" s="3">
        <v>1</v>
      </c>
    </row>
    <row r="330" spans="2:60" ht="18.75">
      <c r="B330" s="120"/>
      <c r="C330" s="1410"/>
      <c r="D330" s="1410"/>
      <c r="E330" s="1410"/>
      <c r="F330" s="1411"/>
      <c r="G330" s="1412"/>
      <c r="H330" s="1413"/>
      <c r="I330" s="1414"/>
      <c r="J330" s="1415"/>
      <c r="K330" s="1416"/>
      <c r="L330" s="1415"/>
      <c r="M330" s="1417"/>
      <c r="N330" s="1418"/>
      <c r="O330" s="1419"/>
      <c r="P330" s="1420"/>
      <c r="Q330" s="1421"/>
      <c r="R330" s="1422"/>
      <c r="S330" s="1423"/>
      <c r="U330" s="120"/>
      <c r="V330" s="1410"/>
      <c r="W330" s="1410"/>
      <c r="X330" s="1410"/>
      <c r="Y330" s="1411"/>
      <c r="Z330" s="1412"/>
      <c r="AA330" s="1413"/>
      <c r="AB330" s="1414"/>
      <c r="AC330" s="1415"/>
      <c r="AD330" s="1416"/>
      <c r="AE330" s="1415"/>
      <c r="AF330" s="1417"/>
      <c r="AG330" s="1418"/>
      <c r="AH330" s="1419"/>
      <c r="AI330" s="1420"/>
      <c r="AJ330" s="1421"/>
      <c r="AK330" s="1422"/>
      <c r="AL330" s="1423"/>
      <c r="AN330" s="120"/>
      <c r="AO330" s="1410"/>
      <c r="AP330" s="1410"/>
      <c r="AQ330" s="1410"/>
      <c r="AR330" s="1411"/>
      <c r="AS330" s="1412"/>
      <c r="AT330" s="1413"/>
      <c r="AU330" s="1414"/>
      <c r="AV330" s="1415"/>
      <c r="AW330" s="1416"/>
      <c r="AX330" s="1415"/>
      <c r="AY330" s="1417"/>
      <c r="AZ330" s="1418"/>
      <c r="BA330" s="1419"/>
      <c r="BB330" s="1420"/>
      <c r="BC330" s="1421"/>
      <c r="BD330" s="1422"/>
      <c r="BE330" s="1423"/>
      <c r="BH330" s="3">
        <v>1</v>
      </c>
    </row>
    <row r="331" spans="2:60" ht="18.75">
      <c r="B331" s="120"/>
      <c r="C331" s="1410"/>
      <c r="D331" s="1410"/>
      <c r="E331" s="1410"/>
      <c r="F331" s="1411"/>
      <c r="G331" s="1412"/>
      <c r="H331" s="1413"/>
      <c r="I331" s="1414"/>
      <c r="J331" s="1415"/>
      <c r="K331" s="1416"/>
      <c r="L331" s="1415"/>
      <c r="M331" s="1417"/>
      <c r="N331" s="1418"/>
      <c r="O331" s="1419"/>
      <c r="P331" s="1420"/>
      <c r="Q331" s="1421"/>
      <c r="R331" s="1422"/>
      <c r="S331" s="1423"/>
      <c r="U331" s="120"/>
      <c r="V331" s="1410"/>
      <c r="W331" s="1410"/>
      <c r="X331" s="1410"/>
      <c r="Y331" s="1411"/>
      <c r="Z331" s="1412"/>
      <c r="AA331" s="1413"/>
      <c r="AB331" s="1414"/>
      <c r="AC331" s="1415"/>
      <c r="AD331" s="1416"/>
      <c r="AE331" s="1415"/>
      <c r="AF331" s="1417"/>
      <c r="AG331" s="1418"/>
      <c r="AH331" s="1419"/>
      <c r="AI331" s="1420"/>
      <c r="AJ331" s="1421"/>
      <c r="AK331" s="1422"/>
      <c r="AL331" s="1423"/>
      <c r="AN331" s="120"/>
      <c r="AO331" s="1410"/>
      <c r="AP331" s="1410"/>
      <c r="AQ331" s="1410"/>
      <c r="AR331" s="1411"/>
      <c r="AS331" s="1412"/>
      <c r="AT331" s="1413"/>
      <c r="AU331" s="1414"/>
      <c r="AV331" s="1415"/>
      <c r="AW331" s="1416"/>
      <c r="AX331" s="1415"/>
      <c r="AY331" s="1417"/>
      <c r="AZ331" s="1418"/>
      <c r="BA331" s="1419"/>
      <c r="BB331" s="1420"/>
      <c r="BC331" s="1421"/>
      <c r="BD331" s="1422"/>
      <c r="BE331" s="1423"/>
      <c r="BH331" s="3">
        <v>1</v>
      </c>
    </row>
    <row r="332" spans="2:60" ht="18.75">
      <c r="B332" s="120"/>
      <c r="C332" s="1410"/>
      <c r="D332" s="1410"/>
      <c r="E332" s="1410"/>
      <c r="F332" s="1411"/>
      <c r="G332" s="1412"/>
      <c r="H332" s="1413"/>
      <c r="I332" s="1414"/>
      <c r="J332" s="1415"/>
      <c r="K332" s="1416"/>
      <c r="L332" s="1415"/>
      <c r="M332" s="1417"/>
      <c r="N332" s="1418"/>
      <c r="O332" s="1419"/>
      <c r="P332" s="1420"/>
      <c r="Q332" s="1421"/>
      <c r="R332" s="1422"/>
      <c r="S332" s="1423"/>
      <c r="U332" s="120"/>
      <c r="V332" s="1410"/>
      <c r="W332" s="1410"/>
      <c r="X332" s="1410"/>
      <c r="Y332" s="1411"/>
      <c r="Z332" s="1412"/>
      <c r="AA332" s="1413"/>
      <c r="AB332" s="1414"/>
      <c r="AC332" s="1415"/>
      <c r="AD332" s="1416"/>
      <c r="AE332" s="1415"/>
      <c r="AF332" s="1417"/>
      <c r="AG332" s="1418"/>
      <c r="AH332" s="1419"/>
      <c r="AI332" s="1420"/>
      <c r="AJ332" s="1421"/>
      <c r="AK332" s="1422"/>
      <c r="AL332" s="1423"/>
      <c r="AN332" s="120"/>
      <c r="AO332" s="1410"/>
      <c r="AP332" s="1410"/>
      <c r="AQ332" s="1410"/>
      <c r="AR332" s="1411"/>
      <c r="AS332" s="1412"/>
      <c r="AT332" s="1413"/>
      <c r="AU332" s="1414"/>
      <c r="AV332" s="1415"/>
      <c r="AW332" s="1416"/>
      <c r="AX332" s="1415"/>
      <c r="AY332" s="1417"/>
      <c r="AZ332" s="1418"/>
      <c r="BA332" s="1419"/>
      <c r="BB332" s="1420"/>
      <c r="BC332" s="1421"/>
      <c r="BD332" s="1422"/>
      <c r="BE332" s="1423"/>
      <c r="BH332" s="3">
        <v>1</v>
      </c>
    </row>
    <row r="333" spans="2:60" ht="18.75">
      <c r="B333" s="120"/>
      <c r="C333" s="1410"/>
      <c r="D333" s="1410"/>
      <c r="E333" s="1410"/>
      <c r="F333" s="1411"/>
      <c r="G333" s="1412"/>
      <c r="H333" s="1413"/>
      <c r="I333" s="1414"/>
      <c r="J333" s="1415"/>
      <c r="K333" s="1416"/>
      <c r="L333" s="1415"/>
      <c r="M333" s="1417"/>
      <c r="N333" s="1418"/>
      <c r="O333" s="1419"/>
      <c r="P333" s="1420"/>
      <c r="Q333" s="1421"/>
      <c r="R333" s="1422"/>
      <c r="S333" s="1423"/>
      <c r="U333" s="120"/>
      <c r="V333" s="1410"/>
      <c r="W333" s="1410"/>
      <c r="X333" s="1410"/>
      <c r="Y333" s="1411"/>
      <c r="Z333" s="1412"/>
      <c r="AA333" s="1413"/>
      <c r="AB333" s="1414"/>
      <c r="AC333" s="1415"/>
      <c r="AD333" s="1416"/>
      <c r="AE333" s="1415"/>
      <c r="AF333" s="1417"/>
      <c r="AG333" s="1418"/>
      <c r="AH333" s="1419"/>
      <c r="AI333" s="1420"/>
      <c r="AJ333" s="1421"/>
      <c r="AK333" s="1422"/>
      <c r="AL333" s="1423"/>
      <c r="AN333" s="120"/>
      <c r="AO333" s="1410"/>
      <c r="AP333" s="1410"/>
      <c r="AQ333" s="1410"/>
      <c r="AR333" s="1411"/>
      <c r="AS333" s="1412"/>
      <c r="AT333" s="1413"/>
      <c r="AU333" s="1414"/>
      <c r="AV333" s="1415"/>
      <c r="AW333" s="1416"/>
      <c r="AX333" s="1415"/>
      <c r="AY333" s="1417"/>
      <c r="AZ333" s="1418"/>
      <c r="BA333" s="1419"/>
      <c r="BB333" s="1420"/>
      <c r="BC333" s="1421"/>
      <c r="BD333" s="1422"/>
      <c r="BE333" s="1423"/>
      <c r="BH333" s="3">
        <v>1</v>
      </c>
    </row>
    <row r="334" spans="2:60" ht="18.75">
      <c r="B334" s="120"/>
      <c r="C334" s="1410"/>
      <c r="D334" s="1410"/>
      <c r="E334" s="1410"/>
      <c r="F334" s="1411"/>
      <c r="G334" s="1412"/>
      <c r="H334" s="1413"/>
      <c r="I334" s="1414"/>
      <c r="J334" s="1415"/>
      <c r="K334" s="1416"/>
      <c r="L334" s="1415"/>
      <c r="M334" s="1417"/>
      <c r="N334" s="1418"/>
      <c r="O334" s="1419"/>
      <c r="P334" s="1420"/>
      <c r="Q334" s="1421"/>
      <c r="R334" s="1422"/>
      <c r="S334" s="1423"/>
      <c r="U334" s="120"/>
      <c r="V334" s="1410"/>
      <c r="W334" s="1410"/>
      <c r="X334" s="1410"/>
      <c r="Y334" s="1411"/>
      <c r="Z334" s="1412"/>
      <c r="AA334" s="1413"/>
      <c r="AB334" s="1414"/>
      <c r="AC334" s="1415"/>
      <c r="AD334" s="1416"/>
      <c r="AE334" s="1415"/>
      <c r="AF334" s="1417"/>
      <c r="AG334" s="1418"/>
      <c r="AH334" s="1419"/>
      <c r="AI334" s="1420"/>
      <c r="AJ334" s="1421"/>
      <c r="AK334" s="1422"/>
      <c r="AL334" s="1423"/>
      <c r="AN334" s="120"/>
      <c r="AO334" s="1410"/>
      <c r="AP334" s="1410"/>
      <c r="AQ334" s="1410"/>
      <c r="AR334" s="1411"/>
      <c r="AS334" s="1412"/>
      <c r="AT334" s="1413"/>
      <c r="AU334" s="1414"/>
      <c r="AV334" s="1415"/>
      <c r="AW334" s="1416"/>
      <c r="AX334" s="1415"/>
      <c r="AY334" s="1417"/>
      <c r="AZ334" s="1418"/>
      <c r="BA334" s="1419"/>
      <c r="BB334" s="1420"/>
      <c r="BC334" s="1421"/>
      <c r="BD334" s="1422"/>
      <c r="BE334" s="1423"/>
      <c r="BH334" s="3">
        <v>1</v>
      </c>
    </row>
    <row r="335" spans="2:60" ht="18.75">
      <c r="B335" s="120"/>
      <c r="C335" s="1410"/>
      <c r="D335" s="1410"/>
      <c r="E335" s="1410"/>
      <c r="F335" s="1411"/>
      <c r="G335" s="1412"/>
      <c r="H335" s="1413"/>
      <c r="I335" s="1414"/>
      <c r="J335" s="1415"/>
      <c r="K335" s="1416"/>
      <c r="L335" s="1415"/>
      <c r="M335" s="1417"/>
      <c r="N335" s="1418"/>
      <c r="O335" s="1419"/>
      <c r="P335" s="1420"/>
      <c r="Q335" s="1421"/>
      <c r="R335" s="1422"/>
      <c r="S335" s="1423"/>
      <c r="U335" s="120"/>
      <c r="V335" s="1410"/>
      <c r="W335" s="1410"/>
      <c r="X335" s="1410"/>
      <c r="Y335" s="1411"/>
      <c r="Z335" s="1412"/>
      <c r="AA335" s="1413"/>
      <c r="AB335" s="1414"/>
      <c r="AC335" s="1415"/>
      <c r="AD335" s="1416"/>
      <c r="AE335" s="1415"/>
      <c r="AF335" s="1417"/>
      <c r="AG335" s="1418"/>
      <c r="AH335" s="1419"/>
      <c r="AI335" s="1420"/>
      <c r="AJ335" s="1421"/>
      <c r="AK335" s="1422"/>
      <c r="AL335" s="1423"/>
      <c r="AN335" s="120"/>
      <c r="AO335" s="1410"/>
      <c r="AP335" s="1410"/>
      <c r="AQ335" s="1410"/>
      <c r="AR335" s="1411"/>
      <c r="AS335" s="1412"/>
      <c r="AT335" s="1413"/>
      <c r="AU335" s="1414"/>
      <c r="AV335" s="1415"/>
      <c r="AW335" s="1416"/>
      <c r="AX335" s="1415"/>
      <c r="AY335" s="1417"/>
      <c r="AZ335" s="1418"/>
      <c r="BA335" s="1419"/>
      <c r="BB335" s="1420"/>
      <c r="BC335" s="1421"/>
      <c r="BD335" s="1422"/>
      <c r="BE335" s="1423"/>
      <c r="BH335" s="3">
        <v>1</v>
      </c>
    </row>
    <row r="336" spans="2:60" ht="18.75">
      <c r="B336" s="120"/>
      <c r="C336" s="1410"/>
      <c r="D336" s="1410"/>
      <c r="E336" s="1410"/>
      <c r="F336" s="1411"/>
      <c r="G336" s="1412"/>
      <c r="H336" s="1413"/>
      <c r="I336" s="1414"/>
      <c r="J336" s="1415"/>
      <c r="K336" s="1416"/>
      <c r="L336" s="1415"/>
      <c r="M336" s="1417"/>
      <c r="N336" s="1418"/>
      <c r="O336" s="1419"/>
      <c r="P336" s="1420"/>
      <c r="Q336" s="1421"/>
      <c r="R336" s="1422"/>
      <c r="S336" s="1423"/>
      <c r="U336" s="120"/>
      <c r="V336" s="1410"/>
      <c r="W336" s="1410"/>
      <c r="X336" s="1410"/>
      <c r="Y336" s="1411"/>
      <c r="Z336" s="1412"/>
      <c r="AA336" s="1413"/>
      <c r="AB336" s="1414"/>
      <c r="AC336" s="1415"/>
      <c r="AD336" s="1416"/>
      <c r="AE336" s="1415"/>
      <c r="AF336" s="1417"/>
      <c r="AG336" s="1418"/>
      <c r="AH336" s="1419"/>
      <c r="AI336" s="1420"/>
      <c r="AJ336" s="1421"/>
      <c r="AK336" s="1422"/>
      <c r="AL336" s="1423"/>
      <c r="AN336" s="120"/>
      <c r="AO336" s="1410"/>
      <c r="AP336" s="1410"/>
      <c r="AQ336" s="1410"/>
      <c r="AR336" s="1411"/>
      <c r="AS336" s="1412"/>
      <c r="AT336" s="1413"/>
      <c r="AU336" s="1414"/>
      <c r="AV336" s="1415"/>
      <c r="AW336" s="1416"/>
      <c r="AX336" s="1415"/>
      <c r="AY336" s="1417"/>
      <c r="AZ336" s="1418"/>
      <c r="BA336" s="1419"/>
      <c r="BB336" s="1420"/>
      <c r="BC336" s="1421"/>
      <c r="BD336" s="1422"/>
      <c r="BE336" s="1423"/>
      <c r="BH336" s="3">
        <v>1</v>
      </c>
    </row>
    <row r="337" spans="1:62" ht="18.75">
      <c r="B337" s="120"/>
      <c r="C337" s="1410"/>
      <c r="D337" s="1410"/>
      <c r="E337" s="1410"/>
      <c r="F337" s="1411"/>
      <c r="G337" s="1412"/>
      <c r="H337" s="1413"/>
      <c r="I337" s="1414"/>
      <c r="J337" s="1415"/>
      <c r="K337" s="1416"/>
      <c r="L337" s="1415"/>
      <c r="M337" s="1417"/>
      <c r="N337" s="1418"/>
      <c r="O337" s="1419"/>
      <c r="P337" s="1420"/>
      <c r="Q337" s="1421"/>
      <c r="R337" s="1422"/>
      <c r="S337" s="1423"/>
      <c r="U337" s="120"/>
      <c r="V337" s="1410"/>
      <c r="W337" s="1410"/>
      <c r="X337" s="1410"/>
      <c r="Y337" s="1411"/>
      <c r="Z337" s="1412"/>
      <c r="AA337" s="1413"/>
      <c r="AB337" s="1414"/>
      <c r="AC337" s="1415"/>
      <c r="AD337" s="1416"/>
      <c r="AE337" s="1415"/>
      <c r="AF337" s="1417"/>
      <c r="AG337" s="1418"/>
      <c r="AH337" s="1419"/>
      <c r="AI337" s="1420"/>
      <c r="AJ337" s="1421"/>
      <c r="AK337" s="1422"/>
      <c r="AL337" s="1423"/>
      <c r="AN337" s="120"/>
      <c r="AO337" s="1410"/>
      <c r="AP337" s="1410"/>
      <c r="AQ337" s="1410"/>
      <c r="AR337" s="1411"/>
      <c r="AS337" s="1412"/>
      <c r="AT337" s="1413"/>
      <c r="AU337" s="1414"/>
      <c r="AV337" s="1415"/>
      <c r="AW337" s="1416"/>
      <c r="AX337" s="1415"/>
      <c r="AY337" s="1417"/>
      <c r="AZ337" s="1418"/>
      <c r="BA337" s="1419"/>
      <c r="BB337" s="1420"/>
      <c r="BC337" s="1421"/>
      <c r="BD337" s="1422"/>
      <c r="BE337" s="1423"/>
      <c r="BH337" s="3">
        <v>1</v>
      </c>
    </row>
    <row r="338" spans="1:62" ht="18.75">
      <c r="B338" s="120"/>
      <c r="C338" s="1410"/>
      <c r="D338" s="1410"/>
      <c r="E338" s="1410"/>
      <c r="F338" s="1411"/>
      <c r="G338" s="1412"/>
      <c r="H338" s="1413"/>
      <c r="I338" s="1414"/>
      <c r="J338" s="1415"/>
      <c r="K338" s="1416"/>
      <c r="L338" s="1415"/>
      <c r="M338" s="1417"/>
      <c r="N338" s="1418"/>
      <c r="O338" s="1419"/>
      <c r="P338" s="1420"/>
      <c r="Q338" s="1421"/>
      <c r="R338" s="1422"/>
      <c r="S338" s="1423"/>
      <c r="U338" s="120"/>
      <c r="V338" s="1410"/>
      <c r="W338" s="1410"/>
      <c r="X338" s="1410"/>
      <c r="Y338" s="1411"/>
      <c r="Z338" s="1412"/>
      <c r="AA338" s="1413"/>
      <c r="AB338" s="1414"/>
      <c r="AC338" s="1415"/>
      <c r="AD338" s="1416"/>
      <c r="AE338" s="1415"/>
      <c r="AF338" s="1417"/>
      <c r="AG338" s="1418"/>
      <c r="AH338" s="1419"/>
      <c r="AI338" s="1420"/>
      <c r="AJ338" s="1421"/>
      <c r="AK338" s="1422"/>
      <c r="AL338" s="1423"/>
      <c r="AN338" s="120"/>
      <c r="AO338" s="1410"/>
      <c r="AP338" s="1410"/>
      <c r="AQ338" s="1410"/>
      <c r="AR338" s="1411"/>
      <c r="AS338" s="1412"/>
      <c r="AT338" s="1413"/>
      <c r="AU338" s="1414"/>
      <c r="AV338" s="1415"/>
      <c r="AW338" s="1416"/>
      <c r="AX338" s="1415"/>
      <c r="AY338" s="1417"/>
      <c r="AZ338" s="1418"/>
      <c r="BA338" s="1419"/>
      <c r="BB338" s="1420"/>
      <c r="BC338" s="1421"/>
      <c r="BD338" s="1422"/>
      <c r="BE338" s="1423"/>
      <c r="BH338" s="3">
        <v>1</v>
      </c>
    </row>
    <row r="339" spans="1:62" ht="18.75">
      <c r="B339" s="120"/>
      <c r="C339" s="1410"/>
      <c r="D339" s="1410"/>
      <c r="E339" s="1410"/>
      <c r="F339" s="1411"/>
      <c r="G339" s="1412"/>
      <c r="H339" s="1413"/>
      <c r="I339" s="1414"/>
      <c r="J339" s="1415"/>
      <c r="K339" s="1416"/>
      <c r="L339" s="1415"/>
      <c r="M339" s="1417"/>
      <c r="N339" s="1418"/>
      <c r="O339" s="1419"/>
      <c r="P339" s="1420"/>
      <c r="Q339" s="1421"/>
      <c r="R339" s="1422"/>
      <c r="S339" s="1423"/>
      <c r="U339" s="120"/>
      <c r="V339" s="1410"/>
      <c r="W339" s="1410"/>
      <c r="X339" s="1410"/>
      <c r="Y339" s="1411"/>
      <c r="Z339" s="1412"/>
      <c r="AA339" s="1413"/>
      <c r="AB339" s="1414"/>
      <c r="AC339" s="1415"/>
      <c r="AD339" s="1416"/>
      <c r="AE339" s="1415"/>
      <c r="AF339" s="1417"/>
      <c r="AG339" s="1418"/>
      <c r="AH339" s="1419"/>
      <c r="AI339" s="1420"/>
      <c r="AJ339" s="1421"/>
      <c r="AK339" s="1422"/>
      <c r="AL339" s="1423"/>
      <c r="AN339" s="120"/>
      <c r="AO339" s="1410"/>
      <c r="AP339" s="1410"/>
      <c r="AQ339" s="1410"/>
      <c r="AR339" s="1411"/>
      <c r="AS339" s="1412"/>
      <c r="AT339" s="1413"/>
      <c r="AU339" s="1414"/>
      <c r="AV339" s="1415"/>
      <c r="AW339" s="1416"/>
      <c r="AX339" s="1415"/>
      <c r="AY339" s="1417"/>
      <c r="AZ339" s="1418"/>
      <c r="BA339" s="1419"/>
      <c r="BB339" s="1420"/>
      <c r="BC339" s="1421"/>
      <c r="BD339" s="1422"/>
      <c r="BE339" s="1423"/>
      <c r="BH339" s="3">
        <v>1</v>
      </c>
    </row>
    <row r="340" spans="1:62" ht="18.75">
      <c r="B340" s="120"/>
      <c r="C340" s="1410"/>
      <c r="D340" s="1410"/>
      <c r="E340" s="1410"/>
      <c r="F340" s="1411"/>
      <c r="G340" s="1412"/>
      <c r="H340" s="1413"/>
      <c r="I340" s="1414"/>
      <c r="J340" s="1415"/>
      <c r="K340" s="1416"/>
      <c r="L340" s="1415"/>
      <c r="M340" s="1417"/>
      <c r="N340" s="1418"/>
      <c r="O340" s="1419"/>
      <c r="P340" s="1420"/>
      <c r="Q340" s="1421"/>
      <c r="R340" s="1422"/>
      <c r="S340" s="1423"/>
      <c r="U340" s="120"/>
      <c r="V340" s="1410"/>
      <c r="W340" s="1410"/>
      <c r="X340" s="1410"/>
      <c r="Y340" s="1411"/>
      <c r="Z340" s="1412"/>
      <c r="AA340" s="1413"/>
      <c r="AB340" s="1414"/>
      <c r="AC340" s="1415"/>
      <c r="AD340" s="1416"/>
      <c r="AE340" s="1415"/>
      <c r="AF340" s="1417"/>
      <c r="AG340" s="1418"/>
      <c r="AH340" s="1419"/>
      <c r="AI340" s="1420"/>
      <c r="AJ340" s="1421"/>
      <c r="AK340" s="1422"/>
      <c r="AL340" s="1423"/>
      <c r="AN340" s="120"/>
      <c r="AO340" s="1410"/>
      <c r="AP340" s="1410"/>
      <c r="AQ340" s="1410"/>
      <c r="AR340" s="1411"/>
      <c r="AS340" s="1412"/>
      <c r="AT340" s="1413"/>
      <c r="AU340" s="1414"/>
      <c r="AV340" s="1415"/>
      <c r="AW340" s="1416"/>
      <c r="AX340" s="1415"/>
      <c r="AY340" s="1417"/>
      <c r="AZ340" s="1418"/>
      <c r="BA340" s="1419"/>
      <c r="BB340" s="1420"/>
      <c r="BC340" s="1421"/>
      <c r="BD340" s="1422"/>
      <c r="BE340" s="1423"/>
      <c r="BH340" s="3">
        <v>1</v>
      </c>
    </row>
    <row r="341" spans="1:62" ht="18.75">
      <c r="B341" s="120"/>
      <c r="C341" s="1410"/>
      <c r="D341" s="1410"/>
      <c r="E341" s="1410"/>
      <c r="F341" s="1411"/>
      <c r="G341" s="1412"/>
      <c r="H341" s="1413"/>
      <c r="I341" s="1414"/>
      <c r="J341" s="1415"/>
      <c r="K341" s="1416"/>
      <c r="L341" s="1415"/>
      <c r="M341" s="1417"/>
      <c r="N341" s="1418"/>
      <c r="O341" s="1419"/>
      <c r="P341" s="1420"/>
      <c r="Q341" s="1421"/>
      <c r="R341" s="1422"/>
      <c r="S341" s="1423"/>
      <c r="U341" s="120"/>
      <c r="V341" s="1410"/>
      <c r="W341" s="1410"/>
      <c r="X341" s="1410"/>
      <c r="Y341" s="1411"/>
      <c r="Z341" s="1412"/>
      <c r="AA341" s="1413"/>
      <c r="AB341" s="1414"/>
      <c r="AC341" s="1415"/>
      <c r="AD341" s="1416"/>
      <c r="AE341" s="1415"/>
      <c r="AF341" s="1417"/>
      <c r="AG341" s="1418"/>
      <c r="AH341" s="1419"/>
      <c r="AI341" s="1420"/>
      <c r="AJ341" s="1421"/>
      <c r="AK341" s="1422"/>
      <c r="AL341" s="1423"/>
      <c r="AN341" s="120"/>
      <c r="AO341" s="1410"/>
      <c r="AP341" s="1410"/>
      <c r="AQ341" s="1410"/>
      <c r="AR341" s="1411"/>
      <c r="AS341" s="1412"/>
      <c r="AT341" s="1413"/>
      <c r="AU341" s="1414"/>
      <c r="AV341" s="1415"/>
      <c r="AW341" s="1416"/>
      <c r="AX341" s="1415"/>
      <c r="AY341" s="1417"/>
      <c r="AZ341" s="1418"/>
      <c r="BA341" s="1419"/>
      <c r="BB341" s="1420"/>
      <c r="BC341" s="1421"/>
      <c r="BD341" s="1422"/>
      <c r="BE341" s="1423"/>
      <c r="BH341" s="3">
        <v>1</v>
      </c>
    </row>
    <row r="342" spans="1:62" ht="27" customHeight="1">
      <c r="B342" s="273" t="s">
        <v>11</v>
      </c>
      <c r="C342" s="273"/>
      <c r="D342" s="273"/>
      <c r="E342" s="273"/>
      <c r="F342" s="273"/>
      <c r="G342" s="273"/>
      <c r="H342" s="273"/>
      <c r="I342" s="273"/>
      <c r="J342" s="273"/>
      <c r="K342" s="273"/>
      <c r="L342" s="273"/>
      <c r="M342" s="273"/>
      <c r="N342" s="273"/>
      <c r="O342" s="273"/>
      <c r="P342" s="273"/>
      <c r="Q342" s="273"/>
      <c r="R342" s="273"/>
      <c r="S342" s="273"/>
      <c r="U342" s="273" t="s">
        <v>11</v>
      </c>
      <c r="V342" s="273"/>
      <c r="W342" s="273"/>
      <c r="X342" s="273"/>
      <c r="Y342" s="273"/>
      <c r="Z342" s="273"/>
      <c r="AA342" s="273"/>
      <c r="AB342" s="273"/>
      <c r="AC342" s="273"/>
      <c r="AD342" s="273"/>
      <c r="AE342" s="273"/>
      <c r="AF342" s="273"/>
      <c r="AG342" s="273"/>
      <c r="AH342" s="273"/>
      <c r="AI342" s="273"/>
      <c r="AJ342" s="273"/>
      <c r="AK342" s="273"/>
      <c r="AL342" s="273"/>
      <c r="AN342" s="273" t="s">
        <v>11</v>
      </c>
      <c r="AO342" s="273"/>
      <c r="AP342" s="273"/>
      <c r="AQ342" s="273"/>
      <c r="AR342" s="273"/>
      <c r="AS342" s="273"/>
      <c r="AT342" s="273"/>
      <c r="AU342" s="273"/>
      <c r="AV342" s="273"/>
      <c r="AW342" s="273"/>
      <c r="AX342" s="273"/>
      <c r="AY342" s="273"/>
      <c r="AZ342" s="273"/>
      <c r="BA342" s="273"/>
      <c r="BB342" s="273"/>
      <c r="BC342" s="273"/>
      <c r="BD342" s="273"/>
      <c r="BE342" s="273"/>
      <c r="BH342" s="876" t="s">
        <v>840</v>
      </c>
    </row>
    <row r="343" spans="1:62">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v>1</v>
      </c>
      <c r="BG343" s="3">
        <v>1</v>
      </c>
      <c r="BH343" s="1" t="str">
        <f>ADDRESS(ROW(),COLUMN(),4)</f>
        <v>BH343</v>
      </c>
      <c r="BI343" s="878"/>
      <c r="BJ343" s="879" t="str">
        <f>ADDRESS(ROW(),COLUMN(),4)</f>
        <v>BJ343</v>
      </c>
    </row>
  </sheetData>
  <mergeCells count="19">
    <mergeCell ref="P62:S62"/>
    <mergeCell ref="R64:S64"/>
    <mergeCell ref="P65:Q65"/>
    <mergeCell ref="P68:S69"/>
    <mergeCell ref="P72:S73"/>
    <mergeCell ref="R18:R19"/>
    <mergeCell ref="S18:S19"/>
    <mergeCell ref="I16:K16"/>
    <mergeCell ref="J18:J19"/>
    <mergeCell ref="K18:K19"/>
    <mergeCell ref="L18:L19"/>
    <mergeCell ref="P18:P19"/>
    <mergeCell ref="Q18:Q19"/>
    <mergeCell ref="B4:BC5"/>
    <mergeCell ref="BD4:BE7"/>
    <mergeCell ref="J10:P11"/>
    <mergeCell ref="Q10:R11"/>
    <mergeCell ref="S10:S11"/>
    <mergeCell ref="K13:M14"/>
  </mergeCells>
  <conditionalFormatting sqref="L20:L49">
    <cfRule type="cellIs" dxfId="0" priority="1" operator="notEqual">
      <formul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35F0C-52A9-4B3B-AB94-29569D68AE0D}">
  <dimension ref="B1:L308"/>
  <sheetViews>
    <sheetView workbookViewId="0">
      <selection activeCell="B307" sqref="B307:B308"/>
    </sheetView>
  </sheetViews>
  <sheetFormatPr baseColWidth="10" defaultRowHeight="15"/>
  <cols>
    <col min="1" max="1" width="4.28515625" customWidth="1"/>
    <col min="2" max="2" width="110.7109375" style="1020" customWidth="1"/>
    <col min="3" max="3" width="5" customWidth="1"/>
    <col min="4" max="4" width="110.7109375" style="1020" customWidth="1"/>
    <col min="5" max="5" width="4.42578125" customWidth="1"/>
    <col min="6" max="6" width="110.7109375" style="1020" customWidth="1"/>
    <col min="8" max="8" width="82.42578125" customWidth="1"/>
    <col min="9" max="9" width="4.140625" customWidth="1"/>
    <col min="10" max="10" width="82.7109375" customWidth="1"/>
    <col min="11" max="11" width="4.42578125" customWidth="1"/>
    <col min="12" max="12" width="82.7109375" customWidth="1"/>
  </cols>
  <sheetData>
    <row r="1" spans="2:12" ht="15.75" thickTop="1">
      <c r="B1" s="2" t="str">
        <f t="shared" ref="B1" si="0">SUBSTITUTE(ADDRESS(1,COLUMN(),4),"1","")</f>
        <v>B</v>
      </c>
      <c r="D1" s="2" t="str">
        <f t="shared" ref="D1" si="1">SUBSTITUTE(ADDRESS(1,COLUMN(),4),"1","")</f>
        <v>D</v>
      </c>
      <c r="F1" s="2" t="str">
        <f t="shared" ref="F1:L1" si="2">SUBSTITUTE(ADDRESS(1,COLUMN(),4),"1","")</f>
        <v>F</v>
      </c>
      <c r="H1" s="2" t="str">
        <f t="shared" si="2"/>
        <v>H</v>
      </c>
      <c r="I1" s="9"/>
      <c r="J1" s="2" t="str">
        <f t="shared" si="2"/>
        <v>J</v>
      </c>
      <c r="K1" s="9"/>
      <c r="L1" s="2" t="str">
        <f t="shared" si="2"/>
        <v>L</v>
      </c>
    </row>
    <row r="2" spans="2:12" ht="15.75" thickBot="1">
      <c r="B2" s="6">
        <f t="shared" ref="B2" ca="1" si="3">CELL("largeur",B2)</f>
        <v>110</v>
      </c>
      <c r="D2" s="6">
        <f t="shared" ref="D2" ca="1" si="4">CELL("largeur",D2)</f>
        <v>110</v>
      </c>
      <c r="F2" s="6">
        <f t="shared" ref="F2:L2" ca="1" si="5">CELL("largeur",F2)</f>
        <v>110</v>
      </c>
      <c r="H2" s="6">
        <f t="shared" ca="1" si="5"/>
        <v>82</v>
      </c>
      <c r="I2" s="9"/>
      <c r="J2" s="6">
        <f t="shared" ca="1" si="5"/>
        <v>82</v>
      </c>
      <c r="K2" s="9"/>
      <c r="L2" s="6">
        <f t="shared" ca="1" si="5"/>
        <v>82</v>
      </c>
    </row>
    <row r="3" spans="2:12">
      <c r="H3" s="9"/>
      <c r="I3" s="9"/>
      <c r="J3" s="9"/>
      <c r="K3" s="9"/>
      <c r="L3" s="9"/>
    </row>
    <row r="4" spans="2:12" ht="21" customHeight="1">
      <c r="B4" s="880" t="s">
        <v>841</v>
      </c>
      <c r="D4" s="880" t="s">
        <v>842</v>
      </c>
      <c r="F4" s="880" t="s">
        <v>843</v>
      </c>
      <c r="H4" s="1048" t="s">
        <v>959</v>
      </c>
      <c r="I4" s="538"/>
      <c r="J4" s="1048" t="s">
        <v>960</v>
      </c>
      <c r="K4" s="538"/>
      <c r="L4" s="1048" t="s">
        <v>961</v>
      </c>
    </row>
    <row r="5" spans="2:12" ht="21" customHeight="1">
      <c r="B5" s="2130" t="s">
        <v>26</v>
      </c>
      <c r="D5" s="2130" t="s">
        <v>27</v>
      </c>
      <c r="F5" s="2130" t="s">
        <v>28</v>
      </c>
      <c r="H5" s="1049" t="s">
        <v>962</v>
      </c>
      <c r="I5" s="9"/>
      <c r="J5" s="1050" t="s">
        <v>963</v>
      </c>
      <c r="K5" s="9"/>
      <c r="L5" s="1050" t="s">
        <v>964</v>
      </c>
    </row>
    <row r="6" spans="2:12" ht="21" customHeight="1">
      <c r="B6" s="2131"/>
      <c r="D6" s="2131"/>
      <c r="F6" s="2131"/>
      <c r="H6" s="1049" t="s">
        <v>965</v>
      </c>
      <c r="I6" s="9"/>
      <c r="J6" s="1050" t="s">
        <v>966</v>
      </c>
      <c r="K6" s="9"/>
      <c r="L6" s="1050" t="s">
        <v>967</v>
      </c>
    </row>
    <row r="7" spans="2:12" ht="21" customHeight="1">
      <c r="B7" s="2131"/>
      <c r="D7" s="2131"/>
      <c r="F7" s="2131"/>
      <c r="H7" s="1049" t="s">
        <v>968</v>
      </c>
      <c r="I7" s="9"/>
      <c r="J7" s="1050" t="s">
        <v>969</v>
      </c>
      <c r="K7" s="9"/>
      <c r="L7" s="1050" t="s">
        <v>970</v>
      </c>
    </row>
    <row r="8" spans="2:12" ht="21" customHeight="1" thickBot="1">
      <c r="B8" s="881" t="s">
        <v>38</v>
      </c>
      <c r="D8" s="881" t="s">
        <v>39</v>
      </c>
      <c r="F8" s="881" t="s">
        <v>40</v>
      </c>
      <c r="H8" s="1049"/>
      <c r="I8" s="9"/>
      <c r="J8" s="1050"/>
      <c r="K8" s="9"/>
      <c r="L8" s="1050"/>
    </row>
    <row r="9" spans="2:12" ht="21" customHeight="1">
      <c r="B9" s="882" t="s">
        <v>43</v>
      </c>
      <c r="D9" s="882" t="s">
        <v>43</v>
      </c>
      <c r="F9" s="882" t="s">
        <v>844</v>
      </c>
      <c r="H9" s="1049" t="s">
        <v>971</v>
      </c>
      <c r="I9" s="9"/>
      <c r="J9" s="1050" t="s">
        <v>972</v>
      </c>
      <c r="K9" s="9"/>
      <c r="L9" s="1050" t="s">
        <v>973</v>
      </c>
    </row>
    <row r="10" spans="2:12" ht="21" customHeight="1">
      <c r="B10" s="883" t="s">
        <v>845</v>
      </c>
      <c r="D10" s="883" t="s">
        <v>47</v>
      </c>
      <c r="F10" s="883" t="s">
        <v>49</v>
      </c>
      <c r="H10" s="1049" t="s">
        <v>974</v>
      </c>
      <c r="I10" s="9"/>
      <c r="J10" s="1050" t="s">
        <v>975</v>
      </c>
      <c r="K10" s="9"/>
      <c r="L10" s="1050" t="s">
        <v>976</v>
      </c>
    </row>
    <row r="11" spans="2:12" ht="21" customHeight="1">
      <c r="B11" s="884" t="s">
        <v>45</v>
      </c>
      <c r="D11" s="884" t="s">
        <v>48</v>
      </c>
      <c r="F11" s="884" t="s">
        <v>50</v>
      </c>
      <c r="H11" s="1049" t="s">
        <v>977</v>
      </c>
      <c r="I11" s="9"/>
      <c r="J11" s="1050" t="s">
        <v>978</v>
      </c>
      <c r="K11" s="9"/>
      <c r="L11" s="1050" t="s">
        <v>979</v>
      </c>
    </row>
    <row r="12" spans="2:12" ht="21" customHeight="1">
      <c r="B12" s="884" t="s">
        <v>25</v>
      </c>
      <c r="D12" s="884" t="s">
        <v>53</v>
      </c>
      <c r="F12" s="884" t="s">
        <v>54</v>
      </c>
      <c r="H12" s="1051" t="s">
        <v>980</v>
      </c>
      <c r="I12" s="9"/>
      <c r="J12" s="1052" t="s">
        <v>980</v>
      </c>
      <c r="K12" s="9"/>
      <c r="L12" s="1052" t="s">
        <v>980</v>
      </c>
    </row>
    <row r="13" spans="2:12" ht="21" customHeight="1">
      <c r="B13" s="881" t="s">
        <v>60</v>
      </c>
      <c r="D13" s="881" t="s">
        <v>63</v>
      </c>
      <c r="F13" s="881" t="s">
        <v>66</v>
      </c>
      <c r="H13" s="1049" t="s">
        <v>981</v>
      </c>
      <c r="I13" s="9"/>
      <c r="J13" s="1050" t="s">
        <v>982</v>
      </c>
      <c r="K13" s="9"/>
      <c r="L13" s="1050" t="s">
        <v>983</v>
      </c>
    </row>
    <row r="14" spans="2:12" ht="21" customHeight="1">
      <c r="B14" s="885" t="s">
        <v>58</v>
      </c>
      <c r="D14" s="885" t="s">
        <v>61</v>
      </c>
      <c r="F14" s="885" t="s">
        <v>64</v>
      </c>
      <c r="H14" s="1049"/>
      <c r="I14" s="9"/>
      <c r="J14" s="1050"/>
      <c r="K14" s="9"/>
      <c r="L14" s="1050"/>
    </row>
    <row r="15" spans="2:12" ht="21" customHeight="1">
      <c r="B15" s="886" t="s">
        <v>59</v>
      </c>
      <c r="D15" s="886" t="s">
        <v>62</v>
      </c>
      <c r="F15" s="886" t="s">
        <v>65</v>
      </c>
      <c r="H15" s="1049" t="s">
        <v>984</v>
      </c>
      <c r="I15" s="9"/>
      <c r="J15" s="1050" t="s">
        <v>985</v>
      </c>
      <c r="K15" s="9"/>
      <c r="L15" s="1050" t="s">
        <v>986</v>
      </c>
    </row>
    <row r="16" spans="2:12" ht="21" customHeight="1">
      <c r="B16" s="887" t="s">
        <v>34</v>
      </c>
      <c r="D16" s="887" t="s">
        <v>90</v>
      </c>
      <c r="F16" s="887" t="s">
        <v>92</v>
      </c>
      <c r="H16" s="1049" t="s">
        <v>987</v>
      </c>
      <c r="I16" s="9"/>
      <c r="J16" s="1050" t="s">
        <v>988</v>
      </c>
      <c r="K16" s="9"/>
      <c r="L16" s="1050" t="s">
        <v>989</v>
      </c>
    </row>
    <row r="17" spans="2:12" ht="21" customHeight="1">
      <c r="B17" s="2132" t="s">
        <v>35</v>
      </c>
      <c r="D17" s="2132" t="s">
        <v>91</v>
      </c>
      <c r="F17" s="2132" t="s">
        <v>93</v>
      </c>
      <c r="H17" s="1049" t="s">
        <v>990</v>
      </c>
      <c r="I17" s="9"/>
      <c r="J17" s="1050" t="s">
        <v>991</v>
      </c>
      <c r="K17" s="9"/>
      <c r="L17" s="1050" t="s">
        <v>992</v>
      </c>
    </row>
    <row r="18" spans="2:12" ht="21" customHeight="1">
      <c r="B18" s="2132"/>
      <c r="D18" s="2132"/>
      <c r="F18" s="2132"/>
      <c r="H18" s="1049" t="s">
        <v>993</v>
      </c>
      <c r="I18" s="9"/>
      <c r="J18" s="1050" t="s">
        <v>994</v>
      </c>
      <c r="K18" s="9"/>
      <c r="L18" s="1050" t="s">
        <v>995</v>
      </c>
    </row>
    <row r="19" spans="2:12" ht="21" customHeight="1">
      <c r="B19" s="888" t="s">
        <v>108</v>
      </c>
      <c r="D19" s="888" t="s">
        <v>109</v>
      </c>
      <c r="F19" s="888" t="s">
        <v>110</v>
      </c>
      <c r="H19" s="1049"/>
      <c r="I19" s="9"/>
      <c r="J19" s="1050"/>
      <c r="K19" s="9"/>
      <c r="L19" s="1050"/>
    </row>
    <row r="20" spans="2:12" ht="21" customHeight="1">
      <c r="B20" s="889" t="s">
        <v>846</v>
      </c>
      <c r="D20" s="889" t="s">
        <v>847</v>
      </c>
      <c r="F20" s="889" t="s">
        <v>848</v>
      </c>
      <c r="H20" s="1049" t="s">
        <v>996</v>
      </c>
      <c r="I20" s="9"/>
      <c r="J20" s="1050" t="s">
        <v>997</v>
      </c>
      <c r="K20" s="9"/>
      <c r="L20" s="1050" t="s">
        <v>998</v>
      </c>
    </row>
    <row r="21" spans="2:12" ht="21" customHeight="1">
      <c r="B21" s="890" t="s">
        <v>117</v>
      </c>
      <c r="D21" s="890" t="s">
        <v>118</v>
      </c>
      <c r="F21" s="890" t="s">
        <v>119</v>
      </c>
      <c r="H21" s="1049" t="s">
        <v>999</v>
      </c>
      <c r="I21" s="9"/>
      <c r="J21" s="1050" t="s">
        <v>1000</v>
      </c>
      <c r="K21" s="9"/>
      <c r="L21" s="1050" t="s">
        <v>1001</v>
      </c>
    </row>
    <row r="22" spans="2:12" ht="21" customHeight="1">
      <c r="B22" s="891" t="s">
        <v>122</v>
      </c>
      <c r="D22" s="891" t="s">
        <v>124</v>
      </c>
      <c r="F22" s="891" t="s">
        <v>126</v>
      </c>
      <c r="H22" s="1051" t="s">
        <v>1002</v>
      </c>
      <c r="I22" s="9"/>
      <c r="J22" s="1051" t="s">
        <v>1002</v>
      </c>
      <c r="K22" s="9"/>
      <c r="L22" s="1051" t="s">
        <v>1002</v>
      </c>
    </row>
    <row r="23" spans="2:12" ht="21" customHeight="1">
      <c r="B23" s="892" t="s">
        <v>123</v>
      </c>
      <c r="D23" s="892" t="s">
        <v>125</v>
      </c>
      <c r="F23" s="892" t="s">
        <v>127</v>
      </c>
      <c r="H23" s="1049" t="s">
        <v>1003</v>
      </c>
      <c r="I23" s="9"/>
      <c r="J23" s="1050" t="s">
        <v>1004</v>
      </c>
      <c r="K23" s="9"/>
      <c r="L23" s="1050" t="s">
        <v>1005</v>
      </c>
    </row>
    <row r="24" spans="2:12" ht="21" customHeight="1">
      <c r="B24" s="893" t="s">
        <v>128</v>
      </c>
      <c r="D24" s="893" t="s">
        <v>128</v>
      </c>
      <c r="F24" s="893" t="s">
        <v>128</v>
      </c>
      <c r="H24" s="1049"/>
      <c r="I24" s="9"/>
      <c r="J24" s="1050"/>
      <c r="K24" s="9"/>
      <c r="L24" s="1050"/>
    </row>
    <row r="25" spans="2:12" ht="21" customHeight="1">
      <c r="B25" s="893" t="s">
        <v>129</v>
      </c>
      <c r="D25" s="893" t="s">
        <v>130</v>
      </c>
      <c r="F25" s="893" t="s">
        <v>131</v>
      </c>
      <c r="H25" s="1049" t="s">
        <v>1006</v>
      </c>
      <c r="I25" s="9"/>
      <c r="J25" s="1050" t="s">
        <v>1007</v>
      </c>
      <c r="K25" s="9"/>
      <c r="L25" s="1050" t="s">
        <v>1008</v>
      </c>
    </row>
    <row r="26" spans="2:12" ht="21" customHeight="1">
      <c r="B26" s="893" t="s">
        <v>132</v>
      </c>
      <c r="D26" s="893" t="s">
        <v>133</v>
      </c>
      <c r="F26" s="893" t="s">
        <v>133</v>
      </c>
      <c r="H26" s="1049" t="s">
        <v>1009</v>
      </c>
      <c r="I26" s="9"/>
      <c r="J26" s="1050" t="s">
        <v>1010</v>
      </c>
      <c r="K26" s="9"/>
      <c r="L26" s="1050" t="s">
        <v>1011</v>
      </c>
    </row>
    <row r="27" spans="2:12" ht="21" customHeight="1">
      <c r="B27" s="893" t="s">
        <v>134</v>
      </c>
      <c r="D27" s="893" t="s">
        <v>135</v>
      </c>
      <c r="F27" s="893" t="s">
        <v>136</v>
      </c>
      <c r="H27" s="1049" t="s">
        <v>1012</v>
      </c>
      <c r="I27" s="9"/>
      <c r="J27" s="1050" t="s">
        <v>1013</v>
      </c>
      <c r="K27" s="9"/>
      <c r="L27" s="1050" t="s">
        <v>1014</v>
      </c>
    </row>
    <row r="28" spans="2:12" ht="21" customHeight="1">
      <c r="B28" s="894" t="s">
        <v>137</v>
      </c>
      <c r="D28" s="894" t="s">
        <v>138</v>
      </c>
      <c r="F28" s="894" t="s">
        <v>139</v>
      </c>
      <c r="H28" s="9"/>
      <c r="I28" s="9"/>
      <c r="J28" s="9"/>
      <c r="K28" s="9"/>
      <c r="L28" s="9"/>
    </row>
    <row r="29" spans="2:12" ht="21" customHeight="1">
      <c r="B29" s="895"/>
      <c r="D29" s="895"/>
      <c r="F29" s="895"/>
      <c r="H29" s="1077" t="s">
        <v>1374</v>
      </c>
      <c r="I29" s="65"/>
      <c r="J29" s="1077" t="s">
        <v>1375</v>
      </c>
      <c r="K29" s="65"/>
      <c r="L29" s="1078" t="s">
        <v>1376</v>
      </c>
    </row>
    <row r="30" spans="2:12" ht="21" customHeight="1">
      <c r="B30" s="896" t="s">
        <v>97</v>
      </c>
      <c r="D30" s="896" t="s">
        <v>242</v>
      </c>
      <c r="F30" s="896" t="s">
        <v>293</v>
      </c>
    </row>
    <row r="31" spans="2:12" ht="21" customHeight="1">
      <c r="B31" s="897" t="s">
        <v>94</v>
      </c>
      <c r="D31" s="897" t="s">
        <v>240</v>
      </c>
      <c r="F31" s="897" t="s">
        <v>243</v>
      </c>
    </row>
    <row r="32" spans="2:12" ht="21" customHeight="1">
      <c r="B32" s="897" t="s">
        <v>95</v>
      </c>
      <c r="D32" s="897" t="s">
        <v>241</v>
      </c>
      <c r="F32" s="897" t="s">
        <v>244</v>
      </c>
    </row>
    <row r="33" spans="2:6" ht="21" customHeight="1">
      <c r="B33" s="897" t="s">
        <v>82</v>
      </c>
      <c r="D33" s="897" t="s">
        <v>237</v>
      </c>
      <c r="F33" s="897" t="s">
        <v>238</v>
      </c>
    </row>
    <row r="34" spans="2:6" ht="21" customHeight="1">
      <c r="B34" s="897" t="s">
        <v>83</v>
      </c>
      <c r="D34" s="897" t="s">
        <v>849</v>
      </c>
      <c r="F34" s="897" t="s">
        <v>849</v>
      </c>
    </row>
    <row r="35" spans="2:6" ht="21" customHeight="1">
      <c r="B35" s="898" t="s">
        <v>84</v>
      </c>
      <c r="D35" s="898" t="s">
        <v>84</v>
      </c>
      <c r="F35" s="898" t="s">
        <v>850</v>
      </c>
    </row>
    <row r="36" spans="2:6" ht="21" customHeight="1">
      <c r="B36" s="897" t="s">
        <v>177</v>
      </c>
      <c r="D36" s="897" t="s">
        <v>178</v>
      </c>
      <c r="F36" s="897" t="s">
        <v>179</v>
      </c>
    </row>
    <row r="37" spans="2:6" ht="21" customHeight="1">
      <c r="B37" s="899" t="s">
        <v>851</v>
      </c>
      <c r="D37" s="899" t="s">
        <v>185</v>
      </c>
      <c r="F37" s="899" t="s">
        <v>187</v>
      </c>
    </row>
    <row r="38" spans="2:6" ht="21" customHeight="1">
      <c r="B38" s="2127" t="s">
        <v>184</v>
      </c>
      <c r="D38" s="2127" t="s">
        <v>186</v>
      </c>
      <c r="F38" s="2127" t="s">
        <v>188</v>
      </c>
    </row>
    <row r="39" spans="2:6" ht="21" customHeight="1">
      <c r="B39" s="2127"/>
      <c r="D39" s="2127"/>
      <c r="F39" s="2127"/>
    </row>
    <row r="40" spans="2:6" ht="21" customHeight="1">
      <c r="B40" s="900" t="s">
        <v>192</v>
      </c>
      <c r="D40" s="900" t="s">
        <v>193</v>
      </c>
      <c r="F40" s="900" t="s">
        <v>194</v>
      </c>
    </row>
    <row r="41" spans="2:6" ht="21" customHeight="1">
      <c r="B41" s="901" t="s">
        <v>196</v>
      </c>
      <c r="D41" s="901" t="s">
        <v>197</v>
      </c>
      <c r="F41" s="901" t="s">
        <v>198</v>
      </c>
    </row>
    <row r="42" spans="2:6" ht="21" customHeight="1">
      <c r="B42" s="902"/>
      <c r="D42" s="902"/>
      <c r="F42" s="902"/>
    </row>
    <row r="43" spans="2:6" ht="21" customHeight="1">
      <c r="B43" s="903" t="s">
        <v>202</v>
      </c>
      <c r="D43" s="903" t="s">
        <v>203</v>
      </c>
      <c r="F43" s="903" t="s">
        <v>204</v>
      </c>
    </row>
    <row r="44" spans="2:6" ht="21" customHeight="1">
      <c r="B44" s="902"/>
      <c r="D44" s="902"/>
      <c r="F44" s="902"/>
    </row>
    <row r="45" spans="2:6" ht="21" customHeight="1">
      <c r="B45" s="904" t="s">
        <v>852</v>
      </c>
      <c r="D45" s="904" t="s">
        <v>211</v>
      </c>
      <c r="F45" s="904" t="s">
        <v>212</v>
      </c>
    </row>
    <row r="46" spans="2:6" ht="21" customHeight="1">
      <c r="B46" s="904" t="s">
        <v>214</v>
      </c>
      <c r="D46" s="904" t="s">
        <v>215</v>
      </c>
      <c r="F46" s="904" t="s">
        <v>216</v>
      </c>
    </row>
    <row r="47" spans="2:6" ht="21" customHeight="1">
      <c r="B47" s="905" t="s">
        <v>218</v>
      </c>
      <c r="D47" s="905" t="s">
        <v>219</v>
      </c>
      <c r="F47" s="905" t="s">
        <v>220</v>
      </c>
    </row>
    <row r="48" spans="2:6" ht="21" customHeight="1">
      <c r="B48" s="900" t="s">
        <v>221</v>
      </c>
      <c r="D48" s="900" t="s">
        <v>222</v>
      </c>
      <c r="F48" s="900" t="s">
        <v>223</v>
      </c>
    </row>
    <row r="49" spans="2:6" ht="21" customHeight="1">
      <c r="B49" s="901" t="s">
        <v>226</v>
      </c>
      <c r="D49" s="901" t="s">
        <v>227</v>
      </c>
      <c r="F49" s="901" t="s">
        <v>228</v>
      </c>
    </row>
    <row r="50" spans="2:6" ht="21" customHeight="1">
      <c r="B50" s="895"/>
      <c r="D50" s="895"/>
      <c r="F50" s="895"/>
    </row>
    <row r="51" spans="2:6" ht="21" customHeight="1">
      <c r="B51" s="902"/>
      <c r="D51" s="902"/>
      <c r="F51" s="902"/>
    </row>
    <row r="52" spans="2:6" ht="21" customHeight="1">
      <c r="B52" s="906" t="s">
        <v>395</v>
      </c>
      <c r="D52" s="906" t="s">
        <v>396</v>
      </c>
      <c r="F52" s="906" t="s">
        <v>397</v>
      </c>
    </row>
    <row r="53" spans="2:6" ht="21" customHeight="1">
      <c r="B53" s="907" t="s">
        <v>350</v>
      </c>
      <c r="D53" s="907" t="s">
        <v>351</v>
      </c>
      <c r="F53" s="907" t="s">
        <v>352</v>
      </c>
    </row>
    <row r="54" spans="2:6" ht="21" customHeight="1">
      <c r="B54" s="902"/>
      <c r="D54" s="902"/>
      <c r="F54" s="902"/>
    </row>
    <row r="55" spans="2:6" ht="21" customHeight="1">
      <c r="B55" s="908"/>
      <c r="D55" s="908"/>
      <c r="F55" s="908"/>
    </row>
    <row r="56" spans="2:6" ht="21" customHeight="1">
      <c r="B56" s="902"/>
      <c r="D56" s="902"/>
      <c r="F56" s="902"/>
    </row>
    <row r="57" spans="2:6" ht="21" customHeight="1">
      <c r="B57" s="909" t="s">
        <v>590</v>
      </c>
      <c r="D57" s="909" t="s">
        <v>591</v>
      </c>
      <c r="F57" s="909" t="s">
        <v>592</v>
      </c>
    </row>
    <row r="58" spans="2:6" ht="21" customHeight="1">
      <c r="B58" s="902"/>
      <c r="D58" s="902"/>
      <c r="F58" s="902"/>
    </row>
    <row r="59" spans="2:6" ht="21" customHeight="1">
      <c r="B59" s="910"/>
      <c r="D59" s="910"/>
      <c r="F59" s="910"/>
    </row>
    <row r="60" spans="2:6" ht="21" customHeight="1">
      <c r="B60" s="911"/>
      <c r="D60" s="911"/>
      <c r="F60" s="911"/>
    </row>
    <row r="61" spans="2:6" ht="21" customHeight="1">
      <c r="B61" s="902"/>
      <c r="D61" s="902"/>
      <c r="F61" s="902"/>
    </row>
    <row r="62" spans="2:6" ht="21" customHeight="1">
      <c r="B62" s="906" t="s">
        <v>853</v>
      </c>
      <c r="D62" s="906" t="s">
        <v>598</v>
      </c>
      <c r="F62" s="906" t="s">
        <v>599</v>
      </c>
    </row>
    <row r="63" spans="2:6" ht="21" customHeight="1">
      <c r="B63" s="881" t="s">
        <v>601</v>
      </c>
      <c r="D63" s="881" t="s">
        <v>602</v>
      </c>
      <c r="F63" s="881" t="s">
        <v>603</v>
      </c>
    </row>
    <row r="64" spans="2:6" ht="21" customHeight="1">
      <c r="B64" s="912" t="s">
        <v>604</v>
      </c>
      <c r="D64" s="912" t="s">
        <v>605</v>
      </c>
      <c r="F64" s="912" t="s">
        <v>606</v>
      </c>
    </row>
    <row r="65" spans="2:6" ht="21" customHeight="1">
      <c r="B65" s="912" t="s">
        <v>608</v>
      </c>
      <c r="D65" s="912" t="s">
        <v>609</v>
      </c>
      <c r="F65" s="912" t="s">
        <v>610</v>
      </c>
    </row>
    <row r="66" spans="2:6" ht="21" customHeight="1">
      <c r="B66" s="902"/>
      <c r="D66" s="902"/>
      <c r="F66" s="902"/>
    </row>
    <row r="67" spans="2:6" ht="21" customHeight="1">
      <c r="B67" s="913" t="s">
        <v>589</v>
      </c>
      <c r="D67" s="913" t="s">
        <v>589</v>
      </c>
      <c r="F67" s="913" t="s">
        <v>589</v>
      </c>
    </row>
    <row r="68" spans="2:6" ht="21" customHeight="1">
      <c r="B68" s="902"/>
      <c r="D68" s="902"/>
      <c r="F68" s="902"/>
    </row>
    <row r="69" spans="2:6" ht="21" customHeight="1">
      <c r="B69" s="909" t="s">
        <v>854</v>
      </c>
      <c r="D69" s="909" t="s">
        <v>618</v>
      </c>
      <c r="F69" s="909" t="s">
        <v>619</v>
      </c>
    </row>
    <row r="70" spans="2:6" ht="21" customHeight="1">
      <c r="B70" s="902"/>
      <c r="D70" s="902"/>
      <c r="F70" s="902"/>
    </row>
    <row r="71" spans="2:6" ht="21" customHeight="1">
      <c r="B71" s="910"/>
      <c r="D71" s="910"/>
      <c r="F71" s="910"/>
    </row>
    <row r="72" spans="2:6" ht="21" customHeight="1">
      <c r="B72" s="902"/>
      <c r="D72" s="902"/>
      <c r="F72" s="902"/>
    </row>
    <row r="73" spans="2:6" ht="21" customHeight="1">
      <c r="B73" s="906" t="s">
        <v>621</v>
      </c>
      <c r="D73" s="906" t="s">
        <v>622</v>
      </c>
      <c r="F73" s="906" t="s">
        <v>623</v>
      </c>
    </row>
    <row r="74" spans="2:6" ht="21" customHeight="1">
      <c r="B74" s="881" t="s">
        <v>624</v>
      </c>
      <c r="D74" s="881" t="s">
        <v>625</v>
      </c>
      <c r="F74" s="881" t="s">
        <v>626</v>
      </c>
    </row>
    <row r="75" spans="2:6" ht="21" customHeight="1">
      <c r="B75" s="912" t="s">
        <v>627</v>
      </c>
      <c r="D75" s="912" t="s">
        <v>628</v>
      </c>
      <c r="F75" s="912" t="s">
        <v>629</v>
      </c>
    </row>
    <row r="76" spans="2:6" ht="21" customHeight="1">
      <c r="B76" s="912" t="s">
        <v>631</v>
      </c>
      <c r="D76" s="912" t="s">
        <v>632</v>
      </c>
      <c r="F76" s="912" t="s">
        <v>633</v>
      </c>
    </row>
    <row r="77" spans="2:6" ht="21" customHeight="1">
      <c r="B77" s="914" t="s">
        <v>639</v>
      </c>
      <c r="D77" s="914" t="s">
        <v>639</v>
      </c>
      <c r="F77" s="914" t="s">
        <v>640</v>
      </c>
    </row>
    <row r="78" spans="2:6" ht="21" customHeight="1">
      <c r="B78" s="915" t="s">
        <v>643</v>
      </c>
      <c r="D78" s="915" t="s">
        <v>645</v>
      </c>
      <c r="F78" s="915" t="s">
        <v>646</v>
      </c>
    </row>
    <row r="79" spans="2:6" ht="21" customHeight="1">
      <c r="B79" s="916" t="s">
        <v>650</v>
      </c>
      <c r="D79" s="916" t="s">
        <v>651</v>
      </c>
      <c r="F79" s="916" t="s">
        <v>652</v>
      </c>
    </row>
    <row r="80" spans="2:6" ht="21" customHeight="1">
      <c r="B80" s="902"/>
      <c r="D80" s="902"/>
      <c r="F80" s="902"/>
    </row>
    <row r="81" spans="2:6" ht="21" customHeight="1">
      <c r="B81" s="902"/>
      <c r="D81" s="902"/>
      <c r="F81" s="902"/>
    </row>
    <row r="82" spans="2:6" ht="21" customHeight="1">
      <c r="B82" s="895"/>
      <c r="D82" s="895"/>
      <c r="F82" s="895"/>
    </row>
    <row r="83" spans="2:6" ht="21" customHeight="1">
      <c r="B83" s="902"/>
      <c r="D83" s="902"/>
      <c r="F83" s="902"/>
    </row>
    <row r="84" spans="2:6" ht="21" customHeight="1">
      <c r="B84" s="917" t="s">
        <v>273</v>
      </c>
      <c r="D84" s="917" t="s">
        <v>855</v>
      </c>
      <c r="F84" s="917" t="s">
        <v>856</v>
      </c>
    </row>
    <row r="85" spans="2:6" ht="21" customHeight="1">
      <c r="B85" s="918" t="s">
        <v>857</v>
      </c>
      <c r="D85" s="918" t="s">
        <v>276</v>
      </c>
      <c r="F85" s="918" t="s">
        <v>277</v>
      </c>
    </row>
    <row r="86" spans="2:6" ht="21" customHeight="1">
      <c r="B86" s="902"/>
      <c r="D86" s="902"/>
      <c r="F86" s="902"/>
    </row>
    <row r="87" spans="2:6" ht="21" customHeight="1">
      <c r="B87" s="919" t="s">
        <v>313</v>
      </c>
      <c r="D87" s="919" t="s">
        <v>314</v>
      </c>
      <c r="F87" s="919" t="s">
        <v>315</v>
      </c>
    </row>
    <row r="88" spans="2:6" ht="21" customHeight="1">
      <c r="B88" s="905" t="s">
        <v>218</v>
      </c>
      <c r="D88" s="905" t="s">
        <v>219</v>
      </c>
      <c r="F88" s="905" t="s">
        <v>316</v>
      </c>
    </row>
    <row r="89" spans="2:6" ht="21" customHeight="1">
      <c r="B89" s="900" t="s">
        <v>221</v>
      </c>
      <c r="D89" s="900" t="s">
        <v>222</v>
      </c>
      <c r="F89" s="900" t="s">
        <v>223</v>
      </c>
    </row>
    <row r="90" spans="2:6" ht="21" customHeight="1">
      <c r="B90" s="897" t="s">
        <v>95</v>
      </c>
      <c r="D90" s="897" t="s">
        <v>241</v>
      </c>
      <c r="F90" s="897" t="s">
        <v>244</v>
      </c>
    </row>
    <row r="91" spans="2:6" ht="21" customHeight="1">
      <c r="B91" s="920" t="s">
        <v>317</v>
      </c>
      <c r="D91" s="920" t="s">
        <v>319</v>
      </c>
      <c r="F91" s="920" t="s">
        <v>321</v>
      </c>
    </row>
    <row r="92" spans="2:6" ht="21" customHeight="1">
      <c r="B92" s="920" t="s">
        <v>323</v>
      </c>
      <c r="D92" s="920" t="s">
        <v>325</v>
      </c>
      <c r="F92" s="920" t="s">
        <v>327</v>
      </c>
    </row>
    <row r="93" spans="2:6" ht="21" customHeight="1">
      <c r="B93" s="920" t="s">
        <v>330</v>
      </c>
      <c r="D93" s="920" t="s">
        <v>332</v>
      </c>
      <c r="F93" s="920" t="s">
        <v>334</v>
      </c>
    </row>
    <row r="94" spans="2:6" ht="21" customHeight="1">
      <c r="B94" s="921" t="s">
        <v>307</v>
      </c>
      <c r="D94" s="921" t="s">
        <v>311</v>
      </c>
      <c r="F94" s="921" t="s">
        <v>312</v>
      </c>
    </row>
    <row r="95" spans="2:6" ht="21" customHeight="1">
      <c r="B95" s="922" t="s">
        <v>97</v>
      </c>
      <c r="D95" s="922" t="s">
        <v>242</v>
      </c>
      <c r="F95" s="922" t="s">
        <v>293</v>
      </c>
    </row>
    <row r="96" spans="2:6" ht="21" customHeight="1">
      <c r="B96" s="923" t="s">
        <v>318</v>
      </c>
      <c r="D96" s="923" t="s">
        <v>320</v>
      </c>
      <c r="F96" s="923" t="s">
        <v>322</v>
      </c>
    </row>
    <row r="97" spans="2:6" ht="21" customHeight="1">
      <c r="B97" s="923" t="s">
        <v>324</v>
      </c>
      <c r="D97" s="923" t="s">
        <v>326</v>
      </c>
      <c r="F97" s="923" t="s">
        <v>328</v>
      </c>
    </row>
    <row r="98" spans="2:6" ht="21" customHeight="1">
      <c r="B98" s="923" t="s">
        <v>331</v>
      </c>
      <c r="D98" s="923" t="s">
        <v>333</v>
      </c>
      <c r="F98" s="923" t="s">
        <v>335</v>
      </c>
    </row>
    <row r="99" spans="2:6" ht="21" customHeight="1">
      <c r="B99" s="924" t="s">
        <v>226</v>
      </c>
      <c r="D99" s="924" t="s">
        <v>227</v>
      </c>
      <c r="F99" s="924" t="s">
        <v>228</v>
      </c>
    </row>
    <row r="100" spans="2:6" ht="21" customHeight="1">
      <c r="B100" s="925" t="s">
        <v>345</v>
      </c>
      <c r="D100" s="925" t="s">
        <v>346</v>
      </c>
      <c r="F100" s="925" t="s">
        <v>347</v>
      </c>
    </row>
    <row r="101" spans="2:6" ht="21" customHeight="1">
      <c r="B101" s="907" t="s">
        <v>350</v>
      </c>
      <c r="D101" s="907" t="s">
        <v>351</v>
      </c>
      <c r="F101" s="907" t="s">
        <v>352</v>
      </c>
    </row>
    <row r="102" spans="2:6" ht="21" customHeight="1">
      <c r="B102" s="926" t="s">
        <v>355</v>
      </c>
      <c r="D102" s="926" t="s">
        <v>203</v>
      </c>
      <c r="F102" s="926" t="s">
        <v>204</v>
      </c>
    </row>
    <row r="103" spans="2:6" ht="21" customHeight="1">
      <c r="B103" s="927" t="s">
        <v>358</v>
      </c>
      <c r="D103" s="927" t="s">
        <v>359</v>
      </c>
      <c r="F103" s="927" t="s">
        <v>360</v>
      </c>
    </row>
    <row r="104" spans="2:6" ht="21" customHeight="1">
      <c r="B104" s="928" t="s">
        <v>365</v>
      </c>
      <c r="D104" s="928" t="s">
        <v>367</v>
      </c>
      <c r="F104" s="928" t="s">
        <v>369</v>
      </c>
    </row>
    <row r="105" spans="2:6" ht="21" customHeight="1">
      <c r="B105" s="929" t="s">
        <v>366</v>
      </c>
      <c r="D105" s="929" t="s">
        <v>368</v>
      </c>
      <c r="F105" s="929" t="s">
        <v>370</v>
      </c>
    </row>
    <row r="106" spans="2:6" ht="21" customHeight="1">
      <c r="B106" s="930" t="s">
        <v>385</v>
      </c>
      <c r="D106" s="930" t="s">
        <v>387</v>
      </c>
      <c r="F106" s="930" t="s">
        <v>389</v>
      </c>
    </row>
    <row r="107" spans="2:6" ht="21" customHeight="1">
      <c r="B107" s="930" t="s">
        <v>858</v>
      </c>
      <c r="D107" s="930" t="s">
        <v>388</v>
      </c>
      <c r="F107" s="930" t="s">
        <v>390</v>
      </c>
    </row>
    <row r="108" spans="2:6" ht="21" customHeight="1">
      <c r="B108" s="931" t="s">
        <v>391</v>
      </c>
      <c r="D108" s="931" t="s">
        <v>392</v>
      </c>
      <c r="F108" s="931" t="s">
        <v>393</v>
      </c>
    </row>
    <row r="109" spans="2:6" ht="21" customHeight="1">
      <c r="B109" s="932" t="s">
        <v>232</v>
      </c>
      <c r="D109" s="932" t="s">
        <v>233</v>
      </c>
      <c r="F109" s="932" t="s">
        <v>234</v>
      </c>
    </row>
    <row r="110" spans="2:6" ht="21" customHeight="1">
      <c r="B110" s="902"/>
      <c r="D110" s="902"/>
      <c r="F110" s="902"/>
    </row>
    <row r="111" spans="2:6" ht="21" customHeight="1">
      <c r="B111" s="902"/>
      <c r="D111" s="902"/>
      <c r="F111" s="902"/>
    </row>
    <row r="112" spans="2:6" ht="21" customHeight="1">
      <c r="B112" s="933" t="s">
        <v>33</v>
      </c>
      <c r="D112" s="933" t="s">
        <v>141</v>
      </c>
      <c r="F112" s="933" t="s">
        <v>144</v>
      </c>
    </row>
    <row r="113" spans="2:6" ht="21" customHeight="1">
      <c r="B113" s="934" t="s">
        <v>20</v>
      </c>
      <c r="D113" s="934" t="s">
        <v>143</v>
      </c>
      <c r="F113" s="934" t="s">
        <v>146</v>
      </c>
    </row>
    <row r="114" spans="2:6" ht="21" customHeight="1">
      <c r="B114" s="935" t="s">
        <v>36</v>
      </c>
      <c r="D114" s="935" t="s">
        <v>142</v>
      </c>
      <c r="F114" s="935" t="s">
        <v>145</v>
      </c>
    </row>
    <row r="115" spans="2:6" ht="21" customHeight="1">
      <c r="B115" s="936" t="s">
        <v>52</v>
      </c>
      <c r="D115" s="936" t="s">
        <v>160</v>
      </c>
      <c r="F115" s="936" t="s">
        <v>161</v>
      </c>
    </row>
    <row r="116" spans="2:6" ht="21" customHeight="1">
      <c r="B116" s="937" t="s">
        <v>41</v>
      </c>
      <c r="D116" s="937" t="s">
        <v>155</v>
      </c>
      <c r="F116" s="937" t="s">
        <v>859</v>
      </c>
    </row>
    <row r="117" spans="2:6" ht="21" customHeight="1">
      <c r="B117" s="938" t="s">
        <v>42</v>
      </c>
      <c r="D117" s="938" t="s">
        <v>156</v>
      </c>
      <c r="F117" s="938" t="s">
        <v>860</v>
      </c>
    </row>
    <row r="118" spans="2:6" ht="21" customHeight="1">
      <c r="B118" s="939" t="s">
        <v>100</v>
      </c>
      <c r="D118" s="939" t="s">
        <v>246</v>
      </c>
      <c r="F118" s="939" t="s">
        <v>247</v>
      </c>
    </row>
    <row r="119" spans="2:6" ht="21" customHeight="1">
      <c r="B119" s="939" t="s">
        <v>103</v>
      </c>
      <c r="D119" s="939" t="s">
        <v>249</v>
      </c>
      <c r="F119" s="939" t="s">
        <v>250</v>
      </c>
    </row>
    <row r="120" spans="2:6" ht="21" customHeight="1">
      <c r="B120" s="938" t="s">
        <v>51</v>
      </c>
      <c r="D120" s="938" t="s">
        <v>159</v>
      </c>
      <c r="F120" s="938" t="s">
        <v>257</v>
      </c>
    </row>
    <row r="121" spans="2:6" ht="21" customHeight="1">
      <c r="B121" s="938" t="s">
        <v>86</v>
      </c>
      <c r="D121" s="938" t="s">
        <v>253</v>
      </c>
      <c r="F121" s="938" t="s">
        <v>258</v>
      </c>
    </row>
    <row r="122" spans="2:6" ht="21" customHeight="1">
      <c r="B122" s="940" t="s">
        <v>87</v>
      </c>
      <c r="D122" s="940" t="s">
        <v>254</v>
      </c>
      <c r="F122" s="940" t="s">
        <v>259</v>
      </c>
    </row>
    <row r="123" spans="2:6" ht="21" customHeight="1">
      <c r="B123" s="941" t="s">
        <v>86</v>
      </c>
      <c r="D123" s="941" t="s">
        <v>253</v>
      </c>
      <c r="F123" s="941" t="s">
        <v>258</v>
      </c>
    </row>
    <row r="124" spans="2:6" ht="21" customHeight="1">
      <c r="B124" s="938" t="s">
        <v>88</v>
      </c>
      <c r="D124" s="938" t="s">
        <v>255</v>
      </c>
      <c r="F124" s="938" t="s">
        <v>260</v>
      </c>
    </row>
    <row r="125" spans="2:6" ht="21" customHeight="1">
      <c r="B125" s="929" t="s">
        <v>89</v>
      </c>
      <c r="D125" s="929" t="s">
        <v>256</v>
      </c>
      <c r="F125" s="929" t="s">
        <v>261</v>
      </c>
    </row>
    <row r="126" spans="2:6" ht="21" customHeight="1">
      <c r="B126" s="2128" t="s">
        <v>266</v>
      </c>
      <c r="D126" s="2128" t="s">
        <v>267</v>
      </c>
      <c r="F126" s="2128" t="s">
        <v>268</v>
      </c>
    </row>
    <row r="127" spans="2:6" ht="21" customHeight="1">
      <c r="B127" s="2129"/>
      <c r="D127" s="2129"/>
      <c r="F127" s="2129"/>
    </row>
    <row r="128" spans="2:6" ht="21" customHeight="1">
      <c r="B128" s="941" t="s">
        <v>89</v>
      </c>
      <c r="D128" s="941" t="s">
        <v>256</v>
      </c>
      <c r="F128" s="941" t="s">
        <v>261</v>
      </c>
    </row>
    <row r="129" spans="2:6" ht="21" customHeight="1">
      <c r="B129" s="924" t="s">
        <v>280</v>
      </c>
      <c r="D129" s="932" t="s">
        <v>281</v>
      </c>
      <c r="F129" s="932" t="s">
        <v>282</v>
      </c>
    </row>
    <row r="130" spans="2:6" ht="21" customHeight="1">
      <c r="B130" s="942"/>
      <c r="D130" s="902"/>
      <c r="F130" s="902"/>
    </row>
    <row r="131" spans="2:6" ht="21" customHeight="1">
      <c r="B131" s="943" t="s">
        <v>861</v>
      </c>
      <c r="D131" s="943" t="s">
        <v>862</v>
      </c>
      <c r="F131" s="943" t="s">
        <v>863</v>
      </c>
    </row>
    <row r="132" spans="2:6" ht="21" customHeight="1">
      <c r="B132" s="944" t="s">
        <v>295</v>
      </c>
      <c r="D132" s="944" t="s">
        <v>299</v>
      </c>
      <c r="F132" s="944" t="s">
        <v>300</v>
      </c>
    </row>
    <row r="133" spans="2:6" ht="21" customHeight="1">
      <c r="B133" s="944" t="s">
        <v>302</v>
      </c>
      <c r="D133" s="944" t="s">
        <v>306</v>
      </c>
      <c r="F133" s="944" t="s">
        <v>306</v>
      </c>
    </row>
    <row r="134" spans="2:6" ht="21" customHeight="1">
      <c r="B134" s="944" t="s">
        <v>307</v>
      </c>
      <c r="D134" s="944" t="s">
        <v>311</v>
      </c>
      <c r="F134" s="944" t="s">
        <v>312</v>
      </c>
    </row>
    <row r="135" spans="2:6" ht="21" customHeight="1">
      <c r="B135" s="945" t="s">
        <v>283</v>
      </c>
      <c r="D135" s="945" t="s">
        <v>286</v>
      </c>
      <c r="F135" s="945" t="s">
        <v>289</v>
      </c>
    </row>
    <row r="136" spans="2:6" ht="21" customHeight="1">
      <c r="B136" s="946" t="s">
        <v>284</v>
      </c>
      <c r="D136" s="946" t="s">
        <v>287</v>
      </c>
      <c r="F136" s="946" t="s">
        <v>290</v>
      </c>
    </row>
    <row r="137" spans="2:6" ht="21" customHeight="1">
      <c r="B137" s="947" t="s">
        <v>285</v>
      </c>
      <c r="D137" s="947" t="s">
        <v>288</v>
      </c>
      <c r="F137" s="947" t="s">
        <v>291</v>
      </c>
    </row>
    <row r="138" spans="2:6" ht="21" customHeight="1">
      <c r="B138" s="895"/>
      <c r="D138" s="895"/>
      <c r="F138" s="895"/>
    </row>
    <row r="139" spans="2:6" ht="21" customHeight="1">
      <c r="B139" s="902"/>
      <c r="D139" s="902"/>
      <c r="F139" s="902"/>
    </row>
    <row r="140" spans="2:6" ht="21" customHeight="1">
      <c r="B140" s="948" t="s">
        <v>402</v>
      </c>
      <c r="D140" s="948" t="s">
        <v>402</v>
      </c>
      <c r="F140" s="948" t="s">
        <v>405</v>
      </c>
    </row>
    <row r="141" spans="2:6" ht="21" customHeight="1">
      <c r="B141" s="949" t="s">
        <v>403</v>
      </c>
      <c r="D141" s="949" t="s">
        <v>404</v>
      </c>
      <c r="F141" s="949" t="s">
        <v>406</v>
      </c>
    </row>
    <row r="142" spans="2:6" ht="21" customHeight="1">
      <c r="B142" s="949" t="s">
        <v>407</v>
      </c>
      <c r="D142" s="949" t="s">
        <v>408</v>
      </c>
      <c r="F142" s="949" t="s">
        <v>409</v>
      </c>
    </row>
    <row r="143" spans="2:6" ht="21" customHeight="1">
      <c r="B143" s="950" t="s">
        <v>413</v>
      </c>
      <c r="D143" s="950" t="s">
        <v>414</v>
      </c>
      <c r="F143" s="950" t="s">
        <v>415</v>
      </c>
    </row>
    <row r="144" spans="2:6" ht="21" customHeight="1">
      <c r="B144" s="950" t="s">
        <v>864</v>
      </c>
      <c r="D144" s="950" t="s">
        <v>417</v>
      </c>
      <c r="F144" s="950" t="s">
        <v>418</v>
      </c>
    </row>
    <row r="145" spans="2:6" ht="21" customHeight="1">
      <c r="B145" s="950" t="s">
        <v>865</v>
      </c>
      <c r="D145" s="950" t="s">
        <v>421</v>
      </c>
      <c r="F145" s="950" t="s">
        <v>422</v>
      </c>
    </row>
    <row r="146" spans="2:6" ht="21" customHeight="1">
      <c r="B146" s="950" t="s">
        <v>424</v>
      </c>
      <c r="D146" s="950" t="s">
        <v>425</v>
      </c>
      <c r="F146" s="950" t="s">
        <v>426</v>
      </c>
    </row>
    <row r="147" spans="2:6" ht="21" customHeight="1">
      <c r="B147" s="950" t="s">
        <v>428</v>
      </c>
      <c r="D147" s="950" t="s">
        <v>429</v>
      </c>
      <c r="F147" s="950" t="s">
        <v>430</v>
      </c>
    </row>
    <row r="148" spans="2:6" ht="21" customHeight="1">
      <c r="B148" s="902"/>
      <c r="D148" s="902"/>
      <c r="F148" s="902"/>
    </row>
    <row r="149" spans="2:6" ht="21" customHeight="1">
      <c r="B149" s="902"/>
      <c r="D149" s="902"/>
      <c r="F149" s="902"/>
    </row>
    <row r="150" spans="2:6" ht="21" customHeight="1">
      <c r="B150" s="951" t="s">
        <v>445</v>
      </c>
      <c r="D150" s="951" t="s">
        <v>866</v>
      </c>
      <c r="F150" s="951" t="s">
        <v>448</v>
      </c>
    </row>
    <row r="151" spans="2:6" ht="21" customHeight="1">
      <c r="B151" s="952" t="s">
        <v>867</v>
      </c>
      <c r="D151" s="952" t="s">
        <v>447</v>
      </c>
      <c r="F151" s="952" t="s">
        <v>449</v>
      </c>
    </row>
    <row r="152" spans="2:6" ht="21" customHeight="1">
      <c r="B152" s="952" t="s">
        <v>450</v>
      </c>
      <c r="D152" s="952" t="s">
        <v>451</v>
      </c>
      <c r="F152" s="952" t="s">
        <v>452</v>
      </c>
    </row>
    <row r="153" spans="2:6" ht="21" customHeight="1">
      <c r="B153" s="895"/>
      <c r="D153" s="895"/>
      <c r="F153" s="895"/>
    </row>
    <row r="154" spans="2:6" ht="21" customHeight="1" thickBot="1">
      <c r="B154" s="902"/>
      <c r="D154" s="902"/>
      <c r="F154" s="902"/>
    </row>
    <row r="155" spans="2:6" ht="21" customHeight="1" thickTop="1">
      <c r="B155" s="953" t="s">
        <v>86</v>
      </c>
      <c r="D155" s="953" t="s">
        <v>253</v>
      </c>
      <c r="F155" s="953" t="s">
        <v>258</v>
      </c>
    </row>
    <row r="156" spans="2:6" ht="21" customHeight="1">
      <c r="B156" s="954" t="s">
        <v>51</v>
      </c>
      <c r="D156" s="954" t="s">
        <v>159</v>
      </c>
      <c r="F156" s="954" t="s">
        <v>257</v>
      </c>
    </row>
    <row r="157" spans="2:6" ht="21" customHeight="1">
      <c r="B157" s="955" t="s">
        <v>868</v>
      </c>
      <c r="D157" s="955" t="s">
        <v>453</v>
      </c>
      <c r="F157" s="955" t="s">
        <v>454</v>
      </c>
    </row>
    <row r="158" spans="2:6" ht="21" customHeight="1">
      <c r="B158" s="956" t="s">
        <v>455</v>
      </c>
      <c r="D158" s="956" t="s">
        <v>456</v>
      </c>
      <c r="F158" s="956" t="s">
        <v>457</v>
      </c>
    </row>
    <row r="159" spans="2:6" ht="21" customHeight="1">
      <c r="B159" s="957" t="s">
        <v>869</v>
      </c>
      <c r="D159" s="957" t="s">
        <v>459</v>
      </c>
      <c r="F159" s="957" t="s">
        <v>460</v>
      </c>
    </row>
    <row r="160" spans="2:6" ht="21" customHeight="1">
      <c r="B160" s="958" t="s">
        <v>461</v>
      </c>
      <c r="D160" s="958" t="s">
        <v>462</v>
      </c>
      <c r="F160" s="958" t="s">
        <v>463</v>
      </c>
    </row>
    <row r="161" spans="2:6" ht="21" customHeight="1">
      <c r="B161" s="959" t="s">
        <v>464</v>
      </c>
      <c r="D161" s="959" t="s">
        <v>465</v>
      </c>
      <c r="F161" s="959" t="s">
        <v>466</v>
      </c>
    </row>
    <row r="162" spans="2:6" ht="21" customHeight="1">
      <c r="B162" s="895"/>
      <c r="D162" s="895"/>
      <c r="F162" s="895"/>
    </row>
    <row r="163" spans="2:6" ht="21" customHeight="1">
      <c r="B163" s="902"/>
      <c r="D163" s="902"/>
      <c r="F163" s="902"/>
    </row>
    <row r="164" spans="2:6" ht="21" customHeight="1">
      <c r="B164" s="960" t="s">
        <v>471</v>
      </c>
      <c r="D164" s="960" t="s">
        <v>472</v>
      </c>
      <c r="F164" s="960" t="s">
        <v>473</v>
      </c>
    </row>
    <row r="165" spans="2:6" ht="21" customHeight="1">
      <c r="B165" s="961" t="s">
        <v>33</v>
      </c>
      <c r="D165" s="961" t="s">
        <v>141</v>
      </c>
      <c r="F165" s="961" t="s">
        <v>144</v>
      </c>
    </row>
    <row r="166" spans="2:6" ht="21" customHeight="1">
      <c r="B166" s="962" t="s">
        <v>474</v>
      </c>
      <c r="D166" s="962" t="s">
        <v>475</v>
      </c>
      <c r="F166" s="962" t="s">
        <v>476</v>
      </c>
    </row>
    <row r="167" spans="2:6" ht="21" customHeight="1">
      <c r="B167" s="963" t="s">
        <v>477</v>
      </c>
      <c r="D167" s="963" t="s">
        <v>478</v>
      </c>
      <c r="F167" s="963" t="s">
        <v>479</v>
      </c>
    </row>
    <row r="168" spans="2:6" ht="21" customHeight="1">
      <c r="B168" s="902"/>
      <c r="D168" s="902"/>
      <c r="F168" s="902"/>
    </row>
    <row r="169" spans="2:6" ht="21" customHeight="1">
      <c r="B169" s="895"/>
      <c r="D169" s="895"/>
      <c r="F169" s="895"/>
    </row>
    <row r="170" spans="2:6" ht="21" customHeight="1">
      <c r="B170" s="964" t="s">
        <v>52</v>
      </c>
      <c r="D170" s="964" t="s">
        <v>160</v>
      </c>
      <c r="F170" s="964" t="s">
        <v>161</v>
      </c>
    </row>
    <row r="171" spans="2:6" ht="21" customHeight="1">
      <c r="B171" s="965" t="s">
        <v>870</v>
      </c>
      <c r="D171" s="965" t="s">
        <v>481</v>
      </c>
      <c r="F171" s="965" t="s">
        <v>482</v>
      </c>
    </row>
    <row r="172" spans="2:6" ht="21" customHeight="1">
      <c r="B172" s="966" t="s">
        <v>483</v>
      </c>
      <c r="D172" s="966" t="s">
        <v>484</v>
      </c>
      <c r="F172" s="966" t="s">
        <v>485</v>
      </c>
    </row>
    <row r="173" spans="2:6" ht="21" customHeight="1">
      <c r="B173" s="967" t="s">
        <v>486</v>
      </c>
      <c r="D173" s="967" t="s">
        <v>487</v>
      </c>
      <c r="F173" s="967" t="s">
        <v>488</v>
      </c>
    </row>
    <row r="174" spans="2:6" ht="21" customHeight="1">
      <c r="B174" s="967" t="s">
        <v>489</v>
      </c>
      <c r="D174" s="967" t="s">
        <v>490</v>
      </c>
      <c r="F174" s="967" t="s">
        <v>491</v>
      </c>
    </row>
    <row r="175" spans="2:6" ht="21" customHeight="1">
      <c r="B175" s="967" t="s">
        <v>37</v>
      </c>
      <c r="D175" s="967" t="s">
        <v>492</v>
      </c>
      <c r="F175" s="967" t="s">
        <v>493</v>
      </c>
    </row>
    <row r="176" spans="2:6" ht="21" customHeight="1">
      <c r="B176" s="966" t="s">
        <v>494</v>
      </c>
      <c r="D176" s="966" t="s">
        <v>495</v>
      </c>
      <c r="F176" s="966" t="s">
        <v>496</v>
      </c>
    </row>
    <row r="177" spans="2:6" ht="21" customHeight="1">
      <c r="B177" s="2124" t="s">
        <v>497</v>
      </c>
      <c r="D177" s="2124" t="s">
        <v>498</v>
      </c>
      <c r="F177" s="2124" t="s">
        <v>499</v>
      </c>
    </row>
    <row r="178" spans="2:6" ht="21" customHeight="1">
      <c r="B178" s="2124"/>
      <c r="D178" s="2124"/>
      <c r="F178" s="2124"/>
    </row>
    <row r="179" spans="2:6" ht="21" customHeight="1">
      <c r="B179" s="967" t="s">
        <v>501</v>
      </c>
      <c r="D179" s="967" t="s">
        <v>502</v>
      </c>
      <c r="F179" s="967" t="s">
        <v>503</v>
      </c>
    </row>
    <row r="180" spans="2:6" ht="21" customHeight="1">
      <c r="B180" s="967" t="s">
        <v>506</v>
      </c>
      <c r="D180" s="967" t="s">
        <v>507</v>
      </c>
      <c r="F180" s="967" t="s">
        <v>508</v>
      </c>
    </row>
    <row r="181" spans="2:6" ht="21" customHeight="1">
      <c r="B181" s="967" t="s">
        <v>509</v>
      </c>
      <c r="D181" s="967" t="s">
        <v>510</v>
      </c>
      <c r="F181" s="967" t="s">
        <v>511</v>
      </c>
    </row>
    <row r="182" spans="2:6" ht="21" customHeight="1">
      <c r="B182" s="967" t="s">
        <v>513</v>
      </c>
      <c r="D182" s="967" t="s">
        <v>514</v>
      </c>
      <c r="F182" s="967" t="s">
        <v>515</v>
      </c>
    </row>
    <row r="183" spans="2:6" ht="21" customHeight="1">
      <c r="B183" s="968" t="s">
        <v>517</v>
      </c>
      <c r="D183" s="968" t="s">
        <v>518</v>
      </c>
      <c r="F183" s="968" t="s">
        <v>519</v>
      </c>
    </row>
    <row r="184" spans="2:6" ht="21" customHeight="1">
      <c r="B184" s="969" t="s">
        <v>520</v>
      </c>
      <c r="D184" s="969" t="s">
        <v>522</v>
      </c>
      <c r="F184" s="969" t="s">
        <v>524</v>
      </c>
    </row>
    <row r="185" spans="2:6" ht="21" customHeight="1">
      <c r="B185" s="970" t="s">
        <v>521</v>
      </c>
      <c r="D185" s="970" t="s">
        <v>523</v>
      </c>
      <c r="F185" s="970" t="s">
        <v>525</v>
      </c>
    </row>
    <row r="186" spans="2:6" ht="21" customHeight="1">
      <c r="B186" s="2125" t="s">
        <v>527</v>
      </c>
      <c r="D186" s="2125" t="s">
        <v>528</v>
      </c>
      <c r="F186" s="2125" t="s">
        <v>529</v>
      </c>
    </row>
    <row r="187" spans="2:6" ht="21" customHeight="1">
      <c r="B187" s="2126"/>
      <c r="D187" s="2126"/>
      <c r="F187" s="2126"/>
    </row>
    <row r="188" spans="2:6" ht="21" customHeight="1">
      <c r="B188" s="895"/>
      <c r="D188" s="895"/>
      <c r="F188" s="895"/>
    </row>
    <row r="189" spans="2:6" ht="21" customHeight="1">
      <c r="B189" s="902"/>
      <c r="D189" s="902"/>
      <c r="F189" s="902"/>
    </row>
    <row r="190" spans="2:6" ht="21" customHeight="1">
      <c r="B190" s="971" t="s">
        <v>533</v>
      </c>
      <c r="D190" s="971" t="s">
        <v>534</v>
      </c>
      <c r="F190" s="971" t="s">
        <v>535</v>
      </c>
    </row>
    <row r="191" spans="2:6" ht="21" customHeight="1">
      <c r="B191" s="972" t="s">
        <v>871</v>
      </c>
      <c r="D191" s="972" t="s">
        <v>537</v>
      </c>
      <c r="F191" s="972" t="s">
        <v>538</v>
      </c>
    </row>
    <row r="192" spans="2:6" ht="21" customHeight="1">
      <c r="B192" s="973" t="s">
        <v>501</v>
      </c>
      <c r="D192" s="973" t="s">
        <v>502</v>
      </c>
      <c r="F192" s="973" t="s">
        <v>503</v>
      </c>
    </row>
    <row r="193" spans="2:6" ht="21" customHeight="1">
      <c r="B193" s="973" t="s">
        <v>506</v>
      </c>
      <c r="D193" s="973" t="s">
        <v>507</v>
      </c>
      <c r="F193" s="973" t="s">
        <v>508</v>
      </c>
    </row>
    <row r="194" spans="2:6" ht="21" customHeight="1">
      <c r="B194" s="974" t="s">
        <v>509</v>
      </c>
      <c r="D194" s="974" t="s">
        <v>510</v>
      </c>
      <c r="F194" s="974" t="s">
        <v>511</v>
      </c>
    </row>
    <row r="195" spans="2:6" ht="21" customHeight="1">
      <c r="B195" s="974" t="s">
        <v>513</v>
      </c>
      <c r="D195" s="974" t="s">
        <v>514</v>
      </c>
      <c r="F195" s="974" t="s">
        <v>515</v>
      </c>
    </row>
    <row r="196" spans="2:6" ht="21" customHeight="1">
      <c r="B196" s="975" t="s">
        <v>539</v>
      </c>
      <c r="D196" s="975" t="s">
        <v>540</v>
      </c>
      <c r="F196" s="975" t="s">
        <v>541</v>
      </c>
    </row>
    <row r="197" spans="2:6" ht="21" customHeight="1">
      <c r="B197" s="902"/>
      <c r="D197" s="902"/>
      <c r="F197" s="902"/>
    </row>
    <row r="198" spans="2:6" ht="21" customHeight="1">
      <c r="B198" s="895"/>
      <c r="D198" s="895"/>
      <c r="F198" s="895"/>
    </row>
    <row r="199" spans="2:6" ht="21" customHeight="1">
      <c r="B199" s="2120" t="s">
        <v>546</v>
      </c>
      <c r="D199" s="2120" t="s">
        <v>547</v>
      </c>
      <c r="F199" s="2120" t="s">
        <v>548</v>
      </c>
    </row>
    <row r="200" spans="2:6" ht="21" customHeight="1">
      <c r="B200" s="2121"/>
      <c r="D200" s="2121"/>
      <c r="F200" s="2121"/>
    </row>
    <row r="201" spans="2:6" ht="21" customHeight="1">
      <c r="B201" s="972" t="s">
        <v>553</v>
      </c>
      <c r="D201" s="972" t="s">
        <v>555</v>
      </c>
      <c r="F201" s="972" t="s">
        <v>557</v>
      </c>
    </row>
    <row r="202" spans="2:6" ht="21" customHeight="1">
      <c r="B202" s="966" t="s">
        <v>554</v>
      </c>
      <c r="D202" s="966" t="s">
        <v>556</v>
      </c>
      <c r="F202" s="966" t="s">
        <v>558</v>
      </c>
    </row>
    <row r="203" spans="2:6" ht="21" customHeight="1">
      <c r="B203" s="976" t="s">
        <v>191</v>
      </c>
      <c r="D203" s="976" t="s">
        <v>191</v>
      </c>
      <c r="F203" s="976" t="s">
        <v>191</v>
      </c>
    </row>
    <row r="204" spans="2:6" ht="21" customHeight="1">
      <c r="B204" s="977" t="s">
        <v>561</v>
      </c>
      <c r="D204" s="977" t="s">
        <v>872</v>
      </c>
      <c r="F204" s="977" t="s">
        <v>562</v>
      </c>
    </row>
    <row r="205" spans="2:6" ht="21" customHeight="1">
      <c r="B205" s="978" t="s">
        <v>553</v>
      </c>
      <c r="D205" s="978" t="s">
        <v>555</v>
      </c>
      <c r="F205" s="978" t="s">
        <v>557</v>
      </c>
    </row>
    <row r="206" spans="2:6" ht="21" customHeight="1">
      <c r="B206" s="979" t="s">
        <v>563</v>
      </c>
      <c r="D206" s="979" t="s">
        <v>564</v>
      </c>
      <c r="F206" s="979" t="s">
        <v>565</v>
      </c>
    </row>
    <row r="207" spans="2:6" ht="21" customHeight="1">
      <c r="B207" s="980" t="s">
        <v>568</v>
      </c>
      <c r="D207" s="980" t="s">
        <v>569</v>
      </c>
      <c r="F207" s="980" t="s">
        <v>570</v>
      </c>
    </row>
    <row r="208" spans="2:6" ht="21" customHeight="1">
      <c r="B208" s="974" t="s">
        <v>572</v>
      </c>
      <c r="D208" s="974" t="s">
        <v>573</v>
      </c>
      <c r="F208" s="974" t="s">
        <v>873</v>
      </c>
    </row>
    <row r="209" spans="2:6" ht="21" customHeight="1">
      <c r="B209" s="981" t="s">
        <v>579</v>
      </c>
      <c r="D209" s="981" t="s">
        <v>580</v>
      </c>
      <c r="F209" s="981" t="s">
        <v>581</v>
      </c>
    </row>
    <row r="210" spans="2:6" ht="21" customHeight="1">
      <c r="B210" s="902" t="s">
        <v>575</v>
      </c>
      <c r="D210" s="902" t="s">
        <v>576</v>
      </c>
      <c r="F210" s="902" t="s">
        <v>577</v>
      </c>
    </row>
    <row r="211" spans="2:6" ht="21" customHeight="1">
      <c r="B211" s="902" t="s">
        <v>583</v>
      </c>
      <c r="D211" s="902" t="s">
        <v>584</v>
      </c>
      <c r="F211" s="902" t="s">
        <v>585</v>
      </c>
    </row>
    <row r="212" spans="2:6" ht="21" customHeight="1">
      <c r="B212" s="902" t="s">
        <v>586</v>
      </c>
      <c r="D212" s="902" t="s">
        <v>587</v>
      </c>
      <c r="F212" s="902" t="s">
        <v>588</v>
      </c>
    </row>
    <row r="213" spans="2:6" ht="21" customHeight="1">
      <c r="B213" s="982"/>
      <c r="D213" s="982"/>
      <c r="F213" s="982"/>
    </row>
    <row r="214" spans="2:6" ht="21" customHeight="1">
      <c r="B214" s="983"/>
      <c r="D214" s="983"/>
      <c r="F214" s="983"/>
    </row>
    <row r="215" spans="2:6" ht="21" customHeight="1">
      <c r="B215" s="984" t="s">
        <v>874</v>
      </c>
      <c r="D215" s="984" t="s">
        <v>665</v>
      </c>
      <c r="F215" s="984" t="s">
        <v>666</v>
      </c>
    </row>
    <row r="216" spans="2:6" ht="21" customHeight="1">
      <c r="B216" s="902"/>
      <c r="D216" s="902"/>
      <c r="F216" s="902"/>
    </row>
    <row r="217" spans="2:6" ht="21" customHeight="1">
      <c r="B217" s="985" t="s">
        <v>181</v>
      </c>
      <c r="D217" s="985" t="s">
        <v>667</v>
      </c>
      <c r="F217" s="985" t="s">
        <v>668</v>
      </c>
    </row>
    <row r="218" spans="2:6" ht="21" customHeight="1">
      <c r="B218" s="985" t="s">
        <v>189</v>
      </c>
      <c r="D218" s="985" t="s">
        <v>669</v>
      </c>
      <c r="F218" s="985" t="s">
        <v>670</v>
      </c>
    </row>
    <row r="219" spans="2:6" ht="21" customHeight="1">
      <c r="B219" s="902" t="s">
        <v>205</v>
      </c>
      <c r="D219" s="902" t="s">
        <v>672</v>
      </c>
      <c r="F219" s="902" t="s">
        <v>673</v>
      </c>
    </row>
    <row r="220" spans="2:6" ht="21" customHeight="1">
      <c r="B220" s="902"/>
      <c r="D220" s="902"/>
      <c r="F220" s="902"/>
    </row>
    <row r="221" spans="2:6" ht="21" customHeight="1">
      <c r="B221" s="986" t="s">
        <v>209</v>
      </c>
      <c r="D221" s="986" t="s">
        <v>678</v>
      </c>
      <c r="F221" s="986" t="s">
        <v>680</v>
      </c>
    </row>
    <row r="222" spans="2:6" ht="21" customHeight="1">
      <c r="B222" s="987" t="s">
        <v>677</v>
      </c>
      <c r="D222" s="987" t="s">
        <v>679</v>
      </c>
      <c r="F222" s="987" t="s">
        <v>681</v>
      </c>
    </row>
    <row r="223" spans="2:6" ht="21" customHeight="1">
      <c r="B223" s="988"/>
      <c r="D223" s="988"/>
      <c r="F223" s="988"/>
    </row>
    <row r="224" spans="2:6" ht="21" customHeight="1">
      <c r="B224" s="902"/>
      <c r="D224" s="902"/>
      <c r="F224" s="902"/>
    </row>
    <row r="225" spans="2:6" ht="21" customHeight="1">
      <c r="B225" s="989" t="s">
        <v>172</v>
      </c>
      <c r="D225" s="989" t="s">
        <v>686</v>
      </c>
      <c r="F225" s="989" t="s">
        <v>687</v>
      </c>
    </row>
    <row r="226" spans="2:6" ht="21" customHeight="1">
      <c r="B226" s="942" t="s">
        <v>176</v>
      </c>
      <c r="D226" s="942" t="s">
        <v>689</v>
      </c>
      <c r="F226" s="942" t="s">
        <v>690</v>
      </c>
    </row>
    <row r="227" spans="2:6" ht="21" customHeight="1">
      <c r="B227" s="989" t="s">
        <v>180</v>
      </c>
      <c r="D227" s="989" t="s">
        <v>693</v>
      </c>
      <c r="F227" s="989" t="s">
        <v>694</v>
      </c>
    </row>
    <row r="228" spans="2:6" ht="21" customHeight="1">
      <c r="B228" s="902" t="s">
        <v>182</v>
      </c>
      <c r="D228" s="902" t="s">
        <v>699</v>
      </c>
      <c r="F228" s="902" t="s">
        <v>700</v>
      </c>
    </row>
    <row r="229" spans="2:6" ht="21" customHeight="1">
      <c r="B229" s="902" t="s">
        <v>190</v>
      </c>
      <c r="D229" s="902" t="s">
        <v>701</v>
      </c>
      <c r="F229" s="902" t="s">
        <v>702</v>
      </c>
    </row>
    <row r="230" spans="2:6" ht="21" customHeight="1">
      <c r="B230" s="990" t="s">
        <v>191</v>
      </c>
      <c r="D230" s="990" t="s">
        <v>191</v>
      </c>
      <c r="F230" s="990" t="s">
        <v>191</v>
      </c>
    </row>
    <row r="231" spans="2:6" ht="21" customHeight="1">
      <c r="B231" s="991" t="s">
        <v>195</v>
      </c>
      <c r="D231" s="991" t="s">
        <v>703</v>
      </c>
      <c r="F231" s="991" t="s">
        <v>704</v>
      </c>
    </row>
    <row r="232" spans="2:6" ht="21" customHeight="1">
      <c r="B232" s="992" t="s">
        <v>199</v>
      </c>
      <c r="D232" s="992" t="s">
        <v>705</v>
      </c>
      <c r="F232" s="992" t="s">
        <v>707</v>
      </c>
    </row>
    <row r="233" spans="2:6" ht="21" customHeight="1">
      <c r="B233" s="985" t="s">
        <v>200</v>
      </c>
      <c r="D233" s="985" t="s">
        <v>706</v>
      </c>
      <c r="F233" s="985" t="s">
        <v>708</v>
      </c>
    </row>
    <row r="234" spans="2:6" ht="21" customHeight="1">
      <c r="B234" s="993" t="s">
        <v>20</v>
      </c>
      <c r="D234" s="993" t="s">
        <v>143</v>
      </c>
      <c r="F234" s="993" t="s">
        <v>146</v>
      </c>
    </row>
    <row r="235" spans="2:6" ht="21" customHeight="1">
      <c r="B235" s="993" t="s">
        <v>709</v>
      </c>
      <c r="D235" s="993" t="s">
        <v>710</v>
      </c>
      <c r="F235" s="993" t="s">
        <v>710</v>
      </c>
    </row>
    <row r="236" spans="2:6" ht="21" customHeight="1">
      <c r="B236" s="994" t="s">
        <v>875</v>
      </c>
      <c r="D236" s="994" t="s">
        <v>711</v>
      </c>
      <c r="F236" s="994" t="s">
        <v>712</v>
      </c>
    </row>
    <row r="237" spans="2:6" ht="21" customHeight="1">
      <c r="B237" s="902" t="s">
        <v>713</v>
      </c>
      <c r="D237" s="902" t="s">
        <v>714</v>
      </c>
      <c r="F237" s="902" t="s">
        <v>715</v>
      </c>
    </row>
    <row r="238" spans="2:6" ht="21" customHeight="1">
      <c r="B238" s="942" t="s">
        <v>207</v>
      </c>
      <c r="D238" s="942" t="s">
        <v>718</v>
      </c>
      <c r="F238" s="942" t="s">
        <v>719</v>
      </c>
    </row>
    <row r="239" spans="2:6" ht="21" customHeight="1">
      <c r="B239" s="902"/>
      <c r="D239" s="902"/>
      <c r="F239" s="902"/>
    </row>
    <row r="240" spans="2:6" ht="21" customHeight="1">
      <c r="B240" s="902"/>
      <c r="D240" s="902"/>
      <c r="F240" s="902"/>
    </row>
    <row r="241" spans="2:6" ht="21" customHeight="1">
      <c r="B241" s="995" t="s">
        <v>195</v>
      </c>
      <c r="D241" s="995" t="s">
        <v>703</v>
      </c>
      <c r="F241" s="995" t="s">
        <v>704</v>
      </c>
    </row>
    <row r="242" spans="2:6" ht="21" customHeight="1">
      <c r="B242" s="996" t="s">
        <v>731</v>
      </c>
      <c r="D242" s="996" t="s">
        <v>732</v>
      </c>
      <c r="F242" s="996" t="s">
        <v>734</v>
      </c>
    </row>
    <row r="243" spans="2:6" ht="21" customHeight="1">
      <c r="B243" s="997" t="s">
        <v>876</v>
      </c>
      <c r="D243" s="997" t="s">
        <v>737</v>
      </c>
      <c r="F243" s="997" t="s">
        <v>739</v>
      </c>
    </row>
    <row r="244" spans="2:6" ht="21" customHeight="1">
      <c r="B244" s="998" t="s">
        <v>741</v>
      </c>
      <c r="D244" s="998" t="s">
        <v>743</v>
      </c>
      <c r="F244" s="998" t="s">
        <v>745</v>
      </c>
    </row>
    <row r="245" spans="2:6" ht="21" customHeight="1">
      <c r="B245" s="998" t="s">
        <v>728</v>
      </c>
      <c r="D245" s="998" t="s">
        <v>729</v>
      </c>
      <c r="F245" s="998" t="s">
        <v>730</v>
      </c>
    </row>
    <row r="246" spans="2:6" ht="21" customHeight="1">
      <c r="B246" s="999" t="s">
        <v>206</v>
      </c>
      <c r="D246" s="999" t="s">
        <v>733</v>
      </c>
      <c r="F246" s="999" t="s">
        <v>735</v>
      </c>
    </row>
    <row r="247" spans="2:6" ht="21" customHeight="1">
      <c r="B247" s="999" t="s">
        <v>208</v>
      </c>
      <c r="D247" s="999" t="s">
        <v>738</v>
      </c>
      <c r="F247" s="999" t="s">
        <v>740</v>
      </c>
    </row>
    <row r="248" spans="2:6" ht="21" customHeight="1">
      <c r="B248" s="999" t="s">
        <v>742</v>
      </c>
      <c r="D248" s="999" t="s">
        <v>744</v>
      </c>
      <c r="F248" s="999" t="s">
        <v>746</v>
      </c>
    </row>
    <row r="249" spans="2:6" ht="21" customHeight="1">
      <c r="B249" s="999" t="s">
        <v>747</v>
      </c>
      <c r="D249" s="999" t="s">
        <v>748</v>
      </c>
      <c r="F249" s="999" t="s">
        <v>749</v>
      </c>
    </row>
    <row r="250" spans="2:6" ht="21" customHeight="1">
      <c r="B250" s="1000" t="s">
        <v>217</v>
      </c>
      <c r="D250" s="1000" t="s">
        <v>217</v>
      </c>
      <c r="F250" s="1000" t="s">
        <v>217</v>
      </c>
    </row>
    <row r="251" spans="2:6" ht="21" customHeight="1">
      <c r="B251" s="1001" t="s">
        <v>750</v>
      </c>
      <c r="D251" s="1001" t="s">
        <v>751</v>
      </c>
      <c r="F251" s="1001" t="s">
        <v>752</v>
      </c>
    </row>
    <row r="252" spans="2:6" ht="21" customHeight="1">
      <c r="B252" s="1002" t="s">
        <v>753</v>
      </c>
      <c r="D252" s="1002" t="s">
        <v>754</v>
      </c>
      <c r="F252" s="1002" t="s">
        <v>755</v>
      </c>
    </row>
    <row r="253" spans="2:6" ht="21" customHeight="1">
      <c r="B253" s="1003"/>
      <c r="D253" s="1003"/>
      <c r="F253" s="1003"/>
    </row>
    <row r="254" spans="2:6" ht="21" customHeight="1">
      <c r="B254" s="902"/>
      <c r="D254" s="902"/>
      <c r="F254" s="902"/>
    </row>
    <row r="255" spans="2:6" ht="21" customHeight="1">
      <c r="B255" s="1004" t="s">
        <v>756</v>
      </c>
      <c r="D255" s="1004" t="s">
        <v>758</v>
      </c>
      <c r="F255" s="1004" t="s">
        <v>760</v>
      </c>
    </row>
    <row r="256" spans="2:6" ht="21" customHeight="1">
      <c r="B256" s="902" t="s">
        <v>757</v>
      </c>
      <c r="D256" s="902" t="s">
        <v>759</v>
      </c>
      <c r="F256" s="902" t="s">
        <v>761</v>
      </c>
    </row>
    <row r="257" spans="2:6" ht="21" customHeight="1">
      <c r="B257" s="990" t="s">
        <v>225</v>
      </c>
      <c r="D257" s="990" t="s">
        <v>763</v>
      </c>
      <c r="F257" s="990" t="s">
        <v>764</v>
      </c>
    </row>
    <row r="258" spans="2:6" ht="21" customHeight="1">
      <c r="B258" s="1005"/>
      <c r="D258" s="1005"/>
      <c r="F258" s="1005"/>
    </row>
    <row r="259" spans="2:6" ht="21" customHeight="1">
      <c r="B259" s="1006" t="s">
        <v>229</v>
      </c>
      <c r="D259" s="1006" t="s">
        <v>770</v>
      </c>
      <c r="F259" s="1006" t="s">
        <v>772</v>
      </c>
    </row>
    <row r="260" spans="2:6" ht="21" customHeight="1">
      <c r="B260" s="1007" t="s">
        <v>231</v>
      </c>
      <c r="D260" s="1007" t="s">
        <v>775</v>
      </c>
      <c r="F260" s="1007" t="s">
        <v>776</v>
      </c>
    </row>
    <row r="261" spans="2:6" ht="21" customHeight="1">
      <c r="B261" s="1007" t="s">
        <v>235</v>
      </c>
      <c r="D261" s="1007" t="s">
        <v>779</v>
      </c>
      <c r="F261" s="1007" t="s">
        <v>780</v>
      </c>
    </row>
    <row r="262" spans="2:6" ht="21" customHeight="1">
      <c r="B262" s="1007" t="s">
        <v>236</v>
      </c>
      <c r="D262" s="1007" t="s">
        <v>782</v>
      </c>
      <c r="F262" s="1007" t="s">
        <v>783</v>
      </c>
    </row>
    <row r="263" spans="2:6" ht="21" customHeight="1">
      <c r="B263" s="902" t="s">
        <v>205</v>
      </c>
      <c r="D263" s="902" t="s">
        <v>672</v>
      </c>
      <c r="F263" s="902" t="s">
        <v>673</v>
      </c>
    </row>
    <row r="264" spans="2:6" ht="21" customHeight="1">
      <c r="B264" s="902"/>
      <c r="D264" s="902" t="s">
        <v>769</v>
      </c>
      <c r="F264" s="902" t="s">
        <v>771</v>
      </c>
    </row>
    <row r="265" spans="2:6" ht="21" customHeight="1" thickBot="1">
      <c r="B265" s="1008"/>
      <c r="D265" s="1008"/>
      <c r="F265" s="1008"/>
    </row>
    <row r="266" spans="2:6" ht="21" customHeight="1">
      <c r="B266" s="1009" t="s">
        <v>174</v>
      </c>
      <c r="D266" s="1009"/>
      <c r="F266" s="1009"/>
    </row>
    <row r="267" spans="2:6" ht="21" customHeight="1">
      <c r="B267" s="1006" t="s">
        <v>274</v>
      </c>
      <c r="D267" s="1006" t="s">
        <v>785</v>
      </c>
      <c r="F267" s="1006" t="s">
        <v>786</v>
      </c>
    </row>
    <row r="268" spans="2:6" ht="21" customHeight="1">
      <c r="B268" s="998" t="s">
        <v>278</v>
      </c>
      <c r="D268" s="998" t="s">
        <v>787</v>
      </c>
      <c r="F268" s="998" t="s">
        <v>788</v>
      </c>
    </row>
    <row r="269" spans="2:6" ht="21" customHeight="1">
      <c r="B269" s="1010" t="s">
        <v>279</v>
      </c>
      <c r="D269" s="1010" t="s">
        <v>789</v>
      </c>
      <c r="F269" s="1010" t="s">
        <v>790</v>
      </c>
    </row>
    <row r="270" spans="2:6" ht="21" customHeight="1">
      <c r="B270" s="1011" t="s">
        <v>292</v>
      </c>
      <c r="D270" s="1011" t="s">
        <v>791</v>
      </c>
      <c r="F270" s="1011" t="s">
        <v>792</v>
      </c>
    </row>
    <row r="271" spans="2:6" ht="21" customHeight="1">
      <c r="B271" s="1012" t="s">
        <v>294</v>
      </c>
      <c r="D271" s="1012" t="s">
        <v>793</v>
      </c>
      <c r="F271" s="1012" t="s">
        <v>794</v>
      </c>
    </row>
    <row r="272" spans="2:6" ht="21" customHeight="1">
      <c r="B272" s="2122" t="s">
        <v>301</v>
      </c>
      <c r="D272" s="2122" t="s">
        <v>795</v>
      </c>
      <c r="F272" s="2122" t="s">
        <v>796</v>
      </c>
    </row>
    <row r="273" spans="2:6" ht="21" customHeight="1" thickBot="1">
      <c r="B273" s="2123"/>
      <c r="D273" s="2123"/>
      <c r="F273" s="2123"/>
    </row>
    <row r="274" spans="2:6" ht="21" customHeight="1" thickBot="1">
      <c r="B274" s="1008"/>
      <c r="D274" s="1008"/>
      <c r="F274" s="1008"/>
    </row>
    <row r="275" spans="2:6" ht="21" customHeight="1">
      <c r="B275" s="1013" t="s">
        <v>877</v>
      </c>
      <c r="D275" s="1013" t="s">
        <v>797</v>
      </c>
      <c r="F275" s="1013" t="s">
        <v>798</v>
      </c>
    </row>
    <row r="276" spans="2:6" ht="21" customHeight="1">
      <c r="B276" s="989" t="s">
        <v>336</v>
      </c>
      <c r="D276" s="989" t="s">
        <v>799</v>
      </c>
      <c r="F276" s="989" t="s">
        <v>801</v>
      </c>
    </row>
    <row r="277" spans="2:6" ht="21" customHeight="1">
      <c r="B277" s="902" t="s">
        <v>338</v>
      </c>
      <c r="D277" s="902" t="s">
        <v>802</v>
      </c>
      <c r="F277" s="902" t="s">
        <v>804</v>
      </c>
    </row>
    <row r="278" spans="2:6" ht="21" customHeight="1">
      <c r="B278" s="902" t="s">
        <v>806</v>
      </c>
      <c r="D278" s="902" t="s">
        <v>806</v>
      </c>
      <c r="F278" s="902" t="s">
        <v>808</v>
      </c>
    </row>
    <row r="279" spans="2:6" ht="21" customHeight="1">
      <c r="B279" s="902" t="s">
        <v>361</v>
      </c>
      <c r="D279" s="902" t="s">
        <v>810</v>
      </c>
      <c r="F279" s="902" t="s">
        <v>812</v>
      </c>
    </row>
    <row r="280" spans="2:6" ht="21" customHeight="1">
      <c r="B280" s="902" t="s">
        <v>364</v>
      </c>
      <c r="D280" s="902" t="s">
        <v>813</v>
      </c>
      <c r="F280" s="902" t="s">
        <v>814</v>
      </c>
    </row>
    <row r="281" spans="2:6" ht="21" customHeight="1">
      <c r="B281" s="1010" t="s">
        <v>878</v>
      </c>
      <c r="D281" s="1010" t="s">
        <v>815</v>
      </c>
      <c r="F281" s="1010" t="s">
        <v>816</v>
      </c>
    </row>
    <row r="282" spans="2:6" ht="21" customHeight="1">
      <c r="B282" s="902" t="s">
        <v>376</v>
      </c>
      <c r="D282" s="902" t="s">
        <v>818</v>
      </c>
      <c r="F282" s="902" t="s">
        <v>879</v>
      </c>
    </row>
    <row r="283" spans="2:6" ht="21" customHeight="1">
      <c r="B283" s="998" t="s">
        <v>337</v>
      </c>
      <c r="D283" s="998" t="s">
        <v>800</v>
      </c>
      <c r="F283" s="998" t="s">
        <v>880</v>
      </c>
    </row>
    <row r="284" spans="2:6" ht="21" customHeight="1">
      <c r="B284" s="902" t="s">
        <v>339</v>
      </c>
      <c r="D284" s="902" t="s">
        <v>803</v>
      </c>
      <c r="F284" s="902" t="s">
        <v>805</v>
      </c>
    </row>
    <row r="285" spans="2:6" ht="21" customHeight="1">
      <c r="B285" s="902" t="s">
        <v>341</v>
      </c>
      <c r="D285" s="902" t="s">
        <v>807</v>
      </c>
      <c r="F285" s="902" t="s">
        <v>809</v>
      </c>
    </row>
    <row r="286" spans="2:6" ht="21" customHeight="1">
      <c r="B286" s="902" t="s">
        <v>363</v>
      </c>
      <c r="D286" s="902" t="s">
        <v>811</v>
      </c>
      <c r="F286" s="902" t="s">
        <v>363</v>
      </c>
    </row>
    <row r="287" spans="2:6" ht="21" customHeight="1">
      <c r="B287" s="902" t="s">
        <v>341</v>
      </c>
      <c r="D287" s="902" t="s">
        <v>807</v>
      </c>
      <c r="F287" s="902" t="s">
        <v>809</v>
      </c>
    </row>
    <row r="288" spans="2:6" ht="21" customHeight="1">
      <c r="B288" s="1014" t="s">
        <v>372</v>
      </c>
      <c r="D288" s="1014" t="s">
        <v>372</v>
      </c>
      <c r="F288" s="1014" t="s">
        <v>817</v>
      </c>
    </row>
    <row r="289" spans="2:6" ht="21" customHeight="1">
      <c r="B289" s="902" t="s">
        <v>377</v>
      </c>
      <c r="D289" s="902" t="s">
        <v>819</v>
      </c>
      <c r="F289" s="902" t="s">
        <v>821</v>
      </c>
    </row>
    <row r="290" spans="2:6" ht="21" customHeight="1">
      <c r="B290" s="1015" t="s">
        <v>379</v>
      </c>
      <c r="D290" s="1015" t="s">
        <v>822</v>
      </c>
      <c r="F290" s="1015" t="s">
        <v>823</v>
      </c>
    </row>
    <row r="291" spans="2:6" ht="21" customHeight="1" thickBot="1">
      <c r="B291" s="1008"/>
      <c r="D291" s="1008"/>
      <c r="F291" s="1008"/>
    </row>
    <row r="292" spans="2:6" ht="21" customHeight="1">
      <c r="B292" s="1013" t="s">
        <v>877</v>
      </c>
      <c r="D292" s="1013" t="s">
        <v>797</v>
      </c>
      <c r="F292" s="1013" t="s">
        <v>798</v>
      </c>
    </row>
    <row r="293" spans="2:6" ht="21" customHeight="1">
      <c r="B293" s="989" t="s">
        <v>394</v>
      </c>
      <c r="D293" s="989" t="s">
        <v>824</v>
      </c>
      <c r="F293" s="989" t="s">
        <v>825</v>
      </c>
    </row>
    <row r="294" spans="2:6" ht="21" customHeight="1">
      <c r="B294" s="1016" t="s">
        <v>398</v>
      </c>
      <c r="D294" s="1016" t="s">
        <v>826</v>
      </c>
      <c r="F294" s="1016" t="s">
        <v>829</v>
      </c>
    </row>
    <row r="295" spans="2:6" ht="21" customHeight="1">
      <c r="B295" s="1017" t="s">
        <v>399</v>
      </c>
      <c r="D295" s="1017" t="s">
        <v>827</v>
      </c>
      <c r="F295" s="1017" t="s">
        <v>830</v>
      </c>
    </row>
    <row r="296" spans="2:6" ht="21" customHeight="1">
      <c r="B296" s="1018" t="s">
        <v>400</v>
      </c>
      <c r="D296" s="1018" t="s">
        <v>828</v>
      </c>
      <c r="F296" s="1018" t="s">
        <v>831</v>
      </c>
    </row>
    <row r="297" spans="2:6" ht="21" customHeight="1">
      <c r="B297" s="1014" t="s">
        <v>401</v>
      </c>
      <c r="D297" s="1014" t="s">
        <v>401</v>
      </c>
      <c r="F297" s="1014" t="s">
        <v>832</v>
      </c>
    </row>
    <row r="298" spans="2:6" ht="21" customHeight="1">
      <c r="B298" s="902" t="s">
        <v>336</v>
      </c>
      <c r="D298" s="902" t="s">
        <v>799</v>
      </c>
      <c r="F298" s="902" t="s">
        <v>801</v>
      </c>
    </row>
    <row r="299" spans="2:6" ht="21" customHeight="1">
      <c r="B299" s="902" t="s">
        <v>338</v>
      </c>
      <c r="D299" s="902" t="s">
        <v>802</v>
      </c>
      <c r="F299" s="902" t="s">
        <v>804</v>
      </c>
    </row>
    <row r="300" spans="2:6" ht="21" customHeight="1">
      <c r="B300" s="902" t="s">
        <v>361</v>
      </c>
      <c r="D300" s="902" t="s">
        <v>810</v>
      </c>
      <c r="F300" s="902" t="s">
        <v>812</v>
      </c>
    </row>
    <row r="301" spans="2:6" ht="21" customHeight="1">
      <c r="B301" s="902" t="s">
        <v>364</v>
      </c>
      <c r="D301" s="902" t="s">
        <v>813</v>
      </c>
      <c r="F301" s="902" t="s">
        <v>814</v>
      </c>
    </row>
    <row r="302" spans="2:6" ht="21" customHeight="1">
      <c r="B302" s="1010" t="s">
        <v>878</v>
      </c>
      <c r="D302" s="1010" t="s">
        <v>815</v>
      </c>
      <c r="F302" s="1010" t="s">
        <v>816</v>
      </c>
    </row>
    <row r="303" spans="2:6" ht="21" customHeight="1">
      <c r="B303" s="902" t="s">
        <v>419</v>
      </c>
      <c r="D303" s="902" t="s">
        <v>833</v>
      </c>
      <c r="F303" s="902" t="s">
        <v>834</v>
      </c>
    </row>
    <row r="304" spans="2:6" ht="21" customHeight="1">
      <c r="B304" s="902" t="s">
        <v>423</v>
      </c>
      <c r="D304" s="902" t="s">
        <v>835</v>
      </c>
      <c r="F304" s="902" t="s">
        <v>836</v>
      </c>
    </row>
    <row r="305" spans="2:6" ht="21" customHeight="1">
      <c r="B305" s="942" t="s">
        <v>427</v>
      </c>
      <c r="D305" s="942" t="s">
        <v>837</v>
      </c>
      <c r="F305" s="942" t="s">
        <v>838</v>
      </c>
    </row>
    <row r="306" spans="2:6" ht="21" customHeight="1">
      <c r="B306" s="1019" t="s">
        <v>839</v>
      </c>
      <c r="D306" s="1019" t="s">
        <v>881</v>
      </c>
      <c r="F306" s="1019" t="s">
        <v>839</v>
      </c>
    </row>
    <row r="307" spans="2:6">
      <c r="B307" s="1020" t="s">
        <v>2721</v>
      </c>
      <c r="D307" s="1020" t="s">
        <v>2720</v>
      </c>
      <c r="F307" s="1020" t="s">
        <v>2722</v>
      </c>
    </row>
    <row r="308" spans="2:6">
      <c r="B308" s="1020" t="s">
        <v>2719</v>
      </c>
      <c r="D308" s="1020" t="s">
        <v>2719</v>
      </c>
      <c r="F308" s="1020" t="s">
        <v>2719</v>
      </c>
    </row>
  </sheetData>
  <mergeCells count="24">
    <mergeCell ref="B5:B7"/>
    <mergeCell ref="D5:D7"/>
    <mergeCell ref="F5:F7"/>
    <mergeCell ref="B17:B18"/>
    <mergeCell ref="D17:D18"/>
    <mergeCell ref="F17:F18"/>
    <mergeCell ref="B38:B39"/>
    <mergeCell ref="D38:D39"/>
    <mergeCell ref="F38:F39"/>
    <mergeCell ref="B126:B127"/>
    <mergeCell ref="D126:D127"/>
    <mergeCell ref="F126:F127"/>
    <mergeCell ref="B177:B178"/>
    <mergeCell ref="D177:D178"/>
    <mergeCell ref="F177:F178"/>
    <mergeCell ref="B186:B187"/>
    <mergeCell ref="D186:D187"/>
    <mergeCell ref="F186:F187"/>
    <mergeCell ref="B199:B200"/>
    <mergeCell ref="D199:D200"/>
    <mergeCell ref="F199:F200"/>
    <mergeCell ref="B272:B273"/>
    <mergeCell ref="D272:D273"/>
    <mergeCell ref="F272:F27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E42DF-4CAB-46F9-A7AC-F10E8C61B1C7}">
  <dimension ref="A1:AN277"/>
  <sheetViews>
    <sheetView zoomScale="75" zoomScaleNormal="75" workbookViewId="0">
      <selection activeCell="I19" sqref="I19"/>
    </sheetView>
  </sheetViews>
  <sheetFormatPr baseColWidth="10" defaultColWidth="11.42578125" defaultRowHeight="15"/>
  <cols>
    <col min="1" max="1" width="11.42578125" style="1430"/>
    <col min="2" max="2" width="18.7109375" style="1430" customWidth="1"/>
    <col min="3" max="3" width="28.7109375" style="1430" customWidth="1"/>
    <col min="4" max="4" width="16" style="1430" customWidth="1"/>
    <col min="5" max="5" width="11.42578125" style="1430"/>
    <col min="6" max="6" width="14.7109375" style="1430" customWidth="1"/>
    <col min="7" max="7" width="41" style="1430" customWidth="1"/>
    <col min="8" max="8" width="17.140625" style="1430" customWidth="1"/>
    <col min="9" max="12" width="11.42578125" style="1430"/>
    <col min="13" max="13" width="18.5703125" style="1430" customWidth="1"/>
    <col min="14" max="14" width="11.42578125" style="1430"/>
    <col min="15" max="15" width="19.5703125" style="1430" customWidth="1"/>
    <col min="16" max="16" width="14.140625" style="1430" bestFit="1" customWidth="1"/>
    <col min="17" max="19" width="11.42578125" style="1430"/>
    <col min="20" max="21" width="11.7109375" style="1430" bestFit="1" customWidth="1"/>
    <col min="22" max="22" width="18.140625" style="1430" customWidth="1"/>
    <col min="23" max="25" width="16" style="1430" customWidth="1"/>
    <col min="26" max="26" width="14.28515625" style="1430" customWidth="1"/>
    <col min="27" max="27" width="15.28515625" style="1430" customWidth="1"/>
    <col min="28" max="28" width="16" style="1430" customWidth="1"/>
    <col min="29" max="29" width="14.140625" style="1430" customWidth="1"/>
    <col min="30" max="37" width="11.42578125" style="1430"/>
    <col min="38" max="38" width="7.5703125" style="1020" customWidth="1"/>
    <col min="39" max="39" width="11.42578125" style="877"/>
    <col min="40" max="40" width="48.85546875" style="877" customWidth="1"/>
    <col min="41" max="16384" width="11.42578125" style="1430"/>
  </cols>
  <sheetData>
    <row r="1" spans="1:40" ht="30" customHeight="1">
      <c r="A1" s="1" t="str">
        <f>ADDRESS(ROW(),COLUMN(),4)</f>
        <v>A1</v>
      </c>
      <c r="B1" s="1425"/>
      <c r="C1" s="1425"/>
      <c r="D1" s="1425"/>
      <c r="E1" s="1425"/>
      <c r="F1" s="1425"/>
      <c r="G1" s="1425"/>
      <c r="H1" s="1425"/>
      <c r="I1" s="1425"/>
      <c r="J1" s="1425"/>
      <c r="K1" s="1425"/>
      <c r="L1" s="1425"/>
      <c r="M1" s="1425"/>
      <c r="N1" s="1425"/>
      <c r="O1" s="1425"/>
      <c r="P1" s="1426"/>
      <c r="Q1" s="1426"/>
      <c r="R1" s="1426"/>
      <c r="S1" s="1426"/>
      <c r="T1" s="1426"/>
      <c r="U1" s="1427"/>
      <c r="V1" s="1427"/>
      <c r="W1" s="1427"/>
      <c r="X1" s="1427"/>
      <c r="Y1" s="1427"/>
      <c r="Z1" s="1427"/>
      <c r="AA1" s="1427"/>
      <c r="AB1" s="1427"/>
      <c r="AC1" s="1427"/>
      <c r="AD1" s="1427"/>
      <c r="AE1" s="1427"/>
      <c r="AF1" s="1427"/>
      <c r="AG1" s="1427"/>
      <c r="AH1" s="1427"/>
      <c r="AI1" s="1427"/>
      <c r="AJ1" s="1428"/>
      <c r="AK1" s="1428"/>
      <c r="AL1" s="1429">
        <v>1</v>
      </c>
      <c r="AM1" s="1053" t="str">
        <f>SUBSTITUTE(ADDRESS(1,COLUMN(),4),"1","")</f>
        <v>AM</v>
      </c>
      <c r="AN1" s="1054" t="str">
        <f>SUBSTITUTE(ADDRESS(1,COLUMN(),4),"1","")</f>
        <v>AN</v>
      </c>
    </row>
    <row r="2" spans="1:40" ht="30" customHeight="1">
      <c r="A2" s="1425"/>
      <c r="B2" s="1453" t="s">
        <v>3435</v>
      </c>
      <c r="C2" s="1425"/>
      <c r="D2" s="1425"/>
      <c r="E2" s="1425"/>
      <c r="F2" s="1425"/>
      <c r="G2" s="1425"/>
      <c r="H2" s="1425"/>
      <c r="I2" s="1425"/>
      <c r="J2" s="1425"/>
      <c r="K2" s="1425"/>
      <c r="L2" s="1425"/>
      <c r="M2" s="1425"/>
      <c r="N2" s="1425"/>
      <c r="O2" s="1425"/>
      <c r="P2" s="1426"/>
      <c r="Q2" s="1426"/>
      <c r="R2" s="1426"/>
      <c r="S2" s="1426"/>
      <c r="T2" s="1426"/>
      <c r="U2" s="1427"/>
      <c r="V2" s="1427"/>
      <c r="W2" s="1427"/>
      <c r="X2" s="1427"/>
      <c r="Y2" s="1427"/>
      <c r="Z2" s="1427"/>
      <c r="AA2" s="1427"/>
      <c r="AB2" s="1427"/>
      <c r="AC2" s="1427"/>
      <c r="AD2" s="1427"/>
      <c r="AE2" s="1427"/>
      <c r="AF2" s="1427"/>
      <c r="AG2" s="1427"/>
      <c r="AH2" s="1427"/>
      <c r="AI2" s="1427"/>
      <c r="AJ2" s="1428"/>
      <c r="AK2" s="1428"/>
      <c r="AL2" s="1429">
        <v>1</v>
      </c>
      <c r="AM2" s="1432"/>
      <c r="AN2" s="1432" t="s">
        <v>3379</v>
      </c>
    </row>
    <row r="3" spans="1:40" ht="30" customHeight="1">
      <c r="A3" s="1425"/>
      <c r="B3" s="1453" t="s">
        <v>3436</v>
      </c>
      <c r="C3" s="1425"/>
      <c r="D3" s="1425"/>
      <c r="E3" s="1425"/>
      <c r="F3" s="1425"/>
      <c r="G3" s="1425"/>
      <c r="H3" s="1425"/>
      <c r="I3" s="1425"/>
      <c r="J3" s="1425"/>
      <c r="K3" s="1425"/>
      <c r="L3" s="1425"/>
      <c r="M3" s="1425"/>
      <c r="N3" s="1425"/>
      <c r="O3" s="1425"/>
      <c r="P3" s="1426"/>
      <c r="Q3" s="1426"/>
      <c r="R3" s="1426"/>
      <c r="S3" s="1426"/>
      <c r="T3" s="1426"/>
      <c r="U3" s="1427"/>
      <c r="V3" s="1427"/>
      <c r="W3" s="1427"/>
      <c r="X3" s="1427"/>
      <c r="Y3" s="1427"/>
      <c r="Z3" s="1427"/>
      <c r="AA3" s="1427"/>
      <c r="AB3" s="1427"/>
      <c r="AC3" s="1427"/>
      <c r="AD3" s="1427"/>
      <c r="AE3" s="1427"/>
      <c r="AF3" s="1427"/>
      <c r="AG3" s="1427"/>
      <c r="AH3" s="1427"/>
      <c r="AI3" s="1427"/>
      <c r="AJ3" s="1428"/>
      <c r="AK3" s="1428"/>
      <c r="AL3" s="1429">
        <v>1</v>
      </c>
      <c r="AM3" s="1436">
        <f ca="1">COUNTA(A1:AL277) + COUNTBLANK(A1:AL277)</f>
        <v>10527</v>
      </c>
      <c r="AN3" s="1432" t="str">
        <f>"cells between"&amp;" " &amp;A1&amp;" et  "&amp;AL277</f>
        <v>cells between A1 et  AL277</v>
      </c>
    </row>
    <row r="4" spans="1:40" ht="30" customHeight="1">
      <c r="A4" s="1425"/>
      <c r="B4" s="1453" t="s">
        <v>3437</v>
      </c>
      <c r="C4" s="1425"/>
      <c r="D4" s="1425"/>
      <c r="E4" s="1425"/>
      <c r="F4" s="1425"/>
      <c r="G4" s="1425"/>
      <c r="H4" s="1425"/>
      <c r="I4" s="1425"/>
      <c r="J4" s="1425"/>
      <c r="K4" s="1425"/>
      <c r="L4" s="1425"/>
      <c r="M4" s="1425"/>
      <c r="N4" s="1425"/>
      <c r="O4" s="1425"/>
      <c r="P4" s="1426"/>
      <c r="Q4" s="1426"/>
      <c r="R4" s="1426"/>
      <c r="S4" s="1426"/>
      <c r="T4" s="1426"/>
      <c r="U4" s="1427"/>
      <c r="V4" s="1427"/>
      <c r="W4" s="1427"/>
      <c r="X4" s="1427"/>
      <c r="Y4" s="1427"/>
      <c r="Z4" s="1427"/>
      <c r="AA4" s="1427"/>
      <c r="AB4" s="1427"/>
      <c r="AC4" s="1427"/>
      <c r="AD4" s="1427"/>
      <c r="AE4" s="1427"/>
      <c r="AF4" s="1427"/>
      <c r="AG4" s="1427"/>
      <c r="AH4" s="1427"/>
      <c r="AI4" s="1427"/>
      <c r="AJ4" s="1428"/>
      <c r="AK4" s="1428"/>
      <c r="AL4" s="1429">
        <v>1</v>
      </c>
      <c r="AM4" s="1436">
        <f ca="1">COUNTA(A1:AL277)</f>
        <v>955</v>
      </c>
      <c r="AN4" s="1432" t="s">
        <v>3380</v>
      </c>
    </row>
    <row r="5" spans="1:40" ht="30" customHeight="1">
      <c r="A5" s="1425"/>
      <c r="B5" s="1453" t="s">
        <v>3438</v>
      </c>
      <c r="C5" s="1425"/>
      <c r="D5" s="1425"/>
      <c r="E5" s="1425"/>
      <c r="F5" s="1425"/>
      <c r="G5" s="1425"/>
      <c r="H5" s="1425"/>
      <c r="I5" s="1425"/>
      <c r="J5" s="1425"/>
      <c r="K5" s="1425"/>
      <c r="L5" s="1425"/>
      <c r="M5" s="1425"/>
      <c r="N5" s="1425"/>
      <c r="O5" s="1425"/>
      <c r="P5" s="1426"/>
      <c r="Q5" s="1426"/>
      <c r="R5" s="1426"/>
      <c r="S5" s="1426"/>
      <c r="T5" s="1426"/>
      <c r="U5" s="1427"/>
      <c r="V5" s="1427"/>
      <c r="W5" s="1427"/>
      <c r="X5" s="1427"/>
      <c r="Y5" s="1427"/>
      <c r="Z5" s="1427"/>
      <c r="AA5" s="1427"/>
      <c r="AB5" s="1427"/>
      <c r="AC5" s="1427"/>
      <c r="AD5" s="1427"/>
      <c r="AE5" s="1427"/>
      <c r="AF5" s="1427"/>
      <c r="AG5" s="1427"/>
      <c r="AH5" s="1427"/>
      <c r="AI5" s="1427"/>
      <c r="AJ5" s="1428"/>
      <c r="AK5" s="1428"/>
      <c r="AL5" s="1429">
        <v>1</v>
      </c>
      <c r="AM5" s="1436">
        <f ca="1">COUNTBLANK(A1:AL277)</f>
        <v>9572</v>
      </c>
      <c r="AN5" s="1432" t="s">
        <v>3381</v>
      </c>
    </row>
    <row r="6" spans="1:40" ht="30" customHeight="1">
      <c r="A6" s="1425"/>
      <c r="B6" s="1453" t="s">
        <v>3439</v>
      </c>
      <c r="C6" s="1425"/>
      <c r="D6" s="1425"/>
      <c r="E6" s="1425"/>
      <c r="F6" s="1425"/>
      <c r="G6" s="1425"/>
      <c r="H6" s="1425"/>
      <c r="I6" s="1425"/>
      <c r="J6" s="1425"/>
      <c r="K6" s="1425"/>
      <c r="L6" s="1425"/>
      <c r="M6" s="1425"/>
      <c r="N6" s="1425"/>
      <c r="O6" s="1425"/>
      <c r="P6" s="1426"/>
      <c r="Q6" s="1426"/>
      <c r="R6" s="1426"/>
      <c r="S6" s="1426"/>
      <c r="T6" s="1426"/>
      <c r="U6" s="1427"/>
      <c r="V6" s="1427"/>
      <c r="W6" s="1427"/>
      <c r="X6" s="1427"/>
      <c r="Y6" s="1427"/>
      <c r="Z6" s="1427"/>
      <c r="AA6" s="1427"/>
      <c r="AB6" s="1427"/>
      <c r="AC6" s="1427"/>
      <c r="AD6" s="1427"/>
      <c r="AE6" s="1427"/>
      <c r="AF6" s="1427"/>
      <c r="AG6" s="1427"/>
      <c r="AH6" s="1427"/>
      <c r="AI6" s="1427"/>
      <c r="AJ6" s="1428"/>
      <c r="AK6" s="1428"/>
      <c r="AL6" s="1429">
        <v>1</v>
      </c>
      <c r="AM6" s="1436">
        <f>SUM(AL1:AL275)+2</f>
        <v>277</v>
      </c>
      <c r="AN6" s="1432" t="s">
        <v>3382</v>
      </c>
    </row>
    <row r="7" spans="1:40" ht="30" customHeight="1">
      <c r="A7" s="1425"/>
      <c r="B7" s="1425"/>
      <c r="C7" s="1425"/>
      <c r="D7" s="1425"/>
      <c r="E7" s="1425"/>
      <c r="F7" s="1425"/>
      <c r="G7" s="1425"/>
      <c r="H7" s="1425"/>
      <c r="I7" s="1425"/>
      <c r="J7" s="1425"/>
      <c r="K7" s="1425"/>
      <c r="L7" s="1425"/>
      <c r="M7" s="1425"/>
      <c r="N7" s="1425"/>
      <c r="O7" s="1425"/>
      <c r="P7" s="1426"/>
      <c r="Q7" s="1426"/>
      <c r="R7" s="1426"/>
      <c r="S7" s="1426"/>
      <c r="T7" s="1426"/>
      <c r="U7" s="1427"/>
      <c r="V7" s="1427"/>
      <c r="W7" s="1427"/>
      <c r="X7" s="1427"/>
      <c r="Y7" s="1427"/>
      <c r="Z7" s="1427"/>
      <c r="AA7" s="1427"/>
      <c r="AB7" s="1427"/>
      <c r="AC7" s="1427"/>
      <c r="AD7" s="1427"/>
      <c r="AE7" s="1427"/>
      <c r="AF7" s="1427"/>
      <c r="AG7" s="1427"/>
      <c r="AH7" s="1427"/>
      <c r="AI7" s="1427"/>
      <c r="AJ7" s="1428"/>
      <c r="AK7" s="1428"/>
      <c r="AL7" s="1429">
        <v>1</v>
      </c>
      <c r="AM7" s="1436">
        <f>SUM(A277:AK277)+1</f>
        <v>38</v>
      </c>
      <c r="AN7" s="1432" t="s">
        <v>3383</v>
      </c>
    </row>
    <row r="8" spans="1:40" ht="30" customHeight="1">
      <c r="A8" s="1425"/>
      <c r="B8" s="1431" t="s">
        <v>3166</v>
      </c>
      <c r="C8" s="1425"/>
      <c r="D8" s="1425"/>
      <c r="E8" s="1425"/>
      <c r="F8" s="1425"/>
      <c r="G8" s="1425"/>
      <c r="H8" s="1425"/>
      <c r="I8" s="1426"/>
      <c r="J8" s="1425"/>
      <c r="K8" s="1425"/>
      <c r="L8" s="1425"/>
      <c r="M8" s="1425"/>
      <c r="N8" s="1425"/>
      <c r="O8" s="1426"/>
      <c r="P8" s="1426"/>
      <c r="Q8" s="1426"/>
      <c r="R8" s="1426"/>
      <c r="S8" s="1426"/>
      <c r="T8" s="1427"/>
      <c r="U8" s="1427"/>
      <c r="V8" s="1427"/>
      <c r="W8" s="1427"/>
      <c r="X8" s="1715" t="s">
        <v>3188</v>
      </c>
      <c r="Y8" s="1715"/>
      <c r="Z8" s="1715"/>
      <c r="AA8" s="1715"/>
      <c r="AB8" s="1715"/>
      <c r="AC8" s="1715"/>
      <c r="AD8" s="1427"/>
      <c r="AE8" s="1427"/>
      <c r="AF8" s="1427"/>
      <c r="AG8" s="1427"/>
      <c r="AH8" s="1427"/>
      <c r="AI8" s="1427"/>
      <c r="AJ8" s="1428"/>
      <c r="AK8" s="1428"/>
      <c r="AL8" s="1429">
        <v>1</v>
      </c>
    </row>
    <row r="9" spans="1:40" ht="30" customHeight="1">
      <c r="A9" s="1425"/>
      <c r="B9" s="1433" t="s">
        <v>3167</v>
      </c>
      <c r="C9" s="1434"/>
      <c r="D9" s="1425"/>
      <c r="E9" s="1425"/>
      <c r="F9" s="1425"/>
      <c r="G9" s="1425"/>
      <c r="H9" s="1425"/>
      <c r="I9" s="1426"/>
      <c r="J9" s="1425"/>
      <c r="K9" s="1425"/>
      <c r="L9" s="1425"/>
      <c r="M9" s="1425"/>
      <c r="N9" s="1425"/>
      <c r="O9" s="1426"/>
      <c r="P9" s="1426"/>
      <c r="Q9" s="1426"/>
      <c r="R9" s="1426"/>
      <c r="S9" s="1426"/>
      <c r="T9" s="1427"/>
      <c r="U9" s="1427"/>
      <c r="V9" s="1435"/>
      <c r="W9" s="1435"/>
      <c r="X9" s="1715"/>
      <c r="Y9" s="1715"/>
      <c r="Z9" s="1715"/>
      <c r="AA9" s="1715"/>
      <c r="AB9" s="1715"/>
      <c r="AC9" s="1715"/>
      <c r="AD9" s="1427"/>
      <c r="AE9" s="1427"/>
      <c r="AF9" s="1427"/>
      <c r="AG9" s="1427"/>
      <c r="AH9" s="1427"/>
      <c r="AI9" s="1427"/>
      <c r="AJ9" s="1428"/>
      <c r="AK9" s="1428"/>
      <c r="AL9" s="1429">
        <v>1</v>
      </c>
    </row>
    <row r="10" spans="1:40" ht="30" customHeight="1">
      <c r="A10" s="1425"/>
      <c r="B10" s="1433"/>
      <c r="C10" s="1434"/>
      <c r="D10" s="1425"/>
      <c r="E10" s="1425"/>
      <c r="F10" s="1425"/>
      <c r="G10" s="1425"/>
      <c r="H10" s="1425"/>
      <c r="I10" s="1426"/>
      <c r="J10" s="1425"/>
      <c r="K10" s="1425"/>
      <c r="L10" s="1425"/>
      <c r="M10" s="1425"/>
      <c r="N10" s="1425"/>
      <c r="O10" s="1426"/>
      <c r="P10" s="1426"/>
      <c r="Q10" s="1426"/>
      <c r="R10" s="1426"/>
      <c r="S10" s="1426"/>
      <c r="T10" s="1427"/>
      <c r="U10" s="1427"/>
      <c r="V10" s="1437"/>
      <c r="W10" s="1437"/>
      <c r="X10" s="1437"/>
      <c r="Y10" s="1438" t="s">
        <v>3189</v>
      </c>
      <c r="Z10" s="1427"/>
      <c r="AA10" s="1427"/>
      <c r="AB10" s="1427"/>
      <c r="AC10" s="1427"/>
      <c r="AD10" s="1427"/>
      <c r="AE10" s="1427"/>
      <c r="AF10" s="1427"/>
      <c r="AG10" s="1427"/>
      <c r="AH10" s="1427"/>
      <c r="AI10" s="1427"/>
      <c r="AJ10" s="1428"/>
      <c r="AK10" s="1428"/>
      <c r="AL10" s="1429">
        <v>1</v>
      </c>
    </row>
    <row r="11" spans="1:40" ht="30" customHeight="1">
      <c r="A11" s="1425"/>
      <c r="B11" s="1433" t="s">
        <v>3111</v>
      </c>
      <c r="C11" s="1434"/>
      <c r="D11" s="1425"/>
      <c r="E11" s="1425"/>
      <c r="F11" s="1425"/>
      <c r="G11" s="1425"/>
      <c r="H11" s="1425"/>
      <c r="I11" s="1426"/>
      <c r="J11" s="1425"/>
      <c r="K11" s="1425"/>
      <c r="L11" s="1425"/>
      <c r="M11" s="1425"/>
      <c r="N11" s="1425"/>
      <c r="O11" s="1426"/>
      <c r="P11" s="1426"/>
      <c r="Q11" s="1426"/>
      <c r="R11" s="1426"/>
      <c r="S11" s="1426"/>
      <c r="T11" s="1427"/>
      <c r="U11" s="1427"/>
      <c r="V11" s="1437"/>
      <c r="W11" s="1437"/>
      <c r="X11" s="1437"/>
      <c r="Y11" s="1427"/>
      <c r="Z11" s="1427"/>
      <c r="AA11" s="1427"/>
      <c r="AB11" s="1427"/>
      <c r="AC11" s="1427"/>
      <c r="AD11" s="1427"/>
      <c r="AE11" s="1427"/>
      <c r="AF11" s="1427"/>
      <c r="AG11" s="1427"/>
      <c r="AH11" s="1427"/>
      <c r="AI11" s="1427"/>
      <c r="AJ11" s="1428"/>
      <c r="AK11" s="1428"/>
      <c r="AL11" s="1429">
        <v>1</v>
      </c>
    </row>
    <row r="12" spans="1:40" ht="30" customHeight="1">
      <c r="A12" s="1425"/>
      <c r="B12" s="1433" t="s">
        <v>3112</v>
      </c>
      <c r="C12" s="1434"/>
      <c r="D12" s="1425"/>
      <c r="E12" s="1425"/>
      <c r="F12" s="1425"/>
      <c r="G12" s="1425"/>
      <c r="H12" s="1425"/>
      <c r="I12" s="1426"/>
      <c r="J12" s="1425"/>
      <c r="K12" s="1425"/>
      <c r="L12" s="1425"/>
      <c r="M12" s="1425"/>
      <c r="N12" s="1425"/>
      <c r="O12" s="1426"/>
      <c r="P12" s="1426"/>
      <c r="Q12" s="1426"/>
      <c r="R12" s="1426"/>
      <c r="S12" s="1426"/>
      <c r="T12" s="1427"/>
      <c r="U12" s="1427"/>
      <c r="V12" s="1437"/>
      <c r="W12" s="1437"/>
      <c r="X12" s="1437"/>
      <c r="Y12" s="1438" t="s">
        <v>3190</v>
      </c>
      <c r="Z12" s="1427"/>
      <c r="AA12" s="1427"/>
      <c r="AB12" s="1427"/>
      <c r="AC12" s="1427"/>
      <c r="AD12" s="1427"/>
      <c r="AE12" s="1427"/>
      <c r="AF12" s="1427"/>
      <c r="AG12" s="1427"/>
      <c r="AH12" s="1427"/>
      <c r="AI12" s="1427"/>
      <c r="AJ12" s="1428"/>
      <c r="AK12" s="1428"/>
      <c r="AL12" s="1429">
        <v>1</v>
      </c>
    </row>
    <row r="13" spans="1:40" ht="30" customHeight="1">
      <c r="A13" s="1425"/>
      <c r="B13" s="1433"/>
      <c r="C13" s="1434"/>
      <c r="D13" s="1425"/>
      <c r="E13" s="1425"/>
      <c r="F13" s="1425"/>
      <c r="G13" s="1425"/>
      <c r="H13" s="1425"/>
      <c r="I13" s="1426"/>
      <c r="J13" s="1425"/>
      <c r="K13" s="1425"/>
      <c r="L13" s="1425"/>
      <c r="M13" s="1425"/>
      <c r="N13" s="1425"/>
      <c r="O13" s="1426"/>
      <c r="P13" s="1426"/>
      <c r="Q13" s="1426"/>
      <c r="R13" s="1426"/>
      <c r="S13" s="1426"/>
      <c r="T13" s="1427"/>
      <c r="U13" s="1427"/>
      <c r="V13" s="1437"/>
      <c r="W13" s="1437"/>
      <c r="X13" s="1437"/>
      <c r="Y13" s="1438"/>
      <c r="Z13" s="1427"/>
      <c r="AA13" s="1427"/>
      <c r="AB13" s="1427"/>
      <c r="AC13" s="1427"/>
      <c r="AD13" s="1427"/>
      <c r="AE13" s="1427"/>
      <c r="AF13" s="1427"/>
      <c r="AG13" s="1427"/>
      <c r="AH13" s="1427"/>
      <c r="AI13" s="1427"/>
      <c r="AJ13" s="1428"/>
      <c r="AK13" s="1428"/>
      <c r="AL13" s="1429">
        <v>1</v>
      </c>
    </row>
    <row r="14" spans="1:40" ht="30" customHeight="1">
      <c r="A14" s="1425"/>
      <c r="B14" s="1433" t="s">
        <v>3113</v>
      </c>
      <c r="C14" s="1434"/>
      <c r="D14" s="1425"/>
      <c r="E14" s="1425"/>
      <c r="F14" s="1425"/>
      <c r="G14" s="1425"/>
      <c r="H14" s="1425"/>
      <c r="I14" s="1426"/>
      <c r="J14" s="1425"/>
      <c r="K14" s="1425"/>
      <c r="L14" s="1425"/>
      <c r="M14" s="1425"/>
      <c r="N14" s="1425"/>
      <c r="O14" s="1426"/>
      <c r="P14" s="1426"/>
      <c r="Q14" s="1426"/>
      <c r="R14" s="1426"/>
      <c r="S14" s="1426"/>
      <c r="T14" s="1427"/>
      <c r="U14" s="1427"/>
      <c r="V14" s="1437"/>
      <c r="W14" s="1437"/>
      <c r="X14" s="1437"/>
      <c r="Y14" s="1437" t="str">
        <f ca="1">"Page "&amp;_xlfn.SHEET()&amp;" sur "&amp;_xlfn.SHEETS()</f>
        <v>Page 2 sur 13</v>
      </c>
      <c r="Z14" s="1427"/>
      <c r="AA14" s="1427"/>
      <c r="AB14" s="1427"/>
      <c r="AC14" s="1427"/>
      <c r="AD14" s="1427"/>
      <c r="AE14" s="1427"/>
      <c r="AF14" s="1427"/>
      <c r="AG14" s="1427"/>
      <c r="AH14" s="1427"/>
      <c r="AI14" s="1427"/>
      <c r="AJ14" s="1428"/>
      <c r="AK14" s="1428"/>
      <c r="AL14" s="1429">
        <v>1</v>
      </c>
    </row>
    <row r="15" spans="1:40" ht="30" customHeight="1">
      <c r="A15" s="1425"/>
      <c r="B15" s="1433" t="s">
        <v>3114</v>
      </c>
      <c r="C15" s="1434"/>
      <c r="D15" s="1425"/>
      <c r="E15" s="1425"/>
      <c r="F15" s="1425"/>
      <c r="G15" s="1425"/>
      <c r="H15" s="1425"/>
      <c r="I15" s="1426"/>
      <c r="J15" s="1425"/>
      <c r="K15" s="1425"/>
      <c r="L15" s="1425"/>
      <c r="M15" s="1425"/>
      <c r="N15" s="1425"/>
      <c r="O15" s="1426"/>
      <c r="P15" s="1426"/>
      <c r="Q15" s="1426"/>
      <c r="R15" s="1426"/>
      <c r="S15" s="1426"/>
      <c r="T15" s="1427"/>
      <c r="U15" s="1427"/>
      <c r="V15" s="1437"/>
      <c r="W15" s="1437"/>
      <c r="X15" s="1437"/>
      <c r="Y15" s="1427"/>
      <c r="Z15" s="1438"/>
      <c r="AA15" s="1427"/>
      <c r="AB15" s="1427"/>
      <c r="AC15" s="1427"/>
      <c r="AD15" s="1427"/>
      <c r="AE15" s="1427"/>
      <c r="AF15" s="1427"/>
      <c r="AG15" s="1427"/>
      <c r="AH15" s="1427"/>
      <c r="AI15" s="1427"/>
      <c r="AJ15" s="1428"/>
      <c r="AK15" s="1428"/>
      <c r="AL15" s="1429">
        <v>1</v>
      </c>
    </row>
    <row r="16" spans="1:40" ht="30" customHeight="1">
      <c r="A16" s="1425"/>
      <c r="B16" s="1433" t="s">
        <v>3115</v>
      </c>
      <c r="C16" s="1434"/>
      <c r="D16" s="1425"/>
      <c r="E16" s="1425"/>
      <c r="F16" s="1425"/>
      <c r="G16" s="1425"/>
      <c r="H16" s="1425"/>
      <c r="I16" s="1426"/>
      <c r="J16" s="1425"/>
      <c r="K16" s="1425"/>
      <c r="L16" s="1425"/>
      <c r="M16" s="1425"/>
      <c r="N16" s="1425"/>
      <c r="O16" s="1426"/>
      <c r="P16" s="1426"/>
      <c r="Q16" s="1426"/>
      <c r="R16" s="1426"/>
      <c r="S16" s="1426"/>
      <c r="T16" s="1427"/>
      <c r="U16" s="1427"/>
      <c r="V16" s="1437"/>
      <c r="W16" s="1437"/>
      <c r="X16" s="1437"/>
      <c r="Y16" s="1439" t="s">
        <v>3191</v>
      </c>
      <c r="Z16" s="1438"/>
      <c r="AA16" s="1427"/>
      <c r="AB16" s="1427"/>
      <c r="AC16" s="1427"/>
      <c r="AD16" s="1427"/>
      <c r="AE16" s="1427"/>
      <c r="AF16" s="1427"/>
      <c r="AG16" s="1427"/>
      <c r="AH16" s="1427"/>
      <c r="AI16" s="1427"/>
      <c r="AJ16" s="1428"/>
      <c r="AK16" s="1428"/>
      <c r="AL16" s="1429">
        <v>1</v>
      </c>
    </row>
    <row r="17" spans="1:38" ht="30" customHeight="1">
      <c r="A17" s="1425"/>
      <c r="B17" s="1433" t="s">
        <v>3116</v>
      </c>
      <c r="C17" s="1434"/>
      <c r="D17" s="1425"/>
      <c r="E17" s="1425"/>
      <c r="F17" s="1425"/>
      <c r="G17" s="1425"/>
      <c r="H17" s="1425"/>
      <c r="I17" s="1426"/>
      <c r="J17" s="1425"/>
      <c r="K17" s="1425"/>
      <c r="L17" s="1425"/>
      <c r="M17" s="1425"/>
      <c r="N17" s="1425"/>
      <c r="O17" s="1426"/>
      <c r="P17" s="1426"/>
      <c r="Q17" s="1426"/>
      <c r="R17" s="1426"/>
      <c r="S17" s="1426"/>
      <c r="T17" s="1427"/>
      <c r="U17" s="1427"/>
      <c r="V17" s="1437"/>
      <c r="W17" s="1437"/>
      <c r="X17" s="1437"/>
      <c r="Y17" s="1427"/>
      <c r="Z17" s="1438"/>
      <c r="AA17" s="1427"/>
      <c r="AB17" s="1427"/>
      <c r="AC17" s="1427"/>
      <c r="AD17" s="1427"/>
      <c r="AE17" s="1427"/>
      <c r="AF17" s="1427"/>
      <c r="AG17" s="1427"/>
      <c r="AH17" s="1427"/>
      <c r="AI17" s="1427"/>
      <c r="AJ17" s="1428"/>
      <c r="AK17" s="1428"/>
      <c r="AL17" s="1429">
        <v>1</v>
      </c>
    </row>
    <row r="18" spans="1:38" ht="30" customHeight="1">
      <c r="A18" s="1425"/>
      <c r="B18" s="1433"/>
      <c r="C18" s="1434"/>
      <c r="D18" s="1425"/>
      <c r="E18" s="1425"/>
      <c r="F18" s="1425"/>
      <c r="G18" s="1425"/>
      <c r="H18" s="1425"/>
      <c r="I18" s="1426"/>
      <c r="J18" s="1425"/>
      <c r="K18" s="1425"/>
      <c r="L18" s="1425"/>
      <c r="M18" s="1425"/>
      <c r="N18" s="1425"/>
      <c r="O18" s="1426"/>
      <c r="P18" s="1433"/>
      <c r="Q18" s="1426"/>
      <c r="R18" s="1426"/>
      <c r="S18" s="1426"/>
      <c r="T18" s="1427"/>
      <c r="U18" s="1427"/>
      <c r="V18" s="1437"/>
      <c r="W18" s="1437"/>
      <c r="X18" s="1437"/>
      <c r="Y18" s="1427"/>
      <c r="Z18" s="1438"/>
      <c r="AA18" s="1427"/>
      <c r="AB18" s="1427"/>
      <c r="AC18" s="1427"/>
      <c r="AD18" s="1427"/>
      <c r="AE18" s="1427"/>
      <c r="AF18" s="1427"/>
      <c r="AG18" s="1427"/>
      <c r="AH18" s="1427"/>
      <c r="AI18" s="1427"/>
      <c r="AJ18" s="1428"/>
      <c r="AK18" s="1428"/>
      <c r="AL18" s="1429">
        <v>1</v>
      </c>
    </row>
    <row r="19" spans="1:38" ht="30" customHeight="1">
      <c r="A19" s="1425"/>
      <c r="B19" s="1433" t="s">
        <v>3117</v>
      </c>
      <c r="C19" s="1434"/>
      <c r="D19" s="1425"/>
      <c r="E19" s="1425"/>
      <c r="F19" s="1425"/>
      <c r="G19" s="1425"/>
      <c r="H19" s="1425"/>
      <c r="I19" s="1426"/>
      <c r="J19" s="1425"/>
      <c r="K19" s="1425"/>
      <c r="L19" s="1425"/>
      <c r="M19" s="1425"/>
      <c r="N19" s="1425"/>
      <c r="O19" s="1426"/>
      <c r="P19" s="1433"/>
      <c r="Q19" s="1426"/>
      <c r="R19" s="1426"/>
      <c r="S19" s="1426"/>
      <c r="T19" s="1427"/>
      <c r="U19" s="1427"/>
      <c r="V19" s="1437"/>
      <c r="W19" s="1437"/>
      <c r="X19" s="1437"/>
      <c r="Y19" s="1427"/>
      <c r="Z19" s="1438"/>
      <c r="AA19" s="1427"/>
      <c r="AB19" s="1427"/>
      <c r="AC19" s="1427"/>
      <c r="AD19" s="1427"/>
      <c r="AE19" s="1427"/>
      <c r="AF19" s="1427"/>
      <c r="AG19" s="1427"/>
      <c r="AH19" s="1427"/>
      <c r="AI19" s="1427"/>
      <c r="AJ19" s="1428"/>
      <c r="AK19" s="1428"/>
      <c r="AL19" s="1429">
        <v>1</v>
      </c>
    </row>
    <row r="20" spans="1:38" ht="30" customHeight="1">
      <c r="A20" s="1425"/>
      <c r="B20" s="1433" t="s">
        <v>3118</v>
      </c>
      <c r="C20" s="1434"/>
      <c r="D20" s="1425"/>
      <c r="E20" s="1425"/>
      <c r="F20" s="1425"/>
      <c r="G20" s="1425"/>
      <c r="H20" s="1425"/>
      <c r="I20" s="1426"/>
      <c r="J20" s="1425"/>
      <c r="K20" s="1425"/>
      <c r="L20" s="1425"/>
      <c r="M20" s="1425"/>
      <c r="N20" s="1425"/>
      <c r="O20" s="1426"/>
      <c r="P20" s="1433"/>
      <c r="Q20" s="1426"/>
      <c r="R20" s="1426"/>
      <c r="S20" s="1426"/>
      <c r="T20" s="1427"/>
      <c r="U20" s="1427"/>
      <c r="V20" s="1437"/>
      <c r="W20" s="1437"/>
      <c r="X20" s="1437"/>
      <c r="Y20" s="1427"/>
      <c r="Z20" s="1438"/>
      <c r="AA20" s="1427"/>
      <c r="AB20" s="1427"/>
      <c r="AC20" s="1427"/>
      <c r="AD20" s="1427"/>
      <c r="AE20" s="1427"/>
      <c r="AF20" s="1427"/>
      <c r="AG20" s="1427"/>
      <c r="AH20" s="1427"/>
      <c r="AI20" s="1427"/>
      <c r="AJ20" s="1428"/>
      <c r="AK20" s="1428"/>
      <c r="AL20" s="1429">
        <v>1</v>
      </c>
    </row>
    <row r="21" spans="1:38" ht="30" customHeight="1">
      <c r="A21" s="1425"/>
      <c r="B21" s="1433" t="s">
        <v>3119</v>
      </c>
      <c r="C21" s="1434"/>
      <c r="D21" s="1425"/>
      <c r="E21" s="1425"/>
      <c r="F21" s="1425"/>
      <c r="G21" s="1425"/>
      <c r="H21" s="1425"/>
      <c r="I21" s="1426"/>
      <c r="J21" s="1425"/>
      <c r="K21" s="1425"/>
      <c r="L21" s="1425"/>
      <c r="M21" s="1425"/>
      <c r="N21" s="1425"/>
      <c r="O21" s="1426"/>
      <c r="P21" s="1433"/>
      <c r="Q21" s="1426"/>
      <c r="R21" s="1426"/>
      <c r="S21" s="1426"/>
      <c r="T21" s="1427"/>
      <c r="U21" s="1427"/>
      <c r="V21" s="1437"/>
      <c r="W21" s="1437"/>
      <c r="X21" s="1437"/>
      <c r="Y21" s="1427"/>
      <c r="Z21" s="1438"/>
      <c r="AA21" s="1427"/>
      <c r="AB21" s="1427"/>
      <c r="AC21" s="1427"/>
      <c r="AD21" s="1427"/>
      <c r="AE21" s="1427"/>
      <c r="AF21" s="1427"/>
      <c r="AG21" s="1427"/>
      <c r="AH21" s="1427"/>
      <c r="AI21" s="1427"/>
      <c r="AJ21" s="1428"/>
      <c r="AK21" s="1428"/>
      <c r="AL21" s="1429">
        <v>1</v>
      </c>
    </row>
    <row r="22" spans="1:38" s="877" customFormat="1" ht="30" customHeight="1">
      <c r="A22" s="1425"/>
      <c r="B22" s="1433"/>
      <c r="C22" s="1434"/>
      <c r="D22" s="1425"/>
      <c r="E22" s="1425"/>
      <c r="F22" s="1425"/>
      <c r="G22" s="1425"/>
      <c r="H22" s="1425"/>
      <c r="I22" s="1426"/>
      <c r="J22" s="1425"/>
      <c r="K22" s="1425"/>
      <c r="L22" s="1425"/>
      <c r="M22" s="1425"/>
      <c r="N22" s="1425"/>
      <c r="O22" s="1426"/>
      <c r="P22" s="1433"/>
      <c r="Q22" s="1426"/>
      <c r="R22" s="1426"/>
      <c r="S22" s="1426"/>
      <c r="T22" s="1427"/>
      <c r="U22" s="1427"/>
      <c r="V22" s="1437"/>
      <c r="W22" s="1437"/>
      <c r="X22" s="1437"/>
      <c r="Y22" s="1427"/>
      <c r="Z22" s="1438"/>
      <c r="AA22" s="1427"/>
      <c r="AB22" s="1427"/>
      <c r="AC22" s="1427"/>
      <c r="AD22" s="1427"/>
      <c r="AE22" s="1427"/>
      <c r="AF22" s="1427"/>
      <c r="AG22" s="1427"/>
      <c r="AH22" s="1427"/>
      <c r="AI22" s="1427"/>
      <c r="AJ22" s="1428"/>
      <c r="AK22" s="1428"/>
      <c r="AL22" s="1429">
        <v>1</v>
      </c>
    </row>
    <row r="23" spans="1:38" s="877" customFormat="1" ht="30" customHeight="1">
      <c r="A23" s="1425"/>
      <c r="B23" s="1433" t="s">
        <v>3120</v>
      </c>
      <c r="C23" s="1434"/>
      <c r="D23" s="1425"/>
      <c r="E23" s="1425"/>
      <c r="F23" s="1425"/>
      <c r="G23" s="1425"/>
      <c r="H23" s="1425"/>
      <c r="I23" s="1426"/>
      <c r="J23" s="1425"/>
      <c r="K23" s="1425"/>
      <c r="L23" s="1425"/>
      <c r="M23" s="1425"/>
      <c r="N23" s="1425"/>
      <c r="O23" s="1426"/>
      <c r="P23" s="1433"/>
      <c r="Q23" s="1426"/>
      <c r="R23" s="1426"/>
      <c r="S23" s="1426"/>
      <c r="T23" s="1427"/>
      <c r="U23" s="1427"/>
      <c r="V23" s="1437"/>
      <c r="W23" s="1437"/>
      <c r="X23" s="1437"/>
      <c r="Y23" s="1427"/>
      <c r="Z23" s="1438"/>
      <c r="AA23" s="1427"/>
      <c r="AB23" s="1427"/>
      <c r="AC23" s="1427"/>
      <c r="AD23" s="1427"/>
      <c r="AE23" s="1427"/>
      <c r="AF23" s="1427"/>
      <c r="AG23" s="1427"/>
      <c r="AH23" s="1427"/>
      <c r="AI23" s="1427"/>
      <c r="AJ23" s="1428"/>
      <c r="AK23" s="1428"/>
      <c r="AL23" s="1429">
        <v>1</v>
      </c>
    </row>
    <row r="24" spans="1:38" s="877" customFormat="1" ht="30" customHeight="1">
      <c r="A24" s="1425"/>
      <c r="B24" s="1433" t="s">
        <v>3121</v>
      </c>
      <c r="C24" s="1434"/>
      <c r="D24" s="1425"/>
      <c r="E24" s="1425"/>
      <c r="F24" s="1425"/>
      <c r="G24" s="1425"/>
      <c r="H24" s="1425"/>
      <c r="I24" s="1426"/>
      <c r="J24" s="1425"/>
      <c r="K24" s="1425"/>
      <c r="L24" s="1425"/>
      <c r="M24" s="1425"/>
      <c r="N24" s="1425"/>
      <c r="O24" s="1426"/>
      <c r="P24" s="1433"/>
      <c r="Q24" s="1426"/>
      <c r="R24" s="1426"/>
      <c r="S24" s="1426"/>
      <c r="T24" s="1427"/>
      <c r="U24" s="1427"/>
      <c r="V24" s="1437"/>
      <c r="W24" s="1437"/>
      <c r="X24" s="1437"/>
      <c r="Y24" s="1427"/>
      <c r="Z24" s="1438"/>
      <c r="AA24" s="1427"/>
      <c r="AB24" s="1427"/>
      <c r="AC24" s="1427"/>
      <c r="AD24" s="1427"/>
      <c r="AE24" s="1427"/>
      <c r="AF24" s="1427"/>
      <c r="AG24" s="1427"/>
      <c r="AH24" s="1427"/>
      <c r="AI24" s="1427"/>
      <c r="AJ24" s="1428"/>
      <c r="AK24" s="1428"/>
      <c r="AL24" s="1429">
        <v>1</v>
      </c>
    </row>
    <row r="25" spans="1:38" s="877" customFormat="1" ht="30" customHeight="1">
      <c r="A25" s="1425"/>
      <c r="B25" s="1433"/>
      <c r="C25" s="1434"/>
      <c r="D25" s="1425"/>
      <c r="E25" s="1425"/>
      <c r="F25" s="1425"/>
      <c r="G25" s="1425"/>
      <c r="H25" s="1425"/>
      <c r="I25" s="1426"/>
      <c r="J25" s="1425"/>
      <c r="K25" s="1425"/>
      <c r="L25" s="1425"/>
      <c r="M25" s="1425"/>
      <c r="N25" s="1425"/>
      <c r="O25" s="1426"/>
      <c r="P25" s="1433"/>
      <c r="Q25" s="1426"/>
      <c r="R25" s="1426"/>
      <c r="S25" s="1426"/>
      <c r="T25" s="1427"/>
      <c r="U25" s="1427"/>
      <c r="V25" s="1437"/>
      <c r="W25" s="1437"/>
      <c r="X25" s="1437"/>
      <c r="Y25" s="1427"/>
      <c r="Z25" s="1438"/>
      <c r="AA25" s="1427"/>
      <c r="AB25" s="1427"/>
      <c r="AC25" s="1427"/>
      <c r="AD25" s="1427"/>
      <c r="AE25" s="1427"/>
      <c r="AF25" s="1427"/>
      <c r="AG25" s="1427"/>
      <c r="AH25" s="1427"/>
      <c r="AI25" s="1427"/>
      <c r="AJ25" s="1428"/>
      <c r="AK25" s="1428"/>
      <c r="AL25" s="1429">
        <v>1</v>
      </c>
    </row>
    <row r="26" spans="1:38" s="877" customFormat="1" ht="30" customHeight="1">
      <c r="A26" s="1425"/>
      <c r="B26" s="1433" t="s">
        <v>3122</v>
      </c>
      <c r="C26" s="1434"/>
      <c r="D26" s="1425"/>
      <c r="E26" s="1425"/>
      <c r="F26" s="1425"/>
      <c r="G26" s="1425"/>
      <c r="H26" s="1425"/>
      <c r="I26" s="1426"/>
      <c r="J26" s="1425"/>
      <c r="K26" s="1425"/>
      <c r="L26" s="1425"/>
      <c r="M26" s="1425"/>
      <c r="N26" s="1425"/>
      <c r="O26" s="1426"/>
      <c r="P26" s="1433"/>
      <c r="Q26" s="1426"/>
      <c r="R26" s="1426"/>
      <c r="S26" s="1426"/>
      <c r="T26" s="1427"/>
      <c r="U26" s="1427"/>
      <c r="V26" s="1437"/>
      <c r="W26" s="1437"/>
      <c r="X26" s="1437"/>
      <c r="Y26" s="1427"/>
      <c r="Z26" s="1438"/>
      <c r="AA26" s="1427"/>
      <c r="AB26" s="1427"/>
      <c r="AC26" s="1427"/>
      <c r="AD26" s="1427"/>
      <c r="AE26" s="1427"/>
      <c r="AF26" s="1427"/>
      <c r="AG26" s="1427"/>
      <c r="AH26" s="1427"/>
      <c r="AI26" s="1427"/>
      <c r="AJ26" s="1428"/>
      <c r="AK26" s="1428"/>
      <c r="AL26" s="1429">
        <v>1</v>
      </c>
    </row>
    <row r="27" spans="1:38" s="877" customFormat="1" ht="30" customHeight="1">
      <c r="A27" s="1425"/>
      <c r="B27" s="1433" t="s">
        <v>3193</v>
      </c>
      <c r="C27" s="1434"/>
      <c r="D27" s="1425"/>
      <c r="E27" s="1425"/>
      <c r="F27" s="1425"/>
      <c r="G27" s="1425"/>
      <c r="H27" s="1425"/>
      <c r="I27" s="1426"/>
      <c r="J27" s="1425"/>
      <c r="K27" s="1425"/>
      <c r="L27" s="1425"/>
      <c r="M27" s="1425"/>
      <c r="N27" s="1425"/>
      <c r="O27" s="1426"/>
      <c r="P27" s="1433"/>
      <c r="Q27" s="1426"/>
      <c r="R27" s="1426"/>
      <c r="S27" s="1426"/>
      <c r="T27" s="1427"/>
      <c r="U27" s="1427"/>
      <c r="V27" s="1437"/>
      <c r="W27" s="1437"/>
      <c r="X27" s="1437"/>
      <c r="Y27" s="1427"/>
      <c r="Z27" s="1438"/>
      <c r="AA27" s="1427"/>
      <c r="AB27" s="1427"/>
      <c r="AC27" s="1427"/>
      <c r="AD27" s="1427"/>
      <c r="AE27" s="1427"/>
      <c r="AF27" s="1427"/>
      <c r="AG27" s="1427"/>
      <c r="AH27" s="1427"/>
      <c r="AI27" s="1427"/>
      <c r="AJ27" s="1428"/>
      <c r="AK27" s="1428"/>
      <c r="AL27" s="1429">
        <v>1</v>
      </c>
    </row>
    <row r="28" spans="1:38" s="877" customFormat="1" ht="30" customHeight="1">
      <c r="A28" s="1425"/>
      <c r="B28" s="1433" t="s">
        <v>3123</v>
      </c>
      <c r="C28" s="1434"/>
      <c r="D28" s="1425"/>
      <c r="E28" s="1425"/>
      <c r="F28" s="1425"/>
      <c r="G28" s="1425"/>
      <c r="H28" s="1425"/>
      <c r="I28" s="1426"/>
      <c r="J28" s="1425"/>
      <c r="K28" s="1425"/>
      <c r="L28" s="1425"/>
      <c r="M28" s="1425"/>
      <c r="N28" s="1425"/>
      <c r="O28" s="1426"/>
      <c r="P28" s="1433"/>
      <c r="Q28" s="1426"/>
      <c r="R28" s="1426"/>
      <c r="S28" s="1426"/>
      <c r="T28" s="1427"/>
      <c r="U28" s="1427"/>
      <c r="V28" s="1437"/>
      <c r="W28" s="1437"/>
      <c r="X28" s="1437"/>
      <c r="Y28" s="1427"/>
      <c r="Z28" s="1438"/>
      <c r="AA28" s="1427"/>
      <c r="AB28" s="1427"/>
      <c r="AC28" s="1427"/>
      <c r="AD28" s="1427"/>
      <c r="AE28" s="1427"/>
      <c r="AF28" s="1427"/>
      <c r="AG28" s="1427"/>
      <c r="AH28" s="1427"/>
      <c r="AI28" s="1427"/>
      <c r="AJ28" s="1428"/>
      <c r="AK28" s="1428"/>
      <c r="AL28" s="1429">
        <v>1</v>
      </c>
    </row>
    <row r="29" spans="1:38" s="877" customFormat="1" ht="30" customHeight="1">
      <c r="A29" s="1425"/>
      <c r="B29" s="1433" t="s">
        <v>3192</v>
      </c>
      <c r="C29" s="1434"/>
      <c r="D29" s="1425"/>
      <c r="E29" s="1425"/>
      <c r="F29" s="1425"/>
      <c r="G29" s="1425"/>
      <c r="H29" s="1425"/>
      <c r="I29" s="1426"/>
      <c r="J29" s="1425"/>
      <c r="K29" s="1425"/>
      <c r="L29" s="1425"/>
      <c r="M29" s="1425"/>
      <c r="N29" s="1425"/>
      <c r="O29" s="1426"/>
      <c r="P29" s="1433"/>
      <c r="Q29" s="1426"/>
      <c r="R29" s="1426"/>
      <c r="S29" s="1426"/>
      <c r="T29" s="1427"/>
      <c r="U29" s="1427"/>
      <c r="V29" s="1437"/>
      <c r="W29" s="1437"/>
      <c r="X29" s="1437"/>
      <c r="Y29" s="1427"/>
      <c r="Z29" s="1438"/>
      <c r="AA29" s="1427"/>
      <c r="AB29" s="1427"/>
      <c r="AC29" s="1427"/>
      <c r="AD29" s="1427"/>
      <c r="AE29" s="1427"/>
      <c r="AF29" s="1427"/>
      <c r="AG29" s="1427"/>
      <c r="AH29" s="1427"/>
      <c r="AI29" s="1427"/>
      <c r="AJ29" s="1428"/>
      <c r="AK29" s="1428"/>
      <c r="AL29" s="1429">
        <v>1</v>
      </c>
    </row>
    <row r="30" spans="1:38" s="877" customFormat="1" ht="30" customHeight="1">
      <c r="A30" s="1425"/>
      <c r="B30" s="1433" t="s">
        <v>3124</v>
      </c>
      <c r="C30" s="1434"/>
      <c r="D30" s="1425"/>
      <c r="E30" s="1425"/>
      <c r="F30" s="1425"/>
      <c r="G30" s="1425"/>
      <c r="H30" s="1425"/>
      <c r="I30" s="1426"/>
      <c r="J30" s="1425"/>
      <c r="K30" s="1425"/>
      <c r="L30" s="1425"/>
      <c r="M30" s="1425"/>
      <c r="N30" s="1425"/>
      <c r="O30" s="1426"/>
      <c r="P30" s="1433"/>
      <c r="Q30" s="1426"/>
      <c r="R30" s="1426"/>
      <c r="S30" s="1426"/>
      <c r="T30" s="1427"/>
      <c r="U30" s="1427"/>
      <c r="V30" s="1437"/>
      <c r="W30" s="1437"/>
      <c r="X30" s="1437"/>
      <c r="Y30" s="1427"/>
      <c r="Z30" s="1438"/>
      <c r="AA30" s="1427"/>
      <c r="AB30" s="1427"/>
      <c r="AC30" s="1427"/>
      <c r="AD30" s="1427"/>
      <c r="AE30" s="1427"/>
      <c r="AF30" s="1427"/>
      <c r="AG30" s="1427"/>
      <c r="AH30" s="1427"/>
      <c r="AI30" s="1427"/>
      <c r="AJ30" s="1428"/>
      <c r="AK30" s="1428"/>
      <c r="AL30" s="1429">
        <v>1</v>
      </c>
    </row>
    <row r="31" spans="1:38" s="877" customFormat="1" ht="30" customHeight="1">
      <c r="A31" s="1425"/>
      <c r="B31" s="1433"/>
      <c r="C31" s="1434"/>
      <c r="D31" s="1425"/>
      <c r="E31" s="1425"/>
      <c r="F31" s="1425"/>
      <c r="G31" s="1425"/>
      <c r="H31" s="1425"/>
      <c r="I31" s="1426"/>
      <c r="J31" s="1425"/>
      <c r="K31" s="1425"/>
      <c r="L31" s="1425"/>
      <c r="M31" s="1425"/>
      <c r="N31" s="1425"/>
      <c r="O31" s="1426"/>
      <c r="P31" s="1433"/>
      <c r="Q31" s="1426"/>
      <c r="R31" s="1426"/>
      <c r="S31" s="1426"/>
      <c r="T31" s="1427"/>
      <c r="U31" s="1427"/>
      <c r="V31" s="1437"/>
      <c r="W31" s="1437"/>
      <c r="X31" s="1437"/>
      <c r="Y31" s="1427"/>
      <c r="Z31" s="1438"/>
      <c r="AA31" s="1427"/>
      <c r="AB31" s="1427"/>
      <c r="AC31" s="1427"/>
      <c r="AD31" s="1427"/>
      <c r="AE31" s="1427"/>
      <c r="AF31" s="1427"/>
      <c r="AG31" s="1427"/>
      <c r="AH31" s="1427"/>
      <c r="AI31" s="1427"/>
      <c r="AJ31" s="1428"/>
      <c r="AK31" s="1428"/>
      <c r="AL31" s="1429">
        <v>1</v>
      </c>
    </row>
    <row r="32" spans="1:38" s="877" customFormat="1" ht="30" customHeight="1">
      <c r="A32" s="1425"/>
      <c r="B32" s="1433" t="s">
        <v>3125</v>
      </c>
      <c r="C32" s="1434"/>
      <c r="D32" s="1425"/>
      <c r="E32" s="1425"/>
      <c r="F32" s="1425"/>
      <c r="G32" s="1425"/>
      <c r="H32" s="1425"/>
      <c r="I32" s="1426"/>
      <c r="J32" s="1425"/>
      <c r="K32" s="1425"/>
      <c r="L32" s="1425"/>
      <c r="M32" s="1425"/>
      <c r="N32" s="1425"/>
      <c r="O32" s="1426"/>
      <c r="P32" s="1433"/>
      <c r="Q32" s="1426"/>
      <c r="R32" s="1426"/>
      <c r="S32" s="1426"/>
      <c r="T32" s="1427"/>
      <c r="U32" s="1427"/>
      <c r="V32" s="1437"/>
      <c r="W32" s="1437"/>
      <c r="X32" s="1437"/>
      <c r="Y32" s="1427"/>
      <c r="Z32" s="1438"/>
      <c r="AA32" s="1427"/>
      <c r="AB32" s="1427"/>
      <c r="AC32" s="1427"/>
      <c r="AD32" s="1427"/>
      <c r="AE32" s="1427"/>
      <c r="AF32" s="1427"/>
      <c r="AG32" s="1427"/>
      <c r="AH32" s="1427"/>
      <c r="AI32" s="1427"/>
      <c r="AJ32" s="1428"/>
      <c r="AK32" s="1428"/>
      <c r="AL32" s="1429">
        <v>1</v>
      </c>
    </row>
    <row r="33" spans="1:38" s="877" customFormat="1" ht="30" customHeight="1">
      <c r="A33" s="1425"/>
      <c r="B33" s="1433" t="s">
        <v>3126</v>
      </c>
      <c r="C33" s="1434"/>
      <c r="D33" s="1425"/>
      <c r="E33" s="1425"/>
      <c r="F33" s="1425"/>
      <c r="G33" s="1425"/>
      <c r="H33" s="1425"/>
      <c r="I33" s="1426"/>
      <c r="J33" s="1425"/>
      <c r="K33" s="1425"/>
      <c r="L33" s="1425"/>
      <c r="M33" s="1425"/>
      <c r="N33" s="1425"/>
      <c r="O33" s="1426"/>
      <c r="P33" s="1433"/>
      <c r="Q33" s="1426"/>
      <c r="R33" s="1426"/>
      <c r="S33" s="1426"/>
      <c r="T33" s="1427"/>
      <c r="U33" s="1427"/>
      <c r="V33" s="1437"/>
      <c r="W33" s="1437"/>
      <c r="X33" s="1437"/>
      <c r="Y33" s="1427"/>
      <c r="Z33" s="1438"/>
      <c r="AA33" s="1427"/>
      <c r="AB33" s="1427"/>
      <c r="AC33" s="1427"/>
      <c r="AD33" s="1427"/>
      <c r="AE33" s="1427"/>
      <c r="AF33" s="1427"/>
      <c r="AG33" s="1427"/>
      <c r="AH33" s="1427"/>
      <c r="AI33" s="1427"/>
      <c r="AJ33" s="1428"/>
      <c r="AK33" s="1428"/>
      <c r="AL33" s="1429">
        <v>1</v>
      </c>
    </row>
    <row r="34" spans="1:38" s="877" customFormat="1" ht="30" customHeight="1">
      <c r="A34" s="1425"/>
      <c r="B34" s="1433"/>
      <c r="C34" s="1434"/>
      <c r="D34" s="1425"/>
      <c r="E34" s="1425"/>
      <c r="F34" s="1425"/>
      <c r="G34" s="1425"/>
      <c r="H34" s="1425"/>
      <c r="I34" s="1426"/>
      <c r="J34" s="1425"/>
      <c r="K34" s="1425"/>
      <c r="L34" s="1425"/>
      <c r="M34" s="1425"/>
      <c r="N34" s="1425"/>
      <c r="O34" s="1426"/>
      <c r="P34" s="1433"/>
      <c r="Q34" s="1426"/>
      <c r="R34" s="1426"/>
      <c r="S34" s="1426"/>
      <c r="T34" s="1427"/>
      <c r="U34" s="1427"/>
      <c r="V34" s="1437"/>
      <c r="W34" s="1437"/>
      <c r="X34" s="1437"/>
      <c r="Y34" s="1427"/>
      <c r="Z34" s="1438"/>
      <c r="AA34" s="1427"/>
      <c r="AB34" s="1427"/>
      <c r="AC34" s="1427"/>
      <c r="AD34" s="1427"/>
      <c r="AE34" s="1427"/>
      <c r="AF34" s="1427"/>
      <c r="AG34" s="1427"/>
      <c r="AH34" s="1427"/>
      <c r="AI34" s="1427"/>
      <c r="AJ34" s="1428"/>
      <c r="AK34" s="1428"/>
      <c r="AL34" s="1429">
        <v>1</v>
      </c>
    </row>
    <row r="35" spans="1:38" s="877" customFormat="1" ht="30" customHeight="1">
      <c r="A35" s="1425"/>
      <c r="B35" s="1433" t="s">
        <v>3127</v>
      </c>
      <c r="C35" s="1434"/>
      <c r="D35" s="1425"/>
      <c r="E35" s="1425"/>
      <c r="F35" s="1425"/>
      <c r="G35" s="1425"/>
      <c r="H35" s="1425"/>
      <c r="I35" s="1426"/>
      <c r="J35" s="1425"/>
      <c r="K35" s="1425"/>
      <c r="L35" s="1425"/>
      <c r="M35" s="1425"/>
      <c r="N35" s="1425"/>
      <c r="O35" s="1426"/>
      <c r="P35" s="1433"/>
      <c r="Q35" s="1426"/>
      <c r="R35" s="1426"/>
      <c r="S35" s="1426"/>
      <c r="T35" s="1427"/>
      <c r="U35" s="1427"/>
      <c r="V35" s="1437"/>
      <c r="W35" s="1437"/>
      <c r="X35" s="1437"/>
      <c r="Y35" s="1427"/>
      <c r="Z35" s="1438"/>
      <c r="AA35" s="1427"/>
      <c r="AB35" s="1427"/>
      <c r="AC35" s="1427"/>
      <c r="AD35" s="1427"/>
      <c r="AE35" s="1427"/>
      <c r="AF35" s="1427"/>
      <c r="AG35" s="1427"/>
      <c r="AH35" s="1427"/>
      <c r="AI35" s="1427"/>
      <c r="AJ35" s="1428"/>
      <c r="AK35" s="1428"/>
      <c r="AL35" s="1429">
        <v>1</v>
      </c>
    </row>
    <row r="36" spans="1:38" s="877" customFormat="1" ht="30" customHeight="1">
      <c r="A36" s="1425"/>
      <c r="B36" s="1433" t="s">
        <v>3128</v>
      </c>
      <c r="C36" s="1434"/>
      <c r="D36" s="1425"/>
      <c r="E36" s="1425"/>
      <c r="F36" s="1425"/>
      <c r="G36" s="1425"/>
      <c r="H36" s="1425"/>
      <c r="I36" s="1426"/>
      <c r="J36" s="1425"/>
      <c r="K36" s="1425"/>
      <c r="L36" s="1425"/>
      <c r="M36" s="1425"/>
      <c r="N36" s="1425"/>
      <c r="O36" s="1426"/>
      <c r="P36" s="1433"/>
      <c r="Q36" s="1426"/>
      <c r="R36" s="1426"/>
      <c r="S36" s="1426"/>
      <c r="T36" s="1427"/>
      <c r="U36" s="1427"/>
      <c r="V36" s="1437"/>
      <c r="W36" s="1437"/>
      <c r="X36" s="1437"/>
      <c r="Y36" s="1427"/>
      <c r="Z36" s="1438"/>
      <c r="AA36" s="1427"/>
      <c r="AB36" s="1427"/>
      <c r="AC36" s="1427"/>
      <c r="AD36" s="1427"/>
      <c r="AE36" s="1427"/>
      <c r="AF36" s="1427"/>
      <c r="AG36" s="1427"/>
      <c r="AH36" s="1427"/>
      <c r="AI36" s="1427"/>
      <c r="AJ36" s="1428"/>
      <c r="AK36" s="1428"/>
      <c r="AL36" s="1429">
        <v>1</v>
      </c>
    </row>
    <row r="37" spans="1:38" s="877" customFormat="1" ht="30" customHeight="1">
      <c r="A37" s="1425"/>
      <c r="B37" s="1433" t="s">
        <v>3129</v>
      </c>
      <c r="C37" s="1434"/>
      <c r="D37" s="1425"/>
      <c r="E37" s="1425"/>
      <c r="F37" s="1425"/>
      <c r="G37" s="1425"/>
      <c r="H37" s="1425"/>
      <c r="I37" s="1426"/>
      <c r="J37" s="1425"/>
      <c r="K37" s="1425"/>
      <c r="L37" s="1425"/>
      <c r="M37" s="1425"/>
      <c r="N37" s="1425"/>
      <c r="O37" s="1426"/>
      <c r="P37" s="1433"/>
      <c r="Q37" s="1426"/>
      <c r="R37" s="1426"/>
      <c r="S37" s="1426"/>
      <c r="T37" s="1427"/>
      <c r="U37" s="1427"/>
      <c r="V37" s="1437"/>
      <c r="W37" s="1437"/>
      <c r="X37" s="1437"/>
      <c r="Y37" s="1427"/>
      <c r="Z37" s="1438"/>
      <c r="AA37" s="1427"/>
      <c r="AB37" s="1427"/>
      <c r="AC37" s="1427"/>
      <c r="AD37" s="1427"/>
      <c r="AE37" s="1427"/>
      <c r="AF37" s="1427"/>
      <c r="AG37" s="1427"/>
      <c r="AH37" s="1427"/>
      <c r="AI37" s="1427"/>
      <c r="AJ37" s="1428"/>
      <c r="AK37" s="1428"/>
      <c r="AL37" s="1429">
        <v>1</v>
      </c>
    </row>
    <row r="38" spans="1:38" s="877" customFormat="1" ht="30" customHeight="1">
      <c r="A38" s="1425"/>
      <c r="B38" s="1433" t="s">
        <v>3130</v>
      </c>
      <c r="C38" s="1434"/>
      <c r="D38" s="1425"/>
      <c r="E38" s="1425"/>
      <c r="F38" s="1425"/>
      <c r="G38" s="1425"/>
      <c r="H38" s="1425"/>
      <c r="I38" s="1426"/>
      <c r="J38" s="1425"/>
      <c r="K38" s="1425"/>
      <c r="L38" s="1425"/>
      <c r="M38" s="1425"/>
      <c r="N38" s="1425"/>
      <c r="O38" s="1426"/>
      <c r="P38" s="1433"/>
      <c r="Q38" s="1426"/>
      <c r="R38" s="1426"/>
      <c r="S38" s="1426"/>
      <c r="T38" s="1427"/>
      <c r="U38" s="1427"/>
      <c r="V38" s="1437"/>
      <c r="W38" s="1437"/>
      <c r="X38" s="1437"/>
      <c r="Y38" s="1427"/>
      <c r="Z38" s="1438"/>
      <c r="AA38" s="1427"/>
      <c r="AB38" s="1427"/>
      <c r="AC38" s="1427"/>
      <c r="AD38" s="1427"/>
      <c r="AE38" s="1427"/>
      <c r="AF38" s="1427"/>
      <c r="AG38" s="1427"/>
      <c r="AH38" s="1427"/>
      <c r="AI38" s="1427"/>
      <c r="AJ38" s="1428"/>
      <c r="AK38" s="1428"/>
      <c r="AL38" s="1429">
        <v>1</v>
      </c>
    </row>
    <row r="39" spans="1:38" s="877" customFormat="1" ht="30" customHeight="1">
      <c r="A39" s="1425"/>
      <c r="B39" s="1433"/>
      <c r="C39" s="1434"/>
      <c r="D39" s="1425"/>
      <c r="E39" s="1425"/>
      <c r="F39" s="1425"/>
      <c r="G39" s="1425"/>
      <c r="H39" s="1425"/>
      <c r="I39" s="1426"/>
      <c r="J39" s="1425"/>
      <c r="K39" s="1425"/>
      <c r="L39" s="1425"/>
      <c r="M39" s="1425"/>
      <c r="N39" s="1425"/>
      <c r="O39" s="1426"/>
      <c r="P39" s="1433"/>
      <c r="Q39" s="1426"/>
      <c r="R39" s="1426"/>
      <c r="S39" s="1426"/>
      <c r="T39" s="1427"/>
      <c r="U39" s="1427"/>
      <c r="V39" s="1437"/>
      <c r="W39" s="1437"/>
      <c r="X39" s="1437"/>
      <c r="Y39" s="1427"/>
      <c r="Z39" s="1438"/>
      <c r="AA39" s="1427"/>
      <c r="AB39" s="1427"/>
      <c r="AC39" s="1427"/>
      <c r="AD39" s="1427"/>
      <c r="AE39" s="1427"/>
      <c r="AF39" s="1427"/>
      <c r="AG39" s="1427"/>
      <c r="AH39" s="1427"/>
      <c r="AI39" s="1427"/>
      <c r="AJ39" s="1428"/>
      <c r="AK39" s="1428"/>
      <c r="AL39" s="1429">
        <v>1</v>
      </c>
    </row>
    <row r="40" spans="1:38" s="877" customFormat="1" ht="30" customHeight="1">
      <c r="A40" s="1425"/>
      <c r="B40" s="1433" t="s">
        <v>3131</v>
      </c>
      <c r="C40" s="1434"/>
      <c r="D40" s="1425"/>
      <c r="E40" s="1425"/>
      <c r="F40" s="1425"/>
      <c r="G40" s="1425"/>
      <c r="H40" s="1425"/>
      <c r="I40" s="1426"/>
      <c r="J40" s="1425"/>
      <c r="K40" s="1425"/>
      <c r="L40" s="1425"/>
      <c r="M40" s="1425"/>
      <c r="N40" s="1425"/>
      <c r="O40" s="1426"/>
      <c r="P40" s="1433"/>
      <c r="Q40" s="1426"/>
      <c r="R40" s="1426"/>
      <c r="S40" s="1426"/>
      <c r="T40" s="1427"/>
      <c r="U40" s="1427"/>
      <c r="V40" s="1437"/>
      <c r="W40" s="1437"/>
      <c r="X40" s="1437"/>
      <c r="Y40" s="1427"/>
      <c r="Z40" s="1438"/>
      <c r="AA40" s="1427"/>
      <c r="AB40" s="1427"/>
      <c r="AC40" s="1427"/>
      <c r="AD40" s="1427"/>
      <c r="AE40" s="1427"/>
      <c r="AF40" s="1427"/>
      <c r="AG40" s="1427"/>
      <c r="AH40" s="1427"/>
      <c r="AI40" s="1427"/>
      <c r="AJ40" s="1428"/>
      <c r="AK40" s="1428"/>
      <c r="AL40" s="1429">
        <v>1</v>
      </c>
    </row>
    <row r="41" spans="1:38" s="877" customFormat="1" ht="30" customHeight="1">
      <c r="A41" s="1425"/>
      <c r="B41" s="1433" t="s">
        <v>3132</v>
      </c>
      <c r="C41" s="1434"/>
      <c r="D41" s="1425"/>
      <c r="E41" s="1425"/>
      <c r="F41" s="1425"/>
      <c r="G41" s="1425"/>
      <c r="H41" s="1425"/>
      <c r="I41" s="1426"/>
      <c r="J41" s="1425"/>
      <c r="K41" s="1425"/>
      <c r="L41" s="1425"/>
      <c r="M41" s="1425"/>
      <c r="N41" s="1425"/>
      <c r="O41" s="1426"/>
      <c r="P41" s="1433"/>
      <c r="Q41" s="1426"/>
      <c r="R41" s="1426"/>
      <c r="S41" s="1426"/>
      <c r="T41" s="1427"/>
      <c r="U41" s="1427"/>
      <c r="V41" s="1437"/>
      <c r="W41" s="1437"/>
      <c r="X41" s="1437"/>
      <c r="Y41" s="1427"/>
      <c r="Z41" s="1438"/>
      <c r="AA41" s="1427"/>
      <c r="AB41" s="1427"/>
      <c r="AC41" s="1427"/>
      <c r="AD41" s="1427"/>
      <c r="AE41" s="1427"/>
      <c r="AF41" s="1427"/>
      <c r="AG41" s="1427"/>
      <c r="AH41" s="1427"/>
      <c r="AI41" s="1427"/>
      <c r="AJ41" s="1428"/>
      <c r="AK41" s="1428"/>
      <c r="AL41" s="1429">
        <v>1</v>
      </c>
    </row>
    <row r="42" spans="1:38" s="877" customFormat="1" ht="30" customHeight="1">
      <c r="A42" s="1425"/>
      <c r="B42" s="1433" t="s">
        <v>3133</v>
      </c>
      <c r="C42" s="1434"/>
      <c r="D42" s="1425"/>
      <c r="E42" s="1425"/>
      <c r="F42" s="1425"/>
      <c r="G42" s="1425"/>
      <c r="H42" s="1425"/>
      <c r="I42" s="1426"/>
      <c r="J42" s="1425"/>
      <c r="K42" s="1425"/>
      <c r="L42" s="1425"/>
      <c r="M42" s="1425"/>
      <c r="N42" s="1425"/>
      <c r="O42" s="1426"/>
      <c r="P42" s="1433"/>
      <c r="Q42" s="1426"/>
      <c r="R42" s="1426"/>
      <c r="S42" s="1426"/>
      <c r="T42" s="1427"/>
      <c r="U42" s="1427"/>
      <c r="V42" s="1437"/>
      <c r="W42" s="1437"/>
      <c r="X42" s="1437"/>
      <c r="Y42" s="1427"/>
      <c r="Z42" s="1438"/>
      <c r="AA42" s="1427"/>
      <c r="AB42" s="1427"/>
      <c r="AC42" s="1427"/>
      <c r="AD42" s="1427"/>
      <c r="AE42" s="1427"/>
      <c r="AF42" s="1427"/>
      <c r="AG42" s="1427"/>
      <c r="AH42" s="1427"/>
      <c r="AI42" s="1427"/>
      <c r="AJ42" s="1428"/>
      <c r="AK42" s="1428"/>
      <c r="AL42" s="1429">
        <v>1</v>
      </c>
    </row>
    <row r="43" spans="1:38" s="877" customFormat="1" ht="30" customHeight="1">
      <c r="A43" s="1425"/>
      <c r="B43" s="1433" t="s">
        <v>3134</v>
      </c>
      <c r="C43" s="1434"/>
      <c r="D43" s="1425"/>
      <c r="E43" s="1425"/>
      <c r="F43" s="1425"/>
      <c r="G43" s="1425"/>
      <c r="H43" s="1425"/>
      <c r="I43" s="1426"/>
      <c r="J43" s="1425"/>
      <c r="K43" s="1425"/>
      <c r="L43" s="1425"/>
      <c r="M43" s="1425"/>
      <c r="N43" s="1425"/>
      <c r="O43" s="1426"/>
      <c r="P43" s="1433"/>
      <c r="Q43" s="1426"/>
      <c r="R43" s="1426"/>
      <c r="S43" s="1426"/>
      <c r="T43" s="1427"/>
      <c r="U43" s="1427"/>
      <c r="V43" s="1437"/>
      <c r="W43" s="1437"/>
      <c r="X43" s="1437"/>
      <c r="Y43" s="1427"/>
      <c r="Z43" s="1438"/>
      <c r="AA43" s="1427"/>
      <c r="AB43" s="1427"/>
      <c r="AC43" s="1427"/>
      <c r="AD43" s="1427"/>
      <c r="AE43" s="1427"/>
      <c r="AF43" s="1427"/>
      <c r="AG43" s="1427"/>
      <c r="AH43" s="1427"/>
      <c r="AI43" s="1427"/>
      <c r="AJ43" s="1428"/>
      <c r="AK43" s="1428"/>
      <c r="AL43" s="1429">
        <v>1</v>
      </c>
    </row>
    <row r="44" spans="1:38" s="877" customFormat="1" ht="30" customHeight="1">
      <c r="A44" s="1425"/>
      <c r="B44" s="1433" t="s">
        <v>3135</v>
      </c>
      <c r="C44" s="1434"/>
      <c r="D44" s="1425"/>
      <c r="E44" s="1425"/>
      <c r="F44" s="1425"/>
      <c r="G44" s="1425"/>
      <c r="H44" s="1425"/>
      <c r="I44" s="1426"/>
      <c r="J44" s="1425"/>
      <c r="K44" s="1425"/>
      <c r="L44" s="1425"/>
      <c r="M44" s="1425"/>
      <c r="N44" s="1425"/>
      <c r="O44" s="1426"/>
      <c r="P44" s="1433"/>
      <c r="Q44" s="1426"/>
      <c r="R44" s="1426"/>
      <c r="S44" s="1426"/>
      <c r="T44" s="1427"/>
      <c r="U44" s="1427"/>
      <c r="V44" s="1437"/>
      <c r="W44" s="1437"/>
      <c r="X44" s="1437"/>
      <c r="Y44" s="1427"/>
      <c r="Z44" s="1438"/>
      <c r="AA44" s="1427"/>
      <c r="AB44" s="1427"/>
      <c r="AC44" s="1427"/>
      <c r="AD44" s="1427"/>
      <c r="AE44" s="1427"/>
      <c r="AF44" s="1427"/>
      <c r="AG44" s="1427"/>
      <c r="AH44" s="1427"/>
      <c r="AI44" s="1427"/>
      <c r="AJ44" s="1428"/>
      <c r="AK44" s="1428"/>
      <c r="AL44" s="1429">
        <v>1</v>
      </c>
    </row>
    <row r="45" spans="1:38" s="877" customFormat="1" ht="30" customHeight="1">
      <c r="A45" s="1425"/>
      <c r="B45" s="1433" t="s">
        <v>3216</v>
      </c>
      <c r="C45" s="1434"/>
      <c r="D45" s="1425"/>
      <c r="E45" s="1425"/>
      <c r="F45" s="1425"/>
      <c r="G45" s="1425"/>
      <c r="H45" s="1425"/>
      <c r="I45" s="1426"/>
      <c r="J45" s="1425"/>
      <c r="K45" s="1425"/>
      <c r="L45" s="1425"/>
      <c r="M45" s="1425"/>
      <c r="N45" s="1425"/>
      <c r="O45" s="1426"/>
      <c r="P45" s="1433"/>
      <c r="Q45" s="1426"/>
      <c r="R45" s="1426"/>
      <c r="S45" s="1426"/>
      <c r="T45" s="1427"/>
      <c r="U45" s="1427"/>
      <c r="V45" s="1437"/>
      <c r="W45" s="1437"/>
      <c r="X45" s="1437"/>
      <c r="Y45" s="1427"/>
      <c r="Z45" s="1438"/>
      <c r="AA45" s="1427"/>
      <c r="AB45" s="1427"/>
      <c r="AC45" s="1427"/>
      <c r="AD45" s="1427"/>
      <c r="AE45" s="1427"/>
      <c r="AF45" s="1427"/>
      <c r="AG45" s="1427"/>
      <c r="AH45" s="1427"/>
      <c r="AI45" s="1427"/>
      <c r="AJ45" s="1428"/>
      <c r="AK45" s="1428"/>
      <c r="AL45" s="1429">
        <v>1</v>
      </c>
    </row>
    <row r="46" spans="1:38" s="877" customFormat="1" ht="30" customHeight="1">
      <c r="A46" s="1425"/>
      <c r="B46" s="1433"/>
      <c r="C46" s="1434"/>
      <c r="D46" s="1425"/>
      <c r="E46" s="1425"/>
      <c r="F46" s="1425"/>
      <c r="G46" s="1425"/>
      <c r="H46" s="1425"/>
      <c r="I46" s="1426"/>
      <c r="J46" s="1425"/>
      <c r="K46" s="1425"/>
      <c r="L46" s="1425"/>
      <c r="M46" s="1425"/>
      <c r="N46" s="1425"/>
      <c r="O46" s="1426"/>
      <c r="P46" s="1433"/>
      <c r="Q46" s="1426"/>
      <c r="R46" s="1426"/>
      <c r="S46" s="1426"/>
      <c r="T46" s="1427"/>
      <c r="U46" s="1427"/>
      <c r="V46" s="1437"/>
      <c r="W46" s="1437"/>
      <c r="X46" s="1437"/>
      <c r="Y46" s="1427"/>
      <c r="Z46" s="1438"/>
      <c r="AA46" s="1427"/>
      <c r="AB46" s="1427"/>
      <c r="AC46" s="1427"/>
      <c r="AD46" s="1427"/>
      <c r="AE46" s="1427"/>
      <c r="AF46" s="1427"/>
      <c r="AG46" s="1427"/>
      <c r="AH46" s="1427"/>
      <c r="AI46" s="1427"/>
      <c r="AJ46" s="1428"/>
      <c r="AK46" s="1428"/>
      <c r="AL46" s="1429">
        <v>1</v>
      </c>
    </row>
    <row r="47" spans="1:38" s="877" customFormat="1" ht="30" customHeight="1">
      <c r="A47" s="1425"/>
      <c r="B47" s="1433" t="s">
        <v>3136</v>
      </c>
      <c r="C47" s="1434"/>
      <c r="D47" s="1425"/>
      <c r="E47" s="1425"/>
      <c r="F47" s="1425"/>
      <c r="G47" s="1425"/>
      <c r="H47" s="1425"/>
      <c r="I47" s="1426"/>
      <c r="J47" s="1425"/>
      <c r="K47" s="1425"/>
      <c r="L47" s="1425"/>
      <c r="M47" s="1425"/>
      <c r="N47" s="1425"/>
      <c r="O47" s="1426"/>
      <c r="P47" s="1433"/>
      <c r="Q47" s="1426"/>
      <c r="R47" s="1426"/>
      <c r="S47" s="1426"/>
      <c r="T47" s="1427"/>
      <c r="U47" s="1427"/>
      <c r="V47" s="1437"/>
      <c r="W47" s="1437"/>
      <c r="X47" s="1437"/>
      <c r="Y47" s="1427"/>
      <c r="Z47" s="1438"/>
      <c r="AA47" s="1427"/>
      <c r="AB47" s="1427"/>
      <c r="AC47" s="1427"/>
      <c r="AD47" s="1427"/>
      <c r="AE47" s="1427"/>
      <c r="AF47" s="1427"/>
      <c r="AG47" s="1427"/>
      <c r="AH47" s="1427"/>
      <c r="AI47" s="1427"/>
      <c r="AJ47" s="1428"/>
      <c r="AK47" s="1428"/>
      <c r="AL47" s="1429">
        <v>1</v>
      </c>
    </row>
    <row r="48" spans="1:38" s="877" customFormat="1" ht="30" customHeight="1">
      <c r="A48" s="1425"/>
      <c r="B48" s="1433" t="s">
        <v>3137</v>
      </c>
      <c r="C48" s="1434"/>
      <c r="D48" s="1425"/>
      <c r="E48" s="1425"/>
      <c r="F48" s="1425"/>
      <c r="G48" s="1425"/>
      <c r="H48" s="1425"/>
      <c r="I48" s="1426"/>
      <c r="J48" s="1425"/>
      <c r="K48" s="1425"/>
      <c r="L48" s="1425"/>
      <c r="M48" s="1425"/>
      <c r="N48" s="1425"/>
      <c r="O48" s="1426"/>
      <c r="P48" s="1433"/>
      <c r="Q48" s="1426"/>
      <c r="R48" s="1426"/>
      <c r="S48" s="1426"/>
      <c r="T48" s="1427"/>
      <c r="U48" s="1427"/>
      <c r="V48" s="1437"/>
      <c r="W48" s="1437"/>
      <c r="X48" s="1437"/>
      <c r="Y48" s="1427"/>
      <c r="Z48" s="1438"/>
      <c r="AA48" s="1427"/>
      <c r="AB48" s="1427"/>
      <c r="AC48" s="1427"/>
      <c r="AD48" s="1427"/>
      <c r="AE48" s="1427"/>
      <c r="AF48" s="1427"/>
      <c r="AG48" s="1427"/>
      <c r="AH48" s="1427"/>
      <c r="AI48" s="1427"/>
      <c r="AJ48" s="1428"/>
      <c r="AK48" s="1428"/>
      <c r="AL48" s="1429">
        <v>1</v>
      </c>
    </row>
    <row r="49" spans="1:38" s="877" customFormat="1" ht="30" customHeight="1">
      <c r="A49" s="1425"/>
      <c r="B49" s="1433"/>
      <c r="C49" s="1434"/>
      <c r="D49" s="1425"/>
      <c r="E49" s="1425"/>
      <c r="F49" s="1425"/>
      <c r="G49" s="1425"/>
      <c r="H49" s="1425"/>
      <c r="I49" s="1426"/>
      <c r="J49" s="1425"/>
      <c r="K49" s="1425"/>
      <c r="L49" s="1425"/>
      <c r="M49" s="1425"/>
      <c r="N49" s="1425"/>
      <c r="O49" s="1426"/>
      <c r="P49" s="1433"/>
      <c r="Q49" s="1426"/>
      <c r="R49" s="1426"/>
      <c r="S49" s="1426"/>
      <c r="T49" s="1427"/>
      <c r="U49" s="1427"/>
      <c r="V49" s="1437"/>
      <c r="W49" s="1437"/>
      <c r="X49" s="1437"/>
      <c r="Y49" s="1427"/>
      <c r="Z49" s="1438"/>
      <c r="AA49" s="1427"/>
      <c r="AB49" s="1427"/>
      <c r="AC49" s="1427"/>
      <c r="AD49" s="1427"/>
      <c r="AE49" s="1427"/>
      <c r="AF49" s="1427"/>
      <c r="AG49" s="1427"/>
      <c r="AH49" s="1427"/>
      <c r="AI49" s="1427"/>
      <c r="AJ49" s="1428"/>
      <c r="AK49" s="1428"/>
      <c r="AL49" s="1429">
        <v>1</v>
      </c>
    </row>
    <row r="50" spans="1:38" s="877" customFormat="1" ht="30" customHeight="1">
      <c r="A50" s="1425"/>
      <c r="B50" s="1433" t="s">
        <v>3173</v>
      </c>
      <c r="C50" s="1434"/>
      <c r="D50" s="1425"/>
      <c r="E50" s="1425"/>
      <c r="F50" s="1425"/>
      <c r="G50" s="1425"/>
      <c r="H50" s="1425"/>
      <c r="I50" s="1426"/>
      <c r="J50" s="1425"/>
      <c r="K50" s="1425"/>
      <c r="L50" s="1425"/>
      <c r="M50" s="1425"/>
      <c r="N50" s="1425"/>
      <c r="O50" s="1426"/>
      <c r="P50" s="1433"/>
      <c r="Q50" s="1426"/>
      <c r="R50" s="1426"/>
      <c r="S50" s="1426"/>
      <c r="T50" s="1427"/>
      <c r="U50" s="1427"/>
      <c r="V50" s="1437"/>
      <c r="W50" s="1437"/>
      <c r="X50" s="1437"/>
      <c r="Y50" s="1427"/>
      <c r="Z50" s="1438"/>
      <c r="AA50" s="1427"/>
      <c r="AB50" s="1427"/>
      <c r="AC50" s="1427"/>
      <c r="AD50" s="1427"/>
      <c r="AE50" s="1427"/>
      <c r="AF50" s="1427"/>
      <c r="AG50" s="1427"/>
      <c r="AH50" s="1427"/>
      <c r="AI50" s="1427"/>
      <c r="AJ50" s="1428"/>
      <c r="AK50" s="1428"/>
      <c r="AL50" s="1429">
        <v>1</v>
      </c>
    </row>
    <row r="51" spans="1:38" s="877" customFormat="1" ht="30" customHeight="1">
      <c r="A51" s="1425"/>
      <c r="B51" s="1433" t="s">
        <v>3174</v>
      </c>
      <c r="C51" s="1434"/>
      <c r="D51" s="1425"/>
      <c r="E51" s="1425"/>
      <c r="F51" s="1425"/>
      <c r="G51" s="1425"/>
      <c r="H51" s="1425"/>
      <c r="I51" s="1426"/>
      <c r="J51" s="1425"/>
      <c r="K51" s="1425"/>
      <c r="L51" s="1425"/>
      <c r="M51" s="1425"/>
      <c r="N51" s="1425"/>
      <c r="O51" s="1426"/>
      <c r="P51" s="1433"/>
      <c r="Q51" s="1426"/>
      <c r="R51" s="1426"/>
      <c r="S51" s="1426"/>
      <c r="T51" s="1427"/>
      <c r="U51" s="1427"/>
      <c r="V51" s="1437"/>
      <c r="W51" s="1437"/>
      <c r="X51" s="1437"/>
      <c r="Y51" s="1427"/>
      <c r="Z51" s="1438"/>
      <c r="AA51" s="1427"/>
      <c r="AB51" s="1427"/>
      <c r="AC51" s="1427"/>
      <c r="AD51" s="1427"/>
      <c r="AE51" s="1427"/>
      <c r="AF51" s="1427"/>
      <c r="AG51" s="1427"/>
      <c r="AH51" s="1427"/>
      <c r="AI51" s="1427"/>
      <c r="AJ51" s="1428"/>
      <c r="AK51" s="1428"/>
      <c r="AL51" s="1429">
        <v>1</v>
      </c>
    </row>
    <row r="52" spans="1:38" s="877" customFormat="1" ht="30" customHeight="1">
      <c r="A52" s="1425"/>
      <c r="B52" s="1433" t="s">
        <v>3175</v>
      </c>
      <c r="C52" s="1434"/>
      <c r="D52" s="1425"/>
      <c r="E52" s="1425"/>
      <c r="F52" s="1425"/>
      <c r="G52" s="1425"/>
      <c r="H52" s="1425"/>
      <c r="I52" s="1426"/>
      <c r="J52" s="1425"/>
      <c r="K52" s="1425"/>
      <c r="L52" s="1425"/>
      <c r="M52" s="1425"/>
      <c r="N52" s="1425"/>
      <c r="O52" s="1426"/>
      <c r="P52" s="1433"/>
      <c r="Q52" s="1426"/>
      <c r="R52" s="1426"/>
      <c r="S52" s="1426"/>
      <c r="T52" s="1427"/>
      <c r="U52" s="1427"/>
      <c r="V52" s="1437"/>
      <c r="W52" s="1437"/>
      <c r="X52" s="1437"/>
      <c r="Y52" s="1427"/>
      <c r="Z52" s="1438"/>
      <c r="AA52" s="1427"/>
      <c r="AB52" s="1427"/>
      <c r="AC52" s="1427"/>
      <c r="AD52" s="1427"/>
      <c r="AE52" s="1427"/>
      <c r="AF52" s="1427"/>
      <c r="AG52" s="1427"/>
      <c r="AH52" s="1427"/>
      <c r="AI52" s="1427"/>
      <c r="AJ52" s="1428"/>
      <c r="AK52" s="1428"/>
      <c r="AL52" s="1429">
        <v>1</v>
      </c>
    </row>
    <row r="53" spans="1:38" s="877" customFormat="1" ht="30" customHeight="1">
      <c r="A53" s="1425"/>
      <c r="B53" s="1433"/>
      <c r="C53" s="1434"/>
      <c r="D53" s="1425"/>
      <c r="E53" s="1425"/>
      <c r="F53" s="1425"/>
      <c r="G53" s="1425"/>
      <c r="H53" s="1425"/>
      <c r="I53" s="1426"/>
      <c r="J53" s="1425"/>
      <c r="K53" s="1425"/>
      <c r="L53" s="1425"/>
      <c r="M53" s="1425"/>
      <c r="N53" s="1425"/>
      <c r="O53" s="1426"/>
      <c r="P53" s="1433"/>
      <c r="Q53" s="1426"/>
      <c r="R53" s="1426"/>
      <c r="S53" s="1426"/>
      <c r="T53" s="1427"/>
      <c r="U53" s="1427"/>
      <c r="V53" s="1437"/>
      <c r="W53" s="1437"/>
      <c r="X53" s="1437"/>
      <c r="Y53" s="1427"/>
      <c r="Z53" s="1438"/>
      <c r="AA53" s="1427"/>
      <c r="AB53" s="1427"/>
      <c r="AC53" s="1427"/>
      <c r="AD53" s="1427"/>
      <c r="AE53" s="1427"/>
      <c r="AF53" s="1427"/>
      <c r="AG53" s="1427"/>
      <c r="AH53" s="1427"/>
      <c r="AI53" s="1427"/>
      <c r="AJ53" s="1428"/>
      <c r="AK53" s="1428"/>
      <c r="AL53" s="1429">
        <v>1</v>
      </c>
    </row>
    <row r="54" spans="1:38" s="877" customFormat="1" ht="30" customHeight="1">
      <c r="A54" s="1425"/>
      <c r="B54" s="1440" t="s">
        <v>3179</v>
      </c>
      <c r="C54" s="1434"/>
      <c r="D54" s="1425"/>
      <c r="E54" s="1425"/>
      <c r="F54" s="1425"/>
      <c r="G54" s="1425"/>
      <c r="H54" s="1425"/>
      <c r="I54" s="1426"/>
      <c r="J54" s="1425"/>
      <c r="K54" s="1425"/>
      <c r="L54" s="1425"/>
      <c r="M54" s="1425"/>
      <c r="N54" s="1425"/>
      <c r="O54" s="1426"/>
      <c r="P54" s="1433"/>
      <c r="Q54" s="1426"/>
      <c r="R54" s="1426"/>
      <c r="S54" s="1426"/>
      <c r="T54" s="1427"/>
      <c r="U54" s="1427"/>
      <c r="V54" s="1437"/>
      <c r="W54" s="1437"/>
      <c r="X54" s="1437"/>
      <c r="Y54" s="1427"/>
      <c r="Z54" s="1438"/>
      <c r="AA54" s="1427"/>
      <c r="AB54" s="1427"/>
      <c r="AC54" s="1427"/>
      <c r="AD54" s="1427"/>
      <c r="AE54" s="1427"/>
      <c r="AF54" s="1427"/>
      <c r="AG54" s="1427"/>
      <c r="AH54" s="1427"/>
      <c r="AI54" s="1427"/>
      <c r="AJ54" s="1428"/>
      <c r="AK54" s="1428"/>
      <c r="AL54" s="1429">
        <v>1</v>
      </c>
    </row>
    <row r="55" spans="1:38" s="877" customFormat="1" ht="30" customHeight="1">
      <c r="A55" s="1425"/>
      <c r="B55" s="1440" t="s">
        <v>3180</v>
      </c>
      <c r="C55" s="1434"/>
      <c r="D55" s="1425"/>
      <c r="E55" s="1425"/>
      <c r="F55" s="1425"/>
      <c r="G55" s="1425"/>
      <c r="H55" s="1425"/>
      <c r="I55" s="1426"/>
      <c r="J55" s="1425"/>
      <c r="K55" s="1425"/>
      <c r="L55" s="1425"/>
      <c r="M55" s="1425"/>
      <c r="N55" s="1425"/>
      <c r="O55" s="1426"/>
      <c r="P55" s="1433"/>
      <c r="Q55" s="1426"/>
      <c r="R55" s="1426"/>
      <c r="S55" s="1426"/>
      <c r="T55" s="1427"/>
      <c r="U55" s="1427"/>
      <c r="V55" s="1437"/>
      <c r="W55" s="1437"/>
      <c r="X55" s="1437"/>
      <c r="Y55" s="1427"/>
      <c r="Z55" s="1438"/>
      <c r="AA55" s="1427"/>
      <c r="AB55" s="1427"/>
      <c r="AC55" s="1427"/>
      <c r="AD55" s="1427"/>
      <c r="AE55" s="1427"/>
      <c r="AF55" s="1427"/>
      <c r="AG55" s="1427"/>
      <c r="AH55" s="1427"/>
      <c r="AI55" s="1427"/>
      <c r="AJ55" s="1428"/>
      <c r="AK55" s="1428"/>
      <c r="AL55" s="1429">
        <v>1</v>
      </c>
    </row>
    <row r="56" spans="1:38" s="877" customFormat="1" ht="30" customHeight="1">
      <c r="A56" s="1425"/>
      <c r="B56" s="1433"/>
      <c r="C56" s="1434"/>
      <c r="D56" s="1425"/>
      <c r="E56" s="1425"/>
      <c r="F56" s="1425"/>
      <c r="G56" s="1425"/>
      <c r="H56" s="1425"/>
      <c r="I56" s="1426"/>
      <c r="J56" s="1425"/>
      <c r="K56" s="1425"/>
      <c r="L56" s="1425"/>
      <c r="M56" s="1425"/>
      <c r="N56" s="1425"/>
      <c r="O56" s="1426"/>
      <c r="P56" s="1433"/>
      <c r="Q56" s="1426"/>
      <c r="R56" s="1426"/>
      <c r="S56" s="1426"/>
      <c r="T56" s="1427"/>
      <c r="U56" s="1427"/>
      <c r="V56" s="1437"/>
      <c r="W56" s="1437"/>
      <c r="X56" s="1437"/>
      <c r="Y56" s="1427"/>
      <c r="Z56" s="1438"/>
      <c r="AA56" s="1427"/>
      <c r="AB56" s="1427"/>
      <c r="AC56" s="1427"/>
      <c r="AD56" s="1427"/>
      <c r="AE56" s="1427"/>
      <c r="AF56" s="1427"/>
      <c r="AG56" s="1427"/>
      <c r="AH56" s="1427"/>
      <c r="AI56" s="1427"/>
      <c r="AJ56" s="1428"/>
      <c r="AK56" s="1428"/>
      <c r="AL56" s="1429">
        <v>1</v>
      </c>
    </row>
    <row r="57" spans="1:38" s="877" customFormat="1" ht="30" customHeight="1">
      <c r="A57" s="1425"/>
      <c r="B57" s="1458" t="s">
        <v>3195</v>
      </c>
      <c r="C57" s="1459"/>
      <c r="D57" s="1425"/>
      <c r="E57" s="1425"/>
      <c r="F57" s="1425"/>
      <c r="G57" s="1425"/>
      <c r="H57" s="1425"/>
      <c r="I57" s="1426"/>
      <c r="J57" s="1425"/>
      <c r="K57" s="1425"/>
      <c r="L57" s="1425"/>
      <c r="M57" s="1425"/>
      <c r="N57" s="1425"/>
      <c r="O57" s="1426"/>
      <c r="P57" s="1433"/>
      <c r="Q57" s="1426"/>
      <c r="R57" s="1426"/>
      <c r="S57" s="1426"/>
      <c r="T57" s="1427"/>
      <c r="U57" s="1427"/>
      <c r="V57" s="1437"/>
      <c r="W57" s="1437"/>
      <c r="X57" s="1437"/>
      <c r="Y57" s="1427"/>
      <c r="Z57" s="1438"/>
      <c r="AA57" s="1427"/>
      <c r="AB57" s="1427"/>
      <c r="AC57" s="1427"/>
      <c r="AD57" s="1427"/>
      <c r="AE57" s="1427"/>
      <c r="AF57" s="1427"/>
      <c r="AG57" s="1427"/>
      <c r="AH57" s="1427"/>
      <c r="AI57" s="1427"/>
      <c r="AJ57" s="1428"/>
      <c r="AK57" s="1428"/>
      <c r="AL57" s="1429">
        <v>1</v>
      </c>
    </row>
    <row r="58" spans="1:38" s="877" customFormat="1" ht="30" customHeight="1">
      <c r="A58" s="1425"/>
      <c r="B58" s="1457"/>
      <c r="C58" s="1458" t="s">
        <v>3196</v>
      </c>
      <c r="D58" s="1425"/>
      <c r="E58" s="1425"/>
      <c r="F58" s="1425"/>
      <c r="G58" s="1425"/>
      <c r="H58" s="1425"/>
      <c r="I58" s="1426"/>
      <c r="J58" s="1425"/>
      <c r="K58" s="1425"/>
      <c r="L58" s="1425"/>
      <c r="M58" s="1425"/>
      <c r="N58" s="1425"/>
      <c r="O58" s="1426"/>
      <c r="P58" s="1433"/>
      <c r="Q58" s="1426"/>
      <c r="R58" s="1426"/>
      <c r="S58" s="1426"/>
      <c r="T58" s="1427"/>
      <c r="U58" s="1427"/>
      <c r="V58" s="1437"/>
      <c r="W58" s="1437"/>
      <c r="X58" s="1437"/>
      <c r="Y58" s="1427"/>
      <c r="Z58" s="1438"/>
      <c r="AA58" s="1427"/>
      <c r="AB58" s="1427"/>
      <c r="AC58" s="1427"/>
      <c r="AD58" s="1427"/>
      <c r="AE58" s="1427"/>
      <c r="AF58" s="1427"/>
      <c r="AG58" s="1427"/>
      <c r="AH58" s="1427"/>
      <c r="AI58" s="1427"/>
      <c r="AJ58" s="1428"/>
      <c r="AK58" s="1428"/>
      <c r="AL58" s="1429">
        <v>1</v>
      </c>
    </row>
    <row r="59" spans="1:38" s="877" customFormat="1" ht="30" customHeight="1">
      <c r="A59" s="1425"/>
      <c r="B59" s="1457"/>
      <c r="C59" s="1458" t="s">
        <v>3197</v>
      </c>
      <c r="D59" s="1425"/>
      <c r="E59" s="1425"/>
      <c r="F59" s="1425"/>
      <c r="G59" s="1425"/>
      <c r="H59" s="1425"/>
      <c r="I59" s="1426"/>
      <c r="J59" s="1425"/>
      <c r="K59" s="1425"/>
      <c r="L59" s="1425"/>
      <c r="M59" s="1425"/>
      <c r="N59" s="1425"/>
      <c r="O59" s="1426"/>
      <c r="P59" s="1433"/>
      <c r="Q59" s="1426"/>
      <c r="R59" s="1426"/>
      <c r="S59" s="1426"/>
      <c r="T59" s="1427"/>
      <c r="U59" s="1427"/>
      <c r="V59" s="1437"/>
      <c r="W59" s="1437"/>
      <c r="X59" s="1437"/>
      <c r="Y59" s="1427"/>
      <c r="Z59" s="1438"/>
      <c r="AA59" s="1427"/>
      <c r="AB59" s="1427"/>
      <c r="AC59" s="1427"/>
      <c r="AD59" s="1427"/>
      <c r="AE59" s="1427"/>
      <c r="AF59" s="1427"/>
      <c r="AG59" s="1427"/>
      <c r="AH59" s="1427"/>
      <c r="AI59" s="1427"/>
      <c r="AJ59" s="1428"/>
      <c r="AK59" s="1428"/>
      <c r="AL59" s="1429">
        <v>1</v>
      </c>
    </row>
    <row r="60" spans="1:38" s="877" customFormat="1" ht="30" customHeight="1">
      <c r="A60" s="1425"/>
      <c r="B60" s="1433"/>
      <c r="C60" s="1434"/>
      <c r="D60" s="1425"/>
      <c r="E60" s="1425"/>
      <c r="F60" s="1425"/>
      <c r="G60" s="1425"/>
      <c r="H60" s="1425"/>
      <c r="I60" s="1426"/>
      <c r="J60" s="1425"/>
      <c r="K60" s="1425"/>
      <c r="L60" s="1425"/>
      <c r="M60" s="1425"/>
      <c r="N60" s="1425"/>
      <c r="O60" s="1426"/>
      <c r="P60" s="1433"/>
      <c r="Q60" s="1426"/>
      <c r="R60" s="1426"/>
      <c r="S60" s="1426"/>
      <c r="T60" s="1427"/>
      <c r="U60" s="1427"/>
      <c r="V60" s="1437"/>
      <c r="W60" s="1437"/>
      <c r="X60" s="1437"/>
      <c r="Y60" s="1427"/>
      <c r="Z60" s="1438"/>
      <c r="AA60" s="1427"/>
      <c r="AB60" s="1427"/>
      <c r="AC60" s="1427"/>
      <c r="AD60" s="1427"/>
      <c r="AE60" s="1427"/>
      <c r="AF60" s="1427"/>
      <c r="AG60" s="1427"/>
      <c r="AH60" s="1427"/>
      <c r="AI60" s="1427"/>
      <c r="AJ60" s="1428"/>
      <c r="AK60" s="1428"/>
      <c r="AL60" s="1429">
        <v>1</v>
      </c>
    </row>
    <row r="61" spans="1:38" s="877" customFormat="1" ht="30" customHeight="1">
      <c r="A61" s="1425"/>
      <c r="B61" s="1433" t="s">
        <v>3201</v>
      </c>
      <c r="C61" s="1434"/>
      <c r="D61" s="1425"/>
      <c r="E61" s="1425"/>
      <c r="F61" s="1425"/>
      <c r="G61" s="1425"/>
      <c r="H61" s="1425"/>
      <c r="I61" s="1426"/>
      <c r="J61" s="1425"/>
      <c r="K61" s="1425"/>
      <c r="L61" s="1425"/>
      <c r="M61" s="1425"/>
      <c r="N61" s="1425"/>
      <c r="O61" s="1426"/>
      <c r="P61" s="1433"/>
      <c r="Q61" s="1426"/>
      <c r="R61" s="1426"/>
      <c r="S61" s="1426"/>
      <c r="T61" s="1427"/>
      <c r="U61" s="1427"/>
      <c r="V61" s="1437"/>
      <c r="W61" s="1437"/>
      <c r="X61" s="1437"/>
      <c r="Y61" s="1427"/>
      <c r="Z61" s="1438"/>
      <c r="AA61" s="1427"/>
      <c r="AB61" s="1427"/>
      <c r="AC61" s="1427"/>
      <c r="AD61" s="1427"/>
      <c r="AE61" s="1427"/>
      <c r="AF61" s="1427"/>
      <c r="AG61" s="1427"/>
      <c r="AH61" s="1427"/>
      <c r="AI61" s="1427"/>
      <c r="AJ61" s="1428"/>
      <c r="AK61" s="1428"/>
      <c r="AL61" s="1429">
        <v>1</v>
      </c>
    </row>
    <row r="62" spans="1:38" s="877" customFormat="1" ht="30" customHeight="1">
      <c r="A62" s="1425"/>
      <c r="B62" s="1433" t="s">
        <v>3202</v>
      </c>
      <c r="C62" s="1434"/>
      <c r="D62" s="1425"/>
      <c r="E62" s="1425"/>
      <c r="F62" s="1425"/>
      <c r="G62" s="1425"/>
      <c r="H62" s="1425"/>
      <c r="I62" s="1426"/>
      <c r="J62" s="1425"/>
      <c r="K62" s="1425"/>
      <c r="L62" s="1425"/>
      <c r="M62" s="1425"/>
      <c r="N62" s="1425"/>
      <c r="O62" s="1426"/>
      <c r="P62" s="1433"/>
      <c r="Q62" s="1426"/>
      <c r="R62" s="1426"/>
      <c r="S62" s="1426"/>
      <c r="T62" s="1427"/>
      <c r="U62" s="1427"/>
      <c r="V62" s="1437"/>
      <c r="W62" s="1437"/>
      <c r="X62" s="1437"/>
      <c r="Y62" s="1427"/>
      <c r="Z62" s="1438"/>
      <c r="AA62" s="1427"/>
      <c r="AB62" s="1427"/>
      <c r="AC62" s="1427"/>
      <c r="AD62" s="1427"/>
      <c r="AE62" s="1427"/>
      <c r="AF62" s="1427"/>
      <c r="AG62" s="1427"/>
      <c r="AH62" s="1427"/>
      <c r="AI62" s="1427"/>
      <c r="AJ62" s="1428"/>
      <c r="AK62" s="1428"/>
      <c r="AL62" s="1429">
        <v>1</v>
      </c>
    </row>
    <row r="63" spans="1:38" s="877" customFormat="1" ht="30" customHeight="1">
      <c r="A63" s="1425"/>
      <c r="B63" s="1433" t="s">
        <v>3203</v>
      </c>
      <c r="C63" s="1434"/>
      <c r="D63" s="1425"/>
      <c r="E63" s="1425"/>
      <c r="F63" s="1425"/>
      <c r="G63" s="1425"/>
      <c r="H63" s="1425"/>
      <c r="I63" s="1426"/>
      <c r="J63" s="1425"/>
      <c r="K63" s="1425"/>
      <c r="L63" s="1425"/>
      <c r="M63" s="1425"/>
      <c r="N63" s="1425"/>
      <c r="O63" s="1426"/>
      <c r="P63" s="1433"/>
      <c r="Q63" s="1426"/>
      <c r="R63" s="1426"/>
      <c r="S63" s="1426"/>
      <c r="T63" s="1427"/>
      <c r="U63" s="1427"/>
      <c r="V63" s="1437"/>
      <c r="W63" s="1437"/>
      <c r="X63" s="1437"/>
      <c r="Y63" s="1427"/>
      <c r="Z63" s="1438"/>
      <c r="AA63" s="1427"/>
      <c r="AB63" s="1427"/>
      <c r="AC63" s="1427"/>
      <c r="AD63" s="1427"/>
      <c r="AE63" s="1427"/>
      <c r="AF63" s="1427"/>
      <c r="AG63" s="1427"/>
      <c r="AH63" s="1427"/>
      <c r="AI63" s="1427"/>
      <c r="AJ63" s="1428"/>
      <c r="AK63" s="1428"/>
      <c r="AL63" s="1429">
        <v>1</v>
      </c>
    </row>
    <row r="64" spans="1:38" s="877" customFormat="1" ht="30" customHeight="1">
      <c r="A64" s="1425"/>
      <c r="B64" s="1433" t="s">
        <v>2747</v>
      </c>
      <c r="C64" s="1434"/>
      <c r="D64" s="1425"/>
      <c r="E64" s="1425"/>
      <c r="F64" s="1425"/>
      <c r="G64" s="1425"/>
      <c r="H64" s="1425"/>
      <c r="I64" s="1426"/>
      <c r="J64" s="1425"/>
      <c r="K64" s="1425"/>
      <c r="L64" s="1425"/>
      <c r="M64" s="1425"/>
      <c r="N64" s="1425"/>
      <c r="O64" s="1426"/>
      <c r="P64" s="1433"/>
      <c r="Q64" s="1426"/>
      <c r="R64" s="1426"/>
      <c r="S64" s="1426"/>
      <c r="T64" s="1427"/>
      <c r="U64" s="1427"/>
      <c r="V64" s="1437"/>
      <c r="W64" s="1437"/>
      <c r="X64" s="1437"/>
      <c r="Y64" s="1427"/>
      <c r="Z64" s="1438"/>
      <c r="AA64" s="1427"/>
      <c r="AB64" s="1427"/>
      <c r="AC64" s="1427"/>
      <c r="AD64" s="1427"/>
      <c r="AE64" s="1427"/>
      <c r="AF64" s="1427"/>
      <c r="AG64" s="1427"/>
      <c r="AH64" s="1427"/>
      <c r="AI64" s="1427"/>
      <c r="AJ64" s="1428"/>
      <c r="AK64" s="1428"/>
      <c r="AL64" s="1429">
        <v>1</v>
      </c>
    </row>
    <row r="65" spans="1:38" s="877" customFormat="1" ht="30" customHeight="1">
      <c r="A65" s="1425"/>
      <c r="B65" s="1433" t="s">
        <v>3204</v>
      </c>
      <c r="C65" s="1434"/>
      <c r="D65" s="1425"/>
      <c r="E65" s="1425"/>
      <c r="F65" s="1425"/>
      <c r="G65" s="1425"/>
      <c r="H65" s="1425"/>
      <c r="I65" s="1426"/>
      <c r="J65" s="1425"/>
      <c r="K65" s="1425"/>
      <c r="L65" s="1425"/>
      <c r="M65" s="1425"/>
      <c r="N65" s="1425"/>
      <c r="O65" s="1426"/>
      <c r="P65" s="1433"/>
      <c r="Q65" s="1426"/>
      <c r="R65" s="1426"/>
      <c r="S65" s="1426"/>
      <c r="T65" s="1427"/>
      <c r="U65" s="1427"/>
      <c r="V65" s="1437"/>
      <c r="W65" s="1437"/>
      <c r="X65" s="1437"/>
      <c r="Y65" s="1427"/>
      <c r="Z65" s="1438"/>
      <c r="AA65" s="1427"/>
      <c r="AB65" s="1427"/>
      <c r="AC65" s="1427"/>
      <c r="AD65" s="1427"/>
      <c r="AE65" s="1427"/>
      <c r="AF65" s="1427"/>
      <c r="AG65" s="1427"/>
      <c r="AH65" s="1427"/>
      <c r="AI65" s="1427"/>
      <c r="AJ65" s="1428"/>
      <c r="AK65" s="1428"/>
      <c r="AL65" s="1429">
        <v>1</v>
      </c>
    </row>
    <row r="66" spans="1:38" s="877" customFormat="1" ht="30" customHeight="1">
      <c r="A66" s="1425"/>
      <c r="B66" s="1433" t="s">
        <v>3205</v>
      </c>
      <c r="C66" s="1434"/>
      <c r="D66" s="1425"/>
      <c r="E66" s="1425"/>
      <c r="F66" s="1425"/>
      <c r="G66" s="1425"/>
      <c r="H66" s="1425"/>
      <c r="I66" s="1426"/>
      <c r="J66" s="1425"/>
      <c r="K66" s="1425"/>
      <c r="L66" s="1425"/>
      <c r="M66" s="1425"/>
      <c r="N66" s="1425"/>
      <c r="O66" s="1426"/>
      <c r="P66" s="1433"/>
      <c r="Q66" s="1426"/>
      <c r="R66" s="1426"/>
      <c r="S66" s="1426"/>
      <c r="T66" s="1427"/>
      <c r="U66" s="1427"/>
      <c r="V66" s="1437"/>
      <c r="W66" s="1437"/>
      <c r="X66" s="1437"/>
      <c r="Y66" s="1427"/>
      <c r="Z66" s="1438"/>
      <c r="AA66" s="1427"/>
      <c r="AB66" s="1427"/>
      <c r="AC66" s="1427"/>
      <c r="AD66" s="1427"/>
      <c r="AE66" s="1427"/>
      <c r="AF66" s="1427"/>
      <c r="AG66" s="1427"/>
      <c r="AH66" s="1427"/>
      <c r="AI66" s="1427"/>
      <c r="AJ66" s="1428"/>
      <c r="AK66" s="1428"/>
      <c r="AL66" s="1429">
        <v>1</v>
      </c>
    </row>
    <row r="67" spans="1:38" s="877" customFormat="1" ht="30" customHeight="1" thickBot="1">
      <c r="A67" s="1425"/>
      <c r="B67" s="1433"/>
      <c r="C67" s="1434"/>
      <c r="D67" s="1425"/>
      <c r="E67" s="1425"/>
      <c r="F67" s="1425"/>
      <c r="G67" s="1425"/>
      <c r="H67" s="1425"/>
      <c r="I67" s="1426"/>
      <c r="J67" s="1425"/>
      <c r="K67" s="1425"/>
      <c r="L67" s="1425"/>
      <c r="M67" s="1425"/>
      <c r="N67" s="1425"/>
      <c r="O67" s="1426"/>
      <c r="P67" s="1433"/>
      <c r="Q67" s="1426"/>
      <c r="R67" s="1426"/>
      <c r="S67" s="1426"/>
      <c r="T67" s="1427"/>
      <c r="U67" s="1427"/>
      <c r="V67" s="1437"/>
      <c r="W67" s="1437"/>
      <c r="X67" s="1437"/>
      <c r="Y67" s="1427"/>
      <c r="Z67" s="1438"/>
      <c r="AA67" s="1427"/>
      <c r="AB67" s="1427"/>
      <c r="AC67" s="1427"/>
      <c r="AD67" s="1427"/>
      <c r="AE67" s="1427"/>
      <c r="AF67" s="1427"/>
      <c r="AG67" s="1427"/>
      <c r="AH67" s="1427"/>
      <c r="AI67" s="1427"/>
      <c r="AJ67" s="1428"/>
      <c r="AK67" s="1428"/>
      <c r="AL67" s="1429">
        <v>1</v>
      </c>
    </row>
    <row r="68" spans="1:38" s="877" customFormat="1" ht="30" customHeight="1">
      <c r="A68" s="1425"/>
      <c r="B68" s="1433"/>
      <c r="C68" s="1434"/>
      <c r="D68" s="1146" t="s">
        <v>11</v>
      </c>
      <c r="E68" s="1147" t="s">
        <v>1747</v>
      </c>
      <c r="F68" s="1148"/>
      <c r="G68" s="1148">
        <f>U64</f>
        <v>0</v>
      </c>
      <c r="H68" s="1149"/>
      <c r="I68" s="1149"/>
      <c r="J68" s="1149"/>
      <c r="K68" s="1149"/>
      <c r="L68" s="1149"/>
      <c r="M68" s="1149"/>
      <c r="N68" s="1425"/>
      <c r="O68" s="1426"/>
      <c r="P68" s="1433"/>
      <c r="Q68" s="1426"/>
      <c r="R68" s="1426"/>
      <c r="S68" s="1465" t="s">
        <v>3358</v>
      </c>
      <c r="T68" s="1466"/>
      <c r="U68" s="1467"/>
      <c r="V68" s="1467"/>
      <c r="W68" s="1467"/>
      <c r="X68" s="1467"/>
      <c r="Y68" s="1467"/>
      <c r="Z68" s="1467"/>
      <c r="AA68" s="1467"/>
      <c r="AB68" s="1467"/>
      <c r="AC68" s="1467"/>
      <c r="AD68" s="1467"/>
      <c r="AE68" s="1467"/>
      <c r="AF68" s="1467"/>
      <c r="AG68" s="1467"/>
      <c r="AH68" s="1467"/>
      <c r="AI68" s="1468"/>
      <c r="AJ68" s="1428"/>
      <c r="AK68" s="1428"/>
      <c r="AL68" s="1429">
        <v>1</v>
      </c>
    </row>
    <row r="69" spans="1:38" s="877" customFormat="1" ht="30" customHeight="1">
      <c r="A69" s="1425"/>
      <c r="B69" s="1433"/>
      <c r="C69" s="1434"/>
      <c r="D69" s="1153" t="s">
        <v>11</v>
      </c>
      <c r="E69" s="2138" t="s">
        <v>1754</v>
      </c>
      <c r="F69" s="2138"/>
      <c r="G69" s="2138"/>
      <c r="H69" s="2138"/>
      <c r="I69" s="2138"/>
      <c r="J69" s="2138"/>
      <c r="K69" s="2138"/>
      <c r="L69" s="2138"/>
      <c r="M69" s="2138"/>
      <c r="N69" s="1425"/>
      <c r="O69" s="1426"/>
      <c r="P69" s="1433"/>
      <c r="Q69" s="1426"/>
      <c r="R69" s="1426"/>
      <c r="S69" s="1469"/>
      <c r="T69" s="1470" t="s">
        <v>3359</v>
      </c>
      <c r="U69" s="1471"/>
      <c r="V69" s="1472"/>
      <c r="W69" s="1472"/>
      <c r="X69" s="1472"/>
      <c r="Y69" s="1472"/>
      <c r="Z69" s="1472"/>
      <c r="AA69" s="1472"/>
      <c r="AB69" s="1472"/>
      <c r="AC69" s="1472"/>
      <c r="AD69" s="1472"/>
      <c r="AE69" s="1472"/>
      <c r="AF69" s="1472"/>
      <c r="AG69" s="1472"/>
      <c r="AH69" s="1472"/>
      <c r="AI69" s="1473"/>
      <c r="AJ69" s="1428"/>
      <c r="AK69" s="1428"/>
      <c r="AL69" s="1429">
        <v>1</v>
      </c>
    </row>
    <row r="70" spans="1:38" s="877" customFormat="1" ht="30" customHeight="1">
      <c r="A70" s="1425"/>
      <c r="B70" s="1433"/>
      <c r="C70" s="1434"/>
      <c r="D70" s="1153" t="s">
        <v>11</v>
      </c>
      <c r="E70" s="2138"/>
      <c r="F70" s="2138"/>
      <c r="G70" s="2138"/>
      <c r="H70" s="2138"/>
      <c r="I70" s="2138"/>
      <c r="J70" s="2138"/>
      <c r="K70" s="2138"/>
      <c r="L70" s="2138"/>
      <c r="M70" s="2138"/>
      <c r="N70" s="1425"/>
      <c r="O70" s="1426"/>
      <c r="P70" s="1433"/>
      <c r="Q70" s="1426"/>
      <c r="R70" s="1426"/>
      <c r="S70" s="1426"/>
      <c r="T70" s="1427"/>
      <c r="U70" s="1427"/>
      <c r="V70" s="1437"/>
      <c r="W70" s="1437"/>
      <c r="X70" s="1437"/>
      <c r="Y70" s="1427"/>
      <c r="Z70" s="1438"/>
      <c r="AA70" s="1427"/>
      <c r="AB70" s="1427"/>
      <c r="AC70" s="1427"/>
      <c r="AD70" s="1427"/>
      <c r="AE70" s="1427"/>
      <c r="AF70" s="1427"/>
      <c r="AG70" s="1427"/>
      <c r="AH70" s="1427"/>
      <c r="AI70" s="1427"/>
      <c r="AJ70" s="1428"/>
      <c r="AK70" s="1428"/>
      <c r="AL70" s="1429">
        <v>1</v>
      </c>
    </row>
    <row r="71" spans="1:38" s="877" customFormat="1" ht="30" customHeight="1">
      <c r="A71" s="1425"/>
      <c r="B71" s="1433"/>
      <c r="C71" s="1434"/>
      <c r="D71" s="1153" t="s">
        <v>11</v>
      </c>
      <c r="E71" s="2139" t="s">
        <v>1762</v>
      </c>
      <c r="F71" s="2139"/>
      <c r="G71" s="2140"/>
      <c r="H71" s="2141"/>
      <c r="I71" s="2141"/>
      <c r="J71" s="2142"/>
      <c r="K71" s="2142"/>
      <c r="L71" s="2142"/>
      <c r="M71" s="2142"/>
      <c r="N71" s="1425"/>
      <c r="O71" s="1426"/>
      <c r="P71" s="1433"/>
      <c r="Q71" s="1426"/>
      <c r="R71" s="1426"/>
      <c r="S71" s="1426"/>
      <c r="T71" s="1427"/>
      <c r="U71" s="1427"/>
      <c r="V71" s="1437"/>
      <c r="W71" s="1437"/>
      <c r="X71" s="1437"/>
      <c r="Y71" s="1427"/>
      <c r="Z71" s="1438"/>
      <c r="AA71" s="1427"/>
      <c r="AB71" s="1427"/>
      <c r="AC71" s="1427"/>
      <c r="AD71" s="1427"/>
      <c r="AE71" s="1427"/>
      <c r="AF71" s="1427"/>
      <c r="AG71" s="1427"/>
      <c r="AH71" s="1427"/>
      <c r="AI71" s="1427"/>
      <c r="AJ71" s="1428"/>
      <c r="AK71" s="1428"/>
      <c r="AL71" s="1429">
        <v>1</v>
      </c>
    </row>
    <row r="72" spans="1:38" s="877" customFormat="1" ht="30" customHeight="1">
      <c r="A72" s="1425"/>
      <c r="B72" s="1433"/>
      <c r="C72" s="1434"/>
      <c r="D72" s="1153" t="s">
        <v>11</v>
      </c>
      <c r="E72" s="2139" t="s">
        <v>1767</v>
      </c>
      <c r="F72" s="2140"/>
      <c r="G72" s="2140"/>
      <c r="H72" s="2141"/>
      <c r="I72" s="2141"/>
      <c r="J72" s="2142"/>
      <c r="K72" s="2142"/>
      <c r="L72" s="2142"/>
      <c r="M72" s="2142"/>
      <c r="N72" s="1425"/>
      <c r="O72" s="1426"/>
      <c r="P72" s="1433"/>
      <c r="Q72" s="1426"/>
      <c r="R72" s="1426"/>
      <c r="S72" s="1426"/>
      <c r="T72" s="1427"/>
      <c r="U72" s="1427"/>
      <c r="V72" s="1437"/>
      <c r="W72" s="1437"/>
      <c r="X72" s="1437"/>
      <c r="Y72" s="1427"/>
      <c r="Z72" s="1438"/>
      <c r="AA72" s="1427"/>
      <c r="AB72" s="1427"/>
      <c r="AC72" s="1427"/>
      <c r="AD72" s="1427"/>
      <c r="AE72" s="1427"/>
      <c r="AF72" s="1427"/>
      <c r="AG72" s="1427"/>
      <c r="AH72" s="1427"/>
      <c r="AI72" s="1427"/>
      <c r="AJ72" s="1428"/>
      <c r="AK72" s="1428"/>
      <c r="AL72" s="1429">
        <v>1</v>
      </c>
    </row>
    <row r="73" spans="1:38" s="877" customFormat="1" ht="30" customHeight="1">
      <c r="A73" s="1425"/>
      <c r="B73" s="1433"/>
      <c r="C73" s="1434"/>
      <c r="D73" s="1153" t="s">
        <v>11</v>
      </c>
      <c r="E73" s="2144" t="s">
        <v>1782</v>
      </c>
      <c r="F73" s="2140"/>
      <c r="G73" s="2140"/>
      <c r="H73" s="2141"/>
      <c r="I73" s="2141"/>
      <c r="J73" s="2142"/>
      <c r="K73" s="2142"/>
      <c r="L73" s="2142"/>
      <c r="M73" s="2142"/>
      <c r="N73" s="1425"/>
      <c r="O73" s="1426"/>
      <c r="P73" s="1433"/>
      <c r="Q73" s="1426"/>
      <c r="R73" s="1426"/>
      <c r="S73" s="1426"/>
      <c r="T73" s="1427"/>
      <c r="U73" s="1427"/>
      <c r="V73" s="1437"/>
      <c r="W73" s="1437"/>
      <c r="X73" s="1437"/>
      <c r="Y73" s="1427"/>
      <c r="Z73" s="1438"/>
      <c r="AA73" s="1427"/>
      <c r="AB73" s="1427"/>
      <c r="AC73" s="1427"/>
      <c r="AD73" s="1427"/>
      <c r="AE73" s="1427"/>
      <c r="AF73" s="1427"/>
      <c r="AG73" s="1427"/>
      <c r="AH73" s="1427"/>
      <c r="AI73" s="1427"/>
      <c r="AJ73" s="1428"/>
      <c r="AK73" s="1428"/>
      <c r="AL73" s="1429">
        <v>1</v>
      </c>
    </row>
    <row r="74" spans="1:38" s="877" customFormat="1" ht="30" customHeight="1">
      <c r="A74" s="1425"/>
      <c r="B74" s="1433"/>
      <c r="C74" s="1434"/>
      <c r="D74" s="1153" t="s">
        <v>11</v>
      </c>
      <c r="E74" s="2144" t="s">
        <v>1804</v>
      </c>
      <c r="F74" s="2140"/>
      <c r="G74" s="2140"/>
      <c r="H74" s="2141"/>
      <c r="I74" s="2141"/>
      <c r="J74" s="2142"/>
      <c r="K74" s="2142"/>
      <c r="L74" s="2142"/>
      <c r="M74" s="2142"/>
      <c r="N74" s="1425"/>
      <c r="O74" s="1426"/>
      <c r="P74" s="1433"/>
      <c r="Q74" s="1426"/>
      <c r="R74" s="1426"/>
      <c r="S74" s="1426"/>
      <c r="T74" s="1427"/>
      <c r="U74" s="1427"/>
      <c r="V74" s="1437"/>
      <c r="W74" s="1437"/>
      <c r="X74" s="1437"/>
      <c r="Y74" s="1427"/>
      <c r="Z74" s="1438"/>
      <c r="AA74" s="1427"/>
      <c r="AB74" s="1427"/>
      <c r="AC74" s="1427"/>
      <c r="AD74" s="1427"/>
      <c r="AE74" s="1427"/>
      <c r="AF74" s="1427"/>
      <c r="AG74" s="1427"/>
      <c r="AH74" s="1427"/>
      <c r="AI74" s="1427"/>
      <c r="AJ74" s="1428"/>
      <c r="AK74" s="1428"/>
      <c r="AL74" s="1429">
        <v>1</v>
      </c>
    </row>
    <row r="75" spans="1:38" s="877" customFormat="1" ht="30" customHeight="1">
      <c r="A75" s="1425"/>
      <c r="B75" s="1433"/>
      <c r="C75" s="1434"/>
      <c r="D75" s="1153" t="s">
        <v>11</v>
      </c>
      <c r="E75" s="2144" t="s">
        <v>1823</v>
      </c>
      <c r="F75" s="2140"/>
      <c r="G75" s="2140"/>
      <c r="H75" s="2141"/>
      <c r="I75" s="2141"/>
      <c r="J75" s="2142"/>
      <c r="K75" s="2142"/>
      <c r="L75" s="2142"/>
      <c r="M75" s="2142"/>
      <c r="N75" s="1425"/>
      <c r="O75" s="1426"/>
      <c r="P75" s="1433"/>
      <c r="Q75" s="1426"/>
      <c r="R75" s="1426"/>
      <c r="S75" s="1426"/>
      <c r="T75" s="1427"/>
      <c r="U75" s="1427"/>
      <c r="V75" s="1437"/>
      <c r="W75" s="1437"/>
      <c r="X75" s="1437"/>
      <c r="Y75" s="1427"/>
      <c r="Z75" s="1438"/>
      <c r="AA75" s="1427"/>
      <c r="AB75" s="1427"/>
      <c r="AC75" s="1427"/>
      <c r="AD75" s="1427"/>
      <c r="AE75" s="1427"/>
      <c r="AF75" s="1427"/>
      <c r="AG75" s="1427"/>
      <c r="AH75" s="1427"/>
      <c r="AI75" s="1427"/>
      <c r="AJ75" s="1428"/>
      <c r="AK75" s="1428"/>
      <c r="AL75" s="1429">
        <v>1</v>
      </c>
    </row>
    <row r="76" spans="1:38" s="877" customFormat="1" ht="30" customHeight="1">
      <c r="A76" s="1425"/>
      <c r="B76" s="1433"/>
      <c r="C76" s="1434"/>
      <c r="D76" s="1153" t="s">
        <v>11</v>
      </c>
      <c r="E76" s="2146" t="s">
        <v>1841</v>
      </c>
      <c r="F76" s="2145"/>
      <c r="G76" s="2145"/>
      <c r="H76" s="2145"/>
      <c r="I76" s="2145"/>
      <c r="J76" s="2142"/>
      <c r="K76" s="2142"/>
      <c r="L76" s="2142"/>
      <c r="M76" s="2142"/>
      <c r="N76" s="1425"/>
      <c r="O76" s="1426"/>
      <c r="P76" s="1433"/>
      <c r="Q76" s="1426"/>
      <c r="R76" s="1426"/>
      <c r="S76" s="1426"/>
      <c r="T76" s="1427"/>
      <c r="U76" s="1427"/>
      <c r="V76" s="1437"/>
      <c r="W76" s="1437"/>
      <c r="X76" s="1437"/>
      <c r="Y76" s="1427"/>
      <c r="Z76" s="1438"/>
      <c r="AA76" s="1427"/>
      <c r="AB76" s="1427"/>
      <c r="AC76" s="1427"/>
      <c r="AD76" s="1427"/>
      <c r="AE76" s="1427"/>
      <c r="AF76" s="1427"/>
      <c r="AG76" s="1427"/>
      <c r="AH76" s="1427"/>
      <c r="AI76" s="1427"/>
      <c r="AJ76" s="1428"/>
      <c r="AK76" s="1428"/>
      <c r="AL76" s="1429">
        <v>1</v>
      </c>
    </row>
    <row r="77" spans="1:38" s="877" customFormat="1" ht="30" customHeight="1">
      <c r="A77" s="1425"/>
      <c r="B77" s="1433"/>
      <c r="C77" s="1434"/>
      <c r="D77" s="1153" t="s">
        <v>11</v>
      </c>
      <c r="E77" s="2146" t="s">
        <v>1868</v>
      </c>
      <c r="F77" s="2145"/>
      <c r="G77" s="2145"/>
      <c r="H77" s="2145"/>
      <c r="I77" s="2145"/>
      <c r="J77" s="2142"/>
      <c r="K77" s="2142"/>
      <c r="L77" s="2142"/>
      <c r="M77" s="2142"/>
      <c r="N77" s="1425"/>
      <c r="O77" s="1426"/>
      <c r="P77" s="1433"/>
      <c r="Q77" s="1426"/>
      <c r="R77" s="1426"/>
      <c r="S77" s="1426"/>
      <c r="T77" s="1427"/>
      <c r="U77" s="1427"/>
      <c r="V77" s="1437"/>
      <c r="W77" s="1437"/>
      <c r="X77" s="1437"/>
      <c r="Y77" s="1427"/>
      <c r="Z77" s="1438"/>
      <c r="AA77" s="1427"/>
      <c r="AB77" s="1427"/>
      <c r="AC77" s="1427"/>
      <c r="AD77" s="1427"/>
      <c r="AE77" s="1427"/>
      <c r="AF77" s="1427"/>
      <c r="AG77" s="1427"/>
      <c r="AH77" s="1427"/>
      <c r="AI77" s="1427"/>
      <c r="AJ77" s="1428"/>
      <c r="AK77" s="1428"/>
      <c r="AL77" s="1429">
        <v>1</v>
      </c>
    </row>
    <row r="78" spans="1:38" s="877" customFormat="1" ht="30" customHeight="1">
      <c r="A78" s="1425"/>
      <c r="B78" s="1433"/>
      <c r="C78" s="1434"/>
      <c r="D78" s="1153" t="s">
        <v>11</v>
      </c>
      <c r="E78" s="2146" t="s">
        <v>1882</v>
      </c>
      <c r="F78" s="2140"/>
      <c r="G78" s="2140"/>
      <c r="H78" s="2141"/>
      <c r="I78" s="2141"/>
      <c r="J78" s="2142"/>
      <c r="K78" s="2142"/>
      <c r="L78" s="2142"/>
      <c r="M78" s="2142"/>
      <c r="N78" s="1425"/>
      <c r="O78" s="1426"/>
      <c r="P78" s="1433"/>
      <c r="Q78" s="1426"/>
      <c r="R78" s="1426"/>
      <c r="S78" s="1426"/>
      <c r="T78" s="1427"/>
      <c r="U78" s="1427"/>
      <c r="V78" s="1437"/>
      <c r="W78" s="1437"/>
      <c r="X78" s="1437"/>
      <c r="Y78" s="1427"/>
      <c r="Z78" s="1438"/>
      <c r="AA78" s="1427"/>
      <c r="AB78" s="1427"/>
      <c r="AC78" s="1427"/>
      <c r="AD78" s="1427"/>
      <c r="AE78" s="1427"/>
      <c r="AF78" s="1427"/>
      <c r="AG78" s="1427"/>
      <c r="AH78" s="1427"/>
      <c r="AI78" s="1427"/>
      <c r="AJ78" s="1428"/>
      <c r="AK78" s="1428"/>
      <c r="AL78" s="1429">
        <v>1</v>
      </c>
    </row>
    <row r="79" spans="1:38" s="877" customFormat="1" ht="30" customHeight="1">
      <c r="A79" s="1425"/>
      <c r="B79" s="1433"/>
      <c r="C79" s="1434"/>
      <c r="D79" s="1153" t="s">
        <v>11</v>
      </c>
      <c r="E79" s="2143"/>
      <c r="F79" s="2140"/>
      <c r="G79" s="2140"/>
      <c r="H79" s="2141"/>
      <c r="I79" s="2141"/>
      <c r="J79" s="2142"/>
      <c r="K79" s="2142"/>
      <c r="L79" s="2142"/>
      <c r="M79" s="2142"/>
      <c r="N79" s="1425"/>
      <c r="O79" s="1426"/>
      <c r="P79" s="1433"/>
      <c r="Q79" s="1426"/>
      <c r="R79" s="1426"/>
      <c r="S79" s="1426"/>
      <c r="T79" s="1427"/>
      <c r="U79" s="1427"/>
      <c r="V79" s="1437"/>
      <c r="W79" s="1437"/>
      <c r="X79" s="1437"/>
      <c r="Y79" s="1427"/>
      <c r="Z79" s="1438"/>
      <c r="AA79" s="1427"/>
      <c r="AB79" s="1427"/>
      <c r="AC79" s="1427"/>
      <c r="AD79" s="1427"/>
      <c r="AE79" s="1427"/>
      <c r="AF79" s="1427"/>
      <c r="AG79" s="1427"/>
      <c r="AH79" s="1427"/>
      <c r="AI79" s="1427"/>
      <c r="AJ79" s="1428"/>
      <c r="AK79" s="1428"/>
      <c r="AL79" s="1429">
        <v>1</v>
      </c>
    </row>
    <row r="80" spans="1:38" s="877" customFormat="1" ht="30" customHeight="1">
      <c r="A80" s="1425"/>
      <c r="B80" s="1433"/>
      <c r="C80" s="1434"/>
      <c r="D80" s="1153" t="s">
        <v>11</v>
      </c>
      <c r="E80" s="2145"/>
      <c r="F80" s="2145"/>
      <c r="G80" s="2145"/>
      <c r="H80" s="2145"/>
      <c r="I80" s="2145"/>
      <c r="J80" s="2142"/>
      <c r="K80" s="2142"/>
      <c r="L80" s="2142"/>
      <c r="M80" s="2142"/>
      <c r="N80" s="1425"/>
      <c r="O80" s="1426"/>
      <c r="P80" s="1433"/>
      <c r="Q80" s="1426"/>
      <c r="R80" s="1426"/>
      <c r="S80" s="1426"/>
      <c r="T80" s="1427"/>
      <c r="U80" s="1427"/>
      <c r="V80" s="1437"/>
      <c r="W80" s="1437"/>
      <c r="X80" s="1437"/>
      <c r="Y80" s="1427"/>
      <c r="Z80" s="1438"/>
      <c r="AA80" s="1427"/>
      <c r="AB80" s="1427"/>
      <c r="AC80" s="1427"/>
      <c r="AD80" s="1427"/>
      <c r="AE80" s="1427"/>
      <c r="AF80" s="1427"/>
      <c r="AG80" s="1427"/>
      <c r="AH80" s="1427"/>
      <c r="AI80" s="1427"/>
      <c r="AJ80" s="1428"/>
      <c r="AK80" s="1428"/>
      <c r="AL80" s="1429">
        <v>1</v>
      </c>
    </row>
    <row r="81" spans="1:38" s="877" customFormat="1" ht="30" customHeight="1">
      <c r="A81" s="1425"/>
      <c r="B81" s="1433"/>
      <c r="C81" s="1434"/>
      <c r="D81" s="1153" t="s">
        <v>11</v>
      </c>
      <c r="E81" s="2145"/>
      <c r="F81" s="2145"/>
      <c r="G81" s="2145"/>
      <c r="H81" s="2145"/>
      <c r="I81" s="2145"/>
      <c r="J81" s="2142"/>
      <c r="K81" s="2142"/>
      <c r="L81" s="2142"/>
      <c r="M81" s="2142"/>
      <c r="N81" s="1425"/>
      <c r="O81" s="1426"/>
      <c r="P81" s="1433"/>
      <c r="Q81" s="1426"/>
      <c r="R81" s="1426"/>
      <c r="S81" s="1426"/>
      <c r="T81" s="1427"/>
      <c r="U81" s="1427"/>
      <c r="V81" s="1437"/>
      <c r="W81" s="1437"/>
      <c r="X81" s="1437"/>
      <c r="Y81" s="1427"/>
      <c r="Z81" s="1438"/>
      <c r="AA81" s="1427"/>
      <c r="AB81" s="1427"/>
      <c r="AC81" s="1427"/>
      <c r="AD81" s="1427"/>
      <c r="AE81" s="1427"/>
      <c r="AF81" s="1427"/>
      <c r="AG81" s="1427"/>
      <c r="AH81" s="1427"/>
      <c r="AI81" s="1427"/>
      <c r="AJ81" s="1428"/>
      <c r="AK81" s="1428"/>
      <c r="AL81" s="1429">
        <v>1</v>
      </c>
    </row>
    <row r="82" spans="1:38" s="877" customFormat="1" ht="30" customHeight="1">
      <c r="A82" s="1425"/>
      <c r="B82" s="1433"/>
      <c r="C82" s="1434"/>
      <c r="D82" s="1153" t="s">
        <v>11</v>
      </c>
      <c r="E82" s="2145"/>
      <c r="F82" s="2145"/>
      <c r="G82" s="2145"/>
      <c r="H82" s="2145"/>
      <c r="I82" s="2145"/>
      <c r="J82" s="2142"/>
      <c r="K82" s="2142"/>
      <c r="L82" s="2142"/>
      <c r="M82" s="2142"/>
      <c r="N82" s="1425"/>
      <c r="O82" s="1426"/>
      <c r="P82" s="1433"/>
      <c r="Q82" s="1426"/>
      <c r="R82" s="1426"/>
      <c r="S82" s="1426"/>
      <c r="T82" s="1427"/>
      <c r="U82" s="1427"/>
      <c r="V82" s="1437"/>
      <c r="W82" s="1437"/>
      <c r="X82" s="1437"/>
      <c r="Y82" s="1427"/>
      <c r="Z82" s="1438"/>
      <c r="AA82" s="1427"/>
      <c r="AB82" s="1427"/>
      <c r="AC82" s="1427"/>
      <c r="AD82" s="1427"/>
      <c r="AE82" s="1427"/>
      <c r="AF82" s="1427"/>
      <c r="AG82" s="1427"/>
      <c r="AH82" s="1427"/>
      <c r="AI82" s="1427"/>
      <c r="AJ82" s="1428"/>
      <c r="AK82" s="1428"/>
      <c r="AL82" s="1429">
        <v>1</v>
      </c>
    </row>
    <row r="83" spans="1:38" s="877" customFormat="1" ht="30" customHeight="1">
      <c r="A83" s="1425"/>
      <c r="B83" s="1433"/>
      <c r="C83" s="1434"/>
      <c r="D83" s="1153" t="s">
        <v>11</v>
      </c>
      <c r="E83" s="2146" t="s">
        <v>1899</v>
      </c>
      <c r="F83" s="2140"/>
      <c r="G83" s="2140"/>
      <c r="H83" s="2141"/>
      <c r="I83" s="2141"/>
      <c r="J83" s="2142"/>
      <c r="K83" s="2142"/>
      <c r="L83" s="2142"/>
      <c r="M83" s="2142"/>
      <c r="N83" s="1425"/>
      <c r="O83" s="1426"/>
      <c r="P83" s="1433"/>
      <c r="Q83" s="1426"/>
      <c r="R83" s="1426"/>
      <c r="S83" s="1426"/>
      <c r="T83" s="1427"/>
      <c r="U83" s="1427"/>
      <c r="V83" s="1437"/>
      <c r="W83" s="1437"/>
      <c r="X83" s="1437"/>
      <c r="Y83" s="1427"/>
      <c r="Z83" s="1438"/>
      <c r="AA83" s="1427"/>
      <c r="AB83" s="1427"/>
      <c r="AC83" s="1427"/>
      <c r="AD83" s="1427"/>
      <c r="AE83" s="1427"/>
      <c r="AF83" s="1427"/>
      <c r="AG83" s="1427"/>
      <c r="AH83" s="1427"/>
      <c r="AI83" s="1427"/>
      <c r="AJ83" s="1428"/>
      <c r="AK83" s="1428"/>
      <c r="AL83" s="1429">
        <v>1</v>
      </c>
    </row>
    <row r="84" spans="1:38" s="877" customFormat="1" ht="30" customHeight="1">
      <c r="A84" s="1425"/>
      <c r="B84" s="1433"/>
      <c r="C84" s="1434"/>
      <c r="D84" s="1153" t="s">
        <v>16</v>
      </c>
      <c r="E84" s="2147" t="s">
        <v>1903</v>
      </c>
      <c r="F84" s="2147"/>
      <c r="G84" s="2147"/>
      <c r="H84" s="2147"/>
      <c r="I84" s="2147"/>
      <c r="J84" s="2142"/>
      <c r="K84" s="2142"/>
      <c r="L84" s="2142"/>
      <c r="M84" s="2142"/>
      <c r="N84" s="1425"/>
      <c r="O84" s="1426"/>
      <c r="P84" s="1433"/>
      <c r="Q84" s="1426"/>
      <c r="R84" s="1426"/>
      <c r="S84" s="1426"/>
      <c r="T84" s="1427"/>
      <c r="U84" s="1427"/>
      <c r="V84" s="1437"/>
      <c r="W84" s="1437"/>
      <c r="X84" s="1437"/>
      <c r="Y84" s="1427"/>
      <c r="Z84" s="1438"/>
      <c r="AA84" s="1427"/>
      <c r="AB84" s="1427"/>
      <c r="AC84" s="1427"/>
      <c r="AD84" s="1427"/>
      <c r="AE84" s="1427"/>
      <c r="AF84" s="1427"/>
      <c r="AG84" s="1427"/>
      <c r="AH84" s="1427"/>
      <c r="AI84" s="1427"/>
      <c r="AJ84" s="1428"/>
      <c r="AK84" s="1428"/>
      <c r="AL84" s="1429">
        <v>1</v>
      </c>
    </row>
    <row r="85" spans="1:38" s="877" customFormat="1" ht="30" customHeight="1">
      <c r="A85" s="1425"/>
      <c r="B85" s="1433"/>
      <c r="C85" s="1434"/>
      <c r="D85" s="1153" t="s">
        <v>16</v>
      </c>
      <c r="E85" s="2147"/>
      <c r="F85" s="2147"/>
      <c r="G85" s="2147"/>
      <c r="H85" s="2147"/>
      <c r="I85" s="2147"/>
      <c r="J85" s="2142"/>
      <c r="K85" s="2142"/>
      <c r="L85" s="2142"/>
      <c r="M85" s="2142"/>
      <c r="N85" s="1425"/>
      <c r="O85" s="1426"/>
      <c r="P85" s="1433"/>
      <c r="Q85" s="1426"/>
      <c r="R85" s="1426"/>
      <c r="S85" s="1426"/>
      <c r="T85" s="1427"/>
      <c r="U85" s="1427"/>
      <c r="V85" s="1437"/>
      <c r="W85" s="1437"/>
      <c r="X85" s="1437"/>
      <c r="Y85" s="1427"/>
      <c r="Z85" s="1438"/>
      <c r="AA85" s="1427"/>
      <c r="AB85" s="1427"/>
      <c r="AC85" s="1427"/>
      <c r="AD85" s="1427"/>
      <c r="AE85" s="1427"/>
      <c r="AF85" s="1427"/>
      <c r="AG85" s="1427"/>
      <c r="AH85" s="1427"/>
      <c r="AI85" s="1427"/>
      <c r="AJ85" s="1428"/>
      <c r="AK85" s="1428"/>
      <c r="AL85" s="1429">
        <v>1</v>
      </c>
    </row>
    <row r="86" spans="1:38" s="877" customFormat="1" ht="30" customHeight="1">
      <c r="A86" s="1425"/>
      <c r="B86" s="1433"/>
      <c r="C86" s="1434"/>
      <c r="D86" s="1153" t="s">
        <v>16</v>
      </c>
      <c r="E86" s="2148" t="s">
        <v>1910</v>
      </c>
      <c r="F86" s="2148"/>
      <c r="G86" s="2148"/>
      <c r="H86" s="2148"/>
      <c r="I86" s="2148"/>
      <c r="J86" s="2142"/>
      <c r="K86" s="2142"/>
      <c r="L86" s="2142"/>
      <c r="M86" s="2142"/>
      <c r="N86" s="1425"/>
      <c r="O86" s="1426"/>
      <c r="P86" s="1433"/>
      <c r="Q86" s="1426"/>
      <c r="R86" s="1426"/>
      <c r="S86" s="1426"/>
      <c r="T86" s="1427"/>
      <c r="U86" s="1427"/>
      <c r="V86" s="1437"/>
      <c r="W86" s="1437"/>
      <c r="X86" s="1437"/>
      <c r="Y86" s="1427"/>
      <c r="Z86" s="1438"/>
      <c r="AA86" s="1427"/>
      <c r="AB86" s="1427"/>
      <c r="AC86" s="1427"/>
      <c r="AD86" s="1427"/>
      <c r="AE86" s="1427"/>
      <c r="AF86" s="1427"/>
      <c r="AG86" s="1427"/>
      <c r="AH86" s="1427"/>
      <c r="AI86" s="1427"/>
      <c r="AJ86" s="1428"/>
      <c r="AK86" s="1428"/>
      <c r="AL86" s="1429">
        <v>1</v>
      </c>
    </row>
    <row r="87" spans="1:38" s="877" customFormat="1" ht="30" customHeight="1">
      <c r="A87" s="1425"/>
      <c r="B87" s="1433"/>
      <c r="C87" s="1434"/>
      <c r="D87" s="1153" t="s">
        <v>16</v>
      </c>
      <c r="E87" s="2148"/>
      <c r="F87" s="2148"/>
      <c r="G87" s="2148"/>
      <c r="H87" s="2148"/>
      <c r="I87" s="2148"/>
      <c r="J87" s="2142"/>
      <c r="K87" s="2142"/>
      <c r="L87" s="2142"/>
      <c r="M87" s="2142"/>
      <c r="N87" s="1425"/>
      <c r="O87" s="1426"/>
      <c r="P87" s="1433"/>
      <c r="Q87" s="1426"/>
      <c r="R87" s="1426"/>
      <c r="S87" s="1426"/>
      <c r="T87" s="1427"/>
      <c r="U87" s="1427"/>
      <c r="V87" s="1437"/>
      <c r="W87" s="1437"/>
      <c r="X87" s="1437"/>
      <c r="Y87" s="1427"/>
      <c r="Z87" s="1438"/>
      <c r="AA87" s="1427"/>
      <c r="AB87" s="1427"/>
      <c r="AC87" s="1427"/>
      <c r="AD87" s="1427"/>
      <c r="AE87" s="1427"/>
      <c r="AF87" s="1427"/>
      <c r="AG87" s="1427"/>
      <c r="AH87" s="1427"/>
      <c r="AI87" s="1427"/>
      <c r="AJ87" s="1428"/>
      <c r="AK87" s="1428"/>
      <c r="AL87" s="1429">
        <v>1</v>
      </c>
    </row>
    <row r="88" spans="1:38" s="877" customFormat="1" ht="30" customHeight="1">
      <c r="A88" s="1425"/>
      <c r="B88" s="1433"/>
      <c r="C88" s="1434"/>
      <c r="D88" s="1153" t="s">
        <v>16</v>
      </c>
      <c r="E88" s="2146"/>
      <c r="F88" s="2140"/>
      <c r="G88" s="2140"/>
      <c r="H88" s="2141"/>
      <c r="I88" s="2141"/>
      <c r="J88" s="2142"/>
      <c r="K88" s="2142"/>
      <c r="L88" s="2142"/>
      <c r="M88" s="2142"/>
      <c r="N88" s="1425"/>
      <c r="O88" s="1426"/>
      <c r="P88" s="1433"/>
      <c r="Q88" s="1426"/>
      <c r="R88" s="1426"/>
      <c r="S88" s="1426"/>
      <c r="T88" s="1427"/>
      <c r="U88" s="1427"/>
      <c r="V88" s="1437"/>
      <c r="W88" s="1437"/>
      <c r="X88" s="1437"/>
      <c r="Y88" s="1427"/>
      <c r="Z88" s="1438"/>
      <c r="AA88" s="1427"/>
      <c r="AB88" s="1427"/>
      <c r="AC88" s="1427"/>
      <c r="AD88" s="1427"/>
      <c r="AE88" s="1427"/>
      <c r="AF88" s="1427"/>
      <c r="AG88" s="1427"/>
      <c r="AH88" s="1427"/>
      <c r="AI88" s="1427"/>
      <c r="AJ88" s="1428"/>
      <c r="AK88" s="1428"/>
      <c r="AL88" s="1429">
        <v>1</v>
      </c>
    </row>
    <row r="89" spans="1:38" s="877" customFormat="1" ht="30" customHeight="1">
      <c r="A89" s="1425"/>
      <c r="B89" s="1433"/>
      <c r="C89" s="1434"/>
      <c r="D89" s="1153" t="s">
        <v>16</v>
      </c>
      <c r="E89" s="2149" t="s">
        <v>1928</v>
      </c>
      <c r="F89" s="2149"/>
      <c r="G89" s="2149"/>
      <c r="H89" s="2149"/>
      <c r="I89" s="2149"/>
      <c r="J89" s="2142"/>
      <c r="K89" s="2142"/>
      <c r="L89" s="2142"/>
      <c r="M89" s="2142"/>
      <c r="N89" s="1425"/>
      <c r="O89" s="1426"/>
      <c r="P89" s="1433"/>
      <c r="Q89" s="1426"/>
      <c r="R89" s="1426"/>
      <c r="S89" s="1426"/>
      <c r="T89" s="1427"/>
      <c r="U89" s="1427"/>
      <c r="V89" s="1437"/>
      <c r="W89" s="1437"/>
      <c r="X89" s="1437"/>
      <c r="Y89" s="1427"/>
      <c r="Z89" s="1438"/>
      <c r="AA89" s="1427"/>
      <c r="AB89" s="1427"/>
      <c r="AC89" s="1427"/>
      <c r="AD89" s="1427"/>
      <c r="AE89" s="1427"/>
      <c r="AF89" s="1427"/>
      <c r="AG89" s="1427"/>
      <c r="AH89" s="1427"/>
      <c r="AI89" s="1427"/>
      <c r="AJ89" s="1428"/>
      <c r="AK89" s="1428"/>
      <c r="AL89" s="1429">
        <v>1</v>
      </c>
    </row>
    <row r="90" spans="1:38" s="877" customFormat="1" ht="30" customHeight="1">
      <c r="A90" s="1425"/>
      <c r="B90" s="1433"/>
      <c r="C90" s="1434"/>
      <c r="D90" s="1153" t="s">
        <v>16</v>
      </c>
      <c r="E90" s="2149"/>
      <c r="F90" s="2149"/>
      <c r="G90" s="2149"/>
      <c r="H90" s="2149"/>
      <c r="I90" s="2149"/>
      <c r="J90" s="2142"/>
      <c r="K90" s="2142"/>
      <c r="L90" s="2142"/>
      <c r="M90" s="2142"/>
      <c r="N90" s="1425"/>
      <c r="O90" s="1426"/>
      <c r="P90" s="1433"/>
      <c r="Q90" s="1426"/>
      <c r="R90" s="1426"/>
      <c r="S90" s="1426"/>
      <c r="T90" s="1427"/>
      <c r="U90" s="1427"/>
      <c r="V90" s="1437"/>
      <c r="W90" s="1437"/>
      <c r="X90" s="1437"/>
      <c r="Y90" s="1427"/>
      <c r="Z90" s="1438"/>
      <c r="AA90" s="1427"/>
      <c r="AB90" s="1427"/>
      <c r="AC90" s="1427"/>
      <c r="AD90" s="1427"/>
      <c r="AE90" s="1427"/>
      <c r="AF90" s="1427"/>
      <c r="AG90" s="1427"/>
      <c r="AH90" s="1427"/>
      <c r="AI90" s="1427"/>
      <c r="AJ90" s="1428"/>
      <c r="AK90" s="1428"/>
      <c r="AL90" s="1429">
        <v>1</v>
      </c>
    </row>
    <row r="91" spans="1:38" s="877" customFormat="1" ht="30" customHeight="1">
      <c r="A91" s="1425"/>
      <c r="B91" s="1433"/>
      <c r="C91" s="1434"/>
      <c r="D91" s="1153" t="s">
        <v>16</v>
      </c>
      <c r="E91" s="2150"/>
      <c r="F91" s="2140"/>
      <c r="G91" s="2140"/>
      <c r="H91" s="2141"/>
      <c r="I91" s="2141"/>
      <c r="J91" s="2142"/>
      <c r="K91" s="2142"/>
      <c r="L91" s="2142"/>
      <c r="M91" s="2142"/>
      <c r="N91" s="1425"/>
      <c r="O91" s="1426"/>
      <c r="P91" s="1433"/>
      <c r="Q91" s="1426"/>
      <c r="R91" s="1426"/>
      <c r="S91" s="1426"/>
      <c r="T91" s="1427"/>
      <c r="U91" s="1427"/>
      <c r="V91" s="1437"/>
      <c r="W91" s="1437"/>
      <c r="X91" s="1437"/>
      <c r="Y91" s="1427"/>
      <c r="Z91" s="1438"/>
      <c r="AA91" s="1427"/>
      <c r="AB91" s="1427"/>
      <c r="AC91" s="1427"/>
      <c r="AD91" s="1427"/>
      <c r="AE91" s="1427"/>
      <c r="AF91" s="1427"/>
      <c r="AG91" s="1427"/>
      <c r="AH91" s="1427"/>
      <c r="AI91" s="1427"/>
      <c r="AJ91" s="1428"/>
      <c r="AK91" s="1428"/>
      <c r="AL91" s="1429">
        <v>1</v>
      </c>
    </row>
    <row r="92" spans="1:38" s="877" customFormat="1" ht="30" customHeight="1">
      <c r="A92" s="1425"/>
      <c r="B92" s="1433"/>
      <c r="C92" s="1434"/>
      <c r="D92" s="1153" t="s">
        <v>16</v>
      </c>
      <c r="E92" s="2150"/>
      <c r="F92" s="2140"/>
      <c r="G92" s="2140"/>
      <c r="H92" s="2141"/>
      <c r="I92" s="2141"/>
      <c r="J92" s="2142"/>
      <c r="K92" s="2142"/>
      <c r="L92" s="2142"/>
      <c r="M92" s="2142"/>
      <c r="N92" s="1425"/>
      <c r="O92" s="1426"/>
      <c r="P92" s="1433"/>
      <c r="Q92" s="1426"/>
      <c r="R92" s="1426"/>
      <c r="S92" s="1426"/>
      <c r="T92" s="1427"/>
      <c r="U92" s="1427"/>
      <c r="V92" s="1437"/>
      <c r="W92" s="1437"/>
      <c r="X92" s="1437"/>
      <c r="Y92" s="1427"/>
      <c r="Z92" s="1438"/>
      <c r="AA92" s="1427"/>
      <c r="AB92" s="1427"/>
      <c r="AC92" s="1427"/>
      <c r="AD92" s="1427"/>
      <c r="AE92" s="1427"/>
      <c r="AF92" s="1427"/>
      <c r="AG92" s="1427"/>
      <c r="AH92" s="1427"/>
      <c r="AI92" s="1427"/>
      <c r="AJ92" s="1428"/>
      <c r="AK92" s="1428"/>
      <c r="AL92" s="1429">
        <v>1</v>
      </c>
    </row>
    <row r="93" spans="1:38" s="877" customFormat="1" ht="30" customHeight="1">
      <c r="A93" s="1425"/>
      <c r="B93" s="1433"/>
      <c r="C93" s="1434"/>
      <c r="D93" s="1153" t="s">
        <v>16</v>
      </c>
      <c r="E93" s="2150"/>
      <c r="F93" s="2140"/>
      <c r="G93" s="2140"/>
      <c r="H93" s="2141"/>
      <c r="I93" s="2141"/>
      <c r="J93" s="2142"/>
      <c r="K93" s="2142"/>
      <c r="L93" s="2142"/>
      <c r="M93" s="2142"/>
      <c r="N93" s="1425"/>
      <c r="O93" s="1426"/>
      <c r="P93" s="1433"/>
      <c r="Q93" s="1426"/>
      <c r="R93" s="1426"/>
      <c r="S93" s="1426"/>
      <c r="T93" s="1427"/>
      <c r="U93" s="1427"/>
      <c r="V93" s="1437"/>
      <c r="W93" s="1437"/>
      <c r="X93" s="1437"/>
      <c r="Y93" s="1427"/>
      <c r="Z93" s="1438"/>
      <c r="AA93" s="1427"/>
      <c r="AB93" s="1427"/>
      <c r="AC93" s="1427"/>
      <c r="AD93" s="1427"/>
      <c r="AE93" s="1427"/>
      <c r="AF93" s="1427"/>
      <c r="AG93" s="1427"/>
      <c r="AH93" s="1427"/>
      <c r="AI93" s="1427"/>
      <c r="AJ93" s="1428"/>
      <c r="AK93" s="1428"/>
      <c r="AL93" s="1429">
        <v>1</v>
      </c>
    </row>
    <row r="94" spans="1:38" s="877" customFormat="1" ht="30" customHeight="1">
      <c r="A94" s="1425"/>
      <c r="B94" s="1433"/>
      <c r="C94" s="1434"/>
      <c r="D94" s="1153" t="s">
        <v>16</v>
      </c>
      <c r="E94" s="2150"/>
      <c r="F94" s="2140"/>
      <c r="G94" s="2140"/>
      <c r="H94" s="2141"/>
      <c r="I94" s="2141"/>
      <c r="J94" s="2142"/>
      <c r="K94" s="2142"/>
      <c r="L94" s="2142"/>
      <c r="M94" s="2142"/>
      <c r="N94" s="1425"/>
      <c r="O94" s="1426"/>
      <c r="P94" s="1433"/>
      <c r="Q94" s="1426"/>
      <c r="R94" s="1426"/>
      <c r="S94" s="1426"/>
      <c r="T94" s="1427"/>
      <c r="U94" s="1427"/>
      <c r="V94" s="1437"/>
      <c r="W94" s="1437"/>
      <c r="X94" s="1437"/>
      <c r="Y94" s="1427"/>
      <c r="Z94" s="1438"/>
      <c r="AA94" s="1427"/>
      <c r="AB94" s="1427"/>
      <c r="AC94" s="1427"/>
      <c r="AD94" s="1427"/>
      <c r="AE94" s="1427"/>
      <c r="AF94" s="1427"/>
      <c r="AG94" s="1427"/>
      <c r="AH94" s="1427"/>
      <c r="AI94" s="1427"/>
      <c r="AJ94" s="1428"/>
      <c r="AK94" s="1428"/>
      <c r="AL94" s="1429">
        <v>1</v>
      </c>
    </row>
    <row r="95" spans="1:38" s="877" customFormat="1" ht="30" customHeight="1">
      <c r="A95" s="1425"/>
      <c r="B95" s="1433"/>
      <c r="C95" s="1434"/>
      <c r="D95" s="1153" t="s">
        <v>16</v>
      </c>
      <c r="E95" s="2150"/>
      <c r="F95" s="2140"/>
      <c r="G95" s="2140"/>
      <c r="H95" s="2141"/>
      <c r="I95" s="2141"/>
      <c r="J95" s="2142"/>
      <c r="K95" s="2142"/>
      <c r="L95" s="2142"/>
      <c r="M95" s="2142"/>
      <c r="N95" s="1425"/>
      <c r="O95" s="1426"/>
      <c r="P95" s="1433"/>
      <c r="Q95" s="1426"/>
      <c r="R95" s="1426"/>
      <c r="S95" s="1426"/>
      <c r="T95" s="1427"/>
      <c r="U95" s="1427"/>
      <c r="V95" s="1437"/>
      <c r="W95" s="1437"/>
      <c r="X95" s="1437"/>
      <c r="Y95" s="1427"/>
      <c r="Z95" s="1438"/>
      <c r="AA95" s="1427"/>
      <c r="AB95" s="1427"/>
      <c r="AC95" s="1427"/>
      <c r="AD95" s="1427"/>
      <c r="AE95" s="1427"/>
      <c r="AF95" s="1427"/>
      <c r="AG95" s="1427"/>
      <c r="AH95" s="1427"/>
      <c r="AI95" s="1427"/>
      <c r="AJ95" s="1428"/>
      <c r="AK95" s="1428"/>
      <c r="AL95" s="1429">
        <v>1</v>
      </c>
    </row>
    <row r="96" spans="1:38" s="877" customFormat="1" ht="30" customHeight="1">
      <c r="A96" s="1425"/>
      <c r="B96" s="1433"/>
      <c r="C96" s="1434"/>
      <c r="D96" s="1153" t="s">
        <v>16</v>
      </c>
      <c r="E96" s="2147" t="s">
        <v>1952</v>
      </c>
      <c r="F96" s="2147"/>
      <c r="G96" s="2147"/>
      <c r="H96" s="2147"/>
      <c r="I96" s="2147"/>
      <c r="J96" s="2142"/>
      <c r="K96" s="2142"/>
      <c r="L96" s="2142"/>
      <c r="M96" s="2142"/>
      <c r="N96" s="1425"/>
      <c r="O96" s="1426"/>
      <c r="P96" s="1433"/>
      <c r="Q96" s="1426"/>
      <c r="R96" s="1426"/>
      <c r="S96" s="1426"/>
      <c r="T96" s="1427"/>
      <c r="U96" s="1427"/>
      <c r="V96" s="1437"/>
      <c r="W96" s="1437"/>
      <c r="X96" s="1437"/>
      <c r="Y96" s="1427"/>
      <c r="Z96" s="1438"/>
      <c r="AA96" s="1427"/>
      <c r="AB96" s="1427"/>
      <c r="AC96" s="1427"/>
      <c r="AD96" s="1427"/>
      <c r="AE96" s="1427"/>
      <c r="AF96" s="1427"/>
      <c r="AG96" s="1427"/>
      <c r="AH96" s="1427"/>
      <c r="AI96" s="1427"/>
      <c r="AJ96" s="1428"/>
      <c r="AK96" s="1428"/>
      <c r="AL96" s="1429">
        <v>1</v>
      </c>
    </row>
    <row r="97" spans="1:38" s="877" customFormat="1" ht="30" customHeight="1">
      <c r="A97" s="1425"/>
      <c r="B97" s="1433"/>
      <c r="C97" s="1434"/>
      <c r="D97" s="1153" t="s">
        <v>16</v>
      </c>
      <c r="E97" s="2147"/>
      <c r="F97" s="2147"/>
      <c r="G97" s="2147"/>
      <c r="H97" s="2147"/>
      <c r="I97" s="2147"/>
      <c r="J97" s="2142"/>
      <c r="K97" s="2142"/>
      <c r="L97" s="2142"/>
      <c r="M97" s="2142"/>
      <c r="N97" s="1425"/>
      <c r="O97" s="1426"/>
      <c r="P97" s="1433"/>
      <c r="Q97" s="1426"/>
      <c r="R97" s="1426"/>
      <c r="S97" s="1426"/>
      <c r="T97" s="1427"/>
      <c r="U97" s="1427"/>
      <c r="V97" s="1437"/>
      <c r="W97" s="1437"/>
      <c r="X97" s="1437"/>
      <c r="Y97" s="1427"/>
      <c r="Z97" s="1438"/>
      <c r="AA97" s="1427"/>
      <c r="AB97" s="1427"/>
      <c r="AC97" s="1427"/>
      <c r="AD97" s="1427"/>
      <c r="AE97" s="1427"/>
      <c r="AF97" s="1427"/>
      <c r="AG97" s="1427"/>
      <c r="AH97" s="1427"/>
      <c r="AI97" s="1427"/>
      <c r="AJ97" s="1428"/>
      <c r="AK97" s="1428"/>
      <c r="AL97" s="1429">
        <v>1</v>
      </c>
    </row>
    <row r="98" spans="1:38" s="877" customFormat="1" ht="30" customHeight="1">
      <c r="A98" s="1425"/>
      <c r="B98" s="1433"/>
      <c r="C98" s="1434"/>
      <c r="D98" s="1153" t="s">
        <v>16</v>
      </c>
      <c r="E98" s="2150"/>
      <c r="F98" s="2140"/>
      <c r="G98" s="2140"/>
      <c r="H98" s="2141"/>
      <c r="I98" s="2141"/>
      <c r="J98" s="2142"/>
      <c r="K98" s="2142"/>
      <c r="L98" s="2142"/>
      <c r="M98" s="2142"/>
      <c r="N98" s="1425"/>
      <c r="O98" s="1426"/>
      <c r="P98" s="1433"/>
      <c r="Q98" s="1426"/>
      <c r="R98" s="1426"/>
      <c r="S98" s="1426"/>
      <c r="T98" s="1427"/>
      <c r="U98" s="1427"/>
      <c r="V98" s="1437"/>
      <c r="W98" s="1437"/>
      <c r="X98" s="1437"/>
      <c r="Y98" s="1427"/>
      <c r="Z98" s="1438"/>
      <c r="AA98" s="1427"/>
      <c r="AB98" s="1427"/>
      <c r="AC98" s="1427"/>
      <c r="AD98" s="1427"/>
      <c r="AE98" s="1427"/>
      <c r="AF98" s="1427"/>
      <c r="AG98" s="1427"/>
      <c r="AH98" s="1427"/>
      <c r="AI98" s="1427"/>
      <c r="AJ98" s="1428"/>
      <c r="AK98" s="1428"/>
      <c r="AL98" s="1429">
        <v>1</v>
      </c>
    </row>
    <row r="99" spans="1:38" s="877" customFormat="1" ht="30" customHeight="1">
      <c r="A99" s="1425"/>
      <c r="B99" s="1433"/>
      <c r="C99" s="1434"/>
      <c r="D99" s="1153" t="s">
        <v>16</v>
      </c>
      <c r="E99" s="2147" t="s">
        <v>1962</v>
      </c>
      <c r="F99" s="2147"/>
      <c r="G99" s="2147"/>
      <c r="H99" s="2147"/>
      <c r="I99" s="2147"/>
      <c r="J99" s="2142"/>
      <c r="K99" s="2142"/>
      <c r="L99" s="2142"/>
      <c r="M99" s="2142"/>
      <c r="N99" s="1425"/>
      <c r="O99" s="1426"/>
      <c r="P99" s="1433"/>
      <c r="Q99" s="1426"/>
      <c r="R99" s="1426"/>
      <c r="S99" s="1426"/>
      <c r="T99" s="1427"/>
      <c r="U99" s="1427"/>
      <c r="V99" s="1437"/>
      <c r="W99" s="1437"/>
      <c r="X99" s="1437"/>
      <c r="Y99" s="1427"/>
      <c r="Z99" s="1438"/>
      <c r="AA99" s="1427"/>
      <c r="AB99" s="1427"/>
      <c r="AC99" s="1427"/>
      <c r="AD99" s="1427"/>
      <c r="AE99" s="1427"/>
      <c r="AF99" s="1427"/>
      <c r="AG99" s="1427"/>
      <c r="AH99" s="1427"/>
      <c r="AI99" s="1427"/>
      <c r="AJ99" s="1428"/>
      <c r="AK99" s="1428"/>
      <c r="AL99" s="1429">
        <v>1</v>
      </c>
    </row>
    <row r="100" spans="1:38" s="877" customFormat="1" ht="30" customHeight="1">
      <c r="A100" s="1425"/>
      <c r="B100" s="1433"/>
      <c r="C100" s="1434"/>
      <c r="D100" s="1153" t="s">
        <v>16</v>
      </c>
      <c r="E100" s="2147"/>
      <c r="F100" s="2147"/>
      <c r="G100" s="2147"/>
      <c r="H100" s="2147"/>
      <c r="I100" s="2147"/>
      <c r="J100" s="2142"/>
      <c r="K100" s="2142"/>
      <c r="L100" s="2142"/>
      <c r="M100" s="2142"/>
      <c r="N100" s="1425"/>
      <c r="O100" s="1426"/>
      <c r="P100" s="1433"/>
      <c r="Q100" s="1426"/>
      <c r="R100" s="1426"/>
      <c r="S100" s="1426"/>
      <c r="T100" s="1427"/>
      <c r="U100" s="1427"/>
      <c r="V100" s="1437"/>
      <c r="W100" s="1437"/>
      <c r="X100" s="1437"/>
      <c r="Y100" s="1427"/>
      <c r="Z100" s="1438"/>
      <c r="AA100" s="1427"/>
      <c r="AB100" s="1427"/>
      <c r="AC100" s="1427"/>
      <c r="AD100" s="1427"/>
      <c r="AE100" s="1427"/>
      <c r="AF100" s="1427"/>
      <c r="AG100" s="1427"/>
      <c r="AH100" s="1427"/>
      <c r="AI100" s="1427"/>
      <c r="AJ100" s="1428"/>
      <c r="AK100" s="1428"/>
      <c r="AL100" s="1429">
        <v>1</v>
      </c>
    </row>
    <row r="101" spans="1:38" s="877" customFormat="1" ht="30" customHeight="1">
      <c r="A101" s="1425"/>
      <c r="B101" s="1433"/>
      <c r="C101" s="1434"/>
      <c r="D101" s="1153" t="s">
        <v>16</v>
      </c>
      <c r="E101" s="2150"/>
      <c r="F101" s="2140"/>
      <c r="G101" s="2140"/>
      <c r="H101" s="2141"/>
      <c r="I101" s="2141"/>
      <c r="J101" s="2142"/>
      <c r="K101" s="2142"/>
      <c r="L101" s="2142"/>
      <c r="M101" s="2142"/>
      <c r="N101" s="1425"/>
      <c r="O101" s="1426"/>
      <c r="P101" s="1433"/>
      <c r="Q101" s="1426"/>
      <c r="R101" s="1426"/>
      <c r="S101" s="1426"/>
      <c r="T101" s="1427"/>
      <c r="U101" s="1427"/>
      <c r="V101" s="1437"/>
      <c r="W101" s="1437"/>
      <c r="X101" s="1437"/>
      <c r="Y101" s="1427"/>
      <c r="Z101" s="1438"/>
      <c r="AA101" s="1427"/>
      <c r="AB101" s="1427"/>
      <c r="AC101" s="1427"/>
      <c r="AD101" s="1427"/>
      <c r="AE101" s="1427"/>
      <c r="AF101" s="1427"/>
      <c r="AG101" s="1427"/>
      <c r="AH101" s="1427"/>
      <c r="AI101" s="1427"/>
      <c r="AJ101" s="1428"/>
      <c r="AK101" s="1428"/>
      <c r="AL101" s="1429">
        <v>1</v>
      </c>
    </row>
    <row r="102" spans="1:38" s="877" customFormat="1" ht="30" customHeight="1">
      <c r="A102" s="1425"/>
      <c r="B102" s="1433"/>
      <c r="C102" s="1434"/>
      <c r="D102" s="1153" t="s">
        <v>16</v>
      </c>
      <c r="E102" s="2146" t="s">
        <v>1976</v>
      </c>
      <c r="F102" s="2140"/>
      <c r="G102" s="2140"/>
      <c r="H102" s="2141"/>
      <c r="I102" s="2141"/>
      <c r="J102" s="2142"/>
      <c r="K102" s="2142"/>
      <c r="L102" s="2142"/>
      <c r="M102" s="2142"/>
      <c r="N102" s="1425"/>
      <c r="O102" s="1426"/>
      <c r="P102" s="1433"/>
      <c r="Q102" s="1426"/>
      <c r="R102" s="1426"/>
      <c r="S102" s="1426"/>
      <c r="T102" s="1427"/>
      <c r="U102" s="1427"/>
      <c r="V102" s="1437"/>
      <c r="W102" s="1437"/>
      <c r="X102" s="1437"/>
      <c r="Y102" s="1427"/>
      <c r="Z102" s="1438"/>
      <c r="AA102" s="1427"/>
      <c r="AB102" s="1427"/>
      <c r="AC102" s="1427"/>
      <c r="AD102" s="1427"/>
      <c r="AE102" s="1427"/>
      <c r="AF102" s="1427"/>
      <c r="AG102" s="1427"/>
      <c r="AH102" s="1427"/>
      <c r="AI102" s="1427"/>
      <c r="AJ102" s="1428"/>
      <c r="AK102" s="1428"/>
      <c r="AL102" s="1429">
        <v>1</v>
      </c>
    </row>
    <row r="103" spans="1:38" s="877" customFormat="1" ht="30" customHeight="1">
      <c r="A103" s="1425"/>
      <c r="B103" s="1433"/>
      <c r="C103" s="1434"/>
      <c r="D103" s="1153" t="s">
        <v>16</v>
      </c>
      <c r="E103" s="2150"/>
      <c r="F103" s="2140"/>
      <c r="G103" s="2140"/>
      <c r="H103" s="2141"/>
      <c r="I103" s="2141"/>
      <c r="J103" s="2142"/>
      <c r="K103" s="2142"/>
      <c r="L103" s="2142"/>
      <c r="M103" s="2142"/>
      <c r="N103" s="1425"/>
      <c r="O103" s="1426"/>
      <c r="P103" s="1433"/>
      <c r="Q103" s="1426"/>
      <c r="R103" s="1426"/>
      <c r="S103" s="1426"/>
      <c r="T103" s="1427"/>
      <c r="U103" s="1427"/>
      <c r="V103" s="1437"/>
      <c r="W103" s="1437"/>
      <c r="X103" s="1437"/>
      <c r="Y103" s="1427"/>
      <c r="Z103" s="1438"/>
      <c r="AA103" s="1427"/>
      <c r="AB103" s="1427"/>
      <c r="AC103" s="1427"/>
      <c r="AD103" s="1427"/>
      <c r="AE103" s="1427"/>
      <c r="AF103" s="1427"/>
      <c r="AG103" s="1427"/>
      <c r="AH103" s="1427"/>
      <c r="AI103" s="1427"/>
      <c r="AJ103" s="1428"/>
      <c r="AK103" s="1428"/>
      <c r="AL103" s="1429">
        <v>1</v>
      </c>
    </row>
    <row r="104" spans="1:38" s="877" customFormat="1" ht="30" customHeight="1">
      <c r="A104" s="1425"/>
      <c r="B104" s="1433"/>
      <c r="C104" s="1434"/>
      <c r="D104" s="1153" t="s">
        <v>16</v>
      </c>
      <c r="E104" s="2150"/>
      <c r="F104" s="2140"/>
      <c r="G104" s="2140"/>
      <c r="H104" s="2141"/>
      <c r="I104" s="2141"/>
      <c r="J104" s="2142"/>
      <c r="K104" s="2142"/>
      <c r="L104" s="2142"/>
      <c r="M104" s="2142"/>
      <c r="N104" s="1425"/>
      <c r="O104" s="1426"/>
      <c r="P104" s="1433"/>
      <c r="Q104" s="1426"/>
      <c r="R104" s="1426"/>
      <c r="S104" s="1426"/>
      <c r="T104" s="1427"/>
      <c r="U104" s="1427"/>
      <c r="V104" s="1437"/>
      <c r="W104" s="1437"/>
      <c r="X104" s="1437"/>
      <c r="Y104" s="1427"/>
      <c r="Z104" s="1438"/>
      <c r="AA104" s="1427"/>
      <c r="AB104" s="1427"/>
      <c r="AC104" s="1427"/>
      <c r="AD104" s="1427"/>
      <c r="AE104" s="1427"/>
      <c r="AF104" s="1427"/>
      <c r="AG104" s="1427"/>
      <c r="AH104" s="1427"/>
      <c r="AI104" s="1427"/>
      <c r="AJ104" s="1428"/>
      <c r="AK104" s="1428"/>
      <c r="AL104" s="1429">
        <v>1</v>
      </c>
    </row>
    <row r="105" spans="1:38" s="877" customFormat="1" ht="30" customHeight="1">
      <c r="A105" s="1425"/>
      <c r="B105" s="1433"/>
      <c r="C105" s="1434"/>
      <c r="D105" s="1153" t="s">
        <v>16</v>
      </c>
      <c r="E105" s="2150"/>
      <c r="F105" s="2140"/>
      <c r="G105" s="2140"/>
      <c r="H105" s="2141"/>
      <c r="I105" s="2141"/>
      <c r="J105" s="2142"/>
      <c r="K105" s="2142"/>
      <c r="L105" s="2142"/>
      <c r="M105" s="2142"/>
      <c r="N105" s="1425"/>
      <c r="O105" s="1426"/>
      <c r="P105" s="1433"/>
      <c r="Q105" s="1426"/>
      <c r="R105" s="1426"/>
      <c r="S105" s="1426"/>
      <c r="T105" s="1427"/>
      <c r="U105" s="1427"/>
      <c r="V105" s="1437"/>
      <c r="W105" s="1437"/>
      <c r="X105" s="1437"/>
      <c r="Y105" s="1427"/>
      <c r="Z105" s="1438"/>
      <c r="AA105" s="1427"/>
      <c r="AB105" s="1427"/>
      <c r="AC105" s="1427"/>
      <c r="AD105" s="1427"/>
      <c r="AE105" s="1427"/>
      <c r="AF105" s="1427"/>
      <c r="AG105" s="1427"/>
      <c r="AH105" s="1427"/>
      <c r="AI105" s="1427"/>
      <c r="AJ105" s="1428"/>
      <c r="AK105" s="1428"/>
      <c r="AL105" s="1429">
        <v>1</v>
      </c>
    </row>
    <row r="106" spans="1:38" s="877" customFormat="1" ht="30" customHeight="1">
      <c r="A106" s="1425"/>
      <c r="B106" s="1433"/>
      <c r="C106" s="1434"/>
      <c r="D106" s="1153" t="s">
        <v>16</v>
      </c>
      <c r="E106" s="2150"/>
      <c r="F106" s="2140"/>
      <c r="G106" s="2140"/>
      <c r="H106" s="2141"/>
      <c r="I106" s="2141"/>
      <c r="J106" s="2142"/>
      <c r="K106" s="2142"/>
      <c r="L106" s="2142"/>
      <c r="M106" s="2142"/>
      <c r="N106" s="1425"/>
      <c r="O106" s="1426"/>
      <c r="P106" s="1433"/>
      <c r="Q106" s="1426"/>
      <c r="R106" s="1426"/>
      <c r="S106" s="1426"/>
      <c r="T106" s="1427"/>
      <c r="U106" s="1427"/>
      <c r="V106" s="1437"/>
      <c r="W106" s="1437"/>
      <c r="X106" s="1437"/>
      <c r="Y106" s="1427"/>
      <c r="Z106" s="1438"/>
      <c r="AA106" s="1427"/>
      <c r="AB106" s="1427"/>
      <c r="AC106" s="1427"/>
      <c r="AD106" s="1427"/>
      <c r="AE106" s="1427"/>
      <c r="AF106" s="1427"/>
      <c r="AG106" s="1427"/>
      <c r="AH106" s="1427"/>
      <c r="AI106" s="1427"/>
      <c r="AJ106" s="1428"/>
      <c r="AK106" s="1428"/>
      <c r="AL106" s="1429">
        <v>1</v>
      </c>
    </row>
    <row r="107" spans="1:38" s="877" customFormat="1" ht="30" customHeight="1">
      <c r="A107" s="1425"/>
      <c r="B107" s="1433"/>
      <c r="C107" s="1434"/>
      <c r="D107" s="1425"/>
      <c r="E107" s="1425"/>
      <c r="F107" s="1425"/>
      <c r="G107" s="1425"/>
      <c r="H107" s="1425"/>
      <c r="I107" s="1426"/>
      <c r="J107" s="1425"/>
      <c r="K107" s="1425"/>
      <c r="L107" s="1425"/>
      <c r="M107" s="1425"/>
      <c r="N107" s="1425"/>
      <c r="O107" s="1426"/>
      <c r="P107" s="1433"/>
      <c r="Q107" s="1426"/>
      <c r="R107" s="1426"/>
      <c r="S107" s="1426"/>
      <c r="T107" s="1427"/>
      <c r="U107" s="1427"/>
      <c r="V107" s="1437"/>
      <c r="W107" s="1437"/>
      <c r="X107" s="1437"/>
      <c r="Y107" s="1427"/>
      <c r="Z107" s="1438"/>
      <c r="AA107" s="1427"/>
      <c r="AB107" s="1427"/>
      <c r="AC107" s="1427"/>
      <c r="AD107" s="1427"/>
      <c r="AE107" s="1427"/>
      <c r="AF107" s="1427"/>
      <c r="AG107" s="1427"/>
      <c r="AH107" s="1427"/>
      <c r="AI107" s="1427"/>
      <c r="AJ107" s="1428"/>
      <c r="AK107" s="1428"/>
      <c r="AL107" s="1429">
        <v>1</v>
      </c>
    </row>
    <row r="108" spans="1:38" s="877" customFormat="1" ht="30" customHeight="1">
      <c r="A108" s="1425"/>
      <c r="B108" s="1425"/>
      <c r="C108" s="1453"/>
      <c r="D108" s="1453" t="s">
        <v>3349</v>
      </c>
      <c r="E108" s="1455"/>
      <c r="F108" s="1433"/>
      <c r="G108" s="1455"/>
      <c r="H108" s="1455"/>
      <c r="I108" s="1455"/>
      <c r="J108" s="1455"/>
      <c r="K108" s="1455"/>
      <c r="L108" s="1455"/>
      <c r="M108" s="1455"/>
      <c r="N108" s="1455"/>
      <c r="O108" s="1455"/>
      <c r="P108" s="1452"/>
      <c r="Q108" s="1452"/>
      <c r="R108" s="1452"/>
      <c r="S108" s="1452"/>
      <c r="T108" s="1427"/>
      <c r="U108" s="1427"/>
      <c r="V108" s="1427"/>
      <c r="W108" s="1427"/>
      <c r="X108" s="1427"/>
      <c r="Y108" s="1437"/>
      <c r="Z108" s="1427"/>
      <c r="AA108" s="1427"/>
      <c r="AB108" s="1427"/>
      <c r="AC108" s="1427"/>
      <c r="AD108" s="1428"/>
      <c r="AE108" s="1428"/>
      <c r="AF108" s="1428"/>
      <c r="AG108" s="1428"/>
      <c r="AH108" s="1428"/>
      <c r="AI108" s="1428"/>
      <c r="AJ108" s="1428"/>
      <c r="AK108" s="1428"/>
      <c r="AL108" s="1429">
        <v>1</v>
      </c>
    </row>
    <row r="109" spans="1:38" s="877" customFormat="1" ht="30" customHeight="1">
      <c r="A109" s="1425"/>
      <c r="B109" s="1425"/>
      <c r="C109" s="1453"/>
      <c r="D109" s="1464" t="s">
        <v>2058</v>
      </c>
      <c r="E109" s="1455"/>
      <c r="F109" s="1433"/>
      <c r="G109" s="1455"/>
      <c r="H109" s="1455"/>
      <c r="I109" s="1455"/>
      <c r="J109" s="1455"/>
      <c r="K109" s="1455"/>
      <c r="L109" s="1455"/>
      <c r="M109" s="140" t="s">
        <v>118</v>
      </c>
      <c r="N109" s="141"/>
      <c r="O109" s="142"/>
      <c r="P109" s="1427"/>
      <c r="Q109" s="1427"/>
      <c r="R109" s="1427"/>
      <c r="S109" s="1427"/>
      <c r="T109" s="1427"/>
      <c r="U109" s="1427"/>
      <c r="V109" s="1427"/>
      <c r="W109" s="1427"/>
      <c r="X109" s="1427"/>
      <c r="Y109" s="1437"/>
      <c r="Z109" s="1427"/>
      <c r="AA109" s="1427"/>
      <c r="AB109" s="1427"/>
      <c r="AC109" s="1427"/>
      <c r="AD109" s="1428"/>
      <c r="AE109" s="1428"/>
      <c r="AF109" s="1428"/>
      <c r="AG109" s="1428"/>
      <c r="AH109" s="1428"/>
      <c r="AI109" s="1428"/>
      <c r="AJ109" s="1428"/>
      <c r="AK109" s="1428"/>
      <c r="AL109" s="1429">
        <v>1</v>
      </c>
    </row>
    <row r="110" spans="1:38" s="877" customFormat="1" ht="30" customHeight="1">
      <c r="A110" s="1425"/>
      <c r="B110" s="1474" t="s">
        <v>3350</v>
      </c>
      <c r="C110" s="1454"/>
      <c r="D110" s="1455"/>
      <c r="E110" s="1455"/>
      <c r="F110" s="1455"/>
      <c r="G110" s="1455"/>
      <c r="H110" s="1455"/>
      <c r="I110" s="1455"/>
      <c r="J110" s="1455"/>
      <c r="K110" s="1455"/>
      <c r="L110" s="1455"/>
      <c r="M110" s="1719" t="s">
        <v>124</v>
      </c>
      <c r="N110" s="144" t="s">
        <v>125</v>
      </c>
      <c r="O110" s="145"/>
      <c r="P110" s="1452"/>
      <c r="Q110" s="1452"/>
      <c r="R110" s="1452"/>
      <c r="S110" s="1427"/>
      <c r="T110" s="1427"/>
      <c r="U110" s="1427"/>
      <c r="V110" s="1427"/>
      <c r="W110" s="1427"/>
      <c r="X110" s="1427"/>
      <c r="Y110" s="1437"/>
      <c r="Z110" s="1427"/>
      <c r="AA110" s="1427"/>
      <c r="AB110" s="1427"/>
      <c r="AC110" s="1427"/>
      <c r="AD110" s="1428"/>
      <c r="AE110" s="1428"/>
      <c r="AF110" s="1428"/>
      <c r="AG110" s="1428"/>
      <c r="AH110" s="1428"/>
      <c r="AI110" s="1428"/>
      <c r="AJ110" s="1428"/>
      <c r="AK110" s="1428"/>
      <c r="AL110" s="1429">
        <v>1</v>
      </c>
    </row>
    <row r="111" spans="1:38" s="877" customFormat="1" ht="30" customHeight="1">
      <c r="A111" s="1425"/>
      <c r="B111" s="1476" t="s">
        <v>3351</v>
      </c>
      <c r="C111" s="1427"/>
      <c r="D111" s="1427"/>
      <c r="E111" s="1427"/>
      <c r="F111" s="1427"/>
      <c r="G111" s="1427"/>
      <c r="H111" s="1427"/>
      <c r="I111" s="1427"/>
      <c r="J111" s="1427"/>
      <c r="K111" s="1455"/>
      <c r="L111" s="1455"/>
      <c r="M111" s="1719"/>
      <c r="N111" s="144" t="s">
        <v>128</v>
      </c>
      <c r="O111" s="145"/>
      <c r="P111" s="1452"/>
      <c r="Q111" s="1452"/>
      <c r="R111" s="1452"/>
      <c r="S111" s="1427"/>
      <c r="T111" s="1427"/>
      <c r="U111" s="1427"/>
      <c r="V111" s="1427"/>
      <c r="W111" s="1427"/>
      <c r="X111" s="1427"/>
      <c r="Y111" s="1437"/>
      <c r="Z111" s="1427"/>
      <c r="AA111" s="1427"/>
      <c r="AB111" s="1452"/>
      <c r="AC111" s="1452"/>
      <c r="AD111" s="1452"/>
      <c r="AE111" s="1452"/>
      <c r="AF111" s="1452"/>
      <c r="AG111" s="1452"/>
      <c r="AH111" s="1452"/>
      <c r="AI111" s="1452"/>
      <c r="AJ111" s="1452"/>
      <c r="AK111" s="1452"/>
      <c r="AL111" s="1429">
        <v>1</v>
      </c>
    </row>
    <row r="112" spans="1:38" s="877" customFormat="1" ht="30" customHeight="1">
      <c r="A112" s="1425"/>
      <c r="B112" s="1476" t="s">
        <v>3352</v>
      </c>
      <c r="C112" s="1427"/>
      <c r="D112" s="1427"/>
      <c r="E112" s="1427"/>
      <c r="F112" s="1427"/>
      <c r="G112" s="1427"/>
      <c r="H112" s="1427"/>
      <c r="I112" s="1427"/>
      <c r="J112" s="1427"/>
      <c r="K112" s="1455"/>
      <c r="L112" s="1455"/>
      <c r="M112" s="1719"/>
      <c r="N112" s="144" t="s">
        <v>130</v>
      </c>
      <c r="O112" s="145"/>
      <c r="P112" s="1452"/>
      <c r="Q112" s="1452"/>
      <c r="R112" s="1452"/>
      <c r="S112" s="1427"/>
      <c r="T112" s="1427"/>
      <c r="U112" s="1427"/>
      <c r="V112" s="1427"/>
      <c r="W112" s="1427"/>
      <c r="X112" s="1427"/>
      <c r="Y112" s="1437"/>
      <c r="Z112" s="1427"/>
      <c r="AA112" s="1427"/>
      <c r="AB112" s="1452"/>
      <c r="AC112" s="1452"/>
      <c r="AD112" s="1452"/>
      <c r="AE112" s="1452"/>
      <c r="AF112" s="1452"/>
      <c r="AG112" s="1452"/>
      <c r="AH112" s="1452"/>
      <c r="AI112" s="1452"/>
      <c r="AJ112" s="1452"/>
      <c r="AK112" s="1452"/>
      <c r="AL112" s="1429">
        <v>1</v>
      </c>
    </row>
    <row r="113" spans="1:40" s="877" customFormat="1" ht="30" customHeight="1">
      <c r="A113" s="1425"/>
      <c r="B113" s="1478" t="s">
        <v>2758</v>
      </c>
      <c r="C113" s="1427"/>
      <c r="D113" s="1478" t="s">
        <v>11</v>
      </c>
      <c r="E113" s="1427"/>
      <c r="F113" s="1427"/>
      <c r="G113" s="1427"/>
      <c r="H113" s="1427"/>
      <c r="I113" s="1427"/>
      <c r="J113" s="1427"/>
      <c r="K113" s="1455"/>
      <c r="L113" s="1455"/>
      <c r="M113" s="1719"/>
      <c r="N113" s="144" t="s">
        <v>133</v>
      </c>
      <c r="O113" s="145"/>
      <c r="P113" s="1452"/>
      <c r="Q113" s="1452"/>
      <c r="R113" s="1452"/>
      <c r="S113" s="1427"/>
      <c r="T113" s="1427"/>
      <c r="U113" s="1427"/>
      <c r="V113" s="1427"/>
      <c r="W113" s="1427"/>
      <c r="X113" s="1427"/>
      <c r="Y113" s="1437"/>
      <c r="Z113" s="1427"/>
      <c r="AA113" s="1427"/>
      <c r="AB113" s="1452"/>
      <c r="AC113" s="1452"/>
      <c r="AD113" s="1452"/>
      <c r="AE113" s="1452"/>
      <c r="AF113" s="1452"/>
      <c r="AG113" s="1452"/>
      <c r="AH113" s="1452"/>
      <c r="AI113" s="1452"/>
      <c r="AJ113" s="1452"/>
      <c r="AK113" s="1452"/>
      <c r="AL113" s="1429">
        <v>1</v>
      </c>
    </row>
    <row r="114" spans="1:40" s="877" customFormat="1" ht="30" customHeight="1">
      <c r="A114" s="1425"/>
      <c r="B114" s="1476" t="s">
        <v>3353</v>
      </c>
      <c r="C114" s="1427"/>
      <c r="D114" s="1427"/>
      <c r="E114" s="1427"/>
      <c r="F114" s="1427"/>
      <c r="G114" s="1427"/>
      <c r="H114" s="1427"/>
      <c r="I114" s="1427"/>
      <c r="J114" s="1427"/>
      <c r="K114" s="1455"/>
      <c r="L114" s="1455"/>
      <c r="M114" s="1719"/>
      <c r="N114" s="144" t="s">
        <v>135</v>
      </c>
      <c r="O114" s="145"/>
      <c r="P114" s="1452"/>
      <c r="Q114" s="1452"/>
      <c r="R114" s="1452"/>
      <c r="S114" s="1427"/>
      <c r="T114" s="1427"/>
      <c r="U114" s="1427"/>
      <c r="V114" s="1427"/>
      <c r="W114" s="1427"/>
      <c r="X114" s="1427"/>
      <c r="Y114" s="1437"/>
      <c r="Z114" s="1427"/>
      <c r="AA114" s="1427"/>
      <c r="AB114" s="1452"/>
      <c r="AC114" s="1452"/>
      <c r="AD114" s="1452"/>
      <c r="AE114" s="1452"/>
      <c r="AF114" s="1452"/>
      <c r="AG114" s="1452"/>
      <c r="AH114" s="1452"/>
      <c r="AI114" s="1452"/>
      <c r="AJ114" s="1452"/>
      <c r="AK114" s="1452"/>
      <c r="AL114" s="1429">
        <v>1</v>
      </c>
    </row>
    <row r="115" spans="1:40" s="877" customFormat="1" ht="30" customHeight="1">
      <c r="A115" s="1425"/>
      <c r="B115" s="1476" t="s">
        <v>3354</v>
      </c>
      <c r="C115" s="1427"/>
      <c r="D115" s="1427"/>
      <c r="E115" s="1427"/>
      <c r="F115" s="1427"/>
      <c r="G115" s="1427"/>
      <c r="H115" s="1427"/>
      <c r="I115" s="1427"/>
      <c r="J115" s="1427"/>
      <c r="K115" s="1455"/>
      <c r="L115" s="1455"/>
      <c r="M115" s="1720"/>
      <c r="N115" s="149" t="s">
        <v>138</v>
      </c>
      <c r="O115" s="150"/>
      <c r="P115" s="1452"/>
      <c r="Q115" s="1452"/>
      <c r="R115" s="1452"/>
      <c r="S115" s="1427"/>
      <c r="T115" s="1427"/>
      <c r="U115" s="1427"/>
      <c r="V115" s="1427"/>
      <c r="W115" s="1427"/>
      <c r="X115" s="1427"/>
      <c r="Y115" s="1437"/>
      <c r="Z115" s="1427"/>
      <c r="AA115" s="1427"/>
      <c r="AB115" s="1452"/>
      <c r="AC115" s="1452"/>
      <c r="AD115" s="1452"/>
      <c r="AE115" s="1452"/>
      <c r="AF115" s="1452"/>
      <c r="AG115" s="1452"/>
      <c r="AH115" s="1452"/>
      <c r="AI115" s="1452"/>
      <c r="AJ115" s="1452"/>
      <c r="AK115" s="1452"/>
      <c r="AL115" s="1429">
        <v>1</v>
      </c>
    </row>
    <row r="116" spans="1:40" s="877" customFormat="1" ht="30" customHeight="1">
      <c r="A116" s="1425"/>
      <c r="B116" s="1476" t="s">
        <v>3355</v>
      </c>
      <c r="C116" s="1427"/>
      <c r="D116" s="1427"/>
      <c r="E116" s="1427"/>
      <c r="F116" s="1427"/>
      <c r="G116" s="1427"/>
      <c r="H116" s="1427"/>
      <c r="I116" s="1427"/>
      <c r="J116" s="1427"/>
      <c r="K116" s="1455"/>
      <c r="L116" s="1455"/>
      <c r="M116" s="1455"/>
      <c r="N116" s="1455"/>
      <c r="O116" s="1455"/>
      <c r="P116" s="1455"/>
      <c r="Q116" s="1452"/>
      <c r="R116" s="1452"/>
      <c r="S116" s="1427"/>
      <c r="T116" s="1427"/>
      <c r="U116" s="1427"/>
      <c r="V116" s="1427"/>
      <c r="W116" s="1427"/>
      <c r="X116" s="1427"/>
      <c r="Y116" s="1437"/>
      <c r="Z116" s="1427"/>
      <c r="AA116" s="1427"/>
      <c r="AB116" s="1452"/>
      <c r="AC116" s="1452"/>
      <c r="AD116" s="1452"/>
      <c r="AE116" s="1452"/>
      <c r="AF116" s="1452"/>
      <c r="AG116" s="1452"/>
      <c r="AH116" s="1452"/>
      <c r="AI116" s="1452"/>
      <c r="AJ116" s="1452"/>
      <c r="AK116" s="1452"/>
      <c r="AL116" s="1429">
        <v>1</v>
      </c>
    </row>
    <row r="117" spans="1:40" s="877" customFormat="1" ht="30" customHeight="1">
      <c r="A117" s="1425"/>
      <c r="B117" s="1427"/>
      <c r="C117" s="1427"/>
      <c r="D117" s="1427"/>
      <c r="E117" s="1427"/>
      <c r="F117" s="1427"/>
      <c r="G117" s="1427"/>
      <c r="H117" s="1427"/>
      <c r="I117" s="1427"/>
      <c r="J117" s="1427"/>
      <c r="K117" s="1455"/>
      <c r="L117" s="1455"/>
      <c r="M117" s="1455"/>
      <c r="N117" s="1455"/>
      <c r="O117" s="1455"/>
      <c r="P117" s="1455"/>
      <c r="Q117" s="1452"/>
      <c r="R117" s="1452"/>
      <c r="S117" s="1427"/>
      <c r="T117" s="1427"/>
      <c r="U117" s="1427"/>
      <c r="V117" s="1427"/>
      <c r="W117" s="1427"/>
      <c r="X117" s="1427"/>
      <c r="Y117" s="1437"/>
      <c r="Z117" s="1427"/>
      <c r="AA117" s="1427"/>
      <c r="AB117" s="1452"/>
      <c r="AC117" s="1452"/>
      <c r="AD117" s="1452"/>
      <c r="AE117" s="1452"/>
      <c r="AF117" s="1452"/>
      <c r="AG117" s="1452"/>
      <c r="AH117" s="1452"/>
      <c r="AI117" s="1452"/>
      <c r="AJ117" s="1452"/>
      <c r="AK117" s="1452"/>
      <c r="AL117" s="1429">
        <v>1</v>
      </c>
    </row>
    <row r="118" spans="1:40" s="877" customFormat="1" ht="30" customHeight="1">
      <c r="A118" s="1425"/>
      <c r="B118" s="1481"/>
      <c r="C118" s="1482" t="s">
        <v>2769</v>
      </c>
      <c r="D118" s="1482"/>
      <c r="E118" s="1482"/>
      <c r="F118" s="1483"/>
      <c r="G118" s="1483"/>
      <c r="H118" s="1483"/>
      <c r="I118" s="1483"/>
      <c r="J118" s="1483"/>
      <c r="K118" s="1483"/>
      <c r="L118" s="1483"/>
      <c r="M118" s="1483"/>
      <c r="N118" s="1481"/>
      <c r="O118" s="1481"/>
      <c r="P118" s="1481"/>
      <c r="Q118" s="1452"/>
      <c r="R118" s="1452"/>
      <c r="S118" s="1452"/>
      <c r="T118" s="1452"/>
      <c r="U118" s="1452"/>
      <c r="V118" s="1452"/>
      <c r="W118" s="1452"/>
      <c r="X118" s="1452"/>
      <c r="Y118" s="1452"/>
      <c r="Z118" s="1452"/>
      <c r="AA118" s="1452"/>
      <c r="AB118" s="1452"/>
      <c r="AC118" s="1452"/>
      <c r="AD118" s="1452"/>
      <c r="AE118" s="1452"/>
      <c r="AF118" s="1452"/>
      <c r="AG118" s="1452"/>
      <c r="AH118" s="1452"/>
      <c r="AI118" s="1428"/>
      <c r="AJ118" s="1428"/>
      <c r="AK118" s="1428"/>
      <c r="AL118" s="1429">
        <v>1</v>
      </c>
    </row>
    <row r="119" spans="1:40" s="877" customFormat="1" ht="30" customHeight="1">
      <c r="A119" s="1425"/>
      <c r="B119" s="1484" t="s">
        <v>2770</v>
      </c>
      <c r="C119" s="1485"/>
      <c r="D119" s="1483"/>
      <c r="E119" s="1483"/>
      <c r="F119" s="1483"/>
      <c r="G119" s="1483"/>
      <c r="H119" s="1486" t="s">
        <v>2771</v>
      </c>
      <c r="I119" s="1483"/>
      <c r="J119" s="1483"/>
      <c r="K119" s="1483"/>
      <c r="L119" s="1483"/>
      <c r="M119" s="1483"/>
      <c r="N119" s="1481"/>
      <c r="O119" s="1481"/>
      <c r="P119" s="1481"/>
      <c r="Q119" s="1452"/>
      <c r="R119" s="1452"/>
      <c r="S119" s="1452"/>
      <c r="T119" s="1452"/>
      <c r="U119" s="1452"/>
      <c r="V119" s="1452"/>
      <c r="W119" s="1452"/>
      <c r="X119" s="1452"/>
      <c r="Y119" s="1452"/>
      <c r="Z119" s="1452"/>
      <c r="AA119" s="1452"/>
      <c r="AB119" s="1452"/>
      <c r="AC119" s="1452"/>
      <c r="AD119" s="1452"/>
      <c r="AE119" s="1452"/>
      <c r="AF119" s="1452"/>
      <c r="AG119" s="1452"/>
      <c r="AH119" s="1452"/>
      <c r="AI119" s="1428"/>
      <c r="AJ119" s="1428"/>
      <c r="AK119" s="1428"/>
      <c r="AL119" s="1429">
        <v>1</v>
      </c>
    </row>
    <row r="120" spans="1:40" s="877" customFormat="1" ht="30" customHeight="1">
      <c r="A120" s="1425"/>
      <c r="B120" s="1484"/>
      <c r="C120" s="1487" t="s">
        <v>2772</v>
      </c>
      <c r="D120" s="1487"/>
      <c r="E120" s="1487"/>
      <c r="F120" s="1487"/>
      <c r="G120" s="1487"/>
      <c r="H120" s="1487"/>
      <c r="I120" s="1487"/>
      <c r="J120" s="1487"/>
      <c r="K120" s="1487"/>
      <c r="L120" s="1487"/>
      <c r="M120" s="1487"/>
      <c r="N120" s="1487"/>
      <c r="O120" s="1487"/>
      <c r="P120" s="1487"/>
      <c r="Q120" s="1452"/>
      <c r="R120" s="1452"/>
      <c r="S120" s="1452"/>
      <c r="T120" s="1452"/>
      <c r="U120" s="1452"/>
      <c r="V120" s="1452"/>
      <c r="W120" s="1452"/>
      <c r="X120" s="1452"/>
      <c r="Y120" s="1452"/>
      <c r="Z120" s="1452"/>
      <c r="AA120" s="1452"/>
      <c r="AB120" s="1452"/>
      <c r="AC120" s="1452"/>
      <c r="AD120" s="1452"/>
      <c r="AE120" s="1452"/>
      <c r="AF120" s="1452"/>
      <c r="AG120" s="1452"/>
      <c r="AH120" s="1452"/>
      <c r="AI120" s="1428"/>
      <c r="AJ120" s="1428"/>
      <c r="AK120" s="1428"/>
      <c r="AL120" s="1429">
        <v>1</v>
      </c>
    </row>
    <row r="121" spans="1:40" s="877" customFormat="1" ht="30" customHeight="1">
      <c r="A121" s="1425"/>
      <c r="B121" s="1484"/>
      <c r="C121" s="1485"/>
      <c r="D121" s="1485"/>
      <c r="E121" s="1485"/>
      <c r="F121" s="1485"/>
      <c r="G121" s="1485"/>
      <c r="H121" s="1485"/>
      <c r="I121" s="1485"/>
      <c r="J121" s="1485"/>
      <c r="K121" s="1485"/>
      <c r="L121" s="1485"/>
      <c r="M121" s="1485"/>
      <c r="N121" s="1485"/>
      <c r="O121" s="1485"/>
      <c r="P121" s="1485"/>
      <c r="Q121" s="1452"/>
      <c r="R121" s="1452"/>
      <c r="S121" s="1452"/>
      <c r="T121" s="1452"/>
      <c r="U121" s="1452"/>
      <c r="V121" s="1452"/>
      <c r="W121" s="1452"/>
      <c r="X121" s="1452"/>
      <c r="Y121" s="1452"/>
      <c r="Z121" s="1452"/>
      <c r="AA121" s="1452"/>
      <c r="AB121" s="1452"/>
      <c r="AC121" s="1452"/>
      <c r="AD121" s="1452"/>
      <c r="AE121" s="1452"/>
      <c r="AF121" s="1452"/>
      <c r="AG121" s="1452"/>
      <c r="AH121" s="1452"/>
      <c r="AI121" s="1428"/>
      <c r="AJ121" s="1428"/>
      <c r="AK121" s="1428"/>
      <c r="AL121" s="1429">
        <v>1</v>
      </c>
    </row>
    <row r="122" spans="1:40" s="877" customFormat="1" ht="30" customHeight="1">
      <c r="A122" s="1425"/>
      <c r="B122" s="1453"/>
      <c r="C122" s="1454"/>
      <c r="D122" s="1455"/>
      <c r="E122" s="1455"/>
      <c r="F122" s="1455"/>
      <c r="G122" s="1455"/>
      <c r="H122" s="1455"/>
      <c r="I122" s="1455"/>
      <c r="J122" s="1455"/>
      <c r="K122" s="1455"/>
      <c r="L122" s="1455"/>
      <c r="M122" s="1455"/>
      <c r="N122" s="1455"/>
      <c r="O122" s="1455"/>
      <c r="P122" s="1452"/>
      <c r="Q122" s="1452"/>
      <c r="R122" s="1452"/>
      <c r="S122" s="1452"/>
      <c r="T122" s="1452"/>
      <c r="U122" s="1452"/>
      <c r="V122" s="1452"/>
      <c r="W122" s="1452"/>
      <c r="X122" s="1452"/>
      <c r="Y122" s="1452"/>
      <c r="Z122" s="1452"/>
      <c r="AA122" s="1452"/>
      <c r="AB122" s="1452"/>
      <c r="AC122" s="1452"/>
      <c r="AD122" s="1452"/>
      <c r="AE122" s="1452"/>
      <c r="AF122" s="1452"/>
      <c r="AG122" s="1452"/>
      <c r="AH122" s="1452"/>
      <c r="AI122" s="1428"/>
      <c r="AJ122" s="1428"/>
      <c r="AK122" s="1428"/>
      <c r="AL122" s="1429">
        <v>1</v>
      </c>
    </row>
    <row r="123" spans="1:40" s="1488" customFormat="1" ht="39.950000000000003" customHeight="1">
      <c r="A123" s="1425"/>
      <c r="B123" s="1489"/>
      <c r="C123" s="1453" t="s">
        <v>3305</v>
      </c>
      <c r="D123" s="1453"/>
      <c r="E123" s="1427"/>
      <c r="F123" s="1427"/>
      <c r="G123" s="1427"/>
      <c r="H123" s="1427"/>
      <c r="I123" s="1427"/>
      <c r="J123" s="1427"/>
      <c r="K123" s="1427"/>
      <c r="L123" s="1427"/>
      <c r="M123" s="1427"/>
      <c r="N123" s="1427"/>
      <c r="O123" s="1427"/>
      <c r="P123" s="1427"/>
      <c r="Q123" s="1427"/>
      <c r="R123" s="1427"/>
      <c r="S123" s="1427"/>
      <c r="T123" s="1427"/>
      <c r="U123" s="1427"/>
      <c r="V123" s="1427"/>
      <c r="W123" s="1452"/>
      <c r="X123" s="1452"/>
      <c r="Y123" s="1452"/>
      <c r="Z123" s="1452"/>
      <c r="AA123" s="1452"/>
      <c r="AB123" s="1452"/>
      <c r="AC123" s="1452"/>
      <c r="AD123" s="1452"/>
      <c r="AE123" s="1452"/>
      <c r="AF123" s="1427"/>
      <c r="AG123" s="1427"/>
      <c r="AH123" s="1427"/>
      <c r="AI123" s="1428"/>
      <c r="AJ123" s="1428"/>
      <c r="AK123" s="1428"/>
      <c r="AL123" s="1429">
        <v>1</v>
      </c>
      <c r="AM123" s="877"/>
      <c r="AN123" s="877"/>
    </row>
    <row r="124" spans="1:40" s="1488" customFormat="1" ht="39.950000000000003" customHeight="1">
      <c r="A124" s="1425"/>
      <c r="B124" s="1440" t="s">
        <v>3306</v>
      </c>
      <c r="C124" s="1434"/>
      <c r="D124" s="1425"/>
      <c r="E124" s="1425"/>
      <c r="F124" s="1425"/>
      <c r="G124" s="1425"/>
      <c r="H124" s="1425"/>
      <c r="I124" s="1490"/>
      <c r="J124" s="1425"/>
      <c r="K124" s="1425"/>
      <c r="L124" s="1425"/>
      <c r="M124" s="1425"/>
      <c r="N124" s="1425"/>
      <c r="O124" s="1490"/>
      <c r="P124" s="1490"/>
      <c r="Q124" s="1490"/>
      <c r="R124" s="1490"/>
      <c r="S124" s="1490"/>
      <c r="T124" s="1427"/>
      <c r="U124" s="1427"/>
      <c r="V124" s="1427"/>
      <c r="W124" s="1452"/>
      <c r="X124" s="1452"/>
      <c r="Y124" s="1452"/>
      <c r="Z124" s="1452"/>
      <c r="AA124" s="1452"/>
      <c r="AB124" s="1452"/>
      <c r="AC124" s="1452"/>
      <c r="AD124" s="1452"/>
      <c r="AE124" s="1452"/>
      <c r="AF124" s="1427"/>
      <c r="AG124" s="1427"/>
      <c r="AH124" s="1427"/>
      <c r="AI124" s="1428"/>
      <c r="AJ124" s="1428"/>
      <c r="AK124" s="1428"/>
      <c r="AL124" s="1429">
        <v>1</v>
      </c>
      <c r="AM124" s="877"/>
      <c r="AN124" s="877"/>
    </row>
    <row r="125" spans="1:40" ht="25.5">
      <c r="A125" s="1425"/>
      <c r="B125" s="1491"/>
      <c r="C125" s="1492"/>
      <c r="D125" s="1492"/>
      <c r="E125" s="1492"/>
      <c r="F125" s="1493"/>
      <c r="G125" s="1493"/>
      <c r="H125" s="1493"/>
      <c r="I125" s="1493"/>
      <c r="J125" s="1427"/>
      <c r="K125" s="1427"/>
      <c r="L125" s="1427"/>
      <c r="M125" s="1427"/>
      <c r="N125" s="1427"/>
      <c r="O125" s="1427"/>
      <c r="P125" s="1428"/>
      <c r="Q125" s="1490"/>
      <c r="R125" s="1490"/>
      <c r="S125" s="1490"/>
      <c r="T125" s="1427"/>
      <c r="U125" s="1427"/>
      <c r="V125" s="1427"/>
      <c r="W125" s="1452"/>
      <c r="X125" s="1452"/>
      <c r="Y125" s="1452"/>
      <c r="Z125" s="1452"/>
      <c r="AA125" s="1452"/>
      <c r="AB125" s="1452"/>
      <c r="AC125" s="1452"/>
      <c r="AD125" s="1452"/>
      <c r="AE125" s="1452"/>
      <c r="AF125" s="1427"/>
      <c r="AG125" s="1427"/>
      <c r="AH125" s="1427"/>
      <c r="AI125" s="1428"/>
      <c r="AJ125" s="1428"/>
      <c r="AK125" s="1428"/>
      <c r="AL125" s="1429">
        <v>1</v>
      </c>
    </row>
    <row r="126" spans="1:40">
      <c r="A126" s="1425"/>
      <c r="B126" s="1104">
        <v>18</v>
      </c>
      <c r="C126" s="1104">
        <v>19</v>
      </c>
      <c r="D126" s="1104">
        <v>15</v>
      </c>
      <c r="E126" s="1104">
        <v>11</v>
      </c>
      <c r="F126" s="1104">
        <v>16</v>
      </c>
      <c r="G126" s="1104">
        <v>11</v>
      </c>
      <c r="H126" s="1104">
        <v>21</v>
      </c>
      <c r="I126" s="1104">
        <v>17</v>
      </c>
      <c r="J126" s="1104">
        <v>11</v>
      </c>
      <c r="K126" s="1104">
        <v>11</v>
      </c>
      <c r="L126" s="1104">
        <v>11</v>
      </c>
      <c r="M126" s="1104">
        <v>18</v>
      </c>
      <c r="N126" s="1104">
        <v>11</v>
      </c>
      <c r="O126" s="1104">
        <v>19</v>
      </c>
      <c r="P126" s="1104">
        <v>13</v>
      </c>
      <c r="Q126" s="1490"/>
      <c r="R126" s="1490"/>
      <c r="S126" s="1490"/>
      <c r="T126" s="1427"/>
      <c r="U126" s="1427"/>
      <c r="V126" s="1427"/>
      <c r="W126" s="1452"/>
      <c r="X126" s="1452"/>
      <c r="Y126" s="1452"/>
      <c r="Z126" s="1452"/>
      <c r="AA126" s="1452"/>
      <c r="AB126" s="1452"/>
      <c r="AC126" s="1452"/>
      <c r="AD126" s="1452"/>
      <c r="AE126" s="1452"/>
      <c r="AF126" s="1427"/>
      <c r="AG126" s="1427"/>
      <c r="AH126" s="1427"/>
      <c r="AI126" s="1428"/>
      <c r="AJ126" s="1428"/>
      <c r="AK126" s="1428"/>
      <c r="AL126" s="1429">
        <v>1</v>
      </c>
    </row>
    <row r="127" spans="1:40" ht="26.25">
      <c r="A127" s="1425"/>
      <c r="B127" s="1716" t="s">
        <v>703</v>
      </c>
      <c r="C127" s="1717"/>
      <c r="D127" s="1717"/>
      <c r="E127" s="1717"/>
      <c r="F127" s="1717"/>
      <c r="G127" s="1717"/>
      <c r="H127" s="1717"/>
      <c r="I127" s="1717"/>
      <c r="J127" s="1717"/>
      <c r="K127" s="1717"/>
      <c r="L127" s="1717"/>
      <c r="M127" s="1717"/>
      <c r="N127" s="1717"/>
      <c r="O127" s="1717"/>
      <c r="P127" s="1718"/>
      <c r="Q127" s="1490"/>
      <c r="R127" s="1490"/>
      <c r="S127" s="1490"/>
      <c r="T127" s="1427"/>
      <c r="U127" s="1427"/>
      <c r="V127" s="1427"/>
      <c r="W127" s="1452"/>
      <c r="X127" s="1452"/>
      <c r="Y127" s="1452"/>
      <c r="Z127" s="1452"/>
      <c r="AA127" s="1452"/>
      <c r="AB127" s="1452"/>
      <c r="AC127" s="1452"/>
      <c r="AD127" s="1452"/>
      <c r="AE127" s="1452"/>
      <c r="AF127" s="1427"/>
      <c r="AG127" s="1427"/>
      <c r="AH127" s="1427"/>
      <c r="AI127" s="1428"/>
      <c r="AJ127" s="1428"/>
      <c r="AK127" s="1428"/>
      <c r="AL127" s="1429">
        <v>1</v>
      </c>
    </row>
    <row r="128" spans="1:40" ht="21">
      <c r="A128" s="1425"/>
      <c r="B128" s="762" t="s">
        <v>1696</v>
      </c>
      <c r="C128" s="1693" t="s">
        <v>3334</v>
      </c>
      <c r="D128" s="9"/>
      <c r="E128" s="1663"/>
      <c r="F128" s="1494"/>
      <c r="G128" s="1654" t="s">
        <v>3333</v>
      </c>
      <c r="H128" s="1672" t="s">
        <v>3335</v>
      </c>
      <c r="I128"/>
      <c r="J128" s="1731" t="s">
        <v>923</v>
      </c>
      <c r="K128" s="1731"/>
      <c r="L128" s="1672" t="s">
        <v>3336</v>
      </c>
      <c r="M128" s="1495"/>
      <c r="N128" s="1668">
        <f>C129*B129</f>
        <v>1250</v>
      </c>
      <c r="O128" s="1669">
        <f>(C130*B129)/1000</f>
        <v>162.5</v>
      </c>
      <c r="P128" s="1676"/>
      <c r="Q128" s="1490"/>
      <c r="R128" s="1490"/>
      <c r="S128" s="1490"/>
      <c r="T128" s="1427"/>
      <c r="U128" s="1427"/>
      <c r="V128" s="1427"/>
      <c r="W128" s="1452"/>
      <c r="X128" s="1452"/>
      <c r="Y128" s="1452"/>
      <c r="Z128" s="1452"/>
      <c r="AA128" s="1452"/>
      <c r="AB128" s="1452"/>
      <c r="AC128" s="1452"/>
      <c r="AD128" s="1452"/>
      <c r="AE128" s="1452"/>
      <c r="AF128" s="1427"/>
      <c r="AG128" s="1427"/>
      <c r="AH128" s="1427"/>
      <c r="AI128" s="1428"/>
      <c r="AJ128" s="1428"/>
      <c r="AK128" s="1428"/>
      <c r="AL128" s="1429">
        <v>1</v>
      </c>
    </row>
    <row r="129" spans="1:38" ht="21">
      <c r="A129" s="1425"/>
      <c r="B129" s="1721">
        <v>1250</v>
      </c>
      <c r="C129" s="779">
        <v>1</v>
      </c>
      <c r="D129" s="1673" t="str">
        <f>"&lt; Nb of "&amp;J128&amp;" per person "</f>
        <v xml:space="preserve">&lt; Nb of slices per person </v>
      </c>
      <c r="E129" s="1667"/>
      <c r="F129" s="9"/>
      <c r="G129" s="780">
        <v>7</v>
      </c>
      <c r="H129" s="1673" t="str">
        <f>"&lt; Nb "&amp;J128&amp;" in 1 " &amp;G128</f>
        <v>&lt; Nb slices in 1 Tray(s)</v>
      </c>
      <c r="I129" s="1496"/>
      <c r="J129" s="1674" t="str">
        <f>IF(OR(G129="",N128=0),"",INT(N128/G129) &amp; " " &amp; G128 &amp; " de " &amp; G129 &amp; " " &amp; J128 &amp; IF(MOD(N128,G129)&gt;0," + 1 " &amp; G128 &amp; " de " &amp; TEXT(MOD(N128,G129),"0.00") &amp; " " &amp; J128,""))</f>
        <v>178 Tray(s) de 7 slices + 1 Tray(s) de 4.00 slices</v>
      </c>
      <c r="K129" s="1664"/>
      <c r="L129" s="1664"/>
      <c r="M129" s="1664"/>
      <c r="N129" s="1664"/>
      <c r="O129" s="1664"/>
      <c r="P129" s="1677"/>
      <c r="Q129" s="1490"/>
      <c r="R129" s="1490"/>
      <c r="S129" s="1490"/>
      <c r="T129" s="1427"/>
      <c r="U129" s="1427"/>
      <c r="V129" s="1427"/>
      <c r="W129" s="1452"/>
      <c r="X129" s="1452"/>
      <c r="Y129" s="1452"/>
      <c r="Z129" s="1452"/>
      <c r="AA129" s="1452"/>
      <c r="AB129" s="1452"/>
      <c r="AC129" s="1452"/>
      <c r="AD129" s="1452"/>
      <c r="AE129" s="1452"/>
      <c r="AF129" s="1427"/>
      <c r="AG129" s="1427"/>
      <c r="AH129" s="1427"/>
      <c r="AI129" s="1428"/>
      <c r="AJ129" s="1428"/>
      <c r="AK129" s="1428"/>
      <c r="AL129" s="1429">
        <v>1</v>
      </c>
    </row>
    <row r="130" spans="1:38" ht="21">
      <c r="A130" s="1425"/>
      <c r="B130" s="1721"/>
      <c r="C130" s="1671">
        <v>130</v>
      </c>
      <c r="D130" s="1692" t="s">
        <v>927</v>
      </c>
      <c r="E130" s="1497"/>
      <c r="F130" s="9"/>
      <c r="G130" s="1670">
        <v>1.3</v>
      </c>
      <c r="H130" s="1653" t="str">
        <f>"&lt; weight per "&amp; G128</f>
        <v>&lt; weight per Tray(s)</v>
      </c>
      <c r="I130" s="1495"/>
      <c r="J130" s="1675" t="str">
        <f>IF(OR(O128&lt;=0,G130&lt;=0),"",_xlfn.LET(_xlpm.n,ROUND(O128/G130,9),_xlpm.q,INT(_xlpm.n),_xlpm.r,ROUND(O128-_xlpm.q*G130,9),_xlpm.base,_xlpm.q&amp;" "&amp;G128&amp;" de "&amp;TEXT(G130,"0.000")&amp;" kg",IF(_xlpm.r&lt;=0.000000001,_xlpm.base,_xlpm.base&amp;" + 1 "&amp;G128&amp;" de "&amp;TEXT(_xlpm.r,"0.000")&amp;" kg")))</f>
        <v>125 Tray(s) de 1.300 kg</v>
      </c>
      <c r="K130" s="1665"/>
      <c r="L130" s="1665"/>
      <c r="M130" s="1665"/>
      <c r="N130" s="1665"/>
      <c r="O130" s="1665"/>
      <c r="P130" s="1678"/>
      <c r="Q130" s="1490"/>
      <c r="R130" s="1490"/>
      <c r="S130" s="1490"/>
      <c r="T130" s="1427"/>
      <c r="U130" s="1427"/>
      <c r="V130" s="1427"/>
      <c r="W130" s="1452"/>
      <c r="X130" s="1452"/>
      <c r="Y130" s="1452"/>
      <c r="Z130" s="1452"/>
      <c r="AA130" s="1452"/>
      <c r="AB130" s="1452"/>
      <c r="AC130" s="1452"/>
      <c r="AD130" s="1452"/>
      <c r="AE130" s="1452"/>
      <c r="AF130" s="1427"/>
      <c r="AG130" s="1427"/>
      <c r="AH130" s="1427"/>
      <c r="AI130" s="1428"/>
      <c r="AJ130" s="1428"/>
      <c r="AK130" s="1428"/>
      <c r="AL130" s="1429">
        <v>1</v>
      </c>
    </row>
    <row r="131" spans="1:38" ht="21">
      <c r="A131" s="1425"/>
      <c r="B131" s="1679" t="s">
        <v>3332</v>
      </c>
      <c r="C131" s="1498"/>
      <c r="D131" s="1548"/>
      <c r="E131" s="1548"/>
      <c r="F131" s="1548"/>
      <c r="G131" s="1498"/>
      <c r="H131" s="1498"/>
      <c r="I131" s="1498"/>
      <c r="J131" s="1498"/>
      <c r="K131" s="1498"/>
      <c r="L131" s="1498"/>
      <c r="M131" s="1498"/>
      <c r="N131" s="1499"/>
      <c r="O131" s="1666"/>
      <c r="P131" s="1680"/>
      <c r="Q131" s="1490"/>
      <c r="R131" s="1490"/>
      <c r="S131" s="1490"/>
      <c r="T131" s="1427"/>
      <c r="U131" s="1427"/>
      <c r="V131" s="1427"/>
      <c r="W131" s="1452"/>
      <c r="X131" s="1452"/>
      <c r="Y131" s="1452"/>
      <c r="Z131" s="1452"/>
      <c r="AA131" s="1452"/>
      <c r="AB131" s="1452"/>
      <c r="AC131" s="1452"/>
      <c r="AD131" s="1452"/>
      <c r="AE131" s="1452"/>
      <c r="AF131" s="1427"/>
      <c r="AG131" s="1427"/>
      <c r="AH131" s="1427"/>
      <c r="AI131" s="1428"/>
      <c r="AJ131" s="1428"/>
      <c r="AK131" s="1428"/>
      <c r="AL131" s="1429">
        <v>1</v>
      </c>
    </row>
    <row r="132" spans="1:38" s="877" customFormat="1" ht="21">
      <c r="A132" s="1425"/>
      <c r="B132" s="1681"/>
      <c r="C132" s="1682"/>
      <c r="D132" s="1683"/>
      <c r="E132" s="1683"/>
      <c r="F132" s="1684"/>
      <c r="G132" s="1685"/>
      <c r="H132" s="1686"/>
      <c r="I132" s="1687"/>
      <c r="J132" s="1688"/>
      <c r="K132" s="1688"/>
      <c r="L132" s="1688"/>
      <c r="M132" s="1688"/>
      <c r="N132" s="1689"/>
      <c r="O132" s="1690"/>
      <c r="P132" s="1691"/>
      <c r="Q132" s="1490"/>
      <c r="R132" s="1490"/>
      <c r="S132" s="1490"/>
      <c r="T132" s="1427"/>
      <c r="U132" s="1427"/>
      <c r="V132" s="1427"/>
      <c r="W132" s="1452"/>
      <c r="X132" s="1452"/>
      <c r="Y132" s="1452"/>
      <c r="Z132" s="1452"/>
      <c r="AA132" s="1452"/>
      <c r="AB132" s="1452"/>
      <c r="AC132" s="1452"/>
      <c r="AD132" s="1452"/>
      <c r="AE132" s="1452"/>
      <c r="AF132" s="1427"/>
      <c r="AG132" s="1427"/>
      <c r="AH132" s="1427"/>
      <c r="AI132" s="1428"/>
      <c r="AJ132" s="1428"/>
      <c r="AK132" s="1428"/>
      <c r="AL132" s="1429">
        <v>1</v>
      </c>
    </row>
    <row r="133" spans="1:38" s="877" customFormat="1" ht="27">
      <c r="A133" s="1425"/>
      <c r="B133" s="1500"/>
      <c r="C133" s="1425"/>
      <c r="D133" s="1425"/>
      <c r="E133" s="1425"/>
      <c r="F133" s="1425"/>
      <c r="G133" s="1425"/>
      <c r="H133" s="1425"/>
      <c r="I133" s="1490"/>
      <c r="J133" s="1425"/>
      <c r="K133" s="1425"/>
      <c r="L133" s="1425"/>
      <c r="M133" s="1425"/>
      <c r="N133" s="1425"/>
      <c r="O133" s="1490"/>
      <c r="P133" s="1490"/>
      <c r="Q133" s="1490"/>
      <c r="R133" s="1490"/>
      <c r="S133" s="1490"/>
      <c r="T133" s="1427"/>
      <c r="U133" s="1427"/>
      <c r="V133" s="1427"/>
      <c r="W133" s="1452"/>
      <c r="X133" s="1452"/>
      <c r="Y133" s="1452"/>
      <c r="Z133" s="1452"/>
      <c r="AA133" s="1452"/>
      <c r="AB133" s="1452"/>
      <c r="AC133" s="1452"/>
      <c r="AD133" s="1452"/>
      <c r="AE133" s="1452"/>
      <c r="AF133" s="1427"/>
      <c r="AG133" s="1427"/>
      <c r="AH133" s="1427"/>
      <c r="AI133" s="1428"/>
      <c r="AJ133" s="1428"/>
      <c r="AK133" s="1428"/>
      <c r="AL133" s="1429">
        <v>1</v>
      </c>
    </row>
    <row r="134" spans="1:38" s="877" customFormat="1" ht="30" customHeight="1">
      <c r="A134" s="1425"/>
      <c r="B134" s="1501" t="s">
        <v>3307</v>
      </c>
      <c r="C134" s="1502"/>
      <c r="D134" s="1502"/>
      <c r="E134" s="1502"/>
      <c r="F134" s="1502"/>
      <c r="G134" s="1502"/>
      <c r="H134" s="1502"/>
      <c r="I134" s="1502"/>
      <c r="J134" s="1502"/>
      <c r="K134" s="1455" t="s">
        <v>22</v>
      </c>
      <c r="L134" s="1455"/>
      <c r="M134" s="1455"/>
      <c r="N134" s="1455"/>
      <c r="O134" s="1455"/>
      <c r="P134" s="1452"/>
      <c r="Q134" s="1452"/>
      <c r="R134" s="1452"/>
      <c r="S134" s="1490"/>
      <c r="T134" s="1452"/>
      <c r="U134" s="1427"/>
      <c r="V134" s="1452"/>
      <c r="W134" s="1452"/>
      <c r="X134" s="1452"/>
      <c r="Y134" s="1452"/>
      <c r="Z134" s="1452"/>
      <c r="AA134" s="1452"/>
      <c r="AB134" s="1452"/>
      <c r="AC134" s="1452"/>
      <c r="AD134" s="1452"/>
      <c r="AE134" s="1452"/>
      <c r="AF134" s="1428"/>
      <c r="AG134" s="1428"/>
      <c r="AH134" s="1428"/>
      <c r="AI134" s="1428"/>
      <c r="AJ134" s="1428"/>
      <c r="AK134" s="1428"/>
      <c r="AL134" s="1429">
        <v>1</v>
      </c>
    </row>
    <row r="135" spans="1:38" s="877" customFormat="1" ht="30" customHeight="1">
      <c r="A135" s="1425"/>
      <c r="B135" s="1503" t="s">
        <v>3308</v>
      </c>
      <c r="C135" s="1502"/>
      <c r="D135" s="1502"/>
      <c r="E135" s="1502"/>
      <c r="F135" s="1502"/>
      <c r="G135" s="1502"/>
      <c r="H135" s="1502"/>
      <c r="I135" s="1502"/>
      <c r="J135" s="1502"/>
      <c r="K135" s="1455" t="s">
        <v>22</v>
      </c>
      <c r="L135" s="1455"/>
      <c r="M135" s="1455"/>
      <c r="N135" s="1455"/>
      <c r="O135" s="1455"/>
      <c r="P135" s="1452"/>
      <c r="Q135" s="1452"/>
      <c r="R135" s="1452"/>
      <c r="S135" s="1490"/>
      <c r="T135" s="1452"/>
      <c r="U135" s="1427"/>
      <c r="V135" s="1452"/>
      <c r="W135" s="1452"/>
      <c r="X135" s="1452"/>
      <c r="Y135" s="1452"/>
      <c r="Z135" s="1452"/>
      <c r="AA135" s="1452"/>
      <c r="AB135" s="1452"/>
      <c r="AC135" s="1452"/>
      <c r="AD135" s="1452"/>
      <c r="AE135" s="1452"/>
      <c r="AF135" s="1428"/>
      <c r="AG135" s="1428"/>
      <c r="AH135" s="1428"/>
      <c r="AI135" s="1428"/>
      <c r="AJ135" s="1428"/>
      <c r="AK135" s="1428"/>
      <c r="AL135" s="1429">
        <v>1</v>
      </c>
    </row>
    <row r="136" spans="1:38" s="877" customFormat="1" ht="30" customHeight="1">
      <c r="A136" s="1425"/>
      <c r="B136" s="1503" t="s">
        <v>3309</v>
      </c>
      <c r="C136" s="1502"/>
      <c r="D136" s="1502"/>
      <c r="E136" s="1502"/>
      <c r="F136" s="1502"/>
      <c r="G136" s="1502"/>
      <c r="H136" s="1502"/>
      <c r="I136" s="1502"/>
      <c r="J136" s="1502"/>
      <c r="K136" s="1455" t="s">
        <v>22</v>
      </c>
      <c r="L136" s="1455"/>
      <c r="M136" s="1455"/>
      <c r="N136" s="1455"/>
      <c r="O136" s="1455"/>
      <c r="P136" s="1452"/>
      <c r="Q136" s="1452"/>
      <c r="R136" s="1452"/>
      <c r="S136" s="1490"/>
      <c r="T136" s="1452"/>
      <c r="U136" s="1427"/>
      <c r="V136" s="1452"/>
      <c r="W136" s="1452"/>
      <c r="X136" s="1452"/>
      <c r="Y136" s="1452"/>
      <c r="Z136" s="1452"/>
      <c r="AA136" s="1452"/>
      <c r="AB136" s="1452"/>
      <c r="AC136" s="1452"/>
      <c r="AD136" s="1452"/>
      <c r="AE136" s="1452"/>
      <c r="AF136" s="1428"/>
      <c r="AG136" s="1428"/>
      <c r="AH136" s="1428"/>
      <c r="AI136" s="1428"/>
      <c r="AJ136" s="1428"/>
      <c r="AK136" s="1428"/>
      <c r="AL136" s="1429">
        <v>1</v>
      </c>
    </row>
    <row r="137" spans="1:38" s="877" customFormat="1" ht="30" customHeight="1">
      <c r="A137" s="1425"/>
      <c r="B137" s="1503" t="s">
        <v>3310</v>
      </c>
      <c r="C137" s="1502"/>
      <c r="D137" s="1502"/>
      <c r="E137" s="1502"/>
      <c r="F137" s="1502"/>
      <c r="G137" s="1502"/>
      <c r="H137" s="1502"/>
      <c r="I137" s="1502"/>
      <c r="J137" s="1502"/>
      <c r="K137" s="1455" t="s">
        <v>22</v>
      </c>
      <c r="L137" s="1455"/>
      <c r="M137" s="1455"/>
      <c r="N137" s="1455"/>
      <c r="O137" s="1455"/>
      <c r="P137" s="1452"/>
      <c r="Q137" s="1452"/>
      <c r="R137" s="1452"/>
      <c r="S137" s="1490"/>
      <c r="T137" s="1452"/>
      <c r="U137" s="1452"/>
      <c r="V137" s="1452"/>
      <c r="W137" s="1452"/>
      <c r="X137" s="1452"/>
      <c r="Y137" s="1452"/>
      <c r="Z137" s="1452"/>
      <c r="AA137" s="1427"/>
      <c r="AB137" s="1452"/>
      <c r="AC137" s="1452"/>
      <c r="AD137" s="1452"/>
      <c r="AE137" s="1452"/>
      <c r="AF137" s="1428"/>
      <c r="AG137" s="1428"/>
      <c r="AH137" s="1428"/>
      <c r="AI137" s="1428"/>
      <c r="AJ137" s="1428"/>
      <c r="AK137" s="1428"/>
      <c r="AL137" s="1429">
        <v>1</v>
      </c>
    </row>
    <row r="138" spans="1:38" s="877" customFormat="1" ht="30" customHeight="1">
      <c r="A138" s="1425"/>
      <c r="B138" s="1504" t="s">
        <v>2781</v>
      </c>
      <c r="C138" s="1502"/>
      <c r="D138" s="1502"/>
      <c r="E138" s="1502"/>
      <c r="F138" s="1502"/>
      <c r="G138" s="1502"/>
      <c r="H138" s="1502"/>
      <c r="I138" s="1502"/>
      <c r="J138" s="1502"/>
      <c r="K138" s="1455" t="s">
        <v>22</v>
      </c>
      <c r="L138" s="1455"/>
      <c r="M138" s="1455"/>
      <c r="N138" s="1455"/>
      <c r="O138" s="1455"/>
      <c r="P138" s="1452"/>
      <c r="Q138" s="1452"/>
      <c r="R138" s="1452"/>
      <c r="S138" s="1490"/>
      <c r="T138" s="1452"/>
      <c r="U138" s="1452"/>
      <c r="V138" s="1452"/>
      <c r="W138" s="1452"/>
      <c r="X138" s="1452"/>
      <c r="Y138" s="1452"/>
      <c r="Z138" s="1452"/>
      <c r="AA138" s="1427"/>
      <c r="AB138" s="1452"/>
      <c r="AC138" s="1452"/>
      <c r="AD138" s="1452"/>
      <c r="AE138" s="1452"/>
      <c r="AF138" s="1428"/>
      <c r="AG138" s="1428"/>
      <c r="AH138" s="1428"/>
      <c r="AI138" s="1428"/>
      <c r="AJ138" s="1428"/>
      <c r="AK138" s="1428"/>
      <c r="AL138" s="1429">
        <v>1</v>
      </c>
    </row>
    <row r="139" spans="1:38" s="877" customFormat="1" ht="30" customHeight="1">
      <c r="A139" s="1425"/>
      <c r="B139" s="1503" t="s">
        <v>3311</v>
      </c>
      <c r="C139" s="1502"/>
      <c r="D139" s="1502"/>
      <c r="E139" s="1502"/>
      <c r="F139" s="1502"/>
      <c r="G139" s="1502"/>
      <c r="H139" s="1502"/>
      <c r="I139" s="1502"/>
      <c r="J139" s="1502"/>
      <c r="K139" s="1455" t="s">
        <v>22</v>
      </c>
      <c r="L139" s="1455"/>
      <c r="M139" s="1455"/>
      <c r="N139" s="1455"/>
      <c r="O139" s="1455"/>
      <c r="P139" s="1452"/>
      <c r="Q139" s="1452"/>
      <c r="R139" s="1452"/>
      <c r="S139" s="1490"/>
      <c r="T139" s="1452"/>
      <c r="U139" s="1452"/>
      <c r="V139" s="1452"/>
      <c r="W139" s="1452"/>
      <c r="X139" s="1452"/>
      <c r="Y139" s="1452"/>
      <c r="Z139" s="1452"/>
      <c r="AA139" s="1427"/>
      <c r="AB139" s="1452"/>
      <c r="AC139" s="1452"/>
      <c r="AD139" s="1452"/>
      <c r="AE139" s="1452"/>
      <c r="AF139" s="1428"/>
      <c r="AG139" s="1428"/>
      <c r="AH139" s="1428"/>
      <c r="AI139" s="1428"/>
      <c r="AJ139" s="1428"/>
      <c r="AK139" s="1428"/>
      <c r="AL139" s="1429">
        <v>1</v>
      </c>
    </row>
    <row r="140" spans="1:38" s="877" customFormat="1" ht="30" customHeight="1">
      <c r="A140" s="1425"/>
      <c r="B140" s="1505" t="s">
        <v>2783</v>
      </c>
      <c r="C140" s="1502"/>
      <c r="D140" s="1502"/>
      <c r="E140" s="1502"/>
      <c r="F140" s="1502"/>
      <c r="G140" s="1502"/>
      <c r="H140" s="1502"/>
      <c r="I140" s="1502"/>
      <c r="J140" s="1502"/>
      <c r="K140" s="1455" t="s">
        <v>22</v>
      </c>
      <c r="L140" s="1455"/>
      <c r="M140" s="1455"/>
      <c r="N140" s="1455"/>
      <c r="O140" s="1455"/>
      <c r="P140" s="1452"/>
      <c r="Q140" s="1452"/>
      <c r="R140" s="1452"/>
      <c r="S140" s="1490"/>
      <c r="T140" s="1452"/>
      <c r="U140" s="1452"/>
      <c r="V140" s="1452"/>
      <c r="W140" s="1452"/>
      <c r="X140" s="1452"/>
      <c r="Y140" s="1452"/>
      <c r="Z140" s="1452"/>
      <c r="AA140" s="1427"/>
      <c r="AB140" s="1452"/>
      <c r="AC140" s="1452"/>
      <c r="AD140" s="1452"/>
      <c r="AE140" s="1452"/>
      <c r="AF140" s="1428"/>
      <c r="AG140" s="1428"/>
      <c r="AH140" s="1428"/>
      <c r="AI140" s="1428"/>
      <c r="AJ140" s="1428"/>
      <c r="AK140" s="1428"/>
      <c r="AL140" s="1429">
        <v>1</v>
      </c>
    </row>
    <row r="141" spans="1:38" s="877" customFormat="1" ht="30" customHeight="1">
      <c r="A141" s="1425"/>
      <c r="B141" s="1503" t="s">
        <v>3312</v>
      </c>
      <c r="C141" s="1502"/>
      <c r="D141" s="1502"/>
      <c r="E141" s="1502"/>
      <c r="F141" s="1502"/>
      <c r="G141" s="1502"/>
      <c r="H141" s="1502"/>
      <c r="I141" s="1502"/>
      <c r="J141" s="1502"/>
      <c r="K141" s="1455" t="s">
        <v>22</v>
      </c>
      <c r="L141" s="1455"/>
      <c r="M141" s="1455"/>
      <c r="N141" s="1455"/>
      <c r="O141" s="1455"/>
      <c r="P141" s="1452"/>
      <c r="Q141" s="1452"/>
      <c r="R141" s="1452"/>
      <c r="S141" s="1490"/>
      <c r="T141" s="1452"/>
      <c r="U141" s="1452"/>
      <c r="V141" s="1452"/>
      <c r="W141" s="1452"/>
      <c r="X141" s="1452"/>
      <c r="Y141" s="1452"/>
      <c r="Z141" s="1452"/>
      <c r="AA141" s="1427"/>
      <c r="AB141" s="1452"/>
      <c r="AC141" s="1452"/>
      <c r="AD141" s="1452"/>
      <c r="AE141" s="1452"/>
      <c r="AF141" s="1428"/>
      <c r="AG141" s="1428"/>
      <c r="AH141" s="1428"/>
      <c r="AI141" s="1428"/>
      <c r="AJ141" s="1428"/>
      <c r="AK141" s="1428"/>
      <c r="AL141" s="1429">
        <v>1</v>
      </c>
    </row>
    <row r="142" spans="1:38" s="877" customFormat="1" ht="30" customHeight="1">
      <c r="A142" s="1425"/>
      <c r="B142" s="1502"/>
      <c r="C142" s="1502"/>
      <c r="D142" s="1502"/>
      <c r="E142" s="1502"/>
      <c r="F142" s="1502"/>
      <c r="G142" s="1502"/>
      <c r="H142" s="1502"/>
      <c r="I142" s="1502"/>
      <c r="J142" s="1502"/>
      <c r="K142" s="1455" t="s">
        <v>22</v>
      </c>
      <c r="L142" s="1455"/>
      <c r="M142" s="1455"/>
      <c r="N142" s="1455"/>
      <c r="O142" s="1455"/>
      <c r="P142" s="1452"/>
      <c r="Q142" s="1452"/>
      <c r="R142" s="1452"/>
      <c r="S142" s="1490"/>
      <c r="T142" s="1452"/>
      <c r="U142" s="1452"/>
      <c r="V142" s="1452"/>
      <c r="W142" s="1452"/>
      <c r="X142" s="1452"/>
      <c r="Y142" s="1452"/>
      <c r="Z142" s="1452"/>
      <c r="AA142" s="1427"/>
      <c r="AB142" s="1452"/>
      <c r="AC142" s="1452"/>
      <c r="AD142" s="1452"/>
      <c r="AE142" s="1452"/>
      <c r="AF142" s="1428"/>
      <c r="AG142" s="1428"/>
      <c r="AH142" s="1428"/>
      <c r="AI142" s="1428"/>
      <c r="AJ142" s="1428"/>
      <c r="AK142" s="1428"/>
      <c r="AL142" s="1429">
        <v>1</v>
      </c>
    </row>
    <row r="143" spans="1:38" s="877" customFormat="1" ht="30" customHeight="1">
      <c r="A143" s="1425"/>
      <c r="B143" s="1503" t="s">
        <v>3313</v>
      </c>
      <c r="C143" s="1502"/>
      <c r="D143" s="1502"/>
      <c r="E143" s="1502"/>
      <c r="F143" s="1502"/>
      <c r="G143" s="1502"/>
      <c r="H143" s="1502"/>
      <c r="I143" s="1502"/>
      <c r="J143" s="1502"/>
      <c r="K143" s="1455" t="s">
        <v>22</v>
      </c>
      <c r="L143" s="1455"/>
      <c r="M143" s="1455"/>
      <c r="N143" s="1455"/>
      <c r="O143" s="1455"/>
      <c r="P143" s="1452"/>
      <c r="Q143" s="1452"/>
      <c r="R143" s="1452"/>
      <c r="S143" s="1490"/>
      <c r="T143" s="1452"/>
      <c r="U143" s="1452"/>
      <c r="V143" s="1452"/>
      <c r="W143" s="1452"/>
      <c r="X143" s="1452"/>
      <c r="Y143" s="1452"/>
      <c r="Z143" s="1452"/>
      <c r="AA143" s="1427"/>
      <c r="AB143" s="1452"/>
      <c r="AC143" s="1452"/>
      <c r="AD143" s="1452"/>
      <c r="AE143" s="1452"/>
      <c r="AF143" s="1428"/>
      <c r="AG143" s="1428"/>
      <c r="AH143" s="1428"/>
      <c r="AI143" s="1428"/>
      <c r="AJ143" s="1428"/>
      <c r="AK143" s="1428"/>
      <c r="AL143" s="1429">
        <v>1</v>
      </c>
    </row>
    <row r="144" spans="1:38" s="877" customFormat="1" ht="30" customHeight="1">
      <c r="A144" s="1425"/>
      <c r="B144" s="1504" t="s">
        <v>2786</v>
      </c>
      <c r="C144" s="1502"/>
      <c r="D144" s="1502"/>
      <c r="E144" s="1502"/>
      <c r="F144" s="1502"/>
      <c r="G144" s="1502"/>
      <c r="H144" s="1502"/>
      <c r="I144" s="1502"/>
      <c r="J144" s="1502"/>
      <c r="K144" s="1455" t="s">
        <v>22</v>
      </c>
      <c r="L144" s="1455"/>
      <c r="M144" s="1455"/>
      <c r="N144" s="1455"/>
      <c r="O144" s="1455"/>
      <c r="P144" s="1452"/>
      <c r="Q144" s="1452"/>
      <c r="R144" s="1452"/>
      <c r="S144" s="1490"/>
      <c r="T144" s="1452"/>
      <c r="U144" s="1452"/>
      <c r="V144" s="1452"/>
      <c r="W144" s="1452"/>
      <c r="X144" s="1452"/>
      <c r="Y144" s="1452"/>
      <c r="Z144" s="1452"/>
      <c r="AA144" s="1427"/>
      <c r="AB144" s="1452"/>
      <c r="AC144" s="1452"/>
      <c r="AD144" s="1452"/>
      <c r="AE144" s="1452"/>
      <c r="AF144" s="1428"/>
      <c r="AG144" s="1428"/>
      <c r="AH144" s="1428"/>
      <c r="AI144" s="1428"/>
      <c r="AJ144" s="1428"/>
      <c r="AK144" s="1428"/>
      <c r="AL144" s="1429">
        <v>1</v>
      </c>
    </row>
    <row r="145" spans="1:38" s="877" customFormat="1" ht="30" customHeight="1">
      <c r="A145" s="1425"/>
      <c r="B145" s="1503"/>
      <c r="C145" s="1502"/>
      <c r="D145" s="1502"/>
      <c r="E145" s="1502"/>
      <c r="F145" s="1502"/>
      <c r="G145" s="1502"/>
      <c r="H145" s="1502"/>
      <c r="I145" s="1502"/>
      <c r="J145" s="1502"/>
      <c r="K145" s="1455" t="s">
        <v>22</v>
      </c>
      <c r="L145" s="1455"/>
      <c r="M145" s="1455"/>
      <c r="N145" s="1455"/>
      <c r="O145" s="1455"/>
      <c r="P145" s="1452"/>
      <c r="Q145" s="1452"/>
      <c r="R145" s="1452"/>
      <c r="S145" s="1490"/>
      <c r="T145" s="1452"/>
      <c r="U145" s="1452"/>
      <c r="V145" s="1452"/>
      <c r="W145" s="1452"/>
      <c r="X145" s="1452"/>
      <c r="Y145" s="1452"/>
      <c r="Z145" s="1452"/>
      <c r="AA145" s="1427"/>
      <c r="AB145" s="1452"/>
      <c r="AC145" s="1452"/>
      <c r="AD145" s="1452"/>
      <c r="AE145" s="1452"/>
      <c r="AF145" s="1428"/>
      <c r="AG145" s="1428"/>
      <c r="AH145" s="1428"/>
      <c r="AI145" s="1428"/>
      <c r="AJ145" s="1428"/>
      <c r="AK145" s="1428"/>
      <c r="AL145" s="1429">
        <v>1</v>
      </c>
    </row>
    <row r="146" spans="1:38" s="877" customFormat="1" ht="30" customHeight="1">
      <c r="A146" s="1425"/>
      <c r="B146" s="1503" t="s">
        <v>3314</v>
      </c>
      <c r="C146" s="1502"/>
      <c r="D146" s="1502"/>
      <c r="E146" s="1502"/>
      <c r="F146" s="1502"/>
      <c r="G146" s="1502"/>
      <c r="H146" s="1502"/>
      <c r="I146" s="1502"/>
      <c r="J146" s="1502"/>
      <c r="K146" s="1455" t="s">
        <v>22</v>
      </c>
      <c r="L146" s="1455"/>
      <c r="M146" s="1455"/>
      <c r="N146" s="1455"/>
      <c r="O146" s="1455"/>
      <c r="P146" s="1452"/>
      <c r="Q146" s="1452"/>
      <c r="R146" s="1452"/>
      <c r="S146" s="1490"/>
      <c r="T146" s="1452"/>
      <c r="U146" s="1452"/>
      <c r="V146" s="1452"/>
      <c r="W146" s="1452"/>
      <c r="X146" s="1452"/>
      <c r="Y146" s="1452"/>
      <c r="Z146" s="1452"/>
      <c r="AA146" s="1427"/>
      <c r="AB146" s="1452"/>
      <c r="AC146" s="1452"/>
      <c r="AD146" s="1452"/>
      <c r="AE146" s="1452"/>
      <c r="AF146" s="1428"/>
      <c r="AG146" s="1428"/>
      <c r="AH146" s="1428"/>
      <c r="AI146" s="1428"/>
      <c r="AJ146" s="1428"/>
      <c r="AK146" s="1428"/>
      <c r="AL146" s="1429">
        <v>1</v>
      </c>
    </row>
    <row r="147" spans="1:38" s="877" customFormat="1" ht="30" customHeight="1">
      <c r="A147" s="1425"/>
      <c r="B147" s="1504" t="s">
        <v>2788</v>
      </c>
      <c r="C147" s="1502"/>
      <c r="D147" s="1502"/>
      <c r="E147" s="1502"/>
      <c r="F147" s="1502"/>
      <c r="G147" s="1502"/>
      <c r="H147" s="1502"/>
      <c r="I147" s="1502"/>
      <c r="J147" s="1502"/>
      <c r="K147" s="1455" t="s">
        <v>22</v>
      </c>
      <c r="L147" s="1455"/>
      <c r="M147" s="1455"/>
      <c r="N147" s="1455"/>
      <c r="O147" s="1455"/>
      <c r="P147" s="1452"/>
      <c r="Q147" s="1452"/>
      <c r="R147" s="1452"/>
      <c r="S147" s="1490"/>
      <c r="T147" s="1452"/>
      <c r="U147" s="1452"/>
      <c r="V147" s="1452"/>
      <c r="W147" s="1452"/>
      <c r="X147" s="1452"/>
      <c r="Y147" s="1452"/>
      <c r="Z147" s="1452"/>
      <c r="AA147" s="1427"/>
      <c r="AB147" s="1452"/>
      <c r="AC147" s="1452"/>
      <c r="AD147" s="1452"/>
      <c r="AE147" s="1452"/>
      <c r="AF147" s="1428"/>
      <c r="AG147" s="1428"/>
      <c r="AH147" s="1428"/>
      <c r="AI147" s="1428"/>
      <c r="AJ147" s="1428"/>
      <c r="AK147" s="1428"/>
      <c r="AL147" s="1429">
        <v>1</v>
      </c>
    </row>
    <row r="148" spans="1:38" s="877" customFormat="1" ht="30" customHeight="1">
      <c r="A148" s="1425"/>
      <c r="B148" s="1504" t="s">
        <v>2789</v>
      </c>
      <c r="C148" s="1502"/>
      <c r="D148" s="1502"/>
      <c r="E148" s="1502"/>
      <c r="F148" s="1502"/>
      <c r="G148" s="1502"/>
      <c r="H148" s="1502"/>
      <c r="I148" s="1502"/>
      <c r="J148" s="1502"/>
      <c r="K148" s="1455" t="s">
        <v>22</v>
      </c>
      <c r="L148" s="1455"/>
      <c r="M148" s="1455"/>
      <c r="N148" s="1427"/>
      <c r="O148" s="1427"/>
      <c r="P148" s="1452"/>
      <c r="Q148" s="1452"/>
      <c r="R148" s="1452"/>
      <c r="S148" s="1490"/>
      <c r="T148" s="1452"/>
      <c r="U148" s="1452"/>
      <c r="V148" s="1452"/>
      <c r="W148" s="1452"/>
      <c r="X148" s="1452"/>
      <c r="Y148" s="1452"/>
      <c r="Z148" s="1452"/>
      <c r="AA148" s="1427"/>
      <c r="AB148" s="1452"/>
      <c r="AC148" s="1452"/>
      <c r="AD148" s="1452"/>
      <c r="AE148" s="1452"/>
      <c r="AF148" s="1428"/>
      <c r="AG148" s="1428"/>
      <c r="AH148" s="1428"/>
      <c r="AI148" s="1428"/>
      <c r="AJ148" s="1428"/>
      <c r="AK148" s="1428"/>
      <c r="AL148" s="1429">
        <v>1</v>
      </c>
    </row>
    <row r="149" spans="1:38" s="877" customFormat="1" ht="30" customHeight="1">
      <c r="A149" s="1425"/>
      <c r="B149" s="1503" t="s">
        <v>3315</v>
      </c>
      <c r="C149" s="1502"/>
      <c r="D149" s="1502"/>
      <c r="E149" s="1502"/>
      <c r="F149" s="1502"/>
      <c r="G149" s="1502"/>
      <c r="H149" s="1502"/>
      <c r="I149" s="1502"/>
      <c r="J149" s="1502"/>
      <c r="K149" s="1455"/>
      <c r="L149" s="1455"/>
      <c r="M149" s="1455"/>
      <c r="N149" s="1427"/>
      <c r="O149" s="1427"/>
      <c r="P149" s="1452"/>
      <c r="Q149" s="1452"/>
      <c r="R149" s="1452"/>
      <c r="S149" s="1490"/>
      <c r="T149" s="1452"/>
      <c r="U149" s="1452"/>
      <c r="V149" s="1452"/>
      <c r="W149" s="1452"/>
      <c r="X149" s="1452"/>
      <c r="Y149" s="1452"/>
      <c r="Z149" s="1452"/>
      <c r="AA149" s="1427"/>
      <c r="AB149" s="1452"/>
      <c r="AC149" s="1452"/>
      <c r="AD149" s="1452"/>
      <c r="AE149" s="1452"/>
      <c r="AF149" s="1428"/>
      <c r="AG149" s="1428"/>
      <c r="AH149" s="1428"/>
      <c r="AI149" s="1428"/>
      <c r="AJ149" s="1428"/>
      <c r="AK149" s="1428"/>
      <c r="AL149" s="1429">
        <v>1</v>
      </c>
    </row>
    <row r="150" spans="1:38" s="877" customFormat="1" ht="30" customHeight="1">
      <c r="A150" s="1425"/>
      <c r="B150" s="1504" t="s">
        <v>2791</v>
      </c>
      <c r="C150" s="1502"/>
      <c r="D150" s="1502"/>
      <c r="E150" s="1502"/>
      <c r="F150" s="1502"/>
      <c r="G150" s="1502"/>
      <c r="H150" s="1502"/>
      <c r="I150" s="1502"/>
      <c r="J150" s="1502"/>
      <c r="K150" s="1455"/>
      <c r="L150" s="1455"/>
      <c r="M150" s="1455"/>
      <c r="N150" s="1427"/>
      <c r="O150" s="1427"/>
      <c r="P150" s="1452"/>
      <c r="Q150" s="1452"/>
      <c r="R150" s="1452"/>
      <c r="S150" s="1490"/>
      <c r="T150" s="1452"/>
      <c r="U150" s="1452"/>
      <c r="V150" s="1452"/>
      <c r="W150" s="1452"/>
      <c r="X150" s="1452"/>
      <c r="Y150" s="1452"/>
      <c r="Z150" s="1452"/>
      <c r="AA150" s="1427"/>
      <c r="AB150" s="1452"/>
      <c r="AC150" s="1452"/>
      <c r="AD150" s="1452"/>
      <c r="AE150" s="1452"/>
      <c r="AF150" s="1428"/>
      <c r="AG150" s="1428"/>
      <c r="AH150" s="1428"/>
      <c r="AI150" s="1428"/>
      <c r="AJ150" s="1428"/>
      <c r="AK150" s="1428"/>
      <c r="AL150" s="1429">
        <v>1</v>
      </c>
    </row>
    <row r="151" spans="1:38" s="877" customFormat="1" ht="27">
      <c r="A151" s="1425"/>
      <c r="B151" s="1500"/>
      <c r="C151" s="1425"/>
      <c r="D151" s="1425"/>
      <c r="E151" s="1425"/>
      <c r="F151" s="1425"/>
      <c r="G151" s="1425"/>
      <c r="H151" s="1425"/>
      <c r="I151" s="1490"/>
      <c r="J151" s="1425"/>
      <c r="K151" s="1425"/>
      <c r="L151" s="1425"/>
      <c r="M151" s="1425"/>
      <c r="N151" s="1425"/>
      <c r="O151" s="1490"/>
      <c r="P151" s="1490"/>
      <c r="Q151" s="1490"/>
      <c r="R151" s="1490"/>
      <c r="S151" s="1490"/>
      <c r="T151" s="1427"/>
      <c r="U151" s="1427"/>
      <c r="V151" s="1427"/>
      <c r="W151" s="1427"/>
      <c r="X151" s="1427"/>
      <c r="Y151" s="1427"/>
      <c r="Z151" s="1427"/>
      <c r="AA151" s="1427"/>
      <c r="AB151" s="1427"/>
      <c r="AC151" s="1427"/>
      <c r="AD151" s="1427"/>
      <c r="AE151" s="1427"/>
      <c r="AF151" s="1427"/>
      <c r="AG151" s="1427"/>
      <c r="AH151" s="1427"/>
      <c r="AI151" s="1428"/>
      <c r="AJ151" s="1428"/>
      <c r="AK151" s="1428"/>
      <c r="AL151" s="1429">
        <v>1</v>
      </c>
    </row>
    <row r="152" spans="1:38" s="877" customFormat="1" ht="26.25">
      <c r="A152" s="1425"/>
      <c r="B152" s="1506" t="s">
        <v>3327</v>
      </c>
      <c r="C152" s="1507"/>
      <c r="D152" s="1508"/>
      <c r="E152" s="1491"/>
      <c r="F152" s="1509"/>
      <c r="G152" s="1509"/>
      <c r="H152" s="1509"/>
      <c r="I152" s="1509"/>
      <c r="J152" s="1510"/>
      <c r="K152" s="1510"/>
      <c r="L152" s="1427"/>
      <c r="M152" s="1427"/>
      <c r="N152" s="1427"/>
      <c r="O152" s="1427"/>
      <c r="P152" s="1428"/>
      <c r="Q152" s="1490"/>
      <c r="R152" s="1490"/>
      <c r="S152" s="1490"/>
      <c r="T152" s="1427"/>
      <c r="U152" s="1427"/>
      <c r="V152" s="1427"/>
      <c r="W152" s="1427"/>
      <c r="X152" s="1427"/>
      <c r="Y152" s="1427"/>
      <c r="Z152" s="1427"/>
      <c r="AA152" s="1427"/>
      <c r="AB152" s="1427"/>
      <c r="AC152" s="1427"/>
      <c r="AD152" s="1427"/>
      <c r="AE152" s="1427"/>
      <c r="AF152" s="1427"/>
      <c r="AG152" s="1427"/>
      <c r="AH152" s="1427"/>
      <c r="AI152" s="1428"/>
      <c r="AJ152" s="1428"/>
      <c r="AK152" s="1428"/>
      <c r="AL152" s="1429">
        <v>1</v>
      </c>
    </row>
    <row r="153" spans="1:38" s="877" customFormat="1" ht="26.25">
      <c r="A153" s="1425"/>
      <c r="B153" s="1511" t="s">
        <v>2793</v>
      </c>
      <c r="C153" s="1512"/>
      <c r="D153" s="1513"/>
      <c r="E153" s="1514"/>
      <c r="F153" s="1514"/>
      <c r="G153" s="1514"/>
      <c r="H153" s="1514"/>
      <c r="I153" s="1514"/>
      <c r="J153" s="1514"/>
      <c r="K153" s="1510">
        <v>1</v>
      </c>
      <c r="L153" s="1427"/>
      <c r="M153" s="1427"/>
      <c r="N153" s="1427"/>
      <c r="O153" s="1427"/>
      <c r="P153" s="1428"/>
      <c r="Q153" s="1490"/>
      <c r="R153" s="1490"/>
      <c r="S153" s="1490"/>
      <c r="T153" s="1427"/>
      <c r="U153" s="1427"/>
      <c r="V153" s="1427"/>
      <c r="W153" s="1427"/>
      <c r="X153" s="1427"/>
      <c r="Y153" s="1427"/>
      <c r="Z153" s="1427"/>
      <c r="AA153" s="1427"/>
      <c r="AB153" s="1427"/>
      <c r="AC153" s="1427"/>
      <c r="AD153" s="1427"/>
      <c r="AE153" s="1427"/>
      <c r="AF153" s="1427"/>
      <c r="AG153" s="1427"/>
      <c r="AH153" s="1427"/>
      <c r="AI153" s="1428"/>
      <c r="AJ153" s="1428"/>
      <c r="AK153" s="1428"/>
      <c r="AL153" s="1429">
        <v>1</v>
      </c>
    </row>
    <row r="154" spans="1:38" s="877" customFormat="1" ht="26.25">
      <c r="A154" s="1425"/>
      <c r="B154" s="1515" t="s">
        <v>3316</v>
      </c>
      <c r="C154" s="1512"/>
      <c r="D154" s="1513"/>
      <c r="E154" s="1514"/>
      <c r="F154" s="1514"/>
      <c r="G154" s="1514"/>
      <c r="H154" s="1514"/>
      <c r="I154" s="1514"/>
      <c r="J154" s="1514"/>
      <c r="K154" s="1510">
        <v>1</v>
      </c>
      <c r="L154" s="1427"/>
      <c r="M154" s="1427"/>
      <c r="N154" s="1427"/>
      <c r="O154" s="1427"/>
      <c r="P154" s="1428"/>
      <c r="Q154" s="1490"/>
      <c r="R154" s="1490"/>
      <c r="S154" s="1490"/>
      <c r="T154" s="1427"/>
      <c r="U154" s="1427"/>
      <c r="V154" s="1427"/>
      <c r="W154" s="1427"/>
      <c r="X154" s="1427"/>
      <c r="Y154" s="1427"/>
      <c r="Z154" s="1427"/>
      <c r="AA154" s="1427"/>
      <c r="AB154" s="1427"/>
      <c r="AC154" s="1427"/>
      <c r="AD154" s="1427"/>
      <c r="AE154" s="1427"/>
      <c r="AF154" s="1427"/>
      <c r="AG154" s="1427"/>
      <c r="AH154" s="1427"/>
      <c r="AI154" s="1428"/>
      <c r="AJ154" s="1428"/>
      <c r="AK154" s="1428"/>
      <c r="AL154" s="1429">
        <v>1</v>
      </c>
    </row>
    <row r="155" spans="1:38" s="877" customFormat="1" ht="26.25">
      <c r="A155" s="1425"/>
      <c r="B155" s="1516" t="s">
        <v>3317</v>
      </c>
      <c r="C155" s="1507"/>
      <c r="D155" s="1517"/>
      <c r="E155" s="1491"/>
      <c r="F155" s="1518" t="s">
        <v>2796</v>
      </c>
      <c r="G155" s="1509"/>
      <c r="H155" s="1509"/>
      <c r="I155" s="1509"/>
      <c r="J155" s="1510"/>
      <c r="K155" s="1510"/>
      <c r="L155" s="1427"/>
      <c r="M155" s="1427"/>
      <c r="N155" s="1427"/>
      <c r="O155" s="1427"/>
      <c r="P155" s="1428"/>
      <c r="Q155" s="1490"/>
      <c r="R155" s="1490"/>
      <c r="S155" s="1490"/>
      <c r="T155" s="1427"/>
      <c r="U155" s="1427"/>
      <c r="V155" s="1427"/>
      <c r="W155" s="1427"/>
      <c r="X155" s="1427"/>
      <c r="Y155" s="1427"/>
      <c r="Z155" s="1427"/>
      <c r="AA155" s="1427"/>
      <c r="AB155" s="1427"/>
      <c r="AC155" s="1427"/>
      <c r="AD155" s="1427"/>
      <c r="AE155" s="1427"/>
      <c r="AF155" s="1427"/>
      <c r="AG155" s="1427"/>
      <c r="AH155" s="1427"/>
      <c r="AI155" s="1428"/>
      <c r="AJ155" s="1428"/>
      <c r="AK155" s="1428"/>
      <c r="AL155" s="1429">
        <v>1</v>
      </c>
    </row>
    <row r="156" spans="1:38" s="877" customFormat="1" ht="26.25">
      <c r="A156" s="1425"/>
      <c r="B156" s="1519"/>
      <c r="C156" s="1520" t="s">
        <v>3318</v>
      </c>
      <c r="D156" s="1517"/>
      <c r="E156" s="1491"/>
      <c r="F156" s="1509"/>
      <c r="G156" s="1509"/>
      <c r="H156" s="1509"/>
      <c r="I156" s="1509"/>
      <c r="J156" s="1510">
        <v>1</v>
      </c>
      <c r="K156" s="1510">
        <v>1</v>
      </c>
      <c r="L156" s="1427"/>
      <c r="M156" s="1427"/>
      <c r="N156" s="1427"/>
      <c r="O156" s="1427"/>
      <c r="P156" s="1428"/>
      <c r="Q156" s="1490"/>
      <c r="R156" s="1490"/>
      <c r="S156" s="1490"/>
      <c r="T156" s="1427"/>
      <c r="U156" s="1427"/>
      <c r="V156" s="1427"/>
      <c r="W156" s="1427"/>
      <c r="X156" s="1427"/>
      <c r="Y156" s="1427"/>
      <c r="Z156" s="1427"/>
      <c r="AA156" s="1427"/>
      <c r="AB156" s="1427"/>
      <c r="AC156" s="1427"/>
      <c r="AD156" s="1427"/>
      <c r="AE156" s="1427"/>
      <c r="AF156" s="1427"/>
      <c r="AG156" s="1427"/>
      <c r="AH156" s="1427"/>
      <c r="AI156" s="1428"/>
      <c r="AJ156" s="1428"/>
      <c r="AK156" s="1428"/>
      <c r="AL156" s="1429">
        <v>1</v>
      </c>
    </row>
    <row r="157" spans="1:38" s="877" customFormat="1" ht="26.25">
      <c r="A157" s="1425"/>
      <c r="B157" s="1521" t="str">
        <f>IF(B156="","",IF(AND(CODE(LEFT(B156,1))=66,CODE(RIGHT(B156,1))=90),"",CHOOSE(MATCH((LEN(B156)&amp;CODE(RIGHT(B156,1)))*1,{165;190;265;290},1),CHAR(CODE(B156)+1),"AA",LEFT(B156,1)&amp;CHAR(CODE(RIGHT(B156,1))+1),"BA",LEFT(B156,2)&amp;CHAR(CODE(RIGHT(B156,1))+1))))</f>
        <v/>
      </c>
      <c r="C157" s="1522" t="str">
        <f ca="1">_xlfn.FORMULATEXT(B157)</f>
        <v>=SI(B156="";"";SI(ET(CODE(GAUCHE(B156;1))=66;CODE(DROITE(B156;1))=90);"";CHOISIR(EQUIV((NBCAR(B156)&amp;CODE(DROITE(B156;1)))*1;{165;190;265;290};1);CAR(CODE(B156)+1);"AA";GAUCHE(B156;1)&amp;CAR(CODE(DROITE(B156;1))+1);"BA";GAUCHE(B156;2)&amp;CAR(CODE(DROITE(B156;1))+1))))</v>
      </c>
      <c r="D157" s="1517"/>
      <c r="E157" s="1491"/>
      <c r="F157" s="1509"/>
      <c r="G157" s="1509"/>
      <c r="H157" s="1509"/>
      <c r="I157" s="1509"/>
      <c r="J157" s="1510"/>
      <c r="K157" s="1510"/>
      <c r="L157" s="1427"/>
      <c r="M157" s="1427"/>
      <c r="N157" s="1427"/>
      <c r="O157" s="1427"/>
      <c r="P157" s="1428"/>
      <c r="Q157" s="1490"/>
      <c r="R157" s="1490"/>
      <c r="S157" s="1490"/>
      <c r="T157" s="1427"/>
      <c r="U157" s="1427"/>
      <c r="V157" s="1427"/>
      <c r="W157" s="1427"/>
      <c r="X157" s="1427"/>
      <c r="Y157" s="1427"/>
      <c r="Z157" s="1427"/>
      <c r="AA157" s="1427"/>
      <c r="AB157" s="1427"/>
      <c r="AC157" s="1427"/>
      <c r="AD157" s="1427"/>
      <c r="AE157" s="1427"/>
      <c r="AF157" s="1427"/>
      <c r="AG157" s="1427"/>
      <c r="AH157" s="1427"/>
      <c r="AI157" s="1428"/>
      <c r="AJ157" s="1428"/>
      <c r="AK157" s="1428"/>
      <c r="AL157" s="1429">
        <v>1</v>
      </c>
    </row>
    <row r="158" spans="1:38" s="877" customFormat="1" ht="26.25">
      <c r="A158" s="1425"/>
      <c r="B158" s="1521"/>
      <c r="C158" s="1522"/>
      <c r="D158" s="1517"/>
      <c r="E158" s="1491"/>
      <c r="F158" s="1509"/>
      <c r="G158" s="1509"/>
      <c r="H158" s="1509"/>
      <c r="I158" s="1509"/>
      <c r="J158" s="1510"/>
      <c r="K158" s="1510"/>
      <c r="L158" s="1427"/>
      <c r="M158" s="1427"/>
      <c r="N158" s="1427"/>
      <c r="O158" s="1427"/>
      <c r="P158" s="1428"/>
      <c r="Q158" s="1490"/>
      <c r="R158" s="1490"/>
      <c r="S158" s="1490"/>
      <c r="T158" s="1427"/>
      <c r="U158" s="1427"/>
      <c r="V158" s="1427"/>
      <c r="W158" s="1427"/>
      <c r="X158" s="1427"/>
      <c r="Y158" s="1427"/>
      <c r="Z158" s="1427"/>
      <c r="AA158" s="1427"/>
      <c r="AB158" s="1427"/>
      <c r="AC158" s="1427"/>
      <c r="AD158" s="1427"/>
      <c r="AE158" s="1427"/>
      <c r="AF158" s="1427"/>
      <c r="AG158" s="1427"/>
      <c r="AH158" s="1427"/>
      <c r="AI158" s="1428"/>
      <c r="AJ158" s="1428"/>
      <c r="AK158" s="1428"/>
      <c r="AL158" s="1429">
        <v>1</v>
      </c>
    </row>
    <row r="159" spans="1:38" s="877" customFormat="1" ht="26.25">
      <c r="A159" s="1425"/>
      <c r="B159" s="1506" t="s">
        <v>3319</v>
      </c>
      <c r="C159" s="1506"/>
      <c r="D159" s="1506"/>
      <c r="E159" s="1506"/>
      <c r="F159" s="1506"/>
      <c r="G159" s="1506"/>
      <c r="H159" s="1427"/>
      <c r="I159" s="1493"/>
      <c r="J159" s="1427"/>
      <c r="K159" s="1427"/>
      <c r="L159" s="1427"/>
      <c r="M159" s="1427"/>
      <c r="N159" s="1427"/>
      <c r="O159" s="1427"/>
      <c r="P159" s="1428"/>
      <c r="Q159" s="1490"/>
      <c r="R159" s="1490"/>
      <c r="S159" s="1490"/>
      <c r="T159" s="1427"/>
      <c r="U159" s="1427"/>
      <c r="V159" s="1427"/>
      <c r="W159" s="1427"/>
      <c r="X159" s="1427"/>
      <c r="Y159" s="1427"/>
      <c r="Z159" s="1427"/>
      <c r="AA159" s="1427"/>
      <c r="AB159" s="1427"/>
      <c r="AC159" s="1427"/>
      <c r="AD159" s="1427"/>
      <c r="AE159" s="1427"/>
      <c r="AF159" s="1427"/>
      <c r="AG159" s="1427"/>
      <c r="AH159" s="1427"/>
      <c r="AI159" s="1428"/>
      <c r="AJ159" s="1428"/>
      <c r="AK159" s="1428"/>
      <c r="AL159" s="1429">
        <v>1</v>
      </c>
    </row>
    <row r="160" spans="1:38" s="877" customFormat="1" ht="26.25">
      <c r="A160" s="1425"/>
      <c r="B160" s="1506" t="s">
        <v>3320</v>
      </c>
      <c r="C160" s="1506"/>
      <c r="D160" s="1506"/>
      <c r="E160" s="1506"/>
      <c r="F160" s="1506"/>
      <c r="G160" s="1506"/>
      <c r="H160" s="1427"/>
      <c r="I160" s="1493"/>
      <c r="J160" s="1427"/>
      <c r="K160" s="1427"/>
      <c r="L160" s="1427"/>
      <c r="M160" s="1427"/>
      <c r="N160" s="1427"/>
      <c r="O160" s="1427"/>
      <c r="P160" s="1428"/>
      <c r="Q160" s="1490"/>
      <c r="R160" s="1490"/>
      <c r="S160" s="1490"/>
      <c r="T160" s="1427"/>
      <c r="U160" s="1427"/>
      <c r="V160" s="1427"/>
      <c r="W160" s="1427"/>
      <c r="X160" s="1427"/>
      <c r="Y160" s="1427"/>
      <c r="Z160" s="1427"/>
      <c r="AA160" s="1427"/>
      <c r="AB160" s="1427"/>
      <c r="AC160" s="1427"/>
      <c r="AD160" s="1427"/>
      <c r="AE160" s="1427"/>
      <c r="AF160" s="1427"/>
      <c r="AG160" s="1427"/>
      <c r="AH160" s="1427"/>
      <c r="AI160" s="1428"/>
      <c r="AJ160" s="1428"/>
      <c r="AK160" s="1428"/>
      <c r="AL160" s="1429">
        <v>1</v>
      </c>
    </row>
    <row r="161" spans="1:40" s="877" customFormat="1" ht="26.25">
      <c r="A161" s="1425"/>
      <c r="B161" s="1523" t="s">
        <v>882</v>
      </c>
      <c r="C161" s="1506" t="s">
        <v>3321</v>
      </c>
      <c r="D161" s="1493"/>
      <c r="E161" s="1493"/>
      <c r="F161" s="1493"/>
      <c r="G161" s="1493"/>
      <c r="H161" s="1427"/>
      <c r="I161" s="1493"/>
      <c r="J161" s="1427"/>
      <c r="K161" s="1427"/>
      <c r="L161" s="1427"/>
      <c r="M161" s="1427"/>
      <c r="N161" s="1427"/>
      <c r="O161" s="1427"/>
      <c r="P161" s="1428"/>
      <c r="Q161" s="1490"/>
      <c r="R161" s="1490"/>
      <c r="S161" s="1490"/>
      <c r="T161" s="1427"/>
      <c r="U161" s="1427"/>
      <c r="V161" s="1427"/>
      <c r="W161" s="1427"/>
      <c r="X161" s="1427"/>
      <c r="Y161" s="1427"/>
      <c r="Z161" s="1427"/>
      <c r="AA161" s="1427"/>
      <c r="AB161" s="1427"/>
      <c r="AC161" s="1427"/>
      <c r="AD161" s="1427"/>
      <c r="AE161" s="1427"/>
      <c r="AF161" s="1427"/>
      <c r="AG161" s="1427"/>
      <c r="AH161" s="1427"/>
      <c r="AI161" s="1428"/>
      <c r="AJ161" s="1428"/>
      <c r="AK161" s="1428"/>
      <c r="AL161" s="1429">
        <v>1</v>
      </c>
    </row>
    <row r="162" spans="1:40" s="877" customFormat="1" ht="26.25">
      <c r="A162" s="1425"/>
      <c r="B162" s="1524" t="str">
        <f>IF(COLUMN()-COLUMN(B162)+1&lt;=26, CHAR(64+COLUMN()-COLUMN(B162)+1), CHAR(64+INT((COLUMN()-COLUMN(B162))/26))&amp;CHAR(64+MOD(COLUMN()-COLUMN(B162)-1,26)+1))</f>
        <v>A</v>
      </c>
      <c r="C162" s="1519" t="s">
        <v>1730</v>
      </c>
      <c r="D162" s="1519" t="s">
        <v>1731</v>
      </c>
      <c r="E162" s="1519" t="s">
        <v>1732</v>
      </c>
      <c r="F162" s="1519" t="s">
        <v>2800</v>
      </c>
      <c r="G162" s="1493"/>
      <c r="H162" s="1427"/>
      <c r="I162" s="1493"/>
      <c r="J162" s="1427"/>
      <c r="K162" s="1427"/>
      <c r="L162" s="1427"/>
      <c r="M162" s="1427"/>
      <c r="N162" s="1427"/>
      <c r="O162" s="1427"/>
      <c r="P162" s="1428"/>
      <c r="Q162" s="1490"/>
      <c r="R162" s="1490"/>
      <c r="S162" s="1490"/>
      <c r="T162" s="1427"/>
      <c r="U162" s="1427"/>
      <c r="V162" s="1427"/>
      <c r="W162" s="1427"/>
      <c r="X162" s="1427"/>
      <c r="Y162" s="1427"/>
      <c r="Z162" s="1427"/>
      <c r="AA162" s="1427"/>
      <c r="AB162" s="1427"/>
      <c r="AC162" s="1427"/>
      <c r="AD162" s="1427"/>
      <c r="AE162" s="1427"/>
      <c r="AF162" s="1427"/>
      <c r="AG162" s="1427"/>
      <c r="AH162" s="1427"/>
      <c r="AI162" s="1428"/>
      <c r="AJ162" s="1428"/>
      <c r="AK162" s="1428"/>
      <c r="AL162" s="1429">
        <v>1</v>
      </c>
    </row>
    <row r="163" spans="1:40" s="877" customFormat="1" ht="26.25">
      <c r="A163" s="1425"/>
      <c r="B163" s="1506" t="s">
        <v>3322</v>
      </c>
      <c r="C163" s="1508"/>
      <c r="D163" s="1492"/>
      <c r="E163" s="1492"/>
      <c r="F163" s="1492"/>
      <c r="G163" s="1492"/>
      <c r="H163" s="1492"/>
      <c r="I163" s="1492"/>
      <c r="J163" s="1427"/>
      <c r="K163" s="1427"/>
      <c r="L163" s="1427"/>
      <c r="M163" s="1427"/>
      <c r="N163" s="1427"/>
      <c r="O163" s="1427"/>
      <c r="P163" s="1428"/>
      <c r="Q163" s="1490"/>
      <c r="R163" s="1490"/>
      <c r="S163" s="1490"/>
      <c r="T163" s="1427"/>
      <c r="U163" s="1427"/>
      <c r="V163" s="1427"/>
      <c r="W163" s="1427"/>
      <c r="X163" s="1427"/>
      <c r="Y163" s="1427"/>
      <c r="Z163" s="1427"/>
      <c r="AA163" s="1427"/>
      <c r="AB163" s="1427"/>
      <c r="AC163" s="1427"/>
      <c r="AD163" s="1427"/>
      <c r="AE163" s="1427"/>
      <c r="AF163" s="1427"/>
      <c r="AG163" s="1427"/>
      <c r="AH163" s="1427"/>
      <c r="AI163" s="1428"/>
      <c r="AJ163" s="1428"/>
      <c r="AK163" s="1428"/>
      <c r="AL163" s="1429">
        <v>1</v>
      </c>
    </row>
    <row r="164" spans="1:40" s="877" customFormat="1" ht="26.25">
      <c r="A164" s="1425"/>
      <c r="B164" s="1521"/>
      <c r="C164" s="1522"/>
      <c r="D164" s="1517"/>
      <c r="E164" s="1491"/>
      <c r="F164" s="1509"/>
      <c r="G164" s="1509"/>
      <c r="H164" s="1509"/>
      <c r="I164" s="1509"/>
      <c r="J164" s="1510"/>
      <c r="K164" s="1510"/>
      <c r="L164" s="1427"/>
      <c r="M164" s="1427"/>
      <c r="N164" s="1427"/>
      <c r="O164" s="1427"/>
      <c r="P164" s="1428"/>
      <c r="Q164" s="1490"/>
      <c r="R164" s="1490"/>
      <c r="S164" s="1490"/>
      <c r="T164" s="1427"/>
      <c r="U164" s="1427"/>
      <c r="V164" s="1427"/>
      <c r="W164" s="1427"/>
      <c r="X164" s="1427"/>
      <c r="Y164" s="1427"/>
      <c r="Z164" s="1427"/>
      <c r="AA164" s="1427"/>
      <c r="AB164" s="1427"/>
      <c r="AC164" s="1427"/>
      <c r="AD164" s="1427"/>
      <c r="AE164" s="1427"/>
      <c r="AF164" s="1427"/>
      <c r="AG164" s="1427"/>
      <c r="AH164" s="1427"/>
      <c r="AI164" s="1428"/>
      <c r="AJ164" s="1428"/>
      <c r="AK164" s="1428"/>
      <c r="AL164" s="1429">
        <v>1</v>
      </c>
    </row>
    <row r="165" spans="1:40" s="877" customFormat="1" ht="26.25">
      <c r="A165" s="1425"/>
      <c r="B165" s="1521"/>
      <c r="C165" s="1522"/>
      <c r="D165" s="1517"/>
      <c r="E165" s="1491"/>
      <c r="F165" s="1509"/>
      <c r="G165" s="1509"/>
      <c r="H165" s="1509"/>
      <c r="I165" s="1509"/>
      <c r="J165" s="1510"/>
      <c r="K165" s="1510"/>
      <c r="L165" s="1427"/>
      <c r="M165" s="1427"/>
      <c r="N165" s="1427"/>
      <c r="O165" s="1427"/>
      <c r="P165" s="1428"/>
      <c r="Q165" s="1490"/>
      <c r="R165" s="1490"/>
      <c r="S165" s="1490"/>
      <c r="T165" s="1427"/>
      <c r="U165" s="1427"/>
      <c r="V165" s="1427"/>
      <c r="W165" s="1427"/>
      <c r="X165" s="1427"/>
      <c r="Y165" s="1427"/>
      <c r="Z165" s="1427"/>
      <c r="AA165" s="1427"/>
      <c r="AB165" s="1427"/>
      <c r="AC165" s="1427"/>
      <c r="AD165" s="1427"/>
      <c r="AE165" s="1427"/>
      <c r="AF165" s="1427"/>
      <c r="AG165" s="1427"/>
      <c r="AH165" s="1427"/>
      <c r="AI165" s="1428"/>
      <c r="AJ165" s="1428"/>
      <c r="AK165" s="1428"/>
      <c r="AL165" s="1429">
        <v>1</v>
      </c>
    </row>
    <row r="166" spans="1:40" s="1488" customFormat="1" ht="40.5" customHeight="1">
      <c r="A166" s="1425"/>
      <c r="B166" s="1525" t="s">
        <v>3323</v>
      </c>
      <c r="C166" s="1425"/>
      <c r="D166" s="1425"/>
      <c r="E166" s="1425"/>
      <c r="F166" s="1425"/>
      <c r="G166" s="1425"/>
      <c r="H166" s="1425"/>
      <c r="I166" s="1452"/>
      <c r="J166" s="1425"/>
      <c r="K166" s="1425"/>
      <c r="L166" s="1425"/>
      <c r="M166" s="1425"/>
      <c r="N166" s="1425"/>
      <c r="O166" s="1427"/>
      <c r="P166" s="1452"/>
      <c r="Q166" s="1452"/>
      <c r="R166" s="1452"/>
      <c r="S166" s="1452"/>
      <c r="T166" s="1525" t="s">
        <v>3324</v>
      </c>
      <c r="U166" s="1427"/>
      <c r="V166" s="1427"/>
      <c r="W166" s="1427"/>
      <c r="X166" s="1427"/>
      <c r="Y166" s="1427"/>
      <c r="Z166" s="1526"/>
      <c r="AA166" s="1526"/>
      <c r="AB166" s="1526"/>
      <c r="AC166" s="1526"/>
      <c r="AD166" s="1526"/>
      <c r="AE166" s="1526"/>
      <c r="AF166" s="1526"/>
      <c r="AG166" s="1526"/>
      <c r="AH166" s="1527"/>
      <c r="AI166" s="1527"/>
      <c r="AJ166" s="1427"/>
      <c r="AK166" s="1427"/>
      <c r="AL166" s="1429">
        <v>1</v>
      </c>
      <c r="AM166" s="877"/>
      <c r="AN166" s="877"/>
    </row>
    <row r="167" spans="1:40" s="1488" customFormat="1" ht="40.5" customHeight="1">
      <c r="A167" s="1425"/>
      <c r="B167" s="1500"/>
      <c r="C167" s="1475" t="s">
        <v>2804</v>
      </c>
      <c r="D167" s="1425"/>
      <c r="E167" s="1528" t="s">
        <v>2805</v>
      </c>
      <c r="F167" s="1452"/>
      <c r="G167" s="1529" t="s">
        <v>2806</v>
      </c>
      <c r="H167" s="1425"/>
      <c r="I167" s="1452"/>
      <c r="J167" s="1433" t="s">
        <v>2807</v>
      </c>
      <c r="K167" s="1425"/>
      <c r="L167" s="1425"/>
      <c r="M167" s="1425"/>
      <c r="N167" s="1425"/>
      <c r="O167" s="1427"/>
      <c r="P167" s="1452"/>
      <c r="Q167" s="1452"/>
      <c r="R167" s="1452"/>
      <c r="S167" s="1452"/>
      <c r="T167" s="1530" t="s">
        <v>2808</v>
      </c>
      <c r="U167" s="1531"/>
      <c r="V167" s="1532">
        <v>15.5</v>
      </c>
      <c r="W167" s="1427"/>
      <c r="X167" s="1533">
        <v>15.5</v>
      </c>
      <c r="Y167" s="1427"/>
      <c r="Z167" s="1526"/>
      <c r="AA167" s="1526"/>
      <c r="AB167" s="1526"/>
      <c r="AC167" s="1526"/>
      <c r="AD167" s="1526"/>
      <c r="AE167" s="1526"/>
      <c r="AF167" s="1526"/>
      <c r="AG167" s="1526"/>
      <c r="AH167" s="1527"/>
      <c r="AI167" s="1527"/>
      <c r="AJ167" s="1427"/>
      <c r="AK167" s="1427"/>
      <c r="AL167" s="1429">
        <v>1</v>
      </c>
      <c r="AM167" s="877"/>
      <c r="AN167" s="877"/>
    </row>
    <row r="168" spans="1:40" s="1488" customFormat="1" ht="40.5" customHeight="1">
      <c r="A168" s="1425"/>
      <c r="B168" s="1500"/>
      <c r="C168" s="1475" t="s">
        <v>2809</v>
      </c>
      <c r="D168" s="1425"/>
      <c r="E168" s="1528" t="s">
        <v>2810</v>
      </c>
      <c r="F168" s="1452"/>
      <c r="G168" s="1529" t="s">
        <v>2811</v>
      </c>
      <c r="H168" s="1425"/>
      <c r="I168" s="1452"/>
      <c r="J168" s="1433" t="s">
        <v>2812</v>
      </c>
      <c r="K168" s="1425"/>
      <c r="L168" s="1425"/>
      <c r="M168" s="1425"/>
      <c r="N168" s="1425"/>
      <c r="O168" s="1427"/>
      <c r="P168" s="1452"/>
      <c r="Q168" s="1452"/>
      <c r="R168" s="1452"/>
      <c r="S168" s="1452"/>
      <c r="T168" s="1534" t="s">
        <v>3325</v>
      </c>
      <c r="U168" s="1531"/>
      <c r="V168" s="1528" t="s">
        <v>955</v>
      </c>
      <c r="W168" s="1427"/>
      <c r="X168" s="1535" t="s">
        <v>956</v>
      </c>
      <c r="Y168" s="1427"/>
      <c r="Z168" s="1526"/>
      <c r="AA168" s="1526"/>
      <c r="AB168" s="1526"/>
      <c r="AC168" s="1526"/>
      <c r="AD168" s="1526"/>
      <c r="AE168" s="1526"/>
      <c r="AF168" s="1526"/>
      <c r="AG168" s="1526"/>
      <c r="AH168" s="1527"/>
      <c r="AI168" s="1527"/>
      <c r="AJ168" s="1427"/>
      <c r="AK168" s="1427"/>
      <c r="AL168" s="1429">
        <v>1</v>
      </c>
      <c r="AM168" s="877"/>
      <c r="AN168" s="877"/>
    </row>
    <row r="169" spans="1:40" s="1488" customFormat="1" ht="40.5" customHeight="1">
      <c r="A169" s="1425"/>
      <c r="B169" s="1500"/>
      <c r="C169" s="1425"/>
      <c r="D169" s="1425"/>
      <c r="E169" s="1425"/>
      <c r="F169" s="1425"/>
      <c r="G169" s="1425"/>
      <c r="H169" s="1425"/>
      <c r="I169" s="1452"/>
      <c r="J169" s="1425"/>
      <c r="K169" s="1425"/>
      <c r="L169" s="1425"/>
      <c r="M169" s="1425"/>
      <c r="N169" s="1425"/>
      <c r="O169" s="1452"/>
      <c r="P169" s="1452"/>
      <c r="Q169" s="1452"/>
      <c r="R169" s="1452"/>
      <c r="S169" s="1452"/>
      <c r="T169" s="1427"/>
      <c r="U169" s="1427"/>
      <c r="V169" s="1427"/>
      <c r="W169" s="1427"/>
      <c r="X169" s="1427"/>
      <c r="Y169" s="1427"/>
      <c r="Z169" s="1526"/>
      <c r="AA169" s="1526"/>
      <c r="AB169" s="1526"/>
      <c r="AC169" s="1526"/>
      <c r="AD169" s="1526"/>
      <c r="AE169" s="1526"/>
      <c r="AF169" s="1526"/>
      <c r="AG169" s="1526"/>
      <c r="AH169" s="1527"/>
      <c r="AI169" s="1527"/>
      <c r="AJ169" s="1427"/>
      <c r="AK169" s="1427"/>
      <c r="AL169" s="1429">
        <v>1</v>
      </c>
      <c r="AM169" s="877"/>
      <c r="AN169" s="877"/>
    </row>
    <row r="170" spans="1:40" s="1488" customFormat="1" ht="40.5" customHeight="1">
      <c r="A170" s="1425"/>
      <c r="B170" s="1525" t="s">
        <v>3326</v>
      </c>
      <c r="C170" s="1425"/>
      <c r="D170" s="1425"/>
      <c r="E170" s="1425"/>
      <c r="F170" s="1425"/>
      <c r="G170" s="1425"/>
      <c r="H170" s="1425"/>
      <c r="I170" s="1452"/>
      <c r="J170" s="1425"/>
      <c r="K170" s="1425"/>
      <c r="L170" s="1425"/>
      <c r="M170" s="1425"/>
      <c r="N170" s="1425"/>
      <c r="O170" s="1452"/>
      <c r="P170" s="1452"/>
      <c r="Q170" s="1452"/>
      <c r="R170" s="1452"/>
      <c r="S170" s="1452"/>
      <c r="T170" s="1427"/>
      <c r="U170" s="1427"/>
      <c r="V170" s="1427"/>
      <c r="W170" s="1427"/>
      <c r="X170" s="1427"/>
      <c r="Y170" s="1427"/>
      <c r="Z170" s="1427"/>
      <c r="AA170" s="1427"/>
      <c r="AB170" s="1427"/>
      <c r="AC170" s="1427"/>
      <c r="AD170" s="1427"/>
      <c r="AE170" s="1427"/>
      <c r="AF170" s="1427"/>
      <c r="AG170" s="1427"/>
      <c r="AH170" s="1427"/>
      <c r="AI170" s="1427"/>
      <c r="AJ170" s="1427"/>
      <c r="AK170" s="1427"/>
      <c r="AL170" s="1429">
        <v>1</v>
      </c>
      <c r="AM170" s="877"/>
      <c r="AN170" s="877"/>
    </row>
    <row r="171" spans="1:40" s="1488" customFormat="1" ht="40.5" customHeight="1">
      <c r="A171" s="1425"/>
      <c r="B171" s="1500"/>
      <c r="C171" s="1536" t="s">
        <v>2815</v>
      </c>
      <c r="D171" s="1425"/>
      <c r="E171" s="1425"/>
      <c r="F171" s="1425"/>
      <c r="G171" s="1425"/>
      <c r="H171" s="1537" t="s">
        <v>2816</v>
      </c>
      <c r="I171" s="1537"/>
      <c r="J171" s="1425"/>
      <c r="K171" s="1425"/>
      <c r="L171" s="1425"/>
      <c r="M171" s="1425"/>
      <c r="N171" s="1425"/>
      <c r="O171" s="1452"/>
      <c r="P171" s="1452"/>
      <c r="Q171" s="1452"/>
      <c r="R171" s="1452"/>
      <c r="S171" s="1538" t="s">
        <v>2817</v>
      </c>
      <c r="T171" s="1538"/>
      <c r="U171" s="1427"/>
      <c r="V171" s="1427"/>
      <c r="W171" s="1427"/>
      <c r="X171" s="1427"/>
      <c r="Y171" s="1539" t="s">
        <v>2818</v>
      </c>
      <c r="Z171" s="1427"/>
      <c r="AA171" s="1427"/>
      <c r="AB171" s="1427"/>
      <c r="AC171" s="1427"/>
      <c r="AD171" s="1427"/>
      <c r="AE171" s="1427"/>
      <c r="AF171" s="1427"/>
      <c r="AG171" s="1427"/>
      <c r="AH171" s="1427"/>
      <c r="AI171" s="1427"/>
      <c r="AJ171" s="1427"/>
      <c r="AK171" s="1427"/>
      <c r="AL171" s="1429">
        <v>1</v>
      </c>
      <c r="AM171" s="877"/>
      <c r="AN171" s="877"/>
    </row>
    <row r="172" spans="1:40" s="1488" customFormat="1" ht="40.5" customHeight="1">
      <c r="A172" s="1425"/>
      <c r="B172" s="1500"/>
      <c r="C172" s="1540" t="s">
        <v>2819</v>
      </c>
      <c r="D172" s="1425"/>
      <c r="E172" s="1425"/>
      <c r="F172" s="1425"/>
      <c r="G172" s="1425"/>
      <c r="H172" s="1541" t="s">
        <v>2820</v>
      </c>
      <c r="I172" s="1541"/>
      <c r="J172" s="1425"/>
      <c r="K172" s="1425"/>
      <c r="L172" s="1425"/>
      <c r="M172" s="1425"/>
      <c r="N172" s="1425"/>
      <c r="O172" s="1452"/>
      <c r="P172" s="1452"/>
      <c r="Q172" s="1452"/>
      <c r="R172" s="1452"/>
      <c r="S172" s="1542" t="s">
        <v>2821</v>
      </c>
      <c r="T172" s="1542"/>
      <c r="U172" s="1427"/>
      <c r="V172" s="1427"/>
      <c r="W172" s="1427"/>
      <c r="X172" s="1427"/>
      <c r="Y172" s="1543" t="s">
        <v>2822</v>
      </c>
      <c r="Z172" s="1427"/>
      <c r="AA172" s="1427"/>
      <c r="AB172" s="1427"/>
      <c r="AC172" s="1427"/>
      <c r="AD172" s="1427"/>
      <c r="AE172" s="1427"/>
      <c r="AF172" s="1427"/>
      <c r="AG172" s="1427"/>
      <c r="AH172" s="1427"/>
      <c r="AI172" s="1427"/>
      <c r="AJ172" s="1427"/>
      <c r="AK172" s="1427"/>
      <c r="AL172" s="1429">
        <v>1</v>
      </c>
      <c r="AM172" s="877"/>
      <c r="AN172" s="877"/>
    </row>
    <row r="173" spans="1:40" s="1488" customFormat="1" ht="40.5" customHeight="1">
      <c r="A173" s="1425"/>
      <c r="B173" s="1500"/>
      <c r="C173" s="1544" t="s">
        <v>2823</v>
      </c>
      <c r="D173" s="1425"/>
      <c r="E173" s="1425"/>
      <c r="F173" s="1425"/>
      <c r="G173" s="1425"/>
      <c r="H173" s="1425"/>
      <c r="I173" s="1452"/>
      <c r="J173" s="1425"/>
      <c r="K173" s="1425"/>
      <c r="L173" s="1425"/>
      <c r="M173" s="1425"/>
      <c r="N173" s="1425"/>
      <c r="O173" s="1452"/>
      <c r="P173" s="1452"/>
      <c r="Q173" s="1452"/>
      <c r="R173" s="1452"/>
      <c r="S173" s="1452"/>
      <c r="T173" s="1427"/>
      <c r="U173" s="1427"/>
      <c r="V173" s="1427"/>
      <c r="W173" s="1427"/>
      <c r="X173" s="1427"/>
      <c r="Y173" s="1427"/>
      <c r="Z173" s="1427"/>
      <c r="AA173" s="1427"/>
      <c r="AB173" s="1427"/>
      <c r="AC173" s="1427"/>
      <c r="AD173" s="1427"/>
      <c r="AE173" s="1427"/>
      <c r="AF173" s="1427"/>
      <c r="AG173" s="1427"/>
      <c r="AH173" s="1427"/>
      <c r="AI173" s="1427"/>
      <c r="AJ173" s="1427"/>
      <c r="AK173" s="1427"/>
      <c r="AL173" s="1429">
        <v>1</v>
      </c>
      <c r="AM173" s="877"/>
      <c r="AN173" s="877"/>
    </row>
    <row r="174" spans="1:40" ht="27">
      <c r="A174" s="1425"/>
      <c r="B174" s="1500"/>
      <c r="C174" s="1425"/>
      <c r="D174" s="1425"/>
      <c r="E174" s="1425"/>
      <c r="F174" s="1425"/>
      <c r="G174" s="1425"/>
      <c r="H174" s="1425"/>
      <c r="I174" s="1490"/>
      <c r="J174" s="1425"/>
      <c r="K174" s="1425"/>
      <c r="L174" s="1425"/>
      <c r="M174" s="1425"/>
      <c r="N174" s="1425"/>
      <c r="O174" s="1490"/>
      <c r="P174" s="1490"/>
      <c r="Q174" s="1490"/>
      <c r="R174" s="1490"/>
      <c r="S174" s="1490"/>
      <c r="T174" s="1427"/>
      <c r="U174" s="1427"/>
      <c r="V174" s="1427"/>
      <c r="W174" s="1427"/>
      <c r="X174" s="1427"/>
      <c r="Y174" s="1427"/>
      <c r="Z174" s="1427"/>
      <c r="AA174" s="1427"/>
      <c r="AB174" s="1427"/>
      <c r="AC174" s="1427"/>
      <c r="AD174" s="1427"/>
      <c r="AE174" s="1427"/>
      <c r="AF174" s="1427"/>
      <c r="AG174" s="1427"/>
      <c r="AH174" s="1427"/>
      <c r="AI174" s="1428"/>
      <c r="AJ174" s="1428"/>
      <c r="AK174" s="1428"/>
      <c r="AL174" s="1429">
        <v>1</v>
      </c>
    </row>
    <row r="175" spans="1:40" customFormat="1" ht="30" customHeight="1">
      <c r="A175" s="1510"/>
      <c r="B175" s="1510"/>
      <c r="C175" s="1510"/>
      <c r="D175" s="1545" t="s">
        <v>3235</v>
      </c>
      <c r="E175" s="1545"/>
      <c r="F175" s="1545"/>
      <c r="G175" s="1545"/>
      <c r="H175" s="1545"/>
      <c r="I175" s="1545"/>
      <c r="J175" s="1545"/>
      <c r="K175" s="1545"/>
      <c r="L175" s="1545"/>
      <c r="M175" s="1545"/>
      <c r="N175" s="1545"/>
      <c r="O175" s="1545"/>
      <c r="P175" s="1510"/>
      <c r="Q175" s="1510"/>
      <c r="R175" s="1510"/>
      <c r="S175" s="1510"/>
      <c r="T175" s="1510"/>
      <c r="U175" s="1510"/>
      <c r="V175" s="1510"/>
      <c r="W175" s="1510"/>
      <c r="X175" s="1510"/>
      <c r="Y175" s="1452"/>
      <c r="Z175" s="1452"/>
      <c r="AA175" s="1452"/>
      <c r="AB175" s="1452"/>
      <c r="AC175" s="1452"/>
      <c r="AD175" s="1452"/>
      <c r="AE175" s="1452"/>
      <c r="AF175" s="1452"/>
      <c r="AG175" s="1452"/>
      <c r="AH175" s="1452"/>
      <c r="AI175" s="1452"/>
      <c r="AJ175" s="1428"/>
      <c r="AK175" s="1428"/>
      <c r="AL175" s="1429">
        <v>1</v>
      </c>
      <c r="AM175" s="877"/>
      <c r="AN175" s="877"/>
    </row>
    <row r="176" spans="1:40" customFormat="1" ht="30" customHeight="1">
      <c r="A176" s="1510"/>
      <c r="B176" s="1510"/>
      <c r="C176" s="1510"/>
      <c r="D176" s="1545" t="s">
        <v>3236</v>
      </c>
      <c r="E176" s="1545"/>
      <c r="F176" s="1545"/>
      <c r="G176" s="1545"/>
      <c r="H176" s="1545"/>
      <c r="I176" s="1545"/>
      <c r="J176" s="1545"/>
      <c r="K176" s="1545"/>
      <c r="L176" s="1545"/>
      <c r="M176" s="1545"/>
      <c r="N176" s="1545"/>
      <c r="O176" s="1545"/>
      <c r="P176" s="1510"/>
      <c r="Q176" s="1510"/>
      <c r="R176" s="1510"/>
      <c r="S176" s="1510"/>
      <c r="T176" s="1510"/>
      <c r="U176" s="1510"/>
      <c r="V176" s="1510"/>
      <c r="W176" s="1510"/>
      <c r="X176" s="1510"/>
      <c r="Y176" s="1452"/>
      <c r="Z176" s="1452"/>
      <c r="AA176" s="1452"/>
      <c r="AB176" s="1452"/>
      <c r="AC176" s="1452"/>
      <c r="AD176" s="1452"/>
      <c r="AE176" s="1452"/>
      <c r="AF176" s="1452"/>
      <c r="AG176" s="1452"/>
      <c r="AH176" s="1452"/>
      <c r="AI176" s="1452"/>
      <c r="AJ176" s="1428"/>
      <c r="AK176" s="1428"/>
      <c r="AL176" s="1429">
        <v>1</v>
      </c>
      <c r="AM176" s="877"/>
      <c r="AN176" s="877"/>
    </row>
    <row r="177" spans="1:40" customFormat="1" ht="30" customHeight="1">
      <c r="A177" s="1510"/>
      <c r="B177" s="1510"/>
      <c r="C177" s="1510"/>
      <c r="D177" s="1545" t="s">
        <v>3237</v>
      </c>
      <c r="E177" s="1545"/>
      <c r="F177" s="1545"/>
      <c r="G177" s="1545"/>
      <c r="H177" s="1545"/>
      <c r="I177" s="1545"/>
      <c r="J177" s="1545"/>
      <c r="K177" s="1545"/>
      <c r="L177" s="1545"/>
      <c r="M177" s="1545"/>
      <c r="N177" s="1545"/>
      <c r="O177" s="1545"/>
      <c r="P177" s="1510"/>
      <c r="Q177" s="1510"/>
      <c r="R177" s="1510"/>
      <c r="S177" s="1510"/>
      <c r="T177" s="1510"/>
      <c r="U177" s="1510"/>
      <c r="V177" s="1510"/>
      <c r="W177" s="1510"/>
      <c r="X177" s="1510"/>
      <c r="Y177" s="1452"/>
      <c r="Z177" s="1452"/>
      <c r="AA177" s="1452"/>
      <c r="AB177" s="1452"/>
      <c r="AC177" s="1452"/>
      <c r="AD177" s="1452"/>
      <c r="AE177" s="1452"/>
      <c r="AF177" s="1452"/>
      <c r="AG177" s="1452"/>
      <c r="AH177" s="1452"/>
      <c r="AI177" s="1452"/>
      <c r="AJ177" s="1428"/>
      <c r="AK177" s="1428"/>
      <c r="AL177" s="1429">
        <v>1</v>
      </c>
      <c r="AM177" s="877"/>
      <c r="AN177" s="877"/>
    </row>
    <row r="178" spans="1:40" customFormat="1" ht="30" customHeight="1">
      <c r="A178" s="1510"/>
      <c r="B178" s="1510"/>
      <c r="C178" s="1510"/>
      <c r="D178" s="1545" t="s">
        <v>3238</v>
      </c>
      <c r="E178" s="1545"/>
      <c r="F178" s="1545"/>
      <c r="G178" s="1545"/>
      <c r="H178" s="1545"/>
      <c r="I178" s="1545"/>
      <c r="J178" s="1545"/>
      <c r="K178" s="1545"/>
      <c r="L178" s="1545"/>
      <c r="M178" s="1545"/>
      <c r="N178" s="1545"/>
      <c r="O178" s="1545"/>
      <c r="P178" s="1510"/>
      <c r="Q178" s="1510"/>
      <c r="R178" s="1510"/>
      <c r="S178" s="1510"/>
      <c r="T178" s="1510"/>
      <c r="U178" s="1510"/>
      <c r="V178" s="1510"/>
      <c r="W178" s="1510"/>
      <c r="X178" s="1510"/>
      <c r="Y178" s="1452"/>
      <c r="Z178" s="1452"/>
      <c r="AA178" s="1452"/>
      <c r="AB178" s="1452"/>
      <c r="AC178" s="1452"/>
      <c r="AD178" s="1452"/>
      <c r="AE178" s="1452"/>
      <c r="AF178" s="1452"/>
      <c r="AG178" s="1452"/>
      <c r="AH178" s="1452"/>
      <c r="AI178" s="1452"/>
      <c r="AJ178" s="1428"/>
      <c r="AK178" s="1428"/>
      <c r="AL178" s="1429">
        <v>1</v>
      </c>
      <c r="AM178" s="877"/>
      <c r="AN178" s="877"/>
    </row>
    <row r="179" spans="1:40" customFormat="1" ht="30" customHeight="1">
      <c r="A179" s="1510"/>
      <c r="B179" s="1510"/>
      <c r="C179" s="1510"/>
      <c r="D179" s="1546" t="s">
        <v>2828</v>
      </c>
      <c r="E179" s="1545"/>
      <c r="F179" s="1547"/>
      <c r="G179" s="1545"/>
      <c r="H179" s="1545"/>
      <c r="I179" s="1545"/>
      <c r="J179" s="1545"/>
      <c r="K179" s="1547"/>
      <c r="L179" s="1547"/>
      <c r="M179" s="1547"/>
      <c r="N179" s="1547"/>
      <c r="O179" s="1547"/>
      <c r="P179" s="1510"/>
      <c r="Q179" s="1510"/>
      <c r="R179" s="1510"/>
      <c r="S179" s="1510"/>
      <c r="T179" s="1510"/>
      <c r="U179" s="1510"/>
      <c r="V179" s="1510"/>
      <c r="W179" s="1510"/>
      <c r="X179" s="1510"/>
      <c r="Y179" s="1452"/>
      <c r="Z179" s="1452"/>
      <c r="AA179" s="1452"/>
      <c r="AB179" s="1452"/>
      <c r="AC179" s="1452"/>
      <c r="AD179" s="1452"/>
      <c r="AE179" s="1452"/>
      <c r="AF179" s="1452"/>
      <c r="AG179" s="1452"/>
      <c r="AH179" s="1452"/>
      <c r="AI179" s="1452"/>
      <c r="AJ179" s="1428"/>
      <c r="AK179" s="1428"/>
      <c r="AL179" s="1429">
        <v>1</v>
      </c>
      <c r="AM179" s="877"/>
      <c r="AN179" s="877"/>
    </row>
    <row r="180" spans="1:40" customFormat="1" ht="30" customHeight="1">
      <c r="A180" s="1510"/>
      <c r="B180" s="1510"/>
      <c r="C180" s="1510"/>
      <c r="D180" s="1510"/>
      <c r="E180" s="1510"/>
      <c r="F180" s="1510"/>
      <c r="G180" s="1510"/>
      <c r="H180" s="1510"/>
      <c r="I180" s="1510"/>
      <c r="J180" s="1510"/>
      <c r="K180" s="1510"/>
      <c r="L180" s="1510"/>
      <c r="M180" s="1510"/>
      <c r="N180" s="1510"/>
      <c r="O180" s="1510"/>
      <c r="P180" s="1510"/>
      <c r="Q180" s="1510"/>
      <c r="R180" s="1510"/>
      <c r="S180" s="1510"/>
      <c r="T180" s="1510"/>
      <c r="U180" s="1510"/>
      <c r="V180" s="1510"/>
      <c r="W180" s="1510"/>
      <c r="X180" s="1510"/>
      <c r="Y180" s="1452"/>
      <c r="Z180" s="1452"/>
      <c r="AA180" s="1452"/>
      <c r="AB180" s="1452"/>
      <c r="AC180" s="1452"/>
      <c r="AD180" s="1452"/>
      <c r="AE180" s="1452"/>
      <c r="AF180" s="1452"/>
      <c r="AG180" s="1452"/>
      <c r="AH180" s="1452"/>
      <c r="AI180" s="1452"/>
      <c r="AJ180" s="1428"/>
      <c r="AK180" s="1428"/>
      <c r="AL180" s="1429">
        <v>1</v>
      </c>
      <c r="AM180" s="877"/>
      <c r="AN180" s="877"/>
    </row>
    <row r="181" spans="1:40" customFormat="1" ht="30" customHeight="1">
      <c r="A181" s="1510"/>
      <c r="B181" s="1510"/>
      <c r="C181" s="1510"/>
      <c r="D181" s="1545" t="s">
        <v>3231</v>
      </c>
      <c r="E181" s="1548"/>
      <c r="F181" s="1548"/>
      <c r="G181" s="1548"/>
      <c r="H181" s="1549"/>
      <c r="I181" s="1549"/>
      <c r="J181" s="1549"/>
      <c r="K181" s="1549"/>
      <c r="L181" s="1548"/>
      <c r="M181" s="1548"/>
      <c r="N181" s="1548"/>
      <c r="O181" s="1548"/>
      <c r="P181" s="1510"/>
      <c r="Q181" s="1510"/>
      <c r="R181" s="1510"/>
      <c r="S181" s="1510"/>
      <c r="T181" s="1510"/>
      <c r="U181" s="1510"/>
      <c r="V181" s="1510"/>
      <c r="W181" s="1510"/>
      <c r="X181" s="1550"/>
      <c r="Y181" s="1452"/>
      <c r="Z181" s="1452"/>
      <c r="AA181" s="1452"/>
      <c r="AB181" s="1452"/>
      <c r="AC181" s="1452"/>
      <c r="AD181" s="1452"/>
      <c r="AE181" s="1452"/>
      <c r="AF181" s="1452"/>
      <c r="AG181" s="1452"/>
      <c r="AH181" s="1452"/>
      <c r="AI181" s="1452"/>
      <c r="AJ181" s="1428"/>
      <c r="AK181" s="1428"/>
      <c r="AL181" s="1429">
        <v>1</v>
      </c>
      <c r="AM181" s="877"/>
      <c r="AN181" s="877"/>
    </row>
    <row r="182" spans="1:40" customFormat="1" ht="30" customHeight="1">
      <c r="A182" s="1510"/>
      <c r="B182" s="1510"/>
      <c r="C182" s="1510"/>
      <c r="D182" s="1660" t="s">
        <v>3232</v>
      </c>
      <c r="E182" s="1548"/>
      <c r="F182" s="1548"/>
      <c r="G182" s="1548"/>
      <c r="H182" s="1548"/>
      <c r="I182" s="1548"/>
      <c r="J182" s="1548"/>
      <c r="K182" s="1548"/>
      <c r="L182" s="1548"/>
      <c r="M182" s="1548"/>
      <c r="N182" s="1548"/>
      <c r="O182" s="1548"/>
      <c r="P182" s="1510"/>
      <c r="Q182" s="1510"/>
      <c r="R182" s="1510"/>
      <c r="S182" s="1510"/>
      <c r="T182" s="1510"/>
      <c r="U182" s="1510"/>
      <c r="V182" s="1510"/>
      <c r="W182" s="1510"/>
      <c r="X182" s="1550"/>
      <c r="Y182" s="1452"/>
      <c r="Z182" s="1452"/>
      <c r="AA182" s="1452"/>
      <c r="AB182" s="1452"/>
      <c r="AC182" s="1452"/>
      <c r="AD182" s="1452"/>
      <c r="AE182" s="1452"/>
      <c r="AF182" s="1452"/>
      <c r="AG182" s="1452"/>
      <c r="AH182" s="1452"/>
      <c r="AI182" s="1452"/>
      <c r="AJ182" s="1510"/>
      <c r="AK182" s="1510"/>
      <c r="AL182" s="1429">
        <v>1</v>
      </c>
      <c r="AM182" s="877"/>
      <c r="AN182" s="877"/>
    </row>
    <row r="183" spans="1:40" customFormat="1" ht="30" customHeight="1">
      <c r="A183" s="1510"/>
      <c r="B183" s="1510"/>
      <c r="C183" s="1510"/>
      <c r="D183" s="1545" t="s">
        <v>3233</v>
      </c>
      <c r="E183" s="1548"/>
      <c r="F183" s="1548"/>
      <c r="G183" s="1548"/>
      <c r="H183" s="1548"/>
      <c r="I183" s="1548"/>
      <c r="J183" s="1548"/>
      <c r="K183" s="1548"/>
      <c r="L183" s="1548"/>
      <c r="M183" s="1548"/>
      <c r="N183" s="1548"/>
      <c r="O183" s="1548"/>
      <c r="P183" s="1510"/>
      <c r="Q183" s="1510"/>
      <c r="R183" s="1510"/>
      <c r="S183" s="1510"/>
      <c r="T183" s="1510"/>
      <c r="U183" s="1510"/>
      <c r="V183" s="1510"/>
      <c r="W183" s="1510"/>
      <c r="X183" s="1510"/>
      <c r="Y183" s="1452"/>
      <c r="Z183" s="1452"/>
      <c r="AA183" s="1452"/>
      <c r="AB183" s="1452"/>
      <c r="AC183" s="1452"/>
      <c r="AD183" s="1452"/>
      <c r="AE183" s="1452"/>
      <c r="AF183" s="1452"/>
      <c r="AG183" s="1452"/>
      <c r="AH183" s="1452"/>
      <c r="AI183" s="1452"/>
      <c r="AJ183" s="1510"/>
      <c r="AK183" s="1510"/>
      <c r="AL183" s="1429">
        <v>1</v>
      </c>
      <c r="AM183" s="877"/>
      <c r="AN183" s="877"/>
    </row>
    <row r="184" spans="1:40" customFormat="1" ht="30" customHeight="1">
      <c r="A184" s="1510"/>
      <c r="B184" s="1510"/>
      <c r="C184" s="1510"/>
      <c r="D184" s="1552" t="s">
        <v>2831</v>
      </c>
      <c r="E184" s="1548"/>
      <c r="F184" s="1548"/>
      <c r="G184" s="1548"/>
      <c r="H184" s="1548"/>
      <c r="I184" s="1548"/>
      <c r="J184" s="1548"/>
      <c r="K184" s="1548"/>
      <c r="L184" s="1548"/>
      <c r="M184" s="1548"/>
      <c r="N184" s="1548"/>
      <c r="O184" s="1548"/>
      <c r="P184" s="1510"/>
      <c r="Q184" s="1510"/>
      <c r="R184" s="1510"/>
      <c r="S184" s="1510"/>
      <c r="T184" s="1510"/>
      <c r="U184" s="1510"/>
      <c r="V184" s="1510"/>
      <c r="W184" s="1510"/>
      <c r="X184" s="1510"/>
      <c r="Y184" s="1452"/>
      <c r="Z184" s="1452"/>
      <c r="AA184" s="1452"/>
      <c r="AB184" s="1452"/>
      <c r="AC184" s="1452"/>
      <c r="AD184" s="1452"/>
      <c r="AE184" s="1452"/>
      <c r="AF184" s="1452"/>
      <c r="AG184" s="1452"/>
      <c r="AH184" s="1452"/>
      <c r="AI184" s="1452"/>
      <c r="AJ184" s="1510"/>
      <c r="AK184" s="1510"/>
      <c r="AL184" s="1429">
        <v>1</v>
      </c>
      <c r="AM184" s="877"/>
      <c r="AN184" s="877"/>
    </row>
    <row r="185" spans="1:40" customFormat="1" ht="30" customHeight="1">
      <c r="A185" s="1510"/>
      <c r="B185" s="1510"/>
      <c r="C185" s="1510"/>
      <c r="D185" s="1553" t="s">
        <v>2832</v>
      </c>
      <c r="E185" s="1548"/>
      <c r="F185" s="1548"/>
      <c r="G185" s="1548"/>
      <c r="H185" s="1548"/>
      <c r="I185" s="1548"/>
      <c r="J185" s="1548"/>
      <c r="K185" s="1548"/>
      <c r="L185" s="1548"/>
      <c r="M185" s="1548"/>
      <c r="N185" s="1548"/>
      <c r="O185" s="1548"/>
      <c r="P185" s="1510"/>
      <c r="Q185" s="1510"/>
      <c r="R185" s="1510"/>
      <c r="S185" s="1510"/>
      <c r="T185" s="1510"/>
      <c r="U185" s="1510"/>
      <c r="V185" s="1510"/>
      <c r="W185" s="1510"/>
      <c r="X185" s="1510"/>
      <c r="Y185" s="1452"/>
      <c r="Z185" s="1452"/>
      <c r="AA185" s="1452"/>
      <c r="AB185" s="1452"/>
      <c r="AC185" s="1452"/>
      <c r="AD185" s="1452"/>
      <c r="AE185" s="1452"/>
      <c r="AF185" s="1452"/>
      <c r="AG185" s="1452"/>
      <c r="AH185" s="1452"/>
      <c r="AI185" s="1452"/>
      <c r="AJ185" s="1510"/>
      <c r="AK185" s="1510"/>
      <c r="AL185" s="1429">
        <v>1</v>
      </c>
      <c r="AM185" s="877"/>
      <c r="AN185" s="877"/>
    </row>
    <row r="186" spans="1:40" customFormat="1" ht="30" customHeight="1">
      <c r="A186" s="1510"/>
      <c r="B186" s="1510"/>
      <c r="C186" s="1510"/>
      <c r="D186" s="1510"/>
      <c r="E186" s="1510"/>
      <c r="F186" s="1510"/>
      <c r="G186" s="1510"/>
      <c r="H186" s="1510"/>
      <c r="I186" s="1510"/>
      <c r="J186" s="1510"/>
      <c r="K186" s="1510"/>
      <c r="L186" s="1510"/>
      <c r="M186" s="1510"/>
      <c r="N186" s="1510"/>
      <c r="O186" s="1510"/>
      <c r="P186" s="1510"/>
      <c r="Q186" s="1510"/>
      <c r="R186" s="1510"/>
      <c r="S186" s="1510"/>
      <c r="T186" s="1510"/>
      <c r="U186" s="1510"/>
      <c r="V186" s="1510"/>
      <c r="W186" s="1510"/>
      <c r="X186" s="1510"/>
      <c r="Y186" s="1452"/>
      <c r="Z186" s="1452"/>
      <c r="AA186" s="1452"/>
      <c r="AB186" s="1452"/>
      <c r="AC186" s="1452"/>
      <c r="AD186" s="1452"/>
      <c r="AE186" s="1452"/>
      <c r="AF186" s="1452"/>
      <c r="AG186" s="1452"/>
      <c r="AH186" s="1452"/>
      <c r="AI186" s="1452"/>
      <c r="AJ186" s="1510"/>
      <c r="AK186" s="1510"/>
      <c r="AL186" s="1429">
        <v>1</v>
      </c>
      <c r="AM186" s="877"/>
      <c r="AN186" s="877"/>
    </row>
    <row r="187" spans="1:40" customFormat="1" ht="30" customHeight="1">
      <c r="A187" s="1510"/>
      <c r="B187" s="1510"/>
      <c r="C187" s="1510"/>
      <c r="D187" s="1551" t="s">
        <v>3217</v>
      </c>
      <c r="E187" s="1548"/>
      <c r="F187" s="1548"/>
      <c r="G187" s="1548"/>
      <c r="H187" s="1548"/>
      <c r="I187" s="1548"/>
      <c r="J187" s="1548"/>
      <c r="K187" s="1548"/>
      <c r="L187" s="1548"/>
      <c r="M187" s="1548"/>
      <c r="N187" s="1510"/>
      <c r="O187" s="1510"/>
      <c r="P187" s="1510"/>
      <c r="Q187" s="1510"/>
      <c r="R187" s="1510"/>
      <c r="S187" s="1510"/>
      <c r="T187" s="1510"/>
      <c r="U187" s="1510"/>
      <c r="V187" s="1510"/>
      <c r="W187" s="1510"/>
      <c r="X187" s="1510"/>
      <c r="Y187" s="1452"/>
      <c r="Z187" s="1452"/>
      <c r="AA187" s="1452"/>
      <c r="AB187" s="1452"/>
      <c r="AC187" s="1452"/>
      <c r="AD187" s="1452"/>
      <c r="AE187" s="1452"/>
      <c r="AF187" s="1452"/>
      <c r="AG187" s="1452"/>
      <c r="AH187" s="1452"/>
      <c r="AI187" s="1452"/>
      <c r="AJ187" s="1510"/>
      <c r="AK187" s="1510"/>
      <c r="AL187" s="1429">
        <v>1</v>
      </c>
      <c r="AM187" s="877"/>
      <c r="AN187" s="877"/>
    </row>
    <row r="188" spans="1:40" customFormat="1" ht="30" customHeight="1">
      <c r="A188" s="1510"/>
      <c r="B188" s="1510"/>
      <c r="C188" s="1510"/>
      <c r="D188" s="1548" t="s">
        <v>3219</v>
      </c>
      <c r="E188" s="1548"/>
      <c r="F188" s="1548"/>
      <c r="G188" s="1548"/>
      <c r="H188" s="1548"/>
      <c r="I188" s="1548"/>
      <c r="J188" s="1548"/>
      <c r="K188" s="1548"/>
      <c r="L188" s="1548"/>
      <c r="M188" s="1548"/>
      <c r="N188" s="1510"/>
      <c r="O188" s="1510"/>
      <c r="P188" s="1510"/>
      <c r="Q188" s="1510"/>
      <c r="R188" s="1510"/>
      <c r="S188" s="1510"/>
      <c r="T188" s="1510"/>
      <c r="U188" s="1510"/>
      <c r="V188" s="1510"/>
      <c r="W188" s="1510"/>
      <c r="X188" s="1510"/>
      <c r="Y188" s="1452"/>
      <c r="Z188" s="1452"/>
      <c r="AA188" s="1452"/>
      <c r="AB188" s="1452"/>
      <c r="AC188" s="1452"/>
      <c r="AD188" s="1452"/>
      <c r="AE188" s="1452"/>
      <c r="AF188" s="1452"/>
      <c r="AG188" s="1452"/>
      <c r="AH188" s="1452"/>
      <c r="AI188" s="1452"/>
      <c r="AJ188" s="1510"/>
      <c r="AK188" s="1510"/>
      <c r="AL188" s="1429">
        <v>1</v>
      </c>
      <c r="AM188" s="877"/>
      <c r="AN188" s="877"/>
    </row>
    <row r="189" spans="1:40" customFormat="1" ht="30" customHeight="1">
      <c r="A189" s="1510"/>
      <c r="B189" s="1510"/>
      <c r="C189" s="1510"/>
      <c r="D189" s="1548" t="s">
        <v>3220</v>
      </c>
      <c r="E189" s="1548"/>
      <c r="F189" s="1548"/>
      <c r="G189" s="1548"/>
      <c r="H189" s="1548"/>
      <c r="I189" s="1548"/>
      <c r="J189" s="1548"/>
      <c r="K189" s="1548"/>
      <c r="L189" s="1548"/>
      <c r="M189" s="1548"/>
      <c r="N189" s="1510"/>
      <c r="O189" s="1510"/>
      <c r="P189" s="1510"/>
      <c r="Q189" s="1510"/>
      <c r="R189" s="1510"/>
      <c r="S189" s="1510"/>
      <c r="T189" s="1510"/>
      <c r="U189" s="1510"/>
      <c r="V189" s="1510"/>
      <c r="W189" s="1510"/>
      <c r="X189" s="1510"/>
      <c r="Y189" s="1452"/>
      <c r="Z189" s="1452"/>
      <c r="AA189" s="1452"/>
      <c r="AB189" s="1452"/>
      <c r="AC189" s="1452"/>
      <c r="AD189" s="1452"/>
      <c r="AE189" s="1452"/>
      <c r="AF189" s="1452"/>
      <c r="AG189" s="1452"/>
      <c r="AH189" s="1452"/>
      <c r="AI189" s="1452"/>
      <c r="AJ189" s="1510"/>
      <c r="AK189" s="1510"/>
      <c r="AL189" s="1429">
        <v>1</v>
      </c>
      <c r="AM189" s="877"/>
      <c r="AN189" s="877"/>
    </row>
    <row r="190" spans="1:40" customFormat="1" ht="30" customHeight="1">
      <c r="A190" s="1510"/>
      <c r="B190" s="1510"/>
      <c r="C190" s="1510"/>
      <c r="D190" s="1548" t="s">
        <v>3221</v>
      </c>
      <c r="E190" s="1548"/>
      <c r="F190" s="1548"/>
      <c r="G190" s="1548"/>
      <c r="H190" s="1548"/>
      <c r="I190" s="1548"/>
      <c r="J190" s="1548"/>
      <c r="K190" s="1548"/>
      <c r="L190" s="1548"/>
      <c r="M190" s="1548"/>
      <c r="N190" s="1510"/>
      <c r="O190" s="1510"/>
      <c r="P190" s="1510"/>
      <c r="Q190" s="1510"/>
      <c r="R190" s="1510"/>
      <c r="S190" s="1510"/>
      <c r="T190" s="1510"/>
      <c r="U190" s="1510"/>
      <c r="V190" s="1510"/>
      <c r="W190" s="1510"/>
      <c r="X190" s="1510"/>
      <c r="Y190" s="1452"/>
      <c r="Z190" s="1452"/>
      <c r="AA190" s="1452"/>
      <c r="AB190" s="1452"/>
      <c r="AC190" s="1452"/>
      <c r="AD190" s="1452"/>
      <c r="AE190" s="1452"/>
      <c r="AF190" s="1452"/>
      <c r="AG190" s="1452"/>
      <c r="AH190" s="1452"/>
      <c r="AI190" s="1452"/>
      <c r="AJ190" s="1510"/>
      <c r="AK190" s="1510"/>
      <c r="AL190" s="1429">
        <v>1</v>
      </c>
      <c r="AM190" s="877"/>
      <c r="AN190" s="877"/>
    </row>
    <row r="191" spans="1:40" customFormat="1" ht="30" customHeight="1">
      <c r="A191" s="1510"/>
      <c r="B191" s="1510"/>
      <c r="C191" s="1510"/>
      <c r="D191" s="1548" t="s">
        <v>3218</v>
      </c>
      <c r="E191" s="1548"/>
      <c r="F191" s="1548"/>
      <c r="G191" s="1548"/>
      <c r="H191" s="1548"/>
      <c r="I191" s="1548"/>
      <c r="J191" s="1548"/>
      <c r="K191" s="1548"/>
      <c r="L191" s="1548"/>
      <c r="M191" s="1548"/>
      <c r="N191" s="1510"/>
      <c r="O191" s="1510"/>
      <c r="P191" s="1510"/>
      <c r="Q191" s="1510"/>
      <c r="R191" s="1510"/>
      <c r="S191" s="1510"/>
      <c r="T191" s="1510"/>
      <c r="U191" s="1510"/>
      <c r="V191" s="1510"/>
      <c r="W191" s="1510"/>
      <c r="X191" s="1510"/>
      <c r="Y191" s="1452"/>
      <c r="Z191" s="1452"/>
      <c r="AA191" s="1452"/>
      <c r="AB191" s="1452"/>
      <c r="AC191" s="1452"/>
      <c r="AD191" s="1452"/>
      <c r="AE191" s="1452"/>
      <c r="AF191" s="1452"/>
      <c r="AG191" s="1452"/>
      <c r="AH191" s="1452"/>
      <c r="AI191" s="1452"/>
      <c r="AJ191" s="1510"/>
      <c r="AK191" s="1510"/>
      <c r="AL191" s="1429">
        <v>1</v>
      </c>
      <c r="AM191" s="877"/>
      <c r="AN191" s="877"/>
    </row>
    <row r="192" spans="1:40" customFormat="1" ht="30" customHeight="1">
      <c r="A192" s="1510"/>
      <c r="B192" s="1510"/>
      <c r="C192" s="1510"/>
      <c r="D192" s="1548" t="s">
        <v>3218</v>
      </c>
      <c r="E192" s="1548"/>
      <c r="F192" s="1548"/>
      <c r="G192" s="1548"/>
      <c r="H192" s="1548"/>
      <c r="I192" s="1548"/>
      <c r="J192" s="1548"/>
      <c r="K192" s="1548"/>
      <c r="L192" s="1548"/>
      <c r="M192" s="1548"/>
      <c r="N192" s="1510"/>
      <c r="O192" s="1510"/>
      <c r="P192" s="1510"/>
      <c r="Q192" s="1510"/>
      <c r="R192" s="1510"/>
      <c r="S192" s="1510"/>
      <c r="T192" s="1510"/>
      <c r="U192" s="1510"/>
      <c r="V192" s="1510"/>
      <c r="W192" s="1510"/>
      <c r="X192" s="1510"/>
      <c r="Y192" s="1510"/>
      <c r="Z192" s="1510"/>
      <c r="AA192" s="1510"/>
      <c r="AB192" s="1510"/>
      <c r="AC192" s="1510"/>
      <c r="AD192" s="1510"/>
      <c r="AE192" s="1510"/>
      <c r="AF192" s="1510"/>
      <c r="AG192" s="1510"/>
      <c r="AH192" s="1510"/>
      <c r="AI192" s="1510"/>
      <c r="AJ192" s="1510"/>
      <c r="AK192" s="1510"/>
      <c r="AL192" s="1429">
        <v>1</v>
      </c>
      <c r="AM192" s="877"/>
      <c r="AN192" s="877"/>
    </row>
    <row r="193" spans="1:40" customFormat="1" ht="30" customHeight="1">
      <c r="A193" s="1510"/>
      <c r="B193" s="1510"/>
      <c r="C193" s="1510"/>
      <c r="D193" s="1553" t="s">
        <v>2839</v>
      </c>
      <c r="E193" s="1548"/>
      <c r="F193" s="1548"/>
      <c r="G193" s="1548"/>
      <c r="H193" s="1548"/>
      <c r="I193" s="1548"/>
      <c r="J193" s="1548"/>
      <c r="K193" s="1548"/>
      <c r="L193" s="1548"/>
      <c r="M193" s="1548"/>
      <c r="N193" s="1510"/>
      <c r="O193" s="1510"/>
      <c r="P193" s="1510"/>
      <c r="Q193" s="1510"/>
      <c r="R193" s="1510"/>
      <c r="S193" s="1510"/>
      <c r="T193" s="1510"/>
      <c r="U193" s="1510"/>
      <c r="V193" s="1510"/>
      <c r="W193" s="1510"/>
      <c r="X193" s="1510"/>
      <c r="Y193" s="1510"/>
      <c r="Z193" s="1510"/>
      <c r="AA193" s="1510"/>
      <c r="AB193" s="1510"/>
      <c r="AC193" s="1510"/>
      <c r="AD193" s="1510"/>
      <c r="AE193" s="1510"/>
      <c r="AF193" s="1510"/>
      <c r="AG193" s="1510"/>
      <c r="AH193" s="1510"/>
      <c r="AI193" s="1510"/>
      <c r="AJ193" s="1510"/>
      <c r="AK193" s="1510"/>
      <c r="AL193" s="1429">
        <v>1</v>
      </c>
      <c r="AM193" s="877"/>
      <c r="AN193" s="877"/>
    </row>
    <row r="194" spans="1:40" customFormat="1" ht="30" customHeight="1">
      <c r="A194" s="1510"/>
      <c r="B194" s="1510"/>
      <c r="C194" s="1510"/>
      <c r="D194" s="1553" t="s">
        <v>2840</v>
      </c>
      <c r="E194" s="1548"/>
      <c r="F194" s="1548"/>
      <c r="G194" s="1548"/>
      <c r="H194" s="1548"/>
      <c r="I194" s="1548"/>
      <c r="J194" s="1548"/>
      <c r="K194" s="1548"/>
      <c r="L194" s="1548"/>
      <c r="M194" s="1548"/>
      <c r="N194" s="1510"/>
      <c r="O194" s="1510"/>
      <c r="P194" s="1510"/>
      <c r="Q194" s="1510"/>
      <c r="R194" s="1510"/>
      <c r="S194" s="1510"/>
      <c r="T194" s="1510"/>
      <c r="U194" s="1510"/>
      <c r="V194" s="1510"/>
      <c r="W194" s="1510"/>
      <c r="X194" s="1510"/>
      <c r="Y194" s="1510"/>
      <c r="Z194" s="1510"/>
      <c r="AA194" s="1510"/>
      <c r="AB194" s="1510"/>
      <c r="AC194" s="1510"/>
      <c r="AD194" s="1510"/>
      <c r="AE194" s="1510"/>
      <c r="AF194" s="1510"/>
      <c r="AG194" s="1510"/>
      <c r="AH194" s="1510"/>
      <c r="AI194" s="1510"/>
      <c r="AJ194" s="1510"/>
      <c r="AK194" s="1510"/>
      <c r="AL194" s="1429">
        <v>1</v>
      </c>
      <c r="AM194" s="877"/>
      <c r="AN194" s="877"/>
    </row>
    <row r="195" spans="1:40" customFormat="1" ht="30" customHeight="1">
      <c r="A195" s="1510"/>
      <c r="B195" s="1510"/>
      <c r="C195" s="1510"/>
      <c r="D195" s="1510"/>
      <c r="E195" s="1510"/>
      <c r="F195" s="1510"/>
      <c r="G195" s="1510"/>
      <c r="H195" s="1510"/>
      <c r="I195" s="1510"/>
      <c r="J195" s="1510"/>
      <c r="K195" s="1510"/>
      <c r="L195" s="1510"/>
      <c r="M195" s="1510"/>
      <c r="N195" s="1510"/>
      <c r="O195" s="1510"/>
      <c r="P195" s="1510"/>
      <c r="Q195" s="1510"/>
      <c r="R195" s="1510"/>
      <c r="S195" s="1510"/>
      <c r="T195" s="1510"/>
      <c r="U195" s="1510"/>
      <c r="V195" s="1510"/>
      <c r="W195" s="1510"/>
      <c r="X195" s="1510"/>
      <c r="Y195" s="1510"/>
      <c r="Z195" s="1510"/>
      <c r="AA195" s="1510"/>
      <c r="AB195" s="1510"/>
      <c r="AC195" s="1510"/>
      <c r="AD195" s="1510"/>
      <c r="AE195" s="1510"/>
      <c r="AF195" s="1510"/>
      <c r="AG195" s="1510"/>
      <c r="AH195" s="1510"/>
      <c r="AI195" s="1510"/>
      <c r="AJ195" s="1510"/>
      <c r="AK195" s="1510"/>
      <c r="AL195" s="1429">
        <v>1</v>
      </c>
      <c r="AM195" s="877"/>
      <c r="AN195" s="877"/>
    </row>
    <row r="196" spans="1:40" customFormat="1" ht="30" customHeight="1">
      <c r="A196" s="1510"/>
      <c r="B196" s="1510"/>
      <c r="C196" s="1510"/>
      <c r="D196" s="1554" t="s">
        <v>3247</v>
      </c>
      <c r="E196" s="1555"/>
      <c r="F196" s="1555"/>
      <c r="G196" s="1555"/>
      <c r="H196" s="1555"/>
      <c r="I196" s="1555"/>
      <c r="J196" s="1555"/>
      <c r="K196" s="1555"/>
      <c r="L196" s="1555"/>
      <c r="M196" s="1555"/>
      <c r="N196" s="1510"/>
      <c r="O196" s="1510"/>
      <c r="P196" s="1510"/>
      <c r="Q196" s="1510"/>
      <c r="R196" s="1510"/>
      <c r="S196" s="1510"/>
      <c r="T196" s="1510"/>
      <c r="U196" s="1510"/>
      <c r="V196" s="1510"/>
      <c r="W196" s="1510"/>
      <c r="X196" s="1510"/>
      <c r="Y196" s="1510"/>
      <c r="Z196" s="1510"/>
      <c r="AA196" s="1510"/>
      <c r="AB196" s="1510"/>
      <c r="AC196" s="1510"/>
      <c r="AD196" s="1510"/>
      <c r="AE196" s="1510"/>
      <c r="AF196" s="1510"/>
      <c r="AG196" s="1510"/>
      <c r="AH196" s="1510"/>
      <c r="AI196" s="1510"/>
      <c r="AJ196" s="1510"/>
      <c r="AK196" s="1510"/>
      <c r="AL196" s="1429">
        <v>1</v>
      </c>
      <c r="AM196" s="877"/>
      <c r="AN196" s="877"/>
    </row>
    <row r="197" spans="1:40" customFormat="1" ht="30" customHeight="1">
      <c r="A197" s="1510"/>
      <c r="B197" s="1510"/>
      <c r="C197" s="1510"/>
      <c r="D197" s="1556" t="s">
        <v>3248</v>
      </c>
      <c r="E197" s="1555"/>
      <c r="F197" s="1555"/>
      <c r="G197" s="1555"/>
      <c r="H197" s="1555"/>
      <c r="I197" s="1555"/>
      <c r="J197" s="1555"/>
      <c r="K197" s="1555"/>
      <c r="L197" s="1555"/>
      <c r="M197" s="1555"/>
      <c r="N197" s="1510"/>
      <c r="O197" s="1510"/>
      <c r="P197" s="1510"/>
      <c r="Q197" s="1510"/>
      <c r="R197" s="1510"/>
      <c r="S197" s="1510"/>
      <c r="T197" s="1510"/>
      <c r="U197" s="1510"/>
      <c r="V197" s="1510"/>
      <c r="W197" s="1510"/>
      <c r="X197" s="1510"/>
      <c r="Y197" s="1510"/>
      <c r="Z197" s="1510"/>
      <c r="AA197" s="1510"/>
      <c r="AB197" s="1510"/>
      <c r="AC197" s="1510"/>
      <c r="AD197" s="1510"/>
      <c r="AE197" s="1510"/>
      <c r="AF197" s="1510"/>
      <c r="AG197" s="1510"/>
      <c r="AH197" s="1510"/>
      <c r="AI197" s="1510"/>
      <c r="AJ197" s="1510"/>
      <c r="AK197" s="1510"/>
      <c r="AL197" s="1429">
        <v>1</v>
      </c>
      <c r="AM197" s="877"/>
      <c r="AN197" s="877"/>
    </row>
    <row r="198" spans="1:40" customFormat="1" ht="30" customHeight="1">
      <c r="A198" s="1510"/>
      <c r="B198" s="1510"/>
      <c r="C198" s="1510"/>
      <c r="D198" s="1556" t="s">
        <v>3249</v>
      </c>
      <c r="E198" s="1555"/>
      <c r="F198" s="1555"/>
      <c r="G198" s="1555"/>
      <c r="H198" s="1555"/>
      <c r="I198" s="1555"/>
      <c r="J198" s="1555"/>
      <c r="K198" s="1555"/>
      <c r="L198" s="1555"/>
      <c r="M198" s="1555"/>
      <c r="N198" s="1510"/>
      <c r="O198" s="1510"/>
      <c r="P198" s="1510"/>
      <c r="Q198" s="1510"/>
      <c r="R198" s="1510"/>
      <c r="S198" s="1510"/>
      <c r="T198" s="1510"/>
      <c r="U198" s="1510"/>
      <c r="V198" s="1510"/>
      <c r="W198" s="1510"/>
      <c r="X198" s="1510"/>
      <c r="Y198" s="1510"/>
      <c r="Z198" s="1510"/>
      <c r="AA198" s="1510"/>
      <c r="AB198" s="1510"/>
      <c r="AC198" s="1510"/>
      <c r="AD198" s="1510"/>
      <c r="AE198" s="1510"/>
      <c r="AF198" s="1510"/>
      <c r="AG198" s="1510"/>
      <c r="AH198" s="1510"/>
      <c r="AI198" s="1510"/>
      <c r="AJ198" s="1510"/>
      <c r="AK198" s="1510"/>
      <c r="AL198" s="1429">
        <v>1</v>
      </c>
      <c r="AM198" s="877"/>
      <c r="AN198" s="877"/>
    </row>
    <row r="199" spans="1:40" customFormat="1" ht="30" customHeight="1">
      <c r="A199" s="1510"/>
      <c r="B199" s="1510"/>
      <c r="C199" s="1510"/>
      <c r="D199" s="1557" t="s">
        <v>2845</v>
      </c>
      <c r="E199" s="1555"/>
      <c r="F199" s="1555"/>
      <c r="G199" s="1555"/>
      <c r="H199" s="1555"/>
      <c r="I199" s="1555"/>
      <c r="J199" s="1555"/>
      <c r="K199" s="1555"/>
      <c r="L199" s="1555"/>
      <c r="M199" s="1555"/>
      <c r="N199" s="1510"/>
      <c r="O199" s="1510"/>
      <c r="P199" s="1510"/>
      <c r="Q199" s="1510"/>
      <c r="R199" s="1510"/>
      <c r="S199" s="1510"/>
      <c r="T199" s="1510"/>
      <c r="U199" s="1510"/>
      <c r="V199" s="1510"/>
      <c r="W199" s="1510"/>
      <c r="X199" s="1510"/>
      <c r="Y199" s="1510"/>
      <c r="Z199" s="1510"/>
      <c r="AA199" s="1510"/>
      <c r="AB199" s="1510"/>
      <c r="AC199" s="1510"/>
      <c r="AD199" s="1510"/>
      <c r="AE199" s="1510"/>
      <c r="AF199" s="1510"/>
      <c r="AG199" s="1510"/>
      <c r="AH199" s="1510"/>
      <c r="AI199" s="1510"/>
      <c r="AJ199" s="1510"/>
      <c r="AK199" s="1510"/>
      <c r="AL199" s="1429">
        <v>1</v>
      </c>
      <c r="AM199" s="877"/>
      <c r="AN199" s="877"/>
    </row>
    <row r="200" spans="1:40" customFormat="1" ht="30" customHeight="1">
      <c r="A200" s="1510"/>
      <c r="B200" s="1510"/>
      <c r="C200" s="1510"/>
      <c r="D200" s="1558" t="s">
        <v>2846</v>
      </c>
      <c r="E200" s="1555"/>
      <c r="F200" s="1555"/>
      <c r="G200" s="1555"/>
      <c r="H200" s="1555"/>
      <c r="I200" s="1555"/>
      <c r="J200" s="1555"/>
      <c r="K200" s="1555"/>
      <c r="L200" s="1555"/>
      <c r="M200" s="1555"/>
      <c r="N200" s="1510"/>
      <c r="O200" s="1510"/>
      <c r="P200" s="1510"/>
      <c r="Q200" s="1510"/>
      <c r="R200" s="1510"/>
      <c r="S200" s="1510"/>
      <c r="T200" s="1510"/>
      <c r="U200" s="1510"/>
      <c r="V200" s="1510"/>
      <c r="W200" s="1510"/>
      <c r="X200" s="1510"/>
      <c r="Y200" s="1510"/>
      <c r="Z200" s="1510"/>
      <c r="AA200" s="1510"/>
      <c r="AB200" s="1510"/>
      <c r="AC200" s="1510"/>
      <c r="AD200" s="1510"/>
      <c r="AE200" s="1510"/>
      <c r="AF200" s="1510"/>
      <c r="AG200" s="1510"/>
      <c r="AH200" s="1510"/>
      <c r="AI200" s="1510"/>
      <c r="AJ200" s="1510"/>
      <c r="AK200" s="1510"/>
      <c r="AL200" s="1429">
        <v>1</v>
      </c>
      <c r="AM200" s="877"/>
      <c r="AN200" s="877"/>
    </row>
    <row r="201" spans="1:40" customFormat="1" ht="30" customHeight="1">
      <c r="A201" s="1510"/>
      <c r="B201" s="1510"/>
      <c r="C201" s="1510"/>
      <c r="D201" s="1558" t="s">
        <v>2847</v>
      </c>
      <c r="E201" s="1555"/>
      <c r="F201" s="1555"/>
      <c r="G201" s="1555"/>
      <c r="H201" s="1555"/>
      <c r="I201" s="1555"/>
      <c r="J201" s="1555"/>
      <c r="K201" s="1555"/>
      <c r="L201" s="1555"/>
      <c r="M201" s="1555"/>
      <c r="N201" s="1510"/>
      <c r="O201" s="1510"/>
      <c r="P201" s="1510"/>
      <c r="Q201" s="1510"/>
      <c r="R201" s="1510"/>
      <c r="S201" s="1510"/>
      <c r="T201" s="1510"/>
      <c r="U201" s="1510"/>
      <c r="V201" s="1510"/>
      <c r="W201" s="1510"/>
      <c r="X201" s="1510"/>
      <c r="Y201" s="1510"/>
      <c r="Z201" s="1510"/>
      <c r="AA201" s="1510"/>
      <c r="AB201" s="1510"/>
      <c r="AC201" s="1510"/>
      <c r="AD201" s="1510"/>
      <c r="AE201" s="1510"/>
      <c r="AF201" s="1510"/>
      <c r="AG201" s="1510"/>
      <c r="AH201" s="1510"/>
      <c r="AI201" s="1510"/>
      <c r="AJ201" s="1510"/>
      <c r="AK201" s="1510"/>
      <c r="AL201" s="1429">
        <v>1</v>
      </c>
      <c r="AM201" s="877"/>
      <c r="AN201" s="877"/>
    </row>
    <row r="202" spans="1:40" customFormat="1" ht="30" customHeight="1">
      <c r="A202" s="1510"/>
      <c r="B202" s="1510"/>
      <c r="C202" s="1510"/>
      <c r="D202" s="1510"/>
      <c r="E202" s="1510"/>
      <c r="F202" s="1510"/>
      <c r="G202" s="1510"/>
      <c r="H202" s="1510"/>
      <c r="I202" s="1510"/>
      <c r="J202" s="1510"/>
      <c r="K202" s="1510"/>
      <c r="L202" s="1510"/>
      <c r="M202" s="1510"/>
      <c r="N202" s="1510"/>
      <c r="O202" s="1510"/>
      <c r="P202" s="1510"/>
      <c r="Q202" s="1510"/>
      <c r="R202" s="1510"/>
      <c r="S202" s="1510"/>
      <c r="T202" s="1510"/>
      <c r="U202" s="1510"/>
      <c r="V202" s="1510"/>
      <c r="W202" s="1510"/>
      <c r="X202" s="1510"/>
      <c r="Y202" s="1510"/>
      <c r="Z202" s="1510"/>
      <c r="AA202" s="1510"/>
      <c r="AB202" s="1510"/>
      <c r="AC202" s="1510"/>
      <c r="AD202" s="1510"/>
      <c r="AE202" s="1510"/>
      <c r="AF202" s="1510"/>
      <c r="AG202" s="1510"/>
      <c r="AH202" s="1510"/>
      <c r="AI202" s="1510"/>
      <c r="AJ202" s="1510"/>
      <c r="AK202" s="1510"/>
      <c r="AL202" s="1429">
        <v>1</v>
      </c>
      <c r="AM202" s="877"/>
      <c r="AN202" s="877"/>
    </row>
    <row r="203" spans="1:40" customFormat="1" ht="30" customHeight="1">
      <c r="A203" s="1510"/>
      <c r="B203" s="1510"/>
      <c r="C203" s="1510"/>
      <c r="D203" s="1559" t="s">
        <v>3250</v>
      </c>
      <c r="E203" s="1559"/>
      <c r="F203" s="1559"/>
      <c r="G203" s="1559"/>
      <c r="H203" s="1559"/>
      <c r="I203" s="1559"/>
      <c r="J203" s="1559"/>
      <c r="K203" s="1559"/>
      <c r="L203" s="1559"/>
      <c r="M203" s="1559"/>
      <c r="N203" s="1510"/>
      <c r="O203" s="1510"/>
      <c r="P203" s="1510"/>
      <c r="Q203" s="1510"/>
      <c r="R203" s="1510"/>
      <c r="S203" s="1510"/>
      <c r="T203" s="1510"/>
      <c r="U203" s="1510"/>
      <c r="V203" s="1510"/>
      <c r="W203" s="1510"/>
      <c r="X203" s="1510"/>
      <c r="Y203" s="1510"/>
      <c r="Z203" s="1510"/>
      <c r="AA203" s="1510"/>
      <c r="AB203" s="1510"/>
      <c r="AC203" s="1510"/>
      <c r="AD203" s="1510"/>
      <c r="AE203" s="1510"/>
      <c r="AF203" s="1510"/>
      <c r="AG203" s="1510"/>
      <c r="AH203" s="1510"/>
      <c r="AI203" s="1510"/>
      <c r="AJ203" s="1510"/>
      <c r="AK203" s="1510"/>
      <c r="AL203" s="1429">
        <v>1</v>
      </c>
      <c r="AM203" s="877"/>
      <c r="AN203" s="877"/>
    </row>
    <row r="204" spans="1:40" customFormat="1" ht="30" customHeight="1">
      <c r="A204" s="1510"/>
      <c r="B204" s="1510"/>
      <c r="C204" s="1510"/>
      <c r="D204" s="1559" t="s">
        <v>3251</v>
      </c>
      <c r="E204" s="1559"/>
      <c r="F204" s="1559"/>
      <c r="G204" s="1559"/>
      <c r="H204" s="1559"/>
      <c r="I204" s="1559"/>
      <c r="J204" s="1559"/>
      <c r="K204" s="1559"/>
      <c r="L204" s="1559"/>
      <c r="M204" s="1559"/>
      <c r="N204" s="1510"/>
      <c r="O204" s="1510"/>
      <c r="P204" s="1510"/>
      <c r="Q204" s="1510"/>
      <c r="R204" s="1510"/>
      <c r="S204" s="1510"/>
      <c r="T204" s="1510"/>
      <c r="U204" s="1510"/>
      <c r="V204" s="1510"/>
      <c r="W204" s="1510"/>
      <c r="X204" s="1510"/>
      <c r="Y204" s="1510"/>
      <c r="Z204" s="1510"/>
      <c r="AA204" s="1510"/>
      <c r="AB204" s="1510"/>
      <c r="AC204" s="1510"/>
      <c r="AD204" s="1510"/>
      <c r="AE204" s="1510"/>
      <c r="AF204" s="1510"/>
      <c r="AG204" s="1510"/>
      <c r="AH204" s="1510"/>
      <c r="AI204" s="1510"/>
      <c r="AJ204" s="1510"/>
      <c r="AK204" s="1510"/>
      <c r="AL204" s="1429">
        <v>1</v>
      </c>
      <c r="AM204" s="877"/>
      <c r="AN204" s="877"/>
    </row>
    <row r="205" spans="1:40" customFormat="1" ht="30" customHeight="1">
      <c r="A205" s="1510"/>
      <c r="B205" s="1510"/>
      <c r="C205" s="1510"/>
      <c r="D205" s="1559" t="s">
        <v>3252</v>
      </c>
      <c r="E205" s="1559"/>
      <c r="F205" s="1559"/>
      <c r="G205" s="1559"/>
      <c r="H205" s="1559"/>
      <c r="I205" s="1559"/>
      <c r="J205" s="1559"/>
      <c r="K205" s="1559"/>
      <c r="L205" s="1559"/>
      <c r="M205" s="1559"/>
      <c r="N205" s="1510"/>
      <c r="O205" s="1510"/>
      <c r="P205" s="1510"/>
      <c r="Q205" s="1510"/>
      <c r="R205" s="1510"/>
      <c r="S205" s="1510"/>
      <c r="T205" s="1510"/>
      <c r="U205" s="1510"/>
      <c r="V205" s="1510"/>
      <c r="W205" s="1510"/>
      <c r="X205" s="1510"/>
      <c r="Y205" s="1510"/>
      <c r="Z205" s="1510"/>
      <c r="AA205" s="1510"/>
      <c r="AB205" s="1510"/>
      <c r="AC205" s="1510"/>
      <c r="AD205" s="1510"/>
      <c r="AE205" s="1510"/>
      <c r="AF205" s="1510"/>
      <c r="AG205" s="1510"/>
      <c r="AH205" s="1510"/>
      <c r="AI205" s="1510"/>
      <c r="AJ205" s="1510"/>
      <c r="AK205" s="1510"/>
      <c r="AL205" s="1429">
        <v>1</v>
      </c>
      <c r="AM205" s="877"/>
      <c r="AN205" s="877"/>
    </row>
    <row r="206" spans="1:40" customFormat="1" ht="30" customHeight="1">
      <c r="A206" s="1510"/>
      <c r="B206" s="1510"/>
      <c r="C206" s="1510"/>
      <c r="D206" s="1559" t="s">
        <v>3253</v>
      </c>
      <c r="E206" s="1559"/>
      <c r="F206" s="1559"/>
      <c r="G206" s="1559"/>
      <c r="H206" s="1559"/>
      <c r="I206" s="1559"/>
      <c r="J206" s="1559"/>
      <c r="K206" s="1559"/>
      <c r="L206" s="1559"/>
      <c r="M206" s="1559"/>
      <c r="N206" s="1510"/>
      <c r="O206" s="1510"/>
      <c r="P206" s="1510"/>
      <c r="Q206" s="1510"/>
      <c r="R206" s="1510"/>
      <c r="S206" s="1510"/>
      <c r="T206" s="1510"/>
      <c r="U206" s="1510"/>
      <c r="V206" s="1510"/>
      <c r="W206" s="1510"/>
      <c r="X206" s="1510"/>
      <c r="Y206" s="1510"/>
      <c r="Z206" s="1510"/>
      <c r="AA206" s="1510"/>
      <c r="AB206" s="1510"/>
      <c r="AC206" s="1510"/>
      <c r="AD206" s="1510"/>
      <c r="AE206" s="1510"/>
      <c r="AF206" s="1510"/>
      <c r="AG206" s="1510"/>
      <c r="AH206" s="1510"/>
      <c r="AI206" s="1510"/>
      <c r="AJ206" s="1510"/>
      <c r="AK206" s="1510"/>
      <c r="AL206" s="1429">
        <v>1</v>
      </c>
      <c r="AM206" s="877"/>
      <c r="AN206" s="877"/>
    </row>
    <row r="207" spans="1:40" customFormat="1" ht="30" customHeight="1">
      <c r="A207" s="1510"/>
      <c r="B207" s="1510"/>
      <c r="C207" s="1510"/>
      <c r="D207" s="1559"/>
      <c r="E207" s="1559"/>
      <c r="F207" s="1559"/>
      <c r="G207" s="1559"/>
      <c r="H207" s="1559"/>
      <c r="I207" s="1559"/>
      <c r="J207" s="1559"/>
      <c r="K207" s="1559"/>
      <c r="L207" s="1559"/>
      <c r="M207" s="1559"/>
      <c r="N207" s="1510"/>
      <c r="O207" s="1510"/>
      <c r="P207" s="1510"/>
      <c r="Q207" s="1510"/>
      <c r="R207" s="1510"/>
      <c r="S207" s="1510"/>
      <c r="T207" s="1510"/>
      <c r="U207" s="1510"/>
      <c r="V207" s="1510"/>
      <c r="W207" s="1510"/>
      <c r="X207" s="1510"/>
      <c r="Y207" s="1510"/>
      <c r="Z207" s="1510"/>
      <c r="AA207" s="1510"/>
      <c r="AB207" s="1510"/>
      <c r="AC207" s="1510"/>
      <c r="AD207" s="1510"/>
      <c r="AE207" s="1510"/>
      <c r="AF207" s="1510"/>
      <c r="AG207" s="1510"/>
      <c r="AH207" s="1510"/>
      <c r="AI207" s="1510"/>
      <c r="AJ207" s="1510"/>
      <c r="AK207" s="1510"/>
      <c r="AL207" s="1429">
        <v>1</v>
      </c>
      <c r="AM207" s="877"/>
      <c r="AN207" s="877"/>
    </row>
    <row r="208" spans="1:40" customFormat="1" ht="30" customHeight="1" thickBot="1">
      <c r="A208" s="1510"/>
      <c r="B208" s="1510"/>
      <c r="C208" s="1510"/>
      <c r="D208" s="1510"/>
      <c r="E208" s="1510"/>
      <c r="F208" s="1510"/>
      <c r="G208" s="1510"/>
      <c r="H208" s="1510"/>
      <c r="I208" s="1510"/>
      <c r="J208" s="1510"/>
      <c r="K208" s="1510"/>
      <c r="L208" s="1510"/>
      <c r="M208" s="1510"/>
      <c r="N208" s="1510"/>
      <c r="O208" s="1510"/>
      <c r="P208" s="1510"/>
      <c r="Q208" s="1461"/>
      <c r="R208" s="1461"/>
      <c r="S208" s="1461"/>
      <c r="T208" s="1461"/>
      <c r="U208" s="1461"/>
      <c r="V208" s="1461"/>
      <c r="W208" s="1510"/>
      <c r="X208" s="1510"/>
      <c r="Y208" s="1510"/>
      <c r="Z208" s="1510"/>
      <c r="AA208" s="1510"/>
      <c r="AB208" s="1510"/>
      <c r="AC208" s="1510"/>
      <c r="AD208" s="1510"/>
      <c r="AE208" s="1510"/>
      <c r="AF208" s="1510"/>
      <c r="AG208" s="1510"/>
      <c r="AH208" s="1510"/>
      <c r="AI208" s="1510"/>
      <c r="AJ208" s="1510"/>
      <c r="AK208" s="1510"/>
      <c r="AL208" s="1429">
        <v>1</v>
      </c>
      <c r="AM208" s="877"/>
      <c r="AN208" s="877"/>
    </row>
    <row r="209" spans="1:40" s="1565" customFormat="1" ht="30" customHeight="1">
      <c r="A209" s="1560"/>
      <c r="B209" s="1510"/>
      <c r="C209" s="1510"/>
      <c r="D209" s="1722" t="s">
        <v>3259</v>
      </c>
      <c r="E209" s="1723"/>
      <c r="F209" s="1723"/>
      <c r="G209" s="1723"/>
      <c r="H209" s="1723"/>
      <c r="I209" s="1723"/>
      <c r="J209" s="1723"/>
      <c r="K209" s="1695"/>
      <c r="L209" s="1561"/>
      <c r="M209" s="1510"/>
      <c r="N209" s="1510"/>
      <c r="O209" s="1510"/>
      <c r="P209" s="1562" t="s">
        <v>3261</v>
      </c>
      <c r="Q209" s="1563"/>
      <c r="R209" s="1563"/>
      <c r="S209" s="1563"/>
      <c r="T209" s="1563"/>
      <c r="U209" s="1563"/>
      <c r="V209" s="1563"/>
      <c r="W209" s="1564"/>
      <c r="X209" s="1510"/>
      <c r="Y209" s="1510"/>
      <c r="Z209" s="1510"/>
      <c r="AA209" s="1510"/>
      <c r="AB209" s="1510"/>
      <c r="AC209" s="1510"/>
      <c r="AD209" s="1510"/>
      <c r="AE209" s="1510"/>
      <c r="AF209" s="1510"/>
      <c r="AG209" s="1510"/>
      <c r="AH209" s="1510"/>
      <c r="AI209" s="1510"/>
      <c r="AJ209" s="1510"/>
      <c r="AK209" s="1510"/>
      <c r="AL209" s="1429">
        <v>1</v>
      </c>
      <c r="AM209" s="877"/>
      <c r="AN209" s="877"/>
    </row>
    <row r="210" spans="1:40" s="1565" customFormat="1" ht="30" customHeight="1">
      <c r="A210" s="1560"/>
      <c r="B210" s="1510"/>
      <c r="C210" s="1510"/>
      <c r="D210" s="1566" t="s">
        <v>3363</v>
      </c>
      <c r="E210" s="1567"/>
      <c r="F210" s="1567"/>
      <c r="G210" s="1567"/>
      <c r="H210" s="1567"/>
      <c r="I210" s="1567"/>
      <c r="J210" s="1567"/>
      <c r="K210" s="9"/>
      <c r="L210" s="43"/>
      <c r="M210" s="1510"/>
      <c r="N210" s="1510"/>
      <c r="O210" s="1510"/>
      <c r="P210" s="1568" t="s">
        <v>3260</v>
      </c>
      <c r="Q210" s="1569"/>
      <c r="R210" s="1569"/>
      <c r="S210" s="1569"/>
      <c r="T210" s="1569"/>
      <c r="U210" s="1569"/>
      <c r="V210" s="1569"/>
      <c r="W210" s="1570"/>
      <c r="X210" s="1510"/>
      <c r="Y210" s="1510"/>
      <c r="Z210" s="1510"/>
      <c r="AA210" s="1510"/>
      <c r="AB210" s="1510"/>
      <c r="AC210" s="1510"/>
      <c r="AD210" s="1510"/>
      <c r="AE210" s="1510"/>
      <c r="AF210" s="1510"/>
      <c r="AG210" s="1510"/>
      <c r="AH210" s="1510"/>
      <c r="AI210" s="1510"/>
      <c r="AJ210" s="1510"/>
      <c r="AK210" s="1510"/>
      <c r="AL210" s="1429">
        <v>1</v>
      </c>
      <c r="AM210" s="877"/>
      <c r="AN210" s="877"/>
    </row>
    <row r="211" spans="1:40" s="1565" customFormat="1" ht="30" customHeight="1">
      <c r="A211" s="1560"/>
      <c r="B211" s="1510"/>
      <c r="C211" s="1510"/>
      <c r="D211" s="1566"/>
      <c r="E211" s="1571"/>
      <c r="F211" s="1571"/>
      <c r="G211" s="1571"/>
      <c r="H211" s="1571"/>
      <c r="I211" s="1571"/>
      <c r="J211" s="1571"/>
      <c r="K211" s="1571"/>
      <c r="L211" s="1572"/>
      <c r="M211" s="1510"/>
      <c r="N211" s="1510"/>
      <c r="O211" s="1510"/>
      <c r="P211" s="1573"/>
      <c r="Q211" s="1574"/>
      <c r="R211" s="1574"/>
      <c r="S211" s="1574"/>
      <c r="T211" s="1574"/>
      <c r="U211" s="1574"/>
      <c r="V211" s="1574"/>
      <c r="W211" s="1575"/>
      <c r="X211" s="1510"/>
      <c r="Y211" s="1510"/>
      <c r="Z211" s="1510"/>
      <c r="AA211" s="1510"/>
      <c r="AB211" s="1510"/>
      <c r="AC211" s="1510"/>
      <c r="AD211" s="1510"/>
      <c r="AE211" s="1510"/>
      <c r="AF211" s="1510"/>
      <c r="AG211" s="1510"/>
      <c r="AH211" s="1510"/>
      <c r="AI211" s="1510"/>
      <c r="AJ211" s="1510"/>
      <c r="AK211" s="1510"/>
      <c r="AL211" s="1429">
        <v>1</v>
      </c>
      <c r="AM211" s="877"/>
      <c r="AN211" s="877"/>
    </row>
    <row r="212" spans="1:40" s="1565" customFormat="1" ht="30" customHeight="1">
      <c r="A212" s="1560"/>
      <c r="B212" s="1510"/>
      <c r="C212" s="1510"/>
      <c r="D212" s="1566"/>
      <c r="E212" s="1697" t="s">
        <v>3366</v>
      </c>
      <c r="F212" s="1571"/>
      <c r="G212" s="1571"/>
      <c r="H212" s="1571"/>
      <c r="I212" s="1571"/>
      <c r="J212" s="1571"/>
      <c r="K212" s="1571"/>
      <c r="L212" s="1572"/>
      <c r="M212" s="1510"/>
      <c r="N212" s="1510"/>
      <c r="O212" s="1510"/>
      <c r="P212" s="1573"/>
      <c r="Q212" s="1574"/>
      <c r="R212" s="1574"/>
      <c r="S212" s="1574"/>
      <c r="T212" s="1574"/>
      <c r="U212" s="1574"/>
      <c r="V212" s="1574"/>
      <c r="W212" s="1575"/>
      <c r="X212" s="1510"/>
      <c r="Y212" s="1510"/>
      <c r="Z212" s="1510"/>
      <c r="AA212" s="1510"/>
      <c r="AB212" s="1510"/>
      <c r="AC212" s="1510"/>
      <c r="AD212" s="1510"/>
      <c r="AE212" s="1510"/>
      <c r="AF212" s="1510"/>
      <c r="AG212" s="1510"/>
      <c r="AH212" s="1510"/>
      <c r="AI212" s="1510"/>
      <c r="AJ212" s="1510"/>
      <c r="AK212" s="1510"/>
      <c r="AL212" s="1429">
        <v>1</v>
      </c>
      <c r="AM212" s="877"/>
      <c r="AN212" s="877"/>
    </row>
    <row r="213" spans="1:40" s="1565" customFormat="1" ht="30" customHeight="1">
      <c r="A213" s="1560"/>
      <c r="B213" s="1510"/>
      <c r="C213" s="1510"/>
      <c r="D213" s="1566" t="s">
        <v>3364</v>
      </c>
      <c r="E213" s="1571"/>
      <c r="F213" s="1571"/>
      <c r="G213" s="1571"/>
      <c r="H213" s="1571"/>
      <c r="I213" s="1571"/>
      <c r="J213" s="1571"/>
      <c r="K213" s="1571"/>
      <c r="L213" s="1572"/>
      <c r="M213" s="1510"/>
      <c r="N213" s="1510"/>
      <c r="O213" s="1510"/>
      <c r="P213" s="617"/>
      <c r="Q213" s="9"/>
      <c r="R213" s="9"/>
      <c r="S213" s="9"/>
      <c r="T213" s="9"/>
      <c r="U213" s="9"/>
      <c r="V213" s="9"/>
      <c r="W213" s="43"/>
      <c r="X213" s="1510"/>
      <c r="Y213" s="1510"/>
      <c r="Z213" s="1510"/>
      <c r="AA213" s="1510"/>
      <c r="AB213" s="1510"/>
      <c r="AC213" s="1510"/>
      <c r="AD213" s="1510"/>
      <c r="AE213" s="1510"/>
      <c r="AF213" s="1510"/>
      <c r="AG213" s="1510"/>
      <c r="AH213" s="1510"/>
      <c r="AI213" s="1510"/>
      <c r="AJ213" s="1510"/>
      <c r="AK213" s="1510"/>
      <c r="AL213" s="1429">
        <v>1</v>
      </c>
      <c r="AM213" s="877"/>
      <c r="AN213" s="877"/>
    </row>
    <row r="214" spans="1:40" s="1565" customFormat="1" ht="30" customHeight="1">
      <c r="A214" s="1560"/>
      <c r="B214" s="1510"/>
      <c r="C214" s="1510"/>
      <c r="D214" s="1566"/>
      <c r="E214" s="1576"/>
      <c r="F214" s="1576"/>
      <c r="G214" s="1576"/>
      <c r="H214" s="1696" t="s">
        <v>3367</v>
      </c>
      <c r="I214" s="1576"/>
      <c r="J214" s="1577"/>
      <c r="K214" s="9"/>
      <c r="L214" s="43"/>
      <c r="M214" s="1510"/>
      <c r="N214" s="1510"/>
      <c r="O214" s="1510"/>
      <c r="P214" s="617"/>
      <c r="Q214" s="9"/>
      <c r="R214" s="9"/>
      <c r="S214" s="9"/>
      <c r="T214" s="9"/>
      <c r="U214" s="9"/>
      <c r="V214" s="9"/>
      <c r="W214" s="43"/>
      <c r="X214" s="1510"/>
      <c r="Y214" s="1510"/>
      <c r="Z214" s="1510"/>
      <c r="AA214" s="1510"/>
      <c r="AB214" s="1510"/>
      <c r="AC214" s="1510"/>
      <c r="AD214" s="1510"/>
      <c r="AE214" s="1510"/>
      <c r="AF214" s="1510"/>
      <c r="AG214" s="1510"/>
      <c r="AH214" s="1510"/>
      <c r="AI214" s="1510"/>
      <c r="AJ214" s="1510"/>
      <c r="AK214" s="1510"/>
      <c r="AL214" s="1429">
        <v>1</v>
      </c>
      <c r="AM214" s="877"/>
      <c r="AN214" s="877"/>
    </row>
    <row r="215" spans="1:40" s="1565" customFormat="1" ht="30" customHeight="1">
      <c r="A215" s="1560"/>
      <c r="B215" s="1510"/>
      <c r="C215" s="1510"/>
      <c r="D215" s="1566"/>
      <c r="E215" s="1576"/>
      <c r="F215" s="1576"/>
      <c r="G215" s="1576"/>
      <c r="H215" s="1696" t="s">
        <v>3368</v>
      </c>
      <c r="I215" s="1576"/>
      <c r="J215" s="1577"/>
      <c r="K215" s="9"/>
      <c r="L215" s="43"/>
      <c r="M215" s="1510"/>
      <c r="N215" s="1510"/>
      <c r="O215" s="1510"/>
      <c r="P215" s="617"/>
      <c r="Q215" s="9"/>
      <c r="R215" s="9"/>
      <c r="S215" s="9"/>
      <c r="T215" s="9"/>
      <c r="U215" s="9"/>
      <c r="V215" s="9"/>
      <c r="W215" s="43"/>
      <c r="X215" s="1510"/>
      <c r="Y215" s="1510"/>
      <c r="Z215" s="1510"/>
      <c r="AA215" s="1510"/>
      <c r="AB215" s="1510"/>
      <c r="AC215" s="1510"/>
      <c r="AD215" s="1510"/>
      <c r="AE215" s="1510"/>
      <c r="AF215" s="1510"/>
      <c r="AG215" s="1510"/>
      <c r="AH215" s="1510"/>
      <c r="AI215" s="1510"/>
      <c r="AJ215" s="1510"/>
      <c r="AK215" s="1510"/>
      <c r="AL215" s="1429">
        <v>1</v>
      </c>
      <c r="AM215" s="877"/>
      <c r="AN215" s="877"/>
    </row>
    <row r="216" spans="1:40" s="1565" customFormat="1" ht="30" customHeight="1">
      <c r="A216" s="1560"/>
      <c r="B216" s="1510"/>
      <c r="C216" s="1510"/>
      <c r="D216" s="1566"/>
      <c r="E216" s="1576"/>
      <c r="F216" s="1576"/>
      <c r="G216" s="1576"/>
      <c r="H216" s="1696" t="s">
        <v>3369</v>
      </c>
      <c r="I216" s="1576"/>
      <c r="J216" s="1577"/>
      <c r="K216" s="9"/>
      <c r="L216" s="43"/>
      <c r="M216" s="1510"/>
      <c r="N216" s="1510"/>
      <c r="O216" s="1510"/>
      <c r="P216" s="617"/>
      <c r="Q216" s="9"/>
      <c r="R216" s="9"/>
      <c r="S216" s="9"/>
      <c r="T216" s="9"/>
      <c r="U216" s="9"/>
      <c r="V216" s="9"/>
      <c r="W216" s="43"/>
      <c r="X216" s="1510"/>
      <c r="Y216" s="1510"/>
      <c r="Z216" s="1510"/>
      <c r="AA216" s="1510"/>
      <c r="AB216" s="1510"/>
      <c r="AC216" s="1510"/>
      <c r="AD216" s="1510"/>
      <c r="AE216" s="1510"/>
      <c r="AF216" s="1510"/>
      <c r="AG216" s="1510"/>
      <c r="AH216" s="1510"/>
      <c r="AI216" s="1510"/>
      <c r="AJ216" s="1510"/>
      <c r="AK216" s="1510"/>
      <c r="AL216" s="1429">
        <v>1</v>
      </c>
      <c r="AM216" s="877"/>
      <c r="AN216" s="877"/>
    </row>
    <row r="217" spans="1:40" s="1565" customFormat="1" ht="30" customHeight="1">
      <c r="A217" s="1560"/>
      <c r="B217" s="1510"/>
      <c r="C217" s="1510"/>
      <c r="D217" s="1724" t="s">
        <v>3365</v>
      </c>
      <c r="E217" s="1725"/>
      <c r="F217" s="1725"/>
      <c r="G217" s="1725"/>
      <c r="H217" s="1725"/>
      <c r="I217" s="1725"/>
      <c r="J217" s="1725"/>
      <c r="K217" s="1725"/>
      <c r="L217" s="43"/>
      <c r="M217" s="1510"/>
      <c r="N217" s="1510"/>
      <c r="O217" s="1510"/>
      <c r="P217" s="617"/>
      <c r="Q217" s="9"/>
      <c r="R217" s="9"/>
      <c r="S217" s="9"/>
      <c r="T217" s="9"/>
      <c r="U217" s="9"/>
      <c r="V217" s="9"/>
      <c r="W217" s="43"/>
      <c r="X217" s="1510"/>
      <c r="Y217" s="1510"/>
      <c r="Z217" s="1427"/>
      <c r="AA217" s="1427"/>
      <c r="AB217" s="1427"/>
      <c r="AC217" s="1427"/>
      <c r="AD217" s="1427"/>
      <c r="AE217" s="1427"/>
      <c r="AF217" s="1427"/>
      <c r="AG217" s="1427"/>
      <c r="AH217" s="1427"/>
      <c r="AI217" s="1427"/>
      <c r="AJ217" s="1427"/>
      <c r="AK217" s="1427"/>
      <c r="AL217" s="1429">
        <v>1</v>
      </c>
      <c r="AM217" s="877"/>
      <c r="AN217" s="877"/>
    </row>
    <row r="218" spans="1:40" s="1565" customFormat="1" ht="30" customHeight="1" thickBot="1">
      <c r="A218" s="1560"/>
      <c r="B218" s="1510"/>
      <c r="C218" s="1510"/>
      <c r="D218" s="1727"/>
      <c r="E218" s="1728"/>
      <c r="F218" s="1728"/>
      <c r="G218" s="1728"/>
      <c r="H218" s="1728"/>
      <c r="I218" s="1728"/>
      <c r="J218" s="1728"/>
      <c r="K218" s="1728"/>
      <c r="L218" s="1580"/>
      <c r="M218" s="1510"/>
      <c r="N218" s="1510"/>
      <c r="O218" s="1510"/>
      <c r="P218" s="1578"/>
      <c r="Q218" s="1579"/>
      <c r="R218" s="1579"/>
      <c r="S218" s="1579"/>
      <c r="T218" s="1579"/>
      <c r="U218" s="1579"/>
      <c r="V218" s="1579"/>
      <c r="W218" s="1580"/>
      <c r="X218" s="1510"/>
      <c r="Y218" s="1510"/>
      <c r="Z218" s="1526"/>
      <c r="AA218" s="1526"/>
      <c r="AB218" s="1526"/>
      <c r="AC218" s="1526"/>
      <c r="AD218" s="1526"/>
      <c r="AE218" s="1526"/>
      <c r="AF218" s="1526"/>
      <c r="AG218" s="1526"/>
      <c r="AH218" s="1527"/>
      <c r="AI218" s="1527"/>
      <c r="AJ218" s="1427"/>
      <c r="AK218" s="1427"/>
      <c r="AL218" s="1429">
        <v>1</v>
      </c>
      <c r="AM218" s="877"/>
      <c r="AN218" s="877"/>
    </row>
    <row r="219" spans="1:40">
      <c r="A219" s="1425"/>
      <c r="B219" s="1510"/>
      <c r="C219" s="1510"/>
      <c r="D219" s="1510"/>
      <c r="E219" s="1510"/>
      <c r="F219" s="1510"/>
      <c r="G219" s="1510"/>
      <c r="H219" s="1510"/>
      <c r="I219" s="1510"/>
      <c r="J219" s="1510"/>
      <c r="K219" s="1510"/>
      <c r="L219" s="1510"/>
      <c r="M219" s="1510"/>
      <c r="N219" s="1510"/>
      <c r="O219" s="1510"/>
      <c r="P219" s="1510"/>
      <c r="Q219" s="1510"/>
      <c r="R219" s="1510"/>
      <c r="S219" s="1510"/>
      <c r="T219" s="1510"/>
      <c r="U219" s="1510"/>
      <c r="V219" s="1510"/>
      <c r="W219" s="1510"/>
      <c r="X219" s="1510"/>
      <c r="Y219" s="1510"/>
      <c r="Z219" s="1526"/>
      <c r="AA219" s="1526"/>
      <c r="AB219" s="1526"/>
      <c r="AC219" s="1526"/>
      <c r="AD219" s="1526"/>
      <c r="AE219" s="1526"/>
      <c r="AF219" s="1526"/>
      <c r="AG219" s="1526"/>
      <c r="AH219" s="1527"/>
      <c r="AI219" s="1527"/>
      <c r="AJ219" s="1427"/>
      <c r="AK219" s="1427"/>
      <c r="AL219" s="1429">
        <v>1</v>
      </c>
    </row>
    <row r="220" spans="1:40">
      <c r="A220" s="1425"/>
      <c r="B220" s="1510"/>
      <c r="C220" s="1425"/>
      <c r="D220" s="1425"/>
      <c r="E220" s="1425"/>
      <c r="F220" s="1425"/>
      <c r="G220" s="1425"/>
      <c r="H220" s="1425"/>
      <c r="I220" s="1425"/>
      <c r="J220" s="1425"/>
      <c r="K220" s="1425"/>
      <c r="L220" s="1425"/>
      <c r="M220" s="1425"/>
      <c r="N220" s="1425"/>
      <c r="O220" s="1425"/>
      <c r="P220" s="1425"/>
      <c r="Q220" s="1425"/>
      <c r="R220" s="1425"/>
      <c r="S220" s="1425"/>
      <c r="T220" s="1425"/>
      <c r="U220" s="1425"/>
      <c r="V220" s="1425"/>
      <c r="W220" s="1425"/>
      <c r="X220" s="1510"/>
      <c r="Y220" s="1510"/>
      <c r="Z220" s="1526"/>
      <c r="AA220" s="1526"/>
      <c r="AB220" s="1526"/>
      <c r="AC220" s="1526"/>
      <c r="AD220" s="1526"/>
      <c r="AE220" s="1526"/>
      <c r="AF220" s="1526"/>
      <c r="AG220" s="1526"/>
      <c r="AH220" s="1527"/>
      <c r="AI220" s="1527"/>
      <c r="AJ220" s="1427"/>
      <c r="AK220" s="1427"/>
      <c r="AL220" s="1429">
        <v>1</v>
      </c>
    </row>
    <row r="221" spans="1:40" customFormat="1" ht="30" customHeight="1">
      <c r="A221" s="1510">
        <v>1</v>
      </c>
      <c r="B221" s="1510">
        <v>1</v>
      </c>
      <c r="C221" s="1730" t="s">
        <v>217</v>
      </c>
      <c r="D221" s="1730"/>
      <c r="E221" s="1581" t="str">
        <f ca="1">CELL("nomfichier")</f>
        <v>D:\Données\1.UPRT\0-UPRT.fait\1-UPRT.FR-SITE-WEB\ff-fiches-fabrications\ff.fiches.fabrication.2023\ffr.restaurant.2023\[postit.sauvegarde.05.10.2025.xlsx]Nota.ES</v>
      </c>
      <c r="F221" s="1582"/>
      <c r="G221" s="1582"/>
      <c r="H221" s="1582"/>
      <c r="I221" s="1582"/>
      <c r="J221" s="1583"/>
      <c r="K221" s="1582"/>
      <c r="L221" s="1582"/>
      <c r="M221" s="1582"/>
      <c r="N221" s="1582"/>
      <c r="O221" s="1582"/>
      <c r="P221" s="1582"/>
      <c r="Q221" s="1582"/>
      <c r="R221" s="1582"/>
      <c r="S221" s="1582"/>
      <c r="T221" s="1582"/>
      <c r="U221" s="1582"/>
      <c r="V221" s="1582"/>
      <c r="W221" s="1582"/>
      <c r="X221" s="1582"/>
      <c r="Y221" s="1510"/>
      <c r="Z221" s="1526"/>
      <c r="AA221" s="1526"/>
      <c r="AB221" s="1526"/>
      <c r="AC221" s="1526"/>
      <c r="AD221" s="1526"/>
      <c r="AE221" s="1526"/>
      <c r="AF221" s="1526"/>
      <c r="AG221" s="1526"/>
      <c r="AH221" s="1527"/>
      <c r="AI221" s="1527"/>
      <c r="AJ221" s="1427"/>
      <c r="AK221" s="1427"/>
      <c r="AL221" s="1429">
        <v>1</v>
      </c>
      <c r="AM221" s="877"/>
      <c r="AN221" s="877"/>
    </row>
    <row r="222" spans="1:40">
      <c r="A222" s="1425"/>
      <c r="B222" s="1425"/>
      <c r="C222" s="1425"/>
      <c r="D222" s="1425"/>
      <c r="E222" s="1425"/>
      <c r="F222" s="1425"/>
      <c r="G222" s="1425"/>
      <c r="H222" s="1425"/>
      <c r="I222" s="1425"/>
      <c r="J222" s="1425"/>
      <c r="K222" s="1425"/>
      <c r="L222" s="1425"/>
      <c r="M222" s="1425"/>
      <c r="N222" s="1425"/>
      <c r="O222" s="1425"/>
      <c r="P222" s="1425"/>
      <c r="Q222" s="1425"/>
      <c r="R222" s="1425"/>
      <c r="S222" s="1425"/>
      <c r="T222" s="1425"/>
      <c r="U222" s="1425"/>
      <c r="V222" s="1425"/>
      <c r="W222" s="1425"/>
      <c r="X222" s="1425"/>
      <c r="Y222" s="1425"/>
      <c r="Z222" s="1526"/>
      <c r="AA222" s="1526"/>
      <c r="AB222" s="1526"/>
      <c r="AC222" s="1526"/>
      <c r="AD222" s="1526"/>
      <c r="AE222" s="1526"/>
      <c r="AF222" s="1526"/>
      <c r="AG222" s="1526"/>
      <c r="AH222" s="1527"/>
      <c r="AI222" s="1527"/>
      <c r="AJ222" s="1427"/>
      <c r="AK222" s="1427"/>
      <c r="AL222" s="1429">
        <v>1</v>
      </c>
    </row>
    <row r="223" spans="1:40" s="1488" customFormat="1" ht="40.5" customHeight="1">
      <c r="A223" s="1425"/>
      <c r="B223" s="1500"/>
      <c r="C223" s="1661" t="s">
        <v>3265</v>
      </c>
      <c r="D223" s="1661"/>
      <c r="E223" s="1661"/>
      <c r="F223" s="1661"/>
      <c r="G223" s="1661"/>
      <c r="H223" s="1661"/>
      <c r="I223" s="1661"/>
      <c r="J223" s="1661"/>
      <c r="K223" s="1661"/>
      <c r="L223" s="1661"/>
      <c r="M223" s="1425"/>
      <c r="N223" s="1425"/>
      <c r="O223" s="1490"/>
      <c r="P223" s="1490"/>
      <c r="Q223" s="1490"/>
      <c r="R223" s="1490"/>
      <c r="S223" s="1490"/>
      <c r="T223" s="1427"/>
      <c r="U223" s="1427"/>
      <c r="V223" s="1427"/>
      <c r="W223" s="1427"/>
      <c r="X223" s="1427"/>
      <c r="Y223" s="1427"/>
      <c r="Z223" s="1427"/>
      <c r="AA223" s="1427"/>
      <c r="AB223" s="1427"/>
      <c r="AC223" s="1427"/>
      <c r="AD223" s="1427"/>
      <c r="AE223" s="1427"/>
      <c r="AF223" s="1427"/>
      <c r="AG223" s="1526"/>
      <c r="AH223" s="1527"/>
      <c r="AI223" s="1527"/>
      <c r="AJ223" s="1427"/>
      <c r="AK223" s="1427"/>
      <c r="AL223" s="1429">
        <v>1</v>
      </c>
      <c r="AM223" s="877"/>
      <c r="AN223" s="877"/>
    </row>
    <row r="224" spans="1:40" s="1488" customFormat="1" ht="40.5" customHeight="1">
      <c r="A224" s="1425"/>
      <c r="B224" s="1500"/>
      <c r="C224" s="1425"/>
      <c r="D224" s="1425"/>
      <c r="E224" s="1425"/>
      <c r="F224" s="1425"/>
      <c r="G224" s="1425"/>
      <c r="H224" s="1425"/>
      <c r="I224" s="1490"/>
      <c r="J224" s="1425"/>
      <c r="K224" s="1425"/>
      <c r="L224" s="1425"/>
      <c r="M224" s="1425"/>
      <c r="N224" s="1425"/>
      <c r="O224" s="1490"/>
      <c r="P224" s="1490"/>
      <c r="Q224" s="1490"/>
      <c r="R224" s="1490"/>
      <c r="S224" s="1490"/>
      <c r="T224" s="1427"/>
      <c r="U224" s="1427"/>
      <c r="V224" s="1427"/>
      <c r="W224" s="1427"/>
      <c r="X224" s="1427"/>
      <c r="Y224" s="1427"/>
      <c r="Z224" s="1427"/>
      <c r="AA224" s="1427"/>
      <c r="AB224" s="1427"/>
      <c r="AC224" s="1427"/>
      <c r="AD224" s="1427"/>
      <c r="AE224" s="1427"/>
      <c r="AF224" s="1427"/>
      <c r="AG224" s="1526"/>
      <c r="AH224" s="1527"/>
      <c r="AI224" s="1527"/>
      <c r="AJ224" s="1427"/>
      <c r="AK224" s="1427"/>
      <c r="AL224" s="1429">
        <v>1</v>
      </c>
      <c r="AM224" s="877"/>
      <c r="AN224" s="877"/>
    </row>
    <row r="225" spans="1:40" s="1488" customFormat="1" ht="40.5" customHeight="1">
      <c r="A225" s="1425"/>
      <c r="B225" s="1500"/>
      <c r="C225" s="1584" t="s">
        <v>891</v>
      </c>
      <c r="D225" s="1585"/>
      <c r="E225" s="1585"/>
      <c r="F225" s="1585"/>
      <c r="G225" s="1490"/>
      <c r="H225" s="1490"/>
      <c r="I225" s="1490"/>
      <c r="J225" s="1490"/>
      <c r="K225" s="1490"/>
      <c r="L225" s="1490"/>
      <c r="M225" s="1490"/>
      <c r="N225" s="1490"/>
      <c r="O225" s="1586" t="s">
        <v>3269</v>
      </c>
      <c r="P225" s="1490"/>
      <c r="Q225" s="1490"/>
      <c r="R225" s="1490"/>
      <c r="S225" s="1490"/>
      <c r="T225" s="1427"/>
      <c r="U225" s="1587"/>
      <c r="V225" s="1427"/>
      <c r="W225" s="1427"/>
      <c r="X225" s="1427"/>
      <c r="Y225" s="1427"/>
      <c r="Z225" s="1539"/>
      <c r="AA225" s="1427"/>
      <c r="AB225" s="1427"/>
      <c r="AC225" s="1427"/>
      <c r="AD225" s="1427"/>
      <c r="AE225" s="1427"/>
      <c r="AF225" s="1427"/>
      <c r="AG225" s="1526"/>
      <c r="AH225" s="1527"/>
      <c r="AI225" s="1527"/>
      <c r="AJ225" s="1427"/>
      <c r="AK225" s="1427"/>
      <c r="AL225" s="1429">
        <v>1</v>
      </c>
      <c r="AM225" s="877"/>
      <c r="AN225" s="877"/>
    </row>
    <row r="226" spans="1:40" s="1488" customFormat="1" ht="40.5" customHeight="1">
      <c r="A226" s="1425"/>
      <c r="B226" s="1500"/>
      <c r="C226" s="1588" t="s">
        <v>3270</v>
      </c>
      <c r="D226" s="1585"/>
      <c r="E226" s="1585"/>
      <c r="F226" s="1585"/>
      <c r="G226" s="1587"/>
      <c r="H226" s="1589"/>
      <c r="I226" s="1585"/>
      <c r="J226" s="1585"/>
      <c r="K226" s="1425"/>
      <c r="L226" s="1425"/>
      <c r="M226" s="1425"/>
      <c r="N226" s="1425"/>
      <c r="O226" s="1490"/>
      <c r="P226" s="1490"/>
      <c r="Q226" s="1490"/>
      <c r="R226" s="1490"/>
      <c r="S226" s="1490"/>
      <c r="T226" s="1427"/>
      <c r="U226" s="1427"/>
      <c r="V226" s="1427"/>
      <c r="W226" s="1427"/>
      <c r="X226" s="1427"/>
      <c r="Y226" s="1427"/>
      <c r="Z226" s="1543"/>
      <c r="AA226" s="1427"/>
      <c r="AB226" s="1427"/>
      <c r="AC226" s="1427"/>
      <c r="AD226" s="1427"/>
      <c r="AE226" s="1427"/>
      <c r="AF226" s="1427"/>
      <c r="AG226" s="1526"/>
      <c r="AH226" s="1527"/>
      <c r="AI226" s="1527"/>
      <c r="AJ226" s="1427"/>
      <c r="AK226" s="1427"/>
      <c r="AL226" s="1429">
        <v>1</v>
      </c>
      <c r="AM226" s="877"/>
      <c r="AN226" s="877"/>
    </row>
    <row r="227" spans="1:40" s="1488" customFormat="1" ht="40.5" customHeight="1">
      <c r="A227" s="1425"/>
      <c r="B227" s="1500"/>
      <c r="C227" s="1590" t="s">
        <v>892</v>
      </c>
      <c r="D227" s="1585"/>
      <c r="E227" s="1585"/>
      <c r="F227" s="1585"/>
      <c r="G227" s="1587"/>
      <c r="H227" s="1589"/>
      <c r="I227" s="1585"/>
      <c r="J227" s="1585"/>
      <c r="K227" s="1425"/>
      <c r="L227" s="1425"/>
      <c r="M227" s="1425"/>
      <c r="N227" s="1425"/>
      <c r="O227" s="1490"/>
      <c r="P227" s="1490"/>
      <c r="Q227" s="1490"/>
      <c r="R227" s="1490"/>
      <c r="S227" s="1490"/>
      <c r="T227" s="1427"/>
      <c r="U227" s="1427"/>
      <c r="V227" s="1427"/>
      <c r="W227" s="1427"/>
      <c r="X227" s="1427"/>
      <c r="Y227" s="1427"/>
      <c r="Z227" s="1427"/>
      <c r="AA227" s="1427"/>
      <c r="AB227" s="1427"/>
      <c r="AC227" s="1427"/>
      <c r="AD227" s="1427"/>
      <c r="AE227" s="1427"/>
      <c r="AF227" s="1427"/>
      <c r="AG227" s="1526"/>
      <c r="AH227" s="1527"/>
      <c r="AI227" s="1527"/>
      <c r="AJ227" s="1427"/>
      <c r="AK227" s="1427"/>
      <c r="AL227" s="1429">
        <v>1</v>
      </c>
      <c r="AM227" s="877"/>
      <c r="AN227" s="877"/>
    </row>
    <row r="228" spans="1:40" s="1488" customFormat="1" ht="40.5" customHeight="1">
      <c r="A228" s="1425"/>
      <c r="B228" s="1500"/>
      <c r="C228" s="1591" t="s">
        <v>3272</v>
      </c>
      <c r="D228" s="1425"/>
      <c r="E228" s="1425"/>
      <c r="F228" s="1425"/>
      <c r="G228" s="1425"/>
      <c r="H228" s="1425"/>
      <c r="I228" s="1490"/>
      <c r="J228" s="1425"/>
      <c r="K228" s="1425"/>
      <c r="L228" s="1425"/>
      <c r="M228" s="1425"/>
      <c r="N228" s="1425"/>
      <c r="O228" s="1490"/>
      <c r="P228" s="1490"/>
      <c r="Q228" s="1490"/>
      <c r="R228" s="1490"/>
      <c r="S228" s="1490"/>
      <c r="T228" s="1427"/>
      <c r="U228" s="1427"/>
      <c r="V228" s="1520" t="s">
        <v>3271</v>
      </c>
      <c r="W228" s="1531"/>
      <c r="X228" s="1531"/>
      <c r="Y228" s="1531"/>
      <c r="Z228" s="1531"/>
      <c r="AA228" s="1531"/>
      <c r="AB228" s="1531"/>
      <c r="AC228" s="1427"/>
      <c r="AD228" s="1427"/>
      <c r="AE228" s="1427"/>
      <c r="AF228" s="1427"/>
      <c r="AG228" s="1526"/>
      <c r="AH228" s="1527"/>
      <c r="AI228" s="1527"/>
      <c r="AJ228" s="1427"/>
      <c r="AK228" s="1427"/>
      <c r="AL228" s="1429">
        <v>1</v>
      </c>
      <c r="AM228" s="877"/>
      <c r="AN228" s="877"/>
    </row>
    <row r="229" spans="1:40" s="1488" customFormat="1" ht="40.5" customHeight="1">
      <c r="A229" s="1425"/>
      <c r="B229" s="1500"/>
      <c r="C229" s="1591" t="s">
        <v>3273</v>
      </c>
      <c r="D229" s="1425"/>
      <c r="E229" s="1425"/>
      <c r="F229" s="1425"/>
      <c r="G229" s="1425"/>
      <c r="H229" s="1425"/>
      <c r="I229" s="1490"/>
      <c r="J229" s="1425"/>
      <c r="K229" s="1425"/>
      <c r="L229" s="1425"/>
      <c r="M229" s="1425"/>
      <c r="N229" s="1425"/>
      <c r="O229" s="1490"/>
      <c r="P229" s="1490"/>
      <c r="Q229" s="1490"/>
      <c r="R229" s="1490"/>
      <c r="S229" s="1490"/>
      <c r="T229" s="1427"/>
      <c r="U229" s="1427"/>
      <c r="V229" s="1592" t="s">
        <v>2863</v>
      </c>
      <c r="W229" s="1502"/>
      <c r="X229" s="1502"/>
      <c r="Y229" s="1502"/>
      <c r="Z229" s="1502"/>
      <c r="AA229" s="1502"/>
      <c r="AB229" s="1502"/>
      <c r="AC229" s="1427" t="s">
        <v>22</v>
      </c>
      <c r="AD229" s="1427"/>
      <c r="AE229" s="1427"/>
      <c r="AF229" s="1427"/>
      <c r="AG229" s="1526"/>
      <c r="AH229" s="1527"/>
      <c r="AI229" s="1527"/>
      <c r="AJ229" s="1427"/>
      <c r="AK229" s="1427"/>
      <c r="AL229" s="1429">
        <v>1</v>
      </c>
      <c r="AM229" s="877"/>
      <c r="AN229" s="877"/>
    </row>
    <row r="230" spans="1:40" s="1488" customFormat="1" ht="40.5" customHeight="1">
      <c r="A230" s="1425"/>
      <c r="B230" s="1500"/>
      <c r="C230" s="1593" t="s">
        <v>2864</v>
      </c>
      <c r="D230" s="1425"/>
      <c r="E230" s="1425"/>
      <c r="F230" s="1425"/>
      <c r="G230" s="1425"/>
      <c r="H230" s="1425"/>
      <c r="I230" s="1490"/>
      <c r="J230" s="1425"/>
      <c r="K230" s="1425"/>
      <c r="L230" s="1425"/>
      <c r="M230" s="1425"/>
      <c r="N230" s="1425"/>
      <c r="O230" s="1490"/>
      <c r="P230" s="1490"/>
      <c r="Q230" s="1490"/>
      <c r="R230" s="1490"/>
      <c r="S230" s="1490"/>
      <c r="T230" s="1427"/>
      <c r="U230" s="1427"/>
      <c r="V230" s="1427"/>
      <c r="W230" s="1427"/>
      <c r="X230" s="1427"/>
      <c r="Y230" s="1427"/>
      <c r="Z230" s="1427"/>
      <c r="AA230" s="1427"/>
      <c r="AB230" s="1427"/>
      <c r="AC230" s="1427"/>
      <c r="AD230" s="1427"/>
      <c r="AE230" s="1427"/>
      <c r="AF230" s="1427"/>
      <c r="AG230" s="1526"/>
      <c r="AH230" s="1527"/>
      <c r="AI230" s="1527"/>
      <c r="AJ230" s="1427"/>
      <c r="AK230" s="1427"/>
      <c r="AL230" s="1429">
        <v>1</v>
      </c>
      <c r="AM230" s="877"/>
      <c r="AN230" s="877"/>
    </row>
    <row r="231" spans="1:40" s="1488" customFormat="1" ht="40.5" customHeight="1">
      <c r="A231" s="1425"/>
      <c r="B231" s="1500"/>
      <c r="C231" s="1593" t="s">
        <v>2865</v>
      </c>
      <c r="D231" s="1425"/>
      <c r="E231" s="1425"/>
      <c r="F231" s="1425"/>
      <c r="G231" s="1425"/>
      <c r="H231" s="1425"/>
      <c r="I231" s="1490"/>
      <c r="J231" s="1425"/>
      <c r="K231" s="1425"/>
      <c r="L231" s="1425"/>
      <c r="M231" s="1425"/>
      <c r="N231" s="1425"/>
      <c r="O231" s="1490"/>
      <c r="P231" s="1490"/>
      <c r="Q231" s="1490"/>
      <c r="R231" s="1490"/>
      <c r="S231" s="1490"/>
      <c r="T231" s="1427"/>
      <c r="U231" s="1427"/>
      <c r="V231" s="1427"/>
      <c r="W231" s="1427"/>
      <c r="X231" s="1427"/>
      <c r="Y231" s="1427"/>
      <c r="Z231" s="1427"/>
      <c r="AA231" s="1427"/>
      <c r="AB231" s="1427"/>
      <c r="AC231" s="1427"/>
      <c r="AD231" s="1427"/>
      <c r="AE231" s="1427"/>
      <c r="AF231" s="1427"/>
      <c r="AG231" s="1526"/>
      <c r="AH231" s="1527"/>
      <c r="AI231" s="1527"/>
      <c r="AJ231" s="1427"/>
      <c r="AK231" s="1427"/>
      <c r="AL231" s="1429">
        <v>1</v>
      </c>
      <c r="AM231" s="877"/>
      <c r="AN231" s="877"/>
    </row>
    <row r="232" spans="1:40" s="1488" customFormat="1" ht="40.5" customHeight="1">
      <c r="A232" s="1425"/>
      <c r="B232" s="1500"/>
      <c r="C232" s="1594" t="s">
        <v>2866</v>
      </c>
      <c r="D232" s="1594" t="s">
        <v>2867</v>
      </c>
      <c r="E232" s="1594" t="s">
        <v>2868</v>
      </c>
      <c r="F232" s="1594" t="s">
        <v>2869</v>
      </c>
      <c r="G232" s="1594" t="s">
        <v>2870</v>
      </c>
      <c r="H232" s="1594" t="s">
        <v>2871</v>
      </c>
      <c r="I232" s="1594" t="s">
        <v>2872</v>
      </c>
      <c r="J232" s="1594" t="s">
        <v>2873</v>
      </c>
      <c r="K232" s="1594" t="s">
        <v>2874</v>
      </c>
      <c r="L232" s="1594" t="s">
        <v>2875</v>
      </c>
      <c r="M232" s="1594" t="s">
        <v>2876</v>
      </c>
      <c r="N232" s="1594" t="s">
        <v>2877</v>
      </c>
      <c r="O232" s="1594" t="s">
        <v>2878</v>
      </c>
      <c r="P232" s="1490"/>
      <c r="Q232" s="1594" t="s">
        <v>2879</v>
      </c>
      <c r="R232" s="1594" t="s">
        <v>2880</v>
      </c>
      <c r="S232" s="1594" t="s">
        <v>2881</v>
      </c>
      <c r="T232" s="1594" t="s">
        <v>2882</v>
      </c>
      <c r="U232" s="1594" t="s">
        <v>2883</v>
      </c>
      <c r="V232" s="1594" t="s">
        <v>2884</v>
      </c>
      <c r="W232" s="1594" t="s">
        <v>2885</v>
      </c>
      <c r="X232" s="1594" t="s">
        <v>2886</v>
      </c>
      <c r="Y232" s="1594" t="s">
        <v>2887</v>
      </c>
      <c r="Z232" s="1594" t="s">
        <v>2888</v>
      </c>
      <c r="AA232" s="1594" t="s">
        <v>2889</v>
      </c>
      <c r="AB232" s="1594" t="s">
        <v>2890</v>
      </c>
      <c r="AC232" s="1594" t="s">
        <v>2891</v>
      </c>
      <c r="AD232" s="1427"/>
      <c r="AE232" s="1427"/>
      <c r="AF232" s="1427"/>
      <c r="AG232" s="1526"/>
      <c r="AH232" s="1527"/>
      <c r="AI232" s="1527"/>
      <c r="AJ232" s="1427"/>
      <c r="AK232" s="1427"/>
      <c r="AL232" s="1429">
        <v>1</v>
      </c>
      <c r="AM232" s="877"/>
      <c r="AN232" s="877"/>
    </row>
    <row r="233" spans="1:40" s="1488" customFormat="1" ht="40.5" customHeight="1">
      <c r="A233" s="1425"/>
      <c r="B233" s="1500"/>
      <c r="C233" s="1594" t="s">
        <v>2892</v>
      </c>
      <c r="D233" s="1594" t="s">
        <v>2893</v>
      </c>
      <c r="E233" s="1594" t="s">
        <v>2894</v>
      </c>
      <c r="F233" s="1594" t="s">
        <v>2895</v>
      </c>
      <c r="G233" s="1594" t="s">
        <v>2896</v>
      </c>
      <c r="H233" s="1594" t="s">
        <v>2897</v>
      </c>
      <c r="I233" s="1594" t="s">
        <v>2898</v>
      </c>
      <c r="J233" s="1594" t="s">
        <v>2899</v>
      </c>
      <c r="K233" s="1594" t="s">
        <v>2900</v>
      </c>
      <c r="L233" s="1594" t="s">
        <v>2901</v>
      </c>
      <c r="M233" s="1594" t="s">
        <v>2902</v>
      </c>
      <c r="N233" s="1594" t="s">
        <v>2903</v>
      </c>
      <c r="O233" s="1594" t="s">
        <v>2904</v>
      </c>
      <c r="P233" s="1595"/>
      <c r="Q233" s="1594" t="s">
        <v>2905</v>
      </c>
      <c r="R233" s="1594" t="s">
        <v>2906</v>
      </c>
      <c r="S233" s="1594" t="s">
        <v>2907</v>
      </c>
      <c r="T233" s="1594" t="s">
        <v>2908</v>
      </c>
      <c r="U233" s="1594" t="s">
        <v>2909</v>
      </c>
      <c r="V233" s="1594" t="s">
        <v>2910</v>
      </c>
      <c r="W233" s="1594" t="s">
        <v>2911</v>
      </c>
      <c r="X233" s="1594" t="s">
        <v>2912</v>
      </c>
      <c r="Y233" s="1594" t="s">
        <v>2913</v>
      </c>
      <c r="Z233" s="1594" t="s">
        <v>2914</v>
      </c>
      <c r="AA233" s="1594" t="s">
        <v>2915</v>
      </c>
      <c r="AB233" s="1594" t="s">
        <v>2916</v>
      </c>
      <c r="AC233" s="1594" t="s">
        <v>2917</v>
      </c>
      <c r="AD233" s="1427"/>
      <c r="AE233" s="1427"/>
      <c r="AF233" s="1427"/>
      <c r="AG233" s="1526"/>
      <c r="AH233" s="1527"/>
      <c r="AI233" s="1527"/>
      <c r="AJ233" s="1427"/>
      <c r="AK233" s="1427"/>
      <c r="AL233" s="1429">
        <v>1</v>
      </c>
      <c r="AM233" s="877"/>
      <c r="AN233" s="877"/>
    </row>
    <row r="234" spans="1:40" s="1488" customFormat="1" ht="40.5" customHeight="1">
      <c r="A234" s="1425"/>
      <c r="B234" s="1500"/>
      <c r="C234" s="1595"/>
      <c r="D234" s="1595"/>
      <c r="E234" s="1595"/>
      <c r="F234" s="1595"/>
      <c r="G234" s="1595"/>
      <c r="H234" s="1595"/>
      <c r="I234" s="1595"/>
      <c r="J234" s="1595"/>
      <c r="K234" s="1595"/>
      <c r="L234" s="1595"/>
      <c r="M234" s="1425"/>
      <c r="N234" s="1425"/>
      <c r="O234" s="1425"/>
      <c r="P234" s="1425"/>
      <c r="Q234" s="1425"/>
      <c r="R234" s="1425"/>
      <c r="S234" s="1425"/>
      <c r="T234" s="1425"/>
      <c r="U234" s="1425"/>
      <c r="V234" s="1425"/>
      <c r="W234" s="1425"/>
      <c r="X234" s="1425"/>
      <c r="Y234" s="1425"/>
      <c r="Z234" s="1427"/>
      <c r="AA234" s="1427"/>
      <c r="AB234" s="1427"/>
      <c r="AC234" s="1427"/>
      <c r="AD234" s="1427"/>
      <c r="AE234" s="1427"/>
      <c r="AF234" s="1427"/>
      <c r="AG234" s="1526"/>
      <c r="AH234" s="1527"/>
      <c r="AI234" s="1527"/>
      <c r="AJ234" s="1427"/>
      <c r="AK234" s="1427"/>
      <c r="AL234" s="1429">
        <v>1</v>
      </c>
      <c r="AM234" s="877"/>
      <c r="AN234" s="877"/>
    </row>
    <row r="235" spans="1:40" s="1488" customFormat="1" ht="40.5" customHeight="1">
      <c r="A235" s="1425"/>
      <c r="B235" s="1500"/>
      <c r="C235" s="1594" t="s">
        <v>2879</v>
      </c>
      <c r="D235" s="1594" t="s">
        <v>2880</v>
      </c>
      <c r="E235" s="1594" t="s">
        <v>2881</v>
      </c>
      <c r="F235" s="1594" t="s">
        <v>2882</v>
      </c>
      <c r="G235" s="1594" t="s">
        <v>2883</v>
      </c>
      <c r="H235" s="1594" t="s">
        <v>2884</v>
      </c>
      <c r="I235" s="1594" t="s">
        <v>2885</v>
      </c>
      <c r="J235" s="1594" t="s">
        <v>2886</v>
      </c>
      <c r="K235" s="1594" t="s">
        <v>2887</v>
      </c>
      <c r="L235" s="1594" t="s">
        <v>2888</v>
      </c>
      <c r="M235" s="1594" t="s">
        <v>2889</v>
      </c>
      <c r="N235" s="1594" t="s">
        <v>2890</v>
      </c>
      <c r="O235" s="1594" t="s">
        <v>2891</v>
      </c>
      <c r="P235" s="1425"/>
      <c r="Q235" s="1594" t="s">
        <v>2918</v>
      </c>
      <c r="R235" s="1594" t="s">
        <v>2919</v>
      </c>
      <c r="S235" s="1594" t="s">
        <v>2920</v>
      </c>
      <c r="T235" s="1594" t="s">
        <v>2921</v>
      </c>
      <c r="U235" s="1594" t="s">
        <v>2922</v>
      </c>
      <c r="V235" s="1594" t="s">
        <v>2923</v>
      </c>
      <c r="W235" s="1594" t="s">
        <v>2924</v>
      </c>
      <c r="X235" s="1594" t="s">
        <v>2925</v>
      </c>
      <c r="Y235" s="1594" t="s">
        <v>2925</v>
      </c>
      <c r="Z235" s="1594" t="s">
        <v>2926</v>
      </c>
      <c r="AA235" s="1594" t="s">
        <v>2927</v>
      </c>
      <c r="AB235" s="1594" t="s">
        <v>2928</v>
      </c>
      <c r="AC235" s="1594" t="s">
        <v>2929</v>
      </c>
      <c r="AD235" s="1594" t="s">
        <v>2930</v>
      </c>
      <c r="AE235" s="1427"/>
      <c r="AF235" s="1427"/>
      <c r="AG235" s="1526"/>
      <c r="AH235" s="1527"/>
      <c r="AI235" s="1527"/>
      <c r="AJ235" s="1427"/>
      <c r="AK235" s="1427"/>
      <c r="AL235" s="1429">
        <v>1</v>
      </c>
      <c r="AM235" s="877"/>
      <c r="AN235" s="877"/>
    </row>
    <row r="236" spans="1:40" s="1488" customFormat="1" ht="40.5" customHeight="1">
      <c r="A236" s="1425"/>
      <c r="B236" s="1500"/>
      <c r="C236" s="1594" t="s">
        <v>2905</v>
      </c>
      <c r="D236" s="1594" t="s">
        <v>2906</v>
      </c>
      <c r="E236" s="1594" t="s">
        <v>2907</v>
      </c>
      <c r="F236" s="1594" t="s">
        <v>2908</v>
      </c>
      <c r="G236" s="1594" t="s">
        <v>2909</v>
      </c>
      <c r="H236" s="1594" t="s">
        <v>2910</v>
      </c>
      <c r="I236" s="1594" t="s">
        <v>2911</v>
      </c>
      <c r="J236" s="1594" t="s">
        <v>2912</v>
      </c>
      <c r="K236" s="1594" t="s">
        <v>2913</v>
      </c>
      <c r="L236" s="1594" t="s">
        <v>2914</v>
      </c>
      <c r="M236" s="1594" t="s">
        <v>2915</v>
      </c>
      <c r="N236" s="1594" t="s">
        <v>2916</v>
      </c>
      <c r="O236" s="1594" t="s">
        <v>2917</v>
      </c>
      <c r="P236" s="1425"/>
      <c r="Q236" s="1594" t="s">
        <v>2931</v>
      </c>
      <c r="R236" s="1594" t="s">
        <v>2932</v>
      </c>
      <c r="S236" s="1594" t="s">
        <v>2933</v>
      </c>
      <c r="T236" s="1594" t="s">
        <v>2934</v>
      </c>
      <c r="U236" s="1594" t="s">
        <v>2935</v>
      </c>
      <c r="V236" s="1594" t="s">
        <v>2935</v>
      </c>
      <c r="W236" s="1594" t="s">
        <v>2936</v>
      </c>
      <c r="X236" s="1594" t="s">
        <v>2937</v>
      </c>
      <c r="Y236" s="1594" t="s">
        <v>2938</v>
      </c>
      <c r="Z236" s="1594" t="s">
        <v>2939</v>
      </c>
      <c r="AA236" s="1594" t="s">
        <v>2940</v>
      </c>
      <c r="AB236" s="1594" t="s">
        <v>2941</v>
      </c>
      <c r="AC236" s="1594" t="s">
        <v>2942</v>
      </c>
      <c r="AD236" s="1594"/>
      <c r="AE236" s="1427"/>
      <c r="AF236" s="1427"/>
      <c r="AG236" s="1526"/>
      <c r="AH236" s="1527"/>
      <c r="AI236" s="1527"/>
      <c r="AJ236" s="1427"/>
      <c r="AK236" s="1427"/>
      <c r="AL236" s="1429">
        <v>1</v>
      </c>
      <c r="AM236" s="877"/>
      <c r="AN236" s="877"/>
    </row>
    <row r="237" spans="1:40" s="1488" customFormat="1" ht="40.5" customHeight="1">
      <c r="A237" s="1425"/>
      <c r="B237" s="1500"/>
      <c r="C237" s="1595"/>
      <c r="D237" s="1595"/>
      <c r="E237" s="1595"/>
      <c r="F237" s="1595"/>
      <c r="G237" s="1595"/>
      <c r="H237" s="1595"/>
      <c r="I237" s="1595"/>
      <c r="J237" s="1595"/>
      <c r="K237" s="1595"/>
      <c r="L237" s="1595"/>
      <c r="M237" s="1425"/>
      <c r="N237" s="1425"/>
      <c r="O237" s="1425"/>
      <c r="P237" s="1425"/>
      <c r="Q237" s="1425"/>
      <c r="R237" s="1425"/>
      <c r="S237" s="1425"/>
      <c r="T237" s="1425"/>
      <c r="U237" s="1425"/>
      <c r="V237" s="1425"/>
      <c r="W237" s="1425"/>
      <c r="X237" s="1425"/>
      <c r="Y237" s="1425"/>
      <c r="Z237" s="1427"/>
      <c r="AA237" s="1427"/>
      <c r="AB237" s="1427"/>
      <c r="AC237" s="1427"/>
      <c r="AD237" s="1427"/>
      <c r="AE237" s="1427"/>
      <c r="AF237" s="1427"/>
      <c r="AG237" s="1526"/>
      <c r="AH237" s="1527"/>
      <c r="AI237" s="1527"/>
      <c r="AJ237" s="1427"/>
      <c r="AK237" s="1427"/>
      <c r="AL237" s="1429">
        <v>1</v>
      </c>
      <c r="AM237" s="877"/>
      <c r="AN237" s="877"/>
    </row>
    <row r="238" spans="1:40" s="1488" customFormat="1" ht="40.5" customHeight="1">
      <c r="A238" s="1425"/>
      <c r="B238" s="1500"/>
      <c r="C238" s="1596" t="s">
        <v>2943</v>
      </c>
      <c r="D238" s="1596" t="s">
        <v>2944</v>
      </c>
      <c r="E238" s="1596" t="s">
        <v>2945</v>
      </c>
      <c r="F238" s="1596" t="s">
        <v>2946</v>
      </c>
      <c r="G238" s="1596" t="s">
        <v>2947</v>
      </c>
      <c r="H238" s="1596" t="s">
        <v>2948</v>
      </c>
      <c r="I238" s="1596" t="s">
        <v>2949</v>
      </c>
      <c r="J238" s="1596" t="s">
        <v>2950</v>
      </c>
      <c r="K238" s="1596" t="s">
        <v>2951</v>
      </c>
      <c r="L238" s="1596" t="s">
        <v>2952</v>
      </c>
      <c r="M238" s="1596" t="s">
        <v>2953</v>
      </c>
      <c r="N238" s="1596" t="s">
        <v>2954</v>
      </c>
      <c r="O238" s="1596" t="s">
        <v>2955</v>
      </c>
      <c r="P238" s="1425"/>
      <c r="Q238" s="1597" t="s">
        <v>2956</v>
      </c>
      <c r="R238" s="1597" t="s">
        <v>2957</v>
      </c>
      <c r="S238" s="1597" t="s">
        <v>17</v>
      </c>
      <c r="T238" s="1597" t="s">
        <v>2958</v>
      </c>
      <c r="U238" s="1597" t="s">
        <v>2959</v>
      </c>
      <c r="V238" s="1597" t="s">
        <v>2960</v>
      </c>
      <c r="W238" s="1597" t="s">
        <v>2961</v>
      </c>
      <c r="X238" s="1597" t="s">
        <v>2962</v>
      </c>
      <c r="Y238" s="1597" t="s">
        <v>2963</v>
      </c>
      <c r="Z238" s="1597" t="s">
        <v>470</v>
      </c>
      <c r="AA238" s="1597" t="s">
        <v>2964</v>
      </c>
      <c r="AB238" s="1427"/>
      <c r="AC238" s="1427"/>
      <c r="AD238" s="1427"/>
      <c r="AE238" s="1427"/>
      <c r="AF238" s="1427"/>
      <c r="AG238" s="1526"/>
      <c r="AH238" s="1527"/>
      <c r="AI238" s="1527"/>
      <c r="AJ238" s="1427"/>
      <c r="AK238" s="1427"/>
      <c r="AL238" s="1429">
        <v>1</v>
      </c>
      <c r="AM238" s="877"/>
      <c r="AN238" s="877"/>
    </row>
    <row r="239" spans="1:40" s="1488" customFormat="1" ht="40.5" customHeight="1">
      <c r="A239" s="1425"/>
      <c r="B239" s="1500"/>
      <c r="C239" s="1596" t="s">
        <v>2965</v>
      </c>
      <c r="D239" s="1596" t="s">
        <v>2966</v>
      </c>
      <c r="E239" s="1596" t="s">
        <v>2967</v>
      </c>
      <c r="F239" s="1596" t="s">
        <v>2968</v>
      </c>
      <c r="G239" s="1596" t="s">
        <v>2969</v>
      </c>
      <c r="H239" s="1596" t="s">
        <v>2970</v>
      </c>
      <c r="I239" s="1596" t="s">
        <v>2971</v>
      </c>
      <c r="J239" s="1596" t="s">
        <v>2972</v>
      </c>
      <c r="K239" s="1596" t="s">
        <v>2973</v>
      </c>
      <c r="L239" s="1596" t="s">
        <v>2974</v>
      </c>
      <c r="M239" s="1596" t="s">
        <v>2975</v>
      </c>
      <c r="N239" s="1596" t="s">
        <v>2975</v>
      </c>
      <c r="O239" s="1596" t="s">
        <v>2976</v>
      </c>
      <c r="P239" s="1425"/>
      <c r="Q239" s="1597" t="s">
        <v>532</v>
      </c>
      <c r="R239" s="1597" t="s">
        <v>2977</v>
      </c>
      <c r="S239" s="1597" t="s">
        <v>2978</v>
      </c>
      <c r="T239" s="1597" t="s">
        <v>2979</v>
      </c>
      <c r="U239" s="1597" t="s">
        <v>2980</v>
      </c>
      <c r="V239" s="1597" t="s">
        <v>2981</v>
      </c>
      <c r="W239" s="1597" t="s">
        <v>2982</v>
      </c>
      <c r="X239" s="1597" t="s">
        <v>2983</v>
      </c>
      <c r="Y239" s="1597" t="s">
        <v>2984</v>
      </c>
      <c r="Z239" s="1597" t="s">
        <v>2985</v>
      </c>
      <c r="AA239" s="1597"/>
      <c r="AB239" s="1427"/>
      <c r="AC239" s="1427"/>
      <c r="AD239" s="1427"/>
      <c r="AE239" s="1427"/>
      <c r="AF239" s="1427"/>
      <c r="AG239" s="1526"/>
      <c r="AH239" s="1527"/>
      <c r="AI239" s="1527"/>
      <c r="AJ239" s="1427"/>
      <c r="AK239" s="1427"/>
      <c r="AL239" s="1429">
        <v>1</v>
      </c>
      <c r="AM239" s="877"/>
      <c r="AN239" s="877"/>
    </row>
    <row r="240" spans="1:40" s="1488" customFormat="1" ht="40.5" customHeight="1">
      <c r="A240" s="1425"/>
      <c r="B240" s="1500"/>
      <c r="C240" s="1595"/>
      <c r="D240" s="1595"/>
      <c r="E240" s="1595"/>
      <c r="F240" s="1595"/>
      <c r="G240" s="1595"/>
      <c r="H240" s="1595"/>
      <c r="I240" s="1595"/>
      <c r="J240" s="1595"/>
      <c r="K240" s="1595"/>
      <c r="L240" s="1595"/>
      <c r="M240" s="1425"/>
      <c r="N240" s="1425"/>
      <c r="O240" s="1425"/>
      <c r="P240" s="1425"/>
      <c r="Q240" s="1425"/>
      <c r="R240" s="1425"/>
      <c r="S240" s="1425"/>
      <c r="T240" s="1425"/>
      <c r="U240" s="1425"/>
      <c r="V240" s="1425"/>
      <c r="W240" s="1425"/>
      <c r="X240" s="1425"/>
      <c r="Y240" s="1425"/>
      <c r="Z240" s="1427"/>
      <c r="AA240" s="1427"/>
      <c r="AB240" s="1427"/>
      <c r="AC240" s="1427"/>
      <c r="AD240" s="1427"/>
      <c r="AE240" s="1427"/>
      <c r="AF240" s="1427"/>
      <c r="AG240" s="1526"/>
      <c r="AH240" s="1527"/>
      <c r="AI240" s="1527"/>
      <c r="AJ240" s="1427"/>
      <c r="AK240" s="1427"/>
      <c r="AL240" s="1429">
        <v>1</v>
      </c>
      <c r="AM240" s="877"/>
      <c r="AN240" s="877"/>
    </row>
    <row r="241" spans="1:40" s="1488" customFormat="1" ht="40.5" customHeight="1">
      <c r="A241" s="1425"/>
      <c r="B241" s="1500"/>
      <c r="C241" s="1597" t="s">
        <v>2986</v>
      </c>
      <c r="D241" s="1597" t="s">
        <v>2987</v>
      </c>
      <c r="E241" s="1597" t="s">
        <v>2988</v>
      </c>
      <c r="F241" s="1597" t="s">
        <v>85</v>
      </c>
      <c r="G241" s="1597" t="s">
        <v>80</v>
      </c>
      <c r="H241" s="1597" t="s">
        <v>81</v>
      </c>
      <c r="I241" s="1597" t="s">
        <v>2989</v>
      </c>
      <c r="J241" s="1597" t="s">
        <v>2990</v>
      </c>
      <c r="K241" s="1597" t="s">
        <v>947</v>
      </c>
      <c r="L241" s="1597" t="s">
        <v>2991</v>
      </c>
      <c r="M241" s="1597" t="s">
        <v>2992</v>
      </c>
      <c r="N241" s="1425"/>
      <c r="O241" s="1425"/>
      <c r="P241" s="1425"/>
      <c r="Q241" s="1597" t="s">
        <v>2993</v>
      </c>
      <c r="R241" s="1597" t="s">
        <v>2994</v>
      </c>
      <c r="S241" s="1597" t="s">
        <v>2995</v>
      </c>
      <c r="T241" s="1597" t="s">
        <v>2996</v>
      </c>
      <c r="U241" s="1597" t="s">
        <v>2997</v>
      </c>
      <c r="V241" s="1597" t="s">
        <v>2998</v>
      </c>
      <c r="W241" s="1597" t="s">
        <v>2999</v>
      </c>
      <c r="X241" s="1597" t="s">
        <v>3000</v>
      </c>
      <c r="Y241" s="1597" t="s">
        <v>3001</v>
      </c>
      <c r="Z241" s="1597" t="s">
        <v>3002</v>
      </c>
      <c r="AA241" s="1427"/>
      <c r="AB241" s="1427"/>
      <c r="AC241" s="1427"/>
      <c r="AD241" s="1427"/>
      <c r="AE241" s="1427"/>
      <c r="AF241" s="1427"/>
      <c r="AG241" s="1526"/>
      <c r="AH241" s="1527"/>
      <c r="AI241" s="1527"/>
      <c r="AJ241" s="1427"/>
      <c r="AK241" s="1427"/>
      <c r="AL241" s="1429">
        <v>1</v>
      </c>
      <c r="AM241" s="877"/>
      <c r="AN241" s="877"/>
    </row>
    <row r="242" spans="1:40" s="1488" customFormat="1" ht="40.5" customHeight="1">
      <c r="A242" s="1425"/>
      <c r="B242" s="1500"/>
      <c r="C242" s="1595"/>
      <c r="D242" s="1595"/>
      <c r="E242" s="1595"/>
      <c r="F242" s="1595"/>
      <c r="G242" s="1595"/>
      <c r="H242" s="1595"/>
      <c r="I242" s="1595"/>
      <c r="J242" s="1595"/>
      <c r="K242" s="1595"/>
      <c r="L242" s="1595"/>
      <c r="M242" s="1425"/>
      <c r="N242" s="1425"/>
      <c r="O242" s="1595"/>
      <c r="P242" s="1595"/>
      <c r="Q242" s="1595"/>
      <c r="R242" s="1595"/>
      <c r="S242" s="1595"/>
      <c r="T242" s="1595"/>
      <c r="U242" s="1595"/>
      <c r="V242" s="1595"/>
      <c r="W242" s="1595"/>
      <c r="X242" s="1595"/>
      <c r="Y242" s="1427"/>
      <c r="Z242" s="1427"/>
      <c r="AA242" s="1427"/>
      <c r="AB242" s="1427"/>
      <c r="AC242" s="1427"/>
      <c r="AD242" s="1427"/>
      <c r="AE242" s="1427"/>
      <c r="AF242" s="1427"/>
      <c r="AG242" s="1526"/>
      <c r="AH242" s="1527"/>
      <c r="AI242" s="1527"/>
      <c r="AJ242" s="1427"/>
      <c r="AK242" s="1427"/>
      <c r="AL242" s="1429">
        <v>1</v>
      </c>
      <c r="AM242" s="877"/>
      <c r="AN242" s="877"/>
    </row>
    <row r="243" spans="1:40" s="1488" customFormat="1" ht="40.5" customHeight="1">
      <c r="A243" s="1425"/>
      <c r="B243" s="1500"/>
      <c r="C243" s="1461" t="s">
        <v>3283</v>
      </c>
      <c r="D243" s="1425"/>
      <c r="E243" s="1425"/>
      <c r="F243" s="1425"/>
      <c r="G243" s="1425"/>
      <c r="H243" s="1425"/>
      <c r="I243" s="1490"/>
      <c r="J243" s="1425"/>
      <c r="K243" s="1425"/>
      <c r="L243" s="1425"/>
      <c r="M243" s="1425"/>
      <c r="N243" s="1425"/>
      <c r="O243" s="1490"/>
      <c r="P243" s="1490"/>
      <c r="Q243" s="1490"/>
      <c r="R243" s="1490"/>
      <c r="S243" s="1490"/>
      <c r="T243" s="1427"/>
      <c r="U243" s="1427"/>
      <c r="V243" s="1427"/>
      <c r="W243" s="1427"/>
      <c r="X243" s="1427"/>
      <c r="Y243" s="1427"/>
      <c r="Z243" s="1427"/>
      <c r="AA243" s="1427"/>
      <c r="AB243" s="1427"/>
      <c r="AC243" s="1427"/>
      <c r="AD243" s="1427"/>
      <c r="AE243" s="1427"/>
      <c r="AF243" s="1427"/>
      <c r="AG243" s="1526"/>
      <c r="AH243" s="1527"/>
      <c r="AI243" s="1527"/>
      <c r="AJ243" s="1427"/>
      <c r="AK243" s="1427"/>
      <c r="AL243" s="1429">
        <v>1</v>
      </c>
      <c r="AM243" s="877"/>
      <c r="AN243" s="877"/>
    </row>
    <row r="244" spans="1:40" s="1488" customFormat="1" ht="40.5" customHeight="1">
      <c r="A244" s="1425"/>
      <c r="B244" s="1500"/>
      <c r="C244" s="1461" t="s">
        <v>3284</v>
      </c>
      <c r="D244" s="1425"/>
      <c r="E244" s="1425"/>
      <c r="F244" s="1425"/>
      <c r="G244" s="1425"/>
      <c r="H244" s="1425"/>
      <c r="I244" s="1490"/>
      <c r="J244" s="1425"/>
      <c r="K244" s="1425"/>
      <c r="L244" s="1425"/>
      <c r="M244" s="1425"/>
      <c r="N244" s="1425"/>
      <c r="O244" s="1490"/>
      <c r="P244" s="1490"/>
      <c r="Q244" s="1490"/>
      <c r="R244" s="1490"/>
      <c r="S244" s="1490"/>
      <c r="T244" s="1427"/>
      <c r="U244" s="1427"/>
      <c r="V244" s="1427"/>
      <c r="W244" s="1427"/>
      <c r="X244" s="1427"/>
      <c r="Y244" s="1427"/>
      <c r="Z244" s="1427"/>
      <c r="AA244" s="1427"/>
      <c r="AB244" s="1427"/>
      <c r="AC244" s="1427"/>
      <c r="AD244" s="1427"/>
      <c r="AE244" s="1427"/>
      <c r="AF244" s="1427"/>
      <c r="AG244" s="1526"/>
      <c r="AH244" s="1527"/>
      <c r="AI244" s="1527"/>
      <c r="AJ244" s="1427"/>
      <c r="AK244" s="1427"/>
      <c r="AL244" s="1429">
        <v>1</v>
      </c>
      <c r="AM244" s="877"/>
      <c r="AN244" s="877"/>
    </row>
    <row r="245" spans="1:40" s="1488" customFormat="1" ht="40.5" customHeight="1">
      <c r="A245" s="1425"/>
      <c r="B245" s="1500"/>
      <c r="C245" s="1461" t="s">
        <v>3005</v>
      </c>
      <c r="D245" s="1425"/>
      <c r="E245" s="1425"/>
      <c r="F245" s="1425"/>
      <c r="G245" s="1425"/>
      <c r="H245" s="1425"/>
      <c r="I245" s="1490"/>
      <c r="J245" s="1425"/>
      <c r="K245" s="1425"/>
      <c r="L245" s="1425"/>
      <c r="M245" s="1425"/>
      <c r="N245" s="1425"/>
      <c r="O245" s="1490"/>
      <c r="P245" s="1490"/>
      <c r="Q245" s="1490"/>
      <c r="R245" s="1490"/>
      <c r="S245" s="1490"/>
      <c r="T245" s="1427"/>
      <c r="U245" s="1427"/>
      <c r="V245" s="1427"/>
      <c r="W245" s="1427"/>
      <c r="X245" s="1427"/>
      <c r="Y245" s="1427"/>
      <c r="Z245" s="1427"/>
      <c r="AA245" s="1427"/>
      <c r="AB245" s="1427"/>
      <c r="AC245" s="1427"/>
      <c r="AD245" s="1427"/>
      <c r="AE245" s="1427"/>
      <c r="AF245" s="1427"/>
      <c r="AG245" s="1526"/>
      <c r="AH245" s="1527"/>
      <c r="AI245" s="1527"/>
      <c r="AJ245" s="1427"/>
      <c r="AK245" s="1427"/>
      <c r="AL245" s="1429">
        <v>1</v>
      </c>
      <c r="AM245" s="877"/>
      <c r="AN245" s="877"/>
    </row>
    <row r="246" spans="1:40" s="1488" customFormat="1" ht="40.5" customHeight="1">
      <c r="A246" s="1425"/>
      <c r="B246" s="1500"/>
      <c r="C246" s="1598" t="s">
        <v>3006</v>
      </c>
      <c r="D246" s="1598" t="s">
        <v>3007</v>
      </c>
      <c r="E246" s="1598" t="s">
        <v>3008</v>
      </c>
      <c r="F246" s="1598" t="s">
        <v>3009</v>
      </c>
      <c r="G246" s="1598" t="s">
        <v>3010</v>
      </c>
      <c r="H246" s="1598" t="s">
        <v>3011</v>
      </c>
      <c r="I246" s="1598" t="s">
        <v>3012</v>
      </c>
      <c r="J246" s="1598" t="s">
        <v>3013</v>
      </c>
      <c r="K246" s="1598" t="s">
        <v>3014</v>
      </c>
      <c r="L246" s="1598" t="s">
        <v>3015</v>
      </c>
      <c r="M246" s="1598" t="s">
        <v>3016</v>
      </c>
      <c r="N246" s="1598"/>
      <c r="O246" s="1598"/>
      <c r="P246" s="1599"/>
      <c r="Q246" s="1599"/>
      <c r="R246" s="1599"/>
      <c r="S246" s="1490"/>
      <c r="T246" s="1427"/>
      <c r="U246" s="1427"/>
      <c r="V246" s="1427"/>
      <c r="W246" s="1427"/>
      <c r="X246" s="1427"/>
      <c r="Y246" s="1427"/>
      <c r="Z246" s="1427"/>
      <c r="AA246" s="1427"/>
      <c r="AB246" s="1427"/>
      <c r="AC246" s="1427"/>
      <c r="AD246" s="1427"/>
      <c r="AE246" s="1427"/>
      <c r="AF246" s="1427"/>
      <c r="AG246" s="1526"/>
      <c r="AH246" s="1527"/>
      <c r="AI246" s="1527"/>
      <c r="AJ246" s="1427"/>
      <c r="AK246" s="1427"/>
      <c r="AL246" s="1429">
        <v>1</v>
      </c>
      <c r="AM246" s="877"/>
      <c r="AN246" s="877"/>
    </row>
    <row r="247" spans="1:40" s="1488" customFormat="1" ht="40.5" customHeight="1">
      <c r="A247" s="1425"/>
      <c r="B247" s="1500"/>
      <c r="C247" s="1600" t="s">
        <v>3017</v>
      </c>
      <c r="D247" s="1600" t="s">
        <v>3018</v>
      </c>
      <c r="E247" s="1600" t="s">
        <v>3019</v>
      </c>
      <c r="F247" s="1600"/>
      <c r="G247" s="1600" t="s">
        <v>3020</v>
      </c>
      <c r="H247" s="1600"/>
      <c r="I247" s="1600" t="s">
        <v>3021</v>
      </c>
      <c r="J247" s="1600"/>
      <c r="K247" s="1600" t="s">
        <v>3022</v>
      </c>
      <c r="L247" s="1600"/>
      <c r="M247" s="1600" t="s">
        <v>3023</v>
      </c>
      <c r="N247" s="1600" t="s">
        <v>3024</v>
      </c>
      <c r="O247" s="1600"/>
      <c r="P247" s="1600" t="s">
        <v>3025</v>
      </c>
      <c r="Q247" s="1600"/>
      <c r="R247" s="1600" t="s">
        <v>3026</v>
      </c>
      <c r="S247" s="1490"/>
      <c r="T247" s="1427"/>
      <c r="U247" s="1427"/>
      <c r="V247" s="1427"/>
      <c r="W247" s="1427"/>
      <c r="X247" s="1427"/>
      <c r="Y247" s="1427"/>
      <c r="Z247" s="1427"/>
      <c r="AA247" s="1427"/>
      <c r="AB247" s="1427"/>
      <c r="AC247" s="1427"/>
      <c r="AD247" s="1427"/>
      <c r="AE247" s="1427"/>
      <c r="AF247" s="1427"/>
      <c r="AG247" s="1526"/>
      <c r="AH247" s="1527"/>
      <c r="AI247" s="1527"/>
      <c r="AJ247" s="1427"/>
      <c r="AK247" s="1427"/>
      <c r="AL247" s="1429">
        <v>1</v>
      </c>
      <c r="AM247" s="877"/>
      <c r="AN247" s="877"/>
    </row>
    <row r="248" spans="1:40" s="1488" customFormat="1" ht="40.5" customHeight="1">
      <c r="A248" s="1425"/>
      <c r="B248" s="1500"/>
      <c r="C248" s="1461" t="s">
        <v>3285</v>
      </c>
      <c r="D248" s="1425"/>
      <c r="E248" s="1425"/>
      <c r="F248" s="1425"/>
      <c r="G248" s="1425"/>
      <c r="H248" s="1425"/>
      <c r="I248" s="1490"/>
      <c r="J248" s="1425"/>
      <c r="K248" s="1425"/>
      <c r="L248" s="1425"/>
      <c r="M248" s="1425"/>
      <c r="N248" s="1425"/>
      <c r="O248" s="1490"/>
      <c r="P248" s="1490"/>
      <c r="Q248" s="1490"/>
      <c r="R248" s="1490"/>
      <c r="S248" s="1490"/>
      <c r="T248" s="1427"/>
      <c r="U248" s="1427"/>
      <c r="V248" s="1427"/>
      <c r="W248" s="1427"/>
      <c r="X248" s="1427"/>
      <c r="Y248" s="1427"/>
      <c r="Z248" s="1427"/>
      <c r="AA248" s="1427"/>
      <c r="AB248" s="1427"/>
      <c r="AC248" s="1427"/>
      <c r="AD248" s="1427"/>
      <c r="AE248" s="1427"/>
      <c r="AF248" s="1427"/>
      <c r="AG248" s="1526"/>
      <c r="AH248" s="1527"/>
      <c r="AI248" s="1527"/>
      <c r="AJ248" s="1427"/>
      <c r="AK248" s="1427"/>
      <c r="AL248" s="1429">
        <v>1</v>
      </c>
      <c r="AM248" s="877"/>
      <c r="AN248" s="877"/>
    </row>
    <row r="249" spans="1:40" s="1488" customFormat="1" ht="40.5" customHeight="1">
      <c r="A249" s="1425"/>
      <c r="B249" s="1500"/>
      <c r="C249" s="1593"/>
      <c r="D249" s="1425"/>
      <c r="E249" s="1425"/>
      <c r="F249" s="1425"/>
      <c r="G249" s="1425"/>
      <c r="H249" s="1425"/>
      <c r="I249" s="1490"/>
      <c r="J249" s="1425"/>
      <c r="K249" s="1425"/>
      <c r="L249" s="1425"/>
      <c r="M249" s="1425"/>
      <c r="N249" s="1425"/>
      <c r="O249" s="1490"/>
      <c r="P249" s="1490"/>
      <c r="Q249" s="1490"/>
      <c r="R249" s="1490"/>
      <c r="S249" s="1490"/>
      <c r="T249" s="1427"/>
      <c r="U249" s="1427"/>
      <c r="V249" s="1427"/>
      <c r="W249" s="1427"/>
      <c r="X249" s="1427"/>
      <c r="Y249" s="1427"/>
      <c r="Z249" s="1427"/>
      <c r="AA249" s="1427"/>
      <c r="AB249" s="1427"/>
      <c r="AC249" s="1427"/>
      <c r="AD249" s="1427"/>
      <c r="AE249" s="1427"/>
      <c r="AF249" s="1427"/>
      <c r="AG249" s="1526"/>
      <c r="AH249" s="1527"/>
      <c r="AI249" s="1527"/>
      <c r="AJ249" s="1427"/>
      <c r="AK249" s="1427"/>
      <c r="AL249" s="1429">
        <v>1</v>
      </c>
      <c r="AM249" s="877"/>
      <c r="AN249" s="877"/>
    </row>
    <row r="250" spans="1:40" s="1605" customFormat="1" ht="40.5" customHeight="1">
      <c r="A250" s="1560"/>
      <c r="B250" s="1525" t="s">
        <v>3286</v>
      </c>
      <c r="C250" s="1560"/>
      <c r="D250" s="1560"/>
      <c r="E250" s="1560"/>
      <c r="F250" s="1560"/>
      <c r="G250" s="1601"/>
      <c r="H250" s="1560"/>
      <c r="I250" s="1490"/>
      <c r="J250" s="1560"/>
      <c r="K250" s="1560"/>
      <c r="L250" s="1560"/>
      <c r="M250" s="1560"/>
      <c r="N250" s="1560"/>
      <c r="O250" s="1490"/>
      <c r="P250" s="1490"/>
      <c r="Q250" s="1662" t="s">
        <v>3287</v>
      </c>
      <c r="R250" s="1602" t="s">
        <v>3030</v>
      </c>
      <c r="S250" s="1603"/>
      <c r="T250" s="1603"/>
      <c r="U250" s="1603"/>
      <c r="V250" s="1603"/>
      <c r="W250" s="1603"/>
      <c r="X250" s="1603"/>
      <c r="Y250" s="1603"/>
      <c r="Z250" s="1604"/>
      <c r="AA250" s="1604"/>
      <c r="AB250" s="1604"/>
      <c r="AC250" s="1604"/>
      <c r="AD250" s="1604"/>
      <c r="AE250" s="1604"/>
      <c r="AF250" s="1604"/>
      <c r="AG250" s="1604"/>
      <c r="AH250" s="1604"/>
      <c r="AI250" s="1527"/>
      <c r="AJ250" s="1427"/>
      <c r="AK250" s="1427"/>
      <c r="AL250" s="1429">
        <v>1</v>
      </c>
      <c r="AM250" s="877"/>
      <c r="AN250" s="877"/>
    </row>
    <row r="251" spans="1:40" s="1605" customFormat="1" ht="40.5" customHeight="1">
      <c r="A251" s="1560"/>
      <c r="B251" s="1606" t="s">
        <v>3031</v>
      </c>
      <c r="C251" s="1606" t="s">
        <v>3032</v>
      </c>
      <c r="D251" s="1606" t="s">
        <v>3033</v>
      </c>
      <c r="E251" s="1606"/>
      <c r="F251" s="1606" t="s">
        <v>2029</v>
      </c>
      <c r="G251" s="1606" t="s">
        <v>2030</v>
      </c>
      <c r="H251" s="1607" t="s">
        <v>2031</v>
      </c>
      <c r="I251" s="1606" t="s">
        <v>2032</v>
      </c>
      <c r="J251" s="1606" t="s">
        <v>2033</v>
      </c>
      <c r="K251" s="1606" t="s">
        <v>2034</v>
      </c>
      <c r="L251" s="1606"/>
      <c r="M251" s="1606"/>
      <c r="N251" s="1606"/>
      <c r="O251" s="1606" t="s">
        <v>3034</v>
      </c>
      <c r="P251" s="1606" t="s">
        <v>2037</v>
      </c>
      <c r="Q251" s="1606" t="s">
        <v>2038</v>
      </c>
      <c r="R251" s="1606" t="s">
        <v>2039</v>
      </c>
      <c r="S251" s="1606" t="s">
        <v>3035</v>
      </c>
      <c r="T251" s="1606" t="s">
        <v>16</v>
      </c>
      <c r="U251" s="1606" t="s">
        <v>2040</v>
      </c>
      <c r="V251" s="1606" t="s">
        <v>2041</v>
      </c>
      <c r="W251" s="1606" t="s">
        <v>882</v>
      </c>
      <c r="X251" s="1606" t="s">
        <v>2035</v>
      </c>
      <c r="Y251" s="1606"/>
      <c r="Z251" s="1427"/>
      <c r="AA251" s="1427"/>
      <c r="AB251" s="1427"/>
      <c r="AC251" s="1427"/>
      <c r="AD251" s="1427"/>
      <c r="AE251" s="1427"/>
      <c r="AF251" s="1427"/>
      <c r="AG251" s="1526"/>
      <c r="AH251" s="1527"/>
      <c r="AI251" s="1527"/>
      <c r="AJ251" s="1427"/>
      <c r="AK251" s="1427"/>
      <c r="AL251" s="1429">
        <v>1</v>
      </c>
      <c r="AM251" s="877"/>
      <c r="AN251" s="877"/>
    </row>
    <row r="252" spans="1:40" s="1605" customFormat="1" ht="40.5" customHeight="1">
      <c r="A252" s="1560"/>
      <c r="B252" s="1560"/>
      <c r="C252" s="1608" t="s">
        <v>3036</v>
      </c>
      <c r="D252" s="1609" t="s">
        <v>3037</v>
      </c>
      <c r="E252" s="1606"/>
      <c r="F252" s="1606"/>
      <c r="G252" s="1606"/>
      <c r="H252" s="1606"/>
      <c r="I252" s="1606"/>
      <c r="J252" s="1606"/>
      <c r="K252" s="1606"/>
      <c r="L252" s="1606"/>
      <c r="M252" s="1606"/>
      <c r="N252" s="1606"/>
      <c r="O252" s="1606"/>
      <c r="P252" s="1606"/>
      <c r="Q252" s="1606"/>
      <c r="R252" s="1606"/>
      <c r="S252" s="1606"/>
      <c r="T252" s="1606"/>
      <c r="U252" s="1606"/>
      <c r="V252" s="1606"/>
      <c r="W252" s="1606"/>
      <c r="X252" s="1606"/>
      <c r="Y252" s="1606"/>
      <c r="Z252" s="1427"/>
      <c r="AA252" s="1427"/>
      <c r="AB252" s="1427"/>
      <c r="AC252" s="1427"/>
      <c r="AD252" s="1427"/>
      <c r="AE252" s="1427"/>
      <c r="AF252" s="1427"/>
      <c r="AG252" s="1526"/>
      <c r="AH252" s="1527"/>
      <c r="AI252" s="1527"/>
      <c r="AJ252" s="1427"/>
      <c r="AK252" s="1427"/>
      <c r="AL252" s="1429">
        <v>1</v>
      </c>
      <c r="AM252" s="877"/>
      <c r="AN252" s="877"/>
    </row>
    <row r="253" spans="1:40" s="1605" customFormat="1" ht="40.5" customHeight="1">
      <c r="A253" s="1560"/>
      <c r="B253" s="1560"/>
      <c r="C253" s="1608"/>
      <c r="D253" s="1609" t="s">
        <v>3038</v>
      </c>
      <c r="E253" s="1606"/>
      <c r="F253" s="1606"/>
      <c r="G253" s="1606"/>
      <c r="H253" s="1606"/>
      <c r="I253" s="1606"/>
      <c r="J253" s="1606"/>
      <c r="K253" s="1606"/>
      <c r="L253" s="1606"/>
      <c r="M253" s="1606"/>
      <c r="N253" s="1606"/>
      <c r="O253" s="1606"/>
      <c r="P253" s="1606"/>
      <c r="Q253" s="1606"/>
      <c r="R253" s="1606"/>
      <c r="S253" s="1606"/>
      <c r="T253" s="1606"/>
      <c r="U253" s="1606"/>
      <c r="V253" s="1606"/>
      <c r="W253" s="1606"/>
      <c r="X253" s="1606"/>
      <c r="Y253" s="1606"/>
      <c r="Z253" s="1427"/>
      <c r="AA253" s="1427"/>
      <c r="AB253" s="1427"/>
      <c r="AC253" s="1427"/>
      <c r="AD253" s="1427"/>
      <c r="AE253" s="1427"/>
      <c r="AF253" s="1427"/>
      <c r="AG253" s="1526"/>
      <c r="AH253" s="1527"/>
      <c r="AI253" s="1527"/>
      <c r="AJ253" s="1427"/>
      <c r="AK253" s="1427"/>
      <c r="AL253" s="1429">
        <v>1</v>
      </c>
      <c r="AM253" s="877"/>
      <c r="AN253" s="877"/>
    </row>
    <row r="254" spans="1:40" s="1605" customFormat="1" ht="40.5" customHeight="1">
      <c r="A254" s="1560"/>
      <c r="B254" s="1560"/>
      <c r="C254" s="1608"/>
      <c r="D254" s="1609" t="s">
        <v>3039</v>
      </c>
      <c r="E254" s="1606"/>
      <c r="F254" s="1606"/>
      <c r="G254" s="1606"/>
      <c r="H254" s="1606"/>
      <c r="I254" s="1606"/>
      <c r="J254" s="1606"/>
      <c r="K254" s="1606"/>
      <c r="L254" s="1606"/>
      <c r="M254" s="1606"/>
      <c r="N254" s="1606"/>
      <c r="O254" s="1606"/>
      <c r="P254" s="1606"/>
      <c r="Q254" s="1606"/>
      <c r="R254" s="1606"/>
      <c r="S254" s="1606"/>
      <c r="T254" s="1606"/>
      <c r="U254" s="1606"/>
      <c r="V254" s="1606"/>
      <c r="W254" s="1606"/>
      <c r="X254" s="1606"/>
      <c r="Y254" s="1606"/>
      <c r="Z254" s="1427"/>
      <c r="AA254" s="1427"/>
      <c r="AB254" s="1427"/>
      <c r="AC254" s="1427"/>
      <c r="AD254" s="1427"/>
      <c r="AE254" s="1427"/>
      <c r="AF254" s="1427"/>
      <c r="AG254" s="1526"/>
      <c r="AH254" s="1527"/>
      <c r="AI254" s="1527"/>
      <c r="AJ254" s="1427"/>
      <c r="AK254" s="1427"/>
      <c r="AL254" s="1429">
        <v>1</v>
      </c>
      <c r="AM254" s="877"/>
      <c r="AN254" s="877"/>
    </row>
    <row r="255" spans="1:40" s="1605" customFormat="1" ht="40.5" customHeight="1">
      <c r="A255" s="1560"/>
      <c r="B255" s="1560"/>
      <c r="C255" s="1610"/>
      <c r="D255" s="1611" t="s">
        <v>3288</v>
      </c>
      <c r="E255" s="1606"/>
      <c r="F255" s="1606"/>
      <c r="G255" s="1606"/>
      <c r="H255" s="1606"/>
      <c r="I255" s="1606"/>
      <c r="J255" s="1606"/>
      <c r="K255" s="1606"/>
      <c r="L255" s="1606"/>
      <c r="M255" s="1606"/>
      <c r="N255" s="1606"/>
      <c r="O255" s="1606"/>
      <c r="P255" s="1606"/>
      <c r="Q255" s="1606"/>
      <c r="R255" s="1606"/>
      <c r="S255" s="1606"/>
      <c r="T255" s="1606"/>
      <c r="U255" s="1606"/>
      <c r="V255" s="1606"/>
      <c r="W255" s="1606"/>
      <c r="X255" s="1606"/>
      <c r="Y255" s="1606"/>
      <c r="Z255" s="1427"/>
      <c r="AA255" s="1427"/>
      <c r="AB255" s="1427"/>
      <c r="AC255" s="1427"/>
      <c r="AD255" s="1427"/>
      <c r="AE255" s="1427"/>
      <c r="AF255" s="1427"/>
      <c r="AG255" s="1526"/>
      <c r="AH255" s="1527"/>
      <c r="AI255" s="1527"/>
      <c r="AJ255" s="1427"/>
      <c r="AK255" s="1427"/>
      <c r="AL255" s="1429">
        <v>1</v>
      </c>
      <c r="AM255" s="877"/>
      <c r="AN255" s="877"/>
    </row>
    <row r="256" spans="1:40" s="1605" customFormat="1" ht="40.5" customHeight="1">
      <c r="A256" s="1560"/>
      <c r="B256" s="1560"/>
      <c r="C256" s="1608"/>
      <c r="D256" s="1609" t="s">
        <v>3041</v>
      </c>
      <c r="E256" s="1606"/>
      <c r="F256" s="1606"/>
      <c r="G256" s="1606"/>
      <c r="H256" s="1606"/>
      <c r="I256" s="1606"/>
      <c r="J256" s="1606"/>
      <c r="K256" s="1606"/>
      <c r="L256" s="1606"/>
      <c r="M256" s="1606"/>
      <c r="N256" s="1606"/>
      <c r="O256" s="1606"/>
      <c r="P256" s="1606"/>
      <c r="Q256" s="1606"/>
      <c r="R256" s="1606"/>
      <c r="S256" s="1606"/>
      <c r="T256" s="1606"/>
      <c r="U256" s="1606"/>
      <c r="V256" s="1606"/>
      <c r="W256" s="1606"/>
      <c r="X256" s="1606"/>
      <c r="Y256" s="1606"/>
      <c r="Z256" s="1427"/>
      <c r="AA256" s="1427"/>
      <c r="AB256" s="1427"/>
      <c r="AC256" s="1427"/>
      <c r="AD256" s="1427"/>
      <c r="AE256" s="1427"/>
      <c r="AF256" s="1427"/>
      <c r="AG256" s="1526"/>
      <c r="AH256" s="1527"/>
      <c r="AI256" s="1527"/>
      <c r="AJ256" s="1427"/>
      <c r="AK256" s="1427"/>
      <c r="AL256" s="1429">
        <v>1</v>
      </c>
      <c r="AM256" s="877"/>
      <c r="AN256" s="877"/>
    </row>
    <row r="257" spans="1:40" s="1605" customFormat="1" ht="40.5" customHeight="1">
      <c r="A257" s="1560"/>
      <c r="B257" s="1560"/>
      <c r="C257" s="1608"/>
      <c r="D257" s="1609" t="s">
        <v>3042</v>
      </c>
      <c r="E257" s="1606"/>
      <c r="F257" s="1606"/>
      <c r="G257" s="1606"/>
      <c r="H257" s="1606"/>
      <c r="I257" s="1606"/>
      <c r="J257" s="1606"/>
      <c r="K257" s="1606"/>
      <c r="L257" s="1606"/>
      <c r="M257" s="1606"/>
      <c r="N257" s="1606"/>
      <c r="O257" s="1606"/>
      <c r="P257" s="1606"/>
      <c r="Q257" s="1606"/>
      <c r="R257" s="1606"/>
      <c r="S257" s="1606"/>
      <c r="T257" s="1606"/>
      <c r="U257" s="1606"/>
      <c r="V257" s="1606"/>
      <c r="W257" s="1606"/>
      <c r="X257" s="1606"/>
      <c r="Y257" s="1606"/>
      <c r="Z257" s="1427"/>
      <c r="AA257" s="1427"/>
      <c r="AB257" s="1427"/>
      <c r="AC257" s="1427"/>
      <c r="AD257" s="1427"/>
      <c r="AE257" s="1427"/>
      <c r="AF257" s="1427"/>
      <c r="AG257" s="1526"/>
      <c r="AH257" s="1527"/>
      <c r="AI257" s="1527"/>
      <c r="AJ257" s="1427"/>
      <c r="AK257" s="1427"/>
      <c r="AL257" s="1429">
        <v>1</v>
      </c>
      <c r="AM257" s="877"/>
      <c r="AN257" s="877"/>
    </row>
    <row r="258" spans="1:40" s="1605" customFormat="1" ht="40.5" customHeight="1">
      <c r="A258" s="1560"/>
      <c r="B258" s="1525"/>
      <c r="C258" s="1560"/>
      <c r="D258" s="1525" t="s">
        <v>3289</v>
      </c>
      <c r="E258" s="1560"/>
      <c r="F258" s="1560"/>
      <c r="G258" s="1560"/>
      <c r="H258" s="1560"/>
      <c r="I258" s="1490"/>
      <c r="J258" s="1560"/>
      <c r="K258" s="1560"/>
      <c r="L258" s="1560"/>
      <c r="M258" s="1560"/>
      <c r="N258" s="1560"/>
      <c r="O258" s="1490"/>
      <c r="P258" s="1490"/>
      <c r="Q258" s="1490"/>
      <c r="R258" s="1490"/>
      <c r="S258" s="1490"/>
      <c r="T258" s="1526"/>
      <c r="U258" s="1525"/>
      <c r="V258" s="1612"/>
      <c r="W258" s="1606"/>
      <c r="X258" s="1606"/>
      <c r="Y258" s="1606"/>
      <c r="Z258" s="1427"/>
      <c r="AA258" s="1427"/>
      <c r="AB258" s="1427"/>
      <c r="AC258" s="1427"/>
      <c r="AD258" s="1427"/>
      <c r="AE258" s="1427"/>
      <c r="AF258" s="1427"/>
      <c r="AG258" s="1526"/>
      <c r="AH258" s="1527"/>
      <c r="AI258" s="1527"/>
      <c r="AJ258" s="1427"/>
      <c r="AK258" s="1427"/>
      <c r="AL258" s="1429">
        <v>1</v>
      </c>
      <c r="AM258" s="877"/>
      <c r="AN258" s="877"/>
    </row>
    <row r="259" spans="1:40" s="1605" customFormat="1" ht="40.5" customHeight="1">
      <c r="A259" s="1560"/>
      <c r="B259" s="1525"/>
      <c r="C259" s="1560"/>
      <c r="D259" s="1560"/>
      <c r="E259" s="1560"/>
      <c r="F259" s="1560"/>
      <c r="G259" s="1560"/>
      <c r="H259" s="1560"/>
      <c r="I259" s="1490"/>
      <c r="J259" s="1560"/>
      <c r="K259" s="1560"/>
      <c r="L259" s="1560"/>
      <c r="M259" s="1560"/>
      <c r="N259" s="1560"/>
      <c r="O259" s="1490"/>
      <c r="P259" s="1490"/>
      <c r="Q259" s="1490"/>
      <c r="R259" s="1490"/>
      <c r="S259" s="1490"/>
      <c r="T259" s="1526"/>
      <c r="U259" s="1525"/>
      <c r="V259" s="1612"/>
      <c r="W259" s="1606"/>
      <c r="X259" s="1606"/>
      <c r="Y259" s="1606"/>
      <c r="Z259" s="1427"/>
      <c r="AA259" s="1427"/>
      <c r="AB259" s="1427"/>
      <c r="AC259" s="1427"/>
      <c r="AD259" s="1427"/>
      <c r="AE259" s="1427"/>
      <c r="AF259" s="1427"/>
      <c r="AG259" s="1526"/>
      <c r="AH259" s="1527"/>
      <c r="AI259" s="1527"/>
      <c r="AJ259" s="1427"/>
      <c r="AK259" s="1427"/>
      <c r="AL259" s="1429">
        <v>1</v>
      </c>
      <c r="AM259" s="877"/>
      <c r="AN259" s="877"/>
    </row>
    <row r="260" spans="1:40" s="1605" customFormat="1" ht="40.5" customHeight="1">
      <c r="A260" s="1560"/>
      <c r="B260" s="1525"/>
      <c r="C260" s="1560"/>
      <c r="D260" s="1560"/>
      <c r="E260" s="1560"/>
      <c r="F260" s="1560"/>
      <c r="G260" s="1560"/>
      <c r="H260" s="1560"/>
      <c r="I260" s="1490"/>
      <c r="J260" s="1560"/>
      <c r="K260" s="1560"/>
      <c r="L260" s="1560"/>
      <c r="M260" s="1560"/>
      <c r="N260" s="1560"/>
      <c r="O260" s="1490"/>
      <c r="P260" s="1490"/>
      <c r="Q260" s="1490"/>
      <c r="R260" s="1490"/>
      <c r="S260" s="1490"/>
      <c r="T260" s="1526"/>
      <c r="U260" s="1525"/>
      <c r="V260" s="1612"/>
      <c r="W260" s="1606"/>
      <c r="X260" s="1606"/>
      <c r="Y260" s="1606"/>
      <c r="Z260" s="1427"/>
      <c r="AA260" s="1427"/>
      <c r="AB260" s="1427"/>
      <c r="AC260" s="1427"/>
      <c r="AD260" s="1427"/>
      <c r="AE260" s="1427"/>
      <c r="AF260" s="1427"/>
      <c r="AG260" s="1526"/>
      <c r="AH260" s="1527"/>
      <c r="AI260" s="1527"/>
      <c r="AJ260" s="1427"/>
      <c r="AK260" s="1427"/>
      <c r="AL260" s="1429">
        <v>1</v>
      </c>
      <c r="AM260" s="877"/>
      <c r="AN260" s="877"/>
    </row>
    <row r="261" spans="1:40" s="1488" customFormat="1" ht="40.5" customHeight="1">
      <c r="A261" s="1425"/>
      <c r="B261" s="1525" t="s">
        <v>3290</v>
      </c>
      <c r="C261" s="1425"/>
      <c r="D261" s="1425"/>
      <c r="E261" s="1425"/>
      <c r="F261" s="1425"/>
      <c r="G261" s="1425"/>
      <c r="H261" s="1425"/>
      <c r="I261" s="1490"/>
      <c r="J261" s="1425"/>
      <c r="K261" s="1425"/>
      <c r="L261" s="1425"/>
      <c r="M261" s="1425"/>
      <c r="N261" s="1425"/>
      <c r="O261" s="1490"/>
      <c r="P261" s="1490"/>
      <c r="Q261" s="1490"/>
      <c r="R261" s="1490"/>
      <c r="S261" s="1490"/>
      <c r="T261" s="1427"/>
      <c r="U261" s="1427"/>
      <c r="V261" s="1427"/>
      <c r="W261" s="1427"/>
      <c r="X261" s="1427"/>
      <c r="Y261" s="1427"/>
      <c r="Z261" s="1427"/>
      <c r="AA261" s="1427"/>
      <c r="AB261" s="1427"/>
      <c r="AC261" s="1427"/>
      <c r="AD261" s="1427"/>
      <c r="AE261" s="1427"/>
      <c r="AF261" s="1427"/>
      <c r="AG261" s="1427"/>
      <c r="AH261" s="1427"/>
      <c r="AI261" s="1427"/>
      <c r="AJ261" s="1427"/>
      <c r="AK261" s="1427"/>
      <c r="AL261" s="1429">
        <v>1</v>
      </c>
      <c r="AM261" s="877"/>
      <c r="AN261" s="877"/>
    </row>
    <row r="262" spans="1:40" s="1488" customFormat="1" ht="40.5" customHeight="1">
      <c r="A262" s="1425"/>
      <c r="B262" s="1500"/>
      <c r="C262" s="1613" t="s">
        <v>2957</v>
      </c>
      <c r="D262" s="1614" t="s">
        <v>17</v>
      </c>
      <c r="E262" s="1615" t="s">
        <v>2958</v>
      </c>
      <c r="F262" s="1616" t="s">
        <v>2959</v>
      </c>
      <c r="G262" s="1617" t="s">
        <v>2960</v>
      </c>
      <c r="H262" s="1618" t="s">
        <v>2961</v>
      </c>
      <c r="I262" s="1619" t="s">
        <v>2962</v>
      </c>
      <c r="J262" s="1620" t="s">
        <v>2963</v>
      </c>
      <c r="K262" s="1621" t="s">
        <v>470</v>
      </c>
      <c r="L262" s="1425"/>
      <c r="M262" s="1425"/>
      <c r="N262" s="1425"/>
      <c r="O262" s="1622" t="s">
        <v>2964</v>
      </c>
      <c r="P262" s="1623" t="s">
        <v>532</v>
      </c>
      <c r="Q262" s="1624" t="s">
        <v>2977</v>
      </c>
      <c r="R262" s="1625" t="s">
        <v>2978</v>
      </c>
      <c r="S262" s="1616" t="s">
        <v>2979</v>
      </c>
      <c r="T262" s="1626" t="s">
        <v>2980</v>
      </c>
      <c r="U262" s="1627" t="s">
        <v>2981</v>
      </c>
      <c r="V262" s="1628" t="s">
        <v>2982</v>
      </c>
      <c r="W262" s="1629" t="s">
        <v>2983</v>
      </c>
      <c r="X262" s="1630" t="s">
        <v>2984</v>
      </c>
      <c r="Y262" s="1615" t="s">
        <v>2985</v>
      </c>
      <c r="Z262" s="1427"/>
      <c r="AA262" s="1427"/>
      <c r="AB262" s="1427"/>
      <c r="AC262" s="1427"/>
      <c r="AD262" s="1427"/>
      <c r="AE262" s="1427"/>
      <c r="AF262" s="1427"/>
      <c r="AG262" s="1427"/>
      <c r="AH262" s="1427"/>
      <c r="AI262" s="1427"/>
      <c r="AJ262" s="1427"/>
      <c r="AK262" s="1427"/>
      <c r="AL262" s="1429">
        <v>1</v>
      </c>
      <c r="AM262" s="877"/>
      <c r="AN262" s="877"/>
    </row>
    <row r="263" spans="1:40" s="1488" customFormat="1" ht="40.5" customHeight="1">
      <c r="A263" s="1425"/>
      <c r="B263" s="1500"/>
      <c r="C263" s="1425"/>
      <c r="D263" s="1425"/>
      <c r="E263" s="1425"/>
      <c r="F263" s="1425"/>
      <c r="G263" s="1425"/>
      <c r="H263" s="1425"/>
      <c r="I263" s="1490"/>
      <c r="J263" s="1425"/>
      <c r="K263" s="1425"/>
      <c r="L263" s="1425"/>
      <c r="M263" s="1425"/>
      <c r="N263" s="1425"/>
      <c r="O263" s="1490"/>
      <c r="P263" s="1490"/>
      <c r="Q263" s="1490"/>
      <c r="R263" s="1490"/>
      <c r="S263" s="1490"/>
      <c r="T263" s="1427"/>
      <c r="U263" s="1427"/>
      <c r="V263" s="1427"/>
      <c r="W263" s="1427"/>
      <c r="X263" s="1427"/>
      <c r="Y263" s="1427"/>
      <c r="Z263" s="1427"/>
      <c r="AA263" s="1427"/>
      <c r="AB263" s="1427"/>
      <c r="AC263" s="1427"/>
      <c r="AD263" s="1427"/>
      <c r="AE263" s="1427"/>
      <c r="AF263" s="1427"/>
      <c r="AG263" s="1427"/>
      <c r="AH263" s="1427"/>
      <c r="AI263" s="1427"/>
      <c r="AJ263" s="1427"/>
      <c r="AK263" s="1427"/>
      <c r="AL263" s="1429">
        <v>1</v>
      </c>
      <c r="AM263" s="877"/>
      <c r="AN263" s="877"/>
    </row>
    <row r="264" spans="1:40" s="1488" customFormat="1" ht="40.5" customHeight="1">
      <c r="A264" s="1425"/>
      <c r="B264" s="1500"/>
      <c r="C264" s="1631" t="s">
        <v>2957</v>
      </c>
      <c r="D264" s="1631" t="s">
        <v>17</v>
      </c>
      <c r="E264" s="1631" t="s">
        <v>2958</v>
      </c>
      <c r="F264" s="1631" t="s">
        <v>2959</v>
      </c>
      <c r="G264" s="1631" t="s">
        <v>2960</v>
      </c>
      <c r="H264" s="1631" t="s">
        <v>2961</v>
      </c>
      <c r="I264" s="1631" t="s">
        <v>2962</v>
      </c>
      <c r="J264" s="1631" t="s">
        <v>2963</v>
      </c>
      <c r="K264" s="1631" t="s">
        <v>470</v>
      </c>
      <c r="L264" s="1425"/>
      <c r="M264" s="1425"/>
      <c r="N264" s="1425"/>
      <c r="O264" s="1631" t="s">
        <v>2964</v>
      </c>
      <c r="P264" s="1631" t="s">
        <v>532</v>
      </c>
      <c r="Q264" s="1631" t="s">
        <v>2977</v>
      </c>
      <c r="R264" s="1631" t="s">
        <v>2978</v>
      </c>
      <c r="S264" s="1631" t="s">
        <v>2979</v>
      </c>
      <c r="T264" s="1631" t="s">
        <v>2980</v>
      </c>
      <c r="U264" s="1631" t="s">
        <v>2981</v>
      </c>
      <c r="V264" s="1631" t="s">
        <v>2982</v>
      </c>
      <c r="W264" s="1631" t="s">
        <v>2983</v>
      </c>
      <c r="X264" s="1631" t="s">
        <v>2984</v>
      </c>
      <c r="Y264" s="1631" t="s">
        <v>2985</v>
      </c>
      <c r="Z264" s="1425"/>
      <c r="AA264" s="1425"/>
      <c r="AB264" s="1425"/>
      <c r="AC264" s="1425"/>
      <c r="AD264" s="1425"/>
      <c r="AE264" s="1425"/>
      <c r="AF264" s="1425"/>
      <c r="AG264" s="1425"/>
      <c r="AH264" s="1425"/>
      <c r="AI264" s="1425"/>
      <c r="AJ264" s="1425"/>
      <c r="AK264" s="1425"/>
      <c r="AL264" s="1429">
        <v>1</v>
      </c>
      <c r="AM264" s="877"/>
      <c r="AN264" s="877"/>
    </row>
    <row r="265" spans="1:40" s="1488" customFormat="1" ht="40.5" customHeight="1">
      <c r="A265" s="1425"/>
      <c r="B265" s="1500"/>
      <c r="C265" s="1425"/>
      <c r="D265" s="1425"/>
      <c r="E265" s="1425"/>
      <c r="F265" s="1425"/>
      <c r="G265" s="1425"/>
      <c r="H265" s="1425"/>
      <c r="I265" s="1490"/>
      <c r="J265" s="1425"/>
      <c r="K265" s="1425"/>
      <c r="L265" s="1425"/>
      <c r="M265" s="1425"/>
      <c r="N265" s="1425"/>
      <c r="O265" s="1490"/>
      <c r="P265" s="1490"/>
      <c r="Q265" s="1490"/>
      <c r="R265" s="1490"/>
      <c r="S265" s="1490"/>
      <c r="T265" s="1427"/>
      <c r="U265" s="1427"/>
      <c r="V265" s="1427"/>
      <c r="W265" s="1427"/>
      <c r="X265" s="1427"/>
      <c r="Y265" s="1427"/>
      <c r="Z265" s="1427"/>
      <c r="AA265" s="1427"/>
      <c r="AB265" s="1427"/>
      <c r="AC265" s="1427"/>
      <c r="AD265" s="1427"/>
      <c r="AE265" s="1427"/>
      <c r="AF265" s="1427"/>
      <c r="AG265" s="1526"/>
      <c r="AH265" s="1527"/>
      <c r="AI265" s="1527"/>
      <c r="AJ265" s="1427"/>
      <c r="AK265" s="1427"/>
      <c r="AL265" s="1429">
        <v>1</v>
      </c>
      <c r="AM265" s="877"/>
      <c r="AN265" s="877"/>
    </row>
    <row r="266" spans="1:40" s="1488" customFormat="1" ht="40.5" customHeight="1">
      <c r="A266" s="1425"/>
      <c r="B266" s="1500"/>
      <c r="C266" s="1632">
        <v>1</v>
      </c>
      <c r="D266" s="1632" t="s">
        <v>3044</v>
      </c>
      <c r="E266" s="1632" t="s">
        <v>3045</v>
      </c>
      <c r="F266" s="1632" t="s">
        <v>3046</v>
      </c>
      <c r="G266" s="1632" t="s">
        <v>3047</v>
      </c>
      <c r="H266" s="1632" t="s">
        <v>3048</v>
      </c>
      <c r="I266" s="1632" t="s">
        <v>3049</v>
      </c>
      <c r="J266" s="1632" t="s">
        <v>3050</v>
      </c>
      <c r="K266" s="1632" t="s">
        <v>3051</v>
      </c>
      <c r="L266" s="1425"/>
      <c r="M266" s="1425"/>
      <c r="N266" s="1425"/>
      <c r="O266" s="1632" t="s">
        <v>3052</v>
      </c>
      <c r="P266" s="1632" t="s">
        <v>3053</v>
      </c>
      <c r="Q266" s="1632" t="s">
        <v>3054</v>
      </c>
      <c r="R266" s="1632" t="s">
        <v>3055</v>
      </c>
      <c r="S266" s="1632" t="s">
        <v>3056</v>
      </c>
      <c r="T266" s="1632" t="s">
        <v>3057</v>
      </c>
      <c r="U266" s="1632" t="s">
        <v>3058</v>
      </c>
      <c r="V266" s="1632" t="s">
        <v>3059</v>
      </c>
      <c r="W266" s="1632" t="s">
        <v>3060</v>
      </c>
      <c r="X266" s="1632" t="s">
        <v>3061</v>
      </c>
      <c r="Y266" s="1632" t="s">
        <v>3062</v>
      </c>
      <c r="Z266" s="1633">
        <v>15.5</v>
      </c>
      <c r="AA266" s="1427"/>
      <c r="AB266" s="1427"/>
      <c r="AC266" s="1427"/>
      <c r="AD266" s="1427"/>
      <c r="AE266" s="1427"/>
      <c r="AF266" s="1427"/>
      <c r="AG266" s="1526"/>
      <c r="AH266" s="1527"/>
      <c r="AI266" s="1527"/>
      <c r="AJ266" s="1427"/>
      <c r="AK266" s="1427"/>
      <c r="AL266" s="1429">
        <v>1</v>
      </c>
      <c r="AM266" s="877"/>
      <c r="AN266" s="877"/>
    </row>
    <row r="267" spans="1:40" s="1488" customFormat="1" ht="40.5" customHeight="1">
      <c r="A267" s="1425"/>
      <c r="B267" s="1500"/>
      <c r="C267" s="1425"/>
      <c r="D267" s="1425"/>
      <c r="E267" s="1425"/>
      <c r="F267" s="1425"/>
      <c r="G267" s="1425"/>
      <c r="H267" s="1425"/>
      <c r="I267" s="1490"/>
      <c r="J267" s="1425"/>
      <c r="K267" s="1425"/>
      <c r="L267" s="1425"/>
      <c r="M267" s="1425"/>
      <c r="N267" s="1425"/>
      <c r="O267" s="1490"/>
      <c r="P267" s="1490"/>
      <c r="Q267" s="1490"/>
      <c r="R267" s="1490"/>
      <c r="S267" s="1490"/>
      <c r="T267" s="1427"/>
      <c r="U267" s="1427"/>
      <c r="V267" s="1427"/>
      <c r="W267" s="1427"/>
      <c r="X267" s="1427"/>
      <c r="Y267" s="1427"/>
      <c r="Z267" s="1528" t="s">
        <v>3291</v>
      </c>
      <c r="AA267" s="1427"/>
      <c r="AB267" s="1427"/>
      <c r="AC267" s="1427"/>
      <c r="AD267" s="1427"/>
      <c r="AE267" s="1427"/>
      <c r="AF267" s="1427"/>
      <c r="AG267" s="1526"/>
      <c r="AH267" s="1527"/>
      <c r="AI267" s="1527"/>
      <c r="AJ267" s="1427"/>
      <c r="AK267" s="1427"/>
      <c r="AL267" s="1429">
        <v>1</v>
      </c>
      <c r="AM267" s="877"/>
      <c r="AN267" s="877"/>
    </row>
    <row r="268" spans="1:40" s="1488" customFormat="1" ht="40.5" customHeight="1">
      <c r="A268" s="1425"/>
      <c r="B268" s="1500"/>
      <c r="C268" s="1634">
        <v>1</v>
      </c>
      <c r="D268" s="1635">
        <v>2</v>
      </c>
      <c r="E268" s="1634">
        <v>3</v>
      </c>
      <c r="F268" s="1635">
        <v>4</v>
      </c>
      <c r="G268" s="1634">
        <v>5</v>
      </c>
      <c r="H268" s="1635">
        <v>6</v>
      </c>
      <c r="I268" s="1634">
        <v>7</v>
      </c>
      <c r="J268" s="1635">
        <v>8</v>
      </c>
      <c r="K268" s="1634">
        <v>9</v>
      </c>
      <c r="L268" s="1425"/>
      <c r="M268" s="1425"/>
      <c r="N268" s="1425"/>
      <c r="O268" s="1635">
        <v>10</v>
      </c>
      <c r="P268" s="1634">
        <v>11</v>
      </c>
      <c r="Q268" s="1635">
        <v>12</v>
      </c>
      <c r="R268" s="1634">
        <v>13</v>
      </c>
      <c r="S268" s="1635">
        <v>14</v>
      </c>
      <c r="T268" s="1634">
        <v>15</v>
      </c>
      <c r="U268" s="1635">
        <v>16</v>
      </c>
      <c r="V268" s="1634">
        <v>17</v>
      </c>
      <c r="W268" s="1635">
        <v>18</v>
      </c>
      <c r="X268" s="1634">
        <v>19</v>
      </c>
      <c r="Y268" s="1635">
        <v>20</v>
      </c>
      <c r="Z268" s="1427"/>
      <c r="AA268" s="1427"/>
      <c r="AB268" s="1427"/>
      <c r="AC268" s="1427"/>
      <c r="AD268" s="1427"/>
      <c r="AE268" s="1427"/>
      <c r="AF268" s="1427"/>
      <c r="AG268" s="1526"/>
      <c r="AH268" s="1527"/>
      <c r="AI268" s="1527"/>
      <c r="AJ268" s="1427"/>
      <c r="AK268" s="1427"/>
      <c r="AL268" s="1429">
        <v>1</v>
      </c>
      <c r="AM268" s="877"/>
      <c r="AN268" s="877"/>
    </row>
    <row r="269" spans="1:40" s="1605" customFormat="1" ht="40.5" customHeight="1">
      <c r="A269" s="1560"/>
      <c r="B269" s="1525"/>
      <c r="C269" s="1560"/>
      <c r="D269" s="1560"/>
      <c r="E269" s="1560"/>
      <c r="F269" s="1560"/>
      <c r="G269" s="1560"/>
      <c r="H269" s="1560"/>
      <c r="I269" s="1490"/>
      <c r="J269" s="1560"/>
      <c r="K269" s="1560"/>
      <c r="L269" s="1560"/>
      <c r="M269" s="1560"/>
      <c r="N269" s="1560"/>
      <c r="O269" s="1490"/>
      <c r="P269" s="1490"/>
      <c r="Q269" s="1490"/>
      <c r="R269" s="1490"/>
      <c r="S269" s="1490"/>
      <c r="T269" s="1526"/>
      <c r="U269" s="1525"/>
      <c r="V269" s="1612"/>
      <c r="W269" s="1606"/>
      <c r="X269" s="1606"/>
      <c r="Y269" s="1606"/>
      <c r="Z269" s="1427"/>
      <c r="AA269" s="1427"/>
      <c r="AB269" s="1427"/>
      <c r="AC269" s="1427"/>
      <c r="AD269" s="1427"/>
      <c r="AE269" s="1427"/>
      <c r="AF269" s="1427"/>
      <c r="AG269" s="1526"/>
      <c r="AH269" s="1527"/>
      <c r="AI269" s="1527"/>
      <c r="AJ269" s="1427"/>
      <c r="AK269" s="1427"/>
      <c r="AL269" s="1429">
        <v>1</v>
      </c>
      <c r="AM269" s="877"/>
      <c r="AN269" s="877"/>
    </row>
    <row r="270" spans="1:40" s="1605" customFormat="1" ht="40.5" customHeight="1">
      <c r="A270" s="1560"/>
      <c r="B270" s="1636"/>
      <c r="C270" s="1637" t="s">
        <v>3064</v>
      </c>
      <c r="D270" s="1638"/>
      <c r="E270" s="1526"/>
      <c r="F270" s="1639" t="s">
        <v>3300</v>
      </c>
      <c r="G270" s="1640"/>
      <c r="H270" s="1640"/>
      <c r="I270" s="1640"/>
      <c r="J270" s="1640"/>
      <c r="K270" s="1640"/>
      <c r="L270" s="1490"/>
      <c r="M270" s="1490"/>
      <c r="N270" s="1490"/>
      <c r="O270" s="1490"/>
      <c r="P270" s="1526"/>
      <c r="Q270" s="1526"/>
      <c r="R270" s="1490"/>
      <c r="S270" s="1490"/>
      <c r="T270" s="1526"/>
      <c r="U270" s="1526"/>
      <c r="V270" s="1612"/>
      <c r="W270" s="1606"/>
      <c r="X270" s="1606"/>
      <c r="Y270" s="1606"/>
      <c r="Z270" s="1641" t="s">
        <v>362</v>
      </c>
      <c r="AA270" s="1427"/>
      <c r="AB270" s="1427"/>
      <c r="AC270" s="1427"/>
      <c r="AD270" s="1427"/>
      <c r="AE270" s="1427"/>
      <c r="AF270" s="1427"/>
      <c r="AG270" s="1526"/>
      <c r="AH270" s="1527"/>
      <c r="AI270" s="1527"/>
      <c r="AJ270" s="1427"/>
      <c r="AK270" s="1427"/>
      <c r="AL270" s="1429">
        <v>1</v>
      </c>
      <c r="AM270" s="877"/>
      <c r="AN270" s="877"/>
    </row>
    <row r="271" spans="1:40" s="1605" customFormat="1" ht="40.5" customHeight="1">
      <c r="A271" s="1560"/>
      <c r="B271" s="1636"/>
      <c r="C271" s="1642">
        <v>3</v>
      </c>
      <c r="D271" s="1638"/>
      <c r="E271" s="1560"/>
      <c r="F271" s="1560"/>
      <c r="G271" s="1560"/>
      <c r="H271" s="1490"/>
      <c r="I271" s="1490"/>
      <c r="J271" s="1490"/>
      <c r="K271" s="1490"/>
      <c r="L271" s="1490"/>
      <c r="M271" s="1490"/>
      <c r="N271" s="1490"/>
      <c r="O271" s="1490"/>
      <c r="P271" s="1490"/>
      <c r="Q271" s="1490"/>
      <c r="R271" s="1490"/>
      <c r="S271" s="1490"/>
      <c r="T271" s="1526"/>
      <c r="U271" s="1526"/>
      <c r="V271" s="1612"/>
      <c r="W271" s="1606"/>
      <c r="X271" s="1606"/>
      <c r="Y271" s="1606"/>
      <c r="Z271" s="1427"/>
      <c r="AA271" s="1427"/>
      <c r="AB271" s="1427"/>
      <c r="AC271" s="1427"/>
      <c r="AD271" s="1427"/>
      <c r="AE271" s="1427"/>
      <c r="AF271" s="1427"/>
      <c r="AG271" s="1526"/>
      <c r="AH271" s="1527"/>
      <c r="AI271" s="1527"/>
      <c r="AJ271" s="1427"/>
      <c r="AK271" s="1427"/>
      <c r="AL271" s="1429">
        <v>1</v>
      </c>
      <c r="AM271" s="877"/>
      <c r="AN271" s="877"/>
    </row>
    <row r="272" spans="1:40" s="1605" customFormat="1" ht="40.5" customHeight="1">
      <c r="A272" s="1560"/>
      <c r="B272" s="1636"/>
      <c r="C272" s="1560"/>
      <c r="D272" s="1560"/>
      <c r="E272" s="1560"/>
      <c r="F272" s="1560"/>
      <c r="G272" s="1560"/>
      <c r="H272" s="1643" t="s">
        <v>3301</v>
      </c>
      <c r="I272" s="1644"/>
      <c r="J272" s="1644"/>
      <c r="K272" s="1560"/>
      <c r="L272" s="1560"/>
      <c r="M272" s="1560"/>
      <c r="N272" s="1560"/>
      <c r="O272" s="1490"/>
      <c r="P272" s="1490"/>
      <c r="Q272" s="1645" t="s">
        <v>1733</v>
      </c>
      <c r="R272" s="1646" t="s">
        <v>3067</v>
      </c>
      <c r="S272" s="1647" t="s">
        <v>3068</v>
      </c>
      <c r="T272" s="1526"/>
      <c r="U272" s="1526"/>
      <c r="V272" s="1612"/>
      <c r="W272" s="1606"/>
      <c r="X272" s="1606"/>
      <c r="Y272" s="1606"/>
      <c r="Z272" s="1427"/>
      <c r="AA272" s="1427"/>
      <c r="AB272" s="1427"/>
      <c r="AC272" s="1427"/>
      <c r="AD272" s="1427"/>
      <c r="AE272" s="1427"/>
      <c r="AF272" s="1427"/>
      <c r="AG272" s="1526"/>
      <c r="AH272" s="1527"/>
      <c r="AI272" s="1527"/>
      <c r="AJ272" s="1427"/>
      <c r="AK272" s="1427"/>
      <c r="AL272" s="1429">
        <v>1</v>
      </c>
      <c r="AM272" s="877"/>
      <c r="AN272" s="877"/>
    </row>
    <row r="273" spans="1:40" s="1605" customFormat="1" ht="40.5" customHeight="1">
      <c r="A273" s="1560"/>
      <c r="B273" s="1636"/>
      <c r="C273" s="1648" t="s">
        <v>3302</v>
      </c>
      <c r="D273" s="1560"/>
      <c r="E273" s="1649"/>
      <c r="F273" s="1560"/>
      <c r="G273" s="1560"/>
      <c r="H273" s="1650" t="s">
        <v>3070</v>
      </c>
      <c r="I273" s="1650" t="s">
        <v>3071</v>
      </c>
      <c r="J273" s="1650" t="s">
        <v>3072</v>
      </c>
      <c r="K273" s="1606" t="s">
        <v>3073</v>
      </c>
      <c r="L273" s="1606"/>
      <c r="M273" s="1606"/>
      <c r="N273" s="1606"/>
      <c r="O273" s="1526"/>
      <c r="P273" s="1526"/>
      <c r="Q273" s="1648" t="s">
        <v>3304</v>
      </c>
      <c r="R273" s="1526"/>
      <c r="S273" s="1526"/>
      <c r="T273" s="1526"/>
      <c r="U273" s="1526"/>
      <c r="V273" s="1612"/>
      <c r="W273" s="1606"/>
      <c r="X273" s="1606"/>
      <c r="Y273" s="1606"/>
      <c r="Z273" s="1526"/>
      <c r="AA273" s="1526"/>
      <c r="AB273" s="1526"/>
      <c r="AC273" s="1526"/>
      <c r="AD273" s="1526"/>
      <c r="AE273" s="1526"/>
      <c r="AF273" s="1526"/>
      <c r="AG273" s="1526"/>
      <c r="AH273" s="1527"/>
      <c r="AI273" s="1527"/>
      <c r="AJ273" s="1427"/>
      <c r="AK273" s="1427"/>
      <c r="AL273" s="1429">
        <v>1</v>
      </c>
      <c r="AM273" s="877"/>
      <c r="AN273" s="877"/>
    </row>
    <row r="274" spans="1:40" s="1605" customFormat="1" ht="40.5" customHeight="1">
      <c r="A274" s="1560"/>
      <c r="B274" s="1636"/>
      <c r="C274" s="1648" t="s">
        <v>3303</v>
      </c>
      <c r="D274" s="1560"/>
      <c r="E274" s="1649"/>
      <c r="F274" s="1560"/>
      <c r="G274" s="1560"/>
      <c r="H274" s="1650" t="s">
        <v>3076</v>
      </c>
      <c r="I274" s="1650" t="s">
        <v>3077</v>
      </c>
      <c r="J274" s="1650" t="s">
        <v>3078</v>
      </c>
      <c r="K274" s="1606" t="s">
        <v>3079</v>
      </c>
      <c r="L274" s="1606"/>
      <c r="M274" s="1606"/>
      <c r="N274" s="1606"/>
      <c r="O274" s="1490"/>
      <c r="P274" s="1490"/>
      <c r="Q274" s="1645" t="s">
        <v>1734</v>
      </c>
      <c r="R274" s="1646" t="s">
        <v>3080</v>
      </c>
      <c r="S274" s="1646" t="s">
        <v>3081</v>
      </c>
      <c r="T274" s="1526"/>
      <c r="U274" s="1526"/>
      <c r="V274" s="1612"/>
      <c r="W274" s="1606"/>
      <c r="X274" s="1606"/>
      <c r="Y274" s="1606"/>
      <c r="Z274" s="1606"/>
      <c r="AA274" s="1606"/>
      <c r="AB274" s="1606"/>
      <c r="AC274" s="1606"/>
      <c r="AD274" s="1606"/>
      <c r="AE274" s="1606"/>
      <c r="AF274" s="1526"/>
      <c r="AG274" s="1526"/>
      <c r="AH274" s="1527"/>
      <c r="AI274" s="1527"/>
      <c r="AJ274" s="1427"/>
      <c r="AK274" s="1427"/>
      <c r="AL274" s="1429">
        <v>1</v>
      </c>
      <c r="AM274" s="877"/>
      <c r="AN274" s="877"/>
    </row>
    <row r="275" spans="1:40" s="1605" customFormat="1" ht="40.5" customHeight="1">
      <c r="A275" s="1560"/>
      <c r="B275" s="1636"/>
      <c r="C275" s="1648"/>
      <c r="D275" s="1560"/>
      <c r="E275" s="1648"/>
      <c r="F275" s="1651"/>
      <c r="G275" s="1648"/>
      <c r="H275" s="1648"/>
      <c r="I275" s="1560"/>
      <c r="J275" s="1560"/>
      <c r="K275" s="1560"/>
      <c r="L275" s="1560"/>
      <c r="M275" s="1560"/>
      <c r="N275" s="1560"/>
      <c r="O275" s="1560"/>
      <c r="P275" s="1560"/>
      <c r="Q275" s="1560"/>
      <c r="R275" s="1560"/>
      <c r="S275" s="1526"/>
      <c r="T275" s="1526"/>
      <c r="U275" s="1526"/>
      <c r="V275" s="1612"/>
      <c r="W275" s="1606"/>
      <c r="X275" s="1606"/>
      <c r="Y275" s="1606"/>
      <c r="Z275" s="1606"/>
      <c r="AA275" s="1606"/>
      <c r="AB275" s="1606"/>
      <c r="AC275" s="1606"/>
      <c r="AD275" s="1606"/>
      <c r="AE275" s="1606"/>
      <c r="AF275" s="1526"/>
      <c r="AG275" s="1526"/>
      <c r="AH275" s="1527"/>
      <c r="AI275" s="1527"/>
      <c r="AJ275" s="1427"/>
      <c r="AK275" s="1427"/>
      <c r="AL275" s="1429">
        <v>1</v>
      </c>
      <c r="AM275" s="877"/>
      <c r="AN275" s="877"/>
    </row>
    <row r="276" spans="1:40">
      <c r="AL276" s="1652" t="s">
        <v>840</v>
      </c>
      <c r="AM276" s="1020"/>
      <c r="AN276" s="1020"/>
    </row>
    <row r="277" spans="1:40">
      <c r="A277" s="1429">
        <v>1</v>
      </c>
      <c r="B277" s="1429">
        <v>1</v>
      </c>
      <c r="C277" s="1429">
        <v>1</v>
      </c>
      <c r="D277" s="1429">
        <v>1</v>
      </c>
      <c r="E277" s="1429">
        <v>1</v>
      </c>
      <c r="F277" s="1429">
        <v>1</v>
      </c>
      <c r="G277" s="1429">
        <v>1</v>
      </c>
      <c r="H277" s="1429">
        <v>1</v>
      </c>
      <c r="I277" s="1429">
        <v>1</v>
      </c>
      <c r="J277" s="1429">
        <v>1</v>
      </c>
      <c r="K277" s="1429">
        <v>1</v>
      </c>
      <c r="L277" s="1429">
        <v>1</v>
      </c>
      <c r="M277" s="1429">
        <v>1</v>
      </c>
      <c r="N277" s="1429">
        <v>1</v>
      </c>
      <c r="O277" s="1429">
        <v>1</v>
      </c>
      <c r="P277" s="1429">
        <v>1</v>
      </c>
      <c r="Q277" s="1429">
        <v>1</v>
      </c>
      <c r="R277" s="1429">
        <v>1</v>
      </c>
      <c r="S277" s="1429">
        <v>1</v>
      </c>
      <c r="T277" s="1429">
        <v>1</v>
      </c>
      <c r="U277" s="1429">
        <v>1</v>
      </c>
      <c r="V277" s="1429">
        <v>1</v>
      </c>
      <c r="W277" s="1429">
        <v>1</v>
      </c>
      <c r="X277" s="1429">
        <v>1</v>
      </c>
      <c r="Y277" s="1429">
        <v>1</v>
      </c>
      <c r="Z277" s="1429">
        <v>1</v>
      </c>
      <c r="AA277" s="1429">
        <v>1</v>
      </c>
      <c r="AB277" s="1429">
        <v>1</v>
      </c>
      <c r="AC277" s="1429">
        <v>1</v>
      </c>
      <c r="AD277" s="1429">
        <v>1</v>
      </c>
      <c r="AE277" s="1429">
        <v>1</v>
      </c>
      <c r="AF277" s="1429">
        <v>1</v>
      </c>
      <c r="AG277" s="1429">
        <v>1</v>
      </c>
      <c r="AH277" s="1429">
        <v>1</v>
      </c>
      <c r="AI277" s="1429">
        <v>1</v>
      </c>
      <c r="AJ277" s="1429">
        <v>1</v>
      </c>
      <c r="AK277" s="1429">
        <v>1</v>
      </c>
      <c r="AL277" s="1" t="str">
        <f>ADDRESS(ROW(),COLUMN(),4)</f>
        <v>AL277</v>
      </c>
      <c r="AM277" s="878"/>
      <c r="AN277" s="879" t="str">
        <f>ADDRESS(ROW(),COLUMN(),4)</f>
        <v>AN277</v>
      </c>
    </row>
  </sheetData>
  <mergeCells count="14">
    <mergeCell ref="C221:D221"/>
    <mergeCell ref="X8:AC9"/>
    <mergeCell ref="M110:M115"/>
    <mergeCell ref="J128:K128"/>
    <mergeCell ref="B127:P127"/>
    <mergeCell ref="B129:B130"/>
    <mergeCell ref="D209:J209"/>
    <mergeCell ref="D217:K218"/>
    <mergeCell ref="E69:M70"/>
    <mergeCell ref="E84:I85"/>
    <mergeCell ref="E86:I87"/>
    <mergeCell ref="E89:I90"/>
    <mergeCell ref="E96:I97"/>
    <mergeCell ref="E99:I100"/>
  </mergeCells>
  <hyperlinks>
    <hyperlink ref="D185" r:id="rId1" display="https://www.extensis.com/fr-fr/blog/les-10-polices-alternatives-%C3%A0-helvetica" xr:uid="{B4CAA96E-C295-4D4C-9092-225DB8E96ADF}"/>
    <hyperlink ref="D193" r:id="rId2" display="https://fr.wikipedia.org/wiki/Calibri" xr:uid="{71CCD913-4F38-47E2-87A0-4EA91317B1E5}"/>
    <hyperlink ref="D194" r:id="rId3" display="https://kulturegeek.fr/news-224456/microsoft-police-voudriez-remplacer-calibri" xr:uid="{62FEEA84-328F-41E0-B07F-F2C870EAC7C6}"/>
    <hyperlink ref="D179" r:id="rId4" display="https://fr.wikipedia.org/wiki/Helvetica" xr:uid="{7F069A47-F027-4F84-91FD-A957D0FB9753}"/>
    <hyperlink ref="D199" r:id="rId5" display="https://laruche.wizbii.com/17703-meilleure-police-ecriture-cv" xr:uid="{56891386-50A4-4A28-B038-E51F4097698F}"/>
    <hyperlink ref="D200" r:id="rId6" display="https://laruche.wizbii.com/17703-meilleure-police-ecriture-cv" xr:uid="{502EF63B-E358-40F8-997B-6CE03195F23E}"/>
    <hyperlink ref="D201" r:id="rId7" display="https://www.google.com/search?client=firefox-b-d&amp;cs=1&amp;sxsrf=AJOqlzWtAThXL_uLX0Izw5bcGDDqWJW1UA:1673858052794&amp;q=Quelle+est+la+police+d%27%C3%A9criture+la+plus+classe+%3F&amp;sa=X&amp;ved=2ahUKEwjYj4iV18v8AhXtTaQEHYpNBZ0Qzmd6BAgBEAU" xr:uid="{E116CE14-48DF-4CA6-9C79-45FB1DD138DF}"/>
    <hyperlink ref="D184" r:id="rId8" xr:uid="{6CDE7648-F6A2-4B98-8204-E063E4ACF91A}"/>
    <hyperlink ref="C120" r:id="rId9" xr:uid="{0302D2C1-C302-4D0A-9F74-9EE337847FF6}"/>
    <hyperlink ref="B138" r:id="rId10" xr:uid="{DEEC87E5-FC83-4A02-B1D5-E75EA964E063}"/>
    <hyperlink ref="B144" r:id="rId11" xr:uid="{9F78570D-61A3-40F8-A1AA-58312BE6C3FC}"/>
    <hyperlink ref="B147" r:id="rId12" xr:uid="{53BCC466-D281-485D-AE8F-CB3838463F60}"/>
    <hyperlink ref="B148" r:id="rId13" xr:uid="{7B9CBEFE-7162-479D-8423-6618129670E8}"/>
    <hyperlink ref="B150" r:id="rId14" xr:uid="{78EC218D-2050-49E9-99D5-901F48446C63}"/>
    <hyperlink ref="V229" r:id="rId15" xr:uid="{EB755629-9B06-481B-882C-8D7CF5B800C5}"/>
    <hyperlink ref="B153" r:id="rId16" xr:uid="{98C38AC5-A1DC-4C21-80BF-33796E21098C}"/>
    <hyperlink ref="R250" r:id="rId17" xr:uid="{2F32FF4D-D61D-4568-9C69-1E02B2E11DC2}"/>
  </hyperlinks>
  <pageMargins left="0.7" right="0.7" top="0.75" bottom="0.75" header="0.3" footer="0.3"/>
  <pageSetup paperSize="9" orientation="portrait" r:id="rId18"/>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88B4F-02F1-4A02-BDD7-F9D1D5E5B6A0}">
  <dimension ref="A1:AN282"/>
  <sheetViews>
    <sheetView zoomScale="75" zoomScaleNormal="75" workbookViewId="0">
      <selection activeCell="R18" sqref="R18"/>
    </sheetView>
  </sheetViews>
  <sheetFormatPr baseColWidth="10" defaultColWidth="11.42578125" defaultRowHeight="15"/>
  <cols>
    <col min="1" max="1" width="11.42578125" style="1430"/>
    <col min="2" max="2" width="18.7109375" style="1430" customWidth="1"/>
    <col min="3" max="3" width="19.5703125" style="1430" customWidth="1"/>
    <col min="4" max="4" width="16" style="1430" customWidth="1"/>
    <col min="5" max="5" width="11.42578125" style="1430"/>
    <col min="6" max="6" width="15.42578125" style="1430" customWidth="1"/>
    <col min="7" max="7" width="12" style="1430" bestFit="1" customWidth="1"/>
    <col min="8" max="8" width="17.140625" style="1430" customWidth="1"/>
    <col min="9" max="12" width="11.42578125" style="1430"/>
    <col min="13" max="13" width="18.5703125" style="1430" customWidth="1"/>
    <col min="14" max="14" width="11.42578125" style="1430"/>
    <col min="15" max="15" width="19.5703125" style="1430" customWidth="1"/>
    <col min="16" max="16" width="14.140625" style="1430" bestFit="1" customWidth="1"/>
    <col min="17" max="19" width="11.42578125" style="1430"/>
    <col min="20" max="21" width="11.7109375" style="1430" bestFit="1" customWidth="1"/>
    <col min="22" max="22" width="18.140625" style="1430" customWidth="1"/>
    <col min="23" max="25" width="16" style="1430" customWidth="1"/>
    <col min="26" max="26" width="14.28515625" style="1430" customWidth="1"/>
    <col min="27" max="27" width="15.28515625" style="1430" customWidth="1"/>
    <col min="28" max="28" width="16" style="1430" customWidth="1"/>
    <col min="29" max="29" width="14.140625" style="1430" customWidth="1"/>
    <col min="30" max="37" width="11.42578125" style="1430"/>
    <col min="38" max="38" width="7.5703125" style="1020" customWidth="1"/>
    <col min="39" max="39" width="11.42578125" style="877"/>
    <col min="40" max="40" width="56.42578125" style="877" customWidth="1"/>
    <col min="41" max="16384" width="11.42578125" style="1430"/>
  </cols>
  <sheetData>
    <row r="1" spans="1:40" ht="30" customHeight="1">
      <c r="A1" s="1" t="str">
        <f>ADDRESS(ROW(),COLUMN(),4)</f>
        <v>A1</v>
      </c>
      <c r="B1" s="1425"/>
      <c r="C1" s="1425"/>
      <c r="D1" s="1425"/>
      <c r="E1" s="1425"/>
      <c r="F1" s="1425"/>
      <c r="G1" s="1425"/>
      <c r="H1" s="1425"/>
      <c r="I1" s="1425"/>
      <c r="J1" s="1425"/>
      <c r="K1" s="1425"/>
      <c r="L1" s="1425"/>
      <c r="M1" s="1425"/>
      <c r="N1" s="1425"/>
      <c r="O1" s="1425"/>
      <c r="P1" s="1426"/>
      <c r="Q1" s="1426"/>
      <c r="R1" s="1426"/>
      <c r="S1" s="1426"/>
      <c r="T1" s="1426"/>
      <c r="U1" s="1427"/>
      <c r="V1" s="1427"/>
      <c r="W1" s="1427"/>
      <c r="X1" s="1427"/>
      <c r="Y1" s="1427"/>
      <c r="Z1" s="1427"/>
      <c r="AA1" s="1427"/>
      <c r="AB1" s="1427"/>
      <c r="AC1" s="1427"/>
      <c r="AD1" s="1427"/>
      <c r="AE1" s="1427"/>
      <c r="AF1" s="1427"/>
      <c r="AG1" s="1427"/>
      <c r="AH1" s="1427"/>
      <c r="AI1" s="1427"/>
      <c r="AJ1" s="1428"/>
      <c r="AK1" s="1428"/>
      <c r="AL1" s="1429">
        <v>1</v>
      </c>
      <c r="AM1" s="1053" t="str">
        <f>SUBSTITUTE(ADDRESS(1,COLUMN(),4),"1","")</f>
        <v>AM</v>
      </c>
      <c r="AN1" s="1054" t="str">
        <f>SUBSTITUTE(ADDRESS(1,COLUMN(),4),"1","")</f>
        <v>AN</v>
      </c>
    </row>
    <row r="2" spans="1:40" ht="30" customHeight="1">
      <c r="A2" s="1425"/>
      <c r="B2" s="1453" t="s">
        <v>3440</v>
      </c>
      <c r="C2" s="1425"/>
      <c r="D2" s="1425"/>
      <c r="E2" s="1425"/>
      <c r="F2" s="1425"/>
      <c r="G2" s="1425"/>
      <c r="H2" s="1425"/>
      <c r="I2" s="1425"/>
      <c r="J2" s="1425"/>
      <c r="K2" s="1425"/>
      <c r="L2" s="1425"/>
      <c r="M2" s="1425"/>
      <c r="N2" s="1425"/>
      <c r="O2" s="1425"/>
      <c r="P2" s="1426"/>
      <c r="Q2" s="1426"/>
      <c r="R2" s="1426"/>
      <c r="S2" s="1426"/>
      <c r="T2" s="1426"/>
      <c r="U2" s="1427"/>
      <c r="V2" s="1427"/>
      <c r="W2" s="1427"/>
      <c r="X2" s="1427"/>
      <c r="Y2" s="1427"/>
      <c r="Z2" s="1427"/>
      <c r="AA2" s="1427"/>
      <c r="AB2" s="1427"/>
      <c r="AC2" s="1427"/>
      <c r="AD2" s="1427"/>
      <c r="AE2" s="1427"/>
      <c r="AF2" s="1427"/>
      <c r="AG2" s="1427"/>
      <c r="AH2" s="1427"/>
      <c r="AI2" s="1427"/>
      <c r="AJ2" s="1428"/>
      <c r="AK2" s="1428"/>
      <c r="AL2" s="1429">
        <v>1</v>
      </c>
      <c r="AM2" s="1432"/>
      <c r="AN2" s="1432" t="s">
        <v>3374</v>
      </c>
    </row>
    <row r="3" spans="1:40" ht="30" customHeight="1">
      <c r="A3" s="1425"/>
      <c r="B3" s="1453" t="s">
        <v>3441</v>
      </c>
      <c r="C3" s="1425"/>
      <c r="D3" s="1425"/>
      <c r="E3" s="1425"/>
      <c r="F3" s="1425"/>
      <c r="G3" s="1425"/>
      <c r="H3" s="1425"/>
      <c r="I3" s="1425"/>
      <c r="J3" s="1425"/>
      <c r="K3" s="1425"/>
      <c r="L3" s="1425"/>
      <c r="M3" s="1425"/>
      <c r="N3" s="1425"/>
      <c r="O3" s="1425"/>
      <c r="P3" s="1426"/>
      <c r="Q3" s="1426"/>
      <c r="R3" s="1426"/>
      <c r="S3" s="1426"/>
      <c r="T3" s="1426"/>
      <c r="U3" s="1427"/>
      <c r="V3" s="1427"/>
      <c r="W3" s="1427"/>
      <c r="X3" s="1427"/>
      <c r="Y3" s="1427"/>
      <c r="Z3" s="1427"/>
      <c r="AA3" s="1427"/>
      <c r="AB3" s="1427"/>
      <c r="AC3" s="1427"/>
      <c r="AD3" s="1427"/>
      <c r="AE3" s="1427"/>
      <c r="AF3" s="1427"/>
      <c r="AG3" s="1427"/>
      <c r="AH3" s="1427"/>
      <c r="AI3" s="1427"/>
      <c r="AJ3" s="1428"/>
      <c r="AK3" s="1428"/>
      <c r="AL3" s="1429">
        <v>1</v>
      </c>
      <c r="AM3" s="1436">
        <f ca="1">COUNTA(A1:AL282) + COUNTBLANK(A1:AL282)</f>
        <v>10717</v>
      </c>
      <c r="AN3" s="1432" t="str">
        <f>"celdas entre"&amp;" " &amp;A1&amp;" et  "&amp;AL282</f>
        <v>celdas entre A1 et  AL282</v>
      </c>
    </row>
    <row r="4" spans="1:40" ht="30" customHeight="1">
      <c r="A4" s="1425"/>
      <c r="B4" s="1453" t="s">
        <v>3442</v>
      </c>
      <c r="C4" s="1425"/>
      <c r="D4" s="1425"/>
      <c r="E4" s="1425"/>
      <c r="F4" s="1425"/>
      <c r="G4" s="1425"/>
      <c r="H4" s="1425"/>
      <c r="I4" s="1425"/>
      <c r="J4" s="1425"/>
      <c r="K4" s="1425"/>
      <c r="L4" s="1425"/>
      <c r="M4" s="1425"/>
      <c r="N4" s="1425"/>
      <c r="O4" s="1425"/>
      <c r="P4" s="1426"/>
      <c r="Q4" s="1426"/>
      <c r="R4" s="1426"/>
      <c r="S4" s="1426"/>
      <c r="T4" s="1426"/>
      <c r="U4" s="1427"/>
      <c r="V4" s="1427"/>
      <c r="W4" s="1427"/>
      <c r="X4" s="1427"/>
      <c r="Y4" s="1427"/>
      <c r="Z4" s="1427"/>
      <c r="AA4" s="1427"/>
      <c r="AB4" s="1427"/>
      <c r="AC4" s="1427"/>
      <c r="AD4" s="1427"/>
      <c r="AE4" s="1427"/>
      <c r="AF4" s="1427"/>
      <c r="AG4" s="1427"/>
      <c r="AH4" s="1427"/>
      <c r="AI4" s="1427"/>
      <c r="AJ4" s="1428"/>
      <c r="AK4" s="1428"/>
      <c r="AL4" s="1429">
        <v>1</v>
      </c>
      <c r="AM4" s="1436">
        <f ca="1">COUNTA(A1:AL282)</f>
        <v>961</v>
      </c>
      <c r="AN4" s="1432" t="s">
        <v>3375</v>
      </c>
    </row>
    <row r="5" spans="1:40" ht="30" customHeight="1">
      <c r="A5" s="1425"/>
      <c r="B5" s="1453" t="s">
        <v>3443</v>
      </c>
      <c r="C5" s="1425"/>
      <c r="D5" s="1425"/>
      <c r="E5" s="1425"/>
      <c r="F5" s="1425"/>
      <c r="G5" s="1425"/>
      <c r="H5" s="1425"/>
      <c r="I5" s="1425"/>
      <c r="J5" s="1425"/>
      <c r="K5" s="1425"/>
      <c r="L5" s="1425"/>
      <c r="M5" s="1425"/>
      <c r="N5" s="1425"/>
      <c r="O5" s="1425"/>
      <c r="P5" s="1426"/>
      <c r="Q5" s="1426"/>
      <c r="R5" s="1426"/>
      <c r="S5" s="1426"/>
      <c r="T5" s="1426"/>
      <c r="U5" s="1427"/>
      <c r="V5" s="1427"/>
      <c r="W5" s="1427"/>
      <c r="X5" s="1427"/>
      <c r="Y5" s="1427"/>
      <c r="Z5" s="1427"/>
      <c r="AA5" s="1427"/>
      <c r="AB5" s="1427"/>
      <c r="AC5" s="1427"/>
      <c r="AD5" s="1427"/>
      <c r="AE5" s="1427"/>
      <c r="AF5" s="1427"/>
      <c r="AG5" s="1427"/>
      <c r="AH5" s="1427"/>
      <c r="AI5" s="1427"/>
      <c r="AJ5" s="1428"/>
      <c r="AK5" s="1428"/>
      <c r="AL5" s="1429">
        <v>1</v>
      </c>
      <c r="AM5" s="1436">
        <f ca="1">COUNTBLANK(A1:AL282)</f>
        <v>9756</v>
      </c>
      <c r="AN5" s="1432" t="s">
        <v>3376</v>
      </c>
    </row>
    <row r="6" spans="1:40" ht="30" customHeight="1">
      <c r="A6" s="1425"/>
      <c r="B6" s="1453" t="s">
        <v>3444</v>
      </c>
      <c r="C6" s="1425"/>
      <c r="D6" s="1425"/>
      <c r="E6" s="1425"/>
      <c r="F6" s="1425"/>
      <c r="G6" s="1425"/>
      <c r="H6" s="1425"/>
      <c r="I6" s="1425"/>
      <c r="J6" s="1425"/>
      <c r="K6" s="1425"/>
      <c r="L6" s="1425"/>
      <c r="M6" s="1425"/>
      <c r="N6" s="1425"/>
      <c r="O6" s="1425"/>
      <c r="P6" s="1426"/>
      <c r="Q6" s="1426"/>
      <c r="R6" s="1426"/>
      <c r="S6" s="1426"/>
      <c r="T6" s="1426"/>
      <c r="U6" s="1427"/>
      <c r="V6" s="1427"/>
      <c r="W6" s="1427"/>
      <c r="X6" s="1427"/>
      <c r="Y6" s="1427"/>
      <c r="Z6" s="1427"/>
      <c r="AA6" s="1427"/>
      <c r="AB6" s="1427"/>
      <c r="AC6" s="1427"/>
      <c r="AD6" s="1427"/>
      <c r="AE6" s="1427"/>
      <c r="AF6" s="1427"/>
      <c r="AG6" s="1427"/>
      <c r="AH6" s="1427"/>
      <c r="AI6" s="1427"/>
      <c r="AJ6" s="1428"/>
      <c r="AK6" s="1428"/>
      <c r="AL6" s="1429">
        <v>1</v>
      </c>
      <c r="AM6" s="1436">
        <f>SUM(AL1:AL280)+2</f>
        <v>282</v>
      </c>
      <c r="AN6" s="1432" t="s">
        <v>3377</v>
      </c>
    </row>
    <row r="7" spans="1:40" ht="30" customHeight="1">
      <c r="A7" s="1425"/>
      <c r="B7" s="1425"/>
      <c r="C7" s="1425"/>
      <c r="D7" s="1425"/>
      <c r="E7" s="1425"/>
      <c r="F7" s="1425"/>
      <c r="G7" s="1425"/>
      <c r="H7" s="1425"/>
      <c r="I7" s="1425"/>
      <c r="J7" s="1425"/>
      <c r="K7" s="1425"/>
      <c r="L7" s="1425"/>
      <c r="M7" s="1425"/>
      <c r="N7" s="1425"/>
      <c r="O7" s="1425"/>
      <c r="P7" s="1426"/>
      <c r="Q7" s="1426"/>
      <c r="R7" s="1426"/>
      <c r="S7" s="1426"/>
      <c r="T7" s="1426"/>
      <c r="U7" s="1427"/>
      <c r="V7" s="1427"/>
      <c r="W7" s="1427"/>
      <c r="X7" s="1427"/>
      <c r="Y7" s="1427"/>
      <c r="Z7" s="1427"/>
      <c r="AA7" s="1427"/>
      <c r="AB7" s="1427"/>
      <c r="AC7" s="1427"/>
      <c r="AD7" s="1427"/>
      <c r="AE7" s="1427"/>
      <c r="AF7" s="1427"/>
      <c r="AG7" s="1427"/>
      <c r="AH7" s="1427"/>
      <c r="AI7" s="1427"/>
      <c r="AJ7" s="1428"/>
      <c r="AK7" s="1428"/>
      <c r="AL7" s="1429">
        <v>1</v>
      </c>
      <c r="AM7" s="1436">
        <f>SUM(A282:AK282)+1</f>
        <v>38</v>
      </c>
      <c r="AN7" s="1432" t="s">
        <v>3378</v>
      </c>
    </row>
    <row r="8" spans="1:40" ht="30" customHeight="1">
      <c r="A8" s="1425"/>
      <c r="B8" s="1431" t="s">
        <v>3168</v>
      </c>
      <c r="C8" s="1425"/>
      <c r="D8" s="1425"/>
      <c r="E8" s="1425"/>
      <c r="F8" s="1425"/>
      <c r="G8" s="1425"/>
      <c r="H8" s="1425"/>
      <c r="I8" s="1426"/>
      <c r="J8" s="1425"/>
      <c r="K8" s="1425"/>
      <c r="L8" s="1425"/>
      <c r="M8" s="1425"/>
      <c r="N8" s="1425"/>
      <c r="O8" s="1426"/>
      <c r="P8" s="1426"/>
      <c r="Q8" s="1426"/>
      <c r="R8" s="1426"/>
      <c r="S8" s="1426"/>
      <c r="T8" s="1427"/>
      <c r="U8" s="1427"/>
      <c r="V8" s="1427"/>
      <c r="W8" s="1427"/>
      <c r="X8" s="1715" t="s">
        <v>3184</v>
      </c>
      <c r="Y8" s="1715"/>
      <c r="Z8" s="1715"/>
      <c r="AA8" s="1715"/>
      <c r="AB8" s="1715"/>
      <c r="AC8" s="1715"/>
      <c r="AD8" s="1427"/>
      <c r="AE8" s="1427"/>
      <c r="AF8" s="1427"/>
      <c r="AG8" s="1427"/>
      <c r="AH8" s="1427"/>
      <c r="AI8" s="1427"/>
      <c r="AJ8" s="1428"/>
      <c r="AK8" s="1428"/>
      <c r="AL8" s="1429">
        <v>1</v>
      </c>
    </row>
    <row r="9" spans="1:40" ht="30" customHeight="1">
      <c r="A9" s="1425"/>
      <c r="B9" s="1433" t="s">
        <v>3169</v>
      </c>
      <c r="C9" s="1434"/>
      <c r="D9" s="1425"/>
      <c r="E9" s="1425"/>
      <c r="F9" s="1425"/>
      <c r="G9" s="1425"/>
      <c r="H9" s="1425"/>
      <c r="I9" s="1426"/>
      <c r="J9" s="1425"/>
      <c r="K9" s="1425"/>
      <c r="L9" s="1425"/>
      <c r="M9" s="1425"/>
      <c r="N9" s="1425"/>
      <c r="O9" s="1426"/>
      <c r="P9" s="1426"/>
      <c r="Q9" s="1426"/>
      <c r="R9" s="1426"/>
      <c r="S9" s="1426"/>
      <c r="T9" s="1427"/>
      <c r="U9" s="1427"/>
      <c r="V9" s="1435"/>
      <c r="W9" s="1435"/>
      <c r="X9" s="1715"/>
      <c r="Y9" s="1715"/>
      <c r="Z9" s="1715"/>
      <c r="AA9" s="1715"/>
      <c r="AB9" s="1715"/>
      <c r="AC9" s="1715"/>
      <c r="AD9" s="1427"/>
      <c r="AE9" s="1427"/>
      <c r="AF9" s="1427"/>
      <c r="AG9" s="1427"/>
      <c r="AH9" s="1427"/>
      <c r="AI9" s="1427"/>
      <c r="AJ9" s="1428"/>
      <c r="AK9" s="1428"/>
      <c r="AL9" s="1429">
        <v>1</v>
      </c>
    </row>
    <row r="10" spans="1:40" ht="30" customHeight="1">
      <c r="A10" s="1425"/>
      <c r="B10" s="1433"/>
      <c r="C10" s="1434"/>
      <c r="D10" s="1425"/>
      <c r="E10" s="1425"/>
      <c r="F10" s="1425"/>
      <c r="G10" s="1425"/>
      <c r="H10" s="1425"/>
      <c r="I10" s="1426"/>
      <c r="J10" s="1425"/>
      <c r="K10" s="1425"/>
      <c r="L10" s="1425"/>
      <c r="M10" s="1425"/>
      <c r="N10" s="1425"/>
      <c r="O10" s="1426"/>
      <c r="P10" s="1426"/>
      <c r="Q10" s="1426"/>
      <c r="R10" s="1426"/>
      <c r="S10" s="1426"/>
      <c r="T10" s="1427"/>
      <c r="U10" s="1427"/>
      <c r="V10" s="1437"/>
      <c r="W10" s="1437"/>
      <c r="X10" s="1437"/>
      <c r="Y10" s="1438" t="s">
        <v>3185</v>
      </c>
      <c r="Z10" s="1427"/>
      <c r="AA10" s="1427"/>
      <c r="AB10" s="1427"/>
      <c r="AC10" s="1427"/>
      <c r="AD10" s="1427"/>
      <c r="AE10" s="1427"/>
      <c r="AF10" s="1427"/>
      <c r="AG10" s="1427"/>
      <c r="AH10" s="1427"/>
      <c r="AI10" s="1427"/>
      <c r="AJ10" s="1428"/>
      <c r="AK10" s="1428"/>
      <c r="AL10" s="1429">
        <v>1</v>
      </c>
    </row>
    <row r="11" spans="1:40" ht="30" customHeight="1">
      <c r="A11" s="1425"/>
      <c r="B11" s="1433" t="s">
        <v>3138</v>
      </c>
      <c r="C11" s="1434"/>
      <c r="D11" s="1425"/>
      <c r="E11" s="1425"/>
      <c r="F11" s="1425"/>
      <c r="G11" s="1425"/>
      <c r="H11" s="1425"/>
      <c r="I11" s="1426"/>
      <c r="J11" s="1425"/>
      <c r="K11" s="1425"/>
      <c r="L11" s="1425"/>
      <c r="M11" s="1425"/>
      <c r="N11" s="1425"/>
      <c r="O11" s="1426"/>
      <c r="P11" s="1426"/>
      <c r="Q11" s="1426"/>
      <c r="R11" s="1426"/>
      <c r="S11" s="1426"/>
      <c r="T11" s="1427"/>
      <c r="U11" s="1427"/>
      <c r="V11" s="1437"/>
      <c r="W11" s="1437"/>
      <c r="X11" s="1437"/>
      <c r="Y11" s="1427"/>
      <c r="Z11" s="1427"/>
      <c r="AA11" s="1427"/>
      <c r="AB11" s="1427"/>
      <c r="AC11" s="1427"/>
      <c r="AD11" s="1427"/>
      <c r="AE11" s="1427"/>
      <c r="AF11" s="1427"/>
      <c r="AG11" s="1427"/>
      <c r="AH11" s="1427"/>
      <c r="AI11" s="1427"/>
      <c r="AJ11" s="1428"/>
      <c r="AK11" s="1428"/>
      <c r="AL11" s="1429">
        <v>1</v>
      </c>
    </row>
    <row r="12" spans="1:40" ht="30" customHeight="1">
      <c r="A12" s="1425"/>
      <c r="B12" s="1433" t="s">
        <v>3139</v>
      </c>
      <c r="C12" s="1434"/>
      <c r="D12" s="1425"/>
      <c r="E12" s="1425"/>
      <c r="F12" s="1425"/>
      <c r="G12" s="1425"/>
      <c r="H12" s="1425"/>
      <c r="I12" s="1426"/>
      <c r="J12" s="1425"/>
      <c r="K12" s="1425"/>
      <c r="L12" s="1425"/>
      <c r="M12" s="1425"/>
      <c r="N12" s="1425"/>
      <c r="O12" s="1426"/>
      <c r="P12" s="1426"/>
      <c r="Q12" s="1426"/>
      <c r="R12" s="1426"/>
      <c r="S12" s="1426"/>
      <c r="T12" s="1427"/>
      <c r="U12" s="1427"/>
      <c r="V12" s="1437"/>
      <c r="W12" s="1437"/>
      <c r="X12" s="1437"/>
      <c r="Y12" s="1438" t="s">
        <v>3186</v>
      </c>
      <c r="Z12" s="1427"/>
      <c r="AA12" s="1427"/>
      <c r="AB12" s="1427"/>
      <c r="AC12" s="1427"/>
      <c r="AD12" s="1427"/>
      <c r="AE12" s="1427"/>
      <c r="AF12" s="1427"/>
      <c r="AG12" s="1427"/>
      <c r="AH12" s="1427"/>
      <c r="AI12" s="1427"/>
      <c r="AJ12" s="1428"/>
      <c r="AK12" s="1428"/>
      <c r="AL12" s="1429">
        <v>1</v>
      </c>
    </row>
    <row r="13" spans="1:40" ht="30" customHeight="1">
      <c r="A13" s="1425"/>
      <c r="B13" s="1433"/>
      <c r="C13" s="1434"/>
      <c r="D13" s="1425"/>
      <c r="E13" s="1425"/>
      <c r="F13" s="1425"/>
      <c r="G13" s="1425"/>
      <c r="H13" s="1425"/>
      <c r="I13" s="1426"/>
      <c r="J13" s="1425"/>
      <c r="K13" s="1425"/>
      <c r="L13" s="1425"/>
      <c r="M13" s="1425"/>
      <c r="N13" s="1425"/>
      <c r="O13" s="1426"/>
      <c r="P13" s="1426"/>
      <c r="Q13" s="1426"/>
      <c r="R13" s="1426"/>
      <c r="S13" s="1426"/>
      <c r="T13" s="1427"/>
      <c r="U13" s="1427"/>
      <c r="V13" s="1437"/>
      <c r="W13" s="1437"/>
      <c r="X13" s="1437"/>
      <c r="Y13" s="1438"/>
      <c r="Z13" s="1427"/>
      <c r="AA13" s="1427"/>
      <c r="AB13" s="1427"/>
      <c r="AC13" s="1427"/>
      <c r="AD13" s="1427"/>
      <c r="AE13" s="1427"/>
      <c r="AF13" s="1427"/>
      <c r="AG13" s="1427"/>
      <c r="AH13" s="1427"/>
      <c r="AI13" s="1427"/>
      <c r="AJ13" s="1428"/>
      <c r="AK13" s="1428"/>
      <c r="AL13" s="1429">
        <v>1</v>
      </c>
    </row>
    <row r="14" spans="1:40" ht="30" customHeight="1">
      <c r="A14" s="1425"/>
      <c r="B14" s="1433" t="s">
        <v>3140</v>
      </c>
      <c r="C14" s="1434"/>
      <c r="D14" s="1425"/>
      <c r="E14" s="1425"/>
      <c r="F14" s="1425"/>
      <c r="G14" s="1425"/>
      <c r="H14" s="1425"/>
      <c r="I14" s="1426"/>
      <c r="J14" s="1425"/>
      <c r="K14" s="1425"/>
      <c r="L14" s="1425"/>
      <c r="M14" s="1425"/>
      <c r="N14" s="1425"/>
      <c r="O14" s="1426"/>
      <c r="P14" s="1426"/>
      <c r="Q14" s="1426"/>
      <c r="R14" s="1426"/>
      <c r="S14" s="1426"/>
      <c r="T14" s="1427"/>
      <c r="U14" s="1427"/>
      <c r="V14" s="1437"/>
      <c r="W14" s="1437"/>
      <c r="X14" s="1437"/>
      <c r="Y14" s="1437" t="str">
        <f ca="1">"Página "&amp;_xlfn.SHEET()&amp;" sur "&amp;_xlfn.SHEETS()</f>
        <v>Página 3 sur 13</v>
      </c>
      <c r="Z14" s="1427"/>
      <c r="AA14" s="1427"/>
      <c r="AB14" s="1427"/>
      <c r="AC14" s="1427"/>
      <c r="AD14" s="1427"/>
      <c r="AE14" s="1427"/>
      <c r="AF14" s="1427"/>
      <c r="AG14" s="1427"/>
      <c r="AH14" s="1427"/>
      <c r="AI14" s="1427"/>
      <c r="AJ14" s="1428"/>
      <c r="AK14" s="1428"/>
      <c r="AL14" s="1429">
        <v>1</v>
      </c>
    </row>
    <row r="15" spans="1:40" ht="30" customHeight="1">
      <c r="A15" s="1425"/>
      <c r="B15" s="1433" t="s">
        <v>3141</v>
      </c>
      <c r="C15" s="1434"/>
      <c r="D15" s="1425"/>
      <c r="E15" s="1425"/>
      <c r="F15" s="1425"/>
      <c r="G15" s="1425"/>
      <c r="H15" s="1425"/>
      <c r="I15" s="1426"/>
      <c r="J15" s="1425"/>
      <c r="K15" s="1425"/>
      <c r="L15" s="1425"/>
      <c r="M15" s="1425"/>
      <c r="N15" s="1425"/>
      <c r="O15" s="1426"/>
      <c r="P15" s="1426"/>
      <c r="Q15" s="1426"/>
      <c r="R15" s="1426"/>
      <c r="S15" s="1426"/>
      <c r="T15" s="1427"/>
      <c r="U15" s="1427"/>
      <c r="V15" s="1437"/>
      <c r="W15" s="1437"/>
      <c r="X15" s="1437"/>
      <c r="Y15" s="1427"/>
      <c r="Z15" s="1438"/>
      <c r="AA15" s="1427"/>
      <c r="AB15" s="1427"/>
      <c r="AC15" s="1427"/>
      <c r="AD15" s="1427"/>
      <c r="AE15" s="1427"/>
      <c r="AF15" s="1427"/>
      <c r="AG15" s="1427"/>
      <c r="AH15" s="1427"/>
      <c r="AI15" s="1427"/>
      <c r="AJ15" s="1428"/>
      <c r="AK15" s="1428"/>
      <c r="AL15" s="1429">
        <v>1</v>
      </c>
    </row>
    <row r="16" spans="1:40" ht="30" customHeight="1">
      <c r="A16" s="1425"/>
      <c r="B16" s="1433" t="s">
        <v>3142</v>
      </c>
      <c r="C16" s="1434"/>
      <c r="D16" s="1425"/>
      <c r="E16" s="1425"/>
      <c r="F16" s="1425"/>
      <c r="G16" s="1425"/>
      <c r="H16" s="1425"/>
      <c r="I16" s="1426"/>
      <c r="J16" s="1425"/>
      <c r="K16" s="1425"/>
      <c r="L16" s="1425"/>
      <c r="M16" s="1425"/>
      <c r="N16" s="1425"/>
      <c r="O16" s="1426"/>
      <c r="P16" s="1426"/>
      <c r="Q16" s="1426"/>
      <c r="R16" s="1426"/>
      <c r="S16" s="1426"/>
      <c r="T16" s="1427"/>
      <c r="U16" s="1427"/>
      <c r="V16" s="1437"/>
      <c r="W16" s="1437"/>
      <c r="X16" s="1437"/>
      <c r="Y16" s="1439" t="s">
        <v>3187</v>
      </c>
      <c r="Z16" s="1438"/>
      <c r="AA16" s="1427"/>
      <c r="AB16" s="1427"/>
      <c r="AC16" s="1427"/>
      <c r="AD16" s="1427"/>
      <c r="AE16" s="1427"/>
      <c r="AF16" s="1427"/>
      <c r="AG16" s="1427"/>
      <c r="AH16" s="1427"/>
      <c r="AI16" s="1427"/>
      <c r="AJ16" s="1428"/>
      <c r="AK16" s="1428"/>
      <c r="AL16" s="1429">
        <v>1</v>
      </c>
    </row>
    <row r="17" spans="1:38" ht="30" customHeight="1">
      <c r="A17" s="1425"/>
      <c r="B17" s="1433" t="s">
        <v>3143</v>
      </c>
      <c r="C17" s="1434"/>
      <c r="D17" s="1425"/>
      <c r="E17" s="1425"/>
      <c r="F17" s="1425"/>
      <c r="G17" s="1425"/>
      <c r="H17" s="1425"/>
      <c r="I17" s="1426"/>
      <c r="J17" s="1425"/>
      <c r="K17" s="1425"/>
      <c r="L17" s="1425"/>
      <c r="M17" s="1425"/>
      <c r="N17" s="1425"/>
      <c r="O17" s="1426"/>
      <c r="P17" s="1426"/>
      <c r="Q17" s="1426"/>
      <c r="R17" s="1426"/>
      <c r="S17" s="1426"/>
      <c r="T17" s="1427"/>
      <c r="U17" s="1427"/>
      <c r="V17" s="1437"/>
      <c r="W17" s="1437"/>
      <c r="X17" s="1437"/>
      <c r="Y17" s="1427"/>
      <c r="Z17" s="1438"/>
      <c r="AA17" s="1427"/>
      <c r="AB17" s="1427"/>
      <c r="AC17" s="1427"/>
      <c r="AD17" s="1427"/>
      <c r="AE17" s="1427"/>
      <c r="AF17" s="1427"/>
      <c r="AG17" s="1427"/>
      <c r="AH17" s="1427"/>
      <c r="AI17" s="1427"/>
      <c r="AJ17" s="1428"/>
      <c r="AK17" s="1428"/>
      <c r="AL17" s="1429">
        <v>1</v>
      </c>
    </row>
    <row r="18" spans="1:38" ht="30" customHeight="1">
      <c r="A18" s="1425"/>
      <c r="B18" s="1433"/>
      <c r="C18" s="1434"/>
      <c r="D18" s="1425"/>
      <c r="E18" s="1425"/>
      <c r="F18" s="1425"/>
      <c r="G18" s="1425"/>
      <c r="H18" s="1425"/>
      <c r="I18" s="1426"/>
      <c r="J18" s="1425"/>
      <c r="K18" s="1425"/>
      <c r="L18" s="1425"/>
      <c r="M18" s="1425"/>
      <c r="N18" s="1425"/>
      <c r="O18" s="1426"/>
      <c r="P18" s="1433"/>
      <c r="Q18" s="1426"/>
      <c r="R18" s="1426"/>
      <c r="S18" s="1426"/>
      <c r="T18" s="1427"/>
      <c r="U18" s="1427"/>
      <c r="V18" s="1437"/>
      <c r="W18" s="1437"/>
      <c r="X18" s="1437"/>
      <c r="Y18" s="1427"/>
      <c r="Z18" s="1438"/>
      <c r="AA18" s="1427"/>
      <c r="AB18" s="1427"/>
      <c r="AC18" s="1427"/>
      <c r="AD18" s="1427"/>
      <c r="AE18" s="1427"/>
      <c r="AF18" s="1427"/>
      <c r="AG18" s="1427"/>
      <c r="AH18" s="1427"/>
      <c r="AI18" s="1427"/>
      <c r="AJ18" s="1428"/>
      <c r="AK18" s="1428"/>
      <c r="AL18" s="1429">
        <v>1</v>
      </c>
    </row>
    <row r="19" spans="1:38" ht="30" customHeight="1">
      <c r="A19" s="1425"/>
      <c r="B19" s="1433" t="s">
        <v>3144</v>
      </c>
      <c r="C19" s="1434"/>
      <c r="D19" s="1425"/>
      <c r="E19" s="1425"/>
      <c r="F19" s="1425"/>
      <c r="G19" s="1425"/>
      <c r="H19" s="1425"/>
      <c r="I19" s="1426"/>
      <c r="J19" s="1425"/>
      <c r="K19" s="1425"/>
      <c r="L19" s="1425"/>
      <c r="M19" s="1425"/>
      <c r="N19" s="1425"/>
      <c r="O19" s="1426"/>
      <c r="P19" s="1433"/>
      <c r="Q19" s="1426"/>
      <c r="R19" s="1426"/>
      <c r="S19" s="1426"/>
      <c r="T19" s="1427"/>
      <c r="U19" s="1427"/>
      <c r="V19" s="1437"/>
      <c r="W19" s="1437"/>
      <c r="X19" s="1437"/>
      <c r="Y19" s="1427"/>
      <c r="Z19" s="1438"/>
      <c r="AA19" s="1427"/>
      <c r="AB19" s="1427"/>
      <c r="AC19" s="1427"/>
      <c r="AD19" s="1427"/>
      <c r="AE19" s="1427"/>
      <c r="AF19" s="1427"/>
      <c r="AG19" s="1427"/>
      <c r="AH19" s="1427"/>
      <c r="AI19" s="1427"/>
      <c r="AJ19" s="1428"/>
      <c r="AK19" s="1428"/>
      <c r="AL19" s="1429">
        <v>1</v>
      </c>
    </row>
    <row r="20" spans="1:38" ht="30" customHeight="1">
      <c r="A20" s="1425"/>
      <c r="B20" s="1433" t="s">
        <v>3145</v>
      </c>
      <c r="C20" s="1434"/>
      <c r="D20" s="1425"/>
      <c r="E20" s="1425"/>
      <c r="F20" s="1425"/>
      <c r="G20" s="1425"/>
      <c r="H20" s="1425"/>
      <c r="I20" s="1426"/>
      <c r="J20" s="1425"/>
      <c r="K20" s="1425"/>
      <c r="L20" s="1425"/>
      <c r="M20" s="1425"/>
      <c r="N20" s="1425"/>
      <c r="O20" s="1426"/>
      <c r="P20" s="1433"/>
      <c r="Q20" s="1426"/>
      <c r="R20" s="1426"/>
      <c r="S20" s="1426"/>
      <c r="T20" s="1427"/>
      <c r="U20" s="1427"/>
      <c r="V20" s="1437"/>
      <c r="W20" s="1437"/>
      <c r="X20" s="1437"/>
      <c r="Y20" s="1427"/>
      <c r="Z20" s="1438"/>
      <c r="AA20" s="1427"/>
      <c r="AB20" s="1427"/>
      <c r="AC20" s="1427"/>
      <c r="AD20" s="1427"/>
      <c r="AE20" s="1427"/>
      <c r="AF20" s="1427"/>
      <c r="AG20" s="1427"/>
      <c r="AH20" s="1427"/>
      <c r="AI20" s="1427"/>
      <c r="AJ20" s="1428"/>
      <c r="AK20" s="1428"/>
      <c r="AL20" s="1429">
        <v>1</v>
      </c>
    </row>
    <row r="21" spans="1:38" ht="30" customHeight="1">
      <c r="A21" s="1425"/>
      <c r="B21" s="1433" t="s">
        <v>3146</v>
      </c>
      <c r="C21" s="1434"/>
      <c r="D21" s="1425"/>
      <c r="E21" s="1425"/>
      <c r="F21" s="1425"/>
      <c r="G21" s="1425"/>
      <c r="H21" s="1425"/>
      <c r="I21" s="1426"/>
      <c r="J21" s="1425"/>
      <c r="K21" s="1425"/>
      <c r="L21" s="1425"/>
      <c r="M21" s="1425"/>
      <c r="N21" s="1425"/>
      <c r="O21" s="1426"/>
      <c r="P21" s="1433"/>
      <c r="Q21" s="1426"/>
      <c r="R21" s="1426"/>
      <c r="S21" s="1426"/>
      <c r="T21" s="1427"/>
      <c r="U21" s="1427"/>
      <c r="V21" s="1437"/>
      <c r="W21" s="1437"/>
      <c r="X21" s="1437"/>
      <c r="Y21" s="1427"/>
      <c r="Z21" s="1438"/>
      <c r="AA21" s="1427"/>
      <c r="AB21" s="1427"/>
      <c r="AC21" s="1427"/>
      <c r="AD21" s="1427"/>
      <c r="AE21" s="1427"/>
      <c r="AF21" s="1427"/>
      <c r="AG21" s="1427"/>
      <c r="AH21" s="1427"/>
      <c r="AI21" s="1427"/>
      <c r="AJ21" s="1428"/>
      <c r="AK21" s="1428"/>
      <c r="AL21" s="1429">
        <v>1</v>
      </c>
    </row>
    <row r="22" spans="1:38" s="877" customFormat="1" ht="30" customHeight="1">
      <c r="A22" s="1425"/>
      <c r="B22" s="1433"/>
      <c r="C22" s="1434"/>
      <c r="D22" s="1425"/>
      <c r="E22" s="1425"/>
      <c r="F22" s="1425"/>
      <c r="G22" s="1425"/>
      <c r="H22" s="1425"/>
      <c r="I22" s="1426"/>
      <c r="J22" s="1425"/>
      <c r="K22" s="1425"/>
      <c r="L22" s="1425"/>
      <c r="M22" s="1425"/>
      <c r="N22" s="1425"/>
      <c r="O22" s="1426"/>
      <c r="P22" s="1433"/>
      <c r="Q22" s="1426"/>
      <c r="R22" s="1426"/>
      <c r="S22" s="1426"/>
      <c r="T22" s="1427"/>
      <c r="U22" s="1427"/>
      <c r="V22" s="1437"/>
      <c r="W22" s="1437"/>
      <c r="X22" s="1437"/>
      <c r="Y22" s="1427"/>
      <c r="Z22" s="1438"/>
      <c r="AA22" s="1427"/>
      <c r="AB22" s="1427"/>
      <c r="AC22" s="1427"/>
      <c r="AD22" s="1427"/>
      <c r="AE22" s="1427"/>
      <c r="AF22" s="1427"/>
      <c r="AG22" s="1427"/>
      <c r="AH22" s="1427"/>
      <c r="AI22" s="1427"/>
      <c r="AJ22" s="1428"/>
      <c r="AK22" s="1428"/>
      <c r="AL22" s="1429">
        <v>1</v>
      </c>
    </row>
    <row r="23" spans="1:38" s="877" customFormat="1" ht="30" customHeight="1">
      <c r="A23" s="1425"/>
      <c r="B23" s="1433" t="s">
        <v>3147</v>
      </c>
      <c r="C23" s="1434"/>
      <c r="D23" s="1425"/>
      <c r="E23" s="1425"/>
      <c r="F23" s="1425"/>
      <c r="G23" s="1425"/>
      <c r="H23" s="1425"/>
      <c r="I23" s="1426"/>
      <c r="J23" s="1425"/>
      <c r="K23" s="1425"/>
      <c r="L23" s="1425"/>
      <c r="M23" s="1425"/>
      <c r="N23" s="1425"/>
      <c r="O23" s="1426"/>
      <c r="P23" s="1433"/>
      <c r="Q23" s="1426"/>
      <c r="R23" s="1426"/>
      <c r="S23" s="1426"/>
      <c r="T23" s="1427"/>
      <c r="U23" s="1427"/>
      <c r="V23" s="1437"/>
      <c r="W23" s="1437"/>
      <c r="X23" s="1437"/>
      <c r="Y23" s="1427"/>
      <c r="Z23" s="1438"/>
      <c r="AA23" s="1427"/>
      <c r="AB23" s="1427"/>
      <c r="AC23" s="1427"/>
      <c r="AD23" s="1427"/>
      <c r="AE23" s="1427"/>
      <c r="AF23" s="1427"/>
      <c r="AG23" s="1427"/>
      <c r="AH23" s="1427"/>
      <c r="AI23" s="1427"/>
      <c r="AJ23" s="1428"/>
      <c r="AK23" s="1428"/>
      <c r="AL23" s="1429">
        <v>1</v>
      </c>
    </row>
    <row r="24" spans="1:38" s="877" customFormat="1" ht="30" customHeight="1">
      <c r="A24" s="1425"/>
      <c r="B24" s="1433" t="s">
        <v>3148</v>
      </c>
      <c r="C24" s="1434"/>
      <c r="D24" s="1425"/>
      <c r="E24" s="1425"/>
      <c r="F24" s="1425"/>
      <c r="G24" s="1425"/>
      <c r="H24" s="1425"/>
      <c r="I24" s="1426"/>
      <c r="J24" s="1425"/>
      <c r="K24" s="1425"/>
      <c r="L24" s="1425"/>
      <c r="M24" s="1425"/>
      <c r="N24" s="1425"/>
      <c r="O24" s="1426"/>
      <c r="P24" s="1433"/>
      <c r="Q24" s="1426"/>
      <c r="R24" s="1426"/>
      <c r="S24" s="1426"/>
      <c r="T24" s="1427"/>
      <c r="U24" s="1427"/>
      <c r="V24" s="1437"/>
      <c r="W24" s="1437"/>
      <c r="X24" s="1437"/>
      <c r="Y24" s="1427"/>
      <c r="Z24" s="1438"/>
      <c r="AA24" s="1427"/>
      <c r="AB24" s="1427"/>
      <c r="AC24" s="1427"/>
      <c r="AD24" s="1427"/>
      <c r="AE24" s="1427"/>
      <c r="AF24" s="1427"/>
      <c r="AG24" s="1427"/>
      <c r="AH24" s="1427"/>
      <c r="AI24" s="1427"/>
      <c r="AJ24" s="1428"/>
      <c r="AK24" s="1428"/>
      <c r="AL24" s="1429">
        <v>1</v>
      </c>
    </row>
    <row r="25" spans="1:38" s="877" customFormat="1" ht="30" customHeight="1">
      <c r="A25" s="1425"/>
      <c r="B25" s="1433"/>
      <c r="C25" s="1434"/>
      <c r="D25" s="1425"/>
      <c r="E25" s="1425"/>
      <c r="F25" s="1425"/>
      <c r="G25" s="1425"/>
      <c r="H25" s="1425"/>
      <c r="I25" s="1426"/>
      <c r="J25" s="1425"/>
      <c r="K25" s="1425"/>
      <c r="L25" s="1425"/>
      <c r="M25" s="1425"/>
      <c r="N25" s="1425"/>
      <c r="O25" s="1426"/>
      <c r="P25" s="1433"/>
      <c r="Q25" s="1426"/>
      <c r="R25" s="1426"/>
      <c r="S25" s="1426"/>
      <c r="T25" s="1427"/>
      <c r="U25" s="1427"/>
      <c r="V25" s="1437"/>
      <c r="W25" s="1437"/>
      <c r="X25" s="1437"/>
      <c r="Y25" s="1427"/>
      <c r="Z25" s="1438"/>
      <c r="AA25" s="1427"/>
      <c r="AB25" s="1427"/>
      <c r="AC25" s="1427"/>
      <c r="AD25" s="1427"/>
      <c r="AE25" s="1427"/>
      <c r="AF25" s="1427"/>
      <c r="AG25" s="1427"/>
      <c r="AH25" s="1427"/>
      <c r="AI25" s="1427"/>
      <c r="AJ25" s="1428"/>
      <c r="AK25" s="1428"/>
      <c r="AL25" s="1429">
        <v>1</v>
      </c>
    </row>
    <row r="26" spans="1:38" s="877" customFormat="1" ht="30" customHeight="1">
      <c r="A26" s="1425"/>
      <c r="B26" s="1433" t="s">
        <v>3149</v>
      </c>
      <c r="C26" s="1434"/>
      <c r="D26" s="1425"/>
      <c r="E26" s="1425"/>
      <c r="F26" s="1425"/>
      <c r="G26" s="1425"/>
      <c r="H26" s="1425"/>
      <c r="I26" s="1426"/>
      <c r="J26" s="1425"/>
      <c r="K26" s="1425"/>
      <c r="L26" s="1425"/>
      <c r="M26" s="1425"/>
      <c r="N26" s="1425"/>
      <c r="O26" s="1426"/>
      <c r="P26" s="1433"/>
      <c r="Q26" s="1426"/>
      <c r="R26" s="1426"/>
      <c r="S26" s="1426"/>
      <c r="T26" s="1427"/>
      <c r="U26" s="1427"/>
      <c r="V26" s="1437"/>
      <c r="W26" s="1437"/>
      <c r="X26" s="1437"/>
      <c r="Y26" s="1427"/>
      <c r="Z26" s="1438"/>
      <c r="AA26" s="1427"/>
      <c r="AB26" s="1427"/>
      <c r="AC26" s="1427"/>
      <c r="AD26" s="1427"/>
      <c r="AE26" s="1427"/>
      <c r="AF26" s="1427"/>
      <c r="AG26" s="1427"/>
      <c r="AH26" s="1427"/>
      <c r="AI26" s="1427"/>
      <c r="AJ26" s="1428"/>
      <c r="AK26" s="1428"/>
      <c r="AL26" s="1429">
        <v>1</v>
      </c>
    </row>
    <row r="27" spans="1:38" s="877" customFormat="1" ht="30" customHeight="1">
      <c r="A27" s="1425"/>
      <c r="B27" s="1433" t="s">
        <v>3194</v>
      </c>
      <c r="C27" s="1434"/>
      <c r="D27" s="1425"/>
      <c r="E27" s="1425"/>
      <c r="F27" s="1425"/>
      <c r="G27" s="1425"/>
      <c r="H27" s="1425"/>
      <c r="I27" s="1426"/>
      <c r="J27" s="1425"/>
      <c r="K27" s="1425"/>
      <c r="L27" s="1425"/>
      <c r="M27" s="1425"/>
      <c r="N27" s="1425"/>
      <c r="O27" s="1426"/>
      <c r="P27" s="1433"/>
      <c r="Q27" s="1426"/>
      <c r="R27" s="1426"/>
      <c r="S27" s="1426"/>
      <c r="T27" s="1427"/>
      <c r="U27" s="1427"/>
      <c r="V27" s="1437"/>
      <c r="W27" s="1437"/>
      <c r="X27" s="1437"/>
      <c r="Y27" s="1427"/>
      <c r="Z27" s="1438"/>
      <c r="AA27" s="1427"/>
      <c r="AB27" s="1427"/>
      <c r="AC27" s="1427"/>
      <c r="AD27" s="1427"/>
      <c r="AE27" s="1427"/>
      <c r="AF27" s="1427"/>
      <c r="AG27" s="1427"/>
      <c r="AH27" s="1427"/>
      <c r="AI27" s="1427"/>
      <c r="AJ27" s="1428"/>
      <c r="AK27" s="1428"/>
      <c r="AL27" s="1429">
        <v>1</v>
      </c>
    </row>
    <row r="28" spans="1:38" s="877" customFormat="1" ht="30" customHeight="1">
      <c r="A28" s="1425"/>
      <c r="B28" s="1433" t="s">
        <v>3150</v>
      </c>
      <c r="C28" s="1434"/>
      <c r="D28" s="1425"/>
      <c r="E28" s="1425"/>
      <c r="F28" s="1425"/>
      <c r="G28" s="1425"/>
      <c r="H28" s="1425"/>
      <c r="I28" s="1426"/>
      <c r="J28" s="1425"/>
      <c r="K28" s="1425"/>
      <c r="L28" s="1425"/>
      <c r="M28" s="1425"/>
      <c r="N28" s="1425"/>
      <c r="O28" s="1426"/>
      <c r="P28" s="1433"/>
      <c r="Q28" s="1426"/>
      <c r="R28" s="1426"/>
      <c r="S28" s="1426"/>
      <c r="T28" s="1427"/>
      <c r="U28" s="1427"/>
      <c r="V28" s="1437"/>
      <c r="W28" s="1437"/>
      <c r="X28" s="1437"/>
      <c r="Y28" s="1427"/>
      <c r="Z28" s="1438"/>
      <c r="AA28" s="1427"/>
      <c r="AB28" s="1427"/>
      <c r="AC28" s="1427"/>
      <c r="AD28" s="1427"/>
      <c r="AE28" s="1427"/>
      <c r="AF28" s="1427"/>
      <c r="AG28" s="1427"/>
      <c r="AH28" s="1427"/>
      <c r="AI28" s="1427"/>
      <c r="AJ28" s="1428"/>
      <c r="AK28" s="1428"/>
      <c r="AL28" s="1429">
        <v>1</v>
      </c>
    </row>
    <row r="29" spans="1:38" s="877" customFormat="1" ht="30" customHeight="1">
      <c r="A29" s="1425"/>
      <c r="B29" s="1433" t="s">
        <v>3151</v>
      </c>
      <c r="C29" s="1434"/>
      <c r="D29" s="1425"/>
      <c r="E29" s="1425"/>
      <c r="F29" s="1425"/>
      <c r="G29" s="1425"/>
      <c r="H29" s="1425"/>
      <c r="I29" s="1426"/>
      <c r="J29" s="1425"/>
      <c r="K29" s="1425"/>
      <c r="L29" s="1425"/>
      <c r="M29" s="1425"/>
      <c r="N29" s="1425"/>
      <c r="O29" s="1426"/>
      <c r="P29" s="1433"/>
      <c r="Q29" s="1426"/>
      <c r="R29" s="1426"/>
      <c r="S29" s="1426"/>
      <c r="T29" s="1427"/>
      <c r="U29" s="1427"/>
      <c r="V29" s="1437"/>
      <c r="W29" s="1437"/>
      <c r="X29" s="1437"/>
      <c r="Y29" s="1427"/>
      <c r="Z29" s="1438"/>
      <c r="AA29" s="1427"/>
      <c r="AB29" s="1427"/>
      <c r="AC29" s="1427"/>
      <c r="AD29" s="1427"/>
      <c r="AE29" s="1427"/>
      <c r="AF29" s="1427"/>
      <c r="AG29" s="1427"/>
      <c r="AH29" s="1427"/>
      <c r="AI29" s="1427"/>
      <c r="AJ29" s="1428"/>
      <c r="AK29" s="1428"/>
      <c r="AL29" s="1429">
        <v>1</v>
      </c>
    </row>
    <row r="30" spans="1:38" s="877" customFormat="1" ht="30" customHeight="1">
      <c r="A30" s="1425"/>
      <c r="B30" s="1433" t="s">
        <v>3152</v>
      </c>
      <c r="C30" s="1434"/>
      <c r="D30" s="1425"/>
      <c r="E30" s="1425"/>
      <c r="F30" s="1425"/>
      <c r="G30" s="1425"/>
      <c r="H30" s="1425"/>
      <c r="I30" s="1426"/>
      <c r="J30" s="1425"/>
      <c r="K30" s="1425"/>
      <c r="L30" s="1425"/>
      <c r="M30" s="1425"/>
      <c r="N30" s="1425"/>
      <c r="O30" s="1426"/>
      <c r="P30" s="1433"/>
      <c r="Q30" s="1426"/>
      <c r="R30" s="1426"/>
      <c r="S30" s="1426"/>
      <c r="T30" s="1427"/>
      <c r="U30" s="1427"/>
      <c r="V30" s="1437"/>
      <c r="W30" s="1437"/>
      <c r="X30" s="1437"/>
      <c r="Y30" s="1427"/>
      <c r="Z30" s="1438"/>
      <c r="AA30" s="1427"/>
      <c r="AB30" s="1427"/>
      <c r="AC30" s="1427"/>
      <c r="AD30" s="1427"/>
      <c r="AE30" s="1427"/>
      <c r="AF30" s="1427"/>
      <c r="AG30" s="1427"/>
      <c r="AH30" s="1427"/>
      <c r="AI30" s="1427"/>
      <c r="AJ30" s="1428"/>
      <c r="AK30" s="1428"/>
      <c r="AL30" s="1429">
        <v>1</v>
      </c>
    </row>
    <row r="31" spans="1:38" s="877" customFormat="1" ht="30" customHeight="1">
      <c r="A31" s="1425"/>
      <c r="B31" s="1433"/>
      <c r="C31" s="1434"/>
      <c r="D31" s="1425"/>
      <c r="E31" s="1425"/>
      <c r="F31" s="1425"/>
      <c r="G31" s="1425"/>
      <c r="H31" s="1425"/>
      <c r="I31" s="1426"/>
      <c r="J31" s="1425"/>
      <c r="K31" s="1425"/>
      <c r="L31" s="1425"/>
      <c r="M31" s="1425"/>
      <c r="N31" s="1425"/>
      <c r="O31" s="1426"/>
      <c r="P31" s="1433"/>
      <c r="Q31" s="1426"/>
      <c r="R31" s="1426"/>
      <c r="S31" s="1426"/>
      <c r="T31" s="1427"/>
      <c r="U31" s="1427"/>
      <c r="V31" s="1437"/>
      <c r="W31" s="1437"/>
      <c r="X31" s="1437"/>
      <c r="Y31" s="1427"/>
      <c r="Z31" s="1438"/>
      <c r="AA31" s="1427"/>
      <c r="AB31" s="1427"/>
      <c r="AC31" s="1427"/>
      <c r="AD31" s="1427"/>
      <c r="AE31" s="1427"/>
      <c r="AF31" s="1427"/>
      <c r="AG31" s="1427"/>
      <c r="AH31" s="1427"/>
      <c r="AI31" s="1427"/>
      <c r="AJ31" s="1428"/>
      <c r="AK31" s="1428"/>
      <c r="AL31" s="1429">
        <v>1</v>
      </c>
    </row>
    <row r="32" spans="1:38" s="877" customFormat="1" ht="30" customHeight="1">
      <c r="A32" s="1425"/>
      <c r="B32" s="1433" t="s">
        <v>3153</v>
      </c>
      <c r="C32" s="1434"/>
      <c r="D32" s="1425"/>
      <c r="E32" s="1425"/>
      <c r="F32" s="1425"/>
      <c r="G32" s="1425"/>
      <c r="H32" s="1425"/>
      <c r="I32" s="1426"/>
      <c r="J32" s="1425"/>
      <c r="K32" s="1425"/>
      <c r="L32" s="1425"/>
      <c r="M32" s="1425"/>
      <c r="N32" s="1425"/>
      <c r="O32" s="1426"/>
      <c r="P32" s="1433"/>
      <c r="Q32" s="1426"/>
      <c r="R32" s="1426"/>
      <c r="S32" s="1426"/>
      <c r="T32" s="1427"/>
      <c r="U32" s="1427"/>
      <c r="V32" s="1437"/>
      <c r="W32" s="1437"/>
      <c r="X32" s="1437"/>
      <c r="Y32" s="1427"/>
      <c r="Z32" s="1438"/>
      <c r="AA32" s="1427"/>
      <c r="AB32" s="1427"/>
      <c r="AC32" s="1427"/>
      <c r="AD32" s="1427"/>
      <c r="AE32" s="1427"/>
      <c r="AF32" s="1427"/>
      <c r="AG32" s="1427"/>
      <c r="AH32" s="1427"/>
      <c r="AI32" s="1427"/>
      <c r="AJ32" s="1428"/>
      <c r="AK32" s="1428"/>
      <c r="AL32" s="1429">
        <v>1</v>
      </c>
    </row>
    <row r="33" spans="1:38" s="877" customFormat="1" ht="30" customHeight="1">
      <c r="A33" s="1425"/>
      <c r="B33" s="1433" t="s">
        <v>3154</v>
      </c>
      <c r="C33" s="1434"/>
      <c r="D33" s="1425"/>
      <c r="E33" s="1425"/>
      <c r="F33" s="1425"/>
      <c r="G33" s="1425"/>
      <c r="H33" s="1425"/>
      <c r="I33" s="1426"/>
      <c r="J33" s="1425"/>
      <c r="K33" s="1425"/>
      <c r="L33" s="1425"/>
      <c r="M33" s="1425"/>
      <c r="N33" s="1425"/>
      <c r="O33" s="1426"/>
      <c r="P33" s="1433"/>
      <c r="Q33" s="1426"/>
      <c r="R33" s="1426"/>
      <c r="S33" s="1426"/>
      <c r="T33" s="1427"/>
      <c r="U33" s="1427"/>
      <c r="V33" s="1437"/>
      <c r="W33" s="1437"/>
      <c r="X33" s="1437"/>
      <c r="Y33" s="1427"/>
      <c r="Z33" s="1438"/>
      <c r="AA33" s="1427"/>
      <c r="AB33" s="1427"/>
      <c r="AC33" s="1427"/>
      <c r="AD33" s="1427"/>
      <c r="AE33" s="1427"/>
      <c r="AF33" s="1427"/>
      <c r="AG33" s="1427"/>
      <c r="AH33" s="1427"/>
      <c r="AI33" s="1427"/>
      <c r="AJ33" s="1428"/>
      <c r="AK33" s="1428"/>
      <c r="AL33" s="1429">
        <v>1</v>
      </c>
    </row>
    <row r="34" spans="1:38" s="877" customFormat="1" ht="30" customHeight="1">
      <c r="A34" s="1425"/>
      <c r="B34" s="1433"/>
      <c r="C34" s="1434"/>
      <c r="D34" s="1425"/>
      <c r="E34" s="1425"/>
      <c r="F34" s="1425"/>
      <c r="G34" s="1425"/>
      <c r="H34" s="1425"/>
      <c r="I34" s="1426"/>
      <c r="J34" s="1425"/>
      <c r="K34" s="1425"/>
      <c r="L34" s="1425"/>
      <c r="M34" s="1425"/>
      <c r="N34" s="1425"/>
      <c r="O34" s="1426"/>
      <c r="P34" s="1433"/>
      <c r="Q34" s="1426"/>
      <c r="R34" s="1426"/>
      <c r="S34" s="1426"/>
      <c r="T34" s="1427"/>
      <c r="U34" s="1427"/>
      <c r="V34" s="1437"/>
      <c r="W34" s="1437"/>
      <c r="X34" s="1437"/>
      <c r="Y34" s="1427"/>
      <c r="Z34" s="1438"/>
      <c r="AA34" s="1427"/>
      <c r="AB34" s="1427"/>
      <c r="AC34" s="1427"/>
      <c r="AD34" s="1427"/>
      <c r="AE34" s="1427"/>
      <c r="AF34" s="1427"/>
      <c r="AG34" s="1427"/>
      <c r="AH34" s="1427"/>
      <c r="AI34" s="1427"/>
      <c r="AJ34" s="1428"/>
      <c r="AK34" s="1428"/>
      <c r="AL34" s="1429">
        <v>1</v>
      </c>
    </row>
    <row r="35" spans="1:38" s="877" customFormat="1" ht="30" customHeight="1">
      <c r="A35" s="1425"/>
      <c r="B35" s="1433" t="s">
        <v>3155</v>
      </c>
      <c r="C35" s="1434"/>
      <c r="D35" s="1425"/>
      <c r="E35" s="1425"/>
      <c r="F35" s="1425"/>
      <c r="G35" s="1425"/>
      <c r="H35" s="1425"/>
      <c r="I35" s="1426"/>
      <c r="J35" s="1425"/>
      <c r="K35" s="1425"/>
      <c r="L35" s="1425"/>
      <c r="M35" s="1425"/>
      <c r="N35" s="1425"/>
      <c r="O35" s="1426"/>
      <c r="P35" s="1433"/>
      <c r="Q35" s="1426"/>
      <c r="R35" s="1426"/>
      <c r="S35" s="1426"/>
      <c r="T35" s="1427"/>
      <c r="U35" s="1427"/>
      <c r="V35" s="1437"/>
      <c r="W35" s="1437"/>
      <c r="X35" s="1437"/>
      <c r="Y35" s="1427"/>
      <c r="Z35" s="1438"/>
      <c r="AA35" s="1427"/>
      <c r="AB35" s="1427"/>
      <c r="AC35" s="1427"/>
      <c r="AD35" s="1427"/>
      <c r="AE35" s="1427"/>
      <c r="AF35" s="1427"/>
      <c r="AG35" s="1427"/>
      <c r="AH35" s="1427"/>
      <c r="AI35" s="1427"/>
      <c r="AJ35" s="1428"/>
      <c r="AK35" s="1428"/>
      <c r="AL35" s="1429">
        <v>1</v>
      </c>
    </row>
    <row r="36" spans="1:38" s="877" customFormat="1" ht="30" customHeight="1">
      <c r="A36" s="1425"/>
      <c r="B36" s="1433" t="s">
        <v>3156</v>
      </c>
      <c r="C36" s="1434"/>
      <c r="D36" s="1425"/>
      <c r="E36" s="1425"/>
      <c r="F36" s="1425"/>
      <c r="G36" s="1425"/>
      <c r="H36" s="1425"/>
      <c r="I36" s="1426"/>
      <c r="J36" s="1425"/>
      <c r="K36" s="1425"/>
      <c r="L36" s="1425"/>
      <c r="M36" s="1425"/>
      <c r="N36" s="1425"/>
      <c r="O36" s="1426"/>
      <c r="P36" s="1433"/>
      <c r="Q36" s="1426"/>
      <c r="R36" s="1426"/>
      <c r="S36" s="1426"/>
      <c r="T36" s="1427"/>
      <c r="U36" s="1427"/>
      <c r="V36" s="1437"/>
      <c r="W36" s="1437"/>
      <c r="X36" s="1437"/>
      <c r="Y36" s="1427"/>
      <c r="Z36" s="1438"/>
      <c r="AA36" s="1427"/>
      <c r="AB36" s="1427"/>
      <c r="AC36" s="1427"/>
      <c r="AD36" s="1427"/>
      <c r="AE36" s="1427"/>
      <c r="AF36" s="1427"/>
      <c r="AG36" s="1427"/>
      <c r="AH36" s="1427"/>
      <c r="AI36" s="1427"/>
      <c r="AJ36" s="1428"/>
      <c r="AK36" s="1428"/>
      <c r="AL36" s="1429">
        <v>1</v>
      </c>
    </row>
    <row r="37" spans="1:38" s="877" customFormat="1" ht="30" customHeight="1">
      <c r="A37" s="1425"/>
      <c r="B37" s="1433" t="s">
        <v>3157</v>
      </c>
      <c r="C37" s="1434"/>
      <c r="D37" s="1425"/>
      <c r="E37" s="1425"/>
      <c r="F37" s="1425"/>
      <c r="G37" s="1425"/>
      <c r="H37" s="1425"/>
      <c r="I37" s="1426"/>
      <c r="J37" s="1425"/>
      <c r="K37" s="1425"/>
      <c r="L37" s="1425"/>
      <c r="M37" s="1425"/>
      <c r="N37" s="1425"/>
      <c r="O37" s="1426"/>
      <c r="P37" s="1433"/>
      <c r="Q37" s="1426"/>
      <c r="R37" s="1426"/>
      <c r="S37" s="1426"/>
      <c r="T37" s="1427"/>
      <c r="U37" s="1427"/>
      <c r="V37" s="1437"/>
      <c r="W37" s="1437"/>
      <c r="X37" s="1437"/>
      <c r="Y37" s="1427"/>
      <c r="Z37" s="1438"/>
      <c r="AA37" s="1427"/>
      <c r="AB37" s="1427"/>
      <c r="AC37" s="1427"/>
      <c r="AD37" s="1427"/>
      <c r="AE37" s="1427"/>
      <c r="AF37" s="1427"/>
      <c r="AG37" s="1427"/>
      <c r="AH37" s="1427"/>
      <c r="AI37" s="1427"/>
      <c r="AJ37" s="1428"/>
      <c r="AK37" s="1428"/>
      <c r="AL37" s="1429">
        <v>1</v>
      </c>
    </row>
    <row r="38" spans="1:38" s="877" customFormat="1" ht="30" customHeight="1">
      <c r="A38" s="1425"/>
      <c r="B38" s="1433" t="s">
        <v>3158</v>
      </c>
      <c r="C38" s="1434"/>
      <c r="D38" s="1425"/>
      <c r="E38" s="1425"/>
      <c r="F38" s="1425"/>
      <c r="G38" s="1425"/>
      <c r="H38" s="1425"/>
      <c r="I38" s="1426"/>
      <c r="J38" s="1425"/>
      <c r="K38" s="1425"/>
      <c r="L38" s="1425"/>
      <c r="M38" s="1425"/>
      <c r="N38" s="1425"/>
      <c r="O38" s="1426"/>
      <c r="P38" s="1433"/>
      <c r="Q38" s="1426"/>
      <c r="R38" s="1426"/>
      <c r="S38" s="1426"/>
      <c r="T38" s="1427"/>
      <c r="U38" s="1427"/>
      <c r="V38" s="1437"/>
      <c r="W38" s="1437"/>
      <c r="X38" s="1437"/>
      <c r="Y38" s="1427"/>
      <c r="Z38" s="1438"/>
      <c r="AA38" s="1427"/>
      <c r="AB38" s="1427"/>
      <c r="AC38" s="1427"/>
      <c r="AD38" s="1427"/>
      <c r="AE38" s="1427"/>
      <c r="AF38" s="1427"/>
      <c r="AG38" s="1427"/>
      <c r="AH38" s="1427"/>
      <c r="AI38" s="1427"/>
      <c r="AJ38" s="1428"/>
      <c r="AK38" s="1428"/>
      <c r="AL38" s="1429">
        <v>1</v>
      </c>
    </row>
    <row r="39" spans="1:38" s="877" customFormat="1" ht="30" customHeight="1">
      <c r="A39" s="1425"/>
      <c r="B39" s="1433"/>
      <c r="C39" s="1434"/>
      <c r="D39" s="1425"/>
      <c r="E39" s="1425"/>
      <c r="F39" s="1425"/>
      <c r="G39" s="1425"/>
      <c r="H39" s="1425"/>
      <c r="I39" s="1426"/>
      <c r="J39" s="1425"/>
      <c r="K39" s="1425"/>
      <c r="L39" s="1425"/>
      <c r="M39" s="1425"/>
      <c r="N39" s="1425"/>
      <c r="O39" s="1426"/>
      <c r="P39" s="1433"/>
      <c r="Q39" s="1426"/>
      <c r="R39" s="1426"/>
      <c r="S39" s="1426"/>
      <c r="T39" s="1427"/>
      <c r="U39" s="1427"/>
      <c r="V39" s="1437"/>
      <c r="W39" s="1437"/>
      <c r="X39" s="1437"/>
      <c r="Y39" s="1427"/>
      <c r="Z39" s="1438"/>
      <c r="AA39" s="1427"/>
      <c r="AB39" s="1427"/>
      <c r="AC39" s="1427"/>
      <c r="AD39" s="1427"/>
      <c r="AE39" s="1427"/>
      <c r="AF39" s="1427"/>
      <c r="AG39" s="1427"/>
      <c r="AH39" s="1427"/>
      <c r="AI39" s="1427"/>
      <c r="AJ39" s="1428"/>
      <c r="AK39" s="1428"/>
      <c r="AL39" s="1429">
        <v>1</v>
      </c>
    </row>
    <row r="40" spans="1:38" s="877" customFormat="1" ht="30" customHeight="1">
      <c r="A40" s="1425"/>
      <c r="B40" s="1433" t="s">
        <v>3159</v>
      </c>
      <c r="C40" s="1434"/>
      <c r="D40" s="1425"/>
      <c r="E40" s="1425"/>
      <c r="F40" s="1425"/>
      <c r="G40" s="1425"/>
      <c r="H40" s="1425"/>
      <c r="I40" s="1426"/>
      <c r="J40" s="1425"/>
      <c r="K40" s="1425"/>
      <c r="L40" s="1425"/>
      <c r="M40" s="1425"/>
      <c r="N40" s="1425"/>
      <c r="O40" s="1426"/>
      <c r="P40" s="1433"/>
      <c r="Q40" s="1426"/>
      <c r="R40" s="1426"/>
      <c r="S40" s="1426"/>
      <c r="T40" s="1427"/>
      <c r="U40" s="1427"/>
      <c r="V40" s="1437"/>
      <c r="W40" s="1437"/>
      <c r="X40" s="1437"/>
      <c r="Y40" s="1427"/>
      <c r="Z40" s="1438"/>
      <c r="AA40" s="1427"/>
      <c r="AB40" s="1427"/>
      <c r="AC40" s="1427"/>
      <c r="AD40" s="1427"/>
      <c r="AE40" s="1427"/>
      <c r="AF40" s="1427"/>
      <c r="AG40" s="1427"/>
      <c r="AH40" s="1427"/>
      <c r="AI40" s="1427"/>
      <c r="AJ40" s="1428"/>
      <c r="AK40" s="1428"/>
      <c r="AL40" s="1429">
        <v>1</v>
      </c>
    </row>
    <row r="41" spans="1:38" s="877" customFormat="1" ht="30" customHeight="1">
      <c r="A41" s="1425"/>
      <c r="B41" s="1433" t="s">
        <v>3160</v>
      </c>
      <c r="C41" s="1434"/>
      <c r="D41" s="1425"/>
      <c r="E41" s="1425"/>
      <c r="F41" s="1425"/>
      <c r="G41" s="1425"/>
      <c r="H41" s="1425"/>
      <c r="I41" s="1426"/>
      <c r="J41" s="1425"/>
      <c r="K41" s="1425"/>
      <c r="L41" s="1425"/>
      <c r="M41" s="1425"/>
      <c r="N41" s="1425"/>
      <c r="O41" s="1426"/>
      <c r="P41" s="1433"/>
      <c r="Q41" s="1426"/>
      <c r="R41" s="1426"/>
      <c r="S41" s="1426"/>
      <c r="T41" s="1427"/>
      <c r="U41" s="1427"/>
      <c r="V41" s="1437"/>
      <c r="W41" s="1437"/>
      <c r="X41" s="1437"/>
      <c r="Y41" s="1427"/>
      <c r="Z41" s="1438"/>
      <c r="AA41" s="1427"/>
      <c r="AB41" s="1427"/>
      <c r="AC41" s="1427"/>
      <c r="AD41" s="1427"/>
      <c r="AE41" s="1427"/>
      <c r="AF41" s="1427"/>
      <c r="AG41" s="1427"/>
      <c r="AH41" s="1427"/>
      <c r="AI41" s="1427"/>
      <c r="AJ41" s="1428"/>
      <c r="AK41" s="1428"/>
      <c r="AL41" s="1429">
        <v>1</v>
      </c>
    </row>
    <row r="42" spans="1:38" s="877" customFormat="1" ht="30" customHeight="1">
      <c r="A42" s="1425"/>
      <c r="B42" s="1433" t="s">
        <v>3161</v>
      </c>
      <c r="C42" s="1434"/>
      <c r="D42" s="1425"/>
      <c r="E42" s="1425"/>
      <c r="F42" s="1425"/>
      <c r="G42" s="1425"/>
      <c r="H42" s="1425"/>
      <c r="I42" s="1426"/>
      <c r="J42" s="1425"/>
      <c r="K42" s="1425"/>
      <c r="L42" s="1425"/>
      <c r="M42" s="1425"/>
      <c r="N42" s="1425"/>
      <c r="O42" s="1426"/>
      <c r="P42" s="1433"/>
      <c r="Q42" s="1426"/>
      <c r="R42" s="1426"/>
      <c r="S42" s="1426"/>
      <c r="T42" s="1427"/>
      <c r="U42" s="1427"/>
      <c r="V42" s="1437"/>
      <c r="W42" s="1437"/>
      <c r="X42" s="1437"/>
      <c r="Y42" s="1427"/>
      <c r="Z42" s="1438"/>
      <c r="AA42" s="1427"/>
      <c r="AB42" s="1427"/>
      <c r="AC42" s="1427"/>
      <c r="AD42" s="1427"/>
      <c r="AE42" s="1427"/>
      <c r="AF42" s="1427"/>
      <c r="AG42" s="1427"/>
      <c r="AH42" s="1427"/>
      <c r="AI42" s="1427"/>
      <c r="AJ42" s="1428"/>
      <c r="AK42" s="1428"/>
      <c r="AL42" s="1429">
        <v>1</v>
      </c>
    </row>
    <row r="43" spans="1:38" s="877" customFormat="1" ht="30" customHeight="1">
      <c r="A43" s="1425"/>
      <c r="B43" s="1433" t="s">
        <v>3162</v>
      </c>
      <c r="C43" s="1434"/>
      <c r="D43" s="1425"/>
      <c r="E43" s="1425"/>
      <c r="F43" s="1425"/>
      <c r="G43" s="1425"/>
      <c r="H43" s="1425"/>
      <c r="I43" s="1426"/>
      <c r="J43" s="1425"/>
      <c r="K43" s="1425"/>
      <c r="L43" s="1425"/>
      <c r="M43" s="1425"/>
      <c r="N43" s="1425"/>
      <c r="O43" s="1426"/>
      <c r="P43" s="1433"/>
      <c r="Q43" s="1426"/>
      <c r="R43" s="1426"/>
      <c r="S43" s="1426"/>
      <c r="T43" s="1427"/>
      <c r="U43" s="1427"/>
      <c r="V43" s="1437"/>
      <c r="W43" s="1437"/>
      <c r="X43" s="1437"/>
      <c r="Y43" s="1427"/>
      <c r="Z43" s="1438"/>
      <c r="AA43" s="1427"/>
      <c r="AB43" s="1427"/>
      <c r="AC43" s="1427"/>
      <c r="AD43" s="1427"/>
      <c r="AE43" s="1427"/>
      <c r="AF43" s="1427"/>
      <c r="AG43" s="1427"/>
      <c r="AH43" s="1427"/>
      <c r="AI43" s="1427"/>
      <c r="AJ43" s="1428"/>
      <c r="AK43" s="1428"/>
      <c r="AL43" s="1429">
        <v>1</v>
      </c>
    </row>
    <row r="44" spans="1:38" s="877" customFormat="1" ht="30" customHeight="1">
      <c r="A44" s="1425"/>
      <c r="B44" s="1433" t="s">
        <v>3163</v>
      </c>
      <c r="C44" s="1434"/>
      <c r="D44" s="1425"/>
      <c r="E44" s="1425"/>
      <c r="F44" s="1425"/>
      <c r="G44" s="1425"/>
      <c r="H44" s="1425"/>
      <c r="I44" s="1426"/>
      <c r="J44" s="1425"/>
      <c r="K44" s="1425"/>
      <c r="L44" s="1425"/>
      <c r="M44" s="1425"/>
      <c r="N44" s="1425"/>
      <c r="O44" s="1426"/>
      <c r="P44" s="1433"/>
      <c r="Q44" s="1426"/>
      <c r="R44" s="1426"/>
      <c r="S44" s="1426"/>
      <c r="T44" s="1427"/>
      <c r="U44" s="1427"/>
      <c r="V44" s="1437"/>
      <c r="W44" s="1437"/>
      <c r="X44" s="1437"/>
      <c r="Y44" s="1427"/>
      <c r="Z44" s="1438"/>
      <c r="AA44" s="1427"/>
      <c r="AB44" s="1427"/>
      <c r="AC44" s="1427"/>
      <c r="AD44" s="1427"/>
      <c r="AE44" s="1427"/>
      <c r="AF44" s="1427"/>
      <c r="AG44" s="1427"/>
      <c r="AH44" s="1427"/>
      <c r="AI44" s="1427"/>
      <c r="AJ44" s="1428"/>
      <c r="AK44" s="1428"/>
      <c r="AL44" s="1429">
        <v>1</v>
      </c>
    </row>
    <row r="45" spans="1:38" s="877" customFormat="1" ht="30" customHeight="1">
      <c r="A45" s="1425"/>
      <c r="B45" s="1433" t="s">
        <v>3215</v>
      </c>
      <c r="C45" s="1434"/>
      <c r="D45" s="1425"/>
      <c r="E45" s="1425"/>
      <c r="F45" s="1425"/>
      <c r="G45" s="1425"/>
      <c r="H45" s="1425"/>
      <c r="I45" s="1426"/>
      <c r="J45" s="1425"/>
      <c r="K45" s="1425"/>
      <c r="L45" s="1425"/>
      <c r="M45" s="1425"/>
      <c r="N45" s="1425"/>
      <c r="O45" s="1426"/>
      <c r="P45" s="1433"/>
      <c r="Q45" s="1426"/>
      <c r="R45" s="1426"/>
      <c r="S45" s="1426"/>
      <c r="T45" s="1427"/>
      <c r="U45" s="1427"/>
      <c r="V45" s="1437"/>
      <c r="W45" s="1437"/>
      <c r="X45" s="1437"/>
      <c r="Y45" s="1427"/>
      <c r="Z45" s="1438"/>
      <c r="AA45" s="1427"/>
      <c r="AB45" s="1427"/>
      <c r="AC45" s="1427"/>
      <c r="AD45" s="1427"/>
      <c r="AE45" s="1427"/>
      <c r="AF45" s="1427"/>
      <c r="AG45" s="1427"/>
      <c r="AH45" s="1427"/>
      <c r="AI45" s="1427"/>
      <c r="AJ45" s="1428"/>
      <c r="AK45" s="1428"/>
      <c r="AL45" s="1429">
        <v>1</v>
      </c>
    </row>
    <row r="46" spans="1:38" s="877" customFormat="1" ht="30" customHeight="1">
      <c r="A46" s="1425"/>
      <c r="B46" s="1433"/>
      <c r="C46" s="1434"/>
      <c r="D46" s="1425"/>
      <c r="E46" s="1425"/>
      <c r="F46" s="1425"/>
      <c r="G46" s="1425"/>
      <c r="H46" s="1425"/>
      <c r="I46" s="1426"/>
      <c r="J46" s="1425"/>
      <c r="K46" s="1425"/>
      <c r="L46" s="1425"/>
      <c r="M46" s="1425"/>
      <c r="N46" s="1425"/>
      <c r="O46" s="1426"/>
      <c r="P46" s="1433"/>
      <c r="Q46" s="1426"/>
      <c r="R46" s="1426"/>
      <c r="S46" s="1426"/>
      <c r="T46" s="1427"/>
      <c r="U46" s="1427"/>
      <c r="V46" s="1437"/>
      <c r="W46" s="1437"/>
      <c r="X46" s="1437"/>
      <c r="Y46" s="1427"/>
      <c r="Z46" s="1438"/>
      <c r="AA46" s="1427"/>
      <c r="AB46" s="1427"/>
      <c r="AC46" s="1427"/>
      <c r="AD46" s="1427"/>
      <c r="AE46" s="1427"/>
      <c r="AF46" s="1427"/>
      <c r="AG46" s="1427"/>
      <c r="AH46" s="1427"/>
      <c r="AI46" s="1427"/>
      <c r="AJ46" s="1428"/>
      <c r="AK46" s="1428"/>
      <c r="AL46" s="1429">
        <v>1</v>
      </c>
    </row>
    <row r="47" spans="1:38" s="877" customFormat="1" ht="30" customHeight="1">
      <c r="A47" s="1425"/>
      <c r="B47" s="1433" t="s">
        <v>3164</v>
      </c>
      <c r="C47" s="1434"/>
      <c r="D47" s="1425"/>
      <c r="E47" s="1425"/>
      <c r="F47" s="1425"/>
      <c r="G47" s="1425"/>
      <c r="H47" s="1425"/>
      <c r="I47" s="1426"/>
      <c r="J47" s="1425"/>
      <c r="K47" s="1425"/>
      <c r="L47" s="1425"/>
      <c r="M47" s="1425"/>
      <c r="N47" s="1425"/>
      <c r="O47" s="1426"/>
      <c r="P47" s="1433"/>
      <c r="Q47" s="1426"/>
      <c r="R47" s="1426"/>
      <c r="S47" s="1426"/>
      <c r="T47" s="1427"/>
      <c r="U47" s="1427"/>
      <c r="V47" s="1437"/>
      <c r="W47" s="1437"/>
      <c r="X47" s="1437"/>
      <c r="Y47" s="1427"/>
      <c r="Z47" s="1438"/>
      <c r="AA47" s="1427"/>
      <c r="AB47" s="1427"/>
      <c r="AC47" s="1427"/>
      <c r="AD47" s="1427"/>
      <c r="AE47" s="1427"/>
      <c r="AF47" s="1427"/>
      <c r="AG47" s="1427"/>
      <c r="AH47" s="1427"/>
      <c r="AI47" s="1427"/>
      <c r="AJ47" s="1428"/>
      <c r="AK47" s="1428"/>
      <c r="AL47" s="1429">
        <v>1</v>
      </c>
    </row>
    <row r="48" spans="1:38" s="877" customFormat="1" ht="30" customHeight="1">
      <c r="A48" s="1425"/>
      <c r="B48" s="1433" t="s">
        <v>3165</v>
      </c>
      <c r="C48" s="1434"/>
      <c r="D48" s="1425"/>
      <c r="E48" s="1425"/>
      <c r="F48" s="1425"/>
      <c r="G48" s="1425"/>
      <c r="H48" s="1425"/>
      <c r="I48" s="1426"/>
      <c r="J48" s="1425"/>
      <c r="K48" s="1425"/>
      <c r="L48" s="1425"/>
      <c r="M48" s="1425"/>
      <c r="N48" s="1425"/>
      <c r="O48" s="1426"/>
      <c r="P48" s="1433"/>
      <c r="Q48" s="1426"/>
      <c r="R48" s="1426"/>
      <c r="S48" s="1426"/>
      <c r="T48" s="1427"/>
      <c r="U48" s="1427"/>
      <c r="V48" s="1437"/>
      <c r="W48" s="1437"/>
      <c r="X48" s="1437"/>
      <c r="Y48" s="1427"/>
      <c r="Z48" s="1438"/>
      <c r="AA48" s="1427"/>
      <c r="AB48" s="1427"/>
      <c r="AC48" s="1427"/>
      <c r="AD48" s="1427"/>
      <c r="AE48" s="1427"/>
      <c r="AF48" s="1427"/>
      <c r="AG48" s="1427"/>
      <c r="AH48" s="1427"/>
      <c r="AI48" s="1427"/>
      <c r="AJ48" s="1428"/>
      <c r="AK48" s="1428"/>
      <c r="AL48" s="1429">
        <v>1</v>
      </c>
    </row>
    <row r="49" spans="1:38" s="877" customFormat="1" ht="30" customHeight="1">
      <c r="A49" s="1425"/>
      <c r="B49" s="1433"/>
      <c r="C49" s="1434"/>
      <c r="D49" s="1425"/>
      <c r="E49" s="1425"/>
      <c r="F49" s="1425"/>
      <c r="G49" s="1425"/>
      <c r="H49" s="1425"/>
      <c r="I49" s="1426"/>
      <c r="J49" s="1425"/>
      <c r="K49" s="1425"/>
      <c r="L49" s="1425"/>
      <c r="M49" s="1425"/>
      <c r="N49" s="1425"/>
      <c r="O49" s="1426"/>
      <c r="P49" s="1433"/>
      <c r="Q49" s="1426"/>
      <c r="R49" s="1426"/>
      <c r="S49" s="1426"/>
      <c r="T49" s="1427"/>
      <c r="U49" s="1427"/>
      <c r="V49" s="1437"/>
      <c r="W49" s="1437"/>
      <c r="X49" s="1437"/>
      <c r="Y49" s="1427"/>
      <c r="Z49" s="1438"/>
      <c r="AA49" s="1427"/>
      <c r="AB49" s="1427"/>
      <c r="AC49" s="1427"/>
      <c r="AD49" s="1427"/>
      <c r="AE49" s="1427"/>
      <c r="AF49" s="1427"/>
      <c r="AG49" s="1427"/>
      <c r="AH49" s="1427"/>
      <c r="AI49" s="1427"/>
      <c r="AJ49" s="1428"/>
      <c r="AK49" s="1428"/>
      <c r="AL49" s="1429">
        <v>1</v>
      </c>
    </row>
    <row r="50" spans="1:38" s="877" customFormat="1" ht="30" customHeight="1">
      <c r="A50" s="1425"/>
      <c r="B50" s="1433"/>
      <c r="C50" s="1434"/>
      <c r="D50" s="1425"/>
      <c r="E50" s="1425"/>
      <c r="F50" s="1425"/>
      <c r="G50" s="1425"/>
      <c r="H50" s="1425"/>
      <c r="I50" s="1426"/>
      <c r="J50" s="1425"/>
      <c r="K50" s="1425"/>
      <c r="L50" s="1425"/>
      <c r="M50" s="1425"/>
      <c r="N50" s="1425"/>
      <c r="O50" s="1426"/>
      <c r="P50" s="1433"/>
      <c r="Q50" s="1426"/>
      <c r="R50" s="1426"/>
      <c r="S50" s="1426"/>
      <c r="T50" s="1427"/>
      <c r="U50" s="1427"/>
      <c r="V50" s="1437"/>
      <c r="W50" s="1437"/>
      <c r="X50" s="1437"/>
      <c r="Y50" s="1427"/>
      <c r="Z50" s="1438"/>
      <c r="AA50" s="1427"/>
      <c r="AB50" s="1427"/>
      <c r="AC50" s="1427"/>
      <c r="AD50" s="1427"/>
      <c r="AE50" s="1427"/>
      <c r="AF50" s="1427"/>
      <c r="AG50" s="1427"/>
      <c r="AH50" s="1427"/>
      <c r="AI50" s="1427"/>
      <c r="AJ50" s="1428"/>
      <c r="AK50" s="1428"/>
      <c r="AL50" s="1429">
        <v>1</v>
      </c>
    </row>
    <row r="51" spans="1:38" s="877" customFormat="1" ht="30" customHeight="1">
      <c r="A51" s="1425"/>
      <c r="B51" s="1433" t="s">
        <v>3176</v>
      </c>
      <c r="C51" s="1434"/>
      <c r="D51" s="1425"/>
      <c r="E51" s="1425"/>
      <c r="F51" s="1425"/>
      <c r="G51" s="1425"/>
      <c r="H51" s="1425"/>
      <c r="I51" s="1426"/>
      <c r="J51" s="1425"/>
      <c r="K51" s="1425"/>
      <c r="L51" s="1425"/>
      <c r="M51" s="1425"/>
      <c r="N51" s="1425"/>
      <c r="O51" s="1426"/>
      <c r="P51" s="1433"/>
      <c r="Q51" s="1426"/>
      <c r="R51" s="1426"/>
      <c r="S51" s="1426"/>
      <c r="T51" s="1427"/>
      <c r="U51" s="1427"/>
      <c r="V51" s="1437"/>
      <c r="W51" s="1437"/>
      <c r="X51" s="1437"/>
      <c r="Y51" s="1427"/>
      <c r="Z51" s="1438"/>
      <c r="AA51" s="1427"/>
      <c r="AB51" s="1427"/>
      <c r="AC51" s="1427"/>
      <c r="AD51" s="1427"/>
      <c r="AE51" s="1427"/>
      <c r="AF51" s="1427"/>
      <c r="AG51" s="1427"/>
      <c r="AH51" s="1427"/>
      <c r="AI51" s="1427"/>
      <c r="AJ51" s="1428"/>
      <c r="AK51" s="1428"/>
      <c r="AL51" s="1429">
        <v>1</v>
      </c>
    </row>
    <row r="52" spans="1:38" s="877" customFormat="1" ht="30" customHeight="1">
      <c r="A52" s="1425"/>
      <c r="B52" s="1433" t="s">
        <v>3177</v>
      </c>
      <c r="C52" s="1434"/>
      <c r="D52" s="1425"/>
      <c r="E52" s="1425"/>
      <c r="F52" s="1425"/>
      <c r="G52" s="1425"/>
      <c r="H52" s="1425"/>
      <c r="I52" s="1426"/>
      <c r="J52" s="1425"/>
      <c r="K52" s="1425"/>
      <c r="L52" s="1425"/>
      <c r="M52" s="1425"/>
      <c r="N52" s="1425"/>
      <c r="O52" s="1426"/>
      <c r="P52" s="1433"/>
      <c r="Q52" s="1426"/>
      <c r="R52" s="1426"/>
      <c r="S52" s="1426"/>
      <c r="T52" s="1427"/>
      <c r="U52" s="1427"/>
      <c r="V52" s="1437"/>
      <c r="W52" s="1437"/>
      <c r="X52" s="1437"/>
      <c r="Y52" s="1427"/>
      <c r="Z52" s="1438"/>
      <c r="AA52" s="1427"/>
      <c r="AB52" s="1427"/>
      <c r="AC52" s="1427"/>
      <c r="AD52" s="1427"/>
      <c r="AE52" s="1427"/>
      <c r="AF52" s="1427"/>
      <c r="AG52" s="1427"/>
      <c r="AH52" s="1427"/>
      <c r="AI52" s="1427"/>
      <c r="AJ52" s="1428"/>
      <c r="AK52" s="1428"/>
      <c r="AL52" s="1429">
        <v>1</v>
      </c>
    </row>
    <row r="53" spans="1:38" s="877" customFormat="1" ht="30" customHeight="1">
      <c r="A53" s="1425"/>
      <c r="B53" s="1433" t="s">
        <v>3178</v>
      </c>
      <c r="C53" s="1434"/>
      <c r="D53" s="1425"/>
      <c r="E53" s="1425"/>
      <c r="F53" s="1425"/>
      <c r="G53" s="1425"/>
      <c r="H53" s="1425"/>
      <c r="I53" s="1426"/>
      <c r="J53" s="1425"/>
      <c r="K53" s="1425"/>
      <c r="L53" s="1425"/>
      <c r="M53" s="1425"/>
      <c r="N53" s="1425"/>
      <c r="O53" s="1426"/>
      <c r="P53" s="1433"/>
      <c r="Q53" s="1426"/>
      <c r="R53" s="1426"/>
      <c r="S53" s="1426"/>
      <c r="T53" s="1427"/>
      <c r="U53" s="1427"/>
      <c r="V53" s="1437"/>
      <c r="W53" s="1437"/>
      <c r="X53" s="1437"/>
      <c r="Y53" s="1427"/>
      <c r="Z53" s="1438"/>
      <c r="AA53" s="1427"/>
      <c r="AB53" s="1427"/>
      <c r="AC53" s="1427"/>
      <c r="AD53" s="1427"/>
      <c r="AE53" s="1427"/>
      <c r="AF53" s="1427"/>
      <c r="AG53" s="1427"/>
      <c r="AH53" s="1427"/>
      <c r="AI53" s="1427"/>
      <c r="AJ53" s="1428"/>
      <c r="AK53" s="1428"/>
      <c r="AL53" s="1429">
        <v>1</v>
      </c>
    </row>
    <row r="54" spans="1:38" s="877" customFormat="1" ht="30" customHeight="1">
      <c r="A54" s="1425"/>
      <c r="B54" s="1433"/>
      <c r="C54" s="1434"/>
      <c r="D54" s="1425"/>
      <c r="E54" s="1425"/>
      <c r="F54" s="1425"/>
      <c r="G54" s="1425"/>
      <c r="H54" s="1425"/>
      <c r="I54" s="1426"/>
      <c r="J54" s="1425"/>
      <c r="K54" s="1425"/>
      <c r="L54" s="1425"/>
      <c r="M54" s="1425"/>
      <c r="N54" s="1425"/>
      <c r="O54" s="1426"/>
      <c r="P54" s="1433"/>
      <c r="Q54" s="1426"/>
      <c r="R54" s="1426"/>
      <c r="S54" s="1426"/>
      <c r="T54" s="1427"/>
      <c r="U54" s="1427"/>
      <c r="V54" s="1437"/>
      <c r="W54" s="1437"/>
      <c r="X54" s="1437"/>
      <c r="Y54" s="1427"/>
      <c r="Z54" s="1438"/>
      <c r="AA54" s="1427"/>
      <c r="AB54" s="1427"/>
      <c r="AC54" s="1427"/>
      <c r="AD54" s="1427"/>
      <c r="AE54" s="1427"/>
      <c r="AF54" s="1427"/>
      <c r="AG54" s="1427"/>
      <c r="AH54" s="1427"/>
      <c r="AI54" s="1427"/>
      <c r="AJ54" s="1428"/>
      <c r="AK54" s="1428"/>
      <c r="AL54" s="1429">
        <v>1</v>
      </c>
    </row>
    <row r="55" spans="1:38" s="877" customFormat="1" ht="30" customHeight="1">
      <c r="A55" s="1425"/>
      <c r="B55" s="1440" t="s">
        <v>3181</v>
      </c>
      <c r="C55" s="1434"/>
      <c r="D55" s="1425"/>
      <c r="E55" s="1425"/>
      <c r="F55" s="1425"/>
      <c r="G55" s="1425"/>
      <c r="H55" s="1425"/>
      <c r="I55" s="1426"/>
      <c r="J55" s="1425"/>
      <c r="K55" s="1425"/>
      <c r="L55" s="1425"/>
      <c r="M55" s="1425"/>
      <c r="N55" s="1425"/>
      <c r="O55" s="1426"/>
      <c r="P55" s="1433"/>
      <c r="Q55" s="1426"/>
      <c r="R55" s="1426"/>
      <c r="S55" s="1426"/>
      <c r="T55" s="1427"/>
      <c r="U55" s="1427"/>
      <c r="V55" s="1437"/>
      <c r="W55" s="1437"/>
      <c r="X55" s="1437"/>
      <c r="Y55" s="1427"/>
      <c r="Z55" s="1438"/>
      <c r="AA55" s="1427"/>
      <c r="AB55" s="1427"/>
      <c r="AC55" s="1427"/>
      <c r="AD55" s="1427"/>
      <c r="AE55" s="1427"/>
      <c r="AF55" s="1427"/>
      <c r="AG55" s="1427"/>
      <c r="AH55" s="1427"/>
      <c r="AI55" s="1427"/>
      <c r="AJ55" s="1428"/>
      <c r="AK55" s="1428"/>
      <c r="AL55" s="1429">
        <v>1</v>
      </c>
    </row>
    <row r="56" spans="1:38" s="877" customFormat="1" ht="30" customHeight="1">
      <c r="A56" s="1425"/>
      <c r="B56" s="1440" t="s">
        <v>3182</v>
      </c>
      <c r="C56" s="1434"/>
      <c r="D56" s="1425"/>
      <c r="E56" s="1425"/>
      <c r="F56" s="1425"/>
      <c r="G56" s="1425"/>
      <c r="H56" s="1425"/>
      <c r="I56" s="1426"/>
      <c r="J56" s="1425"/>
      <c r="K56" s="1425"/>
      <c r="L56" s="1425"/>
      <c r="M56" s="1425"/>
      <c r="N56" s="1425"/>
      <c r="O56" s="1426"/>
      <c r="P56" s="1433"/>
      <c r="Q56" s="1426"/>
      <c r="R56" s="1426"/>
      <c r="S56" s="1426"/>
      <c r="T56" s="1427"/>
      <c r="U56" s="1427"/>
      <c r="V56" s="1437"/>
      <c r="W56" s="1437"/>
      <c r="X56" s="1437"/>
      <c r="Y56" s="1427"/>
      <c r="Z56" s="1438"/>
      <c r="AA56" s="1427"/>
      <c r="AB56" s="1427"/>
      <c r="AC56" s="1427"/>
      <c r="AD56" s="1427"/>
      <c r="AE56" s="1427"/>
      <c r="AF56" s="1427"/>
      <c r="AG56" s="1427"/>
      <c r="AH56" s="1427"/>
      <c r="AI56" s="1427"/>
      <c r="AJ56" s="1428"/>
      <c r="AK56" s="1428"/>
      <c r="AL56" s="1429">
        <v>1</v>
      </c>
    </row>
    <row r="57" spans="1:38" s="877" customFormat="1" ht="30" customHeight="1">
      <c r="A57" s="1425"/>
      <c r="B57" s="1433"/>
      <c r="C57" s="1434"/>
      <c r="D57" s="1425"/>
      <c r="E57" s="1425"/>
      <c r="F57" s="1425"/>
      <c r="G57" s="1425"/>
      <c r="H57" s="1425"/>
      <c r="I57" s="1426"/>
      <c r="J57" s="1425"/>
      <c r="K57" s="1425"/>
      <c r="L57" s="1425"/>
      <c r="M57" s="1425"/>
      <c r="N57" s="1425"/>
      <c r="O57" s="1426"/>
      <c r="P57" s="1433"/>
      <c r="Q57" s="1426"/>
      <c r="R57" s="1426"/>
      <c r="S57" s="1426"/>
      <c r="T57" s="1427"/>
      <c r="U57" s="1427"/>
      <c r="V57" s="1437"/>
      <c r="W57" s="1437"/>
      <c r="X57" s="1437"/>
      <c r="Y57" s="1427"/>
      <c r="Z57" s="1438"/>
      <c r="AA57" s="1427"/>
      <c r="AB57" s="1427"/>
      <c r="AC57" s="1427"/>
      <c r="AD57" s="1427"/>
      <c r="AE57" s="1427"/>
      <c r="AF57" s="1427"/>
      <c r="AG57" s="1427"/>
      <c r="AH57" s="1427"/>
      <c r="AI57" s="1427"/>
      <c r="AJ57" s="1428"/>
      <c r="AK57" s="1428"/>
      <c r="AL57" s="1429">
        <v>1</v>
      </c>
    </row>
    <row r="58" spans="1:38" s="877" customFormat="1" ht="30" customHeight="1">
      <c r="A58" s="1425"/>
      <c r="B58" s="1458" t="s">
        <v>3198</v>
      </c>
      <c r="C58" s="1459"/>
      <c r="D58" s="1425"/>
      <c r="E58" s="1425"/>
      <c r="F58" s="1425"/>
      <c r="G58" s="1425"/>
      <c r="H58" s="1425"/>
      <c r="I58" s="1426"/>
      <c r="J58" s="1425"/>
      <c r="K58" s="1425"/>
      <c r="L58" s="1425"/>
      <c r="M58" s="1425"/>
      <c r="N58" s="1425"/>
      <c r="O58" s="1426"/>
      <c r="P58" s="1433"/>
      <c r="Q58" s="1426"/>
      <c r="R58" s="1426"/>
      <c r="S58" s="1426"/>
      <c r="T58" s="1427"/>
      <c r="U58" s="1427"/>
      <c r="V58" s="1437"/>
      <c r="W58" s="1437"/>
      <c r="X58" s="1437"/>
      <c r="Y58" s="1427"/>
      <c r="Z58" s="1438"/>
      <c r="AA58" s="1427"/>
      <c r="AB58" s="1427"/>
      <c r="AC58" s="1427"/>
      <c r="AD58" s="1427"/>
      <c r="AE58" s="1427"/>
      <c r="AF58" s="1427"/>
      <c r="AG58" s="1427"/>
      <c r="AH58" s="1427"/>
      <c r="AI58" s="1427"/>
      <c r="AJ58" s="1428"/>
      <c r="AK58" s="1428"/>
      <c r="AL58" s="1429">
        <v>1</v>
      </c>
    </row>
    <row r="59" spans="1:38" s="877" customFormat="1" ht="30" customHeight="1">
      <c r="A59" s="1425"/>
      <c r="B59" s="1457"/>
      <c r="C59" s="1458" t="s">
        <v>3199</v>
      </c>
      <c r="D59" s="1425"/>
      <c r="E59" s="1425"/>
      <c r="F59" s="1425"/>
      <c r="G59" s="1425"/>
      <c r="H59" s="1425"/>
      <c r="I59" s="1426"/>
      <c r="J59" s="1425"/>
      <c r="K59" s="1425"/>
      <c r="L59" s="1425"/>
      <c r="M59" s="1425"/>
      <c r="N59" s="1425"/>
      <c r="O59" s="1426"/>
      <c r="P59" s="1433"/>
      <c r="Q59" s="1426"/>
      <c r="R59" s="1426"/>
      <c r="S59" s="1426"/>
      <c r="T59" s="1427"/>
      <c r="U59" s="1427"/>
      <c r="V59" s="1437"/>
      <c r="W59" s="1437"/>
      <c r="X59" s="1437"/>
      <c r="Y59" s="1427"/>
      <c r="Z59" s="1438"/>
      <c r="AA59" s="1427"/>
      <c r="AB59" s="1427"/>
      <c r="AC59" s="1427"/>
      <c r="AD59" s="1427"/>
      <c r="AE59" s="1427"/>
      <c r="AF59" s="1427"/>
      <c r="AG59" s="1427"/>
      <c r="AH59" s="1427"/>
      <c r="AI59" s="1427"/>
      <c r="AJ59" s="1428"/>
      <c r="AK59" s="1428"/>
      <c r="AL59" s="1429">
        <v>1</v>
      </c>
    </row>
    <row r="60" spans="1:38" s="877" customFormat="1" ht="30" customHeight="1">
      <c r="A60" s="1425"/>
      <c r="B60" s="1457"/>
      <c r="C60" s="1458" t="s">
        <v>3200</v>
      </c>
      <c r="D60" s="1425"/>
      <c r="E60" s="1425"/>
      <c r="F60" s="1425"/>
      <c r="G60" s="1425"/>
      <c r="H60" s="1425"/>
      <c r="I60" s="1426"/>
      <c r="J60" s="1425"/>
      <c r="K60" s="1425"/>
      <c r="L60" s="1425"/>
      <c r="M60" s="1425"/>
      <c r="N60" s="1425"/>
      <c r="O60" s="1426"/>
      <c r="P60" s="1433"/>
      <c r="Q60" s="1426"/>
      <c r="R60" s="1426"/>
      <c r="S60" s="1426"/>
      <c r="T60" s="1427"/>
      <c r="U60" s="1427"/>
      <c r="V60" s="1437"/>
      <c r="W60" s="1437"/>
      <c r="X60" s="1437"/>
      <c r="Y60" s="1427"/>
      <c r="Z60" s="1438"/>
      <c r="AA60" s="1427"/>
      <c r="AB60" s="1427"/>
      <c r="AC60" s="1427"/>
      <c r="AD60" s="1427"/>
      <c r="AE60" s="1427"/>
      <c r="AF60" s="1427"/>
      <c r="AG60" s="1427"/>
      <c r="AH60" s="1427"/>
      <c r="AI60" s="1427"/>
      <c r="AJ60" s="1428"/>
      <c r="AK60" s="1428"/>
      <c r="AL60" s="1429">
        <v>1</v>
      </c>
    </row>
    <row r="61" spans="1:38" s="877" customFormat="1" ht="30" customHeight="1">
      <c r="A61" s="1425"/>
      <c r="B61" s="1433"/>
      <c r="C61" s="1434"/>
      <c r="D61" s="1425"/>
      <c r="E61" s="1425"/>
      <c r="F61" s="1425"/>
      <c r="G61" s="1425"/>
      <c r="H61" s="1425"/>
      <c r="I61" s="1426"/>
      <c r="J61" s="1425"/>
      <c r="K61" s="1425"/>
      <c r="L61" s="1425"/>
      <c r="M61" s="1425"/>
      <c r="N61" s="1425"/>
      <c r="O61" s="1426"/>
      <c r="P61" s="1433"/>
      <c r="Q61" s="1426"/>
      <c r="R61" s="1426"/>
      <c r="S61" s="1426"/>
      <c r="T61" s="1427"/>
      <c r="U61" s="1427"/>
      <c r="V61" s="1437"/>
      <c r="W61" s="1437"/>
      <c r="X61" s="1437"/>
      <c r="Y61" s="1427"/>
      <c r="Z61" s="1438"/>
      <c r="AA61" s="1427"/>
      <c r="AB61" s="1427"/>
      <c r="AC61" s="1427"/>
      <c r="AD61" s="1427"/>
      <c r="AE61" s="1427"/>
      <c r="AF61" s="1427"/>
      <c r="AG61" s="1427"/>
      <c r="AH61" s="1427"/>
      <c r="AI61" s="1427"/>
      <c r="AJ61" s="1428"/>
      <c r="AK61" s="1428"/>
      <c r="AL61" s="1429">
        <v>1</v>
      </c>
    </row>
    <row r="62" spans="1:38" s="877" customFormat="1" ht="30" customHeight="1">
      <c r="A62" s="1425"/>
      <c r="B62" s="1433" t="s">
        <v>3206</v>
      </c>
      <c r="C62" s="1434"/>
      <c r="D62" s="1425"/>
      <c r="E62" s="1425"/>
      <c r="F62" s="1425"/>
      <c r="G62" s="1425"/>
      <c r="H62" s="1425"/>
      <c r="I62" s="1426"/>
      <c r="J62" s="1425"/>
      <c r="K62" s="1425"/>
      <c r="L62" s="1425"/>
      <c r="M62" s="1425"/>
      <c r="N62" s="1425"/>
      <c r="O62" s="1426"/>
      <c r="P62" s="1433"/>
      <c r="Q62" s="1426"/>
      <c r="R62" s="1426"/>
      <c r="S62" s="1426"/>
      <c r="T62" s="1427"/>
      <c r="U62" s="1427"/>
      <c r="V62" s="1437"/>
      <c r="W62" s="1437"/>
      <c r="X62" s="1437"/>
      <c r="Y62" s="1427"/>
      <c r="Z62" s="1438"/>
      <c r="AA62" s="1427"/>
      <c r="AB62" s="1427"/>
      <c r="AC62" s="1427"/>
      <c r="AD62" s="1427"/>
      <c r="AE62" s="1427"/>
      <c r="AF62" s="1427"/>
      <c r="AG62" s="1427"/>
      <c r="AH62" s="1427"/>
      <c r="AI62" s="1427"/>
      <c r="AJ62" s="1428"/>
      <c r="AK62" s="1428"/>
      <c r="AL62" s="1429">
        <v>1</v>
      </c>
    </row>
    <row r="63" spans="1:38" s="877" customFormat="1" ht="30" customHeight="1">
      <c r="A63" s="1425"/>
      <c r="B63" s="1433" t="s">
        <v>3207</v>
      </c>
      <c r="C63" s="1434"/>
      <c r="D63" s="1425"/>
      <c r="E63" s="1425"/>
      <c r="F63" s="1425"/>
      <c r="G63" s="1425"/>
      <c r="H63" s="1425"/>
      <c r="I63" s="1426"/>
      <c r="J63" s="1425"/>
      <c r="K63" s="1425"/>
      <c r="L63" s="1425"/>
      <c r="M63" s="1425"/>
      <c r="N63" s="1425"/>
      <c r="O63" s="1426"/>
      <c r="P63" s="1433"/>
      <c r="Q63" s="1426"/>
      <c r="R63" s="1426"/>
      <c r="S63" s="1426"/>
      <c r="T63" s="1427"/>
      <c r="U63" s="1427"/>
      <c r="V63" s="1437"/>
      <c r="W63" s="1437"/>
      <c r="X63" s="1437"/>
      <c r="Y63" s="1427"/>
      <c r="Z63" s="1438"/>
      <c r="AA63" s="1427"/>
      <c r="AB63" s="1427"/>
      <c r="AC63" s="1427"/>
      <c r="AD63" s="1427"/>
      <c r="AE63" s="1427"/>
      <c r="AF63" s="1427"/>
      <c r="AG63" s="1427"/>
      <c r="AH63" s="1427"/>
      <c r="AI63" s="1427"/>
      <c r="AJ63" s="1428"/>
      <c r="AK63" s="1428"/>
      <c r="AL63" s="1429">
        <v>1</v>
      </c>
    </row>
    <row r="64" spans="1:38" s="877" customFormat="1" ht="30" customHeight="1">
      <c r="A64" s="1425"/>
      <c r="B64" s="1433" t="s">
        <v>3208</v>
      </c>
      <c r="C64" s="1434"/>
      <c r="D64" s="1425"/>
      <c r="E64" s="1425"/>
      <c r="F64" s="1425"/>
      <c r="G64" s="1425"/>
      <c r="H64" s="1425"/>
      <c r="I64" s="1426"/>
      <c r="J64" s="1425"/>
      <c r="K64" s="1425"/>
      <c r="L64" s="1425"/>
      <c r="M64" s="1425"/>
      <c r="N64" s="1425"/>
      <c r="O64" s="1426"/>
      <c r="P64" s="1433"/>
      <c r="Q64" s="1426"/>
      <c r="R64" s="1426"/>
      <c r="S64" s="1426"/>
      <c r="T64" s="1427"/>
      <c r="U64" s="1427"/>
      <c r="V64" s="1437"/>
      <c r="W64" s="1437"/>
      <c r="X64" s="1437"/>
      <c r="Y64" s="1427"/>
      <c r="Z64" s="1438"/>
      <c r="AA64" s="1427"/>
      <c r="AB64" s="1427"/>
      <c r="AC64" s="1427"/>
      <c r="AD64" s="1427"/>
      <c r="AE64" s="1427"/>
      <c r="AF64" s="1427"/>
      <c r="AG64" s="1427"/>
      <c r="AH64" s="1427"/>
      <c r="AI64" s="1427"/>
      <c r="AJ64" s="1428"/>
      <c r="AK64" s="1428"/>
      <c r="AL64" s="1429">
        <v>1</v>
      </c>
    </row>
    <row r="65" spans="1:38" s="877" customFormat="1" ht="30" customHeight="1">
      <c r="A65" s="1425"/>
      <c r="B65" s="1433" t="s">
        <v>3209</v>
      </c>
      <c r="C65" s="1434"/>
      <c r="D65" s="1425"/>
      <c r="E65" s="1425"/>
      <c r="F65" s="1425"/>
      <c r="G65" s="1425"/>
      <c r="H65" s="1425"/>
      <c r="I65" s="1426"/>
      <c r="J65" s="1425"/>
      <c r="K65" s="1425"/>
      <c r="L65" s="1425"/>
      <c r="M65" s="1425"/>
      <c r="N65" s="1425"/>
      <c r="O65" s="1426"/>
      <c r="P65" s="1433"/>
      <c r="Q65" s="1426"/>
      <c r="R65" s="1426"/>
      <c r="S65" s="1426"/>
      <c r="T65" s="1427"/>
      <c r="U65" s="1427"/>
      <c r="V65" s="1437"/>
      <c r="W65" s="1437"/>
      <c r="X65" s="1437"/>
      <c r="Y65" s="1427"/>
      <c r="Z65" s="1438"/>
      <c r="AA65" s="1427"/>
      <c r="AB65" s="1427"/>
      <c r="AC65" s="1427"/>
      <c r="AD65" s="1427"/>
      <c r="AE65" s="1427"/>
      <c r="AF65" s="1427"/>
      <c r="AG65" s="1427"/>
      <c r="AH65" s="1427"/>
      <c r="AI65" s="1427"/>
      <c r="AJ65" s="1428"/>
      <c r="AK65" s="1428"/>
      <c r="AL65" s="1429">
        <v>1</v>
      </c>
    </row>
    <row r="66" spans="1:38" s="877" customFormat="1" ht="30" customHeight="1">
      <c r="A66" s="1425"/>
      <c r="B66" s="1433" t="s">
        <v>3210</v>
      </c>
      <c r="C66" s="1434"/>
      <c r="D66" s="1425"/>
      <c r="E66" s="1425"/>
      <c r="F66" s="1425"/>
      <c r="G66" s="1425"/>
      <c r="H66" s="1425"/>
      <c r="I66" s="1426"/>
      <c r="J66" s="1425"/>
      <c r="K66" s="1425"/>
      <c r="L66" s="1425"/>
      <c r="M66" s="1425"/>
      <c r="N66" s="1425"/>
      <c r="O66" s="1426"/>
      <c r="P66" s="1433"/>
      <c r="Q66" s="1426"/>
      <c r="R66" s="1426"/>
      <c r="S66" s="1426"/>
      <c r="T66" s="1427"/>
      <c r="U66" s="1427"/>
      <c r="V66" s="1437"/>
      <c r="W66" s="1437"/>
      <c r="X66" s="1437"/>
      <c r="Y66" s="1427"/>
      <c r="Z66" s="1438"/>
      <c r="AA66" s="1427"/>
      <c r="AB66" s="1427"/>
      <c r="AC66" s="1427"/>
      <c r="AD66" s="1427"/>
      <c r="AE66" s="1427"/>
      <c r="AF66" s="1427"/>
      <c r="AG66" s="1427"/>
      <c r="AH66" s="1427"/>
      <c r="AI66" s="1427"/>
      <c r="AJ66" s="1428"/>
      <c r="AK66" s="1428"/>
      <c r="AL66" s="1429">
        <v>1</v>
      </c>
    </row>
    <row r="67" spans="1:38" s="877" customFormat="1" ht="30" customHeight="1">
      <c r="A67" s="1425"/>
      <c r="B67" s="1433" t="s">
        <v>3211</v>
      </c>
      <c r="C67" s="1434"/>
      <c r="D67" s="1425"/>
      <c r="E67" s="1425"/>
      <c r="F67" s="1425"/>
      <c r="G67" s="1425"/>
      <c r="H67" s="1425"/>
      <c r="I67" s="1426"/>
      <c r="J67" s="1425"/>
      <c r="K67" s="1425"/>
      <c r="L67" s="1425"/>
      <c r="M67" s="1425"/>
      <c r="N67" s="1425"/>
      <c r="O67" s="1426"/>
      <c r="P67" s="1433"/>
      <c r="Q67" s="1426"/>
      <c r="R67" s="1426"/>
      <c r="S67" s="1426"/>
      <c r="T67" s="1427"/>
      <c r="U67" s="1427"/>
      <c r="V67" s="1437"/>
      <c r="W67" s="1437"/>
      <c r="X67" s="1437"/>
      <c r="Y67" s="1427"/>
      <c r="Z67" s="1438"/>
      <c r="AA67" s="1427"/>
      <c r="AB67" s="1427"/>
      <c r="AC67" s="1427"/>
      <c r="AD67" s="1427"/>
      <c r="AE67" s="1427"/>
      <c r="AF67" s="1427"/>
      <c r="AG67" s="1427"/>
      <c r="AH67" s="1427"/>
      <c r="AI67" s="1427"/>
      <c r="AJ67" s="1428"/>
      <c r="AK67" s="1428"/>
      <c r="AL67" s="1429">
        <v>1</v>
      </c>
    </row>
    <row r="68" spans="1:38" s="877" customFormat="1" ht="30" customHeight="1" thickBot="1">
      <c r="A68" s="1425"/>
      <c r="B68" s="1433"/>
      <c r="C68" s="1434"/>
      <c r="D68" s="1425"/>
      <c r="E68" s="1425"/>
      <c r="F68" s="1425"/>
      <c r="G68" s="1425"/>
      <c r="H68" s="1425"/>
      <c r="I68" s="1426"/>
      <c r="J68" s="1425"/>
      <c r="K68" s="1425"/>
      <c r="L68" s="1425"/>
      <c r="M68" s="1425"/>
      <c r="N68" s="1425"/>
      <c r="O68" s="1426"/>
      <c r="P68" s="1433"/>
      <c r="Q68" s="1426"/>
      <c r="R68" s="1426"/>
      <c r="S68" s="1426"/>
      <c r="T68" s="1427"/>
      <c r="U68" s="1427"/>
      <c r="V68" s="1437"/>
      <c r="W68" s="1437"/>
      <c r="X68" s="1437"/>
      <c r="Y68" s="1427"/>
      <c r="Z68" s="1438"/>
      <c r="AA68" s="1427"/>
      <c r="AB68" s="1427"/>
      <c r="AC68" s="1427"/>
      <c r="AD68" s="1427"/>
      <c r="AE68" s="1427"/>
      <c r="AF68" s="1427"/>
      <c r="AG68" s="1427"/>
      <c r="AH68" s="1427"/>
      <c r="AI68" s="1427"/>
      <c r="AJ68" s="1428"/>
      <c r="AK68" s="1428"/>
      <c r="AL68" s="1429">
        <v>1</v>
      </c>
    </row>
    <row r="69" spans="1:38" s="877" customFormat="1" ht="30" customHeight="1">
      <c r="A69" s="1425"/>
      <c r="B69" s="1433"/>
      <c r="C69" s="1434"/>
      <c r="D69" s="1146" t="s">
        <v>11</v>
      </c>
      <c r="E69" s="1147" t="s">
        <v>1747</v>
      </c>
      <c r="F69" s="1148"/>
      <c r="G69" s="1148">
        <f>U65</f>
        <v>0</v>
      </c>
      <c r="H69" s="1149"/>
      <c r="I69" s="1149"/>
      <c r="J69" s="1149"/>
      <c r="K69" s="1149"/>
      <c r="L69" s="1149"/>
      <c r="M69" s="1149"/>
      <c r="N69" s="1425"/>
      <c r="O69" s="1426"/>
      <c r="P69" s="1433"/>
      <c r="Q69" s="1426"/>
      <c r="R69" s="1426"/>
      <c r="S69" s="1465" t="s">
        <v>3356</v>
      </c>
      <c r="T69" s="1466"/>
      <c r="U69" s="1467"/>
      <c r="V69" s="1467"/>
      <c r="W69" s="1467"/>
      <c r="X69" s="1467"/>
      <c r="Y69" s="1467"/>
      <c r="Z69" s="1467"/>
      <c r="AA69" s="1467"/>
      <c r="AB69" s="1467"/>
      <c r="AC69" s="1467"/>
      <c r="AD69" s="1467"/>
      <c r="AE69" s="1467"/>
      <c r="AF69" s="1467"/>
      <c r="AG69" s="1467"/>
      <c r="AH69" s="1467"/>
      <c r="AI69" s="1468"/>
      <c r="AJ69" s="1428"/>
      <c r="AK69" s="1428"/>
      <c r="AL69" s="1429">
        <v>1</v>
      </c>
    </row>
    <row r="70" spans="1:38" s="877" customFormat="1" ht="30" customHeight="1">
      <c r="A70" s="1425"/>
      <c r="B70" s="1433"/>
      <c r="C70" s="1434"/>
      <c r="D70" s="1153" t="s">
        <v>11</v>
      </c>
      <c r="E70" s="2138" t="s">
        <v>1754</v>
      </c>
      <c r="F70" s="2138"/>
      <c r="G70" s="2138"/>
      <c r="H70" s="2138"/>
      <c r="I70" s="2138"/>
      <c r="J70" s="2138"/>
      <c r="K70" s="2138"/>
      <c r="L70" s="2138"/>
      <c r="M70" s="2138"/>
      <c r="N70" s="1425"/>
      <c r="O70" s="1426"/>
      <c r="P70" s="1433"/>
      <c r="Q70" s="1426"/>
      <c r="R70" s="1426"/>
      <c r="S70" s="1469"/>
      <c r="T70" s="1470" t="s">
        <v>3357</v>
      </c>
      <c r="U70" s="1471"/>
      <c r="V70" s="1472"/>
      <c r="W70" s="1472"/>
      <c r="X70" s="1472"/>
      <c r="Y70" s="1472"/>
      <c r="Z70" s="1472"/>
      <c r="AA70" s="1472"/>
      <c r="AB70" s="1472"/>
      <c r="AC70" s="1472"/>
      <c r="AD70" s="1472"/>
      <c r="AE70" s="1472"/>
      <c r="AF70" s="1472"/>
      <c r="AG70" s="1472"/>
      <c r="AH70" s="1472"/>
      <c r="AI70" s="1473"/>
      <c r="AJ70" s="1428"/>
      <c r="AK70" s="1428"/>
      <c r="AL70" s="1429">
        <v>1</v>
      </c>
    </row>
    <row r="71" spans="1:38" s="877" customFormat="1" ht="30" customHeight="1">
      <c r="A71" s="1425"/>
      <c r="B71" s="1433"/>
      <c r="C71" s="1434"/>
      <c r="D71" s="1153" t="s">
        <v>11</v>
      </c>
      <c r="E71" s="2138"/>
      <c r="F71" s="2138"/>
      <c r="G71" s="2138"/>
      <c r="H71" s="2138"/>
      <c r="I71" s="2138"/>
      <c r="J71" s="2138"/>
      <c r="K71" s="2138"/>
      <c r="L71" s="2138"/>
      <c r="M71" s="2138"/>
      <c r="N71" s="1425"/>
      <c r="O71" s="1426"/>
      <c r="P71" s="1433"/>
      <c r="Q71" s="1426"/>
      <c r="R71" s="1426"/>
      <c r="S71" s="1426"/>
      <c r="T71" s="1427"/>
      <c r="U71" s="1427"/>
      <c r="V71" s="1437"/>
      <c r="W71" s="1437"/>
      <c r="X71" s="1437"/>
      <c r="Y71" s="1427"/>
      <c r="Z71" s="1438"/>
      <c r="AA71" s="1427"/>
      <c r="AB71" s="1427"/>
      <c r="AC71" s="1427"/>
      <c r="AD71" s="1427"/>
      <c r="AE71" s="1427"/>
      <c r="AF71" s="1427"/>
      <c r="AG71" s="1427"/>
      <c r="AH71" s="1427"/>
      <c r="AI71" s="1427"/>
      <c r="AJ71" s="1428"/>
      <c r="AK71" s="1428"/>
      <c r="AL71" s="1429">
        <v>1</v>
      </c>
    </row>
    <row r="72" spans="1:38" s="877" customFormat="1" ht="30" customHeight="1">
      <c r="A72" s="1425"/>
      <c r="B72" s="1433"/>
      <c r="C72" s="1434"/>
      <c r="D72" s="1153" t="s">
        <v>11</v>
      </c>
      <c r="E72" s="2139" t="s">
        <v>1762</v>
      </c>
      <c r="F72" s="2139"/>
      <c r="G72" s="2140"/>
      <c r="H72" s="2141"/>
      <c r="I72" s="2141"/>
      <c r="J72" s="2142"/>
      <c r="K72" s="2142"/>
      <c r="L72" s="2142"/>
      <c r="M72" s="2142"/>
      <c r="N72" s="1425"/>
      <c r="O72" s="1426"/>
      <c r="P72" s="1433"/>
      <c r="Q72" s="1426"/>
      <c r="R72" s="1426"/>
      <c r="S72" s="1426"/>
      <c r="T72" s="1427"/>
      <c r="U72" s="1427"/>
      <c r="V72" s="1437"/>
      <c r="W72" s="1437"/>
      <c r="X72" s="1437"/>
      <c r="Y72" s="1427"/>
      <c r="Z72" s="1438"/>
      <c r="AA72" s="1427"/>
      <c r="AB72" s="1427"/>
      <c r="AC72" s="1427"/>
      <c r="AD72" s="1427"/>
      <c r="AE72" s="1427"/>
      <c r="AF72" s="1427"/>
      <c r="AG72" s="1427"/>
      <c r="AH72" s="1427"/>
      <c r="AI72" s="1427"/>
      <c r="AJ72" s="1428"/>
      <c r="AK72" s="1428"/>
      <c r="AL72" s="1429">
        <v>1</v>
      </c>
    </row>
    <row r="73" spans="1:38" s="877" customFormat="1" ht="30" customHeight="1">
      <c r="A73" s="1425"/>
      <c r="B73" s="1433"/>
      <c r="C73" s="1434"/>
      <c r="D73" s="1153" t="s">
        <v>11</v>
      </c>
      <c r="E73" s="2139" t="s">
        <v>1767</v>
      </c>
      <c r="F73" s="2140"/>
      <c r="G73" s="2140"/>
      <c r="H73" s="2141"/>
      <c r="I73" s="2141"/>
      <c r="J73" s="2142"/>
      <c r="K73" s="2142"/>
      <c r="L73" s="2142"/>
      <c r="M73" s="2142"/>
      <c r="N73" s="1425"/>
      <c r="O73" s="1426"/>
      <c r="P73" s="1433"/>
      <c r="Q73" s="1426"/>
      <c r="R73" s="1426"/>
      <c r="S73" s="1426"/>
      <c r="T73" s="1427"/>
      <c r="U73" s="1427"/>
      <c r="V73" s="1437"/>
      <c r="W73" s="1437"/>
      <c r="X73" s="1437"/>
      <c r="Y73" s="1427"/>
      <c r="Z73" s="1438"/>
      <c r="AA73" s="1427"/>
      <c r="AB73" s="1427"/>
      <c r="AC73" s="1427"/>
      <c r="AD73" s="1427"/>
      <c r="AE73" s="1427"/>
      <c r="AF73" s="1427"/>
      <c r="AG73" s="1427"/>
      <c r="AH73" s="1427"/>
      <c r="AI73" s="1427"/>
      <c r="AJ73" s="1428"/>
      <c r="AK73" s="1428"/>
      <c r="AL73" s="1429">
        <v>1</v>
      </c>
    </row>
    <row r="74" spans="1:38" s="877" customFormat="1" ht="30" customHeight="1">
      <c r="A74" s="1425"/>
      <c r="B74" s="1433"/>
      <c r="C74" s="1434"/>
      <c r="D74" s="1153" t="s">
        <v>11</v>
      </c>
      <c r="E74" s="2144" t="s">
        <v>1782</v>
      </c>
      <c r="F74" s="2140"/>
      <c r="G74" s="2140"/>
      <c r="H74" s="2141"/>
      <c r="I74" s="2141"/>
      <c r="J74" s="2142"/>
      <c r="K74" s="2142"/>
      <c r="L74" s="2142"/>
      <c r="M74" s="2142"/>
      <c r="N74" s="1425"/>
      <c r="O74" s="1426"/>
      <c r="P74" s="1433"/>
      <c r="Q74" s="1426"/>
      <c r="R74" s="1426"/>
      <c r="S74" s="1426"/>
      <c r="T74" s="1427"/>
      <c r="U74" s="1427"/>
      <c r="V74" s="1437"/>
      <c r="W74" s="1437"/>
      <c r="X74" s="1437"/>
      <c r="Y74" s="1427"/>
      <c r="Z74" s="1438"/>
      <c r="AA74" s="1427"/>
      <c r="AB74" s="1427"/>
      <c r="AC74" s="1427"/>
      <c r="AD74" s="1427"/>
      <c r="AE74" s="1427"/>
      <c r="AF74" s="1427"/>
      <c r="AG74" s="1427"/>
      <c r="AH74" s="1427"/>
      <c r="AI74" s="1427"/>
      <c r="AJ74" s="1428"/>
      <c r="AK74" s="1428"/>
      <c r="AL74" s="1429">
        <v>1</v>
      </c>
    </row>
    <row r="75" spans="1:38" s="877" customFormat="1" ht="30" customHeight="1">
      <c r="A75" s="1425"/>
      <c r="B75" s="1433"/>
      <c r="C75" s="1434"/>
      <c r="D75" s="1153" t="s">
        <v>11</v>
      </c>
      <c r="E75" s="2144" t="s">
        <v>1804</v>
      </c>
      <c r="F75" s="2140"/>
      <c r="G75" s="2140"/>
      <c r="H75" s="2141"/>
      <c r="I75" s="2141"/>
      <c r="J75" s="2142"/>
      <c r="K75" s="2142"/>
      <c r="L75" s="2142"/>
      <c r="M75" s="2142"/>
      <c r="N75" s="1425"/>
      <c r="O75" s="1426"/>
      <c r="P75" s="1433"/>
      <c r="Q75" s="1426"/>
      <c r="R75" s="1426"/>
      <c r="S75" s="1426"/>
      <c r="T75" s="1427"/>
      <c r="U75" s="1427"/>
      <c r="V75" s="1437"/>
      <c r="W75" s="1437"/>
      <c r="X75" s="1437"/>
      <c r="Y75" s="1427"/>
      <c r="Z75" s="1438"/>
      <c r="AA75" s="1427"/>
      <c r="AB75" s="1427"/>
      <c r="AC75" s="1427"/>
      <c r="AD75" s="1427"/>
      <c r="AE75" s="1427"/>
      <c r="AF75" s="1427"/>
      <c r="AG75" s="1427"/>
      <c r="AH75" s="1427"/>
      <c r="AI75" s="1427"/>
      <c r="AJ75" s="1428"/>
      <c r="AK75" s="1428"/>
      <c r="AL75" s="1429">
        <v>1</v>
      </c>
    </row>
    <row r="76" spans="1:38" s="877" customFormat="1" ht="30" customHeight="1">
      <c r="A76" s="1425"/>
      <c r="B76" s="1433"/>
      <c r="C76" s="1434"/>
      <c r="D76" s="1153" t="s">
        <v>11</v>
      </c>
      <c r="E76" s="2144" t="s">
        <v>1823</v>
      </c>
      <c r="F76" s="2140"/>
      <c r="G76" s="2140"/>
      <c r="H76" s="2141"/>
      <c r="I76" s="2141"/>
      <c r="J76" s="2142"/>
      <c r="K76" s="2142"/>
      <c r="L76" s="2142"/>
      <c r="M76" s="2142"/>
      <c r="N76" s="1425"/>
      <c r="O76" s="1426"/>
      <c r="P76" s="1433"/>
      <c r="Q76" s="1426"/>
      <c r="R76" s="1426"/>
      <c r="S76" s="1426"/>
      <c r="T76" s="1427"/>
      <c r="U76" s="1427"/>
      <c r="V76" s="1437"/>
      <c r="W76" s="1437"/>
      <c r="X76" s="1437"/>
      <c r="Y76" s="1427"/>
      <c r="Z76" s="1438"/>
      <c r="AA76" s="1427"/>
      <c r="AB76" s="1427"/>
      <c r="AC76" s="1427"/>
      <c r="AD76" s="1427"/>
      <c r="AE76" s="1427"/>
      <c r="AF76" s="1427"/>
      <c r="AG76" s="1427"/>
      <c r="AH76" s="1427"/>
      <c r="AI76" s="1427"/>
      <c r="AJ76" s="1428"/>
      <c r="AK76" s="1428"/>
      <c r="AL76" s="1429">
        <v>1</v>
      </c>
    </row>
    <row r="77" spans="1:38" s="877" customFormat="1" ht="30" customHeight="1">
      <c r="A77" s="1425"/>
      <c r="B77" s="1433"/>
      <c r="C77" s="1434"/>
      <c r="D77" s="1153" t="s">
        <v>11</v>
      </c>
      <c r="E77" s="2146" t="s">
        <v>1841</v>
      </c>
      <c r="F77" s="2145"/>
      <c r="G77" s="2145"/>
      <c r="H77" s="2145"/>
      <c r="I77" s="2145"/>
      <c r="J77" s="2142"/>
      <c r="K77" s="2142"/>
      <c r="L77" s="2142"/>
      <c r="M77" s="2142"/>
      <c r="N77" s="1425"/>
      <c r="O77" s="1426"/>
      <c r="P77" s="1433"/>
      <c r="Q77" s="1426"/>
      <c r="R77" s="1426"/>
      <c r="S77" s="1426"/>
      <c r="T77" s="1427"/>
      <c r="U77" s="1427"/>
      <c r="V77" s="1437"/>
      <c r="W77" s="1437"/>
      <c r="X77" s="1437"/>
      <c r="Y77" s="1427"/>
      <c r="Z77" s="1438"/>
      <c r="AA77" s="1427"/>
      <c r="AB77" s="1427"/>
      <c r="AC77" s="1427"/>
      <c r="AD77" s="1427"/>
      <c r="AE77" s="1427"/>
      <c r="AF77" s="1427"/>
      <c r="AG77" s="1427"/>
      <c r="AH77" s="1427"/>
      <c r="AI77" s="1427"/>
      <c r="AJ77" s="1428"/>
      <c r="AK77" s="1428"/>
      <c r="AL77" s="1429">
        <v>1</v>
      </c>
    </row>
    <row r="78" spans="1:38" s="877" customFormat="1" ht="30" customHeight="1">
      <c r="A78" s="1425"/>
      <c r="B78" s="1433"/>
      <c r="C78" s="1434"/>
      <c r="D78" s="1153" t="s">
        <v>11</v>
      </c>
      <c r="E78" s="2146" t="s">
        <v>1868</v>
      </c>
      <c r="F78" s="2145"/>
      <c r="G78" s="2145"/>
      <c r="H78" s="2145"/>
      <c r="I78" s="2145"/>
      <c r="J78" s="2142"/>
      <c r="K78" s="2142"/>
      <c r="L78" s="2142"/>
      <c r="M78" s="2142"/>
      <c r="N78" s="1425"/>
      <c r="O78" s="1426"/>
      <c r="P78" s="1433"/>
      <c r="Q78" s="1426"/>
      <c r="R78" s="1426"/>
      <c r="S78" s="1426"/>
      <c r="T78" s="1427"/>
      <c r="U78" s="1427"/>
      <c r="V78" s="1437"/>
      <c r="W78" s="1437"/>
      <c r="X78" s="1437"/>
      <c r="Y78" s="1427"/>
      <c r="Z78" s="1438"/>
      <c r="AA78" s="1427"/>
      <c r="AB78" s="1427"/>
      <c r="AC78" s="1427"/>
      <c r="AD78" s="1427"/>
      <c r="AE78" s="1427"/>
      <c r="AF78" s="1427"/>
      <c r="AG78" s="1427"/>
      <c r="AH78" s="1427"/>
      <c r="AI78" s="1427"/>
      <c r="AJ78" s="1428"/>
      <c r="AK78" s="1428"/>
      <c r="AL78" s="1429">
        <v>1</v>
      </c>
    </row>
    <row r="79" spans="1:38" s="877" customFormat="1" ht="30" customHeight="1">
      <c r="A79" s="1425"/>
      <c r="B79" s="1433"/>
      <c r="C79" s="1434"/>
      <c r="D79" s="1153" t="s">
        <v>11</v>
      </c>
      <c r="E79" s="2146" t="s">
        <v>1882</v>
      </c>
      <c r="F79" s="2140"/>
      <c r="G79" s="2140"/>
      <c r="H79" s="2141"/>
      <c r="I79" s="2141"/>
      <c r="J79" s="2142"/>
      <c r="K79" s="2142"/>
      <c r="L79" s="2142"/>
      <c r="M79" s="2142"/>
      <c r="N79" s="1425"/>
      <c r="O79" s="1426"/>
      <c r="P79" s="1433"/>
      <c r="Q79" s="1426"/>
      <c r="R79" s="1426"/>
      <c r="S79" s="1426"/>
      <c r="T79" s="1427"/>
      <c r="U79" s="1427"/>
      <c r="V79" s="1437"/>
      <c r="W79" s="1437"/>
      <c r="X79" s="1437"/>
      <c r="Y79" s="1427"/>
      <c r="Z79" s="1438"/>
      <c r="AA79" s="1427"/>
      <c r="AB79" s="1427"/>
      <c r="AC79" s="1427"/>
      <c r="AD79" s="1427"/>
      <c r="AE79" s="1427"/>
      <c r="AF79" s="1427"/>
      <c r="AG79" s="1427"/>
      <c r="AH79" s="1427"/>
      <c r="AI79" s="1427"/>
      <c r="AJ79" s="1428"/>
      <c r="AK79" s="1428"/>
      <c r="AL79" s="1429">
        <v>1</v>
      </c>
    </row>
    <row r="80" spans="1:38" s="877" customFormat="1" ht="30" customHeight="1">
      <c r="A80" s="1425"/>
      <c r="B80" s="1433"/>
      <c r="C80" s="1434"/>
      <c r="D80" s="1153" t="s">
        <v>11</v>
      </c>
      <c r="E80" s="2143"/>
      <c r="F80" s="2140"/>
      <c r="G80" s="2140"/>
      <c r="H80" s="2141"/>
      <c r="I80" s="2141"/>
      <c r="J80" s="2142"/>
      <c r="K80" s="2142"/>
      <c r="L80" s="2142"/>
      <c r="M80" s="2142"/>
      <c r="N80" s="1425"/>
      <c r="O80" s="1426"/>
      <c r="P80" s="1433"/>
      <c r="Q80" s="1426"/>
      <c r="R80" s="1426"/>
      <c r="S80" s="1426"/>
      <c r="T80" s="1427"/>
      <c r="U80" s="1427"/>
      <c r="V80" s="1437"/>
      <c r="W80" s="1437"/>
      <c r="X80" s="1437"/>
      <c r="Y80" s="1427"/>
      <c r="Z80" s="1438"/>
      <c r="AA80" s="1427"/>
      <c r="AB80" s="1427"/>
      <c r="AC80" s="1427"/>
      <c r="AD80" s="1427"/>
      <c r="AE80" s="1427"/>
      <c r="AF80" s="1427"/>
      <c r="AG80" s="1427"/>
      <c r="AH80" s="1427"/>
      <c r="AI80" s="1427"/>
      <c r="AJ80" s="1428"/>
      <c r="AK80" s="1428"/>
      <c r="AL80" s="1429">
        <v>1</v>
      </c>
    </row>
    <row r="81" spans="1:38" s="877" customFormat="1" ht="30" customHeight="1">
      <c r="A81" s="1425"/>
      <c r="B81" s="1433"/>
      <c r="C81" s="1434"/>
      <c r="D81" s="1153" t="s">
        <v>11</v>
      </c>
      <c r="E81" s="2145"/>
      <c r="F81" s="2145"/>
      <c r="G81" s="2145"/>
      <c r="H81" s="2145"/>
      <c r="I81" s="2145"/>
      <c r="J81" s="2142"/>
      <c r="K81" s="2142"/>
      <c r="L81" s="2142"/>
      <c r="M81" s="2142"/>
      <c r="N81" s="1425"/>
      <c r="O81" s="1426"/>
      <c r="P81" s="1433"/>
      <c r="Q81" s="1426"/>
      <c r="R81" s="1426"/>
      <c r="S81" s="1426"/>
      <c r="T81" s="1427"/>
      <c r="U81" s="1427"/>
      <c r="V81" s="1437"/>
      <c r="W81" s="1437"/>
      <c r="X81" s="1437"/>
      <c r="Y81" s="1427"/>
      <c r="Z81" s="1438"/>
      <c r="AA81" s="1427"/>
      <c r="AB81" s="1427"/>
      <c r="AC81" s="1427"/>
      <c r="AD81" s="1427"/>
      <c r="AE81" s="1427"/>
      <c r="AF81" s="1427"/>
      <c r="AG81" s="1427"/>
      <c r="AH81" s="1427"/>
      <c r="AI81" s="1427"/>
      <c r="AJ81" s="1428"/>
      <c r="AK81" s="1428"/>
      <c r="AL81" s="1429">
        <v>1</v>
      </c>
    </row>
    <row r="82" spans="1:38" s="877" customFormat="1" ht="30" customHeight="1">
      <c r="A82" s="1425"/>
      <c r="B82" s="1433"/>
      <c r="C82" s="1434"/>
      <c r="D82" s="1153" t="s">
        <v>11</v>
      </c>
      <c r="E82" s="2145"/>
      <c r="F82" s="2145"/>
      <c r="G82" s="2145"/>
      <c r="H82" s="2145"/>
      <c r="I82" s="2145"/>
      <c r="J82" s="2142"/>
      <c r="K82" s="2142"/>
      <c r="L82" s="2142"/>
      <c r="M82" s="2142"/>
      <c r="N82" s="1425"/>
      <c r="O82" s="1426"/>
      <c r="P82" s="1433"/>
      <c r="Q82" s="1426"/>
      <c r="R82" s="1426"/>
      <c r="S82" s="1426"/>
      <c r="T82" s="1427"/>
      <c r="U82" s="1427"/>
      <c r="V82" s="1437"/>
      <c r="W82" s="1437"/>
      <c r="X82" s="1437"/>
      <c r="Y82" s="1427"/>
      <c r="Z82" s="1438"/>
      <c r="AA82" s="1427"/>
      <c r="AB82" s="1427"/>
      <c r="AC82" s="1427"/>
      <c r="AD82" s="1427"/>
      <c r="AE82" s="1427"/>
      <c r="AF82" s="1427"/>
      <c r="AG82" s="1427"/>
      <c r="AH82" s="1427"/>
      <c r="AI82" s="1427"/>
      <c r="AJ82" s="1428"/>
      <c r="AK82" s="1428"/>
      <c r="AL82" s="1429">
        <v>1</v>
      </c>
    </row>
    <row r="83" spans="1:38" s="877" customFormat="1" ht="30" customHeight="1">
      <c r="A83" s="1425"/>
      <c r="B83" s="1433"/>
      <c r="C83" s="1434"/>
      <c r="D83" s="1153" t="s">
        <v>11</v>
      </c>
      <c r="E83" s="2145"/>
      <c r="F83" s="2145"/>
      <c r="G83" s="2145"/>
      <c r="H83" s="2145"/>
      <c r="I83" s="2145"/>
      <c r="J83" s="2142"/>
      <c r="K83" s="2142"/>
      <c r="L83" s="2142"/>
      <c r="M83" s="2142"/>
      <c r="N83" s="1425"/>
      <c r="O83" s="1426"/>
      <c r="P83" s="1433"/>
      <c r="Q83" s="1426"/>
      <c r="R83" s="1426"/>
      <c r="S83" s="1426"/>
      <c r="T83" s="1427"/>
      <c r="U83" s="1427"/>
      <c r="V83" s="1437"/>
      <c r="W83" s="1437"/>
      <c r="X83" s="1437"/>
      <c r="Y83" s="1427"/>
      <c r="Z83" s="1438"/>
      <c r="AA83" s="1427"/>
      <c r="AB83" s="1427"/>
      <c r="AC83" s="1427"/>
      <c r="AD83" s="1427"/>
      <c r="AE83" s="1427"/>
      <c r="AF83" s="1427"/>
      <c r="AG83" s="1427"/>
      <c r="AH83" s="1427"/>
      <c r="AI83" s="1427"/>
      <c r="AJ83" s="1428"/>
      <c r="AK83" s="1428"/>
      <c r="AL83" s="1429">
        <v>1</v>
      </c>
    </row>
    <row r="84" spans="1:38" s="877" customFormat="1" ht="30" customHeight="1">
      <c r="A84" s="1425"/>
      <c r="B84" s="1433"/>
      <c r="C84" s="1434"/>
      <c r="D84" s="1153" t="s">
        <v>11</v>
      </c>
      <c r="E84" s="2146" t="s">
        <v>1899</v>
      </c>
      <c r="F84" s="2140"/>
      <c r="G84" s="2140"/>
      <c r="H84" s="2141"/>
      <c r="I84" s="2141"/>
      <c r="J84" s="2142"/>
      <c r="K84" s="2142"/>
      <c r="L84" s="2142"/>
      <c r="M84" s="2142"/>
      <c r="N84" s="1425"/>
      <c r="O84" s="1426"/>
      <c r="P84" s="1433"/>
      <c r="Q84" s="1426"/>
      <c r="R84" s="1426"/>
      <c r="S84" s="1426"/>
      <c r="T84" s="1427"/>
      <c r="U84" s="1427"/>
      <c r="V84" s="1437"/>
      <c r="W84" s="1437"/>
      <c r="X84" s="1437"/>
      <c r="Y84" s="1427"/>
      <c r="Z84" s="1438"/>
      <c r="AA84" s="1427"/>
      <c r="AB84" s="1427"/>
      <c r="AC84" s="1427"/>
      <c r="AD84" s="1427"/>
      <c r="AE84" s="1427"/>
      <c r="AF84" s="1427"/>
      <c r="AG84" s="1427"/>
      <c r="AH84" s="1427"/>
      <c r="AI84" s="1427"/>
      <c r="AJ84" s="1428"/>
      <c r="AK84" s="1428"/>
      <c r="AL84" s="1429">
        <v>1</v>
      </c>
    </row>
    <row r="85" spans="1:38" s="877" customFormat="1" ht="30" customHeight="1">
      <c r="A85" s="1425"/>
      <c r="B85" s="1433"/>
      <c r="C85" s="1434"/>
      <c r="D85" s="1153" t="s">
        <v>16</v>
      </c>
      <c r="E85" s="2147" t="s">
        <v>1903</v>
      </c>
      <c r="F85" s="2147"/>
      <c r="G85" s="2147"/>
      <c r="H85" s="2147"/>
      <c r="I85" s="2147"/>
      <c r="J85" s="2142"/>
      <c r="K85" s="2142"/>
      <c r="L85" s="2142"/>
      <c r="M85" s="2142"/>
      <c r="N85" s="1425"/>
      <c r="O85" s="1426"/>
      <c r="P85" s="1433"/>
      <c r="Q85" s="1426"/>
      <c r="R85" s="1426"/>
      <c r="S85" s="1426"/>
      <c r="T85" s="1427"/>
      <c r="U85" s="1427"/>
      <c r="V85" s="1437"/>
      <c r="W85" s="1437"/>
      <c r="X85" s="1437"/>
      <c r="Y85" s="1427"/>
      <c r="Z85" s="1438"/>
      <c r="AA85" s="1427"/>
      <c r="AB85" s="1427"/>
      <c r="AC85" s="1427"/>
      <c r="AD85" s="1427"/>
      <c r="AE85" s="1427"/>
      <c r="AF85" s="1427"/>
      <c r="AG85" s="1427"/>
      <c r="AH85" s="1427"/>
      <c r="AI85" s="1427"/>
      <c r="AJ85" s="1428"/>
      <c r="AK85" s="1428"/>
      <c r="AL85" s="1429">
        <v>1</v>
      </c>
    </row>
    <row r="86" spans="1:38" s="877" customFormat="1" ht="30" customHeight="1">
      <c r="A86" s="1425"/>
      <c r="B86" s="1433"/>
      <c r="C86" s="1434"/>
      <c r="D86" s="1153" t="s">
        <v>16</v>
      </c>
      <c r="E86" s="2147"/>
      <c r="F86" s="2147"/>
      <c r="G86" s="2147"/>
      <c r="H86" s="2147"/>
      <c r="I86" s="2147"/>
      <c r="J86" s="2142"/>
      <c r="K86" s="2142"/>
      <c r="L86" s="2142"/>
      <c r="M86" s="2142"/>
      <c r="N86" s="1425"/>
      <c r="O86" s="1426"/>
      <c r="P86" s="1433"/>
      <c r="Q86" s="1426"/>
      <c r="R86" s="1426"/>
      <c r="S86" s="1426"/>
      <c r="T86" s="1427"/>
      <c r="U86" s="1427"/>
      <c r="V86" s="1437"/>
      <c r="W86" s="1437"/>
      <c r="X86" s="1437"/>
      <c r="Y86" s="1427"/>
      <c r="Z86" s="1438"/>
      <c r="AA86" s="1427"/>
      <c r="AB86" s="1427"/>
      <c r="AC86" s="1427"/>
      <c r="AD86" s="1427"/>
      <c r="AE86" s="1427"/>
      <c r="AF86" s="1427"/>
      <c r="AG86" s="1427"/>
      <c r="AH86" s="1427"/>
      <c r="AI86" s="1427"/>
      <c r="AJ86" s="1428"/>
      <c r="AK86" s="1428"/>
      <c r="AL86" s="1429">
        <v>1</v>
      </c>
    </row>
    <row r="87" spans="1:38" s="877" customFormat="1" ht="30" customHeight="1">
      <c r="A87" s="1425"/>
      <c r="B87" s="1433"/>
      <c r="C87" s="1434"/>
      <c r="D87" s="1153" t="s">
        <v>16</v>
      </c>
      <c r="E87" s="2151"/>
      <c r="F87" s="2151"/>
      <c r="G87" s="2151"/>
      <c r="H87" s="2151"/>
      <c r="I87" s="2151"/>
      <c r="J87" s="2142"/>
      <c r="K87" s="2142"/>
      <c r="L87" s="2142"/>
      <c r="M87" s="2142"/>
      <c r="N87" s="1425"/>
      <c r="O87" s="1426"/>
      <c r="P87" s="1433"/>
      <c r="Q87" s="1426"/>
      <c r="R87" s="1426"/>
      <c r="S87" s="1426"/>
      <c r="T87" s="1427"/>
      <c r="U87" s="1427"/>
      <c r="V87" s="1437"/>
      <c r="W87" s="1437"/>
      <c r="X87" s="1437"/>
      <c r="Y87" s="1427"/>
      <c r="Z87" s="1438"/>
      <c r="AA87" s="1427"/>
      <c r="AB87" s="1427"/>
      <c r="AC87" s="1427"/>
      <c r="AD87" s="1427"/>
      <c r="AE87" s="1427"/>
      <c r="AF87" s="1427"/>
      <c r="AG87" s="1427"/>
      <c r="AH87" s="1427"/>
      <c r="AI87" s="1427"/>
      <c r="AJ87" s="1428"/>
      <c r="AK87" s="1428"/>
      <c r="AL87" s="1429">
        <v>1</v>
      </c>
    </row>
    <row r="88" spans="1:38" s="877" customFormat="1" ht="30" customHeight="1">
      <c r="A88" s="1425"/>
      <c r="B88" s="1433"/>
      <c r="C88" s="1434"/>
      <c r="D88" s="1153" t="s">
        <v>16</v>
      </c>
      <c r="E88" s="2148" t="s">
        <v>1910</v>
      </c>
      <c r="F88" s="2148"/>
      <c r="G88" s="2148"/>
      <c r="H88" s="2148"/>
      <c r="I88" s="2148"/>
      <c r="J88" s="2142"/>
      <c r="K88" s="2142"/>
      <c r="L88" s="2142"/>
      <c r="M88" s="2142"/>
      <c r="N88" s="1425"/>
      <c r="O88" s="1426"/>
      <c r="P88" s="1433"/>
      <c r="Q88" s="1426"/>
      <c r="R88" s="1426"/>
      <c r="S88" s="1426"/>
      <c r="T88" s="1427"/>
      <c r="U88" s="1427"/>
      <c r="V88" s="1437"/>
      <c r="W88" s="1437"/>
      <c r="X88" s="1437"/>
      <c r="Y88" s="1427"/>
      <c r="Z88" s="1438"/>
      <c r="AA88" s="1427"/>
      <c r="AB88" s="1427"/>
      <c r="AC88" s="1427"/>
      <c r="AD88" s="1427"/>
      <c r="AE88" s="1427"/>
      <c r="AF88" s="1427"/>
      <c r="AG88" s="1427"/>
      <c r="AH88" s="1427"/>
      <c r="AI88" s="1427"/>
      <c r="AJ88" s="1428"/>
      <c r="AK88" s="1428"/>
      <c r="AL88" s="1429">
        <v>1</v>
      </c>
    </row>
    <row r="89" spans="1:38" s="877" customFormat="1" ht="30" customHeight="1">
      <c r="A89" s="1425"/>
      <c r="B89" s="1433"/>
      <c r="C89" s="1434"/>
      <c r="D89" s="1153" t="s">
        <v>16</v>
      </c>
      <c r="E89" s="2148"/>
      <c r="F89" s="2148"/>
      <c r="G89" s="2148"/>
      <c r="H89" s="2148"/>
      <c r="I89" s="2148"/>
      <c r="J89" s="2142"/>
      <c r="K89" s="2142"/>
      <c r="L89" s="2142"/>
      <c r="M89" s="2142"/>
      <c r="N89" s="1425"/>
      <c r="O89" s="1426"/>
      <c r="P89" s="1433"/>
      <c r="Q89" s="1426"/>
      <c r="R89" s="1426"/>
      <c r="S89" s="1426"/>
      <c r="T89" s="1427"/>
      <c r="U89" s="1427"/>
      <c r="V89" s="1437"/>
      <c r="W89" s="1437"/>
      <c r="X89" s="1437"/>
      <c r="Y89" s="1427"/>
      <c r="Z89" s="1438"/>
      <c r="AA89" s="1427"/>
      <c r="AB89" s="1427"/>
      <c r="AC89" s="1427"/>
      <c r="AD89" s="1427"/>
      <c r="AE89" s="1427"/>
      <c r="AF89" s="1427"/>
      <c r="AG89" s="1427"/>
      <c r="AH89" s="1427"/>
      <c r="AI89" s="1427"/>
      <c r="AJ89" s="1428"/>
      <c r="AK89" s="1428"/>
      <c r="AL89" s="1429">
        <v>1</v>
      </c>
    </row>
    <row r="90" spans="1:38" s="877" customFormat="1" ht="30" customHeight="1">
      <c r="A90" s="1425"/>
      <c r="B90" s="1433"/>
      <c r="C90" s="1434"/>
      <c r="D90" s="1153" t="s">
        <v>16</v>
      </c>
      <c r="E90" s="2146"/>
      <c r="F90" s="2140"/>
      <c r="G90" s="2140"/>
      <c r="H90" s="2141"/>
      <c r="I90" s="2141"/>
      <c r="J90" s="2142"/>
      <c r="K90" s="2142"/>
      <c r="L90" s="2142"/>
      <c r="M90" s="2142"/>
      <c r="N90" s="1425"/>
      <c r="O90" s="1426"/>
      <c r="P90" s="1433"/>
      <c r="Q90" s="1426"/>
      <c r="R90" s="1426"/>
      <c r="S90" s="1426"/>
      <c r="T90" s="1427"/>
      <c r="U90" s="1427"/>
      <c r="V90" s="1437"/>
      <c r="W90" s="1437"/>
      <c r="X90" s="1437"/>
      <c r="Y90" s="1427"/>
      <c r="Z90" s="1438"/>
      <c r="AA90" s="1427"/>
      <c r="AB90" s="1427"/>
      <c r="AC90" s="1427"/>
      <c r="AD90" s="1427"/>
      <c r="AE90" s="1427"/>
      <c r="AF90" s="1427"/>
      <c r="AG90" s="1427"/>
      <c r="AH90" s="1427"/>
      <c r="AI90" s="1427"/>
      <c r="AJ90" s="1428"/>
      <c r="AK90" s="1428"/>
      <c r="AL90" s="1429">
        <v>1</v>
      </c>
    </row>
    <row r="91" spans="1:38" s="877" customFormat="1" ht="30" customHeight="1">
      <c r="A91" s="1425"/>
      <c r="B91" s="1433"/>
      <c r="C91" s="1434"/>
      <c r="D91" s="1153" t="s">
        <v>16</v>
      </c>
      <c r="E91" s="2149" t="s">
        <v>1928</v>
      </c>
      <c r="F91" s="2149"/>
      <c r="G91" s="2149"/>
      <c r="H91" s="2149"/>
      <c r="I91" s="2149"/>
      <c r="J91" s="2142"/>
      <c r="K91" s="2142"/>
      <c r="L91" s="2142"/>
      <c r="M91" s="2142"/>
      <c r="N91" s="1425"/>
      <c r="O91" s="1426"/>
      <c r="P91" s="1433"/>
      <c r="Q91" s="1426"/>
      <c r="R91" s="1426"/>
      <c r="S91" s="1426"/>
      <c r="T91" s="1427"/>
      <c r="U91" s="1427"/>
      <c r="V91" s="1437"/>
      <c r="W91" s="1437"/>
      <c r="X91" s="1437"/>
      <c r="Y91" s="1427"/>
      <c r="Z91" s="1438"/>
      <c r="AA91" s="1427"/>
      <c r="AB91" s="1427"/>
      <c r="AC91" s="1427"/>
      <c r="AD91" s="1427"/>
      <c r="AE91" s="1427"/>
      <c r="AF91" s="1427"/>
      <c r="AG91" s="1427"/>
      <c r="AH91" s="1427"/>
      <c r="AI91" s="1427"/>
      <c r="AJ91" s="1428"/>
      <c r="AK91" s="1428"/>
      <c r="AL91" s="1429">
        <v>1</v>
      </c>
    </row>
    <row r="92" spans="1:38" s="877" customFormat="1" ht="30" customHeight="1">
      <c r="A92" s="1425"/>
      <c r="B92" s="1433"/>
      <c r="C92" s="1434"/>
      <c r="D92" s="1153" t="s">
        <v>16</v>
      </c>
      <c r="E92" s="2149"/>
      <c r="F92" s="2149"/>
      <c r="G92" s="2149"/>
      <c r="H92" s="2149"/>
      <c r="I92" s="2149"/>
      <c r="J92" s="2142"/>
      <c r="K92" s="2142"/>
      <c r="L92" s="2142"/>
      <c r="M92" s="2142"/>
      <c r="N92" s="1425"/>
      <c r="O92" s="1426"/>
      <c r="P92" s="1433"/>
      <c r="Q92" s="1426"/>
      <c r="R92" s="1426"/>
      <c r="S92" s="1426"/>
      <c r="T92" s="1427"/>
      <c r="U92" s="1427"/>
      <c r="V92" s="1437"/>
      <c r="W92" s="1437"/>
      <c r="X92" s="1437"/>
      <c r="Y92" s="1427"/>
      <c r="Z92" s="1438"/>
      <c r="AA92" s="1427"/>
      <c r="AB92" s="1427"/>
      <c r="AC92" s="1427"/>
      <c r="AD92" s="1427"/>
      <c r="AE92" s="1427"/>
      <c r="AF92" s="1427"/>
      <c r="AG92" s="1427"/>
      <c r="AH92" s="1427"/>
      <c r="AI92" s="1427"/>
      <c r="AJ92" s="1428"/>
      <c r="AK92" s="1428"/>
      <c r="AL92" s="1429">
        <v>1</v>
      </c>
    </row>
    <row r="93" spans="1:38" s="877" customFormat="1" ht="30" customHeight="1">
      <c r="A93" s="1425"/>
      <c r="B93" s="1433"/>
      <c r="C93" s="1434"/>
      <c r="D93" s="1153" t="s">
        <v>16</v>
      </c>
      <c r="E93" s="2150"/>
      <c r="F93" s="2140"/>
      <c r="G93" s="2140"/>
      <c r="H93" s="2141"/>
      <c r="I93" s="2141"/>
      <c r="J93" s="2142"/>
      <c r="K93" s="2142"/>
      <c r="L93" s="2142"/>
      <c r="M93" s="2142"/>
      <c r="N93" s="1425"/>
      <c r="O93" s="1426"/>
      <c r="P93" s="1433"/>
      <c r="Q93" s="1426"/>
      <c r="R93" s="1426"/>
      <c r="S93" s="1426"/>
      <c r="T93" s="1427"/>
      <c r="U93" s="1427"/>
      <c r="V93" s="1437"/>
      <c r="W93" s="1437"/>
      <c r="X93" s="1437"/>
      <c r="Y93" s="1427"/>
      <c r="Z93" s="1438"/>
      <c r="AA93" s="1427"/>
      <c r="AB93" s="1427"/>
      <c r="AC93" s="1427"/>
      <c r="AD93" s="1427"/>
      <c r="AE93" s="1427"/>
      <c r="AF93" s="1427"/>
      <c r="AG93" s="1427"/>
      <c r="AH93" s="1427"/>
      <c r="AI93" s="1427"/>
      <c r="AJ93" s="1428"/>
      <c r="AK93" s="1428"/>
      <c r="AL93" s="1429">
        <v>1</v>
      </c>
    </row>
    <row r="94" spans="1:38" s="877" customFormat="1" ht="30" customHeight="1">
      <c r="A94" s="1425"/>
      <c r="B94" s="1433"/>
      <c r="C94" s="1434"/>
      <c r="D94" s="1153" t="s">
        <v>16</v>
      </c>
      <c r="E94" s="2150"/>
      <c r="F94" s="2140"/>
      <c r="G94" s="2140"/>
      <c r="H94" s="2141"/>
      <c r="I94" s="2141"/>
      <c r="J94" s="2142"/>
      <c r="K94" s="2142"/>
      <c r="L94" s="2142"/>
      <c r="M94" s="2142"/>
      <c r="N94" s="1425"/>
      <c r="O94" s="1426"/>
      <c r="P94" s="1433"/>
      <c r="Q94" s="1426"/>
      <c r="R94" s="1426"/>
      <c r="S94" s="1426"/>
      <c r="T94" s="1427"/>
      <c r="U94" s="1427"/>
      <c r="V94" s="1437"/>
      <c r="W94" s="1437"/>
      <c r="X94" s="1437"/>
      <c r="Y94" s="1427"/>
      <c r="Z94" s="1438"/>
      <c r="AA94" s="1427"/>
      <c r="AB94" s="1427"/>
      <c r="AC94" s="1427"/>
      <c r="AD94" s="1427"/>
      <c r="AE94" s="1427"/>
      <c r="AF94" s="1427"/>
      <c r="AG94" s="1427"/>
      <c r="AH94" s="1427"/>
      <c r="AI94" s="1427"/>
      <c r="AJ94" s="1428"/>
      <c r="AK94" s="1428"/>
      <c r="AL94" s="1429">
        <v>1</v>
      </c>
    </row>
    <row r="95" spans="1:38" s="877" customFormat="1" ht="30" customHeight="1">
      <c r="A95" s="1425"/>
      <c r="B95" s="1433"/>
      <c r="C95" s="1434"/>
      <c r="D95" s="1153" t="s">
        <v>16</v>
      </c>
      <c r="E95" s="2150"/>
      <c r="F95" s="2140"/>
      <c r="G95" s="2140"/>
      <c r="H95" s="2141"/>
      <c r="I95" s="2141"/>
      <c r="J95" s="2142"/>
      <c r="K95" s="2142"/>
      <c r="L95" s="2142"/>
      <c r="M95" s="2142"/>
      <c r="N95" s="1425"/>
      <c r="O95" s="1426"/>
      <c r="P95" s="1433"/>
      <c r="Q95" s="1426"/>
      <c r="R95" s="1426"/>
      <c r="S95" s="1426"/>
      <c r="T95" s="1427"/>
      <c r="U95" s="1427"/>
      <c r="V95" s="1437"/>
      <c r="W95" s="1437"/>
      <c r="X95" s="1437"/>
      <c r="Y95" s="1427"/>
      <c r="Z95" s="1438"/>
      <c r="AA95" s="1427"/>
      <c r="AB95" s="1427"/>
      <c r="AC95" s="1427"/>
      <c r="AD95" s="1427"/>
      <c r="AE95" s="1427"/>
      <c r="AF95" s="1427"/>
      <c r="AG95" s="1427"/>
      <c r="AH95" s="1427"/>
      <c r="AI95" s="1427"/>
      <c r="AJ95" s="1428"/>
      <c r="AK95" s="1428"/>
      <c r="AL95" s="1429">
        <v>1</v>
      </c>
    </row>
    <row r="96" spans="1:38" s="877" customFormat="1" ht="30" customHeight="1">
      <c r="A96" s="1425"/>
      <c r="B96" s="1433"/>
      <c r="C96" s="1434"/>
      <c r="D96" s="1153" t="s">
        <v>16</v>
      </c>
      <c r="E96" s="2150"/>
      <c r="F96" s="2140"/>
      <c r="G96" s="2140"/>
      <c r="H96" s="2141"/>
      <c r="I96" s="2141"/>
      <c r="J96" s="2142"/>
      <c r="K96" s="2142"/>
      <c r="L96" s="2142"/>
      <c r="M96" s="2142"/>
      <c r="N96" s="1425"/>
      <c r="O96" s="1426"/>
      <c r="P96" s="1433"/>
      <c r="Q96" s="1426"/>
      <c r="R96" s="1426"/>
      <c r="S96" s="1426"/>
      <c r="T96" s="1427"/>
      <c r="U96" s="1427"/>
      <c r="V96" s="1437"/>
      <c r="W96" s="1437"/>
      <c r="X96" s="1437"/>
      <c r="Y96" s="1427"/>
      <c r="Z96" s="1438"/>
      <c r="AA96" s="1427"/>
      <c r="AB96" s="1427"/>
      <c r="AC96" s="1427"/>
      <c r="AD96" s="1427"/>
      <c r="AE96" s="1427"/>
      <c r="AF96" s="1427"/>
      <c r="AG96" s="1427"/>
      <c r="AH96" s="1427"/>
      <c r="AI96" s="1427"/>
      <c r="AJ96" s="1428"/>
      <c r="AK96" s="1428"/>
      <c r="AL96" s="1429">
        <v>1</v>
      </c>
    </row>
    <row r="97" spans="1:38" s="877" customFormat="1" ht="30" customHeight="1">
      <c r="A97" s="1425"/>
      <c r="B97" s="1433"/>
      <c r="C97" s="1434"/>
      <c r="D97" s="1153" t="s">
        <v>16</v>
      </c>
      <c r="E97" s="2150"/>
      <c r="F97" s="2140"/>
      <c r="G97" s="2140"/>
      <c r="H97" s="2141"/>
      <c r="I97" s="2141"/>
      <c r="J97" s="2142"/>
      <c r="K97" s="2142"/>
      <c r="L97" s="2142"/>
      <c r="M97" s="2142"/>
      <c r="N97" s="1425"/>
      <c r="O97" s="1426"/>
      <c r="P97" s="1433"/>
      <c r="Q97" s="1426"/>
      <c r="R97" s="1426"/>
      <c r="S97" s="1426"/>
      <c r="T97" s="1427"/>
      <c r="U97" s="1427"/>
      <c r="V97" s="1437"/>
      <c r="W97" s="1437"/>
      <c r="X97" s="1437"/>
      <c r="Y97" s="1427"/>
      <c r="Z97" s="1438"/>
      <c r="AA97" s="1427"/>
      <c r="AB97" s="1427"/>
      <c r="AC97" s="1427"/>
      <c r="AD97" s="1427"/>
      <c r="AE97" s="1427"/>
      <c r="AF97" s="1427"/>
      <c r="AG97" s="1427"/>
      <c r="AH97" s="1427"/>
      <c r="AI97" s="1427"/>
      <c r="AJ97" s="1428"/>
      <c r="AK97" s="1428"/>
      <c r="AL97" s="1429">
        <v>1</v>
      </c>
    </row>
    <row r="98" spans="1:38" s="877" customFormat="1" ht="30" customHeight="1">
      <c r="A98" s="1425"/>
      <c r="B98" s="1433"/>
      <c r="C98" s="1434"/>
      <c r="D98" s="1153" t="s">
        <v>16</v>
      </c>
      <c r="E98" s="2147" t="s">
        <v>1952</v>
      </c>
      <c r="F98" s="2147"/>
      <c r="G98" s="2147"/>
      <c r="H98" s="2147"/>
      <c r="I98" s="2147"/>
      <c r="J98" s="2142"/>
      <c r="K98" s="2142"/>
      <c r="L98" s="2142"/>
      <c r="M98" s="2142"/>
      <c r="N98" s="1425"/>
      <c r="O98" s="1426"/>
      <c r="P98" s="1433"/>
      <c r="Q98" s="1426"/>
      <c r="R98" s="1426"/>
      <c r="S98" s="1426"/>
      <c r="T98" s="1427"/>
      <c r="U98" s="1427"/>
      <c r="V98" s="1437"/>
      <c r="W98" s="1437"/>
      <c r="X98" s="1437"/>
      <c r="Y98" s="1427"/>
      <c r="Z98" s="1438"/>
      <c r="AA98" s="1427"/>
      <c r="AB98" s="1427"/>
      <c r="AC98" s="1427"/>
      <c r="AD98" s="1427"/>
      <c r="AE98" s="1427"/>
      <c r="AF98" s="1427"/>
      <c r="AG98" s="1427"/>
      <c r="AH98" s="1427"/>
      <c r="AI98" s="1427"/>
      <c r="AJ98" s="1428"/>
      <c r="AK98" s="1428"/>
      <c r="AL98" s="1429">
        <v>1</v>
      </c>
    </row>
    <row r="99" spans="1:38" s="877" customFormat="1" ht="30" customHeight="1">
      <c r="A99" s="1425"/>
      <c r="B99" s="1433"/>
      <c r="C99" s="1434"/>
      <c r="D99" s="1153" t="s">
        <v>16</v>
      </c>
      <c r="E99" s="2147"/>
      <c r="F99" s="2147"/>
      <c r="G99" s="2147"/>
      <c r="H99" s="2147"/>
      <c r="I99" s="2147"/>
      <c r="J99" s="2142"/>
      <c r="K99" s="2142"/>
      <c r="L99" s="2142"/>
      <c r="M99" s="2142"/>
      <c r="N99" s="1425"/>
      <c r="O99" s="1426"/>
      <c r="P99" s="1433"/>
      <c r="Q99" s="1426"/>
      <c r="R99" s="1426"/>
      <c r="S99" s="1426"/>
      <c r="T99" s="1427"/>
      <c r="U99" s="1427"/>
      <c r="V99" s="1437"/>
      <c r="W99" s="1437"/>
      <c r="X99" s="1437"/>
      <c r="Y99" s="1427"/>
      <c r="Z99" s="1438"/>
      <c r="AA99" s="1427"/>
      <c r="AB99" s="1427"/>
      <c r="AC99" s="1427"/>
      <c r="AD99" s="1427"/>
      <c r="AE99" s="1427"/>
      <c r="AF99" s="1427"/>
      <c r="AG99" s="1427"/>
      <c r="AH99" s="1427"/>
      <c r="AI99" s="1427"/>
      <c r="AJ99" s="1428"/>
      <c r="AK99" s="1428"/>
      <c r="AL99" s="1429">
        <v>1</v>
      </c>
    </row>
    <row r="100" spans="1:38" s="877" customFormat="1" ht="30" customHeight="1">
      <c r="A100" s="1425"/>
      <c r="B100" s="1433"/>
      <c r="C100" s="1434"/>
      <c r="D100" s="1153" t="s">
        <v>16</v>
      </c>
      <c r="E100" s="2150"/>
      <c r="F100" s="2140"/>
      <c r="G100" s="2140"/>
      <c r="H100" s="2141"/>
      <c r="I100" s="2141"/>
      <c r="J100" s="2142"/>
      <c r="K100" s="2142"/>
      <c r="L100" s="2142"/>
      <c r="M100" s="2142"/>
      <c r="N100" s="1425"/>
      <c r="O100" s="1426"/>
      <c r="P100" s="1433"/>
      <c r="Q100" s="1426"/>
      <c r="R100" s="1426"/>
      <c r="S100" s="1426"/>
      <c r="T100" s="1427"/>
      <c r="U100" s="1427"/>
      <c r="V100" s="1437"/>
      <c r="W100" s="1437"/>
      <c r="X100" s="1437"/>
      <c r="Y100" s="1427"/>
      <c r="Z100" s="1438"/>
      <c r="AA100" s="1427"/>
      <c r="AB100" s="1427"/>
      <c r="AC100" s="1427"/>
      <c r="AD100" s="1427"/>
      <c r="AE100" s="1427"/>
      <c r="AF100" s="1427"/>
      <c r="AG100" s="1427"/>
      <c r="AH100" s="1427"/>
      <c r="AI100" s="1427"/>
      <c r="AJ100" s="1428"/>
      <c r="AK100" s="1428"/>
      <c r="AL100" s="1429">
        <v>1</v>
      </c>
    </row>
    <row r="101" spans="1:38" s="877" customFormat="1" ht="30" customHeight="1">
      <c r="A101" s="1425"/>
      <c r="B101" s="1433"/>
      <c r="C101" s="1434"/>
      <c r="D101" s="1153" t="s">
        <v>16</v>
      </c>
      <c r="E101" s="2147" t="s">
        <v>1962</v>
      </c>
      <c r="F101" s="2147"/>
      <c r="G101" s="2147"/>
      <c r="H101" s="2147"/>
      <c r="I101" s="2147"/>
      <c r="J101" s="2142"/>
      <c r="K101" s="2142"/>
      <c r="L101" s="2142"/>
      <c r="M101" s="2142"/>
      <c r="N101" s="1425"/>
      <c r="O101" s="1426"/>
      <c r="P101" s="1433"/>
      <c r="Q101" s="1426"/>
      <c r="R101" s="1426"/>
      <c r="S101" s="1426"/>
      <c r="T101" s="1427"/>
      <c r="U101" s="1427"/>
      <c r="V101" s="1437"/>
      <c r="W101" s="1437"/>
      <c r="X101" s="1437"/>
      <c r="Y101" s="1427"/>
      <c r="Z101" s="1438"/>
      <c r="AA101" s="1427"/>
      <c r="AB101" s="1427"/>
      <c r="AC101" s="1427"/>
      <c r="AD101" s="1427"/>
      <c r="AE101" s="1427"/>
      <c r="AF101" s="1427"/>
      <c r="AG101" s="1427"/>
      <c r="AH101" s="1427"/>
      <c r="AI101" s="1427"/>
      <c r="AJ101" s="1428"/>
      <c r="AK101" s="1428"/>
      <c r="AL101" s="1429">
        <v>1</v>
      </c>
    </row>
    <row r="102" spans="1:38" s="877" customFormat="1" ht="30" customHeight="1">
      <c r="A102" s="1425"/>
      <c r="B102" s="1433"/>
      <c r="C102" s="1434"/>
      <c r="D102" s="1153" t="s">
        <v>16</v>
      </c>
      <c r="E102" s="2147"/>
      <c r="F102" s="2147"/>
      <c r="G102" s="2147"/>
      <c r="H102" s="2147"/>
      <c r="I102" s="2147"/>
      <c r="J102" s="2142"/>
      <c r="K102" s="2142"/>
      <c r="L102" s="2142"/>
      <c r="M102" s="2142"/>
      <c r="N102" s="1425"/>
      <c r="O102" s="1426"/>
      <c r="P102" s="1433"/>
      <c r="Q102" s="1426"/>
      <c r="R102" s="1426"/>
      <c r="S102" s="1426"/>
      <c r="T102" s="1427"/>
      <c r="U102" s="1427"/>
      <c r="V102" s="1437"/>
      <c r="W102" s="1437"/>
      <c r="X102" s="1437"/>
      <c r="Y102" s="1427"/>
      <c r="Z102" s="1438"/>
      <c r="AA102" s="1427"/>
      <c r="AB102" s="1427"/>
      <c r="AC102" s="1427"/>
      <c r="AD102" s="1427"/>
      <c r="AE102" s="1427"/>
      <c r="AF102" s="1427"/>
      <c r="AG102" s="1427"/>
      <c r="AH102" s="1427"/>
      <c r="AI102" s="1427"/>
      <c r="AJ102" s="1428"/>
      <c r="AK102" s="1428"/>
      <c r="AL102" s="1429">
        <v>1</v>
      </c>
    </row>
    <row r="103" spans="1:38" s="877" customFormat="1" ht="30" customHeight="1">
      <c r="A103" s="1425"/>
      <c r="B103" s="1433"/>
      <c r="C103" s="1434"/>
      <c r="D103" s="1153" t="s">
        <v>16</v>
      </c>
      <c r="E103" s="2150"/>
      <c r="F103" s="2140"/>
      <c r="G103" s="2140"/>
      <c r="H103" s="2141"/>
      <c r="I103" s="2141"/>
      <c r="J103" s="2142"/>
      <c r="K103" s="2142"/>
      <c r="L103" s="2142"/>
      <c r="M103" s="2142"/>
      <c r="N103" s="1425"/>
      <c r="O103" s="1426"/>
      <c r="P103" s="1433"/>
      <c r="Q103" s="1426"/>
      <c r="R103" s="1426"/>
      <c r="S103" s="1426"/>
      <c r="T103" s="1427"/>
      <c r="U103" s="1427"/>
      <c r="V103" s="1437"/>
      <c r="W103" s="1437"/>
      <c r="X103" s="1437"/>
      <c r="Y103" s="1427"/>
      <c r="Z103" s="1438"/>
      <c r="AA103" s="1427"/>
      <c r="AB103" s="1427"/>
      <c r="AC103" s="1427"/>
      <c r="AD103" s="1427"/>
      <c r="AE103" s="1427"/>
      <c r="AF103" s="1427"/>
      <c r="AG103" s="1427"/>
      <c r="AH103" s="1427"/>
      <c r="AI103" s="1427"/>
      <c r="AJ103" s="1428"/>
      <c r="AK103" s="1428"/>
      <c r="AL103" s="1429">
        <v>1</v>
      </c>
    </row>
    <row r="104" spans="1:38" s="877" customFormat="1" ht="30" customHeight="1">
      <c r="A104" s="1425"/>
      <c r="B104" s="1433"/>
      <c r="C104" s="1434"/>
      <c r="D104" s="1153" t="s">
        <v>16</v>
      </c>
      <c r="E104" s="2146" t="s">
        <v>1976</v>
      </c>
      <c r="F104" s="2140"/>
      <c r="G104" s="2140"/>
      <c r="H104" s="2141"/>
      <c r="I104" s="2141"/>
      <c r="J104" s="2142"/>
      <c r="K104" s="2142"/>
      <c r="L104" s="2142"/>
      <c r="M104" s="2142"/>
      <c r="N104" s="1425"/>
      <c r="O104" s="1426"/>
      <c r="P104" s="1433"/>
      <c r="Q104" s="1426"/>
      <c r="R104" s="1426"/>
      <c r="S104" s="1426"/>
      <c r="T104" s="1427"/>
      <c r="U104" s="1427"/>
      <c r="V104" s="1437"/>
      <c r="W104" s="1437"/>
      <c r="X104" s="1437"/>
      <c r="Y104" s="1427"/>
      <c r="Z104" s="1438"/>
      <c r="AA104" s="1427"/>
      <c r="AB104" s="1427"/>
      <c r="AC104" s="1427"/>
      <c r="AD104" s="1427"/>
      <c r="AE104" s="1427"/>
      <c r="AF104" s="1427"/>
      <c r="AG104" s="1427"/>
      <c r="AH104" s="1427"/>
      <c r="AI104" s="1427"/>
      <c r="AJ104" s="1428"/>
      <c r="AK104" s="1428"/>
      <c r="AL104" s="1429">
        <v>1</v>
      </c>
    </row>
    <row r="105" spans="1:38" s="877" customFormat="1" ht="30" customHeight="1">
      <c r="A105" s="1425"/>
      <c r="B105" s="1433"/>
      <c r="C105" s="1434"/>
      <c r="D105" s="1153" t="s">
        <v>16</v>
      </c>
      <c r="E105" s="2150"/>
      <c r="F105" s="2140"/>
      <c r="G105" s="2140"/>
      <c r="H105" s="2141"/>
      <c r="I105" s="2141"/>
      <c r="J105" s="2142"/>
      <c r="K105" s="2142"/>
      <c r="L105" s="2142"/>
      <c r="M105" s="2142"/>
      <c r="N105" s="1425"/>
      <c r="O105" s="1426"/>
      <c r="P105" s="1433"/>
      <c r="Q105" s="1426"/>
      <c r="R105" s="1426"/>
      <c r="S105" s="1426"/>
      <c r="T105" s="1427"/>
      <c r="U105" s="1427"/>
      <c r="V105" s="1437"/>
      <c r="W105" s="1437"/>
      <c r="X105" s="1437"/>
      <c r="Y105" s="1427"/>
      <c r="Z105" s="1438"/>
      <c r="AA105" s="1427"/>
      <c r="AB105" s="1427"/>
      <c r="AC105" s="1427"/>
      <c r="AD105" s="1427"/>
      <c r="AE105" s="1427"/>
      <c r="AF105" s="1427"/>
      <c r="AG105" s="1427"/>
      <c r="AH105" s="1427"/>
      <c r="AI105" s="1427"/>
      <c r="AJ105" s="1428"/>
      <c r="AK105" s="1428"/>
      <c r="AL105" s="1429">
        <v>1</v>
      </c>
    </row>
    <row r="106" spans="1:38" s="877" customFormat="1" ht="30" customHeight="1">
      <c r="A106" s="1425"/>
      <c r="B106" s="1433"/>
      <c r="C106" s="1434"/>
      <c r="D106" s="1153" t="s">
        <v>16</v>
      </c>
      <c r="E106" s="2150"/>
      <c r="F106" s="2140"/>
      <c r="G106" s="2140"/>
      <c r="H106" s="2141"/>
      <c r="I106" s="2141"/>
      <c r="J106" s="2142"/>
      <c r="K106" s="2142"/>
      <c r="L106" s="2142"/>
      <c r="M106" s="2142"/>
      <c r="N106" s="1425"/>
      <c r="O106" s="1426"/>
      <c r="P106" s="1433"/>
      <c r="Q106" s="1426"/>
      <c r="R106" s="1426"/>
      <c r="S106" s="1426"/>
      <c r="T106" s="1427"/>
      <c r="U106" s="1427"/>
      <c r="V106" s="1437"/>
      <c r="W106" s="1437"/>
      <c r="X106" s="1437"/>
      <c r="Y106" s="1427"/>
      <c r="Z106" s="1438"/>
      <c r="AA106" s="1427"/>
      <c r="AB106" s="1427"/>
      <c r="AC106" s="1427"/>
      <c r="AD106" s="1427"/>
      <c r="AE106" s="1427"/>
      <c r="AF106" s="1427"/>
      <c r="AG106" s="1427"/>
      <c r="AH106" s="1427"/>
      <c r="AI106" s="1427"/>
      <c r="AJ106" s="1428"/>
      <c r="AK106" s="1428"/>
      <c r="AL106" s="1429">
        <v>1</v>
      </c>
    </row>
    <row r="107" spans="1:38" s="877" customFormat="1" ht="30" customHeight="1">
      <c r="A107" s="1425"/>
      <c r="B107" s="1433"/>
      <c r="C107" s="1434"/>
      <c r="D107" s="1153" t="s">
        <v>16</v>
      </c>
      <c r="E107" s="2150"/>
      <c r="F107" s="2140"/>
      <c r="G107" s="2140"/>
      <c r="H107" s="2141"/>
      <c r="I107" s="2141"/>
      <c r="J107" s="2142"/>
      <c r="K107" s="2142"/>
      <c r="L107" s="2142"/>
      <c r="M107" s="2142"/>
      <c r="N107" s="1425"/>
      <c r="O107" s="1426"/>
      <c r="P107" s="1433"/>
      <c r="Q107" s="1426"/>
      <c r="R107" s="1426"/>
      <c r="S107" s="1426"/>
      <c r="T107" s="1427"/>
      <c r="U107" s="1427"/>
      <c r="V107" s="1437"/>
      <c r="W107" s="1437"/>
      <c r="X107" s="1437"/>
      <c r="Y107" s="1427"/>
      <c r="Z107" s="1438"/>
      <c r="AA107" s="1427"/>
      <c r="AB107" s="1427"/>
      <c r="AC107" s="1427"/>
      <c r="AD107" s="1427"/>
      <c r="AE107" s="1427"/>
      <c r="AF107" s="1427"/>
      <c r="AG107" s="1427"/>
      <c r="AH107" s="1427"/>
      <c r="AI107" s="1427"/>
      <c r="AJ107" s="1428"/>
      <c r="AK107" s="1428"/>
      <c r="AL107" s="1429">
        <v>1</v>
      </c>
    </row>
    <row r="108" spans="1:38" s="877" customFormat="1" ht="30" customHeight="1">
      <c r="A108" s="1425"/>
      <c r="B108" s="1433"/>
      <c r="C108" s="1434"/>
      <c r="D108" s="1153" t="s">
        <v>16</v>
      </c>
      <c r="E108" s="2150"/>
      <c r="F108" s="2140"/>
      <c r="G108" s="2140"/>
      <c r="H108" s="2141"/>
      <c r="I108" s="2141"/>
      <c r="J108" s="2142"/>
      <c r="K108" s="2142"/>
      <c r="L108" s="2142"/>
      <c r="M108" s="2142"/>
      <c r="N108" s="1425"/>
      <c r="O108" s="1426"/>
      <c r="P108" s="1433"/>
      <c r="Q108" s="1426"/>
      <c r="R108" s="1426"/>
      <c r="S108" s="1426"/>
      <c r="T108" s="1427"/>
      <c r="U108" s="1427"/>
      <c r="V108" s="1437"/>
      <c r="W108" s="1437"/>
      <c r="X108" s="1437"/>
      <c r="Y108" s="1427"/>
      <c r="Z108" s="1438"/>
      <c r="AA108" s="1427"/>
      <c r="AB108" s="1427"/>
      <c r="AC108" s="1427"/>
      <c r="AD108" s="1427"/>
      <c r="AE108" s="1427"/>
      <c r="AF108" s="1427"/>
      <c r="AG108" s="1427"/>
      <c r="AH108" s="1427"/>
      <c r="AI108" s="1427"/>
      <c r="AJ108" s="1428"/>
      <c r="AK108" s="1428"/>
      <c r="AL108" s="1429">
        <v>1</v>
      </c>
    </row>
    <row r="109" spans="1:38" s="877" customFormat="1" ht="30" customHeight="1">
      <c r="A109" s="1425"/>
      <c r="B109" s="1433"/>
      <c r="C109" s="1434"/>
      <c r="D109" s="1425"/>
      <c r="E109" s="1425"/>
      <c r="F109" s="1425"/>
      <c r="G109" s="1425"/>
      <c r="H109" s="1425"/>
      <c r="I109" s="1426"/>
      <c r="J109" s="1425"/>
      <c r="K109" s="1425"/>
      <c r="L109" s="1425"/>
      <c r="M109" s="1425"/>
      <c r="N109" s="1425"/>
      <c r="O109" s="1426"/>
      <c r="P109" s="1433"/>
      <c r="Q109" s="1426"/>
      <c r="R109" s="1426"/>
      <c r="S109" s="1426"/>
      <c r="T109" s="1427"/>
      <c r="U109" s="1427"/>
      <c r="V109" s="1437"/>
      <c r="W109" s="1437"/>
      <c r="X109" s="1437"/>
      <c r="Y109" s="1427"/>
      <c r="Z109" s="1438"/>
      <c r="AA109" s="1427"/>
      <c r="AB109" s="1427"/>
      <c r="AC109" s="1427"/>
      <c r="AD109" s="1427"/>
      <c r="AE109" s="1427"/>
      <c r="AF109" s="1427"/>
      <c r="AG109" s="1427"/>
      <c r="AH109" s="1427"/>
      <c r="AI109" s="1427"/>
      <c r="AJ109" s="1428"/>
      <c r="AK109" s="1428"/>
      <c r="AL109" s="1429">
        <v>1</v>
      </c>
    </row>
    <row r="110" spans="1:38" s="877" customFormat="1" ht="30" customHeight="1">
      <c r="A110" s="1425"/>
      <c r="B110" s="1425"/>
      <c r="C110" s="1453"/>
      <c r="D110" s="1453" t="s">
        <v>3342</v>
      </c>
      <c r="E110" s="1455"/>
      <c r="F110" s="1433"/>
      <c r="G110" s="1455"/>
      <c r="H110" s="1455"/>
      <c r="I110" s="1455"/>
      <c r="J110" s="1455"/>
      <c r="K110" s="1455"/>
      <c r="L110" s="1455"/>
      <c r="M110" s="1455"/>
      <c r="N110" s="1455"/>
      <c r="O110" s="1455"/>
      <c r="P110" s="1452"/>
      <c r="Q110" s="1452"/>
      <c r="R110" s="1452"/>
      <c r="S110" s="1452"/>
      <c r="T110" s="1427"/>
      <c r="U110" s="1427"/>
      <c r="V110" s="1427"/>
      <c r="W110" s="1427"/>
      <c r="X110" s="1427"/>
      <c r="Y110" s="1437"/>
      <c r="Z110" s="1427"/>
      <c r="AA110" s="1427"/>
      <c r="AB110" s="1427"/>
      <c r="AC110" s="1427"/>
      <c r="AD110" s="1428"/>
      <c r="AE110" s="1428"/>
      <c r="AF110" s="1428"/>
      <c r="AG110" s="1428"/>
      <c r="AH110" s="1428"/>
      <c r="AI110" s="1428"/>
      <c r="AJ110" s="1428"/>
      <c r="AK110" s="1428"/>
      <c r="AL110" s="1429">
        <v>1</v>
      </c>
    </row>
    <row r="111" spans="1:38" s="877" customFormat="1" ht="30" customHeight="1">
      <c r="A111" s="1425"/>
      <c r="B111" s="1425"/>
      <c r="C111" s="1453"/>
      <c r="D111" s="1464" t="s">
        <v>2058</v>
      </c>
      <c r="E111" s="1455"/>
      <c r="F111" s="1433"/>
      <c r="G111" s="1455"/>
      <c r="H111" s="1455"/>
      <c r="I111" s="1455"/>
      <c r="J111" s="1455"/>
      <c r="K111" s="1455"/>
      <c r="L111" s="1455"/>
      <c r="M111" s="140" t="s">
        <v>119</v>
      </c>
      <c r="N111" s="141"/>
      <c r="O111" s="142"/>
      <c r="P111" s="1427"/>
      <c r="Q111" s="1427"/>
      <c r="R111" s="1427"/>
      <c r="S111" s="1427"/>
      <c r="T111" s="1427"/>
      <c r="U111" s="1427"/>
      <c r="V111" s="1427"/>
      <c r="W111" s="1427"/>
      <c r="X111" s="1427"/>
      <c r="Y111" s="1437"/>
      <c r="Z111" s="1427"/>
      <c r="AA111" s="1427"/>
      <c r="AB111" s="1427"/>
      <c r="AC111" s="1427"/>
      <c r="AD111" s="1428"/>
      <c r="AE111" s="1428"/>
      <c r="AF111" s="1428"/>
      <c r="AG111" s="1428"/>
      <c r="AH111" s="1428"/>
      <c r="AI111" s="1428"/>
      <c r="AJ111" s="1428"/>
      <c r="AK111" s="1428"/>
      <c r="AL111" s="1429">
        <v>1</v>
      </c>
    </row>
    <row r="112" spans="1:38" s="877" customFormat="1" ht="30" customHeight="1">
      <c r="A112" s="1425"/>
      <c r="B112" s="1474" t="s">
        <v>3343</v>
      </c>
      <c r="C112" s="1454"/>
      <c r="D112" s="1455"/>
      <c r="E112" s="1455"/>
      <c r="F112" s="1455"/>
      <c r="G112" s="1455"/>
      <c r="H112" s="1455"/>
      <c r="I112" s="1455"/>
      <c r="J112" s="1455"/>
      <c r="K112" s="1455"/>
      <c r="L112" s="1455"/>
      <c r="M112" s="1719" t="s">
        <v>126</v>
      </c>
      <c r="N112" s="144" t="s">
        <v>127</v>
      </c>
      <c r="O112" s="145"/>
      <c r="P112" s="1452"/>
      <c r="Q112" s="1452"/>
      <c r="R112" s="1452"/>
      <c r="S112" s="1427"/>
      <c r="T112" s="1427"/>
      <c r="U112" s="1427"/>
      <c r="V112" s="1427"/>
      <c r="W112" s="1427"/>
      <c r="X112" s="1427"/>
      <c r="Y112" s="1437"/>
      <c r="Z112" s="1427"/>
      <c r="AA112" s="1427"/>
      <c r="AB112" s="1427"/>
      <c r="AC112" s="1427"/>
      <c r="AD112" s="1428"/>
      <c r="AE112" s="1428"/>
      <c r="AF112" s="1428"/>
      <c r="AG112" s="1428"/>
      <c r="AH112" s="1428"/>
      <c r="AI112" s="1428"/>
      <c r="AJ112" s="1428"/>
      <c r="AK112" s="1428"/>
      <c r="AL112" s="1429">
        <v>1</v>
      </c>
    </row>
    <row r="113" spans="1:40" s="877" customFormat="1" ht="30" customHeight="1">
      <c r="A113" s="1425"/>
      <c r="B113" s="1476" t="s">
        <v>3344</v>
      </c>
      <c r="C113" s="1427"/>
      <c r="D113" s="1427"/>
      <c r="E113" s="1427"/>
      <c r="F113" s="1427"/>
      <c r="G113" s="1427"/>
      <c r="H113" s="1427"/>
      <c r="I113" s="1427"/>
      <c r="J113" s="1427"/>
      <c r="K113" s="1455"/>
      <c r="L113" s="1455"/>
      <c r="M113" s="1719"/>
      <c r="N113" s="144" t="s">
        <v>128</v>
      </c>
      <c r="O113" s="145"/>
      <c r="P113" s="1452"/>
      <c r="Q113" s="1452"/>
      <c r="R113" s="1452"/>
      <c r="S113" s="1427"/>
      <c r="T113" s="1427"/>
      <c r="U113" s="1427"/>
      <c r="V113" s="1427"/>
      <c r="W113" s="1427"/>
      <c r="X113" s="1427"/>
      <c r="Y113" s="1437"/>
      <c r="Z113" s="1427"/>
      <c r="AA113" s="1427"/>
      <c r="AB113" s="1452"/>
      <c r="AC113" s="1452"/>
      <c r="AD113" s="1452"/>
      <c r="AE113" s="1452"/>
      <c r="AF113" s="1452"/>
      <c r="AG113" s="1452"/>
      <c r="AH113" s="1452"/>
      <c r="AI113" s="1452"/>
      <c r="AJ113" s="1452"/>
      <c r="AK113" s="1452"/>
      <c r="AL113" s="1429">
        <v>1</v>
      </c>
    </row>
    <row r="114" spans="1:40" s="877" customFormat="1" ht="30" customHeight="1">
      <c r="A114" s="1425"/>
      <c r="B114" s="1476" t="s">
        <v>3345</v>
      </c>
      <c r="C114" s="1427"/>
      <c r="D114" s="1427"/>
      <c r="E114" s="1427"/>
      <c r="F114" s="1427"/>
      <c r="G114" s="1427"/>
      <c r="H114" s="1427"/>
      <c r="I114" s="1427"/>
      <c r="J114" s="1427"/>
      <c r="K114" s="1455"/>
      <c r="L114" s="1455"/>
      <c r="M114" s="1719"/>
      <c r="N114" s="144" t="s">
        <v>131</v>
      </c>
      <c r="O114" s="145"/>
      <c r="P114" s="1452"/>
      <c r="Q114" s="1452"/>
      <c r="R114" s="1452"/>
      <c r="S114" s="1427"/>
      <c r="T114" s="1427"/>
      <c r="U114" s="1427"/>
      <c r="V114" s="1427"/>
      <c r="W114" s="1427"/>
      <c r="X114" s="1427"/>
      <c r="Y114" s="1437"/>
      <c r="Z114" s="1427"/>
      <c r="AA114" s="1427"/>
      <c r="AB114" s="1452"/>
      <c r="AC114" s="1452"/>
      <c r="AD114" s="1452"/>
      <c r="AE114" s="1452"/>
      <c r="AF114" s="1452"/>
      <c r="AG114" s="1452"/>
      <c r="AH114" s="1452"/>
      <c r="AI114" s="1452"/>
      <c r="AJ114" s="1452"/>
      <c r="AK114" s="1452"/>
      <c r="AL114" s="1429">
        <v>1</v>
      </c>
    </row>
    <row r="115" spans="1:40" s="877" customFormat="1" ht="30" customHeight="1">
      <c r="A115" s="1425"/>
      <c r="B115" s="1478" t="s">
        <v>2758</v>
      </c>
      <c r="C115" s="1427"/>
      <c r="D115" s="1478" t="s">
        <v>11</v>
      </c>
      <c r="E115" s="1427"/>
      <c r="F115" s="1427"/>
      <c r="G115" s="1427"/>
      <c r="H115" s="1427"/>
      <c r="I115" s="1427"/>
      <c r="J115" s="1427"/>
      <c r="K115" s="1455"/>
      <c r="L115" s="1455"/>
      <c r="M115" s="1719"/>
      <c r="N115" s="144" t="s">
        <v>133</v>
      </c>
      <c r="O115" s="145"/>
      <c r="P115" s="1452"/>
      <c r="Q115" s="1452"/>
      <c r="R115" s="1452"/>
      <c r="S115" s="1427"/>
      <c r="T115" s="1427"/>
      <c r="U115" s="1427"/>
      <c r="V115" s="1427"/>
      <c r="W115" s="1427"/>
      <c r="X115" s="1427"/>
      <c r="Y115" s="1437"/>
      <c r="Z115" s="1427"/>
      <c r="AA115" s="1427"/>
      <c r="AB115" s="1452"/>
      <c r="AC115" s="1452"/>
      <c r="AD115" s="1452"/>
      <c r="AE115" s="1452"/>
      <c r="AF115" s="1452"/>
      <c r="AG115" s="1452"/>
      <c r="AH115" s="1452"/>
      <c r="AI115" s="1452"/>
      <c r="AJ115" s="1452"/>
      <c r="AK115" s="1452"/>
      <c r="AL115" s="1429">
        <v>1</v>
      </c>
    </row>
    <row r="116" spans="1:40" s="877" customFormat="1" ht="30" customHeight="1">
      <c r="A116" s="1425"/>
      <c r="B116" s="1476" t="s">
        <v>3346</v>
      </c>
      <c r="C116" s="1427"/>
      <c r="D116" s="1427"/>
      <c r="E116" s="1427"/>
      <c r="F116" s="1427"/>
      <c r="G116" s="1427"/>
      <c r="H116" s="1427"/>
      <c r="I116" s="1427"/>
      <c r="J116" s="1427"/>
      <c r="K116" s="1455"/>
      <c r="L116" s="1455"/>
      <c r="M116" s="1719"/>
      <c r="N116" s="144" t="s">
        <v>136</v>
      </c>
      <c r="O116" s="145"/>
      <c r="P116" s="1452"/>
      <c r="Q116" s="1452"/>
      <c r="R116" s="1452"/>
      <c r="S116" s="1427"/>
      <c r="T116" s="1427"/>
      <c r="U116" s="1427"/>
      <c r="V116" s="1427"/>
      <c r="W116" s="1427"/>
      <c r="X116" s="1427"/>
      <c r="Y116" s="1437"/>
      <c r="Z116" s="1427"/>
      <c r="AA116" s="1427"/>
      <c r="AB116" s="1452"/>
      <c r="AC116" s="1452"/>
      <c r="AD116" s="1452"/>
      <c r="AE116" s="1452"/>
      <c r="AF116" s="1452"/>
      <c r="AG116" s="1452"/>
      <c r="AH116" s="1452"/>
      <c r="AI116" s="1452"/>
      <c r="AJ116" s="1452"/>
      <c r="AK116" s="1452"/>
      <c r="AL116" s="1429">
        <v>1</v>
      </c>
    </row>
    <row r="117" spans="1:40" s="877" customFormat="1" ht="30" customHeight="1">
      <c r="A117" s="1425"/>
      <c r="B117" s="1476" t="s">
        <v>3347</v>
      </c>
      <c r="C117" s="1427"/>
      <c r="D117" s="1427"/>
      <c r="E117" s="1427"/>
      <c r="F117" s="1427"/>
      <c r="G117" s="1427"/>
      <c r="H117" s="1427"/>
      <c r="I117" s="1427"/>
      <c r="J117" s="1427"/>
      <c r="K117" s="1455"/>
      <c r="L117" s="1455"/>
      <c r="M117" s="1720"/>
      <c r="N117" s="149" t="s">
        <v>139</v>
      </c>
      <c r="O117" s="150"/>
      <c r="P117" s="1452"/>
      <c r="Q117" s="1452"/>
      <c r="R117" s="1452"/>
      <c r="S117" s="1427"/>
      <c r="T117" s="1427"/>
      <c r="U117" s="1427"/>
      <c r="V117" s="1427"/>
      <c r="W117" s="1427"/>
      <c r="X117" s="1427"/>
      <c r="Y117" s="1437"/>
      <c r="Z117" s="1427"/>
      <c r="AA117" s="1427"/>
      <c r="AB117" s="1452"/>
      <c r="AC117" s="1452"/>
      <c r="AD117" s="1452"/>
      <c r="AE117" s="1452"/>
      <c r="AF117" s="1452"/>
      <c r="AG117" s="1452"/>
      <c r="AH117" s="1452"/>
      <c r="AI117" s="1452"/>
      <c r="AJ117" s="1452"/>
      <c r="AK117" s="1452"/>
      <c r="AL117" s="1429">
        <v>1</v>
      </c>
    </row>
    <row r="118" spans="1:40" s="877" customFormat="1" ht="30" customHeight="1">
      <c r="A118" s="1425"/>
      <c r="B118" s="1476" t="s">
        <v>3348</v>
      </c>
      <c r="C118" s="1427"/>
      <c r="D118" s="1427"/>
      <c r="E118" s="1427"/>
      <c r="F118" s="1427"/>
      <c r="G118" s="1427"/>
      <c r="H118" s="1427"/>
      <c r="I118" s="1427"/>
      <c r="J118" s="1427"/>
      <c r="K118" s="1455"/>
      <c r="L118" s="1455"/>
      <c r="M118" s="1455"/>
      <c r="N118" s="1455"/>
      <c r="O118" s="1455"/>
      <c r="P118" s="1455"/>
      <c r="Q118" s="1452"/>
      <c r="R118" s="1452"/>
      <c r="S118" s="1427"/>
      <c r="T118" s="1427"/>
      <c r="U118" s="1427"/>
      <c r="V118" s="1427"/>
      <c r="W118" s="1427"/>
      <c r="X118" s="1427"/>
      <c r="Y118" s="1437"/>
      <c r="Z118" s="1427"/>
      <c r="AA118" s="1427"/>
      <c r="AB118" s="1452"/>
      <c r="AC118" s="1452"/>
      <c r="AD118" s="1452"/>
      <c r="AE118" s="1452"/>
      <c r="AF118" s="1452"/>
      <c r="AG118" s="1452"/>
      <c r="AH118" s="1452"/>
      <c r="AI118" s="1452"/>
      <c r="AJ118" s="1452"/>
      <c r="AK118" s="1452"/>
      <c r="AL118" s="1429">
        <v>1</v>
      </c>
    </row>
    <row r="119" spans="1:40" s="877" customFormat="1" ht="30" customHeight="1">
      <c r="A119" s="1425"/>
      <c r="B119" s="1427"/>
      <c r="C119" s="1427"/>
      <c r="D119" s="1427"/>
      <c r="E119" s="1427"/>
      <c r="F119" s="1427"/>
      <c r="G119" s="1427"/>
      <c r="H119" s="1427"/>
      <c r="I119" s="1427"/>
      <c r="J119" s="1427"/>
      <c r="K119" s="1455"/>
      <c r="L119" s="1455"/>
      <c r="M119" s="1455"/>
      <c r="N119" s="1455"/>
      <c r="O119" s="1455"/>
      <c r="P119" s="1455"/>
      <c r="Q119" s="1452"/>
      <c r="R119" s="1452"/>
      <c r="S119" s="1427"/>
      <c r="T119" s="1427"/>
      <c r="U119" s="1427"/>
      <c r="V119" s="1427"/>
      <c r="W119" s="1427"/>
      <c r="X119" s="1427"/>
      <c r="Y119" s="1437"/>
      <c r="Z119" s="1427"/>
      <c r="AA119" s="1427"/>
      <c r="AB119" s="1452"/>
      <c r="AC119" s="1452"/>
      <c r="AD119" s="1452"/>
      <c r="AE119" s="1452"/>
      <c r="AF119" s="1452"/>
      <c r="AG119" s="1452"/>
      <c r="AH119" s="1452"/>
      <c r="AI119" s="1452"/>
      <c r="AJ119" s="1452"/>
      <c r="AK119" s="1452"/>
      <c r="AL119" s="1429">
        <v>1</v>
      </c>
    </row>
    <row r="120" spans="1:40" s="877" customFormat="1" ht="30" customHeight="1">
      <c r="A120" s="1425"/>
      <c r="B120" s="1453"/>
      <c r="C120" s="1454"/>
      <c r="D120" s="1455"/>
      <c r="E120" s="1455"/>
      <c r="F120" s="1455"/>
      <c r="G120" s="1455"/>
      <c r="H120" s="1455"/>
      <c r="I120" s="1455"/>
      <c r="J120" s="1455"/>
      <c r="K120" s="1455"/>
      <c r="L120" s="1455"/>
      <c r="M120" s="1455"/>
      <c r="N120" s="1455"/>
      <c r="O120" s="1455"/>
      <c r="P120" s="1452"/>
      <c r="Q120" s="1452"/>
      <c r="R120" s="1452"/>
      <c r="S120" s="1452"/>
      <c r="T120" s="1452"/>
      <c r="U120" s="1452"/>
      <c r="V120" s="1452"/>
      <c r="W120" s="1452"/>
      <c r="X120" s="1452"/>
      <c r="Y120" s="1452"/>
      <c r="Z120" s="1452"/>
      <c r="AA120" s="1452"/>
      <c r="AB120" s="1452"/>
      <c r="AC120" s="1452"/>
      <c r="AD120" s="1452"/>
      <c r="AE120" s="1452"/>
      <c r="AF120" s="1452"/>
      <c r="AG120" s="1452"/>
      <c r="AH120" s="1452"/>
      <c r="AI120" s="1452"/>
      <c r="AJ120" s="1452"/>
      <c r="AK120" s="1452"/>
      <c r="AL120" s="1429">
        <v>1</v>
      </c>
    </row>
    <row r="121" spans="1:40" s="877" customFormat="1" ht="30" customHeight="1">
      <c r="A121" s="1425"/>
      <c r="B121" s="1481"/>
      <c r="C121" s="1482" t="s">
        <v>2769</v>
      </c>
      <c r="D121" s="1482"/>
      <c r="E121" s="1482"/>
      <c r="F121" s="1483"/>
      <c r="G121" s="1483"/>
      <c r="H121" s="1483"/>
      <c r="I121" s="1483"/>
      <c r="J121" s="1483"/>
      <c r="K121" s="1483"/>
      <c r="L121" s="1483"/>
      <c r="M121" s="1483"/>
      <c r="N121" s="1481"/>
      <c r="O121" s="1481"/>
      <c r="P121" s="1481"/>
      <c r="Q121" s="1452"/>
      <c r="R121" s="1452"/>
      <c r="S121" s="1452"/>
      <c r="T121" s="1452"/>
      <c r="U121" s="1452"/>
      <c r="V121" s="1452"/>
      <c r="W121" s="1452"/>
      <c r="X121" s="1452"/>
      <c r="Y121" s="1452"/>
      <c r="Z121" s="1452"/>
      <c r="AA121" s="1452"/>
      <c r="AB121" s="1452"/>
      <c r="AC121" s="1452"/>
      <c r="AD121" s="1452"/>
      <c r="AE121" s="1452"/>
      <c r="AF121" s="1452"/>
      <c r="AG121" s="1452"/>
      <c r="AH121" s="1452"/>
      <c r="AI121" s="1428"/>
      <c r="AJ121" s="1428"/>
      <c r="AK121" s="1428"/>
      <c r="AL121" s="1429">
        <v>1</v>
      </c>
    </row>
    <row r="122" spans="1:40" s="877" customFormat="1" ht="30" customHeight="1">
      <c r="A122" s="1425"/>
      <c r="B122" s="1484" t="s">
        <v>2770</v>
      </c>
      <c r="C122" s="1485"/>
      <c r="D122" s="1483"/>
      <c r="E122" s="1483"/>
      <c r="F122" s="1483"/>
      <c r="G122" s="1483"/>
      <c r="H122" s="1486" t="s">
        <v>2771</v>
      </c>
      <c r="I122" s="1483"/>
      <c r="J122" s="1483"/>
      <c r="K122" s="1483"/>
      <c r="L122" s="1483"/>
      <c r="M122" s="1483"/>
      <c r="N122" s="1481"/>
      <c r="O122" s="1481"/>
      <c r="P122" s="1481"/>
      <c r="Q122" s="1452"/>
      <c r="R122" s="1452"/>
      <c r="S122" s="1452"/>
      <c r="T122" s="1452"/>
      <c r="U122" s="1452"/>
      <c r="V122" s="1452"/>
      <c r="W122" s="1452"/>
      <c r="X122" s="1452"/>
      <c r="Y122" s="1452"/>
      <c r="Z122" s="1452"/>
      <c r="AA122" s="1452"/>
      <c r="AB122" s="1452"/>
      <c r="AC122" s="1452"/>
      <c r="AD122" s="1452"/>
      <c r="AE122" s="1452"/>
      <c r="AF122" s="1452"/>
      <c r="AG122" s="1452"/>
      <c r="AH122" s="1452"/>
      <c r="AI122" s="1428"/>
      <c r="AJ122" s="1428"/>
      <c r="AK122" s="1428"/>
      <c r="AL122" s="1429">
        <v>1</v>
      </c>
    </row>
    <row r="123" spans="1:40" s="877" customFormat="1" ht="30" customHeight="1">
      <c r="A123" s="1425"/>
      <c r="B123" s="1484"/>
      <c r="C123" s="1487" t="s">
        <v>2772</v>
      </c>
      <c r="D123" s="1487"/>
      <c r="E123" s="1487"/>
      <c r="F123" s="1487"/>
      <c r="G123" s="1487"/>
      <c r="H123" s="1487"/>
      <c r="I123" s="1487"/>
      <c r="J123" s="1487"/>
      <c r="K123" s="1487"/>
      <c r="L123" s="1487"/>
      <c r="M123" s="1487"/>
      <c r="N123" s="1487"/>
      <c r="O123" s="1487"/>
      <c r="P123" s="1487"/>
      <c r="Q123" s="1452"/>
      <c r="R123" s="1452"/>
      <c r="S123" s="1452"/>
      <c r="T123" s="1452"/>
      <c r="U123" s="1452"/>
      <c r="V123" s="1452"/>
      <c r="W123" s="1452"/>
      <c r="X123" s="1452"/>
      <c r="Y123" s="1452"/>
      <c r="Z123" s="1452"/>
      <c r="AA123" s="1452"/>
      <c r="AB123" s="1452"/>
      <c r="AC123" s="1452"/>
      <c r="AD123" s="1452"/>
      <c r="AE123" s="1452"/>
      <c r="AF123" s="1452"/>
      <c r="AG123" s="1452"/>
      <c r="AH123" s="1452"/>
      <c r="AI123" s="1428"/>
      <c r="AJ123" s="1428"/>
      <c r="AK123" s="1428"/>
      <c r="AL123" s="1429">
        <v>1</v>
      </c>
    </row>
    <row r="124" spans="1:40" s="877" customFormat="1" ht="30" customHeight="1">
      <c r="A124" s="1425"/>
      <c r="B124" s="1484"/>
      <c r="C124" s="1485"/>
      <c r="D124" s="1485"/>
      <c r="E124" s="1485"/>
      <c r="F124" s="1485"/>
      <c r="G124" s="1485"/>
      <c r="H124" s="1485"/>
      <c r="I124" s="1485"/>
      <c r="J124" s="1485"/>
      <c r="K124" s="1485"/>
      <c r="L124" s="1485"/>
      <c r="M124" s="1485"/>
      <c r="N124" s="1485"/>
      <c r="O124" s="1485"/>
      <c r="P124" s="1485"/>
      <c r="Q124" s="1452"/>
      <c r="R124" s="1452"/>
      <c r="S124" s="1452"/>
      <c r="T124" s="1452"/>
      <c r="U124" s="1452"/>
      <c r="V124" s="1452"/>
      <c r="W124" s="1452"/>
      <c r="X124" s="1452"/>
      <c r="Y124" s="1452"/>
      <c r="Z124" s="1452"/>
      <c r="AA124" s="1452"/>
      <c r="AB124" s="1452"/>
      <c r="AC124" s="1452"/>
      <c r="AD124" s="1452"/>
      <c r="AE124" s="1452"/>
      <c r="AF124" s="1452"/>
      <c r="AG124" s="1452"/>
      <c r="AH124" s="1452"/>
      <c r="AI124" s="1428"/>
      <c r="AJ124" s="1428"/>
      <c r="AK124" s="1428"/>
      <c r="AL124" s="1429">
        <v>1</v>
      </c>
    </row>
    <row r="125" spans="1:40" s="877" customFormat="1" ht="30" customHeight="1">
      <c r="A125" s="1425"/>
      <c r="B125" s="1453"/>
      <c r="C125" s="1454"/>
      <c r="D125" s="1455"/>
      <c r="E125" s="1455"/>
      <c r="F125" s="1455"/>
      <c r="G125" s="1455"/>
      <c r="H125" s="1455"/>
      <c r="I125" s="1455"/>
      <c r="J125" s="1455"/>
      <c r="K125" s="1455"/>
      <c r="L125" s="1455"/>
      <c r="M125" s="1455"/>
      <c r="N125" s="1455"/>
      <c r="O125" s="1455"/>
      <c r="P125" s="1452"/>
      <c r="Q125" s="1452"/>
      <c r="R125" s="1452"/>
      <c r="S125" s="1452"/>
      <c r="T125" s="1452"/>
      <c r="U125" s="1452"/>
      <c r="V125" s="1452"/>
      <c r="W125" s="1452"/>
      <c r="X125" s="1452"/>
      <c r="Y125" s="1452"/>
      <c r="Z125" s="1452"/>
      <c r="AA125" s="1452"/>
      <c r="AB125" s="1452"/>
      <c r="AC125" s="1452"/>
      <c r="AD125" s="1452"/>
      <c r="AE125" s="1452"/>
      <c r="AF125" s="1452"/>
      <c r="AG125" s="1452"/>
      <c r="AH125" s="1452"/>
      <c r="AI125" s="1428"/>
      <c r="AJ125" s="1428"/>
      <c r="AK125" s="1428"/>
      <c r="AL125" s="1429">
        <v>1</v>
      </c>
    </row>
    <row r="126" spans="1:40" ht="30" customHeight="1">
      <c r="A126" s="1427"/>
      <c r="B126" s="1427"/>
      <c r="C126" s="1427"/>
      <c r="D126" s="1427"/>
      <c r="E126" s="1427"/>
      <c r="F126" s="1427"/>
      <c r="G126" s="1427"/>
      <c r="H126" s="1427"/>
      <c r="I126" s="1427"/>
      <c r="J126" s="1427"/>
      <c r="K126" s="1427"/>
      <c r="L126" s="1427"/>
      <c r="M126" s="1427"/>
      <c r="N126" s="1427"/>
      <c r="O126" s="1427"/>
      <c r="P126" s="1427"/>
      <c r="Q126" s="1452"/>
      <c r="R126" s="1452"/>
      <c r="S126" s="1452"/>
      <c r="T126" s="1427"/>
      <c r="U126" s="1427"/>
      <c r="V126" s="1427"/>
      <c r="W126" s="1427"/>
      <c r="X126" s="1427"/>
      <c r="Y126" s="1437"/>
      <c r="Z126" s="1427"/>
      <c r="AA126" s="1427"/>
      <c r="AB126" s="1427"/>
      <c r="AC126" s="1427"/>
      <c r="AD126" s="1428"/>
      <c r="AE126" s="1428"/>
      <c r="AF126" s="1428"/>
      <c r="AG126" s="1428"/>
      <c r="AH126" s="1428"/>
      <c r="AI126" s="1428"/>
      <c r="AJ126" s="1428"/>
      <c r="AK126" s="1428"/>
      <c r="AL126" s="1429">
        <v>1</v>
      </c>
    </row>
    <row r="127" spans="1:40" s="1488" customFormat="1" ht="39.950000000000003" customHeight="1">
      <c r="A127" s="1425"/>
      <c r="B127" s="1489"/>
      <c r="C127" s="1453" t="s">
        <v>3305</v>
      </c>
      <c r="D127" s="1453"/>
      <c r="E127" s="1427"/>
      <c r="F127" s="1427"/>
      <c r="G127" s="1427"/>
      <c r="H127" s="1427"/>
      <c r="I127" s="1427"/>
      <c r="J127" s="1427"/>
      <c r="K127" s="1427"/>
      <c r="L127" s="1427"/>
      <c r="M127" s="1427"/>
      <c r="N127" s="1427"/>
      <c r="O127" s="1427"/>
      <c r="P127" s="1427"/>
      <c r="Q127" s="1427"/>
      <c r="R127" s="1427"/>
      <c r="S127" s="1427"/>
      <c r="T127" s="1427"/>
      <c r="U127" s="1427"/>
      <c r="V127" s="1427"/>
      <c r="W127" s="1427"/>
      <c r="X127" s="1427"/>
      <c r="Y127" s="1427"/>
      <c r="Z127" s="1427"/>
      <c r="AA127" s="1427"/>
      <c r="AB127" s="1427"/>
      <c r="AC127" s="1427"/>
      <c r="AD127" s="1427"/>
      <c r="AE127" s="1427"/>
      <c r="AF127" s="1427"/>
      <c r="AG127" s="1427"/>
      <c r="AH127" s="1427"/>
      <c r="AI127" s="1428"/>
      <c r="AJ127" s="1428"/>
      <c r="AK127" s="1428"/>
      <c r="AL127" s="1429">
        <v>1</v>
      </c>
      <c r="AM127" s="877"/>
      <c r="AN127" s="877"/>
    </row>
    <row r="128" spans="1:40" s="1488" customFormat="1" ht="39.950000000000003" customHeight="1">
      <c r="A128" s="1425"/>
      <c r="B128" s="1440" t="s">
        <v>3306</v>
      </c>
      <c r="C128" s="1434"/>
      <c r="D128" s="1425"/>
      <c r="E128" s="1425"/>
      <c r="F128" s="1425"/>
      <c r="G128" s="1425"/>
      <c r="H128" s="1425"/>
      <c r="I128" s="1490"/>
      <c r="J128" s="1425"/>
      <c r="K128" s="1425"/>
      <c r="L128" s="1425"/>
      <c r="M128" s="1425"/>
      <c r="N128" s="1425"/>
      <c r="O128" s="1490"/>
      <c r="P128" s="1490"/>
      <c r="Q128" s="1490"/>
      <c r="R128" s="1490"/>
      <c r="S128" s="1490"/>
      <c r="T128" s="1427"/>
      <c r="U128" s="1427"/>
      <c r="V128" s="1427"/>
      <c r="W128" s="1427"/>
      <c r="X128" s="1427"/>
      <c r="Y128" s="1427"/>
      <c r="Z128" s="1427"/>
      <c r="AA128" s="1427"/>
      <c r="AB128" s="1427"/>
      <c r="AC128" s="1427"/>
      <c r="AD128" s="1427"/>
      <c r="AE128" s="1427"/>
      <c r="AF128" s="1427"/>
      <c r="AG128" s="1427"/>
      <c r="AH128" s="1427"/>
      <c r="AI128" s="1428"/>
      <c r="AJ128" s="1428"/>
      <c r="AK128" s="1428"/>
      <c r="AL128" s="1429">
        <v>1</v>
      </c>
      <c r="AM128" s="877"/>
      <c r="AN128" s="877"/>
    </row>
    <row r="129" spans="1:40" s="1488" customFormat="1" ht="39.950000000000003" customHeight="1">
      <c r="A129" s="1425"/>
      <c r="B129" s="1440"/>
      <c r="C129" s="1434"/>
      <c r="D129" s="1425"/>
      <c r="E129" s="1425"/>
      <c r="F129" s="1425"/>
      <c r="G129" s="1425"/>
      <c r="H129" s="1425"/>
      <c r="I129" s="1490"/>
      <c r="J129" s="1425"/>
      <c r="K129" s="1425"/>
      <c r="L129" s="1425"/>
      <c r="M129" s="1425"/>
      <c r="N129" s="1425"/>
      <c r="O129" s="1490"/>
      <c r="P129" s="1490"/>
      <c r="Q129" s="1490"/>
      <c r="R129" s="1490"/>
      <c r="S129" s="1490"/>
      <c r="T129" s="1427"/>
      <c r="U129" s="1427"/>
      <c r="V129" s="1427"/>
      <c r="W129" s="1427"/>
      <c r="X129" s="1427"/>
      <c r="Y129" s="1427"/>
      <c r="Z129" s="1427"/>
      <c r="AA129" s="1427"/>
      <c r="AB129" s="1427"/>
      <c r="AC129" s="1427"/>
      <c r="AD129" s="1427"/>
      <c r="AE129" s="1427"/>
      <c r="AF129" s="1427"/>
      <c r="AG129" s="1427"/>
      <c r="AH129" s="1427"/>
      <c r="AI129" s="1428"/>
      <c r="AJ129" s="1428"/>
      <c r="AK129" s="1428"/>
      <c r="AL129" s="1429">
        <v>1</v>
      </c>
      <c r="AM129" s="877"/>
      <c r="AN129" s="877"/>
    </row>
    <row r="130" spans="1:40" ht="25.5">
      <c r="A130" s="1425"/>
      <c r="B130" s="1491"/>
      <c r="C130" s="1492"/>
      <c r="D130" s="1492"/>
      <c r="E130" s="1492"/>
      <c r="F130" s="1493"/>
      <c r="G130" s="1493"/>
      <c r="H130" s="1493"/>
      <c r="I130" s="1493"/>
      <c r="J130" s="1427"/>
      <c r="K130" s="1427"/>
      <c r="L130" s="1427"/>
      <c r="M130" s="1427"/>
      <c r="N130" s="1427"/>
      <c r="O130" s="1427"/>
      <c r="P130" s="1428"/>
      <c r="Q130" s="1490"/>
      <c r="R130" s="1490"/>
      <c r="S130" s="1490"/>
      <c r="T130" s="1427"/>
      <c r="U130" s="1427"/>
      <c r="V130" s="1427"/>
      <c r="W130" s="1427"/>
      <c r="X130" s="1427"/>
      <c r="Y130" s="1427"/>
      <c r="Z130" s="1427"/>
      <c r="AA130" s="1427"/>
      <c r="AB130" s="1427"/>
      <c r="AC130" s="1427"/>
      <c r="AD130" s="1427"/>
      <c r="AE130" s="1427"/>
      <c r="AF130" s="1427"/>
      <c r="AG130" s="1427"/>
      <c r="AH130" s="1427"/>
      <c r="AI130" s="1428"/>
      <c r="AJ130" s="1428"/>
      <c r="AK130" s="1428"/>
      <c r="AL130" s="1429">
        <v>1</v>
      </c>
    </row>
    <row r="131" spans="1:40">
      <c r="A131" s="1425"/>
      <c r="B131" s="1104">
        <v>18</v>
      </c>
      <c r="C131" s="1104">
        <v>19</v>
      </c>
      <c r="D131" s="1104">
        <v>15</v>
      </c>
      <c r="E131" s="1104">
        <v>11</v>
      </c>
      <c r="F131" s="1104">
        <v>16</v>
      </c>
      <c r="G131" s="1104">
        <v>11</v>
      </c>
      <c r="H131" s="1104">
        <v>21</v>
      </c>
      <c r="I131" s="1104">
        <v>17</v>
      </c>
      <c r="J131" s="1104">
        <v>11</v>
      </c>
      <c r="K131" s="1104">
        <v>11</v>
      </c>
      <c r="L131" s="1104">
        <v>11</v>
      </c>
      <c r="M131" s="1104">
        <v>18</v>
      </c>
      <c r="N131" s="1104">
        <v>11</v>
      </c>
      <c r="O131" s="1104">
        <v>19</v>
      </c>
      <c r="P131" s="1104">
        <v>13</v>
      </c>
      <c r="Q131" s="1490"/>
      <c r="R131" s="1490"/>
      <c r="S131" s="1490"/>
      <c r="T131" s="1427"/>
      <c r="U131" s="1427"/>
      <c r="V131" s="1427"/>
      <c r="W131" s="1427"/>
      <c r="X131" s="1427"/>
      <c r="Y131" s="1427"/>
      <c r="Z131" s="1427"/>
      <c r="AA131" s="1427"/>
      <c r="AB131" s="1427"/>
      <c r="AC131" s="1427"/>
      <c r="AD131" s="1427"/>
      <c r="AE131" s="1427"/>
      <c r="AF131" s="1427"/>
      <c r="AG131" s="1427"/>
      <c r="AH131" s="1427"/>
      <c r="AI131" s="1428"/>
      <c r="AJ131" s="1428"/>
      <c r="AK131" s="1428"/>
      <c r="AL131" s="1429">
        <v>1</v>
      </c>
    </row>
    <row r="132" spans="1:40" ht="26.25">
      <c r="A132" s="1425"/>
      <c r="B132" s="1716" t="s">
        <v>704</v>
      </c>
      <c r="C132" s="1717"/>
      <c r="D132" s="1717"/>
      <c r="E132" s="1717"/>
      <c r="F132" s="1717"/>
      <c r="G132" s="1717"/>
      <c r="H132" s="1717"/>
      <c r="I132" s="1717"/>
      <c r="J132" s="1717"/>
      <c r="K132" s="1717"/>
      <c r="L132" s="1717"/>
      <c r="M132" s="1717"/>
      <c r="N132" s="1717"/>
      <c r="O132" s="1717"/>
      <c r="P132" s="1718"/>
      <c r="Q132" s="1490"/>
      <c r="R132" s="1490"/>
      <c r="S132" s="1490"/>
      <c r="T132" s="1427"/>
      <c r="U132" s="1427"/>
      <c r="V132" s="1427"/>
      <c r="W132" s="1427"/>
      <c r="X132" s="1427"/>
      <c r="Y132" s="1427"/>
      <c r="Z132" s="1427"/>
      <c r="AA132" s="1427"/>
      <c r="AB132" s="1427"/>
      <c r="AC132" s="1427"/>
      <c r="AD132" s="1427"/>
      <c r="AE132" s="1427"/>
      <c r="AF132" s="1427"/>
      <c r="AG132" s="1427"/>
      <c r="AH132" s="1427"/>
      <c r="AI132" s="1428"/>
      <c r="AJ132" s="1428"/>
      <c r="AK132" s="1428"/>
      <c r="AL132" s="1429">
        <v>1</v>
      </c>
    </row>
    <row r="133" spans="1:40" ht="25.5">
      <c r="A133" s="1425"/>
      <c r="B133" s="762" t="s">
        <v>1699</v>
      </c>
      <c r="C133" s="1694" t="s">
        <v>3328</v>
      </c>
      <c r="D133" s="9"/>
      <c r="E133" s="1663"/>
      <c r="F133" s="1494"/>
      <c r="G133" s="1654" t="s">
        <v>3329</v>
      </c>
      <c r="H133" s="1672" t="s">
        <v>3335</v>
      </c>
      <c r="I133"/>
      <c r="J133" s="1731" t="s">
        <v>3330</v>
      </c>
      <c r="K133" s="1731"/>
      <c r="L133" s="1672" t="s">
        <v>3340</v>
      </c>
      <c r="M133" s="1495"/>
      <c r="N133" s="1668">
        <f>C134*B134</f>
        <v>1250</v>
      </c>
      <c r="O133" s="1669">
        <f>(C135*B134)/1000</f>
        <v>162.5</v>
      </c>
      <c r="P133" s="1676"/>
      <c r="Q133" s="1490"/>
      <c r="R133" s="1490"/>
      <c r="S133" s="1490"/>
      <c r="T133" s="1427"/>
      <c r="U133" s="1427"/>
      <c r="V133" s="1427"/>
      <c r="W133" s="1427"/>
      <c r="X133" s="1427"/>
      <c r="Y133" s="1427"/>
      <c r="Z133" s="1427"/>
      <c r="AA133" s="1427"/>
      <c r="AB133" s="1427"/>
      <c r="AC133" s="1427"/>
      <c r="AD133" s="1427"/>
      <c r="AE133" s="1427"/>
      <c r="AF133" s="1427"/>
      <c r="AG133" s="1427"/>
      <c r="AH133" s="1427"/>
      <c r="AI133" s="1428"/>
      <c r="AJ133" s="1428"/>
      <c r="AK133" s="1428"/>
      <c r="AL133" s="1429">
        <v>1</v>
      </c>
    </row>
    <row r="134" spans="1:40" ht="21">
      <c r="A134" s="1425"/>
      <c r="B134" s="1721">
        <v>1250</v>
      </c>
      <c r="C134" s="779">
        <v>1</v>
      </c>
      <c r="D134" s="1673" t="str">
        <f>"&lt; Nb of "&amp;J133&amp;" por persona "</f>
        <v xml:space="preserve">&lt; Nb of rebanadas por persona </v>
      </c>
      <c r="E134" s="1667"/>
      <c r="F134" s="9"/>
      <c r="G134" s="780">
        <v>7</v>
      </c>
      <c r="H134" s="1673" t="str">
        <f>"&lt; Nb "&amp;J133&amp;" in 1 " &amp;G133</f>
        <v>&lt; Nb rebanadas in 1 Barqueta(s)</v>
      </c>
      <c r="I134" s="1496"/>
      <c r="J134" s="1674" t="str">
        <f>IF(OR(G134="",N133=0),"",INT(N133/G134) &amp; " " &amp; G133 &amp; " de " &amp; G134 &amp; " " &amp; J133 &amp; IF(MOD(N133,G134)&gt;0," + 1 " &amp; G133 &amp; " de " &amp; TEXT(MOD(N133,G134),"0.00") &amp; " " &amp; J133,""))</f>
        <v>178 Barqueta(s) de 7 rebanadas + 1 Barqueta(s) de 4.00 rebanadas</v>
      </c>
      <c r="K134" s="1664"/>
      <c r="L134" s="1664"/>
      <c r="M134" s="1664"/>
      <c r="N134" s="1664"/>
      <c r="O134" s="1664"/>
      <c r="P134" s="1677"/>
      <c r="Q134" s="1490"/>
      <c r="R134" s="1490"/>
      <c r="S134" s="1490"/>
      <c r="T134" s="1427"/>
      <c r="U134" s="1427"/>
      <c r="V134" s="1427"/>
      <c r="W134" s="1427"/>
      <c r="X134" s="1427"/>
      <c r="Y134" s="1427"/>
      <c r="Z134" s="1427"/>
      <c r="AA134" s="1427"/>
      <c r="AB134" s="1427"/>
      <c r="AC134" s="1427"/>
      <c r="AD134" s="1427"/>
      <c r="AE134" s="1427"/>
      <c r="AF134" s="1427"/>
      <c r="AG134" s="1427"/>
      <c r="AH134" s="1427"/>
      <c r="AI134" s="1428"/>
      <c r="AJ134" s="1428"/>
      <c r="AK134" s="1428"/>
      <c r="AL134" s="1429">
        <v>1</v>
      </c>
    </row>
    <row r="135" spans="1:40" ht="21">
      <c r="A135" s="1425"/>
      <c r="B135" s="1721"/>
      <c r="C135" s="1671">
        <v>130</v>
      </c>
      <c r="D135" s="1692" t="s">
        <v>3341</v>
      </c>
      <c r="E135" s="1497"/>
      <c r="F135" s="9"/>
      <c r="G135" s="1670">
        <v>1.3</v>
      </c>
      <c r="H135" s="1653" t="str">
        <f>"&lt; weight per "&amp; G133</f>
        <v>&lt; weight per Barqueta(s)</v>
      </c>
      <c r="I135" s="1495"/>
      <c r="J135" s="1675" t="str">
        <f>IF(OR(O133&lt;=0,G135&lt;=0),"",_xlfn.LET(_xlpm.n,ROUND(O133/G135,9),_xlpm.q,INT(_xlpm.n),_xlpm.r,ROUND(O133-_xlpm.q*G135,9),_xlpm.base,_xlpm.q&amp;" "&amp;G133&amp;" de "&amp;TEXT(G135,"0.000")&amp;" kg",IF(_xlpm.r&lt;=0.000000001,_xlpm.base,_xlpm.base&amp;" + 1 "&amp;G133&amp;" de "&amp;TEXT(_xlpm.r,"0.000")&amp;" kg")))</f>
        <v>125 Barqueta(s) de 1.300 kg</v>
      </c>
      <c r="K135" s="1665"/>
      <c r="L135" s="1665"/>
      <c r="M135" s="1665"/>
      <c r="N135" s="1665"/>
      <c r="O135" s="1665"/>
      <c r="P135" s="1678"/>
      <c r="Q135" s="1490"/>
      <c r="R135" s="1490"/>
      <c r="S135" s="1490"/>
      <c r="T135" s="1427"/>
      <c r="U135" s="1427"/>
      <c r="V135" s="1427"/>
      <c r="W135" s="1427"/>
      <c r="X135" s="1427"/>
      <c r="Y135" s="1427"/>
      <c r="Z135" s="1427"/>
      <c r="AA135" s="1427"/>
      <c r="AB135" s="1427"/>
      <c r="AC135" s="1427"/>
      <c r="AD135" s="1452"/>
      <c r="AE135" s="1427"/>
      <c r="AF135" s="1427"/>
      <c r="AG135" s="1427"/>
      <c r="AH135" s="1427"/>
      <c r="AI135" s="1428"/>
      <c r="AJ135" s="1428"/>
      <c r="AK135" s="1428"/>
      <c r="AL135" s="1429">
        <v>1</v>
      </c>
    </row>
    <row r="136" spans="1:40" ht="21">
      <c r="A136" s="1425"/>
      <c r="B136" s="1679" t="s">
        <v>3331</v>
      </c>
      <c r="C136" s="1498"/>
      <c r="D136" s="1548"/>
      <c r="E136" s="1548"/>
      <c r="F136" s="1548"/>
      <c r="G136" s="1498"/>
      <c r="H136" s="1498"/>
      <c r="I136" s="1498"/>
      <c r="J136" s="1498"/>
      <c r="K136" s="1498"/>
      <c r="L136" s="1498"/>
      <c r="M136" s="1498"/>
      <c r="N136" s="1499"/>
      <c r="O136" s="1666"/>
      <c r="P136" s="1680"/>
      <c r="Q136" s="1490"/>
      <c r="R136" s="1490"/>
      <c r="S136" s="1490"/>
      <c r="T136" s="1427"/>
      <c r="U136" s="1427"/>
      <c r="V136" s="1427"/>
      <c r="W136" s="1427"/>
      <c r="X136" s="1427"/>
      <c r="Y136" s="1427"/>
      <c r="Z136" s="1427"/>
      <c r="AA136" s="1427"/>
      <c r="AB136" s="1427"/>
      <c r="AC136" s="1427"/>
      <c r="AD136" s="1452"/>
      <c r="AE136" s="1427"/>
      <c r="AF136" s="1427"/>
      <c r="AG136" s="1427"/>
      <c r="AH136" s="1427"/>
      <c r="AI136" s="1428"/>
      <c r="AJ136" s="1428"/>
      <c r="AK136" s="1428"/>
      <c r="AL136" s="1429">
        <v>1</v>
      </c>
    </row>
    <row r="137" spans="1:40" s="877" customFormat="1" ht="21">
      <c r="A137" s="1425"/>
      <c r="B137" s="1681"/>
      <c r="C137" s="1682"/>
      <c r="D137" s="1683"/>
      <c r="E137" s="1683"/>
      <c r="F137" s="1684"/>
      <c r="G137" s="1685"/>
      <c r="H137" s="1686"/>
      <c r="I137" s="1687"/>
      <c r="J137" s="1688"/>
      <c r="K137" s="1688"/>
      <c r="L137" s="1688"/>
      <c r="M137" s="1688"/>
      <c r="N137" s="1689"/>
      <c r="O137" s="1690"/>
      <c r="P137" s="1691"/>
      <c r="Q137" s="1490"/>
      <c r="R137" s="1490"/>
      <c r="S137" s="1490"/>
      <c r="T137" s="1427"/>
      <c r="U137" s="1427"/>
      <c r="V137" s="1427"/>
      <c r="W137" s="1427"/>
      <c r="X137" s="1427"/>
      <c r="Y137" s="1427"/>
      <c r="Z137" s="1427"/>
      <c r="AA137" s="1427"/>
      <c r="AB137" s="1427"/>
      <c r="AC137" s="1427"/>
      <c r="AD137" s="1452"/>
      <c r="AE137" s="1427"/>
      <c r="AF137" s="1427"/>
      <c r="AG137" s="1427"/>
      <c r="AH137" s="1427"/>
      <c r="AI137" s="1428"/>
      <c r="AJ137" s="1428"/>
      <c r="AK137" s="1428"/>
      <c r="AL137" s="1429">
        <v>1</v>
      </c>
    </row>
    <row r="138" spans="1:40" s="877" customFormat="1" ht="27">
      <c r="A138" s="1425"/>
      <c r="B138" s="1500"/>
      <c r="C138" s="1425"/>
      <c r="D138" s="1425"/>
      <c r="E138" s="1425"/>
      <c r="F138" s="1425"/>
      <c r="G138" s="1425"/>
      <c r="H138" s="1425"/>
      <c r="I138" s="1490"/>
      <c r="J138" s="1425"/>
      <c r="K138" s="1425"/>
      <c r="L138" s="1425"/>
      <c r="M138" s="1425"/>
      <c r="N138" s="1425"/>
      <c r="O138" s="1490"/>
      <c r="P138" s="1490"/>
      <c r="Q138" s="1490"/>
      <c r="R138" s="1490"/>
      <c r="S138" s="1490"/>
      <c r="T138" s="1427"/>
      <c r="U138" s="1427"/>
      <c r="V138" s="1427"/>
      <c r="W138" s="1427"/>
      <c r="X138" s="1427"/>
      <c r="Y138" s="1427"/>
      <c r="Z138" s="1427"/>
      <c r="AA138" s="1427"/>
      <c r="AB138" s="1427"/>
      <c r="AC138" s="1427"/>
      <c r="AD138" s="1452"/>
      <c r="AE138" s="1427"/>
      <c r="AF138" s="1427"/>
      <c r="AG138" s="1427"/>
      <c r="AH138" s="1427"/>
      <c r="AI138" s="1428"/>
      <c r="AJ138" s="1428"/>
      <c r="AK138" s="1428"/>
      <c r="AL138" s="1429">
        <v>1</v>
      </c>
    </row>
    <row r="139" spans="1:40" s="877" customFormat="1" ht="30" customHeight="1">
      <c r="A139" s="1425"/>
      <c r="B139" s="1501" t="s">
        <v>3307</v>
      </c>
      <c r="C139" s="1502"/>
      <c r="D139" s="1502"/>
      <c r="E139" s="1502"/>
      <c r="F139" s="1502"/>
      <c r="G139" s="1502"/>
      <c r="H139" s="1502"/>
      <c r="I139" s="1502"/>
      <c r="J139" s="1502"/>
      <c r="K139" s="1455" t="s">
        <v>22</v>
      </c>
      <c r="L139" s="1455"/>
      <c r="M139" s="1455"/>
      <c r="N139" s="1455"/>
      <c r="O139" s="1455"/>
      <c r="P139" s="1452"/>
      <c r="Q139" s="1452"/>
      <c r="R139" s="1452"/>
      <c r="S139" s="1490"/>
      <c r="T139" s="1427"/>
      <c r="U139" s="1427"/>
      <c r="V139" s="1427"/>
      <c r="W139" s="1452"/>
      <c r="X139" s="1452"/>
      <c r="Y139" s="1452"/>
      <c r="Z139" s="1452"/>
      <c r="AA139" s="1452"/>
      <c r="AB139" s="1452"/>
      <c r="AC139" s="1452"/>
      <c r="AD139" s="1452"/>
      <c r="AE139" s="1452"/>
      <c r="AF139" s="1428"/>
      <c r="AG139" s="1428"/>
      <c r="AH139" s="1428"/>
      <c r="AI139" s="1428"/>
      <c r="AJ139" s="1428"/>
      <c r="AK139" s="1428"/>
      <c r="AL139" s="1429">
        <v>1</v>
      </c>
    </row>
    <row r="140" spans="1:40" s="877" customFormat="1" ht="30" customHeight="1">
      <c r="A140" s="1425"/>
      <c r="B140" s="1503" t="s">
        <v>3308</v>
      </c>
      <c r="C140" s="1502"/>
      <c r="D140" s="1502"/>
      <c r="E140" s="1502"/>
      <c r="F140" s="1502"/>
      <c r="G140" s="1502"/>
      <c r="H140" s="1502"/>
      <c r="I140" s="1502"/>
      <c r="J140" s="1502"/>
      <c r="K140" s="1455" t="s">
        <v>22</v>
      </c>
      <c r="L140" s="1455"/>
      <c r="M140" s="1455"/>
      <c r="N140" s="1455"/>
      <c r="O140" s="1455"/>
      <c r="P140" s="1452"/>
      <c r="Q140" s="1452"/>
      <c r="R140" s="1452"/>
      <c r="S140" s="1490"/>
      <c r="T140" s="1427"/>
      <c r="U140" s="1427"/>
      <c r="V140" s="1427"/>
      <c r="W140" s="1452"/>
      <c r="X140" s="1452"/>
      <c r="Y140" s="1452"/>
      <c r="Z140" s="1452"/>
      <c r="AA140" s="1452"/>
      <c r="AB140" s="1452"/>
      <c r="AC140" s="1452"/>
      <c r="AD140" s="1452"/>
      <c r="AE140" s="1452"/>
      <c r="AF140" s="1428"/>
      <c r="AG140" s="1428"/>
      <c r="AH140" s="1428"/>
      <c r="AI140" s="1428"/>
      <c r="AJ140" s="1428"/>
      <c r="AK140" s="1428"/>
      <c r="AL140" s="1429">
        <v>1</v>
      </c>
    </row>
    <row r="141" spans="1:40" s="877" customFormat="1" ht="30" customHeight="1">
      <c r="A141" s="1425"/>
      <c r="B141" s="1503" t="s">
        <v>3309</v>
      </c>
      <c r="C141" s="1502"/>
      <c r="D141" s="1502"/>
      <c r="E141" s="1502"/>
      <c r="F141" s="1502"/>
      <c r="G141" s="1502"/>
      <c r="H141" s="1502"/>
      <c r="I141" s="1502"/>
      <c r="J141" s="1502"/>
      <c r="K141" s="1455" t="s">
        <v>22</v>
      </c>
      <c r="L141" s="1455"/>
      <c r="M141" s="1455"/>
      <c r="N141" s="1455"/>
      <c r="O141" s="1455"/>
      <c r="P141" s="1452"/>
      <c r="Q141" s="1452"/>
      <c r="R141" s="1452"/>
      <c r="S141" s="1452"/>
      <c r="T141" s="1452"/>
      <c r="U141" s="1452"/>
      <c r="V141" s="1452"/>
      <c r="W141" s="1452"/>
      <c r="X141" s="1452"/>
      <c r="Y141" s="1452"/>
      <c r="Z141" s="1452"/>
      <c r="AA141" s="1452"/>
      <c r="AB141" s="1452"/>
      <c r="AC141" s="1452"/>
      <c r="AD141" s="1452"/>
      <c r="AE141" s="1452"/>
      <c r="AF141" s="1428"/>
      <c r="AG141" s="1428"/>
      <c r="AH141" s="1428"/>
      <c r="AI141" s="1428"/>
      <c r="AJ141" s="1428"/>
      <c r="AK141" s="1428"/>
      <c r="AL141" s="1429">
        <v>1</v>
      </c>
    </row>
    <row r="142" spans="1:40" s="877" customFormat="1" ht="30" customHeight="1">
      <c r="A142" s="1425"/>
      <c r="B142" s="1503" t="s">
        <v>3310</v>
      </c>
      <c r="C142" s="1502"/>
      <c r="D142" s="1502"/>
      <c r="E142" s="1502"/>
      <c r="F142" s="1502"/>
      <c r="G142" s="1502"/>
      <c r="H142" s="1502"/>
      <c r="I142" s="1502"/>
      <c r="J142" s="1502"/>
      <c r="K142" s="1455" t="s">
        <v>22</v>
      </c>
      <c r="L142" s="1455"/>
      <c r="M142" s="1455"/>
      <c r="N142" s="1455"/>
      <c r="O142" s="1455"/>
      <c r="P142" s="1452"/>
      <c r="Q142" s="1452"/>
      <c r="R142" s="1452"/>
      <c r="S142" s="1452"/>
      <c r="T142" s="1452"/>
      <c r="U142" s="1452"/>
      <c r="V142" s="1452"/>
      <c r="W142" s="1452"/>
      <c r="X142" s="1452"/>
      <c r="Y142" s="1452"/>
      <c r="Z142" s="1452"/>
      <c r="AA142" s="1452"/>
      <c r="AB142" s="1452"/>
      <c r="AC142" s="1452"/>
      <c r="AD142" s="1452"/>
      <c r="AE142" s="1452"/>
      <c r="AF142" s="1428"/>
      <c r="AG142" s="1428"/>
      <c r="AH142" s="1428"/>
      <c r="AI142" s="1428"/>
      <c r="AJ142" s="1428"/>
      <c r="AK142" s="1428"/>
      <c r="AL142" s="1429">
        <v>1</v>
      </c>
    </row>
    <row r="143" spans="1:40" s="877" customFormat="1" ht="30" customHeight="1">
      <c r="A143" s="1425"/>
      <c r="B143" s="1504" t="s">
        <v>2781</v>
      </c>
      <c r="C143" s="1502"/>
      <c r="D143" s="1502"/>
      <c r="E143" s="1502"/>
      <c r="F143" s="1502"/>
      <c r="G143" s="1502"/>
      <c r="H143" s="1502"/>
      <c r="I143" s="1502"/>
      <c r="J143" s="1502"/>
      <c r="K143" s="1455" t="s">
        <v>22</v>
      </c>
      <c r="L143" s="1455"/>
      <c r="M143" s="1455"/>
      <c r="N143" s="1455"/>
      <c r="O143" s="1455"/>
      <c r="P143" s="1452"/>
      <c r="Q143" s="1452"/>
      <c r="R143" s="1452"/>
      <c r="S143" s="1452"/>
      <c r="T143" s="1452"/>
      <c r="U143" s="1452"/>
      <c r="V143" s="1452"/>
      <c r="W143" s="1452"/>
      <c r="X143" s="1452"/>
      <c r="Y143" s="1452"/>
      <c r="Z143" s="1452"/>
      <c r="AA143" s="1452"/>
      <c r="AB143" s="1452"/>
      <c r="AC143" s="1452"/>
      <c r="AD143" s="1452"/>
      <c r="AE143" s="1452"/>
      <c r="AF143" s="1428"/>
      <c r="AG143" s="1428"/>
      <c r="AH143" s="1428"/>
      <c r="AI143" s="1428"/>
      <c r="AJ143" s="1428"/>
      <c r="AK143" s="1428"/>
      <c r="AL143" s="1429">
        <v>1</v>
      </c>
    </row>
    <row r="144" spans="1:40" s="877" customFormat="1" ht="30" customHeight="1">
      <c r="A144" s="1425"/>
      <c r="B144" s="1503" t="s">
        <v>3311</v>
      </c>
      <c r="C144" s="1502"/>
      <c r="D144" s="1502"/>
      <c r="E144" s="1502"/>
      <c r="F144" s="1502"/>
      <c r="G144" s="1502"/>
      <c r="H144" s="1502"/>
      <c r="I144" s="1502"/>
      <c r="J144" s="1502"/>
      <c r="K144" s="1455" t="s">
        <v>22</v>
      </c>
      <c r="L144" s="1455"/>
      <c r="M144" s="1455"/>
      <c r="N144" s="1455"/>
      <c r="O144" s="1455"/>
      <c r="P144" s="1452"/>
      <c r="Q144" s="1452"/>
      <c r="R144" s="1452"/>
      <c r="S144" s="1452"/>
      <c r="T144" s="1452"/>
      <c r="U144" s="1452"/>
      <c r="V144" s="1452"/>
      <c r="W144" s="1452"/>
      <c r="X144" s="1452"/>
      <c r="Y144" s="1452"/>
      <c r="Z144" s="1452"/>
      <c r="AA144" s="1452"/>
      <c r="AB144" s="1452"/>
      <c r="AC144" s="1452"/>
      <c r="AD144" s="1452"/>
      <c r="AE144" s="1452"/>
      <c r="AF144" s="1428"/>
      <c r="AG144" s="1428"/>
      <c r="AH144" s="1428"/>
      <c r="AI144" s="1428"/>
      <c r="AJ144" s="1428"/>
      <c r="AK144" s="1428"/>
      <c r="AL144" s="1429">
        <v>1</v>
      </c>
    </row>
    <row r="145" spans="1:38" s="877" customFormat="1" ht="30" customHeight="1">
      <c r="A145" s="1425"/>
      <c r="B145" s="1505" t="s">
        <v>2783</v>
      </c>
      <c r="C145" s="1502"/>
      <c r="D145" s="1502"/>
      <c r="E145" s="1502"/>
      <c r="F145" s="1502"/>
      <c r="G145" s="1502"/>
      <c r="H145" s="1502"/>
      <c r="I145" s="1502"/>
      <c r="J145" s="1502"/>
      <c r="K145" s="1455" t="s">
        <v>22</v>
      </c>
      <c r="L145" s="1455"/>
      <c r="M145" s="1455"/>
      <c r="N145" s="1455"/>
      <c r="O145" s="1455"/>
      <c r="P145" s="1452"/>
      <c r="Q145" s="1452"/>
      <c r="R145" s="1452"/>
      <c r="S145" s="1452"/>
      <c r="T145" s="1452"/>
      <c r="U145" s="1452"/>
      <c r="V145" s="1452"/>
      <c r="W145" s="1452"/>
      <c r="X145" s="1452"/>
      <c r="Y145" s="1452"/>
      <c r="Z145" s="1452"/>
      <c r="AA145" s="1452"/>
      <c r="AB145" s="1452"/>
      <c r="AC145" s="1452"/>
      <c r="AD145" s="1452"/>
      <c r="AE145" s="1452"/>
      <c r="AF145" s="1428"/>
      <c r="AG145" s="1428"/>
      <c r="AH145" s="1428"/>
      <c r="AI145" s="1428"/>
      <c r="AJ145" s="1428"/>
      <c r="AK145" s="1428"/>
      <c r="AL145" s="1429">
        <v>1</v>
      </c>
    </row>
    <row r="146" spans="1:38" s="877" customFormat="1" ht="30" customHeight="1">
      <c r="A146" s="1425"/>
      <c r="B146" s="1503" t="s">
        <v>3312</v>
      </c>
      <c r="C146" s="1502"/>
      <c r="D146" s="1502"/>
      <c r="E146" s="1502"/>
      <c r="F146" s="1502"/>
      <c r="G146" s="1502"/>
      <c r="H146" s="1502"/>
      <c r="I146" s="1502"/>
      <c r="J146" s="1502"/>
      <c r="K146" s="1455" t="s">
        <v>22</v>
      </c>
      <c r="L146" s="1455"/>
      <c r="M146" s="1455"/>
      <c r="N146" s="1455"/>
      <c r="O146" s="1455"/>
      <c r="P146" s="1452"/>
      <c r="Q146" s="1452"/>
      <c r="R146" s="1452"/>
      <c r="S146" s="1452"/>
      <c r="T146" s="1452"/>
      <c r="U146" s="1452"/>
      <c r="V146" s="1452"/>
      <c r="W146" s="1452"/>
      <c r="X146" s="1452"/>
      <c r="Y146" s="1452"/>
      <c r="Z146" s="1452"/>
      <c r="AA146" s="1452"/>
      <c r="AB146" s="1452"/>
      <c r="AC146" s="1452"/>
      <c r="AD146" s="1452"/>
      <c r="AE146" s="1452"/>
      <c r="AF146" s="1428"/>
      <c r="AG146" s="1428"/>
      <c r="AH146" s="1428"/>
      <c r="AI146" s="1428"/>
      <c r="AJ146" s="1428"/>
      <c r="AK146" s="1428"/>
      <c r="AL146" s="1429">
        <v>1</v>
      </c>
    </row>
    <row r="147" spans="1:38" s="877" customFormat="1" ht="30" customHeight="1">
      <c r="A147" s="1425"/>
      <c r="B147" s="1502"/>
      <c r="C147" s="1502"/>
      <c r="D147" s="1502"/>
      <c r="E147" s="1502"/>
      <c r="F147" s="1502"/>
      <c r="G147" s="1502"/>
      <c r="H147" s="1502"/>
      <c r="I147" s="1502"/>
      <c r="J147" s="1502"/>
      <c r="K147" s="1455" t="s">
        <v>22</v>
      </c>
      <c r="L147" s="1455"/>
      <c r="M147" s="1455"/>
      <c r="N147" s="1455"/>
      <c r="O147" s="1455"/>
      <c r="P147" s="1452"/>
      <c r="Q147" s="1452"/>
      <c r="R147" s="1452"/>
      <c r="S147" s="1452"/>
      <c r="T147" s="1452"/>
      <c r="U147" s="1452"/>
      <c r="V147" s="1452"/>
      <c r="W147" s="1452"/>
      <c r="X147" s="1452"/>
      <c r="Y147" s="1452"/>
      <c r="Z147" s="1452"/>
      <c r="AA147" s="1452"/>
      <c r="AB147" s="1452"/>
      <c r="AC147" s="1452"/>
      <c r="AD147" s="1452"/>
      <c r="AE147" s="1452"/>
      <c r="AF147" s="1428"/>
      <c r="AG147" s="1428"/>
      <c r="AH147" s="1428"/>
      <c r="AI147" s="1428"/>
      <c r="AJ147" s="1428"/>
      <c r="AK147" s="1428"/>
      <c r="AL147" s="1429">
        <v>1</v>
      </c>
    </row>
    <row r="148" spans="1:38" s="877" customFormat="1" ht="30" customHeight="1">
      <c r="A148" s="1425"/>
      <c r="B148" s="1503" t="s">
        <v>3313</v>
      </c>
      <c r="C148" s="1502"/>
      <c r="D148" s="1502"/>
      <c r="E148" s="1502"/>
      <c r="F148" s="1502"/>
      <c r="G148" s="1502"/>
      <c r="H148" s="1502"/>
      <c r="I148" s="1502"/>
      <c r="J148" s="1502"/>
      <c r="K148" s="1455" t="s">
        <v>22</v>
      </c>
      <c r="L148" s="1455"/>
      <c r="M148" s="1455"/>
      <c r="N148" s="1455"/>
      <c r="O148" s="1455"/>
      <c r="P148" s="1452"/>
      <c r="Q148" s="1452"/>
      <c r="R148" s="1452"/>
      <c r="S148" s="1452"/>
      <c r="T148" s="1452"/>
      <c r="U148" s="1452"/>
      <c r="V148" s="1452"/>
      <c r="W148" s="1452"/>
      <c r="X148" s="1452"/>
      <c r="Y148" s="1452"/>
      <c r="Z148" s="1452"/>
      <c r="AA148" s="1452"/>
      <c r="AB148" s="1452"/>
      <c r="AC148" s="1452"/>
      <c r="AD148" s="1452"/>
      <c r="AE148" s="1452"/>
      <c r="AF148" s="1428"/>
      <c r="AG148" s="1428"/>
      <c r="AH148" s="1428"/>
      <c r="AI148" s="1428"/>
      <c r="AJ148" s="1428"/>
      <c r="AK148" s="1428"/>
      <c r="AL148" s="1429">
        <v>1</v>
      </c>
    </row>
    <row r="149" spans="1:38" s="877" customFormat="1" ht="30" customHeight="1">
      <c r="A149" s="1425"/>
      <c r="B149" s="1504" t="s">
        <v>2786</v>
      </c>
      <c r="C149" s="1502"/>
      <c r="D149" s="1502"/>
      <c r="E149" s="1502"/>
      <c r="F149" s="1502"/>
      <c r="G149" s="1502"/>
      <c r="H149" s="1502"/>
      <c r="I149" s="1502"/>
      <c r="J149" s="1502"/>
      <c r="K149" s="1455" t="s">
        <v>22</v>
      </c>
      <c r="L149" s="1455"/>
      <c r="M149" s="1455"/>
      <c r="N149" s="1455"/>
      <c r="O149" s="1455"/>
      <c r="P149" s="1452"/>
      <c r="Q149" s="1452"/>
      <c r="R149" s="1452"/>
      <c r="S149" s="1452"/>
      <c r="T149" s="1452"/>
      <c r="U149" s="1452"/>
      <c r="V149" s="1452"/>
      <c r="W149" s="1452"/>
      <c r="X149" s="1452"/>
      <c r="Y149" s="1452"/>
      <c r="Z149" s="1452"/>
      <c r="AA149" s="1452"/>
      <c r="AB149" s="1452"/>
      <c r="AC149" s="1452"/>
      <c r="AD149" s="1452"/>
      <c r="AE149" s="1452"/>
      <c r="AF149" s="1428"/>
      <c r="AG149" s="1428"/>
      <c r="AH149" s="1428"/>
      <c r="AI149" s="1428"/>
      <c r="AJ149" s="1428"/>
      <c r="AK149" s="1428"/>
      <c r="AL149" s="1429">
        <v>1</v>
      </c>
    </row>
    <row r="150" spans="1:38" s="877" customFormat="1" ht="30" customHeight="1">
      <c r="A150" s="1425"/>
      <c r="B150" s="1503"/>
      <c r="C150" s="1502"/>
      <c r="D150" s="1502"/>
      <c r="E150" s="1502"/>
      <c r="F150" s="1502"/>
      <c r="G150" s="1502"/>
      <c r="H150" s="1502"/>
      <c r="I150" s="1502"/>
      <c r="J150" s="1502"/>
      <c r="K150" s="1455" t="s">
        <v>22</v>
      </c>
      <c r="L150" s="1455"/>
      <c r="M150" s="1455"/>
      <c r="N150" s="1455"/>
      <c r="O150" s="1455"/>
      <c r="P150" s="1452"/>
      <c r="Q150" s="1452"/>
      <c r="R150" s="1452"/>
      <c r="S150" s="1452"/>
      <c r="T150" s="1452"/>
      <c r="U150" s="1452"/>
      <c r="V150" s="1452"/>
      <c r="W150" s="1452"/>
      <c r="X150" s="1452"/>
      <c r="Y150" s="1452"/>
      <c r="Z150" s="1452"/>
      <c r="AA150" s="1452"/>
      <c r="AB150" s="1452"/>
      <c r="AC150" s="1452"/>
      <c r="AD150" s="1452"/>
      <c r="AE150" s="1452"/>
      <c r="AF150" s="1428"/>
      <c r="AG150" s="1428"/>
      <c r="AH150" s="1428"/>
      <c r="AI150" s="1428"/>
      <c r="AJ150" s="1428"/>
      <c r="AK150" s="1428"/>
      <c r="AL150" s="1429">
        <v>1</v>
      </c>
    </row>
    <row r="151" spans="1:38" s="877" customFormat="1" ht="30" customHeight="1">
      <c r="A151" s="1425"/>
      <c r="B151" s="1503" t="s">
        <v>3314</v>
      </c>
      <c r="C151" s="1502"/>
      <c r="D151" s="1502"/>
      <c r="E151" s="1502"/>
      <c r="F151" s="1502"/>
      <c r="G151" s="1502"/>
      <c r="H151" s="1502"/>
      <c r="I151" s="1502"/>
      <c r="J151" s="1502"/>
      <c r="K151" s="1455" t="s">
        <v>22</v>
      </c>
      <c r="L151" s="1455"/>
      <c r="M151" s="1455"/>
      <c r="N151" s="1455"/>
      <c r="O151" s="1455"/>
      <c r="P151" s="1452"/>
      <c r="Q151" s="1452"/>
      <c r="R151" s="1452"/>
      <c r="S151" s="1452"/>
      <c r="T151" s="1452"/>
      <c r="U151" s="1452"/>
      <c r="V151" s="1452"/>
      <c r="W151" s="1452"/>
      <c r="X151" s="1452"/>
      <c r="Y151" s="1452"/>
      <c r="Z151" s="1452"/>
      <c r="AA151" s="1452"/>
      <c r="AB151" s="1452"/>
      <c r="AC151" s="1452"/>
      <c r="AD151" s="1452"/>
      <c r="AE151" s="1452"/>
      <c r="AF151" s="1428"/>
      <c r="AG151" s="1428"/>
      <c r="AH151" s="1428"/>
      <c r="AI151" s="1428"/>
      <c r="AJ151" s="1428"/>
      <c r="AK151" s="1428"/>
      <c r="AL151" s="1429">
        <v>1</v>
      </c>
    </row>
    <row r="152" spans="1:38" s="877" customFormat="1" ht="30" customHeight="1">
      <c r="A152" s="1425"/>
      <c r="B152" s="1504" t="s">
        <v>2788</v>
      </c>
      <c r="C152" s="1502"/>
      <c r="D152" s="1502"/>
      <c r="E152" s="1502"/>
      <c r="F152" s="1502"/>
      <c r="G152" s="1502"/>
      <c r="H152" s="1502"/>
      <c r="I152" s="1502"/>
      <c r="J152" s="1502"/>
      <c r="K152" s="1455" t="s">
        <v>22</v>
      </c>
      <c r="L152" s="1455"/>
      <c r="M152" s="1455"/>
      <c r="N152" s="1455"/>
      <c r="O152" s="1455"/>
      <c r="P152" s="1452"/>
      <c r="Q152" s="1452"/>
      <c r="R152" s="1452"/>
      <c r="S152" s="1452"/>
      <c r="T152" s="1452"/>
      <c r="U152" s="1452"/>
      <c r="V152" s="1452"/>
      <c r="W152" s="1452"/>
      <c r="X152" s="1452"/>
      <c r="Y152" s="1452"/>
      <c r="Z152" s="1452"/>
      <c r="AA152" s="1452"/>
      <c r="AB152" s="1452"/>
      <c r="AC152" s="1452"/>
      <c r="AD152" s="1452"/>
      <c r="AE152" s="1452"/>
      <c r="AF152" s="1428"/>
      <c r="AG152" s="1428"/>
      <c r="AH152" s="1428"/>
      <c r="AI152" s="1428"/>
      <c r="AJ152" s="1428"/>
      <c r="AK152" s="1428"/>
      <c r="AL152" s="1429">
        <v>1</v>
      </c>
    </row>
    <row r="153" spans="1:38" s="877" customFormat="1" ht="30" customHeight="1">
      <c r="A153" s="1425"/>
      <c r="B153" s="1504" t="s">
        <v>2789</v>
      </c>
      <c r="C153" s="1502"/>
      <c r="D153" s="1502"/>
      <c r="E153" s="1502"/>
      <c r="F153" s="1502"/>
      <c r="G153" s="1502"/>
      <c r="H153" s="1502"/>
      <c r="I153" s="1502"/>
      <c r="J153" s="1502"/>
      <c r="K153" s="1455" t="s">
        <v>22</v>
      </c>
      <c r="L153" s="1455"/>
      <c r="M153" s="1455"/>
      <c r="N153" s="1427"/>
      <c r="O153" s="1427"/>
      <c r="P153" s="1452"/>
      <c r="Q153" s="1452"/>
      <c r="R153" s="1452"/>
      <c r="S153" s="1452"/>
      <c r="T153" s="1452"/>
      <c r="U153" s="1452"/>
      <c r="V153" s="1452"/>
      <c r="W153" s="1452"/>
      <c r="X153" s="1452"/>
      <c r="Y153" s="1452"/>
      <c r="Z153" s="1452"/>
      <c r="AA153" s="1452"/>
      <c r="AB153" s="1452"/>
      <c r="AC153" s="1452"/>
      <c r="AD153" s="1452"/>
      <c r="AE153" s="1452"/>
      <c r="AF153" s="1428"/>
      <c r="AG153" s="1428"/>
      <c r="AH153" s="1428"/>
      <c r="AI153" s="1428"/>
      <c r="AJ153" s="1428"/>
      <c r="AK153" s="1428"/>
      <c r="AL153" s="1429">
        <v>1</v>
      </c>
    </row>
    <row r="154" spans="1:38" s="877" customFormat="1" ht="30" customHeight="1">
      <c r="A154" s="1425"/>
      <c r="B154" s="1503" t="s">
        <v>3315</v>
      </c>
      <c r="C154" s="1502"/>
      <c r="D154" s="1502"/>
      <c r="E154" s="1502"/>
      <c r="F154" s="1502"/>
      <c r="G154" s="1502"/>
      <c r="H154" s="1502"/>
      <c r="I154" s="1502"/>
      <c r="J154" s="1502"/>
      <c r="K154" s="1455"/>
      <c r="L154" s="1455"/>
      <c r="M154" s="1455"/>
      <c r="N154" s="1427"/>
      <c r="O154" s="1427"/>
      <c r="P154" s="1452"/>
      <c r="Q154" s="1452"/>
      <c r="R154" s="1452"/>
      <c r="S154" s="1452"/>
      <c r="T154" s="1452"/>
      <c r="U154" s="1452"/>
      <c r="V154" s="1452"/>
      <c r="W154" s="1452"/>
      <c r="X154" s="1452"/>
      <c r="Y154" s="1452"/>
      <c r="Z154" s="1452"/>
      <c r="AA154" s="1452"/>
      <c r="AB154" s="1452"/>
      <c r="AC154" s="1452"/>
      <c r="AD154" s="1452"/>
      <c r="AE154" s="1452"/>
      <c r="AF154" s="1428"/>
      <c r="AG154" s="1428"/>
      <c r="AH154" s="1428"/>
      <c r="AI154" s="1428"/>
      <c r="AJ154" s="1428"/>
      <c r="AK154" s="1428"/>
      <c r="AL154" s="1429">
        <v>1</v>
      </c>
    </row>
    <row r="155" spans="1:38" s="877" customFormat="1" ht="30" customHeight="1">
      <c r="A155" s="1425"/>
      <c r="B155" s="1504" t="s">
        <v>2791</v>
      </c>
      <c r="C155" s="1502"/>
      <c r="D155" s="1502"/>
      <c r="E155" s="1502"/>
      <c r="F155" s="1502"/>
      <c r="G155" s="1502"/>
      <c r="H155" s="1502"/>
      <c r="I155" s="1502"/>
      <c r="J155" s="1502"/>
      <c r="K155" s="1455"/>
      <c r="L155" s="1455"/>
      <c r="M155" s="1455"/>
      <c r="N155" s="1427"/>
      <c r="O155" s="1427"/>
      <c r="P155" s="1452"/>
      <c r="Q155" s="1452"/>
      <c r="R155" s="1452"/>
      <c r="S155" s="1452"/>
      <c r="T155" s="1452"/>
      <c r="U155" s="1452"/>
      <c r="V155" s="1452"/>
      <c r="W155" s="1452"/>
      <c r="X155" s="1452"/>
      <c r="Y155" s="1452"/>
      <c r="Z155" s="1452"/>
      <c r="AA155" s="1452"/>
      <c r="AB155" s="1452"/>
      <c r="AC155" s="1452"/>
      <c r="AD155" s="1452"/>
      <c r="AE155" s="1452"/>
      <c r="AF155" s="1428"/>
      <c r="AG155" s="1428"/>
      <c r="AH155" s="1428"/>
      <c r="AI155" s="1428"/>
      <c r="AJ155" s="1428"/>
      <c r="AK155" s="1428"/>
      <c r="AL155" s="1429">
        <v>1</v>
      </c>
    </row>
    <row r="156" spans="1:38" s="877" customFormat="1" ht="27">
      <c r="A156" s="1425"/>
      <c r="B156" s="1500"/>
      <c r="C156" s="1425"/>
      <c r="D156" s="1425"/>
      <c r="E156" s="1425"/>
      <c r="F156" s="1425"/>
      <c r="G156" s="1425"/>
      <c r="H156" s="1425"/>
      <c r="I156" s="1490"/>
      <c r="J156" s="1425"/>
      <c r="K156" s="1425"/>
      <c r="L156" s="1425"/>
      <c r="M156" s="1425"/>
      <c r="N156" s="1425"/>
      <c r="O156" s="1427"/>
      <c r="P156" s="1490"/>
      <c r="Q156" s="1490"/>
      <c r="R156" s="1490"/>
      <c r="S156" s="1490"/>
      <c r="T156" s="1427"/>
      <c r="U156" s="1427"/>
      <c r="V156" s="1427"/>
      <c r="W156" s="1427"/>
      <c r="X156" s="1427"/>
      <c r="Y156" s="1427"/>
      <c r="Z156" s="1427"/>
      <c r="AA156" s="1427"/>
      <c r="AB156" s="1427"/>
      <c r="AC156" s="1427"/>
      <c r="AD156" s="1427"/>
      <c r="AE156" s="1427"/>
      <c r="AF156" s="1427"/>
      <c r="AG156" s="1427"/>
      <c r="AH156" s="1427"/>
      <c r="AI156" s="1428"/>
      <c r="AJ156" s="1428"/>
      <c r="AK156" s="1428"/>
      <c r="AL156" s="1429">
        <v>1</v>
      </c>
    </row>
    <row r="157" spans="1:38" s="877" customFormat="1" ht="26.25">
      <c r="A157" s="1425"/>
      <c r="B157" s="1506" t="s">
        <v>3327</v>
      </c>
      <c r="C157" s="1507"/>
      <c r="D157" s="1508"/>
      <c r="E157" s="1491"/>
      <c r="F157" s="1509"/>
      <c r="G157" s="1509"/>
      <c r="H157" s="1509"/>
      <c r="I157" s="1509"/>
      <c r="J157" s="1510"/>
      <c r="K157" s="1510"/>
      <c r="L157" s="1427"/>
      <c r="M157" s="1427"/>
      <c r="N157" s="1427"/>
      <c r="O157" s="1427"/>
      <c r="P157" s="1428"/>
      <c r="Q157" s="1490"/>
      <c r="R157" s="1490"/>
      <c r="S157" s="1490"/>
      <c r="T157" s="1427"/>
      <c r="U157" s="1427"/>
      <c r="V157" s="1427"/>
      <c r="W157" s="1427"/>
      <c r="X157" s="1427"/>
      <c r="Y157" s="1427"/>
      <c r="Z157" s="1427"/>
      <c r="AA157" s="1427"/>
      <c r="AB157" s="1427"/>
      <c r="AC157" s="1427"/>
      <c r="AD157" s="1427"/>
      <c r="AE157" s="1427"/>
      <c r="AF157" s="1427"/>
      <c r="AG157" s="1427"/>
      <c r="AH157" s="1427"/>
      <c r="AI157" s="1428"/>
      <c r="AJ157" s="1428"/>
      <c r="AK157" s="1428"/>
      <c r="AL157" s="1429">
        <v>1</v>
      </c>
    </row>
    <row r="158" spans="1:38" s="877" customFormat="1" ht="26.25">
      <c r="A158" s="1425"/>
      <c r="B158" s="1511" t="s">
        <v>2793</v>
      </c>
      <c r="C158" s="1512"/>
      <c r="D158" s="1513"/>
      <c r="E158" s="1514"/>
      <c r="F158" s="1514"/>
      <c r="G158" s="1514"/>
      <c r="H158" s="1514"/>
      <c r="I158" s="1514"/>
      <c r="J158" s="1514"/>
      <c r="K158" s="1510">
        <v>1</v>
      </c>
      <c r="L158" s="1427"/>
      <c r="M158" s="1427"/>
      <c r="N158" s="1427"/>
      <c r="O158" s="1427"/>
      <c r="P158" s="1428"/>
      <c r="Q158" s="1490"/>
      <c r="R158" s="1490"/>
      <c r="S158" s="1490"/>
      <c r="T158" s="1427"/>
      <c r="U158" s="1427"/>
      <c r="V158" s="1427"/>
      <c r="W158" s="1427"/>
      <c r="X158" s="1427"/>
      <c r="Y158" s="1427"/>
      <c r="Z158" s="1427"/>
      <c r="AA158" s="1427"/>
      <c r="AB158" s="1427"/>
      <c r="AC158" s="1427"/>
      <c r="AD158" s="1427"/>
      <c r="AE158" s="1427"/>
      <c r="AF158" s="1427"/>
      <c r="AG158" s="1427"/>
      <c r="AH158" s="1427"/>
      <c r="AI158" s="1428"/>
      <c r="AJ158" s="1428"/>
      <c r="AK158" s="1428"/>
      <c r="AL158" s="1429">
        <v>1</v>
      </c>
    </row>
    <row r="159" spans="1:38" s="877" customFormat="1" ht="26.25">
      <c r="A159" s="1425"/>
      <c r="B159" s="1515" t="s">
        <v>3316</v>
      </c>
      <c r="C159" s="1512"/>
      <c r="D159" s="1513"/>
      <c r="E159" s="1514"/>
      <c r="F159" s="1514"/>
      <c r="G159" s="1514"/>
      <c r="H159" s="1514"/>
      <c r="I159" s="1514"/>
      <c r="J159" s="1514"/>
      <c r="K159" s="1510">
        <v>1</v>
      </c>
      <c r="L159" s="1427"/>
      <c r="M159" s="1427"/>
      <c r="N159" s="1427"/>
      <c r="O159" s="1427"/>
      <c r="P159" s="1428"/>
      <c r="Q159" s="1490"/>
      <c r="R159" s="1490"/>
      <c r="S159" s="1490"/>
      <c r="T159" s="1427"/>
      <c r="U159" s="1427"/>
      <c r="V159" s="1427"/>
      <c r="W159" s="1427"/>
      <c r="X159" s="1427"/>
      <c r="Y159" s="1427"/>
      <c r="Z159" s="1427"/>
      <c r="AA159" s="1427"/>
      <c r="AB159" s="1427"/>
      <c r="AC159" s="1427"/>
      <c r="AD159" s="1427"/>
      <c r="AE159" s="1427"/>
      <c r="AF159" s="1427"/>
      <c r="AG159" s="1427"/>
      <c r="AH159" s="1427"/>
      <c r="AI159" s="1428"/>
      <c r="AJ159" s="1428"/>
      <c r="AK159" s="1428"/>
      <c r="AL159" s="1429">
        <v>1</v>
      </c>
    </row>
    <row r="160" spans="1:38" s="877" customFormat="1" ht="26.25">
      <c r="A160" s="1425"/>
      <c r="B160" s="1516" t="s">
        <v>3317</v>
      </c>
      <c r="C160" s="1507"/>
      <c r="D160" s="1517"/>
      <c r="E160" s="1491"/>
      <c r="F160" s="1518" t="s">
        <v>2796</v>
      </c>
      <c r="G160" s="1509"/>
      <c r="H160" s="1509"/>
      <c r="I160" s="1509"/>
      <c r="J160" s="1510"/>
      <c r="K160" s="1510"/>
      <c r="L160" s="1427"/>
      <c r="M160" s="1427"/>
      <c r="N160" s="1427"/>
      <c r="O160" s="1427"/>
      <c r="P160" s="1428"/>
      <c r="Q160" s="1490"/>
      <c r="R160" s="1490"/>
      <c r="S160" s="1490"/>
      <c r="T160" s="1427"/>
      <c r="U160" s="1427"/>
      <c r="V160" s="1427"/>
      <c r="W160" s="1427"/>
      <c r="X160" s="1427"/>
      <c r="Y160" s="1427"/>
      <c r="Z160" s="1427"/>
      <c r="AA160" s="1427"/>
      <c r="AB160" s="1427"/>
      <c r="AC160" s="1427"/>
      <c r="AD160" s="1427"/>
      <c r="AE160" s="1427"/>
      <c r="AF160" s="1427"/>
      <c r="AG160" s="1427"/>
      <c r="AH160" s="1427"/>
      <c r="AI160" s="1428"/>
      <c r="AJ160" s="1428"/>
      <c r="AK160" s="1428"/>
      <c r="AL160" s="1429">
        <v>1</v>
      </c>
    </row>
    <row r="161" spans="1:40" s="877" customFormat="1" ht="26.25">
      <c r="A161" s="1425"/>
      <c r="B161" s="1519"/>
      <c r="C161" s="1520" t="s">
        <v>3318</v>
      </c>
      <c r="D161" s="1517"/>
      <c r="E161" s="1491"/>
      <c r="F161" s="1509"/>
      <c r="G161" s="1509"/>
      <c r="H161" s="1509"/>
      <c r="I161" s="1509"/>
      <c r="J161" s="1510">
        <v>1</v>
      </c>
      <c r="K161" s="1510">
        <v>1</v>
      </c>
      <c r="L161" s="1427"/>
      <c r="M161" s="1427"/>
      <c r="N161" s="1427"/>
      <c r="O161" s="1427"/>
      <c r="P161" s="1428"/>
      <c r="Q161" s="1490"/>
      <c r="R161" s="1490"/>
      <c r="S161" s="1490"/>
      <c r="T161" s="1427"/>
      <c r="U161" s="1427"/>
      <c r="V161" s="1427"/>
      <c r="W161" s="1427"/>
      <c r="X161" s="1427"/>
      <c r="Y161" s="1427"/>
      <c r="Z161" s="1427"/>
      <c r="AA161" s="1427"/>
      <c r="AB161" s="1427"/>
      <c r="AC161" s="1427"/>
      <c r="AD161" s="1427"/>
      <c r="AE161" s="1427"/>
      <c r="AF161" s="1427"/>
      <c r="AG161" s="1427"/>
      <c r="AH161" s="1427"/>
      <c r="AI161" s="1428"/>
      <c r="AJ161" s="1428"/>
      <c r="AK161" s="1428"/>
      <c r="AL161" s="1429">
        <v>1</v>
      </c>
    </row>
    <row r="162" spans="1:40" s="877" customFormat="1" ht="26.25">
      <c r="A162" s="1425"/>
      <c r="B162" s="1521" t="str">
        <f>IF(B161="","",IF(AND(CODE(LEFT(B161,1))=66,CODE(RIGHT(B161,1))=90),"",CHOOSE(MATCH((LEN(B161)&amp;CODE(RIGHT(B161,1)))*1,{165;190;265;290},1),CHAR(CODE(B161)+1),"AA",LEFT(B161,1)&amp;CHAR(CODE(RIGHT(B161,1))+1),"BA",LEFT(B161,2)&amp;CHAR(CODE(RIGHT(B161,1))+1))))</f>
        <v/>
      </c>
      <c r="C162" s="1522" t="str">
        <f ca="1">_xlfn.FORMULATEXT(B162)</f>
        <v>=SI(B161="";"";SI(ET(CODE(GAUCHE(B161;1))=66;CODE(DROITE(B161;1))=90);"";CHOISIR(EQUIV((NBCAR(B161)&amp;CODE(DROITE(B161;1)))*1;{165;190;265;290};1);CAR(CODE(B161)+1);"AA";GAUCHE(B161;1)&amp;CAR(CODE(DROITE(B161;1))+1);"BA";GAUCHE(B161;2)&amp;CAR(CODE(DROITE(B161;1))+1))))</v>
      </c>
      <c r="D162" s="1517"/>
      <c r="E162" s="1491"/>
      <c r="F162" s="1509"/>
      <c r="G162" s="1509"/>
      <c r="H162" s="1509"/>
      <c r="I162" s="1509"/>
      <c r="J162" s="1510"/>
      <c r="K162" s="1510"/>
      <c r="L162" s="1427"/>
      <c r="M162" s="1427"/>
      <c r="N162" s="1427"/>
      <c r="O162" s="1427"/>
      <c r="P162" s="1428"/>
      <c r="Q162" s="1490"/>
      <c r="R162" s="1490"/>
      <c r="S162" s="1490"/>
      <c r="T162" s="1427"/>
      <c r="U162" s="1427"/>
      <c r="V162" s="1427"/>
      <c r="W162" s="1427"/>
      <c r="X162" s="1427"/>
      <c r="Y162" s="1427"/>
      <c r="Z162" s="1427"/>
      <c r="AA162" s="1427"/>
      <c r="AB162" s="1427"/>
      <c r="AC162" s="1427"/>
      <c r="AD162" s="1427"/>
      <c r="AE162" s="1427"/>
      <c r="AF162" s="1427"/>
      <c r="AG162" s="1427"/>
      <c r="AH162" s="1427"/>
      <c r="AI162" s="1428"/>
      <c r="AJ162" s="1428"/>
      <c r="AK162" s="1428"/>
      <c r="AL162" s="1429">
        <v>1</v>
      </c>
    </row>
    <row r="163" spans="1:40" s="877" customFormat="1" ht="26.25">
      <c r="A163" s="1425"/>
      <c r="B163" s="1521"/>
      <c r="C163" s="1522"/>
      <c r="D163" s="1517"/>
      <c r="E163" s="1491"/>
      <c r="F163" s="1509"/>
      <c r="G163" s="1509"/>
      <c r="H163" s="1509"/>
      <c r="I163" s="1509"/>
      <c r="J163" s="1510"/>
      <c r="K163" s="1510"/>
      <c r="L163" s="1427"/>
      <c r="M163" s="1427"/>
      <c r="N163" s="1427"/>
      <c r="O163" s="1427"/>
      <c r="P163" s="1428"/>
      <c r="Q163" s="1490"/>
      <c r="R163" s="1490"/>
      <c r="S163" s="1490"/>
      <c r="T163" s="1427"/>
      <c r="U163" s="1427"/>
      <c r="V163" s="1427"/>
      <c r="W163" s="1427"/>
      <c r="X163" s="1427"/>
      <c r="Y163" s="1427"/>
      <c r="Z163" s="1427"/>
      <c r="AA163" s="1427"/>
      <c r="AB163" s="1427"/>
      <c r="AC163" s="1427"/>
      <c r="AD163" s="1427"/>
      <c r="AE163" s="1427"/>
      <c r="AF163" s="1427"/>
      <c r="AG163" s="1427"/>
      <c r="AH163" s="1427"/>
      <c r="AI163" s="1428"/>
      <c r="AJ163" s="1428"/>
      <c r="AK163" s="1428"/>
      <c r="AL163" s="1429">
        <v>1</v>
      </c>
    </row>
    <row r="164" spans="1:40" s="877" customFormat="1" ht="26.25">
      <c r="A164" s="1425"/>
      <c r="B164" s="1506" t="s">
        <v>3319</v>
      </c>
      <c r="C164" s="1506"/>
      <c r="D164" s="1506"/>
      <c r="E164" s="1506"/>
      <c r="F164" s="1506"/>
      <c r="G164" s="1506"/>
      <c r="H164" s="1427"/>
      <c r="I164" s="1493"/>
      <c r="J164" s="1427"/>
      <c r="K164" s="1427"/>
      <c r="L164" s="1427"/>
      <c r="M164" s="1427"/>
      <c r="N164" s="1427"/>
      <c r="O164" s="1427"/>
      <c r="P164" s="1428"/>
      <c r="Q164" s="1490"/>
      <c r="R164" s="1490"/>
      <c r="S164" s="1490"/>
      <c r="T164" s="1427"/>
      <c r="U164" s="1427"/>
      <c r="V164" s="1427"/>
      <c r="W164" s="1427"/>
      <c r="X164" s="1427"/>
      <c r="Y164" s="1427"/>
      <c r="Z164" s="1427"/>
      <c r="AA164" s="1427"/>
      <c r="AB164" s="1427"/>
      <c r="AC164" s="1427"/>
      <c r="AD164" s="1427"/>
      <c r="AE164" s="1427"/>
      <c r="AF164" s="1427"/>
      <c r="AG164" s="1427"/>
      <c r="AH164" s="1427"/>
      <c r="AI164" s="1428"/>
      <c r="AJ164" s="1428"/>
      <c r="AK164" s="1428"/>
      <c r="AL164" s="1429">
        <v>1</v>
      </c>
    </row>
    <row r="165" spans="1:40" s="877" customFormat="1" ht="26.25">
      <c r="A165" s="1425"/>
      <c r="B165" s="1506" t="s">
        <v>3320</v>
      </c>
      <c r="C165" s="1506"/>
      <c r="D165" s="1506"/>
      <c r="E165" s="1506"/>
      <c r="F165" s="1506"/>
      <c r="G165" s="1506"/>
      <c r="H165" s="1427"/>
      <c r="I165" s="1493"/>
      <c r="J165" s="1427"/>
      <c r="K165" s="1427"/>
      <c r="L165" s="1427"/>
      <c r="M165" s="1427"/>
      <c r="N165" s="1427"/>
      <c r="O165" s="1427"/>
      <c r="P165" s="1428"/>
      <c r="Q165" s="1490"/>
      <c r="R165" s="1490"/>
      <c r="S165" s="1490"/>
      <c r="T165" s="1427"/>
      <c r="U165" s="1427"/>
      <c r="V165" s="1427"/>
      <c r="W165" s="1427"/>
      <c r="X165" s="1427"/>
      <c r="Y165" s="1427"/>
      <c r="Z165" s="1427"/>
      <c r="AA165" s="1427"/>
      <c r="AB165" s="1427"/>
      <c r="AC165" s="1427"/>
      <c r="AD165" s="1427"/>
      <c r="AE165" s="1427"/>
      <c r="AF165" s="1427"/>
      <c r="AG165" s="1427"/>
      <c r="AH165" s="1427"/>
      <c r="AI165" s="1428"/>
      <c r="AJ165" s="1428"/>
      <c r="AK165" s="1428"/>
      <c r="AL165" s="1429">
        <v>1</v>
      </c>
    </row>
    <row r="166" spans="1:40" s="877" customFormat="1" ht="26.25">
      <c r="A166" s="1425"/>
      <c r="B166" s="1523" t="s">
        <v>882</v>
      </c>
      <c r="C166" s="1506" t="s">
        <v>3321</v>
      </c>
      <c r="D166" s="1493"/>
      <c r="E166" s="1493"/>
      <c r="F166" s="1493"/>
      <c r="G166" s="1493"/>
      <c r="H166" s="1427"/>
      <c r="I166" s="1493"/>
      <c r="J166" s="1427"/>
      <c r="K166" s="1427"/>
      <c r="L166" s="1427"/>
      <c r="M166" s="1427"/>
      <c r="N166" s="1427"/>
      <c r="O166" s="1427"/>
      <c r="P166" s="1428"/>
      <c r="Q166" s="1490"/>
      <c r="R166" s="1490"/>
      <c r="S166" s="1490"/>
      <c r="T166" s="1427"/>
      <c r="U166" s="1427"/>
      <c r="V166" s="1427"/>
      <c r="W166" s="1427"/>
      <c r="X166" s="1427"/>
      <c r="Y166" s="1427"/>
      <c r="Z166" s="1427"/>
      <c r="AA166" s="1427"/>
      <c r="AB166" s="1427"/>
      <c r="AC166" s="1427"/>
      <c r="AD166" s="1427"/>
      <c r="AE166" s="1427"/>
      <c r="AF166" s="1427"/>
      <c r="AG166" s="1427"/>
      <c r="AH166" s="1427"/>
      <c r="AI166" s="1428"/>
      <c r="AJ166" s="1428"/>
      <c r="AK166" s="1428"/>
      <c r="AL166" s="1429">
        <v>1</v>
      </c>
    </row>
    <row r="167" spans="1:40" s="877" customFormat="1" ht="26.25">
      <c r="A167" s="1425"/>
      <c r="B167" s="1524" t="str">
        <f>IF(COLUMN()-COLUMN(B167)+1&lt;=26, CHAR(64+COLUMN()-COLUMN(B167)+1), CHAR(64+INT((COLUMN()-COLUMN(B167))/26))&amp;CHAR(64+MOD(COLUMN()-COLUMN(B167)-1,26)+1))</f>
        <v>A</v>
      </c>
      <c r="C167" s="1519" t="s">
        <v>1730</v>
      </c>
      <c r="D167" s="1519" t="s">
        <v>1731</v>
      </c>
      <c r="E167" s="1519" t="s">
        <v>1732</v>
      </c>
      <c r="F167" s="1519" t="s">
        <v>2800</v>
      </c>
      <c r="G167" s="1493"/>
      <c r="H167" s="1427"/>
      <c r="I167" s="1493"/>
      <c r="J167" s="1427"/>
      <c r="K167" s="1427"/>
      <c r="L167" s="1427"/>
      <c r="M167" s="1427"/>
      <c r="N167" s="1427"/>
      <c r="O167" s="1427"/>
      <c r="P167" s="1428"/>
      <c r="Q167" s="1490"/>
      <c r="R167" s="1490"/>
      <c r="S167" s="1490"/>
      <c r="T167" s="1427"/>
      <c r="U167" s="1427"/>
      <c r="V167" s="1427"/>
      <c r="W167" s="1427"/>
      <c r="X167" s="1427"/>
      <c r="Y167" s="1427"/>
      <c r="Z167" s="1427"/>
      <c r="AA167" s="1427"/>
      <c r="AB167" s="1427"/>
      <c r="AC167" s="1427"/>
      <c r="AD167" s="1427"/>
      <c r="AE167" s="1427"/>
      <c r="AF167" s="1427"/>
      <c r="AG167" s="1427"/>
      <c r="AH167" s="1427"/>
      <c r="AI167" s="1428"/>
      <c r="AJ167" s="1428"/>
      <c r="AK167" s="1428"/>
      <c r="AL167" s="1429">
        <v>1</v>
      </c>
    </row>
    <row r="168" spans="1:40" s="877" customFormat="1" ht="26.25">
      <c r="A168" s="1425"/>
      <c r="B168" s="1506" t="s">
        <v>3322</v>
      </c>
      <c r="C168" s="1508"/>
      <c r="D168" s="1492"/>
      <c r="E168" s="1492"/>
      <c r="F168" s="1492"/>
      <c r="G168" s="1492"/>
      <c r="H168" s="1492"/>
      <c r="I168" s="1492"/>
      <c r="J168" s="1427"/>
      <c r="K168" s="1427"/>
      <c r="L168" s="1427"/>
      <c r="M168" s="1427"/>
      <c r="N168" s="1427"/>
      <c r="O168" s="1427"/>
      <c r="P168" s="1428"/>
      <c r="Q168" s="1490"/>
      <c r="R168" s="1490"/>
      <c r="S168" s="1490"/>
      <c r="T168" s="1427"/>
      <c r="U168" s="1427"/>
      <c r="V168" s="1427"/>
      <c r="W168" s="1427"/>
      <c r="X168" s="1427"/>
      <c r="Y168" s="1427"/>
      <c r="Z168" s="1427"/>
      <c r="AA168" s="1427"/>
      <c r="AB168" s="1427"/>
      <c r="AC168" s="1427"/>
      <c r="AD168" s="1427"/>
      <c r="AE168" s="1427"/>
      <c r="AF168" s="1427"/>
      <c r="AG168" s="1427"/>
      <c r="AH168" s="1427"/>
      <c r="AI168" s="1428"/>
      <c r="AJ168" s="1428"/>
      <c r="AK168" s="1428"/>
      <c r="AL168" s="1429">
        <v>1</v>
      </c>
    </row>
    <row r="169" spans="1:40" s="877" customFormat="1" ht="26.25">
      <c r="A169" s="1425"/>
      <c r="B169" s="1521"/>
      <c r="C169" s="1522"/>
      <c r="D169" s="1517"/>
      <c r="E169" s="1491"/>
      <c r="F169" s="1509"/>
      <c r="G169" s="1509"/>
      <c r="H169" s="1509"/>
      <c r="I169" s="1509"/>
      <c r="J169" s="1510"/>
      <c r="K169" s="1510"/>
      <c r="L169" s="1427"/>
      <c r="M169" s="1427"/>
      <c r="N169" s="1427"/>
      <c r="O169" s="1427"/>
      <c r="P169" s="1428"/>
      <c r="Q169" s="1490"/>
      <c r="R169" s="1490"/>
      <c r="S169" s="1490"/>
      <c r="T169" s="1427"/>
      <c r="U169" s="1427"/>
      <c r="V169" s="1427"/>
      <c r="W169" s="1427"/>
      <c r="X169" s="1427"/>
      <c r="Y169" s="1427"/>
      <c r="Z169" s="1427"/>
      <c r="AA169" s="1427"/>
      <c r="AB169" s="1427"/>
      <c r="AC169" s="1427"/>
      <c r="AD169" s="1427"/>
      <c r="AE169" s="1427"/>
      <c r="AF169" s="1427"/>
      <c r="AG169" s="1427"/>
      <c r="AH169" s="1427"/>
      <c r="AI169" s="1428"/>
      <c r="AJ169" s="1428"/>
      <c r="AK169" s="1428"/>
      <c r="AL169" s="1429">
        <v>1</v>
      </c>
    </row>
    <row r="170" spans="1:40" s="877" customFormat="1" ht="26.25">
      <c r="A170" s="1425"/>
      <c r="B170" s="1521"/>
      <c r="C170" s="1522"/>
      <c r="D170" s="1517"/>
      <c r="E170" s="1491"/>
      <c r="F170" s="1509"/>
      <c r="G170" s="1509"/>
      <c r="H170" s="1509"/>
      <c r="I170" s="1509"/>
      <c r="J170" s="1510"/>
      <c r="K170" s="1510"/>
      <c r="L170" s="1427"/>
      <c r="M170" s="1427"/>
      <c r="N170" s="1427"/>
      <c r="O170" s="1427"/>
      <c r="P170" s="1428"/>
      <c r="Q170" s="1490"/>
      <c r="R170" s="1490"/>
      <c r="S170" s="1490"/>
      <c r="T170" s="1427"/>
      <c r="U170" s="1427"/>
      <c r="V170" s="1427"/>
      <c r="W170" s="1427"/>
      <c r="X170" s="1427"/>
      <c r="Y170" s="1427"/>
      <c r="Z170" s="1427"/>
      <c r="AA170" s="1427"/>
      <c r="AB170" s="1427"/>
      <c r="AC170" s="1427"/>
      <c r="AD170" s="1427"/>
      <c r="AE170" s="1427"/>
      <c r="AF170" s="1427"/>
      <c r="AG170" s="1427"/>
      <c r="AH170" s="1427"/>
      <c r="AI170" s="1428"/>
      <c r="AJ170" s="1428"/>
      <c r="AK170" s="1428"/>
      <c r="AL170" s="1429">
        <v>1</v>
      </c>
    </row>
    <row r="171" spans="1:40" s="1488" customFormat="1" ht="40.5" customHeight="1">
      <c r="A171" s="1425"/>
      <c r="B171" s="1525" t="s">
        <v>3323</v>
      </c>
      <c r="C171" s="1425"/>
      <c r="D171" s="1425"/>
      <c r="E171" s="1425"/>
      <c r="F171" s="1425"/>
      <c r="G171" s="1425"/>
      <c r="H171" s="1425"/>
      <c r="I171" s="1452"/>
      <c r="J171" s="1425"/>
      <c r="K171" s="1425"/>
      <c r="L171" s="1425"/>
      <c r="M171" s="1425"/>
      <c r="N171" s="1425"/>
      <c r="O171" s="1452"/>
      <c r="P171" s="1452"/>
      <c r="Q171" s="1452"/>
      <c r="R171" s="1452"/>
      <c r="S171" s="1452"/>
      <c r="T171" s="1525" t="s">
        <v>3324</v>
      </c>
      <c r="U171" s="1427"/>
      <c r="V171" s="1427"/>
      <c r="W171" s="1427"/>
      <c r="X171" s="1427"/>
      <c r="Y171" s="1427"/>
      <c r="Z171" s="1526"/>
      <c r="AA171" s="1526"/>
      <c r="AB171" s="1526"/>
      <c r="AC171" s="1526"/>
      <c r="AD171" s="1526"/>
      <c r="AE171" s="1526"/>
      <c r="AF171" s="1526"/>
      <c r="AG171" s="1526"/>
      <c r="AH171" s="1527"/>
      <c r="AI171" s="1527"/>
      <c r="AJ171" s="1427"/>
      <c r="AK171" s="1427"/>
      <c r="AL171" s="1429">
        <v>1</v>
      </c>
      <c r="AM171" s="877"/>
      <c r="AN171" s="877"/>
    </row>
    <row r="172" spans="1:40" s="1488" customFormat="1" ht="40.5" customHeight="1">
      <c r="A172" s="1425"/>
      <c r="B172" s="1500"/>
      <c r="C172" s="1475" t="s">
        <v>2804</v>
      </c>
      <c r="D172" s="1425"/>
      <c r="E172" s="1528" t="s">
        <v>2805</v>
      </c>
      <c r="F172" s="1452"/>
      <c r="G172" s="1529" t="s">
        <v>2806</v>
      </c>
      <c r="H172" s="1425"/>
      <c r="I172" s="1452"/>
      <c r="J172" s="1433" t="s">
        <v>2807</v>
      </c>
      <c r="K172" s="1425"/>
      <c r="L172" s="1425"/>
      <c r="M172" s="1425"/>
      <c r="N172" s="1425"/>
      <c r="O172" s="1452"/>
      <c r="P172" s="1452"/>
      <c r="Q172" s="1452"/>
      <c r="R172" s="1452"/>
      <c r="S172" s="1452"/>
      <c r="T172" s="1530" t="s">
        <v>2808</v>
      </c>
      <c r="U172" s="1531"/>
      <c r="V172" s="1532">
        <v>15.5</v>
      </c>
      <c r="W172" s="1427"/>
      <c r="X172" s="1533">
        <v>15.5</v>
      </c>
      <c r="Y172" s="1427"/>
      <c r="Z172" s="1526"/>
      <c r="AA172" s="1526"/>
      <c r="AB172" s="1526"/>
      <c r="AC172" s="1526"/>
      <c r="AD172" s="1526"/>
      <c r="AE172" s="1526"/>
      <c r="AF172" s="1526"/>
      <c r="AG172" s="1526"/>
      <c r="AH172" s="1527"/>
      <c r="AI172" s="1527"/>
      <c r="AJ172" s="1427"/>
      <c r="AK172" s="1427"/>
      <c r="AL172" s="1429">
        <v>1</v>
      </c>
      <c r="AM172" s="877"/>
      <c r="AN172" s="877"/>
    </row>
    <row r="173" spans="1:40" s="1488" customFormat="1" ht="40.5" customHeight="1">
      <c r="A173" s="1425"/>
      <c r="B173" s="1500"/>
      <c r="C173" s="1475" t="s">
        <v>2809</v>
      </c>
      <c r="D173" s="1425"/>
      <c r="E173" s="1528" t="s">
        <v>2810</v>
      </c>
      <c r="F173" s="1452"/>
      <c r="G173" s="1529" t="s">
        <v>2811</v>
      </c>
      <c r="H173" s="1425"/>
      <c r="I173" s="1452"/>
      <c r="J173" s="1433" t="s">
        <v>2812</v>
      </c>
      <c r="K173" s="1425"/>
      <c r="L173" s="1425"/>
      <c r="M173" s="1425"/>
      <c r="N173" s="1425"/>
      <c r="O173" s="1452"/>
      <c r="P173" s="1452"/>
      <c r="Q173" s="1452"/>
      <c r="R173" s="1452"/>
      <c r="S173" s="1452"/>
      <c r="T173" s="1534" t="s">
        <v>3325</v>
      </c>
      <c r="U173" s="1531"/>
      <c r="V173" s="1528" t="s">
        <v>955</v>
      </c>
      <c r="W173" s="1427"/>
      <c r="X173" s="1535" t="s">
        <v>956</v>
      </c>
      <c r="Y173" s="1427"/>
      <c r="Z173" s="1526"/>
      <c r="AA173" s="1526"/>
      <c r="AB173" s="1526"/>
      <c r="AC173" s="1526"/>
      <c r="AD173" s="1526"/>
      <c r="AE173" s="1526"/>
      <c r="AF173" s="1526"/>
      <c r="AG173" s="1526"/>
      <c r="AH173" s="1527"/>
      <c r="AI173" s="1527"/>
      <c r="AJ173" s="1427"/>
      <c r="AK173" s="1427"/>
      <c r="AL173" s="1429">
        <v>1</v>
      </c>
      <c r="AM173" s="877"/>
      <c r="AN173" s="877"/>
    </row>
    <row r="174" spans="1:40" s="1488" customFormat="1" ht="40.5" customHeight="1">
      <c r="A174" s="1425"/>
      <c r="B174" s="1500"/>
      <c r="C174" s="1425"/>
      <c r="D174" s="1425"/>
      <c r="E174" s="1425"/>
      <c r="F174" s="1425"/>
      <c r="G174" s="1425"/>
      <c r="H174" s="1425"/>
      <c r="I174" s="1452"/>
      <c r="J174" s="1425"/>
      <c r="K174" s="1425"/>
      <c r="L174" s="1425"/>
      <c r="M174" s="1425"/>
      <c r="N174" s="1425"/>
      <c r="O174" s="1452"/>
      <c r="P174" s="1452"/>
      <c r="Q174" s="1452"/>
      <c r="R174" s="1452"/>
      <c r="S174" s="1452"/>
      <c r="T174" s="1427"/>
      <c r="U174" s="1427"/>
      <c r="V174" s="1427"/>
      <c r="W174" s="1427"/>
      <c r="X174" s="1427"/>
      <c r="Y174" s="1427"/>
      <c r="Z174" s="1526"/>
      <c r="AA174" s="1526"/>
      <c r="AB174" s="1526"/>
      <c r="AC174" s="1526"/>
      <c r="AD174" s="1526"/>
      <c r="AE174" s="1526"/>
      <c r="AF174" s="1526"/>
      <c r="AG174" s="1526"/>
      <c r="AH174" s="1527"/>
      <c r="AI174" s="1527"/>
      <c r="AJ174" s="1427"/>
      <c r="AK174" s="1427"/>
      <c r="AL174" s="1429">
        <v>1</v>
      </c>
      <c r="AM174" s="877"/>
      <c r="AN174" s="877"/>
    </row>
    <row r="175" spans="1:40" s="1488" customFormat="1" ht="40.5" customHeight="1">
      <c r="A175" s="1425"/>
      <c r="B175" s="1525" t="s">
        <v>3326</v>
      </c>
      <c r="C175" s="1425"/>
      <c r="D175" s="1425"/>
      <c r="E175" s="1425"/>
      <c r="F175" s="1425"/>
      <c r="G175" s="1425"/>
      <c r="H175" s="1425"/>
      <c r="I175" s="1452"/>
      <c r="J175" s="1425"/>
      <c r="K175" s="1425"/>
      <c r="L175" s="1425"/>
      <c r="M175" s="1425"/>
      <c r="N175" s="1425"/>
      <c r="O175" s="1452"/>
      <c r="P175" s="1452"/>
      <c r="Q175" s="1452"/>
      <c r="R175" s="1452"/>
      <c r="S175" s="1452"/>
      <c r="T175" s="1427"/>
      <c r="U175" s="1427"/>
      <c r="V175" s="1427"/>
      <c r="W175" s="1427"/>
      <c r="X175" s="1427"/>
      <c r="Y175" s="1427"/>
      <c r="Z175" s="1427"/>
      <c r="AA175" s="1427"/>
      <c r="AB175" s="1427"/>
      <c r="AC175" s="1427"/>
      <c r="AD175" s="1427"/>
      <c r="AE175" s="1427"/>
      <c r="AF175" s="1427"/>
      <c r="AG175" s="1427"/>
      <c r="AH175" s="1427"/>
      <c r="AI175" s="1427"/>
      <c r="AJ175" s="1427"/>
      <c r="AK175" s="1427"/>
      <c r="AL175" s="1429">
        <v>1</v>
      </c>
      <c r="AM175" s="877"/>
      <c r="AN175" s="877"/>
    </row>
    <row r="176" spans="1:40" s="1488" customFormat="1" ht="40.5" customHeight="1">
      <c r="A176" s="1425"/>
      <c r="B176" s="1500"/>
      <c r="C176" s="1536" t="s">
        <v>2815</v>
      </c>
      <c r="D176" s="1425"/>
      <c r="E176" s="1425"/>
      <c r="F176" s="1425"/>
      <c r="G176" s="1425"/>
      <c r="H176" s="1537" t="s">
        <v>2816</v>
      </c>
      <c r="I176" s="1537"/>
      <c r="J176" s="1425"/>
      <c r="K176" s="1425"/>
      <c r="L176" s="1425"/>
      <c r="M176" s="1425"/>
      <c r="N176" s="1425"/>
      <c r="O176" s="1452"/>
      <c r="P176" s="1452"/>
      <c r="Q176" s="1452"/>
      <c r="R176" s="1452"/>
      <c r="S176" s="1538" t="s">
        <v>2817</v>
      </c>
      <c r="T176" s="1538"/>
      <c r="U176" s="1427"/>
      <c r="V176" s="1427"/>
      <c r="W176" s="1427"/>
      <c r="X176" s="1427"/>
      <c r="Y176" s="1539" t="s">
        <v>2818</v>
      </c>
      <c r="Z176" s="1427"/>
      <c r="AA176" s="1427"/>
      <c r="AB176" s="1427"/>
      <c r="AC176" s="1427"/>
      <c r="AD176" s="1427"/>
      <c r="AE176" s="1427"/>
      <c r="AF176" s="1427"/>
      <c r="AG176" s="1427"/>
      <c r="AH176" s="1427"/>
      <c r="AI176" s="1427"/>
      <c r="AJ176" s="1427"/>
      <c r="AK176" s="1427"/>
      <c r="AL176" s="1429">
        <v>1</v>
      </c>
      <c r="AM176" s="877"/>
      <c r="AN176" s="877"/>
    </row>
    <row r="177" spans="1:40" s="1488" customFormat="1" ht="40.5" customHeight="1">
      <c r="A177" s="1425"/>
      <c r="B177" s="1500"/>
      <c r="C177" s="1540" t="s">
        <v>2819</v>
      </c>
      <c r="D177" s="1425"/>
      <c r="E177" s="1425"/>
      <c r="F177" s="1425"/>
      <c r="G177" s="1425"/>
      <c r="H177" s="1541" t="s">
        <v>2820</v>
      </c>
      <c r="I177" s="1541"/>
      <c r="J177" s="1425"/>
      <c r="K177" s="1425"/>
      <c r="L177" s="1425"/>
      <c r="M177" s="1425"/>
      <c r="N177" s="1425"/>
      <c r="O177" s="1452"/>
      <c r="P177" s="1452"/>
      <c r="Q177" s="1452"/>
      <c r="R177" s="1452"/>
      <c r="S177" s="1542" t="s">
        <v>2821</v>
      </c>
      <c r="T177" s="1542"/>
      <c r="U177" s="1427"/>
      <c r="V177" s="1427"/>
      <c r="W177" s="1427"/>
      <c r="X177" s="1427"/>
      <c r="Y177" s="1543" t="s">
        <v>2822</v>
      </c>
      <c r="Z177" s="1427"/>
      <c r="AA177" s="1427"/>
      <c r="AB177" s="1427"/>
      <c r="AC177" s="1427"/>
      <c r="AD177" s="1427"/>
      <c r="AE177" s="1427"/>
      <c r="AF177" s="1427"/>
      <c r="AG177" s="1427"/>
      <c r="AH177" s="1427"/>
      <c r="AI177" s="1427"/>
      <c r="AJ177" s="1427"/>
      <c r="AK177" s="1427"/>
      <c r="AL177" s="1429">
        <v>1</v>
      </c>
      <c r="AM177" s="877"/>
      <c r="AN177" s="877"/>
    </row>
    <row r="178" spans="1:40" s="1488" customFormat="1" ht="40.5" customHeight="1">
      <c r="A178" s="1425"/>
      <c r="B178" s="1500"/>
      <c r="C178" s="1544" t="s">
        <v>2823</v>
      </c>
      <c r="D178" s="1425"/>
      <c r="E178" s="1425"/>
      <c r="F178" s="1425"/>
      <c r="G178" s="1425"/>
      <c r="H178" s="1425"/>
      <c r="I178" s="1452"/>
      <c r="J178" s="1425"/>
      <c r="K178" s="1425"/>
      <c r="L178" s="1425"/>
      <c r="M178" s="1425"/>
      <c r="N178" s="1425"/>
      <c r="O178" s="1452"/>
      <c r="P178" s="1452"/>
      <c r="Q178" s="1452"/>
      <c r="R178" s="1452"/>
      <c r="S178" s="1452"/>
      <c r="T178" s="1427"/>
      <c r="U178" s="1427"/>
      <c r="V178" s="1427"/>
      <c r="W178" s="1427"/>
      <c r="X178" s="1427"/>
      <c r="Y178" s="1427"/>
      <c r="Z178" s="1427"/>
      <c r="AA178" s="1427"/>
      <c r="AB178" s="1427"/>
      <c r="AC178" s="1427"/>
      <c r="AD178" s="1427"/>
      <c r="AE178" s="1427"/>
      <c r="AF178" s="1427"/>
      <c r="AG178" s="1427"/>
      <c r="AH178" s="1427"/>
      <c r="AI178" s="1427"/>
      <c r="AJ178" s="1427"/>
      <c r="AK178" s="1427"/>
      <c r="AL178" s="1429">
        <v>1</v>
      </c>
      <c r="AM178" s="877"/>
      <c r="AN178" s="877"/>
    </row>
    <row r="179" spans="1:40" ht="27">
      <c r="A179" s="1425"/>
      <c r="B179" s="1500"/>
      <c r="C179" s="1425"/>
      <c r="D179" s="1425"/>
      <c r="E179" s="1425"/>
      <c r="F179" s="1425"/>
      <c r="G179" s="1425"/>
      <c r="H179" s="1425"/>
      <c r="I179" s="1490"/>
      <c r="J179" s="1425"/>
      <c r="K179" s="1425"/>
      <c r="L179" s="1425"/>
      <c r="M179" s="1425"/>
      <c r="N179" s="1425"/>
      <c r="O179" s="1490"/>
      <c r="P179" s="1490"/>
      <c r="Q179" s="1490"/>
      <c r="R179" s="1490"/>
      <c r="S179" s="1490"/>
      <c r="T179" s="1427"/>
      <c r="U179" s="1427"/>
      <c r="V179" s="1427"/>
      <c r="W179" s="1427"/>
      <c r="X179" s="1427"/>
      <c r="Y179" s="1427"/>
      <c r="Z179" s="1427"/>
      <c r="AA179" s="1427"/>
      <c r="AB179" s="1427"/>
      <c r="AC179" s="1427"/>
      <c r="AD179" s="1427"/>
      <c r="AE179" s="1427"/>
      <c r="AF179" s="1427"/>
      <c r="AG179" s="1427"/>
      <c r="AH179" s="1427"/>
      <c r="AI179" s="1428"/>
      <c r="AJ179" s="1428"/>
      <c r="AK179" s="1428"/>
      <c r="AL179" s="1429">
        <v>1</v>
      </c>
    </row>
    <row r="180" spans="1:40" customFormat="1" ht="30" customHeight="1">
      <c r="A180" s="1510"/>
      <c r="B180" s="1510"/>
      <c r="C180" s="1510"/>
      <c r="D180" s="1545" t="s">
        <v>3239</v>
      </c>
      <c r="E180" s="1545"/>
      <c r="F180" s="1545"/>
      <c r="G180" s="1545"/>
      <c r="H180" s="1545"/>
      <c r="I180" s="1545"/>
      <c r="J180" s="1545"/>
      <c r="K180" s="1545"/>
      <c r="L180" s="1545"/>
      <c r="M180" s="1545"/>
      <c r="N180" s="1545"/>
      <c r="O180" s="1545"/>
      <c r="P180" s="1510"/>
      <c r="Q180" s="1510"/>
      <c r="R180" s="1510"/>
      <c r="S180" s="1510"/>
      <c r="T180" s="1510"/>
      <c r="U180" s="1510"/>
      <c r="V180" s="1510"/>
      <c r="W180" s="1510"/>
      <c r="X180" s="1510"/>
      <c r="Y180" s="1452"/>
      <c r="Z180" s="1452"/>
      <c r="AA180" s="1452"/>
      <c r="AB180" s="1452"/>
      <c r="AC180" s="1452"/>
      <c r="AD180" s="1452"/>
      <c r="AE180" s="1452"/>
      <c r="AF180" s="1452"/>
      <c r="AG180" s="1452"/>
      <c r="AH180" s="1452"/>
      <c r="AI180" s="1452"/>
      <c r="AJ180" s="1428"/>
      <c r="AK180" s="1428"/>
      <c r="AL180" s="1429">
        <v>1</v>
      </c>
      <c r="AM180" s="877"/>
      <c r="AN180" s="877"/>
    </row>
    <row r="181" spans="1:40" customFormat="1" ht="30" customHeight="1">
      <c r="A181" s="1510"/>
      <c r="B181" s="1510"/>
      <c r="C181" s="1510"/>
      <c r="D181" s="1545" t="s">
        <v>3240</v>
      </c>
      <c r="E181" s="1545"/>
      <c r="F181" s="1545"/>
      <c r="G181" s="1545"/>
      <c r="H181" s="1545"/>
      <c r="I181" s="1545"/>
      <c r="J181" s="1545"/>
      <c r="K181" s="1545"/>
      <c r="L181" s="1545"/>
      <c r="M181" s="1545"/>
      <c r="N181" s="1545"/>
      <c r="O181" s="1545"/>
      <c r="P181" s="1510"/>
      <c r="Q181" s="1510"/>
      <c r="R181" s="1510"/>
      <c r="S181" s="1510"/>
      <c r="T181" s="1510"/>
      <c r="U181" s="1510"/>
      <c r="V181" s="1510"/>
      <c r="W181" s="1510"/>
      <c r="X181" s="1510"/>
      <c r="Y181" s="1452"/>
      <c r="Z181" s="1452"/>
      <c r="AA181" s="1452"/>
      <c r="AB181" s="1452"/>
      <c r="AC181" s="1452"/>
      <c r="AD181" s="1452"/>
      <c r="AE181" s="1452"/>
      <c r="AF181" s="1452"/>
      <c r="AG181" s="1452"/>
      <c r="AH181" s="1452"/>
      <c r="AI181" s="1452"/>
      <c r="AJ181" s="1428"/>
      <c r="AK181" s="1428"/>
      <c r="AL181" s="1429">
        <v>1</v>
      </c>
      <c r="AM181" s="877"/>
      <c r="AN181" s="877"/>
    </row>
    <row r="182" spans="1:40" customFormat="1" ht="30" customHeight="1">
      <c r="A182" s="1510"/>
      <c r="B182" s="1510"/>
      <c r="C182" s="1510"/>
      <c r="D182" s="1545" t="s">
        <v>3241</v>
      </c>
      <c r="E182" s="1545"/>
      <c r="F182" s="1545"/>
      <c r="G182" s="1545"/>
      <c r="H182" s="1545"/>
      <c r="I182" s="1545"/>
      <c r="J182" s="1545"/>
      <c r="K182" s="1545"/>
      <c r="L182" s="1545"/>
      <c r="M182" s="1545"/>
      <c r="N182" s="1545"/>
      <c r="O182" s="1545"/>
      <c r="P182" s="1510"/>
      <c r="Q182" s="1510"/>
      <c r="R182" s="1510"/>
      <c r="S182" s="1510"/>
      <c r="T182" s="1510"/>
      <c r="U182" s="1510"/>
      <c r="V182" s="1510"/>
      <c r="W182" s="1510"/>
      <c r="X182" s="1510"/>
      <c r="Y182" s="1452"/>
      <c r="Z182" s="1452"/>
      <c r="AA182" s="1452"/>
      <c r="AB182" s="1452"/>
      <c r="AC182" s="1452"/>
      <c r="AD182" s="1452"/>
      <c r="AE182" s="1452"/>
      <c r="AF182" s="1452"/>
      <c r="AG182" s="1452"/>
      <c r="AH182" s="1452"/>
      <c r="AI182" s="1452"/>
      <c r="AJ182" s="1428"/>
      <c r="AK182" s="1428"/>
      <c r="AL182" s="1429">
        <v>1</v>
      </c>
      <c r="AM182" s="877"/>
      <c r="AN182" s="877"/>
    </row>
    <row r="183" spans="1:40" customFormat="1" ht="30" customHeight="1">
      <c r="A183" s="1510"/>
      <c r="B183" s="1510"/>
      <c r="C183" s="1510"/>
      <c r="D183" s="1545" t="s">
        <v>3242</v>
      </c>
      <c r="E183" s="1545"/>
      <c r="F183" s="1545"/>
      <c r="G183" s="1545"/>
      <c r="H183" s="1545"/>
      <c r="I183" s="1545"/>
      <c r="J183" s="1545"/>
      <c r="K183" s="1545"/>
      <c r="L183" s="1545"/>
      <c r="M183" s="1545"/>
      <c r="N183" s="1545"/>
      <c r="O183" s="1545"/>
      <c r="P183" s="1510"/>
      <c r="Q183" s="1510"/>
      <c r="R183" s="1510"/>
      <c r="S183" s="1510"/>
      <c r="T183" s="1510"/>
      <c r="U183" s="1510"/>
      <c r="V183" s="1510"/>
      <c r="W183" s="1510"/>
      <c r="X183" s="1510"/>
      <c r="Y183" s="1452"/>
      <c r="Z183" s="1452"/>
      <c r="AA183" s="1452"/>
      <c r="AB183" s="1452"/>
      <c r="AC183" s="1452"/>
      <c r="AD183" s="1452"/>
      <c r="AE183" s="1452"/>
      <c r="AF183" s="1452"/>
      <c r="AG183" s="1452"/>
      <c r="AH183" s="1452"/>
      <c r="AI183" s="1452"/>
      <c r="AJ183" s="1428"/>
      <c r="AK183" s="1428"/>
      <c r="AL183" s="1429">
        <v>1</v>
      </c>
      <c r="AM183" s="877"/>
      <c r="AN183" s="877"/>
    </row>
    <row r="184" spans="1:40" customFormat="1" ht="30" customHeight="1">
      <c r="A184" s="1510"/>
      <c r="B184" s="1510"/>
      <c r="C184" s="1510"/>
      <c r="D184" s="1546" t="s">
        <v>2828</v>
      </c>
      <c r="E184" s="1545"/>
      <c r="F184" s="1547"/>
      <c r="G184" s="1545"/>
      <c r="H184" s="1545"/>
      <c r="I184" s="1545"/>
      <c r="J184" s="1545"/>
      <c r="K184" s="1547"/>
      <c r="L184" s="1547"/>
      <c r="M184" s="1547"/>
      <c r="N184" s="1547"/>
      <c r="O184" s="1547"/>
      <c r="P184" s="1510"/>
      <c r="Q184" s="1510"/>
      <c r="R184" s="1510"/>
      <c r="S184" s="1510"/>
      <c r="T184" s="1510"/>
      <c r="U184" s="1510"/>
      <c r="V184" s="1510"/>
      <c r="W184" s="1510"/>
      <c r="X184" s="1510"/>
      <c r="Y184" s="1452"/>
      <c r="Z184" s="1452"/>
      <c r="AA184" s="1452"/>
      <c r="AB184" s="1452"/>
      <c r="AC184" s="1452"/>
      <c r="AD184" s="1452"/>
      <c r="AE184" s="1452"/>
      <c r="AF184" s="1452"/>
      <c r="AG184" s="1452"/>
      <c r="AH184" s="1452"/>
      <c r="AI184" s="1452"/>
      <c r="AJ184" s="1428"/>
      <c r="AK184" s="1428"/>
      <c r="AL184" s="1429">
        <v>1</v>
      </c>
      <c r="AM184" s="877"/>
      <c r="AN184" s="877"/>
    </row>
    <row r="185" spans="1:40" customFormat="1" ht="30" customHeight="1">
      <c r="A185" s="1510"/>
      <c r="B185" s="1510"/>
      <c r="C185" s="1510"/>
      <c r="D185" s="1510"/>
      <c r="E185" s="1510"/>
      <c r="F185" s="1510"/>
      <c r="G185" s="1510"/>
      <c r="H185" s="1510"/>
      <c r="I185" s="1510"/>
      <c r="J185" s="1510"/>
      <c r="K185" s="1510"/>
      <c r="L185" s="1510"/>
      <c r="M185" s="1510"/>
      <c r="N185" s="1510"/>
      <c r="O185" s="1510"/>
      <c r="P185" s="1510"/>
      <c r="Q185" s="1510"/>
      <c r="R185" s="1510"/>
      <c r="S185" s="1510"/>
      <c r="T185" s="1510"/>
      <c r="U185" s="1510"/>
      <c r="V185" s="1510"/>
      <c r="W185" s="1510"/>
      <c r="X185" s="1510"/>
      <c r="Y185" s="1452"/>
      <c r="Z185" s="1452"/>
      <c r="AA185" s="1452"/>
      <c r="AB185" s="1452"/>
      <c r="AC185" s="1452"/>
      <c r="AD185" s="1452"/>
      <c r="AE185" s="1452"/>
      <c r="AF185" s="1452"/>
      <c r="AG185" s="1452"/>
      <c r="AH185" s="1452"/>
      <c r="AI185" s="1452"/>
      <c r="AJ185" s="1428"/>
      <c r="AK185" s="1428"/>
      <c r="AL185" s="1429">
        <v>1</v>
      </c>
      <c r="AM185" s="877"/>
      <c r="AN185" s="877"/>
    </row>
    <row r="186" spans="1:40" customFormat="1" ht="30" customHeight="1">
      <c r="A186" s="1510"/>
      <c r="B186" s="1510"/>
      <c r="C186" s="1510"/>
      <c r="D186" s="1545" t="s">
        <v>3228</v>
      </c>
      <c r="E186" s="1548"/>
      <c r="F186" s="1548"/>
      <c r="G186" s="1548"/>
      <c r="H186" s="1549"/>
      <c r="I186" s="1549"/>
      <c r="J186" s="1549"/>
      <c r="K186" s="1549"/>
      <c r="L186" s="1548"/>
      <c r="M186" s="1548"/>
      <c r="N186" s="1548"/>
      <c r="O186" s="1548"/>
      <c r="P186" s="1510"/>
      <c r="Q186" s="1510"/>
      <c r="R186" s="1510"/>
      <c r="S186" s="1510"/>
      <c r="T186" s="1510"/>
      <c r="U186" s="1510"/>
      <c r="V186" s="1510"/>
      <c r="W186" s="1510"/>
      <c r="X186" s="1550"/>
      <c r="Y186" s="1452"/>
      <c r="Z186" s="1452"/>
      <c r="AA186" s="1452"/>
      <c r="AB186" s="1452"/>
      <c r="AC186" s="1452"/>
      <c r="AD186" s="1452"/>
      <c r="AE186" s="1452"/>
      <c r="AF186" s="1452"/>
      <c r="AG186" s="1452"/>
      <c r="AH186" s="1452"/>
      <c r="AI186" s="1452"/>
      <c r="AJ186" s="1428"/>
      <c r="AK186" s="1428"/>
      <c r="AL186" s="1429">
        <v>1</v>
      </c>
      <c r="AM186" s="877"/>
      <c r="AN186" s="877"/>
    </row>
    <row r="187" spans="1:40" customFormat="1" ht="30" customHeight="1">
      <c r="A187" s="1510"/>
      <c r="B187" s="1510"/>
      <c r="C187" s="1510"/>
      <c r="D187" s="1660" t="s">
        <v>3229</v>
      </c>
      <c r="E187" s="1548"/>
      <c r="F187" s="1548"/>
      <c r="G187" s="1548"/>
      <c r="H187" s="1548"/>
      <c r="I187" s="1548"/>
      <c r="J187" s="1548"/>
      <c r="K187" s="1548"/>
      <c r="L187" s="1548"/>
      <c r="M187" s="1548"/>
      <c r="N187" s="1548"/>
      <c r="O187" s="1548"/>
      <c r="P187" s="1510"/>
      <c r="Q187" s="1510"/>
      <c r="R187" s="1510"/>
      <c r="S187" s="1510"/>
      <c r="T187" s="1510"/>
      <c r="U187" s="1510"/>
      <c r="V187" s="1510"/>
      <c r="W187" s="1510"/>
      <c r="X187" s="1550"/>
      <c r="Y187" s="1452"/>
      <c r="Z187" s="1452"/>
      <c r="AA187" s="1452"/>
      <c r="AB187" s="1452"/>
      <c r="AC187" s="1452"/>
      <c r="AD187" s="1452"/>
      <c r="AE187" s="1452"/>
      <c r="AF187" s="1452"/>
      <c r="AG187" s="1452"/>
      <c r="AH187" s="1452"/>
      <c r="AI187" s="1452"/>
      <c r="AJ187" s="1510"/>
      <c r="AK187" s="1510"/>
      <c r="AL187" s="1429">
        <v>1</v>
      </c>
      <c r="AM187" s="877"/>
      <c r="AN187" s="877"/>
    </row>
    <row r="188" spans="1:40" customFormat="1" ht="30" customHeight="1">
      <c r="A188" s="1510"/>
      <c r="B188" s="1510"/>
      <c r="C188" s="1510"/>
      <c r="D188" s="1545" t="s">
        <v>3230</v>
      </c>
      <c r="E188" s="1548"/>
      <c r="F188" s="1548"/>
      <c r="G188" s="1548"/>
      <c r="H188" s="1548"/>
      <c r="I188" s="1548"/>
      <c r="J188" s="1548"/>
      <c r="K188" s="1548"/>
      <c r="L188" s="1548"/>
      <c r="M188" s="1548"/>
      <c r="N188" s="1548"/>
      <c r="O188" s="1548"/>
      <c r="P188" s="1510"/>
      <c r="Q188" s="1510"/>
      <c r="R188" s="1510"/>
      <c r="S188" s="1510"/>
      <c r="T188" s="1510"/>
      <c r="U188" s="1510"/>
      <c r="V188" s="1510"/>
      <c r="W188" s="1510"/>
      <c r="X188" s="1510"/>
      <c r="Y188" s="1452"/>
      <c r="Z188" s="1452"/>
      <c r="AA188" s="1452"/>
      <c r="AB188" s="1452"/>
      <c r="AC188" s="1452"/>
      <c r="AD188" s="1452"/>
      <c r="AE188" s="1452"/>
      <c r="AF188" s="1452"/>
      <c r="AG188" s="1452"/>
      <c r="AH188" s="1452"/>
      <c r="AI188" s="1452"/>
      <c r="AJ188" s="1510"/>
      <c r="AK188" s="1510"/>
      <c r="AL188" s="1429">
        <v>1</v>
      </c>
      <c r="AM188" s="877"/>
      <c r="AN188" s="877"/>
    </row>
    <row r="189" spans="1:40" customFormat="1" ht="30" customHeight="1">
      <c r="A189" s="1510"/>
      <c r="B189" s="1510"/>
      <c r="C189" s="1510"/>
      <c r="D189" s="1552" t="s">
        <v>2831</v>
      </c>
      <c r="E189" s="1548"/>
      <c r="F189" s="1548"/>
      <c r="G189" s="1548"/>
      <c r="H189" s="1548"/>
      <c r="I189" s="1548"/>
      <c r="J189" s="1548"/>
      <c r="K189" s="1548"/>
      <c r="L189" s="1548"/>
      <c r="M189" s="1548"/>
      <c r="N189" s="1548"/>
      <c r="O189" s="1548"/>
      <c r="P189" s="1510"/>
      <c r="Q189" s="1510"/>
      <c r="R189" s="1510"/>
      <c r="S189" s="1510"/>
      <c r="T189" s="1510"/>
      <c r="U189" s="1510"/>
      <c r="V189" s="1510"/>
      <c r="W189" s="1510"/>
      <c r="X189" s="1510"/>
      <c r="Y189" s="1452"/>
      <c r="Z189" s="1452"/>
      <c r="AA189" s="1452"/>
      <c r="AB189" s="1452"/>
      <c r="AC189" s="1452"/>
      <c r="AD189" s="1452"/>
      <c r="AE189" s="1452"/>
      <c r="AF189" s="1452"/>
      <c r="AG189" s="1452"/>
      <c r="AH189" s="1452"/>
      <c r="AI189" s="1452"/>
      <c r="AJ189" s="1510"/>
      <c r="AK189" s="1510"/>
      <c r="AL189" s="1429">
        <v>1</v>
      </c>
      <c r="AM189" s="877"/>
      <c r="AN189" s="877"/>
    </row>
    <row r="190" spans="1:40" customFormat="1" ht="30" customHeight="1">
      <c r="A190" s="1510"/>
      <c r="B190" s="1510"/>
      <c r="C190" s="1510"/>
      <c r="D190" s="1553" t="s">
        <v>2832</v>
      </c>
      <c r="E190" s="1548"/>
      <c r="F190" s="1548"/>
      <c r="G190" s="1548"/>
      <c r="H190" s="1548"/>
      <c r="I190" s="1548"/>
      <c r="J190" s="1548"/>
      <c r="K190" s="1548"/>
      <c r="L190" s="1548"/>
      <c r="M190" s="1548"/>
      <c r="N190" s="1548"/>
      <c r="O190" s="1548"/>
      <c r="P190" s="1510"/>
      <c r="Q190" s="1510"/>
      <c r="R190" s="1510"/>
      <c r="S190" s="1510"/>
      <c r="T190" s="1510"/>
      <c r="U190" s="1510"/>
      <c r="V190" s="1510"/>
      <c r="W190" s="1510"/>
      <c r="X190" s="1510"/>
      <c r="Y190" s="1452"/>
      <c r="Z190" s="1452"/>
      <c r="AA190" s="1452"/>
      <c r="AB190" s="1452"/>
      <c r="AC190" s="1452"/>
      <c r="AD190" s="1452"/>
      <c r="AE190" s="1452"/>
      <c r="AF190" s="1452"/>
      <c r="AG190" s="1452"/>
      <c r="AH190" s="1452"/>
      <c r="AI190" s="1452"/>
      <c r="AJ190" s="1510"/>
      <c r="AK190" s="1510"/>
      <c r="AL190" s="1429">
        <v>1</v>
      </c>
      <c r="AM190" s="877"/>
      <c r="AN190" s="877"/>
    </row>
    <row r="191" spans="1:40" customFormat="1" ht="30" customHeight="1">
      <c r="A191" s="1510"/>
      <c r="B191" s="1510"/>
      <c r="C191" s="1510"/>
      <c r="D191" s="1510"/>
      <c r="E191" s="1510"/>
      <c r="F191" s="1510"/>
      <c r="G191" s="1510"/>
      <c r="H191" s="1510"/>
      <c r="I191" s="1510"/>
      <c r="J191" s="1510"/>
      <c r="K191" s="1510"/>
      <c r="L191" s="1510"/>
      <c r="M191" s="1510"/>
      <c r="N191" s="1510"/>
      <c r="O191" s="1510"/>
      <c r="P191" s="1510"/>
      <c r="Q191" s="1510"/>
      <c r="R191" s="1510"/>
      <c r="S191" s="1510"/>
      <c r="T191" s="1510"/>
      <c r="U191" s="1510"/>
      <c r="V191" s="1510"/>
      <c r="W191" s="1510"/>
      <c r="X191" s="1510"/>
      <c r="Y191" s="1452"/>
      <c r="Z191" s="1452"/>
      <c r="AA191" s="1452"/>
      <c r="AB191" s="1452"/>
      <c r="AC191" s="1452"/>
      <c r="AD191" s="1452"/>
      <c r="AE191" s="1452"/>
      <c r="AF191" s="1452"/>
      <c r="AG191" s="1452"/>
      <c r="AH191" s="1452"/>
      <c r="AI191" s="1452"/>
      <c r="AJ191" s="1510"/>
      <c r="AK191" s="1510"/>
      <c r="AL191" s="1429">
        <v>1</v>
      </c>
      <c r="AM191" s="877"/>
      <c r="AN191" s="877"/>
    </row>
    <row r="192" spans="1:40" customFormat="1" ht="30" customHeight="1">
      <c r="A192" s="1510"/>
      <c r="B192" s="1510"/>
      <c r="C192" s="1510"/>
      <c r="D192" s="1551" t="s">
        <v>3222</v>
      </c>
      <c r="E192" s="1548"/>
      <c r="F192" s="1548"/>
      <c r="G192" s="1548"/>
      <c r="H192" s="1548"/>
      <c r="I192" s="1548"/>
      <c r="J192" s="1548"/>
      <c r="K192" s="1548"/>
      <c r="L192" s="1548"/>
      <c r="M192" s="1548"/>
      <c r="N192" s="1548"/>
      <c r="O192" s="1510"/>
      <c r="P192" s="1510"/>
      <c r="Q192" s="1510"/>
      <c r="R192" s="1510"/>
      <c r="S192" s="1510"/>
      <c r="T192" s="1510"/>
      <c r="U192" s="1510"/>
      <c r="V192" s="1510"/>
      <c r="W192" s="1510"/>
      <c r="X192" s="1510"/>
      <c r="Y192" s="1452"/>
      <c r="Z192" s="1452"/>
      <c r="AA192" s="1452"/>
      <c r="AB192" s="1452"/>
      <c r="AC192" s="1452"/>
      <c r="AD192" s="1452"/>
      <c r="AE192" s="1452"/>
      <c r="AF192" s="1452"/>
      <c r="AG192" s="1452"/>
      <c r="AH192" s="1452"/>
      <c r="AI192" s="1452"/>
      <c r="AJ192" s="1510"/>
      <c r="AK192" s="1510"/>
      <c r="AL192" s="1429">
        <v>1</v>
      </c>
      <c r="AM192" s="877"/>
      <c r="AN192" s="877"/>
    </row>
    <row r="193" spans="1:40" customFormat="1" ht="30" customHeight="1">
      <c r="A193" s="1510"/>
      <c r="B193" s="1510"/>
      <c r="C193" s="1510"/>
      <c r="D193" s="1548" t="s">
        <v>3223</v>
      </c>
      <c r="E193" s="1548"/>
      <c r="F193" s="1548"/>
      <c r="G193" s="1548"/>
      <c r="H193" s="1548"/>
      <c r="I193" s="1548"/>
      <c r="J193" s="1548"/>
      <c r="K193" s="1548"/>
      <c r="L193" s="1548"/>
      <c r="M193" s="1548"/>
      <c r="N193" s="1548"/>
      <c r="O193" s="1510"/>
      <c r="P193" s="1510"/>
      <c r="Q193" s="1510"/>
      <c r="R193" s="1510"/>
      <c r="S193" s="1510"/>
      <c r="T193" s="1510"/>
      <c r="U193" s="1510"/>
      <c r="V193" s="1510"/>
      <c r="W193" s="1510"/>
      <c r="X193" s="1510"/>
      <c r="Y193" s="1452"/>
      <c r="Z193" s="1452"/>
      <c r="AA193" s="1452"/>
      <c r="AB193" s="1452"/>
      <c r="AC193" s="1452"/>
      <c r="AD193" s="1452"/>
      <c r="AE193" s="1452"/>
      <c r="AF193" s="1452"/>
      <c r="AG193" s="1452"/>
      <c r="AH193" s="1452"/>
      <c r="AI193" s="1452"/>
      <c r="AJ193" s="1510"/>
      <c r="AK193" s="1510"/>
      <c r="AL193" s="1429">
        <v>1</v>
      </c>
      <c r="AM193" s="877"/>
      <c r="AN193" s="877"/>
    </row>
    <row r="194" spans="1:40" customFormat="1" ht="30" customHeight="1">
      <c r="A194" s="1510"/>
      <c r="B194" s="1510"/>
      <c r="C194" s="1510"/>
      <c r="D194" s="1548" t="s">
        <v>3224</v>
      </c>
      <c r="E194" s="1548"/>
      <c r="F194" s="1548"/>
      <c r="G194" s="1548"/>
      <c r="H194" s="1548"/>
      <c r="I194" s="1548"/>
      <c r="J194" s="1548"/>
      <c r="K194" s="1548"/>
      <c r="L194" s="1548"/>
      <c r="M194" s="1548"/>
      <c r="N194" s="1548"/>
      <c r="O194" s="1510"/>
      <c r="P194" s="1510"/>
      <c r="Q194" s="1510"/>
      <c r="R194" s="1510"/>
      <c r="S194" s="1510"/>
      <c r="T194" s="1510"/>
      <c r="U194" s="1510"/>
      <c r="V194" s="1510"/>
      <c r="W194" s="1510"/>
      <c r="X194" s="1510"/>
      <c r="Y194" s="1452"/>
      <c r="Z194" s="1452"/>
      <c r="AA194" s="1452"/>
      <c r="AB194" s="1452"/>
      <c r="AC194" s="1452"/>
      <c r="AD194" s="1452"/>
      <c r="AE194" s="1452"/>
      <c r="AF194" s="1452"/>
      <c r="AG194" s="1452"/>
      <c r="AH194" s="1452"/>
      <c r="AI194" s="1452"/>
      <c r="AJ194" s="1510"/>
      <c r="AK194" s="1510"/>
      <c r="AL194" s="1429">
        <v>1</v>
      </c>
      <c r="AM194" s="877"/>
      <c r="AN194" s="877"/>
    </row>
    <row r="195" spans="1:40" customFormat="1" ht="30" customHeight="1">
      <c r="A195" s="1510"/>
      <c r="B195" s="1510"/>
      <c r="C195" s="1510"/>
      <c r="D195" s="1548" t="s">
        <v>3225</v>
      </c>
      <c r="E195" s="1548"/>
      <c r="F195" s="1548"/>
      <c r="G195" s="1548"/>
      <c r="H195" s="1548"/>
      <c r="I195" s="1548"/>
      <c r="J195" s="1548"/>
      <c r="K195" s="1548"/>
      <c r="L195" s="1548"/>
      <c r="M195" s="1548"/>
      <c r="N195" s="1548"/>
      <c r="O195" s="1510"/>
      <c r="P195" s="1510"/>
      <c r="Q195" s="1510"/>
      <c r="R195" s="1510"/>
      <c r="S195" s="1510"/>
      <c r="T195" s="1510"/>
      <c r="U195" s="1510"/>
      <c r="V195" s="1510"/>
      <c r="W195" s="1510"/>
      <c r="X195" s="1510"/>
      <c r="Y195" s="1452"/>
      <c r="Z195" s="1452"/>
      <c r="AA195" s="1452"/>
      <c r="AB195" s="1452"/>
      <c r="AC195" s="1452"/>
      <c r="AD195" s="1452"/>
      <c r="AE195" s="1452"/>
      <c r="AF195" s="1452"/>
      <c r="AG195" s="1452"/>
      <c r="AH195" s="1452"/>
      <c r="AI195" s="1452"/>
      <c r="AJ195" s="1510"/>
      <c r="AK195" s="1510"/>
      <c r="AL195" s="1429">
        <v>1</v>
      </c>
      <c r="AM195" s="877"/>
      <c r="AN195" s="877"/>
    </row>
    <row r="196" spans="1:40" customFormat="1" ht="30" customHeight="1">
      <c r="A196" s="1510"/>
      <c r="B196" s="1510"/>
      <c r="C196" s="1510"/>
      <c r="D196" s="1548" t="s">
        <v>3226</v>
      </c>
      <c r="E196" s="1548"/>
      <c r="F196" s="1548"/>
      <c r="G196" s="1548"/>
      <c r="H196" s="1548"/>
      <c r="I196" s="1548"/>
      <c r="J196" s="1548"/>
      <c r="K196" s="1548"/>
      <c r="L196" s="1548"/>
      <c r="M196" s="1548"/>
      <c r="N196" s="1548"/>
      <c r="O196" s="1510"/>
      <c r="P196" s="1510"/>
      <c r="Q196" s="1510"/>
      <c r="R196" s="1510"/>
      <c r="S196" s="1510"/>
      <c r="T196" s="1510"/>
      <c r="U196" s="1510"/>
      <c r="V196" s="1510"/>
      <c r="W196" s="1510"/>
      <c r="X196" s="1510"/>
      <c r="Y196" s="1452"/>
      <c r="Z196" s="1452"/>
      <c r="AA196" s="1452"/>
      <c r="AB196" s="1452"/>
      <c r="AC196" s="1452"/>
      <c r="AD196" s="1452"/>
      <c r="AE196" s="1452"/>
      <c r="AF196" s="1452"/>
      <c r="AG196" s="1452"/>
      <c r="AH196" s="1452"/>
      <c r="AI196" s="1452"/>
      <c r="AJ196" s="1510"/>
      <c r="AK196" s="1510"/>
      <c r="AL196" s="1429">
        <v>1</v>
      </c>
      <c r="AM196" s="877"/>
      <c r="AN196" s="877"/>
    </row>
    <row r="197" spans="1:40" customFormat="1" ht="30" customHeight="1">
      <c r="A197" s="1510"/>
      <c r="B197" s="1510"/>
      <c r="C197" s="1510"/>
      <c r="D197" s="1548" t="s">
        <v>3227</v>
      </c>
      <c r="E197" s="1548"/>
      <c r="F197" s="1548"/>
      <c r="G197" s="1548"/>
      <c r="H197" s="1548"/>
      <c r="I197" s="1548"/>
      <c r="J197" s="1548"/>
      <c r="K197" s="1548"/>
      <c r="L197" s="1548"/>
      <c r="M197" s="1548"/>
      <c r="N197" s="1548"/>
      <c r="O197" s="1510"/>
      <c r="P197" s="1510"/>
      <c r="Q197" s="1510"/>
      <c r="R197" s="1510"/>
      <c r="S197" s="1510"/>
      <c r="T197" s="1510"/>
      <c r="U197" s="1510"/>
      <c r="V197" s="1510"/>
      <c r="W197" s="1510"/>
      <c r="X197" s="1510"/>
      <c r="Y197" s="1510"/>
      <c r="Z197" s="1510"/>
      <c r="AA197" s="1510"/>
      <c r="AB197" s="1510"/>
      <c r="AC197" s="1510"/>
      <c r="AD197" s="1510"/>
      <c r="AE197" s="1510"/>
      <c r="AF197" s="1510"/>
      <c r="AG197" s="1510"/>
      <c r="AH197" s="1510"/>
      <c r="AI197" s="1510"/>
      <c r="AJ197" s="1510"/>
      <c r="AK197" s="1510"/>
      <c r="AL197" s="1429">
        <v>1</v>
      </c>
      <c r="AM197" s="877"/>
      <c r="AN197" s="877"/>
    </row>
    <row r="198" spans="1:40" customFormat="1" ht="30" customHeight="1">
      <c r="A198" s="1510"/>
      <c r="B198" s="1510"/>
      <c r="C198" s="1510"/>
      <c r="D198" s="1553" t="s">
        <v>2839</v>
      </c>
      <c r="E198" s="1548"/>
      <c r="F198" s="1548"/>
      <c r="G198" s="1548"/>
      <c r="H198" s="1548"/>
      <c r="I198" s="1548"/>
      <c r="J198" s="1548"/>
      <c r="K198" s="1548"/>
      <c r="L198" s="1548"/>
      <c r="M198" s="1548"/>
      <c r="N198" s="1548"/>
      <c r="O198" s="1510"/>
      <c r="P198" s="1510"/>
      <c r="Q198" s="1510"/>
      <c r="R198" s="1510"/>
      <c r="S198" s="1510"/>
      <c r="T198" s="1510"/>
      <c r="U198" s="1510"/>
      <c r="V198" s="1510"/>
      <c r="W198" s="1510"/>
      <c r="X198" s="1510"/>
      <c r="Y198" s="1510"/>
      <c r="Z198" s="1510"/>
      <c r="AA198" s="1510"/>
      <c r="AB198" s="1510"/>
      <c r="AC198" s="1510"/>
      <c r="AD198" s="1510"/>
      <c r="AE198" s="1510"/>
      <c r="AF198" s="1510"/>
      <c r="AG198" s="1510"/>
      <c r="AH198" s="1510"/>
      <c r="AI198" s="1510"/>
      <c r="AJ198" s="1510"/>
      <c r="AK198" s="1510"/>
      <c r="AL198" s="1429">
        <v>1</v>
      </c>
      <c r="AM198" s="877"/>
      <c r="AN198" s="877"/>
    </row>
    <row r="199" spans="1:40" customFormat="1" ht="30" customHeight="1">
      <c r="A199" s="1510"/>
      <c r="B199" s="1510"/>
      <c r="C199" s="1510"/>
      <c r="D199" s="1553" t="s">
        <v>2840</v>
      </c>
      <c r="E199" s="1548"/>
      <c r="F199" s="1548"/>
      <c r="G199" s="1548"/>
      <c r="H199" s="1548"/>
      <c r="I199" s="1548"/>
      <c r="J199" s="1548"/>
      <c r="K199" s="1548"/>
      <c r="L199" s="1548"/>
      <c r="M199" s="1548"/>
      <c r="N199" s="1548"/>
      <c r="O199" s="1510"/>
      <c r="P199" s="1510"/>
      <c r="Q199" s="1510"/>
      <c r="R199" s="1510"/>
      <c r="S199" s="1510"/>
      <c r="T199" s="1510"/>
      <c r="U199" s="1510"/>
      <c r="V199" s="1510"/>
      <c r="W199" s="1510"/>
      <c r="X199" s="1510"/>
      <c r="Y199" s="1510"/>
      <c r="Z199" s="1510"/>
      <c r="AA199" s="1510"/>
      <c r="AB199" s="1510"/>
      <c r="AC199" s="1510"/>
      <c r="AD199" s="1510"/>
      <c r="AE199" s="1510"/>
      <c r="AF199" s="1510"/>
      <c r="AG199" s="1510"/>
      <c r="AH199" s="1510"/>
      <c r="AI199" s="1510"/>
      <c r="AJ199" s="1510"/>
      <c r="AK199" s="1510"/>
      <c r="AL199" s="1429">
        <v>1</v>
      </c>
      <c r="AM199" s="877"/>
      <c r="AN199" s="877"/>
    </row>
    <row r="200" spans="1:40" customFormat="1" ht="30" customHeight="1">
      <c r="A200" s="1510"/>
      <c r="B200" s="1510"/>
      <c r="C200" s="1510"/>
      <c r="D200" s="1510"/>
      <c r="E200" s="1510"/>
      <c r="F200" s="1510"/>
      <c r="G200" s="1510"/>
      <c r="H200" s="1510"/>
      <c r="I200" s="1510"/>
      <c r="J200" s="1510"/>
      <c r="K200" s="1510"/>
      <c r="L200" s="1510"/>
      <c r="M200" s="1510"/>
      <c r="N200" s="1510"/>
      <c r="O200" s="1510"/>
      <c r="P200" s="1510"/>
      <c r="Q200" s="1510"/>
      <c r="R200" s="1510"/>
      <c r="S200" s="1510"/>
      <c r="T200" s="1510"/>
      <c r="U200" s="1510"/>
      <c r="V200" s="1510"/>
      <c r="W200" s="1510"/>
      <c r="X200" s="1510"/>
      <c r="Y200" s="1510"/>
      <c r="Z200" s="1510"/>
      <c r="AA200" s="1510"/>
      <c r="AB200" s="1510"/>
      <c r="AC200" s="1510"/>
      <c r="AD200" s="1510"/>
      <c r="AE200" s="1510"/>
      <c r="AF200" s="1510"/>
      <c r="AG200" s="1510"/>
      <c r="AH200" s="1510"/>
      <c r="AI200" s="1510"/>
      <c r="AJ200" s="1510"/>
      <c r="AK200" s="1510"/>
      <c r="AL200" s="1429">
        <v>1</v>
      </c>
      <c r="AM200" s="877"/>
      <c r="AN200" s="877"/>
    </row>
    <row r="201" spans="1:40" customFormat="1" ht="30" customHeight="1">
      <c r="A201" s="1510"/>
      <c r="B201" s="1510"/>
      <c r="C201" s="1510"/>
      <c r="D201" s="1554" t="s">
        <v>3243</v>
      </c>
      <c r="E201" s="1555"/>
      <c r="F201" s="1555"/>
      <c r="G201" s="1555"/>
      <c r="H201" s="1555"/>
      <c r="I201" s="1555"/>
      <c r="J201" s="1555"/>
      <c r="K201" s="1555"/>
      <c r="L201" s="1555"/>
      <c r="M201" s="1555"/>
      <c r="N201" s="1555"/>
      <c r="O201" s="1510"/>
      <c r="P201" s="1510"/>
      <c r="Q201" s="1510"/>
      <c r="R201" s="1510"/>
      <c r="S201" s="1510"/>
      <c r="T201" s="1510"/>
      <c r="U201" s="1510"/>
      <c r="V201" s="1510"/>
      <c r="W201" s="1510"/>
      <c r="X201" s="1510"/>
      <c r="Y201" s="1510"/>
      <c r="Z201" s="1510"/>
      <c r="AA201" s="1510"/>
      <c r="AB201" s="1510"/>
      <c r="AC201" s="1510"/>
      <c r="AD201" s="1510"/>
      <c r="AE201" s="1510"/>
      <c r="AF201" s="1510"/>
      <c r="AG201" s="1510"/>
      <c r="AH201" s="1510"/>
      <c r="AI201" s="1510"/>
      <c r="AJ201" s="1510"/>
      <c r="AK201" s="1510"/>
      <c r="AL201" s="1429">
        <v>1</v>
      </c>
      <c r="AM201" s="877"/>
      <c r="AN201" s="877"/>
    </row>
    <row r="202" spans="1:40" customFormat="1" ht="30" customHeight="1">
      <c r="A202" s="1510"/>
      <c r="B202" s="1510"/>
      <c r="C202" s="1510"/>
      <c r="D202" s="1556" t="s">
        <v>3244</v>
      </c>
      <c r="E202" s="1555"/>
      <c r="F202" s="1555"/>
      <c r="G202" s="1555"/>
      <c r="H202" s="1555"/>
      <c r="I202" s="1555"/>
      <c r="J202" s="1555"/>
      <c r="K202" s="1555"/>
      <c r="L202" s="1555"/>
      <c r="M202" s="1555"/>
      <c r="N202" s="1555"/>
      <c r="O202" s="1510"/>
      <c r="P202" s="1510"/>
      <c r="Q202" s="1510"/>
      <c r="R202" s="1510"/>
      <c r="S202" s="1510"/>
      <c r="T202" s="1510"/>
      <c r="U202" s="1510"/>
      <c r="V202" s="1510"/>
      <c r="W202" s="1510"/>
      <c r="X202" s="1510"/>
      <c r="Y202" s="1510"/>
      <c r="Z202" s="1510"/>
      <c r="AA202" s="1510"/>
      <c r="AB202" s="1510"/>
      <c r="AC202" s="1510"/>
      <c r="AD202" s="1510"/>
      <c r="AE202" s="1510"/>
      <c r="AF202" s="1510"/>
      <c r="AG202" s="1510"/>
      <c r="AH202" s="1510"/>
      <c r="AI202" s="1510"/>
      <c r="AJ202" s="1510"/>
      <c r="AK202" s="1510"/>
      <c r="AL202" s="1429">
        <v>1</v>
      </c>
      <c r="AM202" s="877"/>
      <c r="AN202" s="877"/>
    </row>
    <row r="203" spans="1:40" customFormat="1" ht="30" customHeight="1">
      <c r="A203" s="1510"/>
      <c r="B203" s="1510"/>
      <c r="C203" s="1510"/>
      <c r="D203" s="1556" t="s">
        <v>3245</v>
      </c>
      <c r="E203" s="1555"/>
      <c r="F203" s="1555"/>
      <c r="G203" s="1555"/>
      <c r="H203" s="1555"/>
      <c r="I203" s="1555"/>
      <c r="J203" s="1555"/>
      <c r="K203" s="1555"/>
      <c r="L203" s="1555"/>
      <c r="M203" s="1555"/>
      <c r="N203" s="1555"/>
      <c r="O203" s="1510"/>
      <c r="P203" s="1510"/>
      <c r="Q203" s="1510"/>
      <c r="R203" s="1510"/>
      <c r="S203" s="1510"/>
      <c r="T203" s="1510"/>
      <c r="U203" s="1510"/>
      <c r="V203" s="1510"/>
      <c r="W203" s="1510"/>
      <c r="X203" s="1510"/>
      <c r="Y203" s="1510"/>
      <c r="Z203" s="1510"/>
      <c r="AA203" s="1510"/>
      <c r="AB203" s="1510"/>
      <c r="AC203" s="1510"/>
      <c r="AD203" s="1510"/>
      <c r="AE203" s="1510"/>
      <c r="AF203" s="1510"/>
      <c r="AG203" s="1510"/>
      <c r="AH203" s="1510"/>
      <c r="AI203" s="1510"/>
      <c r="AJ203" s="1510"/>
      <c r="AK203" s="1510"/>
      <c r="AL203" s="1429">
        <v>1</v>
      </c>
      <c r="AM203" s="877"/>
      <c r="AN203" s="877"/>
    </row>
    <row r="204" spans="1:40" customFormat="1" ht="30" customHeight="1">
      <c r="A204" s="1510"/>
      <c r="B204" s="1510"/>
      <c r="C204" s="1510"/>
      <c r="D204" s="1556" t="s">
        <v>3246</v>
      </c>
      <c r="E204" s="1555"/>
      <c r="F204" s="1555"/>
      <c r="G204" s="1555"/>
      <c r="H204" s="1555"/>
      <c r="I204" s="1555"/>
      <c r="J204" s="1555"/>
      <c r="K204" s="1555"/>
      <c r="L204" s="1555"/>
      <c r="M204" s="1555"/>
      <c r="N204" s="1555"/>
      <c r="O204" s="1510"/>
      <c r="P204" s="1510"/>
      <c r="Q204" s="1510"/>
      <c r="R204" s="1510"/>
      <c r="S204" s="1510"/>
      <c r="T204" s="1510"/>
      <c r="U204" s="1510"/>
      <c r="V204" s="1510"/>
      <c r="W204" s="1510"/>
      <c r="X204" s="1510"/>
      <c r="Y204" s="1510"/>
      <c r="Z204" s="1510"/>
      <c r="AA204" s="1510"/>
      <c r="AB204" s="1510"/>
      <c r="AC204" s="1510"/>
      <c r="AD204" s="1510"/>
      <c r="AE204" s="1510"/>
      <c r="AF204" s="1510"/>
      <c r="AG204" s="1510"/>
      <c r="AH204" s="1510"/>
      <c r="AI204" s="1510"/>
      <c r="AJ204" s="1510"/>
      <c r="AK204" s="1510"/>
      <c r="AL204" s="1429">
        <v>1</v>
      </c>
      <c r="AM204" s="877"/>
      <c r="AN204" s="877"/>
    </row>
    <row r="205" spans="1:40" customFormat="1" ht="30" customHeight="1">
      <c r="A205" s="1510"/>
      <c r="B205" s="1510"/>
      <c r="C205" s="1510"/>
      <c r="D205" s="1557" t="s">
        <v>2845</v>
      </c>
      <c r="E205" s="1555"/>
      <c r="F205" s="1555"/>
      <c r="G205" s="1555"/>
      <c r="H205" s="1555"/>
      <c r="I205" s="1555"/>
      <c r="J205" s="1555"/>
      <c r="K205" s="1555"/>
      <c r="L205" s="1555"/>
      <c r="M205" s="1555"/>
      <c r="N205" s="1555"/>
      <c r="O205" s="1510"/>
      <c r="P205" s="1510"/>
      <c r="Q205" s="1510"/>
      <c r="R205" s="1510"/>
      <c r="S205" s="1510"/>
      <c r="T205" s="1510"/>
      <c r="U205" s="1510"/>
      <c r="V205" s="1510"/>
      <c r="W205" s="1510"/>
      <c r="X205" s="1510"/>
      <c r="Y205" s="1510"/>
      <c r="Z205" s="1510"/>
      <c r="AA205" s="1510"/>
      <c r="AB205" s="1510"/>
      <c r="AC205" s="1510"/>
      <c r="AD205" s="1510"/>
      <c r="AE205" s="1510"/>
      <c r="AF205" s="1510"/>
      <c r="AG205" s="1510"/>
      <c r="AH205" s="1510"/>
      <c r="AI205" s="1510"/>
      <c r="AJ205" s="1510"/>
      <c r="AK205" s="1510"/>
      <c r="AL205" s="1429">
        <v>1</v>
      </c>
      <c r="AM205" s="877"/>
      <c r="AN205" s="877"/>
    </row>
    <row r="206" spans="1:40" customFormat="1" ht="30" customHeight="1">
      <c r="A206" s="1510"/>
      <c r="B206" s="1510"/>
      <c r="C206" s="1510"/>
      <c r="D206" s="1558" t="s">
        <v>2846</v>
      </c>
      <c r="E206" s="1555"/>
      <c r="F206" s="1555"/>
      <c r="G206" s="1555"/>
      <c r="H206" s="1555"/>
      <c r="I206" s="1555"/>
      <c r="J206" s="1555"/>
      <c r="K206" s="1555"/>
      <c r="L206" s="1555"/>
      <c r="M206" s="1555"/>
      <c r="N206" s="1555"/>
      <c r="O206" s="1510"/>
      <c r="P206" s="1510"/>
      <c r="Q206" s="1510"/>
      <c r="R206" s="1510"/>
      <c r="S206" s="1510"/>
      <c r="T206" s="1510"/>
      <c r="U206" s="1510"/>
      <c r="V206" s="1510"/>
      <c r="W206" s="1510"/>
      <c r="X206" s="1510"/>
      <c r="Y206" s="1510"/>
      <c r="Z206" s="1510"/>
      <c r="AA206" s="1510"/>
      <c r="AB206" s="1510"/>
      <c r="AC206" s="1510"/>
      <c r="AD206" s="1510"/>
      <c r="AE206" s="1510"/>
      <c r="AF206" s="1510"/>
      <c r="AG206" s="1510"/>
      <c r="AH206" s="1510"/>
      <c r="AI206" s="1510"/>
      <c r="AJ206" s="1510"/>
      <c r="AK206" s="1510"/>
      <c r="AL206" s="1429">
        <v>1</v>
      </c>
      <c r="AM206" s="877"/>
      <c r="AN206" s="877"/>
    </row>
    <row r="207" spans="1:40" customFormat="1" ht="30" customHeight="1">
      <c r="A207" s="1510"/>
      <c r="B207" s="1510"/>
      <c r="C207" s="1510"/>
      <c r="D207" s="1558" t="s">
        <v>2847</v>
      </c>
      <c r="E207" s="1555"/>
      <c r="F207" s="1555"/>
      <c r="G207" s="1555"/>
      <c r="H207" s="1555"/>
      <c r="I207" s="1555"/>
      <c r="J207" s="1555"/>
      <c r="K207" s="1555"/>
      <c r="L207" s="1555"/>
      <c r="M207" s="1555"/>
      <c r="N207" s="1555"/>
      <c r="O207" s="1510"/>
      <c r="P207" s="1510"/>
      <c r="Q207" s="1510"/>
      <c r="R207" s="1510"/>
      <c r="S207" s="1510"/>
      <c r="T207" s="1510"/>
      <c r="U207" s="1510"/>
      <c r="V207" s="1510"/>
      <c r="W207" s="1510"/>
      <c r="X207" s="1510"/>
      <c r="Y207" s="1510"/>
      <c r="Z207" s="1510"/>
      <c r="AA207" s="1510"/>
      <c r="AB207" s="1510"/>
      <c r="AC207" s="1510"/>
      <c r="AD207" s="1510"/>
      <c r="AE207" s="1510"/>
      <c r="AF207" s="1510"/>
      <c r="AG207" s="1510"/>
      <c r="AH207" s="1510"/>
      <c r="AI207" s="1510"/>
      <c r="AJ207" s="1510"/>
      <c r="AK207" s="1510"/>
      <c r="AL207" s="1429">
        <v>1</v>
      </c>
      <c r="AM207" s="877"/>
      <c r="AN207" s="877"/>
    </row>
    <row r="208" spans="1:40" customFormat="1" ht="30" customHeight="1">
      <c r="A208" s="1510"/>
      <c r="B208" s="1510"/>
      <c r="C208" s="1510"/>
      <c r="D208" s="1510"/>
      <c r="E208" s="1510"/>
      <c r="F208" s="1510"/>
      <c r="G208" s="1510"/>
      <c r="H208" s="1510"/>
      <c r="I208" s="1510"/>
      <c r="J208" s="1510"/>
      <c r="K208" s="1510"/>
      <c r="L208" s="1510"/>
      <c r="M208" s="1510"/>
      <c r="N208" s="1510"/>
      <c r="O208" s="1510"/>
      <c r="P208" s="1510"/>
      <c r="Q208" s="1510"/>
      <c r="R208" s="1510"/>
      <c r="S208" s="1510"/>
      <c r="T208" s="1510"/>
      <c r="U208" s="1510"/>
      <c r="V208" s="1510"/>
      <c r="W208" s="1510"/>
      <c r="X208" s="1510"/>
      <c r="Y208" s="1510"/>
      <c r="Z208" s="1510"/>
      <c r="AA208" s="1510"/>
      <c r="AB208" s="1510"/>
      <c r="AC208" s="1510"/>
      <c r="AD208" s="1510"/>
      <c r="AE208" s="1510"/>
      <c r="AF208" s="1510"/>
      <c r="AG208" s="1510"/>
      <c r="AH208" s="1510"/>
      <c r="AI208" s="1510"/>
      <c r="AJ208" s="1510"/>
      <c r="AK208" s="1510"/>
      <c r="AL208" s="1429">
        <v>1</v>
      </c>
      <c r="AM208" s="877"/>
      <c r="AN208" s="877"/>
    </row>
    <row r="209" spans="1:40" customFormat="1" ht="30" customHeight="1">
      <c r="A209" s="1510"/>
      <c r="B209" s="1510"/>
      <c r="C209" s="1510"/>
      <c r="D209" s="1559" t="s">
        <v>3254</v>
      </c>
      <c r="E209" s="1559"/>
      <c r="F209" s="1559"/>
      <c r="G209" s="1559"/>
      <c r="H209" s="1559"/>
      <c r="I209" s="1559"/>
      <c r="J209" s="1559"/>
      <c r="K209" s="1559"/>
      <c r="L209" s="1559"/>
      <c r="M209" s="1559"/>
      <c r="N209" s="1559"/>
      <c r="O209" s="1510"/>
      <c r="P209" s="1510"/>
      <c r="Q209" s="1510"/>
      <c r="R209" s="1510"/>
      <c r="S209" s="1510"/>
      <c r="T209" s="1510"/>
      <c r="U209" s="1510"/>
      <c r="V209" s="1510"/>
      <c r="W209" s="1510"/>
      <c r="X209" s="1510"/>
      <c r="Y209" s="1510"/>
      <c r="Z209" s="1510"/>
      <c r="AA209" s="1510"/>
      <c r="AB209" s="1510"/>
      <c r="AC209" s="1510"/>
      <c r="AD209" s="1510"/>
      <c r="AE209" s="1510"/>
      <c r="AF209" s="1510"/>
      <c r="AG209" s="1510"/>
      <c r="AH209" s="1510"/>
      <c r="AI209" s="1510"/>
      <c r="AJ209" s="1510"/>
      <c r="AK209" s="1510"/>
      <c r="AL209" s="1429">
        <v>1</v>
      </c>
      <c r="AM209" s="877"/>
      <c r="AN209" s="877"/>
    </row>
    <row r="210" spans="1:40" customFormat="1" ht="30" customHeight="1">
      <c r="A210" s="1510"/>
      <c r="B210" s="1510"/>
      <c r="C210" s="1510"/>
      <c r="D210" s="1559" t="s">
        <v>3255</v>
      </c>
      <c r="E210" s="1559"/>
      <c r="F210" s="1559"/>
      <c r="G210" s="1559"/>
      <c r="H210" s="1559"/>
      <c r="I210" s="1559"/>
      <c r="J210" s="1559"/>
      <c r="K210" s="1559"/>
      <c r="L210" s="1559"/>
      <c r="M210" s="1559"/>
      <c r="N210" s="1559"/>
      <c r="O210" s="1510"/>
      <c r="P210" s="1510"/>
      <c r="Q210" s="1510"/>
      <c r="R210" s="1510"/>
      <c r="S210" s="1510"/>
      <c r="T210" s="1510"/>
      <c r="U210" s="1510"/>
      <c r="V210" s="1510"/>
      <c r="W210" s="1510"/>
      <c r="X210" s="1510"/>
      <c r="Y210" s="1510"/>
      <c r="Z210" s="1510"/>
      <c r="AA210" s="1510"/>
      <c r="AB210" s="1510"/>
      <c r="AC210" s="1510"/>
      <c r="AD210" s="1510"/>
      <c r="AE210" s="1510"/>
      <c r="AF210" s="1510"/>
      <c r="AG210" s="1510"/>
      <c r="AH210" s="1510"/>
      <c r="AI210" s="1510"/>
      <c r="AJ210" s="1510"/>
      <c r="AK210" s="1510"/>
      <c r="AL210" s="1429">
        <v>1</v>
      </c>
      <c r="AM210" s="877"/>
      <c r="AN210" s="877"/>
    </row>
    <row r="211" spans="1:40" customFormat="1" ht="30" customHeight="1">
      <c r="A211" s="1510"/>
      <c r="B211" s="1510"/>
      <c r="C211" s="1510"/>
      <c r="D211" s="1559" t="s">
        <v>3256</v>
      </c>
      <c r="E211" s="1559"/>
      <c r="F211" s="1559"/>
      <c r="G211" s="1559"/>
      <c r="H211" s="1559"/>
      <c r="I211" s="1559"/>
      <c r="J211" s="1559"/>
      <c r="K211" s="1559"/>
      <c r="L211" s="1559"/>
      <c r="M211" s="1559"/>
      <c r="N211" s="1559"/>
      <c r="O211" s="1510"/>
      <c r="P211" s="1510"/>
      <c r="Q211" s="1510"/>
      <c r="R211" s="1510"/>
      <c r="S211" s="1510"/>
      <c r="T211" s="1510"/>
      <c r="U211" s="1510"/>
      <c r="V211" s="1510"/>
      <c r="W211" s="1510"/>
      <c r="X211" s="1510"/>
      <c r="Y211" s="1510"/>
      <c r="Z211" s="1510"/>
      <c r="AA211" s="1510"/>
      <c r="AB211" s="1510"/>
      <c r="AC211" s="1510"/>
      <c r="AD211" s="1510"/>
      <c r="AE211" s="1510"/>
      <c r="AF211" s="1510"/>
      <c r="AG211" s="1510"/>
      <c r="AH211" s="1510"/>
      <c r="AI211" s="1510"/>
      <c r="AJ211" s="1510"/>
      <c r="AK211" s="1510"/>
      <c r="AL211" s="1429">
        <v>1</v>
      </c>
      <c r="AM211" s="877"/>
      <c r="AN211" s="877"/>
    </row>
    <row r="212" spans="1:40" customFormat="1" ht="30" customHeight="1">
      <c r="A212" s="1510"/>
      <c r="B212" s="1510"/>
      <c r="C212" s="1510"/>
      <c r="D212" s="1559" t="s">
        <v>3257</v>
      </c>
      <c r="E212" s="1559"/>
      <c r="F212" s="1559"/>
      <c r="G212" s="1559"/>
      <c r="H212" s="1559"/>
      <c r="I212" s="1559"/>
      <c r="J212" s="1559"/>
      <c r="K212" s="1559"/>
      <c r="L212" s="1559"/>
      <c r="M212" s="1559"/>
      <c r="N212" s="1559"/>
      <c r="O212" s="1510"/>
      <c r="P212" s="1510"/>
      <c r="Q212" s="1510"/>
      <c r="R212" s="1510"/>
      <c r="S212" s="1510"/>
      <c r="T212" s="1510"/>
      <c r="U212" s="1510"/>
      <c r="V212" s="1510"/>
      <c r="W212" s="1510"/>
      <c r="X212" s="1510"/>
      <c r="Y212" s="1510"/>
      <c r="Z212" s="1510"/>
      <c r="AA212" s="1510"/>
      <c r="AB212" s="1510"/>
      <c r="AC212" s="1510"/>
      <c r="AD212" s="1510"/>
      <c r="AE212" s="1510"/>
      <c r="AF212" s="1510"/>
      <c r="AG212" s="1510"/>
      <c r="AH212" s="1510"/>
      <c r="AI212" s="1510"/>
      <c r="AJ212" s="1510"/>
      <c r="AK212" s="1510"/>
      <c r="AL212" s="1429">
        <v>1</v>
      </c>
      <c r="AM212" s="877"/>
      <c r="AN212" s="877"/>
    </row>
    <row r="213" spans="1:40" customFormat="1" ht="30" customHeight="1">
      <c r="A213" s="1510"/>
      <c r="B213" s="1510"/>
      <c r="C213" s="1510"/>
      <c r="D213" s="1559"/>
      <c r="E213" s="1559"/>
      <c r="F213" s="1559"/>
      <c r="G213" s="1559"/>
      <c r="H213" s="1559"/>
      <c r="I213" s="1559"/>
      <c r="J213" s="1559"/>
      <c r="K213" s="1559"/>
      <c r="L213" s="1559"/>
      <c r="M213" s="1559"/>
      <c r="N213" s="1559"/>
      <c r="O213" s="1510"/>
      <c r="P213" s="1510"/>
      <c r="Q213" s="1510"/>
      <c r="R213" s="1510"/>
      <c r="S213" s="1510"/>
      <c r="T213" s="1510"/>
      <c r="U213" s="1510"/>
      <c r="V213" s="1510"/>
      <c r="W213" s="1510"/>
      <c r="X213" s="1510"/>
      <c r="Y213" s="1510"/>
      <c r="Z213" s="1510"/>
      <c r="AA213" s="1510"/>
      <c r="AB213" s="1510"/>
      <c r="AC213" s="1510"/>
      <c r="AD213" s="1510"/>
      <c r="AE213" s="1510"/>
      <c r="AF213" s="1510"/>
      <c r="AG213" s="1510"/>
      <c r="AH213" s="1510"/>
      <c r="AI213" s="1510"/>
      <c r="AJ213" s="1510"/>
      <c r="AK213" s="1510"/>
      <c r="AL213" s="1429">
        <v>1</v>
      </c>
      <c r="AM213" s="877"/>
      <c r="AN213" s="877"/>
    </row>
    <row r="214" spans="1:40" customFormat="1" ht="30" customHeight="1" thickBot="1">
      <c r="A214" s="1510"/>
      <c r="B214" s="1510"/>
      <c r="C214" s="1510"/>
      <c r="D214" s="1510"/>
      <c r="E214" s="1510"/>
      <c r="F214" s="1510"/>
      <c r="G214" s="1510"/>
      <c r="H214" s="1510"/>
      <c r="I214" s="1510"/>
      <c r="J214" s="1510"/>
      <c r="K214" s="1510"/>
      <c r="L214" s="1510"/>
      <c r="M214" s="1510"/>
      <c r="N214" s="1510"/>
      <c r="O214" s="1510"/>
      <c r="P214" s="1510"/>
      <c r="Q214" s="1510"/>
      <c r="R214" s="1510"/>
      <c r="S214" s="1510"/>
      <c r="T214" s="1510"/>
      <c r="U214" s="1510"/>
      <c r="V214" s="1510"/>
      <c r="W214" s="1510"/>
      <c r="X214" s="1510"/>
      <c r="Y214" s="1510"/>
      <c r="Z214" s="1510"/>
      <c r="AA214" s="1510"/>
      <c r="AB214" s="1510"/>
      <c r="AC214" s="1510"/>
      <c r="AD214" s="1510"/>
      <c r="AE214" s="1510"/>
      <c r="AF214" s="1510"/>
      <c r="AG214" s="1510"/>
      <c r="AH214" s="1510"/>
      <c r="AI214" s="1510"/>
      <c r="AJ214" s="1510"/>
      <c r="AK214" s="1510"/>
      <c r="AL214" s="1429">
        <v>1</v>
      </c>
      <c r="AM214" s="877"/>
      <c r="AN214" s="877"/>
    </row>
    <row r="215" spans="1:40" s="1565" customFormat="1" ht="30" customHeight="1">
      <c r="A215" s="1560"/>
      <c r="B215" s="1510"/>
      <c r="C215" s="1510"/>
      <c r="D215" s="1722" t="s">
        <v>3258</v>
      </c>
      <c r="E215" s="1723"/>
      <c r="F215" s="1723"/>
      <c r="G215" s="1723"/>
      <c r="H215" s="1723"/>
      <c r="I215" s="1723"/>
      <c r="J215" s="1723"/>
      <c r="K215" s="1695"/>
      <c r="L215" s="1561"/>
      <c r="M215" s="1510"/>
      <c r="N215" s="1510"/>
      <c r="O215" s="1510"/>
      <c r="P215" s="1562" t="s">
        <v>3262</v>
      </c>
      <c r="Q215" s="1563"/>
      <c r="R215" s="1563"/>
      <c r="S215" s="1563"/>
      <c r="T215" s="1563"/>
      <c r="U215" s="1563"/>
      <c r="V215" s="1563"/>
      <c r="W215" s="1564"/>
      <c r="X215" s="1510"/>
      <c r="Y215" s="1510"/>
      <c r="Z215" s="1510"/>
      <c r="AA215" s="1510"/>
      <c r="AB215" s="1510"/>
      <c r="AC215" s="1510"/>
      <c r="AD215" s="1510"/>
      <c r="AE215" s="1510"/>
      <c r="AF215" s="1510"/>
      <c r="AG215" s="1510"/>
      <c r="AH215" s="1510"/>
      <c r="AI215" s="1510"/>
      <c r="AJ215" s="1510"/>
      <c r="AK215" s="1510"/>
      <c r="AL215" s="1429">
        <v>1</v>
      </c>
      <c r="AM215" s="877"/>
      <c r="AN215" s="877"/>
    </row>
    <row r="216" spans="1:40" s="1565" customFormat="1" ht="30" customHeight="1">
      <c r="A216" s="1560"/>
      <c r="B216" s="1510"/>
      <c r="C216" s="1510"/>
      <c r="D216" s="1566" t="s">
        <v>3360</v>
      </c>
      <c r="E216" s="1567"/>
      <c r="F216" s="1567"/>
      <c r="G216" s="1567"/>
      <c r="H216" s="1567"/>
      <c r="I216" s="1567"/>
      <c r="J216" s="1567"/>
      <c r="K216" s="9"/>
      <c r="L216" s="43"/>
      <c r="M216" s="1510"/>
      <c r="N216" s="1510"/>
      <c r="O216" s="1510"/>
      <c r="P216" s="1568" t="s">
        <v>3263</v>
      </c>
      <c r="Q216" s="1569"/>
      <c r="R216" s="1569"/>
      <c r="S216" s="1569"/>
      <c r="T216" s="1569"/>
      <c r="U216" s="1569"/>
      <c r="V216" s="1569"/>
      <c r="W216" s="1570"/>
      <c r="X216" s="1510"/>
      <c r="Y216" s="1510"/>
      <c r="Z216" s="1510"/>
      <c r="AA216" s="1510"/>
      <c r="AB216" s="1510"/>
      <c r="AC216" s="1510"/>
      <c r="AD216" s="1510"/>
      <c r="AE216" s="1510"/>
      <c r="AF216" s="1510"/>
      <c r="AG216" s="1510"/>
      <c r="AH216" s="1510"/>
      <c r="AI216" s="1510"/>
      <c r="AJ216" s="1510"/>
      <c r="AK216" s="1510"/>
      <c r="AL216" s="1429">
        <v>1</v>
      </c>
      <c r="AM216" s="877"/>
      <c r="AN216" s="877"/>
    </row>
    <row r="217" spans="1:40" s="1565" customFormat="1" ht="30" customHeight="1">
      <c r="A217" s="1560"/>
      <c r="B217" s="1510"/>
      <c r="C217" s="1510"/>
      <c r="D217" s="1566"/>
      <c r="E217" s="1571"/>
      <c r="F217" s="1571"/>
      <c r="G217" s="1571"/>
      <c r="H217" s="1571"/>
      <c r="I217" s="1571"/>
      <c r="J217" s="1571"/>
      <c r="K217" s="1571"/>
      <c r="L217" s="1572"/>
      <c r="M217" s="1510"/>
      <c r="N217" s="1510"/>
      <c r="O217" s="1510"/>
      <c r="P217" s="1573"/>
      <c r="Q217" s="1574"/>
      <c r="R217" s="1574"/>
      <c r="S217" s="1574"/>
      <c r="T217" s="1574"/>
      <c r="U217" s="1574"/>
      <c r="V217" s="1574"/>
      <c r="W217" s="1575"/>
      <c r="X217" s="1510"/>
      <c r="Y217" s="1510"/>
      <c r="Z217" s="1510"/>
      <c r="AA217" s="1510"/>
      <c r="AB217" s="1510"/>
      <c r="AC217" s="1510"/>
      <c r="AD217" s="1510"/>
      <c r="AE217" s="1510"/>
      <c r="AF217" s="1510"/>
      <c r="AG217" s="1510"/>
      <c r="AH217" s="1510"/>
      <c r="AI217" s="1510"/>
      <c r="AJ217" s="1510"/>
      <c r="AK217" s="1510"/>
      <c r="AL217" s="1429">
        <v>1</v>
      </c>
      <c r="AM217" s="877"/>
      <c r="AN217" s="877"/>
    </row>
    <row r="218" spans="1:40" s="1565" customFormat="1" ht="30" customHeight="1">
      <c r="A218" s="1560"/>
      <c r="B218" s="1510"/>
      <c r="C218" s="1510"/>
      <c r="D218" s="1566"/>
      <c r="E218" s="1696" t="s">
        <v>3370</v>
      </c>
      <c r="F218" s="1571"/>
      <c r="G218" s="1571"/>
      <c r="H218" s="1571"/>
      <c r="I218" s="1571"/>
      <c r="J218" s="1571"/>
      <c r="K218" s="1571"/>
      <c r="L218" s="1572"/>
      <c r="M218" s="1510"/>
      <c r="N218" s="1510"/>
      <c r="O218" s="1510"/>
      <c r="P218" s="1573"/>
      <c r="Q218" s="1574"/>
      <c r="R218" s="1574"/>
      <c r="S218" s="1574"/>
      <c r="T218" s="1574"/>
      <c r="U218" s="1574"/>
      <c r="V218" s="1574"/>
      <c r="W218" s="1575"/>
      <c r="X218" s="1510"/>
      <c r="Y218" s="1510"/>
      <c r="Z218" s="1510"/>
      <c r="AA218" s="1510"/>
      <c r="AB218" s="1510"/>
      <c r="AC218" s="1510"/>
      <c r="AD218" s="1510"/>
      <c r="AE218" s="1510"/>
      <c r="AF218" s="1510"/>
      <c r="AG218" s="1510"/>
      <c r="AH218" s="1510"/>
      <c r="AI218" s="1510"/>
      <c r="AJ218" s="1510"/>
      <c r="AK218" s="1510"/>
      <c r="AL218" s="1429">
        <v>1</v>
      </c>
      <c r="AM218" s="877"/>
      <c r="AN218" s="877"/>
    </row>
    <row r="219" spans="1:40" s="1565" customFormat="1" ht="30" customHeight="1">
      <c r="A219" s="1560"/>
      <c r="B219" s="1510"/>
      <c r="C219" s="1510"/>
      <c r="D219" s="1566" t="s">
        <v>3361</v>
      </c>
      <c r="E219" s="1571"/>
      <c r="F219" s="1571"/>
      <c r="G219" s="1571"/>
      <c r="H219" s="1571"/>
      <c r="I219" s="1571"/>
      <c r="J219" s="1571"/>
      <c r="K219" s="1571"/>
      <c r="L219" s="1572"/>
      <c r="M219" s="1510"/>
      <c r="N219" s="1510"/>
      <c r="O219" s="1510"/>
      <c r="P219" s="617"/>
      <c r="Q219" s="9"/>
      <c r="R219" s="9"/>
      <c r="S219" s="9"/>
      <c r="T219" s="9"/>
      <c r="U219" s="9"/>
      <c r="V219" s="9"/>
      <c r="W219" s="43"/>
      <c r="X219" s="1510"/>
      <c r="Y219" s="1510"/>
      <c r="Z219" s="1510"/>
      <c r="AA219" s="1510"/>
      <c r="AB219" s="1510"/>
      <c r="AC219" s="1510"/>
      <c r="AD219" s="1510"/>
      <c r="AE219" s="1510"/>
      <c r="AF219" s="1510"/>
      <c r="AG219" s="1510"/>
      <c r="AH219" s="1510"/>
      <c r="AI219" s="1510"/>
      <c r="AJ219" s="1510"/>
      <c r="AK219" s="1510"/>
      <c r="AL219" s="1429">
        <v>1</v>
      </c>
      <c r="AM219" s="877"/>
      <c r="AN219" s="877"/>
    </row>
    <row r="220" spans="1:40" s="1565" customFormat="1" ht="30" customHeight="1">
      <c r="A220" s="1560"/>
      <c r="B220" s="1510"/>
      <c r="C220" s="1510"/>
      <c r="D220" s="1566"/>
      <c r="E220" s="1576"/>
      <c r="F220" s="1576"/>
      <c r="G220" s="1576"/>
      <c r="H220" s="1576"/>
      <c r="I220" s="1696" t="s">
        <v>3371</v>
      </c>
      <c r="J220" s="1577"/>
      <c r="K220" s="9"/>
      <c r="L220" s="43"/>
      <c r="M220" s="1510"/>
      <c r="N220" s="1510"/>
      <c r="O220" s="1510"/>
      <c r="P220" s="617"/>
      <c r="Q220" s="9"/>
      <c r="R220" s="9"/>
      <c r="S220" s="9"/>
      <c r="T220" s="9"/>
      <c r="U220" s="9"/>
      <c r="V220" s="9"/>
      <c r="W220" s="43"/>
      <c r="X220" s="1510"/>
      <c r="Y220" s="1510"/>
      <c r="Z220" s="1510"/>
      <c r="AA220" s="1510"/>
      <c r="AB220" s="1510"/>
      <c r="AC220" s="1510"/>
      <c r="AD220" s="1510"/>
      <c r="AE220" s="1510"/>
      <c r="AF220" s="1510"/>
      <c r="AG220" s="1510"/>
      <c r="AH220" s="1510"/>
      <c r="AI220" s="1510"/>
      <c r="AJ220" s="1510"/>
      <c r="AK220" s="1510"/>
      <c r="AL220" s="1429">
        <v>1</v>
      </c>
      <c r="AM220" s="877"/>
      <c r="AN220" s="877"/>
    </row>
    <row r="221" spans="1:40" s="1565" customFormat="1" ht="30" customHeight="1">
      <c r="A221" s="1560"/>
      <c r="B221" s="1510"/>
      <c r="C221" s="1510"/>
      <c r="D221" s="1566"/>
      <c r="E221" s="1576"/>
      <c r="F221" s="1576"/>
      <c r="G221" s="1576"/>
      <c r="H221" s="1576"/>
      <c r="I221" s="1696" t="s">
        <v>3372</v>
      </c>
      <c r="J221" s="1577"/>
      <c r="K221" s="9"/>
      <c r="L221" s="43"/>
      <c r="M221" s="1510"/>
      <c r="N221" s="1510"/>
      <c r="O221" s="1510"/>
      <c r="P221" s="617"/>
      <c r="Q221" s="9"/>
      <c r="R221" s="9"/>
      <c r="S221" s="9"/>
      <c r="T221" s="9"/>
      <c r="U221" s="9"/>
      <c r="V221" s="9"/>
      <c r="W221" s="43"/>
      <c r="X221" s="1510"/>
      <c r="Y221" s="1510"/>
      <c r="Z221" s="1510"/>
      <c r="AA221" s="1510"/>
      <c r="AB221" s="1510"/>
      <c r="AC221" s="1510"/>
      <c r="AD221" s="1510"/>
      <c r="AE221" s="1510"/>
      <c r="AF221" s="1510"/>
      <c r="AG221" s="1510"/>
      <c r="AH221" s="1510"/>
      <c r="AI221" s="1510"/>
      <c r="AJ221" s="1510"/>
      <c r="AK221" s="1510"/>
      <c r="AL221" s="1429">
        <v>1</v>
      </c>
      <c r="AM221" s="877"/>
      <c r="AN221" s="877"/>
    </row>
    <row r="222" spans="1:40" s="1565" customFormat="1" ht="30" customHeight="1">
      <c r="A222" s="1560"/>
      <c r="B222" s="1510"/>
      <c r="C222" s="1510"/>
      <c r="D222" s="1566"/>
      <c r="E222" s="1576"/>
      <c r="F222" s="1576"/>
      <c r="G222" s="1576"/>
      <c r="H222" s="1576"/>
      <c r="I222" s="1696" t="s">
        <v>3373</v>
      </c>
      <c r="J222" s="1577"/>
      <c r="K222" s="9"/>
      <c r="L222" s="43"/>
      <c r="M222" s="1510"/>
      <c r="N222" s="1510"/>
      <c r="O222" s="1510"/>
      <c r="P222" s="617"/>
      <c r="Q222" s="9"/>
      <c r="R222" s="9"/>
      <c r="S222" s="9"/>
      <c r="T222" s="9"/>
      <c r="U222" s="9"/>
      <c r="V222" s="9"/>
      <c r="W222" s="43"/>
      <c r="X222" s="1510"/>
      <c r="Y222" s="1510"/>
      <c r="Z222" s="1510"/>
      <c r="AA222" s="1510"/>
      <c r="AB222" s="1510"/>
      <c r="AC222" s="1510"/>
      <c r="AD222" s="1510"/>
      <c r="AE222" s="1510"/>
      <c r="AF222" s="1510"/>
      <c r="AG222" s="1510"/>
      <c r="AH222" s="1510"/>
      <c r="AI222" s="1510"/>
      <c r="AJ222" s="1510"/>
      <c r="AK222" s="1510"/>
      <c r="AL222" s="1429">
        <v>1</v>
      </c>
      <c r="AM222" s="877"/>
      <c r="AN222" s="877"/>
    </row>
    <row r="223" spans="1:40" s="1565" customFormat="1" ht="30" customHeight="1">
      <c r="A223" s="1560"/>
      <c r="B223" s="1510"/>
      <c r="C223" s="1510"/>
      <c r="D223" s="1724" t="s">
        <v>3362</v>
      </c>
      <c r="E223" s="1725"/>
      <c r="F223" s="1725"/>
      <c r="G223" s="1725"/>
      <c r="H223" s="1725"/>
      <c r="I223" s="1725"/>
      <c r="J223" s="1725"/>
      <c r="K223" s="1725"/>
      <c r="L223" s="43"/>
      <c r="M223" s="1510"/>
      <c r="N223" s="1510"/>
      <c r="O223" s="1510"/>
      <c r="P223" s="617"/>
      <c r="Q223" s="9"/>
      <c r="R223" s="9"/>
      <c r="S223" s="9"/>
      <c r="T223" s="9"/>
      <c r="U223" s="9"/>
      <c r="V223" s="9"/>
      <c r="W223" s="43"/>
      <c r="X223" s="1510"/>
      <c r="Y223" s="1510"/>
      <c r="Z223" s="1427"/>
      <c r="AA223" s="1427"/>
      <c r="AB223" s="1427"/>
      <c r="AC223" s="1427"/>
      <c r="AD223" s="1427"/>
      <c r="AE223" s="1427"/>
      <c r="AF223" s="1427"/>
      <c r="AG223" s="1427"/>
      <c r="AH223" s="1427"/>
      <c r="AI223" s="1427"/>
      <c r="AJ223" s="1427"/>
      <c r="AK223" s="1427"/>
      <c r="AL223" s="1429">
        <v>1</v>
      </c>
      <c r="AM223" s="877"/>
      <c r="AN223" s="877"/>
    </row>
    <row r="224" spans="1:40" s="1565" customFormat="1" ht="30" customHeight="1" thickBot="1">
      <c r="A224" s="1560"/>
      <c r="B224" s="1510"/>
      <c r="C224" s="1510"/>
      <c r="D224" s="1727"/>
      <c r="E224" s="1728"/>
      <c r="F224" s="1728"/>
      <c r="G224" s="1728"/>
      <c r="H224" s="1728"/>
      <c r="I224" s="1728"/>
      <c r="J224" s="1728"/>
      <c r="K224" s="1728"/>
      <c r="L224" s="1580"/>
      <c r="M224" s="1510"/>
      <c r="N224" s="1510"/>
      <c r="O224" s="1510"/>
      <c r="P224" s="1578"/>
      <c r="Q224" s="1579"/>
      <c r="R224" s="1579"/>
      <c r="S224" s="1579"/>
      <c r="T224" s="1579"/>
      <c r="U224" s="1579"/>
      <c r="V224" s="1579"/>
      <c r="W224" s="1580"/>
      <c r="X224" s="1510"/>
      <c r="Y224" s="1510"/>
      <c r="Z224" s="1526"/>
      <c r="AA224" s="1526"/>
      <c r="AB224" s="1526"/>
      <c r="AC224" s="1526"/>
      <c r="AD224" s="1526"/>
      <c r="AE224" s="1526"/>
      <c r="AF224" s="1526"/>
      <c r="AG224" s="1526"/>
      <c r="AH224" s="1527"/>
      <c r="AI224" s="1527"/>
      <c r="AJ224" s="1427"/>
      <c r="AK224" s="1427"/>
      <c r="AL224" s="1429">
        <v>1</v>
      </c>
      <c r="AM224" s="877"/>
      <c r="AN224" s="877"/>
    </row>
    <row r="225" spans="1:40">
      <c r="A225" s="1425"/>
      <c r="B225" s="1510"/>
      <c r="C225" s="1510"/>
      <c r="D225" s="1510"/>
      <c r="E225" s="1510"/>
      <c r="F225" s="1510"/>
      <c r="G225" s="1510"/>
      <c r="H225" s="1510"/>
      <c r="I225" s="1510"/>
      <c r="J225" s="1510"/>
      <c r="K225" s="1510"/>
      <c r="L225" s="1510"/>
      <c r="M225" s="1510"/>
      <c r="N225" s="1510"/>
      <c r="O225" s="1510"/>
      <c r="P225" s="1510"/>
      <c r="Q225" s="1510"/>
      <c r="R225" s="1510"/>
      <c r="S225" s="1510"/>
      <c r="T225" s="1510"/>
      <c r="U225" s="1510"/>
      <c r="V225" s="1510"/>
      <c r="W225" s="1510"/>
      <c r="X225" s="1510"/>
      <c r="Y225" s="1510"/>
      <c r="Z225" s="1526"/>
      <c r="AA225" s="1526"/>
      <c r="AB225" s="1526"/>
      <c r="AC225" s="1526"/>
      <c r="AD225" s="1526"/>
      <c r="AE225" s="1526"/>
      <c r="AF225" s="1526"/>
      <c r="AG225" s="1526"/>
      <c r="AH225" s="1527"/>
      <c r="AI225" s="1527"/>
      <c r="AJ225" s="1427"/>
      <c r="AK225" s="1427"/>
      <c r="AL225" s="1429">
        <v>1</v>
      </c>
    </row>
    <row r="226" spans="1:40">
      <c r="A226" s="1425"/>
      <c r="B226" s="1510"/>
      <c r="C226" s="1425"/>
      <c r="D226" s="1425"/>
      <c r="E226" s="1425"/>
      <c r="F226" s="1425"/>
      <c r="G226" s="1425"/>
      <c r="H226" s="1425"/>
      <c r="I226" s="1425"/>
      <c r="J226" s="1425"/>
      <c r="K226" s="1425"/>
      <c r="L226" s="1425"/>
      <c r="M226" s="1425"/>
      <c r="N226" s="1425"/>
      <c r="O226" s="1425"/>
      <c r="P226" s="1425"/>
      <c r="Q226" s="1425"/>
      <c r="R226" s="1425"/>
      <c r="S226" s="1425"/>
      <c r="T226" s="1425"/>
      <c r="U226" s="1425"/>
      <c r="V226" s="1425"/>
      <c r="W226" s="1425"/>
      <c r="X226" s="1510"/>
      <c r="Y226" s="1510"/>
      <c r="Z226" s="1526"/>
      <c r="AA226" s="1526"/>
      <c r="AB226" s="1526"/>
      <c r="AC226" s="1526"/>
      <c r="AD226" s="1526"/>
      <c r="AE226" s="1526"/>
      <c r="AF226" s="1526"/>
      <c r="AG226" s="1526"/>
      <c r="AH226" s="1527"/>
      <c r="AI226" s="1527"/>
      <c r="AJ226" s="1427"/>
      <c r="AK226" s="1427"/>
      <c r="AL226" s="1429">
        <v>1</v>
      </c>
    </row>
    <row r="227" spans="1:40" customFormat="1" ht="30" customHeight="1">
      <c r="A227" s="1510">
        <v>1</v>
      </c>
      <c r="B227" s="1510">
        <v>1</v>
      </c>
      <c r="C227" s="1730" t="s">
        <v>217</v>
      </c>
      <c r="D227" s="1730"/>
      <c r="E227" s="1581" t="str">
        <f ca="1">CELL("nomfichier")</f>
        <v>D:\Données\1.UPRT\0-UPRT.fait\1-UPRT.FR-SITE-WEB\ff-fiches-fabrications\ff.fiches.fabrication.2023\ffr.restaurant.2023\[postit.sauvegarde.05.10.2025.xlsx]Nota.ES</v>
      </c>
      <c r="F227" s="1582"/>
      <c r="G227" s="1582"/>
      <c r="H227" s="1582"/>
      <c r="I227" s="1582"/>
      <c r="J227" s="1583"/>
      <c r="K227" s="1582"/>
      <c r="L227" s="1582"/>
      <c r="M227" s="1582"/>
      <c r="N227" s="1582"/>
      <c r="O227" s="1582"/>
      <c r="P227" s="1582"/>
      <c r="Q227" s="1582"/>
      <c r="R227" s="1582"/>
      <c r="S227" s="1582"/>
      <c r="T227" s="1582"/>
      <c r="U227" s="1582"/>
      <c r="V227" s="1582"/>
      <c r="W227" s="1582"/>
      <c r="X227" s="1582"/>
      <c r="Y227" s="1510"/>
      <c r="Z227" s="1526"/>
      <c r="AA227" s="1526"/>
      <c r="AB227" s="1526"/>
      <c r="AC227" s="1526"/>
      <c r="AD227" s="1526"/>
      <c r="AE227" s="1526"/>
      <c r="AF227" s="1526"/>
      <c r="AG227" s="1526"/>
      <c r="AH227" s="1527"/>
      <c r="AI227" s="1527"/>
      <c r="AJ227" s="1427"/>
      <c r="AK227" s="1427"/>
      <c r="AL227" s="1429">
        <v>1</v>
      </c>
      <c r="AM227" s="877"/>
      <c r="AN227" s="877"/>
    </row>
    <row r="228" spans="1:40">
      <c r="A228" s="1425"/>
      <c r="B228" s="1425"/>
      <c r="C228" s="1425"/>
      <c r="D228" s="1425"/>
      <c r="E228" s="1425"/>
      <c r="F228" s="1425"/>
      <c r="G228" s="1425"/>
      <c r="H228" s="1425"/>
      <c r="I228" s="1425"/>
      <c r="J228" s="1425"/>
      <c r="K228" s="1425"/>
      <c r="L228" s="1425"/>
      <c r="M228" s="1425"/>
      <c r="N228" s="1425"/>
      <c r="O228" s="1425"/>
      <c r="P228" s="1425"/>
      <c r="Q228" s="1425"/>
      <c r="R228" s="1425"/>
      <c r="S228" s="1425"/>
      <c r="T228" s="1425"/>
      <c r="U228" s="1425"/>
      <c r="V228" s="1425"/>
      <c r="W228" s="1425"/>
      <c r="X228" s="1425"/>
      <c r="Y228" s="1425"/>
      <c r="Z228" s="1526"/>
      <c r="AA228" s="1526"/>
      <c r="AB228" s="1526"/>
      <c r="AC228" s="1526"/>
      <c r="AD228" s="1526"/>
      <c r="AE228" s="1526"/>
      <c r="AF228" s="1526"/>
      <c r="AG228" s="1526"/>
      <c r="AH228" s="1527"/>
      <c r="AI228" s="1527"/>
      <c r="AJ228" s="1427"/>
      <c r="AK228" s="1427"/>
      <c r="AL228" s="1429">
        <v>1</v>
      </c>
    </row>
    <row r="229" spans="1:40" s="1488" customFormat="1" ht="40.5" customHeight="1">
      <c r="A229" s="1425"/>
      <c r="B229" s="1500"/>
      <c r="C229" s="1661" t="s">
        <v>3266</v>
      </c>
      <c r="D229" s="1661"/>
      <c r="E229" s="1661"/>
      <c r="F229" s="1661"/>
      <c r="G229" s="1661"/>
      <c r="H229" s="1661"/>
      <c r="I229" s="1661"/>
      <c r="J229" s="1661"/>
      <c r="K229" s="1661"/>
      <c r="L229" s="1661"/>
      <c r="M229" s="1425"/>
      <c r="N229" s="1425"/>
      <c r="O229" s="1490"/>
      <c r="P229" s="1490"/>
      <c r="Q229" s="1490"/>
      <c r="R229" s="1490"/>
      <c r="S229" s="1490"/>
      <c r="T229" s="1427"/>
      <c r="U229" s="1427"/>
      <c r="V229" s="1427"/>
      <c r="W229" s="1427"/>
      <c r="X229" s="1427"/>
      <c r="Y229" s="1427"/>
      <c r="Z229" s="1427"/>
      <c r="AA229" s="1427"/>
      <c r="AB229" s="1427"/>
      <c r="AC229" s="1427"/>
      <c r="AD229" s="1427"/>
      <c r="AE229" s="1427"/>
      <c r="AF229" s="1427"/>
      <c r="AG229" s="1526"/>
      <c r="AH229" s="1527"/>
      <c r="AI229" s="1527"/>
      <c r="AJ229" s="1427"/>
      <c r="AK229" s="1427"/>
      <c r="AL229" s="1429">
        <v>1</v>
      </c>
      <c r="AM229" s="877"/>
      <c r="AN229" s="877"/>
    </row>
    <row r="230" spans="1:40" s="1488" customFormat="1" ht="40.5" customHeight="1">
      <c r="A230" s="1425"/>
      <c r="B230" s="1500"/>
      <c r="C230" s="1584" t="s">
        <v>891</v>
      </c>
      <c r="D230" s="1585"/>
      <c r="E230" s="1585"/>
      <c r="F230" s="1585"/>
      <c r="G230" s="1490"/>
      <c r="H230" s="1490"/>
      <c r="I230" s="1490"/>
      <c r="J230" s="1490"/>
      <c r="K230" s="1490"/>
      <c r="L230" s="1490"/>
      <c r="M230" s="1490"/>
      <c r="N230" s="1490"/>
      <c r="O230" s="1586" t="s">
        <v>3267</v>
      </c>
      <c r="P230" s="1490"/>
      <c r="Q230" s="1490"/>
      <c r="R230" s="1490"/>
      <c r="S230" s="1490"/>
      <c r="T230" s="1427"/>
      <c r="U230" s="1587"/>
      <c r="V230" s="1427"/>
      <c r="W230" s="1427"/>
      <c r="X230" s="1427"/>
      <c r="Y230" s="1427"/>
      <c r="Z230" s="1539"/>
      <c r="AA230" s="1427"/>
      <c r="AB230" s="1427"/>
      <c r="AC230" s="1427"/>
      <c r="AD230" s="1427"/>
      <c r="AE230" s="1427"/>
      <c r="AF230" s="1427"/>
      <c r="AG230" s="1526"/>
      <c r="AH230" s="1527"/>
      <c r="AI230" s="1527"/>
      <c r="AJ230" s="1427"/>
      <c r="AK230" s="1427"/>
      <c r="AL230" s="1429">
        <v>1</v>
      </c>
      <c r="AM230" s="877"/>
      <c r="AN230" s="877"/>
    </row>
    <row r="231" spans="1:40" s="1488" customFormat="1" ht="40.5" customHeight="1">
      <c r="A231" s="1425"/>
      <c r="B231" s="1500"/>
      <c r="C231" s="1588" t="s">
        <v>3268</v>
      </c>
      <c r="D231" s="1585"/>
      <c r="E231" s="1585"/>
      <c r="F231" s="1585"/>
      <c r="G231" s="1587"/>
      <c r="H231" s="1589"/>
      <c r="I231" s="1585"/>
      <c r="J231" s="1585"/>
      <c r="K231" s="1425"/>
      <c r="L231" s="1425"/>
      <c r="M231" s="1425"/>
      <c r="N231" s="1425"/>
      <c r="O231" s="1588"/>
      <c r="P231" s="1490"/>
      <c r="Q231" s="1490"/>
      <c r="R231" s="1490"/>
      <c r="S231" s="1490"/>
      <c r="T231" s="1427"/>
      <c r="U231" s="1427"/>
      <c r="V231" s="1427"/>
      <c r="W231" s="1427"/>
      <c r="X231" s="1427"/>
      <c r="Y231" s="1427"/>
      <c r="Z231" s="1543"/>
      <c r="AA231" s="1427"/>
      <c r="AB231" s="1427"/>
      <c r="AC231" s="1427"/>
      <c r="AD231" s="1427"/>
      <c r="AE231" s="1427"/>
      <c r="AF231" s="1427"/>
      <c r="AG231" s="1526"/>
      <c r="AH231" s="1527"/>
      <c r="AI231" s="1527"/>
      <c r="AJ231" s="1427"/>
      <c r="AK231" s="1427"/>
      <c r="AL231" s="1429">
        <v>1</v>
      </c>
      <c r="AM231" s="877"/>
      <c r="AN231" s="877"/>
    </row>
    <row r="232" spans="1:40" s="1488" customFormat="1" ht="40.5" customHeight="1">
      <c r="A232" s="1425"/>
      <c r="B232" s="1500"/>
      <c r="C232" s="1590" t="s">
        <v>892</v>
      </c>
      <c r="D232" s="1585"/>
      <c r="E232" s="1585"/>
      <c r="F232" s="1585"/>
      <c r="G232" s="1587"/>
      <c r="H232" s="1589"/>
      <c r="I232" s="1585"/>
      <c r="J232" s="1585"/>
      <c r="K232" s="1425"/>
      <c r="L232" s="1425"/>
      <c r="M232" s="1425"/>
      <c r="N232" s="1425"/>
      <c r="O232" s="1490"/>
      <c r="P232" s="1490"/>
      <c r="Q232" s="1490"/>
      <c r="R232" s="1490"/>
      <c r="S232" s="1490"/>
      <c r="T232" s="1427"/>
      <c r="U232" s="1427"/>
      <c r="V232" s="1427"/>
      <c r="W232" s="1427"/>
      <c r="X232" s="1427"/>
      <c r="Y232" s="1427"/>
      <c r="Z232" s="1427"/>
      <c r="AA232" s="1427"/>
      <c r="AB232" s="1427"/>
      <c r="AC232" s="1427"/>
      <c r="AD232" s="1427"/>
      <c r="AE232" s="1427"/>
      <c r="AF232" s="1427"/>
      <c r="AG232" s="1526"/>
      <c r="AH232" s="1527"/>
      <c r="AI232" s="1527"/>
      <c r="AJ232" s="1427"/>
      <c r="AK232" s="1427"/>
      <c r="AL232" s="1429">
        <v>1</v>
      </c>
      <c r="AM232" s="877"/>
      <c r="AN232" s="877"/>
    </row>
    <row r="233" spans="1:40" s="1488" customFormat="1" ht="40.5" customHeight="1">
      <c r="A233" s="1425"/>
      <c r="B233" s="1500"/>
      <c r="C233" s="1591" t="s">
        <v>3275</v>
      </c>
      <c r="D233" s="1425"/>
      <c r="E233" s="1425"/>
      <c r="F233" s="1425"/>
      <c r="G233" s="1425"/>
      <c r="H233" s="1425"/>
      <c r="I233" s="1490"/>
      <c r="J233" s="1425"/>
      <c r="K233" s="1425"/>
      <c r="L233" s="1425"/>
      <c r="M233" s="1425"/>
      <c r="N233" s="1425"/>
      <c r="O233" s="1490"/>
      <c r="P233" s="1490"/>
      <c r="Q233" s="1490"/>
      <c r="R233" s="1490"/>
      <c r="S233" s="1490"/>
      <c r="T233" s="1427"/>
      <c r="U233" s="1427"/>
      <c r="V233" s="1520" t="s">
        <v>3274</v>
      </c>
      <c r="W233" s="1531"/>
      <c r="X233" s="1531"/>
      <c r="Y233" s="1531"/>
      <c r="Z233" s="1531"/>
      <c r="AA233" s="1531"/>
      <c r="AB233" s="1531"/>
      <c r="AC233" s="1427"/>
      <c r="AD233" s="1427"/>
      <c r="AE233" s="1427"/>
      <c r="AF233" s="1427"/>
      <c r="AG233" s="1526"/>
      <c r="AH233" s="1527"/>
      <c r="AI233" s="1527"/>
      <c r="AJ233" s="1427"/>
      <c r="AK233" s="1427"/>
      <c r="AL233" s="1429">
        <v>1</v>
      </c>
      <c r="AM233" s="877"/>
      <c r="AN233" s="877"/>
    </row>
    <row r="234" spans="1:40" s="1488" customFormat="1" ht="40.5" customHeight="1">
      <c r="A234" s="1425"/>
      <c r="B234" s="1500"/>
      <c r="C234" s="1591" t="s">
        <v>3276</v>
      </c>
      <c r="D234" s="1425"/>
      <c r="E234" s="1425"/>
      <c r="F234" s="1425"/>
      <c r="G234" s="1425"/>
      <c r="H234" s="1425"/>
      <c r="I234" s="1490"/>
      <c r="J234" s="1425"/>
      <c r="K234" s="1425"/>
      <c r="L234" s="1425"/>
      <c r="M234" s="1425"/>
      <c r="N234" s="1425"/>
      <c r="O234" s="1490"/>
      <c r="P234" s="1490"/>
      <c r="Q234" s="1490"/>
      <c r="R234" s="1490"/>
      <c r="S234" s="1490"/>
      <c r="T234" s="1427"/>
      <c r="U234" s="1427"/>
      <c r="V234" s="1592" t="s">
        <v>2863</v>
      </c>
      <c r="W234" s="1502"/>
      <c r="X234" s="1502"/>
      <c r="Y234" s="1502"/>
      <c r="Z234" s="1502"/>
      <c r="AA234" s="1502"/>
      <c r="AB234" s="1502"/>
      <c r="AC234" s="1427" t="s">
        <v>22</v>
      </c>
      <c r="AD234" s="1427"/>
      <c r="AE234" s="1427"/>
      <c r="AF234" s="1427"/>
      <c r="AG234" s="1526"/>
      <c r="AH234" s="1527"/>
      <c r="AI234" s="1527"/>
      <c r="AJ234" s="1427"/>
      <c r="AK234" s="1427"/>
      <c r="AL234" s="1429">
        <v>1</v>
      </c>
      <c r="AM234" s="877"/>
      <c r="AN234" s="877"/>
    </row>
    <row r="235" spans="1:40" s="1488" customFormat="1" ht="40.5" customHeight="1">
      <c r="A235" s="1425"/>
      <c r="B235" s="1500"/>
      <c r="C235" s="1593" t="s">
        <v>2864</v>
      </c>
      <c r="D235" s="1425"/>
      <c r="E235" s="1425"/>
      <c r="F235" s="1425"/>
      <c r="G235" s="1425"/>
      <c r="H235" s="1425"/>
      <c r="I235" s="1490"/>
      <c r="J235" s="1425"/>
      <c r="K235" s="1425"/>
      <c r="L235" s="1425"/>
      <c r="M235" s="1425"/>
      <c r="N235" s="1425"/>
      <c r="O235" s="1490"/>
      <c r="P235" s="1490"/>
      <c r="Q235" s="1490"/>
      <c r="R235" s="1490"/>
      <c r="S235" s="1490"/>
      <c r="T235" s="1427"/>
      <c r="U235" s="1427"/>
      <c r="V235" s="1427"/>
      <c r="W235" s="1427"/>
      <c r="X235" s="1427"/>
      <c r="Y235" s="1427"/>
      <c r="Z235" s="1427"/>
      <c r="AA235" s="1427"/>
      <c r="AB235" s="1427"/>
      <c r="AC235" s="1427"/>
      <c r="AD235" s="1427"/>
      <c r="AE235" s="1427"/>
      <c r="AF235" s="1427"/>
      <c r="AG235" s="1526"/>
      <c r="AH235" s="1527"/>
      <c r="AI235" s="1527"/>
      <c r="AJ235" s="1427"/>
      <c r="AK235" s="1427"/>
      <c r="AL235" s="1429">
        <v>1</v>
      </c>
      <c r="AM235" s="877"/>
      <c r="AN235" s="877"/>
    </row>
    <row r="236" spans="1:40" s="1488" customFormat="1" ht="40.5" customHeight="1">
      <c r="A236" s="1425"/>
      <c r="B236" s="1500"/>
      <c r="C236" s="1593" t="s">
        <v>2865</v>
      </c>
      <c r="D236" s="1425"/>
      <c r="E236" s="1425"/>
      <c r="F236" s="1425"/>
      <c r="G236" s="1425"/>
      <c r="H236" s="1425"/>
      <c r="I236" s="1490"/>
      <c r="J236" s="1425"/>
      <c r="K236" s="1425"/>
      <c r="L236" s="1425"/>
      <c r="M236" s="1425"/>
      <c r="N236" s="1425"/>
      <c r="O236" s="1490"/>
      <c r="P236" s="1490"/>
      <c r="Q236" s="1490"/>
      <c r="R236" s="1490"/>
      <c r="S236" s="1490"/>
      <c r="T236" s="1427"/>
      <c r="U236" s="1427"/>
      <c r="V236" s="1427"/>
      <c r="W236" s="1427"/>
      <c r="X236" s="1427"/>
      <c r="Y236" s="1427"/>
      <c r="Z236" s="1427"/>
      <c r="AA236" s="1427"/>
      <c r="AB236" s="1427"/>
      <c r="AC236" s="1427"/>
      <c r="AD236" s="1427"/>
      <c r="AE236" s="1427"/>
      <c r="AF236" s="1427"/>
      <c r="AG236" s="1526"/>
      <c r="AH236" s="1527"/>
      <c r="AI236" s="1527"/>
      <c r="AJ236" s="1427"/>
      <c r="AK236" s="1427"/>
      <c r="AL236" s="1429">
        <v>1</v>
      </c>
      <c r="AM236" s="877"/>
      <c r="AN236" s="877"/>
    </row>
    <row r="237" spans="1:40" s="1488" customFormat="1" ht="40.5" customHeight="1">
      <c r="A237" s="1425"/>
      <c r="B237" s="1500"/>
      <c r="C237" s="1594" t="s">
        <v>2866</v>
      </c>
      <c r="D237" s="1594" t="s">
        <v>2867</v>
      </c>
      <c r="E237" s="1594" t="s">
        <v>2868</v>
      </c>
      <c r="F237" s="1594" t="s">
        <v>2869</v>
      </c>
      <c r="G237" s="1594" t="s">
        <v>2870</v>
      </c>
      <c r="H237" s="1594" t="s">
        <v>2871</v>
      </c>
      <c r="I237" s="1594" t="s">
        <v>2872</v>
      </c>
      <c r="J237" s="1594" t="s">
        <v>2873</v>
      </c>
      <c r="K237" s="1594" t="s">
        <v>2874</v>
      </c>
      <c r="L237" s="1594" t="s">
        <v>2875</v>
      </c>
      <c r="M237" s="1594" t="s">
        <v>2876</v>
      </c>
      <c r="N237" s="1594" t="s">
        <v>2877</v>
      </c>
      <c r="O237" s="1594" t="s">
        <v>2878</v>
      </c>
      <c r="P237" s="1490"/>
      <c r="Q237" s="1594" t="s">
        <v>2879</v>
      </c>
      <c r="R237" s="1594" t="s">
        <v>2880</v>
      </c>
      <c r="S237" s="1594" t="s">
        <v>2881</v>
      </c>
      <c r="T237" s="1594" t="s">
        <v>2882</v>
      </c>
      <c r="U237" s="1594" t="s">
        <v>2883</v>
      </c>
      <c r="V237" s="1594" t="s">
        <v>2884</v>
      </c>
      <c r="W237" s="1594" t="s">
        <v>2885</v>
      </c>
      <c r="X237" s="1594" t="s">
        <v>2886</v>
      </c>
      <c r="Y237" s="1594" t="s">
        <v>2887</v>
      </c>
      <c r="Z237" s="1594" t="s">
        <v>2888</v>
      </c>
      <c r="AA237" s="1594" t="s">
        <v>2889</v>
      </c>
      <c r="AB237" s="1594" t="s">
        <v>2890</v>
      </c>
      <c r="AC237" s="1594" t="s">
        <v>2891</v>
      </c>
      <c r="AD237" s="1427"/>
      <c r="AE237" s="1427"/>
      <c r="AF237" s="1427"/>
      <c r="AG237" s="1526"/>
      <c r="AH237" s="1527"/>
      <c r="AI237" s="1527"/>
      <c r="AJ237" s="1427"/>
      <c r="AK237" s="1427"/>
      <c r="AL237" s="1429">
        <v>1</v>
      </c>
      <c r="AM237" s="877"/>
      <c r="AN237" s="877"/>
    </row>
    <row r="238" spans="1:40" s="1488" customFormat="1" ht="40.5" customHeight="1">
      <c r="A238" s="1425"/>
      <c r="B238" s="1500"/>
      <c r="C238" s="1594" t="s">
        <v>2892</v>
      </c>
      <c r="D238" s="1594" t="s">
        <v>2893</v>
      </c>
      <c r="E238" s="1594" t="s">
        <v>2894</v>
      </c>
      <c r="F238" s="1594" t="s">
        <v>2895</v>
      </c>
      <c r="G238" s="1594" t="s">
        <v>2896</v>
      </c>
      <c r="H238" s="1594" t="s">
        <v>2897</v>
      </c>
      <c r="I238" s="1594" t="s">
        <v>2898</v>
      </c>
      <c r="J238" s="1594" t="s">
        <v>2899</v>
      </c>
      <c r="K238" s="1594" t="s">
        <v>2900</v>
      </c>
      <c r="L238" s="1594" t="s">
        <v>2901</v>
      </c>
      <c r="M238" s="1594" t="s">
        <v>2902</v>
      </c>
      <c r="N238" s="1594" t="s">
        <v>2903</v>
      </c>
      <c r="O238" s="1594" t="s">
        <v>2904</v>
      </c>
      <c r="P238" s="1595"/>
      <c r="Q238" s="1594" t="s">
        <v>2905</v>
      </c>
      <c r="R238" s="1594" t="s">
        <v>2906</v>
      </c>
      <c r="S238" s="1594" t="s">
        <v>2907</v>
      </c>
      <c r="T238" s="1594" t="s">
        <v>2908</v>
      </c>
      <c r="U238" s="1594" t="s">
        <v>2909</v>
      </c>
      <c r="V238" s="1594" t="s">
        <v>2910</v>
      </c>
      <c r="W238" s="1594" t="s">
        <v>2911</v>
      </c>
      <c r="X238" s="1594" t="s">
        <v>2912</v>
      </c>
      <c r="Y238" s="1594" t="s">
        <v>2913</v>
      </c>
      <c r="Z238" s="1594" t="s">
        <v>2914</v>
      </c>
      <c r="AA238" s="1594" t="s">
        <v>2915</v>
      </c>
      <c r="AB238" s="1594" t="s">
        <v>2916</v>
      </c>
      <c r="AC238" s="1594" t="s">
        <v>2917</v>
      </c>
      <c r="AD238" s="1427"/>
      <c r="AE238" s="1427"/>
      <c r="AF238" s="1427"/>
      <c r="AG238" s="1526"/>
      <c r="AH238" s="1527"/>
      <c r="AI238" s="1527"/>
      <c r="AJ238" s="1427"/>
      <c r="AK238" s="1427"/>
      <c r="AL238" s="1429">
        <v>1</v>
      </c>
      <c r="AM238" s="877"/>
      <c r="AN238" s="877"/>
    </row>
    <row r="239" spans="1:40" s="1488" customFormat="1" ht="40.5" customHeight="1">
      <c r="A239" s="1425"/>
      <c r="B239" s="1500"/>
      <c r="C239" s="1595"/>
      <c r="D239" s="1595"/>
      <c r="E239" s="1595"/>
      <c r="F239" s="1595"/>
      <c r="G239" s="1595"/>
      <c r="H239" s="1595"/>
      <c r="I239" s="1595"/>
      <c r="J239" s="1595"/>
      <c r="K239" s="1595"/>
      <c r="L239" s="1595"/>
      <c r="M239" s="1425"/>
      <c r="N239" s="1425"/>
      <c r="O239" s="1425"/>
      <c r="P239" s="1425"/>
      <c r="Q239" s="1425"/>
      <c r="R239" s="1425"/>
      <c r="S239" s="1425"/>
      <c r="T239" s="1425"/>
      <c r="U239" s="1425"/>
      <c r="V239" s="1425"/>
      <c r="W239" s="1425"/>
      <c r="X239" s="1425"/>
      <c r="Y239" s="1425"/>
      <c r="Z239" s="1427"/>
      <c r="AA239" s="1427"/>
      <c r="AB239" s="1427"/>
      <c r="AC239" s="1427"/>
      <c r="AD239" s="1427"/>
      <c r="AE239" s="1427"/>
      <c r="AF239" s="1427"/>
      <c r="AG239" s="1526"/>
      <c r="AH239" s="1527"/>
      <c r="AI239" s="1527"/>
      <c r="AJ239" s="1427"/>
      <c r="AK239" s="1427"/>
      <c r="AL239" s="1429">
        <v>1</v>
      </c>
      <c r="AM239" s="877"/>
      <c r="AN239" s="877"/>
    </row>
    <row r="240" spans="1:40" s="1488" customFormat="1" ht="40.5" customHeight="1">
      <c r="A240" s="1425"/>
      <c r="B240" s="1500"/>
      <c r="C240" s="1594" t="s">
        <v>2879</v>
      </c>
      <c r="D240" s="1594" t="s">
        <v>2880</v>
      </c>
      <c r="E240" s="1594" t="s">
        <v>2881</v>
      </c>
      <c r="F240" s="1594" t="s">
        <v>2882</v>
      </c>
      <c r="G240" s="1594" t="s">
        <v>2883</v>
      </c>
      <c r="H240" s="1594" t="s">
        <v>2884</v>
      </c>
      <c r="I240" s="1594" t="s">
        <v>2885</v>
      </c>
      <c r="J240" s="1594" t="s">
        <v>2886</v>
      </c>
      <c r="K240" s="1594" t="s">
        <v>2887</v>
      </c>
      <c r="L240" s="1594" t="s">
        <v>2888</v>
      </c>
      <c r="M240" s="1594" t="s">
        <v>2889</v>
      </c>
      <c r="N240" s="1594" t="s">
        <v>2890</v>
      </c>
      <c r="O240" s="1594" t="s">
        <v>2891</v>
      </c>
      <c r="P240" s="1425"/>
      <c r="Q240" s="1594" t="s">
        <v>2918</v>
      </c>
      <c r="R240" s="1594" t="s">
        <v>2919</v>
      </c>
      <c r="S240" s="1594" t="s">
        <v>2920</v>
      </c>
      <c r="T240" s="1594" t="s">
        <v>2921</v>
      </c>
      <c r="U240" s="1594" t="s">
        <v>2922</v>
      </c>
      <c r="V240" s="1594" t="s">
        <v>2923</v>
      </c>
      <c r="W240" s="1594" t="s">
        <v>2924</v>
      </c>
      <c r="X240" s="1594" t="s">
        <v>2925</v>
      </c>
      <c r="Y240" s="1594" t="s">
        <v>2925</v>
      </c>
      <c r="Z240" s="1594" t="s">
        <v>2926</v>
      </c>
      <c r="AA240" s="1594" t="s">
        <v>2927</v>
      </c>
      <c r="AB240" s="1594" t="s">
        <v>2928</v>
      </c>
      <c r="AC240" s="1594" t="s">
        <v>2929</v>
      </c>
      <c r="AD240" s="1594" t="s">
        <v>2930</v>
      </c>
      <c r="AE240" s="1427"/>
      <c r="AF240" s="1427"/>
      <c r="AG240" s="1526"/>
      <c r="AH240" s="1527"/>
      <c r="AI240" s="1527"/>
      <c r="AJ240" s="1427"/>
      <c r="AK240" s="1427"/>
      <c r="AL240" s="1429">
        <v>1</v>
      </c>
      <c r="AM240" s="877"/>
      <c r="AN240" s="877"/>
    </row>
    <row r="241" spans="1:40" s="1488" customFormat="1" ht="40.5" customHeight="1">
      <c r="A241" s="1425"/>
      <c r="B241" s="1500"/>
      <c r="C241" s="1594" t="s">
        <v>2905</v>
      </c>
      <c r="D241" s="1594" t="s">
        <v>2906</v>
      </c>
      <c r="E241" s="1594" t="s">
        <v>2907</v>
      </c>
      <c r="F241" s="1594" t="s">
        <v>2908</v>
      </c>
      <c r="G241" s="1594" t="s">
        <v>2909</v>
      </c>
      <c r="H241" s="1594" t="s">
        <v>2910</v>
      </c>
      <c r="I241" s="1594" t="s">
        <v>2911</v>
      </c>
      <c r="J241" s="1594" t="s">
        <v>2912</v>
      </c>
      <c r="K241" s="1594" t="s">
        <v>2913</v>
      </c>
      <c r="L241" s="1594" t="s">
        <v>2914</v>
      </c>
      <c r="M241" s="1594" t="s">
        <v>2915</v>
      </c>
      <c r="N241" s="1594" t="s">
        <v>2916</v>
      </c>
      <c r="O241" s="1594" t="s">
        <v>2917</v>
      </c>
      <c r="P241" s="1425"/>
      <c r="Q241" s="1594" t="s">
        <v>2931</v>
      </c>
      <c r="R241" s="1594" t="s">
        <v>2932</v>
      </c>
      <c r="S241" s="1594" t="s">
        <v>2933</v>
      </c>
      <c r="T241" s="1594" t="s">
        <v>2934</v>
      </c>
      <c r="U241" s="1594" t="s">
        <v>2935</v>
      </c>
      <c r="V241" s="1594" t="s">
        <v>2935</v>
      </c>
      <c r="W241" s="1594" t="s">
        <v>2936</v>
      </c>
      <c r="X241" s="1594" t="s">
        <v>2937</v>
      </c>
      <c r="Y241" s="1594" t="s">
        <v>2938</v>
      </c>
      <c r="Z241" s="1594" t="s">
        <v>2939</v>
      </c>
      <c r="AA241" s="1594" t="s">
        <v>2940</v>
      </c>
      <c r="AB241" s="1594" t="s">
        <v>2941</v>
      </c>
      <c r="AC241" s="1594" t="s">
        <v>2942</v>
      </c>
      <c r="AD241" s="1594"/>
      <c r="AE241" s="1427"/>
      <c r="AF241" s="1427"/>
      <c r="AG241" s="1526"/>
      <c r="AH241" s="1527"/>
      <c r="AI241" s="1527"/>
      <c r="AJ241" s="1427"/>
      <c r="AK241" s="1427"/>
      <c r="AL241" s="1429">
        <v>1</v>
      </c>
      <c r="AM241" s="877"/>
      <c r="AN241" s="877"/>
    </row>
    <row r="242" spans="1:40" s="1488" customFormat="1" ht="40.5" customHeight="1">
      <c r="A242" s="1425"/>
      <c r="B242" s="1500"/>
      <c r="C242" s="1595"/>
      <c r="D242" s="1595"/>
      <c r="E242" s="1595"/>
      <c r="F242" s="1595"/>
      <c r="G242" s="1595"/>
      <c r="H242" s="1595"/>
      <c r="I242" s="1595"/>
      <c r="J242" s="1595"/>
      <c r="K242" s="1595"/>
      <c r="L242" s="1595"/>
      <c r="M242" s="1425"/>
      <c r="N242" s="1425"/>
      <c r="O242" s="1425"/>
      <c r="P242" s="1425"/>
      <c r="Q242" s="1425"/>
      <c r="R242" s="1425"/>
      <c r="S242" s="1425"/>
      <c r="T242" s="1425"/>
      <c r="U242" s="1425"/>
      <c r="V242" s="1425"/>
      <c r="W242" s="1425"/>
      <c r="X242" s="1425"/>
      <c r="Y242" s="1425"/>
      <c r="Z242" s="1427"/>
      <c r="AA242" s="1427"/>
      <c r="AB242" s="1427"/>
      <c r="AC242" s="1427"/>
      <c r="AD242" s="1427"/>
      <c r="AE242" s="1427"/>
      <c r="AF242" s="1427"/>
      <c r="AG242" s="1526"/>
      <c r="AH242" s="1527"/>
      <c r="AI242" s="1527"/>
      <c r="AJ242" s="1427"/>
      <c r="AK242" s="1427"/>
      <c r="AL242" s="1429">
        <v>1</v>
      </c>
      <c r="AM242" s="877"/>
      <c r="AN242" s="877"/>
    </row>
    <row r="243" spans="1:40" s="1488" customFormat="1" ht="40.5" customHeight="1">
      <c r="A243" s="1425"/>
      <c r="B243" s="1500"/>
      <c r="C243" s="1596" t="s">
        <v>2943</v>
      </c>
      <c r="D243" s="1596" t="s">
        <v>2944</v>
      </c>
      <c r="E243" s="1596" t="s">
        <v>2945</v>
      </c>
      <c r="F243" s="1596" t="s">
        <v>2946</v>
      </c>
      <c r="G243" s="1596" t="s">
        <v>2947</v>
      </c>
      <c r="H243" s="1596" t="s">
        <v>2948</v>
      </c>
      <c r="I243" s="1596" t="s">
        <v>2949</v>
      </c>
      <c r="J243" s="1596" t="s">
        <v>2950</v>
      </c>
      <c r="K243" s="1596" t="s">
        <v>2951</v>
      </c>
      <c r="L243" s="1596" t="s">
        <v>2952</v>
      </c>
      <c r="M243" s="1596" t="s">
        <v>2953</v>
      </c>
      <c r="N243" s="1596" t="s">
        <v>2954</v>
      </c>
      <c r="O243" s="1596" t="s">
        <v>2955</v>
      </c>
      <c r="P243" s="1425"/>
      <c r="Q243" s="1597" t="s">
        <v>2956</v>
      </c>
      <c r="R243" s="1597" t="s">
        <v>2957</v>
      </c>
      <c r="S243" s="1597" t="s">
        <v>17</v>
      </c>
      <c r="T243" s="1597" t="s">
        <v>2958</v>
      </c>
      <c r="U243" s="1597" t="s">
        <v>2959</v>
      </c>
      <c r="V243" s="1597" t="s">
        <v>2960</v>
      </c>
      <c r="W243" s="1597" t="s">
        <v>2961</v>
      </c>
      <c r="X243" s="1597" t="s">
        <v>2962</v>
      </c>
      <c r="Y243" s="1597" t="s">
        <v>2963</v>
      </c>
      <c r="Z243" s="1597" t="s">
        <v>470</v>
      </c>
      <c r="AA243" s="1597" t="s">
        <v>2964</v>
      </c>
      <c r="AB243" s="1427"/>
      <c r="AC243" s="1427"/>
      <c r="AD243" s="1427"/>
      <c r="AE243" s="1427"/>
      <c r="AF243" s="1427"/>
      <c r="AG243" s="1526"/>
      <c r="AH243" s="1527"/>
      <c r="AI243" s="1527"/>
      <c r="AJ243" s="1427"/>
      <c r="AK243" s="1427"/>
      <c r="AL243" s="1429">
        <v>1</v>
      </c>
      <c r="AM243" s="877"/>
      <c r="AN243" s="877"/>
    </row>
    <row r="244" spans="1:40" s="1488" customFormat="1" ht="40.5" customHeight="1">
      <c r="A244" s="1425"/>
      <c r="B244" s="1500"/>
      <c r="C244" s="1596" t="s">
        <v>2965</v>
      </c>
      <c r="D244" s="1596" t="s">
        <v>2966</v>
      </c>
      <c r="E244" s="1596" t="s">
        <v>2967</v>
      </c>
      <c r="F244" s="1596" t="s">
        <v>2968</v>
      </c>
      <c r="G244" s="1596" t="s">
        <v>2969</v>
      </c>
      <c r="H244" s="1596" t="s">
        <v>2970</v>
      </c>
      <c r="I244" s="1596" t="s">
        <v>2971</v>
      </c>
      <c r="J244" s="1596" t="s">
        <v>2972</v>
      </c>
      <c r="K244" s="1596" t="s">
        <v>2973</v>
      </c>
      <c r="L244" s="1596" t="s">
        <v>2974</v>
      </c>
      <c r="M244" s="1596" t="s">
        <v>2975</v>
      </c>
      <c r="N244" s="1596" t="s">
        <v>2975</v>
      </c>
      <c r="O244" s="1596" t="s">
        <v>2976</v>
      </c>
      <c r="P244" s="1425"/>
      <c r="Q244" s="1597" t="s">
        <v>532</v>
      </c>
      <c r="R244" s="1597" t="s">
        <v>2977</v>
      </c>
      <c r="S244" s="1597" t="s">
        <v>2978</v>
      </c>
      <c r="T244" s="1597" t="s">
        <v>2979</v>
      </c>
      <c r="U244" s="1597" t="s">
        <v>2980</v>
      </c>
      <c r="V244" s="1597" t="s">
        <v>2981</v>
      </c>
      <c r="W244" s="1597" t="s">
        <v>2982</v>
      </c>
      <c r="X244" s="1597" t="s">
        <v>2983</v>
      </c>
      <c r="Y244" s="1597" t="s">
        <v>2984</v>
      </c>
      <c r="Z244" s="1597" t="s">
        <v>2985</v>
      </c>
      <c r="AA244" s="1597"/>
      <c r="AB244" s="1427"/>
      <c r="AC244" s="1427"/>
      <c r="AD244" s="1427"/>
      <c r="AE244" s="1427"/>
      <c r="AF244" s="1427"/>
      <c r="AG244" s="1526"/>
      <c r="AH244" s="1527"/>
      <c r="AI244" s="1527"/>
      <c r="AJ244" s="1427"/>
      <c r="AK244" s="1427"/>
      <c r="AL244" s="1429">
        <v>1</v>
      </c>
      <c r="AM244" s="877"/>
      <c r="AN244" s="877"/>
    </row>
    <row r="245" spans="1:40" s="1488" customFormat="1" ht="40.5" customHeight="1">
      <c r="A245" s="1425"/>
      <c r="B245" s="1500"/>
      <c r="C245" s="1595"/>
      <c r="D245" s="1595"/>
      <c r="E245" s="1595"/>
      <c r="F245" s="1595"/>
      <c r="G245" s="1595"/>
      <c r="H245" s="1595"/>
      <c r="I245" s="1595"/>
      <c r="J245" s="1595"/>
      <c r="K245" s="1595"/>
      <c r="L245" s="1595"/>
      <c r="M245" s="1425"/>
      <c r="N245" s="1425"/>
      <c r="O245" s="1425"/>
      <c r="P245" s="1425"/>
      <c r="Q245" s="1425"/>
      <c r="R245" s="1425"/>
      <c r="S245" s="1425"/>
      <c r="T245" s="1425"/>
      <c r="U245" s="1425"/>
      <c r="V245" s="1425"/>
      <c r="W245" s="1425"/>
      <c r="X245" s="1425"/>
      <c r="Y245" s="1425"/>
      <c r="Z245" s="1427"/>
      <c r="AA245" s="1427"/>
      <c r="AB245" s="1427"/>
      <c r="AC245" s="1427"/>
      <c r="AD245" s="1427"/>
      <c r="AE245" s="1427"/>
      <c r="AF245" s="1427"/>
      <c r="AG245" s="1526"/>
      <c r="AH245" s="1527"/>
      <c r="AI245" s="1527"/>
      <c r="AJ245" s="1427"/>
      <c r="AK245" s="1427"/>
      <c r="AL245" s="1429">
        <v>1</v>
      </c>
      <c r="AM245" s="877"/>
      <c r="AN245" s="877"/>
    </row>
    <row r="246" spans="1:40" s="1488" customFormat="1" ht="40.5" customHeight="1">
      <c r="A246" s="1425"/>
      <c r="B246" s="1500"/>
      <c r="C246" s="1597" t="s">
        <v>2986</v>
      </c>
      <c r="D246" s="1597" t="s">
        <v>2987</v>
      </c>
      <c r="E246" s="1597" t="s">
        <v>2988</v>
      </c>
      <c r="F246" s="1597" t="s">
        <v>85</v>
      </c>
      <c r="G246" s="1597" t="s">
        <v>80</v>
      </c>
      <c r="H246" s="1597" t="s">
        <v>81</v>
      </c>
      <c r="I246" s="1597" t="s">
        <v>2989</v>
      </c>
      <c r="J246" s="1597" t="s">
        <v>2990</v>
      </c>
      <c r="K246" s="1597" t="s">
        <v>947</v>
      </c>
      <c r="L246" s="1597" t="s">
        <v>2991</v>
      </c>
      <c r="M246" s="1597" t="s">
        <v>2992</v>
      </c>
      <c r="N246" s="1425"/>
      <c r="O246" s="1425"/>
      <c r="P246" s="1425"/>
      <c r="Q246" s="1597" t="s">
        <v>2993</v>
      </c>
      <c r="R246" s="1597" t="s">
        <v>2994</v>
      </c>
      <c r="S246" s="1597" t="s">
        <v>2995</v>
      </c>
      <c r="T246" s="1597" t="s">
        <v>2996</v>
      </c>
      <c r="U246" s="1597" t="s">
        <v>2997</v>
      </c>
      <c r="V246" s="1597" t="s">
        <v>2998</v>
      </c>
      <c r="W246" s="1597" t="s">
        <v>2999</v>
      </c>
      <c r="X246" s="1597" t="s">
        <v>3000</v>
      </c>
      <c r="Y246" s="1597" t="s">
        <v>3001</v>
      </c>
      <c r="Z246" s="1597" t="s">
        <v>3002</v>
      </c>
      <c r="AA246" s="1427"/>
      <c r="AB246" s="1427"/>
      <c r="AC246" s="1427"/>
      <c r="AD246" s="1427"/>
      <c r="AE246" s="1427"/>
      <c r="AF246" s="1427"/>
      <c r="AG246" s="1526"/>
      <c r="AH246" s="1527"/>
      <c r="AI246" s="1527"/>
      <c r="AJ246" s="1427"/>
      <c r="AK246" s="1427"/>
      <c r="AL246" s="1429">
        <v>1</v>
      </c>
      <c r="AM246" s="877"/>
      <c r="AN246" s="877"/>
    </row>
    <row r="247" spans="1:40" s="1488" customFormat="1" ht="40.5" customHeight="1">
      <c r="A247" s="1425"/>
      <c r="B247" s="1500"/>
      <c r="C247" s="1595"/>
      <c r="D247" s="1595"/>
      <c r="E247" s="1595"/>
      <c r="F247" s="1595"/>
      <c r="G247" s="1595"/>
      <c r="H247" s="1595"/>
      <c r="I247" s="1595"/>
      <c r="J247" s="1595"/>
      <c r="K247" s="1595"/>
      <c r="L247" s="1595"/>
      <c r="M247" s="1425"/>
      <c r="N247" s="1425"/>
      <c r="O247" s="1595"/>
      <c r="P247" s="1595"/>
      <c r="Q247" s="1595"/>
      <c r="R247" s="1595"/>
      <c r="S247" s="1595"/>
      <c r="T247" s="1595"/>
      <c r="U247" s="1595"/>
      <c r="V247" s="1595"/>
      <c r="W247" s="1595"/>
      <c r="X247" s="1595"/>
      <c r="Y247" s="1427"/>
      <c r="Z247" s="1427"/>
      <c r="AA247" s="1427"/>
      <c r="AB247" s="1427"/>
      <c r="AC247" s="1427"/>
      <c r="AD247" s="1427"/>
      <c r="AE247" s="1427"/>
      <c r="AF247" s="1427"/>
      <c r="AG247" s="1526"/>
      <c r="AH247" s="1527"/>
      <c r="AI247" s="1527"/>
      <c r="AJ247" s="1427"/>
      <c r="AK247" s="1427"/>
      <c r="AL247" s="1429">
        <v>1</v>
      </c>
      <c r="AM247" s="877"/>
      <c r="AN247" s="877"/>
    </row>
    <row r="248" spans="1:40" s="1488" customFormat="1" ht="40.5" customHeight="1">
      <c r="A248" s="1425"/>
      <c r="B248" s="1500"/>
      <c r="C248" s="1461" t="s">
        <v>3277</v>
      </c>
      <c r="D248" s="1425"/>
      <c r="E248" s="1425"/>
      <c r="F248" s="1425"/>
      <c r="G248" s="1425"/>
      <c r="H248" s="1425"/>
      <c r="I248" s="1490"/>
      <c r="J248" s="1425"/>
      <c r="K248" s="1425"/>
      <c r="L248" s="1425"/>
      <c r="M248" s="1425"/>
      <c r="N248" s="1425"/>
      <c r="O248" s="1490"/>
      <c r="P248" s="1490"/>
      <c r="Q248" s="1490"/>
      <c r="R248" s="1490"/>
      <c r="S248" s="1490"/>
      <c r="T248" s="1427"/>
      <c r="U248" s="1427"/>
      <c r="V248" s="1595"/>
      <c r="W248" s="1427"/>
      <c r="X248" s="1427"/>
      <c r="Y248" s="1427"/>
      <c r="Z248" s="1427"/>
      <c r="AA248" s="1427"/>
      <c r="AB248" s="1427"/>
      <c r="AC248" s="1427"/>
      <c r="AD248" s="1427"/>
      <c r="AE248" s="1427"/>
      <c r="AF248" s="1427"/>
      <c r="AG248" s="1526"/>
      <c r="AH248" s="1527"/>
      <c r="AI248" s="1527"/>
      <c r="AJ248" s="1427"/>
      <c r="AK248" s="1427"/>
      <c r="AL248" s="1429">
        <v>1</v>
      </c>
      <c r="AM248" s="877"/>
      <c r="AN248" s="877"/>
    </row>
    <row r="249" spans="1:40" s="1488" customFormat="1" ht="40.5" customHeight="1">
      <c r="A249" s="1425"/>
      <c r="B249" s="1500"/>
      <c r="C249" s="1461" t="s">
        <v>3278</v>
      </c>
      <c r="D249" s="1425"/>
      <c r="E249" s="1425"/>
      <c r="F249" s="1425"/>
      <c r="G249" s="1425"/>
      <c r="H249" s="1425"/>
      <c r="I249" s="1490"/>
      <c r="J249" s="1425"/>
      <c r="K249" s="1425"/>
      <c r="L249" s="1425"/>
      <c r="M249" s="1425"/>
      <c r="N249" s="1425"/>
      <c r="O249" s="1490"/>
      <c r="P249" s="1490"/>
      <c r="Q249" s="1490"/>
      <c r="R249" s="1490"/>
      <c r="S249" s="1490"/>
      <c r="T249" s="1427"/>
      <c r="U249" s="1427"/>
      <c r="V249" s="1595"/>
      <c r="W249" s="1427"/>
      <c r="X249" s="1427"/>
      <c r="Y249" s="1427"/>
      <c r="Z249" s="1427"/>
      <c r="AA249" s="1427"/>
      <c r="AB249" s="1427"/>
      <c r="AC249" s="1427"/>
      <c r="AD249" s="1427"/>
      <c r="AE249" s="1427"/>
      <c r="AF249" s="1427"/>
      <c r="AG249" s="1526"/>
      <c r="AH249" s="1527"/>
      <c r="AI249" s="1527"/>
      <c r="AJ249" s="1427"/>
      <c r="AK249" s="1427"/>
      <c r="AL249" s="1429">
        <v>1</v>
      </c>
      <c r="AM249" s="877"/>
      <c r="AN249" s="877"/>
    </row>
    <row r="250" spans="1:40" s="1488" customFormat="1" ht="40.5" customHeight="1">
      <c r="A250" s="1425"/>
      <c r="B250" s="1500"/>
      <c r="C250" s="1461" t="s">
        <v>3005</v>
      </c>
      <c r="D250" s="1425"/>
      <c r="E250" s="1425"/>
      <c r="F250" s="1425"/>
      <c r="G250" s="1425"/>
      <c r="H250" s="1425"/>
      <c r="I250" s="1490"/>
      <c r="J250" s="1425"/>
      <c r="K250" s="1425"/>
      <c r="L250" s="1425"/>
      <c r="M250" s="1425"/>
      <c r="N250" s="1425"/>
      <c r="O250" s="1490"/>
      <c r="P250" s="1490"/>
      <c r="Q250" s="1490"/>
      <c r="R250" s="1490"/>
      <c r="S250" s="1490"/>
      <c r="T250" s="1427"/>
      <c r="U250" s="1427"/>
      <c r="V250" s="1595"/>
      <c r="W250" s="1427"/>
      <c r="X250" s="1427"/>
      <c r="Y250" s="1427"/>
      <c r="Z250" s="1427"/>
      <c r="AA250" s="1427"/>
      <c r="AB250" s="1427"/>
      <c r="AC250" s="1427"/>
      <c r="AD250" s="1427"/>
      <c r="AE250" s="1427"/>
      <c r="AF250" s="1427"/>
      <c r="AG250" s="1526"/>
      <c r="AH250" s="1527"/>
      <c r="AI250" s="1527"/>
      <c r="AJ250" s="1427"/>
      <c r="AK250" s="1427"/>
      <c r="AL250" s="1429">
        <v>1</v>
      </c>
      <c r="AM250" s="877"/>
      <c r="AN250" s="877"/>
    </row>
    <row r="251" spans="1:40" s="1488" customFormat="1" ht="40.5" customHeight="1">
      <c r="A251" s="1425"/>
      <c r="B251" s="1500"/>
      <c r="C251" s="1598" t="s">
        <v>3006</v>
      </c>
      <c r="D251" s="1598" t="s">
        <v>3007</v>
      </c>
      <c r="E251" s="1598" t="s">
        <v>3008</v>
      </c>
      <c r="F251" s="1598" t="s">
        <v>3009</v>
      </c>
      <c r="G251" s="1598" t="s">
        <v>3010</v>
      </c>
      <c r="H251" s="1598" t="s">
        <v>3011</v>
      </c>
      <c r="I251" s="1598" t="s">
        <v>3012</v>
      </c>
      <c r="J251" s="1598" t="s">
        <v>3013</v>
      </c>
      <c r="K251" s="1598" t="s">
        <v>3014</v>
      </c>
      <c r="L251" s="1598" t="s">
        <v>3015</v>
      </c>
      <c r="M251" s="1598" t="s">
        <v>3016</v>
      </c>
      <c r="N251" s="1598"/>
      <c r="O251" s="1598"/>
      <c r="P251" s="1599"/>
      <c r="Q251" s="1599"/>
      <c r="R251" s="1599"/>
      <c r="S251" s="1490"/>
      <c r="T251" s="1427"/>
      <c r="U251" s="1427"/>
      <c r="V251" s="1595"/>
      <c r="W251" s="1427"/>
      <c r="X251" s="1427"/>
      <c r="Y251" s="1427"/>
      <c r="Z251" s="1427"/>
      <c r="AA251" s="1427"/>
      <c r="AB251" s="1427"/>
      <c r="AC251" s="1427"/>
      <c r="AD251" s="1427"/>
      <c r="AE251" s="1427"/>
      <c r="AF251" s="1427"/>
      <c r="AG251" s="1526"/>
      <c r="AH251" s="1527"/>
      <c r="AI251" s="1527"/>
      <c r="AJ251" s="1427"/>
      <c r="AK251" s="1427"/>
      <c r="AL251" s="1429">
        <v>1</v>
      </c>
      <c r="AM251" s="877"/>
      <c r="AN251" s="877"/>
    </row>
    <row r="252" spans="1:40" s="1488" customFormat="1" ht="40.5" customHeight="1">
      <c r="A252" s="1425"/>
      <c r="B252" s="1500"/>
      <c r="C252" s="1600" t="s">
        <v>3017</v>
      </c>
      <c r="D252" s="1600" t="s">
        <v>3018</v>
      </c>
      <c r="E252" s="1600" t="s">
        <v>3019</v>
      </c>
      <c r="F252" s="1600"/>
      <c r="G252" s="1600" t="s">
        <v>3020</v>
      </c>
      <c r="H252" s="1600"/>
      <c r="I252" s="1600" t="s">
        <v>3021</v>
      </c>
      <c r="J252" s="1600"/>
      <c r="K252" s="1600" t="s">
        <v>3022</v>
      </c>
      <c r="L252" s="1600"/>
      <c r="M252" s="1600" t="s">
        <v>3023</v>
      </c>
      <c r="N252" s="1600" t="s">
        <v>3024</v>
      </c>
      <c r="O252" s="1600"/>
      <c r="P252" s="1600" t="s">
        <v>3025</v>
      </c>
      <c r="Q252" s="1600"/>
      <c r="R252" s="1600" t="s">
        <v>3026</v>
      </c>
      <c r="S252" s="1490"/>
      <c r="T252" s="1427"/>
      <c r="U252" s="1427"/>
      <c r="V252" s="1595"/>
      <c r="W252" s="1427"/>
      <c r="X252" s="1427"/>
      <c r="Y252" s="1427"/>
      <c r="Z252" s="1427"/>
      <c r="AA252" s="1427"/>
      <c r="AB252" s="1427"/>
      <c r="AC252" s="1427"/>
      <c r="AD252" s="1427"/>
      <c r="AE252" s="1427"/>
      <c r="AF252" s="1427"/>
      <c r="AG252" s="1526"/>
      <c r="AH252" s="1527"/>
      <c r="AI252" s="1527"/>
      <c r="AJ252" s="1427"/>
      <c r="AK252" s="1427"/>
      <c r="AL252" s="1429">
        <v>1</v>
      </c>
      <c r="AM252" s="877"/>
      <c r="AN252" s="877"/>
    </row>
    <row r="253" spans="1:40" s="1488" customFormat="1" ht="40.5" customHeight="1">
      <c r="A253" s="1425"/>
      <c r="B253" s="1500"/>
      <c r="C253" s="1461" t="s">
        <v>3279</v>
      </c>
      <c r="D253" s="1425"/>
      <c r="E253" s="1425"/>
      <c r="F253" s="1425"/>
      <c r="G253" s="1425"/>
      <c r="H253" s="1425"/>
      <c r="I253" s="1490"/>
      <c r="J253" s="1425"/>
      <c r="K253" s="1425"/>
      <c r="L253" s="1425"/>
      <c r="M253" s="1425"/>
      <c r="N253" s="1425"/>
      <c r="O253" s="1490"/>
      <c r="P253" s="1490"/>
      <c r="Q253" s="1490"/>
      <c r="R253" s="1490"/>
      <c r="S253" s="1490"/>
      <c r="T253" s="1427"/>
      <c r="U253" s="1427"/>
      <c r="V253" s="1595"/>
      <c r="W253" s="1427"/>
      <c r="X253" s="1427"/>
      <c r="Y253" s="1427"/>
      <c r="Z253" s="1427"/>
      <c r="AA253" s="1427"/>
      <c r="AB253" s="1427"/>
      <c r="AC253" s="1427"/>
      <c r="AD253" s="1427"/>
      <c r="AE253" s="1427"/>
      <c r="AF253" s="1427"/>
      <c r="AG253" s="1526"/>
      <c r="AH253" s="1527"/>
      <c r="AI253" s="1527"/>
      <c r="AJ253" s="1427"/>
      <c r="AK253" s="1427"/>
      <c r="AL253" s="1429">
        <v>1</v>
      </c>
      <c r="AM253" s="877"/>
      <c r="AN253" s="877"/>
    </row>
    <row r="254" spans="1:40" s="1488" customFormat="1" ht="40.5" customHeight="1">
      <c r="A254" s="1425"/>
      <c r="B254" s="1500"/>
      <c r="C254" s="1593"/>
      <c r="D254" s="1425"/>
      <c r="E254" s="1425"/>
      <c r="F254" s="1425"/>
      <c r="G254" s="1425"/>
      <c r="H254" s="1425"/>
      <c r="I254" s="1490"/>
      <c r="J254" s="1425"/>
      <c r="K254" s="1425"/>
      <c r="L254" s="1425"/>
      <c r="M254" s="1425"/>
      <c r="N254" s="1425"/>
      <c r="O254" s="1490"/>
      <c r="P254" s="1490"/>
      <c r="Q254" s="1490"/>
      <c r="R254" s="1490"/>
      <c r="S254" s="1490"/>
      <c r="T254" s="1427"/>
      <c r="U254" s="1427"/>
      <c r="V254" s="1427"/>
      <c r="W254" s="1427"/>
      <c r="X254" s="1427"/>
      <c r="Y254" s="1427"/>
      <c r="Z254" s="1427"/>
      <c r="AA254" s="1427"/>
      <c r="AB254" s="1427"/>
      <c r="AC254" s="1427"/>
      <c r="AD254" s="1427"/>
      <c r="AE254" s="1427"/>
      <c r="AF254" s="1427"/>
      <c r="AG254" s="1526"/>
      <c r="AH254" s="1527"/>
      <c r="AI254" s="1527"/>
      <c r="AJ254" s="1427"/>
      <c r="AK254" s="1427"/>
      <c r="AL254" s="1429">
        <v>1</v>
      </c>
      <c r="AM254" s="877"/>
      <c r="AN254" s="877"/>
    </row>
    <row r="255" spans="1:40" s="1605" customFormat="1" ht="40.5" customHeight="1">
      <c r="A255" s="1560"/>
      <c r="B255" s="1525" t="s">
        <v>3280</v>
      </c>
      <c r="C255" s="1560"/>
      <c r="D255" s="1560"/>
      <c r="E255" s="1560"/>
      <c r="F255" s="1560"/>
      <c r="G255" s="1601"/>
      <c r="H255" s="1560"/>
      <c r="I255" s="1490"/>
      <c r="J255" s="1560"/>
      <c r="K255" s="1560"/>
      <c r="L255" s="1560"/>
      <c r="M255" s="1560"/>
      <c r="N255" s="1560"/>
      <c r="O255" s="1490"/>
      <c r="P255" s="1490"/>
      <c r="Q255" s="1662" t="s">
        <v>3281</v>
      </c>
      <c r="R255" s="1602" t="s">
        <v>3030</v>
      </c>
      <c r="S255" s="1603"/>
      <c r="T255" s="1603"/>
      <c r="U255" s="1603"/>
      <c r="V255" s="1603"/>
      <c r="W255" s="1603"/>
      <c r="X255" s="1603"/>
      <c r="Y255" s="1603"/>
      <c r="Z255" s="1604"/>
      <c r="AA255" s="1604"/>
      <c r="AB255" s="1604"/>
      <c r="AC255" s="1604"/>
      <c r="AD255" s="1604"/>
      <c r="AE255" s="1604"/>
      <c r="AF255" s="1604"/>
      <c r="AG255" s="1604"/>
      <c r="AH255" s="1604"/>
      <c r="AI255" s="1527"/>
      <c r="AJ255" s="1427"/>
      <c r="AK255" s="1427"/>
      <c r="AL255" s="1429">
        <v>1</v>
      </c>
      <c r="AM255" s="877"/>
      <c r="AN255" s="877"/>
    </row>
    <row r="256" spans="1:40" s="1605" customFormat="1" ht="40.5" customHeight="1">
      <c r="A256" s="1560"/>
      <c r="B256" s="1606" t="s">
        <v>3031</v>
      </c>
      <c r="C256" s="1606" t="s">
        <v>3032</v>
      </c>
      <c r="D256" s="1606" t="s">
        <v>3033</v>
      </c>
      <c r="E256" s="1606"/>
      <c r="F256" s="1606" t="s">
        <v>2029</v>
      </c>
      <c r="G256" s="1606" t="s">
        <v>2030</v>
      </c>
      <c r="H256" s="1607" t="s">
        <v>2031</v>
      </c>
      <c r="I256" s="1606" t="s">
        <v>2032</v>
      </c>
      <c r="J256" s="1606" t="s">
        <v>2033</v>
      </c>
      <c r="K256" s="1606" t="s">
        <v>2034</v>
      </c>
      <c r="L256" s="1606"/>
      <c r="M256" s="1606"/>
      <c r="N256" s="1606"/>
      <c r="O256" s="1606" t="s">
        <v>3034</v>
      </c>
      <c r="P256" s="1606" t="s">
        <v>2037</v>
      </c>
      <c r="Q256" s="1606" t="s">
        <v>2038</v>
      </c>
      <c r="R256" s="1606" t="s">
        <v>2039</v>
      </c>
      <c r="S256" s="1606" t="s">
        <v>3035</v>
      </c>
      <c r="T256" s="1606" t="s">
        <v>16</v>
      </c>
      <c r="U256" s="1606" t="s">
        <v>2040</v>
      </c>
      <c r="V256" s="1606" t="s">
        <v>2041</v>
      </c>
      <c r="W256" s="1606" t="s">
        <v>882</v>
      </c>
      <c r="X256" s="1606" t="s">
        <v>2035</v>
      </c>
      <c r="Y256" s="1606"/>
      <c r="Z256" s="1427"/>
      <c r="AA256" s="1427"/>
      <c r="AB256" s="1427"/>
      <c r="AC256" s="1427"/>
      <c r="AD256" s="1427"/>
      <c r="AE256" s="1427"/>
      <c r="AF256" s="1427"/>
      <c r="AG256" s="1526"/>
      <c r="AH256" s="1527"/>
      <c r="AI256" s="1527"/>
      <c r="AJ256" s="1427"/>
      <c r="AK256" s="1427"/>
      <c r="AL256" s="1429">
        <v>1</v>
      </c>
      <c r="AM256" s="877"/>
      <c r="AN256" s="877"/>
    </row>
    <row r="257" spans="1:40" s="1605" customFormat="1" ht="40.5" customHeight="1">
      <c r="A257" s="1560"/>
      <c r="B257" s="1560"/>
      <c r="C257" s="1608" t="s">
        <v>3292</v>
      </c>
      <c r="D257" s="1609" t="s">
        <v>3037</v>
      </c>
      <c r="E257" s="1606"/>
      <c r="F257" s="1606"/>
      <c r="G257" s="1606"/>
      <c r="H257" s="1606"/>
      <c r="I257" s="1606"/>
      <c r="J257" s="1606"/>
      <c r="K257" s="1606"/>
      <c r="L257" s="1606"/>
      <c r="M257" s="1606"/>
      <c r="N257" s="1606"/>
      <c r="O257" s="1606"/>
      <c r="P257" s="1606"/>
      <c r="Q257" s="1606"/>
      <c r="R257" s="1606"/>
      <c r="S257" s="1606"/>
      <c r="T257" s="1606"/>
      <c r="U257" s="1606"/>
      <c r="V257" s="1606"/>
      <c r="W257" s="1606"/>
      <c r="X257" s="1606"/>
      <c r="Y257" s="1606"/>
      <c r="Z257" s="1427"/>
      <c r="AA257" s="1427"/>
      <c r="AB257" s="1427"/>
      <c r="AC257" s="1427"/>
      <c r="AD257" s="1427"/>
      <c r="AE257" s="1427"/>
      <c r="AF257" s="1427"/>
      <c r="AG257" s="1526"/>
      <c r="AH257" s="1527"/>
      <c r="AI257" s="1527"/>
      <c r="AJ257" s="1427"/>
      <c r="AK257" s="1427"/>
      <c r="AL257" s="1429">
        <v>1</v>
      </c>
      <c r="AM257" s="877"/>
      <c r="AN257" s="877"/>
    </row>
    <row r="258" spans="1:40" s="1605" customFormat="1" ht="40.5" customHeight="1">
      <c r="A258" s="1560"/>
      <c r="B258" s="1560"/>
      <c r="C258" s="1608"/>
      <c r="D258" s="1609" t="s">
        <v>3038</v>
      </c>
      <c r="E258" s="1606"/>
      <c r="F258" s="1606"/>
      <c r="G258" s="1606"/>
      <c r="H258" s="1606"/>
      <c r="I258" s="1606"/>
      <c r="J258" s="1606"/>
      <c r="K258" s="1606"/>
      <c r="L258" s="1606"/>
      <c r="M258" s="1606"/>
      <c r="N258" s="1606"/>
      <c r="O258" s="1606"/>
      <c r="P258" s="1606"/>
      <c r="Q258" s="1606"/>
      <c r="R258" s="1606"/>
      <c r="S258" s="1606"/>
      <c r="T258" s="1606"/>
      <c r="U258" s="1606"/>
      <c r="V258" s="1606"/>
      <c r="W258" s="1606"/>
      <c r="X258" s="1606"/>
      <c r="Y258" s="1606"/>
      <c r="Z258" s="1427"/>
      <c r="AA258" s="1427"/>
      <c r="AB258" s="1427"/>
      <c r="AC258" s="1427"/>
      <c r="AD258" s="1427"/>
      <c r="AE258" s="1427"/>
      <c r="AF258" s="1427"/>
      <c r="AG258" s="1526"/>
      <c r="AH258" s="1527"/>
      <c r="AI258" s="1527"/>
      <c r="AJ258" s="1427"/>
      <c r="AK258" s="1427"/>
      <c r="AL258" s="1429">
        <v>1</v>
      </c>
      <c r="AM258" s="877"/>
      <c r="AN258" s="877"/>
    </row>
    <row r="259" spans="1:40" s="1605" customFormat="1" ht="40.5" customHeight="1">
      <c r="A259" s="1560"/>
      <c r="B259" s="1560"/>
      <c r="C259" s="1608"/>
      <c r="D259" s="1609" t="s">
        <v>3039</v>
      </c>
      <c r="E259" s="1606"/>
      <c r="F259" s="1606"/>
      <c r="G259" s="1606"/>
      <c r="H259" s="1606"/>
      <c r="I259" s="1606"/>
      <c r="J259" s="1606"/>
      <c r="K259" s="1606"/>
      <c r="L259" s="1606"/>
      <c r="M259" s="1606"/>
      <c r="N259" s="1606"/>
      <c r="O259" s="1606"/>
      <c r="P259" s="1606"/>
      <c r="Q259" s="1606"/>
      <c r="R259" s="1606"/>
      <c r="S259" s="1606"/>
      <c r="T259" s="1606"/>
      <c r="U259" s="1606"/>
      <c r="V259" s="1606"/>
      <c r="W259" s="1606"/>
      <c r="X259" s="1606"/>
      <c r="Y259" s="1606"/>
      <c r="Z259" s="1427"/>
      <c r="AA259" s="1427"/>
      <c r="AB259" s="1427"/>
      <c r="AC259" s="1427"/>
      <c r="AD259" s="1427"/>
      <c r="AE259" s="1427"/>
      <c r="AF259" s="1427"/>
      <c r="AG259" s="1526"/>
      <c r="AH259" s="1527"/>
      <c r="AI259" s="1527"/>
      <c r="AJ259" s="1427"/>
      <c r="AK259" s="1427"/>
      <c r="AL259" s="1429">
        <v>1</v>
      </c>
      <c r="AM259" s="877"/>
      <c r="AN259" s="877"/>
    </row>
    <row r="260" spans="1:40" s="1605" customFormat="1" ht="40.5" customHeight="1">
      <c r="A260" s="1560"/>
      <c r="B260" s="1560"/>
      <c r="C260" s="1610"/>
      <c r="D260" s="1611" t="s">
        <v>3282</v>
      </c>
      <c r="E260" s="1606"/>
      <c r="F260" s="1606"/>
      <c r="G260" s="1606"/>
      <c r="H260" s="1606"/>
      <c r="I260" s="1606"/>
      <c r="J260" s="1606"/>
      <c r="K260" s="1606"/>
      <c r="L260" s="1606"/>
      <c r="M260" s="1606"/>
      <c r="N260" s="1606"/>
      <c r="O260" s="1606"/>
      <c r="P260" s="1606"/>
      <c r="Q260" s="1606"/>
      <c r="R260" s="1606"/>
      <c r="S260" s="1606"/>
      <c r="T260" s="1606"/>
      <c r="U260" s="1606"/>
      <c r="V260" s="1606"/>
      <c r="W260" s="1606"/>
      <c r="X260" s="1606"/>
      <c r="Y260" s="1606"/>
      <c r="Z260" s="1427"/>
      <c r="AA260" s="1427"/>
      <c r="AB260" s="1427"/>
      <c r="AC260" s="1427"/>
      <c r="AD260" s="1427"/>
      <c r="AE260" s="1427"/>
      <c r="AF260" s="1427"/>
      <c r="AG260" s="1526"/>
      <c r="AH260" s="1527"/>
      <c r="AI260" s="1527"/>
      <c r="AJ260" s="1427"/>
      <c r="AK260" s="1427"/>
      <c r="AL260" s="1429">
        <v>1</v>
      </c>
      <c r="AM260" s="877"/>
      <c r="AN260" s="877"/>
    </row>
    <row r="261" spans="1:40" s="1605" customFormat="1" ht="40.5" customHeight="1">
      <c r="A261" s="1560"/>
      <c r="B261" s="1560"/>
      <c r="C261" s="1608"/>
      <c r="D261" s="1609" t="s">
        <v>3041</v>
      </c>
      <c r="E261" s="1606"/>
      <c r="F261" s="1606"/>
      <c r="G261" s="1606"/>
      <c r="H261" s="1606"/>
      <c r="I261" s="1606"/>
      <c r="J261" s="1606"/>
      <c r="K261" s="1606"/>
      <c r="L261" s="1606"/>
      <c r="M261" s="1606"/>
      <c r="N261" s="1606"/>
      <c r="O261" s="1606"/>
      <c r="P261" s="1606"/>
      <c r="Q261" s="1606"/>
      <c r="R261" s="1606"/>
      <c r="S261" s="1606"/>
      <c r="T261" s="1606"/>
      <c r="U261" s="1606"/>
      <c r="V261" s="1606"/>
      <c r="W261" s="1606"/>
      <c r="X261" s="1606"/>
      <c r="Y261" s="1606"/>
      <c r="Z261" s="1427"/>
      <c r="AA261" s="1427"/>
      <c r="AB261" s="1427"/>
      <c r="AC261" s="1427"/>
      <c r="AD261" s="1427"/>
      <c r="AE261" s="1427"/>
      <c r="AF261" s="1427"/>
      <c r="AG261" s="1526"/>
      <c r="AH261" s="1527"/>
      <c r="AI261" s="1527"/>
      <c r="AJ261" s="1427"/>
      <c r="AK261" s="1427"/>
      <c r="AL261" s="1429">
        <v>1</v>
      </c>
      <c r="AM261" s="877"/>
      <c r="AN261" s="877"/>
    </row>
    <row r="262" spans="1:40" s="1605" customFormat="1" ht="40.5" customHeight="1">
      <c r="A262" s="1560"/>
      <c r="B262" s="1560"/>
      <c r="C262" s="1608"/>
      <c r="D262" s="1609" t="s">
        <v>3042</v>
      </c>
      <c r="E262" s="1606"/>
      <c r="F262" s="1606"/>
      <c r="G262" s="1606"/>
      <c r="H262" s="1606"/>
      <c r="I262" s="1606"/>
      <c r="J262" s="1606"/>
      <c r="K262" s="1606"/>
      <c r="L262" s="1606"/>
      <c r="M262" s="1606"/>
      <c r="N262" s="1606"/>
      <c r="O262" s="1606"/>
      <c r="P262" s="1606"/>
      <c r="Q262" s="1606"/>
      <c r="R262" s="1606"/>
      <c r="S262" s="1606"/>
      <c r="T262" s="1606"/>
      <c r="U262" s="1606"/>
      <c r="V262" s="1606"/>
      <c r="W262" s="1606"/>
      <c r="X262" s="1606"/>
      <c r="Y262" s="1606"/>
      <c r="Z262" s="1427"/>
      <c r="AA262" s="1427"/>
      <c r="AB262" s="1427"/>
      <c r="AC262" s="1427"/>
      <c r="AD262" s="1427"/>
      <c r="AE262" s="1427"/>
      <c r="AF262" s="1427"/>
      <c r="AG262" s="1526"/>
      <c r="AH262" s="1527"/>
      <c r="AI262" s="1527"/>
      <c r="AJ262" s="1427"/>
      <c r="AK262" s="1427"/>
      <c r="AL262" s="1429">
        <v>1</v>
      </c>
      <c r="AM262" s="877"/>
      <c r="AN262" s="877"/>
    </row>
    <row r="263" spans="1:40" s="1605" customFormat="1" ht="40.5" customHeight="1">
      <c r="A263" s="1560"/>
      <c r="B263" s="1525"/>
      <c r="C263" s="1560"/>
      <c r="D263" s="1560"/>
      <c r="E263" s="1560"/>
      <c r="F263" s="1560"/>
      <c r="G263" s="1560"/>
      <c r="H263" s="1560"/>
      <c r="I263" s="1490"/>
      <c r="J263" s="1560"/>
      <c r="K263" s="1560"/>
      <c r="L263" s="1560"/>
      <c r="M263" s="1560"/>
      <c r="N263" s="1560"/>
      <c r="O263" s="1490"/>
      <c r="P263" s="1490"/>
      <c r="Q263" s="1490"/>
      <c r="R263" s="1490"/>
      <c r="S263" s="1490"/>
      <c r="T263" s="1526"/>
      <c r="U263" s="1525"/>
      <c r="V263" s="1612"/>
      <c r="W263" s="1606"/>
      <c r="X263" s="1606"/>
      <c r="Y263" s="1606"/>
      <c r="Z263" s="1427"/>
      <c r="AA263" s="1427"/>
      <c r="AB263" s="1427"/>
      <c r="AC263" s="1427"/>
      <c r="AD263" s="1427"/>
      <c r="AE263" s="1427"/>
      <c r="AF263" s="1427"/>
      <c r="AG263" s="1526"/>
      <c r="AH263" s="1527"/>
      <c r="AI263" s="1527"/>
      <c r="AJ263" s="1427"/>
      <c r="AK263" s="1427"/>
      <c r="AL263" s="1429">
        <v>1</v>
      </c>
      <c r="AM263" s="877"/>
      <c r="AN263" s="877"/>
    </row>
    <row r="264" spans="1:40" s="1605" customFormat="1" ht="40.5" customHeight="1">
      <c r="A264" s="1560"/>
      <c r="B264" s="1525"/>
      <c r="C264" s="1560"/>
      <c r="D264" s="1560"/>
      <c r="E264" s="1560"/>
      <c r="F264" s="1560"/>
      <c r="G264" s="1560"/>
      <c r="H264" s="1560"/>
      <c r="I264" s="1490"/>
      <c r="J264" s="1560"/>
      <c r="K264" s="1560"/>
      <c r="L264" s="1560"/>
      <c r="M264" s="1560"/>
      <c r="N264" s="1560"/>
      <c r="O264" s="1490"/>
      <c r="P264" s="1490"/>
      <c r="Q264" s="1490"/>
      <c r="R264" s="1490"/>
      <c r="S264" s="1490"/>
      <c r="T264" s="1526"/>
      <c r="U264" s="1525"/>
      <c r="V264" s="1612"/>
      <c r="W264" s="1606"/>
      <c r="X264" s="1606"/>
      <c r="Y264" s="1606"/>
      <c r="Z264" s="1427"/>
      <c r="AA264" s="1427"/>
      <c r="AB264" s="1427"/>
      <c r="AC264" s="1427"/>
      <c r="AD264" s="1427"/>
      <c r="AE264" s="1427"/>
      <c r="AF264" s="1427"/>
      <c r="AG264" s="1526"/>
      <c r="AH264" s="1527"/>
      <c r="AI264" s="1527"/>
      <c r="AJ264" s="1427"/>
      <c r="AK264" s="1427"/>
      <c r="AL264" s="1429">
        <v>1</v>
      </c>
      <c r="AM264" s="877"/>
      <c r="AN264" s="877"/>
    </row>
    <row r="265" spans="1:40" s="1605" customFormat="1" ht="40.5" customHeight="1">
      <c r="A265" s="1560"/>
      <c r="B265" s="1525"/>
      <c r="C265" s="1560"/>
      <c r="D265" s="1560"/>
      <c r="E265" s="1560"/>
      <c r="F265" s="1560"/>
      <c r="G265" s="1560"/>
      <c r="H265" s="1560"/>
      <c r="I265" s="1490"/>
      <c r="J265" s="1560"/>
      <c r="K265" s="1560"/>
      <c r="L265" s="1560"/>
      <c r="M265" s="1560"/>
      <c r="N265" s="1560"/>
      <c r="O265" s="1490"/>
      <c r="P265" s="1490"/>
      <c r="Q265" s="1490"/>
      <c r="R265" s="1490"/>
      <c r="S265" s="1490"/>
      <c r="T265" s="1526"/>
      <c r="U265" s="1525"/>
      <c r="V265" s="1612"/>
      <c r="W265" s="1606"/>
      <c r="X265" s="1606"/>
      <c r="Y265" s="1606"/>
      <c r="Z265" s="1427"/>
      <c r="AA265" s="1427"/>
      <c r="AB265" s="1427"/>
      <c r="AC265" s="1427"/>
      <c r="AD265" s="1427"/>
      <c r="AE265" s="1427"/>
      <c r="AF265" s="1427"/>
      <c r="AG265" s="1526"/>
      <c r="AH265" s="1527"/>
      <c r="AI265" s="1527"/>
      <c r="AJ265" s="1427"/>
      <c r="AK265" s="1427"/>
      <c r="AL265" s="1429">
        <v>1</v>
      </c>
      <c r="AM265" s="877"/>
      <c r="AN265" s="877"/>
    </row>
    <row r="266" spans="1:40" s="1488" customFormat="1" ht="40.5" customHeight="1">
      <c r="A266" s="1425"/>
      <c r="B266" s="1525" t="s">
        <v>3293</v>
      </c>
      <c r="C266" s="1425"/>
      <c r="D266" s="1425"/>
      <c r="E266" s="1425"/>
      <c r="F266" s="1425"/>
      <c r="G266" s="1425"/>
      <c r="H266" s="1425"/>
      <c r="I266" s="1490"/>
      <c r="J266" s="1425"/>
      <c r="K266" s="1425"/>
      <c r="L266" s="1425"/>
      <c r="M266" s="1425"/>
      <c r="N266" s="1425"/>
      <c r="O266" s="1490"/>
      <c r="P266" s="1490"/>
      <c r="Q266" s="1490"/>
      <c r="R266" s="1490"/>
      <c r="S266" s="1490"/>
      <c r="T266" s="1427"/>
      <c r="U266" s="1427"/>
      <c r="V266" s="1427"/>
      <c r="W266" s="1427"/>
      <c r="X266" s="1427"/>
      <c r="Y266" s="1427"/>
      <c r="Z266" s="1427"/>
      <c r="AA266" s="1427"/>
      <c r="AB266" s="1427"/>
      <c r="AC266" s="1427"/>
      <c r="AD266" s="1427"/>
      <c r="AE266" s="1427"/>
      <c r="AF266" s="1427"/>
      <c r="AG266" s="1427"/>
      <c r="AH266" s="1427"/>
      <c r="AI266" s="1427"/>
      <c r="AJ266" s="1427"/>
      <c r="AK266" s="1427"/>
      <c r="AL266" s="1429">
        <v>1</v>
      </c>
      <c r="AM266" s="877"/>
      <c r="AN266" s="877"/>
    </row>
    <row r="267" spans="1:40" s="1488" customFormat="1" ht="40.5" customHeight="1">
      <c r="A267" s="1425"/>
      <c r="B267" s="1500"/>
      <c r="C267" s="1613" t="s">
        <v>2957</v>
      </c>
      <c r="D267" s="1614" t="s">
        <v>17</v>
      </c>
      <c r="E267" s="1615" t="s">
        <v>2958</v>
      </c>
      <c r="F267" s="1616" t="s">
        <v>2959</v>
      </c>
      <c r="G267" s="1617" t="s">
        <v>2960</v>
      </c>
      <c r="H267" s="1618" t="s">
        <v>2961</v>
      </c>
      <c r="I267" s="1619" t="s">
        <v>2962</v>
      </c>
      <c r="J267" s="1620" t="s">
        <v>2963</v>
      </c>
      <c r="K267" s="1621" t="s">
        <v>470</v>
      </c>
      <c r="L267" s="1425"/>
      <c r="M267" s="1425"/>
      <c r="N267" s="1425"/>
      <c r="O267" s="1622" t="s">
        <v>2964</v>
      </c>
      <c r="P267" s="1623" t="s">
        <v>532</v>
      </c>
      <c r="Q267" s="1624" t="s">
        <v>2977</v>
      </c>
      <c r="R267" s="1625" t="s">
        <v>2978</v>
      </c>
      <c r="S267" s="1616" t="s">
        <v>2979</v>
      </c>
      <c r="T267" s="1626" t="s">
        <v>2980</v>
      </c>
      <c r="U267" s="1627" t="s">
        <v>2981</v>
      </c>
      <c r="V267" s="1628" t="s">
        <v>2982</v>
      </c>
      <c r="W267" s="1629" t="s">
        <v>2983</v>
      </c>
      <c r="X267" s="1630" t="s">
        <v>2984</v>
      </c>
      <c r="Y267" s="1615" t="s">
        <v>2985</v>
      </c>
      <c r="Z267" s="1427"/>
      <c r="AA267" s="1427"/>
      <c r="AB267" s="1427"/>
      <c r="AC267" s="1427"/>
      <c r="AD267" s="1427"/>
      <c r="AE267" s="1427"/>
      <c r="AF267" s="1427"/>
      <c r="AG267" s="1427"/>
      <c r="AH267" s="1427"/>
      <c r="AI267" s="1427"/>
      <c r="AJ267" s="1427"/>
      <c r="AK267" s="1427"/>
      <c r="AL267" s="1429">
        <v>1</v>
      </c>
      <c r="AM267" s="877"/>
      <c r="AN267" s="877"/>
    </row>
    <row r="268" spans="1:40" s="1488" customFormat="1" ht="40.5" customHeight="1">
      <c r="A268" s="1425"/>
      <c r="B268" s="1500"/>
      <c r="C268" s="1425"/>
      <c r="D268" s="1425"/>
      <c r="E268" s="1425"/>
      <c r="F268" s="1425"/>
      <c r="G268" s="1425"/>
      <c r="H268" s="1425"/>
      <c r="I268" s="1490"/>
      <c r="J268" s="1425"/>
      <c r="K268" s="1425"/>
      <c r="L268" s="1425"/>
      <c r="M268" s="1425"/>
      <c r="N268" s="1425"/>
      <c r="O268" s="1490"/>
      <c r="P268" s="1490"/>
      <c r="Q268" s="1490"/>
      <c r="R268" s="1490"/>
      <c r="S268" s="1490"/>
      <c r="T268" s="1427"/>
      <c r="U268" s="1427"/>
      <c r="V268" s="1427"/>
      <c r="W268" s="1427"/>
      <c r="X268" s="1427"/>
      <c r="Y268" s="1427"/>
      <c r="Z268" s="1427"/>
      <c r="AA268" s="1427"/>
      <c r="AB268" s="1427"/>
      <c r="AC268" s="1427"/>
      <c r="AD268" s="1427"/>
      <c r="AE268" s="1427"/>
      <c r="AF268" s="1427"/>
      <c r="AG268" s="1427"/>
      <c r="AH268" s="1427"/>
      <c r="AI268" s="1427"/>
      <c r="AJ268" s="1427"/>
      <c r="AK268" s="1427"/>
      <c r="AL268" s="1429">
        <v>1</v>
      </c>
      <c r="AM268" s="877"/>
      <c r="AN268" s="877"/>
    </row>
    <row r="269" spans="1:40" s="1488" customFormat="1" ht="40.5" customHeight="1">
      <c r="A269" s="1425"/>
      <c r="B269" s="1500"/>
      <c r="C269" s="1631" t="s">
        <v>2957</v>
      </c>
      <c r="D269" s="1631" t="s">
        <v>17</v>
      </c>
      <c r="E269" s="1631" t="s">
        <v>2958</v>
      </c>
      <c r="F269" s="1631" t="s">
        <v>2959</v>
      </c>
      <c r="G269" s="1631" t="s">
        <v>2960</v>
      </c>
      <c r="H269" s="1631" t="s">
        <v>2961</v>
      </c>
      <c r="I269" s="1631" t="s">
        <v>2962</v>
      </c>
      <c r="J269" s="1631" t="s">
        <v>2963</v>
      </c>
      <c r="K269" s="1631" t="s">
        <v>470</v>
      </c>
      <c r="L269" s="1425"/>
      <c r="M269" s="1425"/>
      <c r="N269" s="1425"/>
      <c r="O269" s="1631" t="s">
        <v>2964</v>
      </c>
      <c r="P269" s="1631" t="s">
        <v>532</v>
      </c>
      <c r="Q269" s="1631" t="s">
        <v>2977</v>
      </c>
      <c r="R269" s="1631" t="s">
        <v>2978</v>
      </c>
      <c r="S269" s="1631" t="s">
        <v>2979</v>
      </c>
      <c r="T269" s="1631" t="s">
        <v>2980</v>
      </c>
      <c r="U269" s="1631" t="s">
        <v>2981</v>
      </c>
      <c r="V269" s="1631" t="s">
        <v>2982</v>
      </c>
      <c r="W269" s="1631" t="s">
        <v>2983</v>
      </c>
      <c r="X269" s="1631" t="s">
        <v>2984</v>
      </c>
      <c r="Y269" s="1631" t="s">
        <v>2985</v>
      </c>
      <c r="Z269" s="1425"/>
      <c r="AA269" s="1425"/>
      <c r="AB269" s="1425"/>
      <c r="AC269" s="1425"/>
      <c r="AD269" s="1425"/>
      <c r="AE269" s="1425"/>
      <c r="AF269" s="1425"/>
      <c r="AG269" s="1425"/>
      <c r="AH269" s="1425"/>
      <c r="AI269" s="1425"/>
      <c r="AJ269" s="1425"/>
      <c r="AK269" s="1425"/>
      <c r="AL269" s="1429">
        <v>1</v>
      </c>
      <c r="AM269" s="877"/>
      <c r="AN269" s="877"/>
    </row>
    <row r="270" spans="1:40" s="1488" customFormat="1" ht="40.5" customHeight="1">
      <c r="A270" s="1425"/>
      <c r="B270" s="1500"/>
      <c r="C270" s="1425"/>
      <c r="D270" s="1425"/>
      <c r="E270" s="1425"/>
      <c r="F270" s="1425"/>
      <c r="G270" s="1425"/>
      <c r="H270" s="1425"/>
      <c r="I270" s="1490"/>
      <c r="J270" s="1425"/>
      <c r="K270" s="1425"/>
      <c r="L270" s="1425"/>
      <c r="M270" s="1425"/>
      <c r="N270" s="1425"/>
      <c r="O270" s="1490"/>
      <c r="P270" s="1490"/>
      <c r="Q270" s="1490"/>
      <c r="R270" s="1490"/>
      <c r="S270" s="1490"/>
      <c r="T270" s="1427"/>
      <c r="U270" s="1427"/>
      <c r="V270" s="1427"/>
      <c r="W270" s="1427"/>
      <c r="X270" s="1427"/>
      <c r="Y270" s="1427"/>
      <c r="Z270" s="1427"/>
      <c r="AA270" s="1427"/>
      <c r="AB270" s="1427"/>
      <c r="AC270" s="1427"/>
      <c r="AD270" s="1427"/>
      <c r="AE270" s="1427"/>
      <c r="AF270" s="1427"/>
      <c r="AG270" s="1526"/>
      <c r="AH270" s="1527"/>
      <c r="AI270" s="1527"/>
      <c r="AJ270" s="1427"/>
      <c r="AK270" s="1427"/>
      <c r="AL270" s="1429">
        <v>1</v>
      </c>
      <c r="AM270" s="877"/>
      <c r="AN270" s="877"/>
    </row>
    <row r="271" spans="1:40" s="1488" customFormat="1" ht="40.5" customHeight="1">
      <c r="A271" s="1425"/>
      <c r="B271" s="1500"/>
      <c r="C271" s="1632">
        <v>1</v>
      </c>
      <c r="D271" s="1632" t="s">
        <v>3044</v>
      </c>
      <c r="E271" s="1632" t="s">
        <v>3045</v>
      </c>
      <c r="F271" s="1632" t="s">
        <v>3046</v>
      </c>
      <c r="G271" s="1632" t="s">
        <v>3047</v>
      </c>
      <c r="H271" s="1632" t="s">
        <v>3048</v>
      </c>
      <c r="I271" s="1632" t="s">
        <v>3049</v>
      </c>
      <c r="J271" s="1632" t="s">
        <v>3050</v>
      </c>
      <c r="K271" s="1632" t="s">
        <v>3051</v>
      </c>
      <c r="L271" s="1425"/>
      <c r="M271" s="1425"/>
      <c r="N271" s="1425"/>
      <c r="O271" s="1632" t="s">
        <v>3052</v>
      </c>
      <c r="P271" s="1632" t="s">
        <v>3053</v>
      </c>
      <c r="Q271" s="1632" t="s">
        <v>3054</v>
      </c>
      <c r="R271" s="1632" t="s">
        <v>3055</v>
      </c>
      <c r="S271" s="1632" t="s">
        <v>3056</v>
      </c>
      <c r="T271" s="1632" t="s">
        <v>3057</v>
      </c>
      <c r="U271" s="1632" t="s">
        <v>3058</v>
      </c>
      <c r="V271" s="1632" t="s">
        <v>3059</v>
      </c>
      <c r="W271" s="1632" t="s">
        <v>3060</v>
      </c>
      <c r="X271" s="1632" t="s">
        <v>3061</v>
      </c>
      <c r="Y271" s="1632" t="s">
        <v>3062</v>
      </c>
      <c r="Z271" s="1633">
        <v>15.5</v>
      </c>
      <c r="AA271" s="1427"/>
      <c r="AB271" s="1427"/>
      <c r="AC271" s="1427"/>
      <c r="AD271" s="1427"/>
      <c r="AE271" s="1427"/>
      <c r="AF271" s="1427"/>
      <c r="AG271" s="1526"/>
      <c r="AH271" s="1527"/>
      <c r="AI271" s="1527"/>
      <c r="AJ271" s="1427"/>
      <c r="AK271" s="1427"/>
      <c r="AL271" s="1429">
        <v>1</v>
      </c>
      <c r="AM271" s="877"/>
      <c r="AN271" s="877"/>
    </row>
    <row r="272" spans="1:40" s="1488" customFormat="1" ht="40.5" customHeight="1">
      <c r="A272" s="1425"/>
      <c r="B272" s="1500"/>
      <c r="C272" s="1425"/>
      <c r="D272" s="1425"/>
      <c r="E272" s="1425"/>
      <c r="F272" s="1425"/>
      <c r="G272" s="1425"/>
      <c r="H272" s="1425"/>
      <c r="I272" s="1490"/>
      <c r="J272" s="1425"/>
      <c r="K272" s="1425"/>
      <c r="L272" s="1425"/>
      <c r="M272" s="1425"/>
      <c r="N272" s="1425"/>
      <c r="O272" s="1490"/>
      <c r="P272" s="1490"/>
      <c r="Q272" s="1490"/>
      <c r="R272" s="1490"/>
      <c r="S272" s="1490"/>
      <c r="T272" s="1427"/>
      <c r="U272" s="1427"/>
      <c r="V272" s="1427"/>
      <c r="W272" s="1427"/>
      <c r="X272" s="1427"/>
      <c r="Y272" s="1427"/>
      <c r="Z272" s="1528" t="s">
        <v>3294</v>
      </c>
      <c r="AA272" s="1427"/>
      <c r="AB272" s="1427"/>
      <c r="AC272" s="1427"/>
      <c r="AD272" s="1427"/>
      <c r="AE272" s="1427"/>
      <c r="AF272" s="1427"/>
      <c r="AG272" s="1526"/>
      <c r="AH272" s="1527"/>
      <c r="AI272" s="1527"/>
      <c r="AJ272" s="1427"/>
      <c r="AK272" s="1427"/>
      <c r="AL272" s="1429">
        <v>1</v>
      </c>
      <c r="AM272" s="877"/>
      <c r="AN272" s="877"/>
    </row>
    <row r="273" spans="1:40" s="1488" customFormat="1" ht="40.5" customHeight="1">
      <c r="A273" s="1425"/>
      <c r="B273" s="1500"/>
      <c r="C273" s="1634">
        <v>1</v>
      </c>
      <c r="D273" s="1635">
        <v>2</v>
      </c>
      <c r="E273" s="1634">
        <v>3</v>
      </c>
      <c r="F273" s="1635">
        <v>4</v>
      </c>
      <c r="G273" s="1634">
        <v>5</v>
      </c>
      <c r="H273" s="1635">
        <v>6</v>
      </c>
      <c r="I273" s="1634">
        <v>7</v>
      </c>
      <c r="J273" s="1635">
        <v>8</v>
      </c>
      <c r="K273" s="1634">
        <v>9</v>
      </c>
      <c r="L273" s="1425"/>
      <c r="M273" s="1425"/>
      <c r="N273" s="1425"/>
      <c r="O273" s="1635">
        <v>10</v>
      </c>
      <c r="P273" s="1634">
        <v>11</v>
      </c>
      <c r="Q273" s="1635">
        <v>12</v>
      </c>
      <c r="R273" s="1634">
        <v>13</v>
      </c>
      <c r="S273" s="1635">
        <v>14</v>
      </c>
      <c r="T273" s="1634">
        <v>15</v>
      </c>
      <c r="U273" s="1635">
        <v>16</v>
      </c>
      <c r="V273" s="1634">
        <v>17</v>
      </c>
      <c r="W273" s="1635">
        <v>18</v>
      </c>
      <c r="X273" s="1634">
        <v>19</v>
      </c>
      <c r="Y273" s="1635">
        <v>20</v>
      </c>
      <c r="Z273" s="1427"/>
      <c r="AA273" s="1427"/>
      <c r="AB273" s="1427"/>
      <c r="AC273" s="1427"/>
      <c r="AD273" s="1427"/>
      <c r="AE273" s="1427"/>
      <c r="AF273" s="1427"/>
      <c r="AG273" s="1526"/>
      <c r="AH273" s="1527"/>
      <c r="AI273" s="1527"/>
      <c r="AJ273" s="1427"/>
      <c r="AK273" s="1427"/>
      <c r="AL273" s="1429">
        <v>1</v>
      </c>
      <c r="AM273" s="877"/>
      <c r="AN273" s="877"/>
    </row>
    <row r="274" spans="1:40" s="1605" customFormat="1" ht="40.5" customHeight="1">
      <c r="A274" s="1560"/>
      <c r="B274" s="1525"/>
      <c r="C274" s="1560"/>
      <c r="D274" s="1560"/>
      <c r="E274" s="1560"/>
      <c r="F274" s="1560"/>
      <c r="G274" s="1560"/>
      <c r="H274" s="1560"/>
      <c r="I274" s="1490"/>
      <c r="J274" s="1560"/>
      <c r="K274" s="1560"/>
      <c r="L274" s="1560"/>
      <c r="M274" s="1560"/>
      <c r="N274" s="1560"/>
      <c r="O274" s="1490"/>
      <c r="P274" s="1490"/>
      <c r="Q274" s="1490"/>
      <c r="R274" s="1490"/>
      <c r="S274" s="1490"/>
      <c r="T274" s="1526"/>
      <c r="U274" s="1525"/>
      <c r="V274" s="1612"/>
      <c r="W274" s="1606"/>
      <c r="X274" s="1606"/>
      <c r="Y274" s="1606"/>
      <c r="Z274" s="1427"/>
      <c r="AA274" s="1427"/>
      <c r="AB274" s="1427"/>
      <c r="AC274" s="1427"/>
      <c r="AD274" s="1427"/>
      <c r="AE274" s="1427"/>
      <c r="AF274" s="1427"/>
      <c r="AG274" s="1526"/>
      <c r="AH274" s="1527"/>
      <c r="AI274" s="1527"/>
      <c r="AJ274" s="1427"/>
      <c r="AK274" s="1427"/>
      <c r="AL274" s="1429">
        <v>1</v>
      </c>
      <c r="AM274" s="877"/>
      <c r="AN274" s="877"/>
    </row>
    <row r="275" spans="1:40" s="1605" customFormat="1" ht="40.5" customHeight="1">
      <c r="A275" s="1560"/>
      <c r="B275" s="1636"/>
      <c r="C275" s="1637" t="s">
        <v>3064</v>
      </c>
      <c r="D275" s="1638"/>
      <c r="E275" s="1526"/>
      <c r="F275" s="1639" t="s">
        <v>3295</v>
      </c>
      <c r="G275" s="1640"/>
      <c r="H275" s="1640"/>
      <c r="I275" s="1640"/>
      <c r="J275" s="1640"/>
      <c r="K275" s="1640"/>
      <c r="L275" s="1490"/>
      <c r="M275" s="1490"/>
      <c r="N275" s="1560"/>
      <c r="O275" s="1490"/>
      <c r="P275" s="1526"/>
      <c r="Q275" s="1526"/>
      <c r="R275" s="1490"/>
      <c r="S275" s="1490"/>
      <c r="T275" s="1526"/>
      <c r="U275" s="1526"/>
      <c r="V275" s="1612"/>
      <c r="W275" s="1606"/>
      <c r="X275" s="1606"/>
      <c r="Y275" s="1606"/>
      <c r="Z275" s="1641" t="s">
        <v>362</v>
      </c>
      <c r="AA275" s="1427"/>
      <c r="AB275" s="1427"/>
      <c r="AC275" s="1427"/>
      <c r="AD275" s="1427"/>
      <c r="AE275" s="1427"/>
      <c r="AF275" s="1427"/>
      <c r="AG275" s="1526"/>
      <c r="AH275" s="1527"/>
      <c r="AI275" s="1527"/>
      <c r="AJ275" s="1427"/>
      <c r="AK275" s="1427"/>
      <c r="AL275" s="1429">
        <v>1</v>
      </c>
      <c r="AM275" s="877"/>
      <c r="AN275" s="877"/>
    </row>
    <row r="276" spans="1:40" s="1605" customFormat="1" ht="40.5" customHeight="1">
      <c r="A276" s="1560"/>
      <c r="B276" s="1636"/>
      <c r="C276" s="1642">
        <v>3</v>
      </c>
      <c r="D276" s="1638"/>
      <c r="E276" s="1560"/>
      <c r="F276" s="1560"/>
      <c r="G276" s="1560"/>
      <c r="H276" s="1490"/>
      <c r="I276" s="1490"/>
      <c r="J276" s="1490"/>
      <c r="K276" s="1490"/>
      <c r="L276" s="1490"/>
      <c r="M276" s="1490"/>
      <c r="N276" s="1560"/>
      <c r="O276" s="1490"/>
      <c r="P276" s="1490"/>
      <c r="Q276" s="1490"/>
      <c r="R276" s="1490"/>
      <c r="S276" s="1490"/>
      <c r="T276" s="1526"/>
      <c r="U276" s="1526"/>
      <c r="V276" s="1612"/>
      <c r="W276" s="1606"/>
      <c r="X276" s="1606"/>
      <c r="Y276" s="1606"/>
      <c r="Z276" s="1427"/>
      <c r="AA276" s="1427"/>
      <c r="AB276" s="1427"/>
      <c r="AC276" s="1427"/>
      <c r="AD276" s="1427"/>
      <c r="AE276" s="1427"/>
      <c r="AF276" s="1427"/>
      <c r="AG276" s="1526"/>
      <c r="AH276" s="1527"/>
      <c r="AI276" s="1527"/>
      <c r="AJ276" s="1427"/>
      <c r="AK276" s="1427"/>
      <c r="AL276" s="1429">
        <v>1</v>
      </c>
      <c r="AM276" s="877"/>
      <c r="AN276" s="877"/>
    </row>
    <row r="277" spans="1:40" s="1605" customFormat="1" ht="40.5" customHeight="1">
      <c r="A277" s="1560"/>
      <c r="B277" s="1636"/>
      <c r="C277" s="1560"/>
      <c r="D277" s="1560"/>
      <c r="E277" s="1560"/>
      <c r="F277" s="1560"/>
      <c r="G277" s="1560"/>
      <c r="H277" s="1643" t="s">
        <v>3296</v>
      </c>
      <c r="I277" s="1644"/>
      <c r="J277" s="1644"/>
      <c r="K277" s="1560"/>
      <c r="L277" s="1560"/>
      <c r="M277" s="1560"/>
      <c r="N277" s="1560"/>
      <c r="O277" s="1490"/>
      <c r="P277" s="1490"/>
      <c r="Q277" s="1645" t="s">
        <v>1733</v>
      </c>
      <c r="R277" s="1646" t="s">
        <v>3067</v>
      </c>
      <c r="S277" s="1647" t="s">
        <v>3068</v>
      </c>
      <c r="T277" s="1526"/>
      <c r="U277" s="1526"/>
      <c r="V277" s="1612"/>
      <c r="W277" s="1606"/>
      <c r="X277" s="1606"/>
      <c r="Y277" s="1606"/>
      <c r="Z277" s="1427"/>
      <c r="AA277" s="1427"/>
      <c r="AB277" s="1427"/>
      <c r="AC277" s="1427"/>
      <c r="AD277" s="1427"/>
      <c r="AE277" s="1427"/>
      <c r="AF277" s="1427"/>
      <c r="AG277" s="1526"/>
      <c r="AH277" s="1527"/>
      <c r="AI277" s="1527"/>
      <c r="AJ277" s="1427"/>
      <c r="AK277" s="1427"/>
      <c r="AL277" s="1429">
        <v>1</v>
      </c>
      <c r="AM277" s="877"/>
      <c r="AN277" s="877"/>
    </row>
    <row r="278" spans="1:40" s="1605" customFormat="1" ht="40.5" customHeight="1">
      <c r="A278" s="1560"/>
      <c r="B278" s="1636"/>
      <c r="C278" s="1648" t="s">
        <v>3297</v>
      </c>
      <c r="D278" s="1560"/>
      <c r="E278" s="1649"/>
      <c r="F278" s="1560"/>
      <c r="G278" s="1560"/>
      <c r="H278" s="1650" t="s">
        <v>3070</v>
      </c>
      <c r="I278" s="1650" t="s">
        <v>3071</v>
      </c>
      <c r="J278" s="1650" t="s">
        <v>3072</v>
      </c>
      <c r="K278" s="1606" t="s">
        <v>3073</v>
      </c>
      <c r="L278" s="1606"/>
      <c r="M278" s="1606"/>
      <c r="N278" s="1560"/>
      <c r="O278" s="1526"/>
      <c r="P278" s="1526"/>
      <c r="Q278" s="1648" t="s">
        <v>3299</v>
      </c>
      <c r="R278" s="1526"/>
      <c r="S278" s="1526"/>
      <c r="T278" s="1526"/>
      <c r="U278" s="1526"/>
      <c r="V278" s="1612"/>
      <c r="W278" s="1606"/>
      <c r="X278" s="1606"/>
      <c r="Y278" s="1606"/>
      <c r="Z278" s="1526"/>
      <c r="AA278" s="1526"/>
      <c r="AB278" s="1526"/>
      <c r="AC278" s="1526"/>
      <c r="AD278" s="1526"/>
      <c r="AE278" s="1526"/>
      <c r="AF278" s="1526"/>
      <c r="AG278" s="1526"/>
      <c r="AH278" s="1527"/>
      <c r="AI278" s="1527"/>
      <c r="AJ278" s="1427"/>
      <c r="AK278" s="1427"/>
      <c r="AL278" s="1429">
        <v>1</v>
      </c>
      <c r="AM278" s="877"/>
      <c r="AN278" s="877"/>
    </row>
    <row r="279" spans="1:40" s="1605" customFormat="1" ht="40.5" customHeight="1">
      <c r="A279" s="1560"/>
      <c r="B279" s="1636"/>
      <c r="C279" s="1648" t="s">
        <v>3298</v>
      </c>
      <c r="D279" s="1560"/>
      <c r="E279" s="1649"/>
      <c r="F279" s="1560"/>
      <c r="G279" s="1560"/>
      <c r="H279" s="1650" t="s">
        <v>3076</v>
      </c>
      <c r="I279" s="1650" t="s">
        <v>3077</v>
      </c>
      <c r="J279" s="1650" t="s">
        <v>3078</v>
      </c>
      <c r="K279" s="1606" t="s">
        <v>3079</v>
      </c>
      <c r="L279" s="1606"/>
      <c r="M279" s="1606"/>
      <c r="N279" s="1560"/>
      <c r="O279" s="1490"/>
      <c r="P279" s="1490"/>
      <c r="Q279" s="1645" t="s">
        <v>1734</v>
      </c>
      <c r="R279" s="1646" t="s">
        <v>3080</v>
      </c>
      <c r="S279" s="1646" t="s">
        <v>3081</v>
      </c>
      <c r="T279" s="1526"/>
      <c r="U279" s="1526"/>
      <c r="V279" s="1612"/>
      <c r="W279" s="1606"/>
      <c r="X279" s="1606"/>
      <c r="Y279" s="1606"/>
      <c r="Z279" s="1606"/>
      <c r="AA279" s="1606"/>
      <c r="AB279" s="1606"/>
      <c r="AC279" s="1606"/>
      <c r="AD279" s="1606"/>
      <c r="AE279" s="1606"/>
      <c r="AF279" s="1526"/>
      <c r="AG279" s="1526"/>
      <c r="AH279" s="1527"/>
      <c r="AI279" s="1527"/>
      <c r="AJ279" s="1427"/>
      <c r="AK279" s="1427"/>
      <c r="AL279" s="1429">
        <v>1</v>
      </c>
      <c r="AM279" s="877"/>
      <c r="AN279" s="877"/>
    </row>
    <row r="280" spans="1:40" s="1605" customFormat="1" ht="40.5" customHeight="1">
      <c r="A280" s="1560"/>
      <c r="B280" s="1636"/>
      <c r="C280" s="1648"/>
      <c r="D280" s="1560"/>
      <c r="E280" s="1648"/>
      <c r="F280" s="1651"/>
      <c r="G280" s="1648"/>
      <c r="H280" s="1648"/>
      <c r="I280" s="1560"/>
      <c r="J280" s="1560"/>
      <c r="K280" s="1560"/>
      <c r="L280" s="1560"/>
      <c r="M280" s="1560"/>
      <c r="N280" s="1560"/>
      <c r="O280" s="1560"/>
      <c r="P280" s="1560"/>
      <c r="Q280" s="1560"/>
      <c r="R280" s="1560"/>
      <c r="S280" s="1526"/>
      <c r="T280" s="1526"/>
      <c r="U280" s="1526"/>
      <c r="V280" s="1612"/>
      <c r="W280" s="1606"/>
      <c r="X280" s="1606"/>
      <c r="Y280" s="1606"/>
      <c r="Z280" s="1606"/>
      <c r="AA280" s="1606"/>
      <c r="AB280" s="1606"/>
      <c r="AC280" s="1606"/>
      <c r="AD280" s="1606"/>
      <c r="AE280" s="1606"/>
      <c r="AF280" s="1526"/>
      <c r="AG280" s="1526"/>
      <c r="AH280" s="1527"/>
      <c r="AI280" s="1527"/>
      <c r="AJ280" s="1427"/>
      <c r="AK280" s="1427"/>
      <c r="AL280" s="1429">
        <v>1</v>
      </c>
      <c r="AM280" s="877"/>
      <c r="AN280" s="877"/>
    </row>
    <row r="281" spans="1:40">
      <c r="AL281" s="1652" t="s">
        <v>840</v>
      </c>
      <c r="AM281" s="1020"/>
      <c r="AN281" s="1020"/>
    </row>
    <row r="282" spans="1:40">
      <c r="A282" s="1429">
        <v>1</v>
      </c>
      <c r="B282" s="1429">
        <v>1</v>
      </c>
      <c r="C282" s="1429">
        <v>1</v>
      </c>
      <c r="D282" s="1429">
        <v>1</v>
      </c>
      <c r="E282" s="1429">
        <v>1</v>
      </c>
      <c r="F282" s="1429">
        <v>1</v>
      </c>
      <c r="G282" s="1429">
        <v>1</v>
      </c>
      <c r="H282" s="1429">
        <v>1</v>
      </c>
      <c r="I282" s="1429">
        <v>1</v>
      </c>
      <c r="J282" s="1429">
        <v>1</v>
      </c>
      <c r="K282" s="1429">
        <v>1</v>
      </c>
      <c r="L282" s="1429">
        <v>1</v>
      </c>
      <c r="M282" s="1429">
        <v>1</v>
      </c>
      <c r="N282" s="1429">
        <v>1</v>
      </c>
      <c r="O282" s="1429">
        <v>1</v>
      </c>
      <c r="P282" s="1429">
        <v>1</v>
      </c>
      <c r="Q282" s="1429">
        <v>1</v>
      </c>
      <c r="R282" s="1429">
        <v>1</v>
      </c>
      <c r="S282" s="1429">
        <v>1</v>
      </c>
      <c r="T282" s="1429">
        <v>1</v>
      </c>
      <c r="U282" s="1429">
        <v>1</v>
      </c>
      <c r="V282" s="1429">
        <v>1</v>
      </c>
      <c r="W282" s="1429">
        <v>1</v>
      </c>
      <c r="X282" s="1429">
        <v>1</v>
      </c>
      <c r="Y282" s="1429">
        <v>1</v>
      </c>
      <c r="Z282" s="1429">
        <v>1</v>
      </c>
      <c r="AA282" s="1429">
        <v>1</v>
      </c>
      <c r="AB282" s="1429">
        <v>1</v>
      </c>
      <c r="AC282" s="1429">
        <v>1</v>
      </c>
      <c r="AD282" s="1429">
        <v>1</v>
      </c>
      <c r="AE282" s="1429">
        <v>1</v>
      </c>
      <c r="AF282" s="1429">
        <v>1</v>
      </c>
      <c r="AG282" s="1429">
        <v>1</v>
      </c>
      <c r="AH282" s="1429">
        <v>1</v>
      </c>
      <c r="AI282" s="1429">
        <v>1</v>
      </c>
      <c r="AJ282" s="1429">
        <v>1</v>
      </c>
      <c r="AK282" s="1429">
        <v>1</v>
      </c>
      <c r="AL282" s="1" t="str">
        <f>ADDRESS(ROW(),COLUMN(),4)</f>
        <v>AL282</v>
      </c>
      <c r="AM282" s="878"/>
      <c r="AN282" s="879" t="str">
        <f>ADDRESS(ROW(),COLUMN(),4)</f>
        <v>AN282</v>
      </c>
    </row>
  </sheetData>
  <mergeCells count="14">
    <mergeCell ref="C227:D227"/>
    <mergeCell ref="X8:AC9"/>
    <mergeCell ref="B132:P132"/>
    <mergeCell ref="J133:K133"/>
    <mergeCell ref="M112:M117"/>
    <mergeCell ref="B134:B135"/>
    <mergeCell ref="D215:J215"/>
    <mergeCell ref="D223:K224"/>
    <mergeCell ref="E70:M71"/>
    <mergeCell ref="E85:I86"/>
    <mergeCell ref="E88:I89"/>
    <mergeCell ref="E91:I92"/>
    <mergeCell ref="E98:I99"/>
    <mergeCell ref="E101:I102"/>
  </mergeCells>
  <hyperlinks>
    <hyperlink ref="D190" r:id="rId1" display="https://www.extensis.com/fr-fr/blog/les-10-polices-alternatives-%C3%A0-helvetica" xr:uid="{2F42FA4F-14B8-400C-9DA2-0102C957C8E4}"/>
    <hyperlink ref="D198" r:id="rId2" display="https://fr.wikipedia.org/wiki/Calibri" xr:uid="{3E1CA4C4-D018-4784-AF7F-9B7FF97B750F}"/>
    <hyperlink ref="D199" r:id="rId3" display="https://kulturegeek.fr/news-224456/microsoft-police-voudriez-remplacer-calibri" xr:uid="{1B76A15E-F3F2-4ABE-BD70-E3464A325D07}"/>
    <hyperlink ref="D184" r:id="rId4" display="https://fr.wikipedia.org/wiki/Helvetica" xr:uid="{A2824499-BFF2-4291-BBDC-C3DE31C40374}"/>
    <hyperlink ref="D205" r:id="rId5" display="https://laruche.wizbii.com/17703-meilleure-police-ecriture-cv" xr:uid="{7D665D83-17A8-4682-B9A6-032DC0118D0F}"/>
    <hyperlink ref="D206" r:id="rId6" display="https://laruche.wizbii.com/17703-meilleure-police-ecriture-cv" xr:uid="{CE5AF6CA-60A9-45B0-9FFB-311735C70A14}"/>
    <hyperlink ref="D207" r:id="rId7" display="https://www.google.com/search?client=firefox-b-d&amp;cs=1&amp;sxsrf=AJOqlzWtAThXL_uLX0Izw5bcGDDqWJW1UA:1673858052794&amp;q=Quelle+est+la+police+d%27%C3%A9criture+la+plus+classe+%3F&amp;sa=X&amp;ved=2ahUKEwjYj4iV18v8AhXtTaQEHYpNBZ0Qzmd6BAgBEAU" xr:uid="{4A57819F-FC83-41EA-B806-48D30F944FA7}"/>
    <hyperlink ref="D189" r:id="rId8" xr:uid="{BF75F415-91CD-4A61-9DBA-21A606F64341}"/>
    <hyperlink ref="C123" r:id="rId9" xr:uid="{9798BE4E-7714-4A49-8BDB-BE9E34D9578B}"/>
    <hyperlink ref="R255" r:id="rId10" xr:uid="{E4BDBDB6-7974-4107-9C92-1280FD14386A}"/>
    <hyperlink ref="B143" r:id="rId11" xr:uid="{8662D8DE-321F-4641-9174-06762FA423CE}"/>
    <hyperlink ref="B149" r:id="rId12" xr:uid="{69F542D9-FA20-4E96-AC26-12C77CB470E8}"/>
    <hyperlink ref="B152" r:id="rId13" xr:uid="{EB35B670-2B19-46C6-A68F-1A207EBB2A2E}"/>
    <hyperlink ref="B153" r:id="rId14" xr:uid="{259D30BA-5FC8-40A7-88AA-3D1393CDFC34}"/>
    <hyperlink ref="B155" r:id="rId15" xr:uid="{4FCBFAEC-0216-41D2-A401-A8E86EA698BC}"/>
    <hyperlink ref="V234" r:id="rId16" xr:uid="{42166E63-9DC1-43E4-AFAE-CBDE8337D6FD}"/>
    <hyperlink ref="B158" r:id="rId17" xr:uid="{68D841C4-E720-4C3F-88E5-7FB0F8CB5A08}"/>
  </hyperlinks>
  <pageMargins left="0.7" right="0.7" top="0.75" bottom="0.75" header="0.3" footer="0.3"/>
  <pageSetup paperSize="9" orientation="portrait" r:id="rId18"/>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F5E06-820B-4467-95FB-98A75ACCD044}">
  <dimension ref="A1:CY551"/>
  <sheetViews>
    <sheetView showZeros="0" zoomScaleNormal="100" workbookViewId="0">
      <selection activeCell="AF32" sqref="AF32"/>
    </sheetView>
  </sheetViews>
  <sheetFormatPr baseColWidth="10" defaultColWidth="11.42578125" defaultRowHeight="15"/>
  <cols>
    <col min="1" max="1" width="6.85546875" style="276" customWidth="1"/>
    <col min="2" max="2" width="3.7109375" style="276" customWidth="1"/>
    <col min="3" max="3" width="9.7109375" customWidth="1"/>
    <col min="4" max="5" width="12.7109375" style="276" customWidth="1"/>
    <col min="6" max="6" width="4" style="276" customWidth="1"/>
    <col min="7" max="7" width="9.7109375" style="276" customWidth="1"/>
    <col min="8" max="8" width="13" style="276" customWidth="1"/>
    <col min="9" max="9" width="13.5703125" style="276" customWidth="1"/>
    <col min="10" max="10" width="40.7109375" style="276" customWidth="1"/>
    <col min="11" max="11" width="3.140625" style="276" customWidth="1"/>
    <col min="12" max="15" width="3.7109375" style="276" customWidth="1"/>
    <col min="16" max="16" width="5.28515625" style="276" customWidth="1"/>
    <col min="17" max="18" width="12.7109375" style="276" customWidth="1"/>
    <col min="19" max="19" width="4" style="276" customWidth="1"/>
    <col min="20" max="20" width="9.7109375" style="276" customWidth="1"/>
    <col min="21" max="21" width="12.85546875" style="276" customWidth="1"/>
    <col min="22" max="22" width="13.42578125" style="276" customWidth="1"/>
    <col min="23" max="23" width="40.7109375" style="276" customWidth="1"/>
    <col min="24" max="24" width="10.5703125" style="276" customWidth="1"/>
    <col min="25" max="25" width="9.28515625" style="276" customWidth="1"/>
    <col min="26" max="26" width="12.28515625" style="276" customWidth="1"/>
    <col min="27" max="28" width="13.7109375" style="276" customWidth="1"/>
    <col min="29" max="29" width="17.7109375" style="276" customWidth="1"/>
    <col min="30" max="30" width="10.7109375" style="276" customWidth="1"/>
    <col min="31" max="31" width="21.85546875" style="276" customWidth="1"/>
    <col min="32" max="32" width="6.42578125" style="276" customWidth="1"/>
    <col min="33" max="33" width="11.7109375" style="276" customWidth="1"/>
    <col min="34" max="34" width="7.140625" style="276" customWidth="1"/>
    <col min="35" max="35" width="6.28515625" style="276" customWidth="1"/>
    <col min="36" max="36" width="10.7109375" style="1343" customWidth="1"/>
    <col min="37" max="37" width="11.7109375" style="1343" customWidth="1"/>
    <col min="38" max="38" width="15.7109375" style="1343" customWidth="1"/>
    <col min="39" max="39" width="8.140625" style="1343" customWidth="1"/>
    <col min="40" max="41" width="11.7109375" style="1343" customWidth="1"/>
    <col min="42" max="42" width="12.85546875" style="1343" customWidth="1"/>
    <col min="43" max="43" width="28.42578125" style="1343" customWidth="1"/>
    <col min="44" max="44" width="12.7109375" style="1343" customWidth="1"/>
    <col min="45" max="45" width="10.28515625" style="1343" customWidth="1"/>
    <col min="46" max="46" width="9" style="1343" customWidth="1"/>
    <col min="47" max="47" width="11.7109375" customWidth="1"/>
    <col min="48" max="49" width="17.7109375" style="276" customWidth="1"/>
    <col min="50" max="50" width="14.140625" style="276" customWidth="1"/>
    <col min="51" max="51" width="45" style="1343" customWidth="1"/>
    <col min="52" max="52" width="4.5703125" style="1343" customWidth="1"/>
    <col min="53" max="53" width="6.85546875" style="276" customWidth="1"/>
    <col min="54" max="54" width="15.7109375" style="1024" customWidth="1"/>
    <col min="55" max="55" width="11.7109375" style="1024" customWidth="1"/>
    <col min="56" max="58" width="14.7109375" style="1024" customWidth="1"/>
    <col min="59" max="61" width="11.7109375" style="1024" customWidth="1"/>
    <col min="62" max="62" width="20.42578125" style="1024" customWidth="1"/>
    <col min="63" max="63" width="17.7109375" style="276" customWidth="1"/>
    <col min="64" max="68" width="14.7109375" customWidth="1"/>
    <col min="69" max="69" width="5.5703125" customWidth="1"/>
    <col min="70" max="70" width="11.5703125" customWidth="1"/>
    <col min="71" max="71" width="16.7109375" customWidth="1"/>
    <col min="72" max="72" width="17" bestFit="1" customWidth="1"/>
    <col min="73" max="73" width="11.7109375" customWidth="1"/>
    <col min="74" max="74" width="41" customWidth="1"/>
    <col min="75" max="75" width="11.42578125" style="276"/>
    <col min="76" max="76" width="3.7109375" style="276" customWidth="1"/>
    <col min="77" max="77" width="19.7109375" customWidth="1"/>
    <col min="78" max="78" width="18.7109375" customWidth="1"/>
    <col min="79" max="79" width="10.7109375" customWidth="1"/>
    <col min="80" max="80" width="16.7109375" customWidth="1"/>
    <col min="81" max="81" width="17" bestFit="1" customWidth="1"/>
    <col min="82" max="82" width="11.7109375" customWidth="1"/>
    <col min="83" max="83" width="41" customWidth="1"/>
    <col min="84" max="84" width="4.85546875" style="276" customWidth="1"/>
    <col min="85" max="85" width="19.7109375" customWidth="1"/>
    <col min="86" max="86" width="18.7109375" customWidth="1"/>
    <col min="87" max="87" width="10.7109375" customWidth="1"/>
    <col min="88" max="88" width="16.7109375" customWidth="1"/>
    <col min="89" max="89" width="17" bestFit="1" customWidth="1"/>
    <col min="90" max="90" width="11.7109375" customWidth="1"/>
    <col min="91" max="91" width="41" customWidth="1"/>
    <col min="92" max="92" width="4.85546875" style="276" customWidth="1"/>
    <col min="93" max="93" width="19.7109375" customWidth="1"/>
    <col min="94" max="94" width="18.7109375" customWidth="1"/>
    <col min="95" max="95" width="10.7109375" customWidth="1"/>
    <col min="96" max="96" width="16.7109375" customWidth="1"/>
    <col min="97" max="97" width="17" bestFit="1" customWidth="1"/>
    <col min="98" max="98" width="11.7109375" customWidth="1"/>
    <col min="99" max="99" width="41" customWidth="1"/>
    <col min="100" max="100" width="4.85546875" style="276" customWidth="1"/>
    <col min="101" max="101" width="7.28515625" style="276" customWidth="1"/>
    <col min="102" max="102" width="11.42578125" style="877"/>
    <col min="103" max="103" width="43.5703125" style="877" customWidth="1"/>
    <col min="104" max="16384" width="11.42578125" style="276"/>
  </cols>
  <sheetData>
    <row r="1" spans="1:103" ht="15" customHeight="1" thickTop="1">
      <c r="A1" s="1" t="str">
        <f>ADDRESS(ROW(),COLUMN(),4)</f>
        <v>A1</v>
      </c>
      <c r="B1" s="2" t="str">
        <f t="shared" ref="B1:AY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1021"/>
      <c r="BA1" s="1128"/>
      <c r="BB1" s="4" t="str">
        <f t="shared" ref="BB1:BK1" si="1">SUBSTITUTE(ADDRESS(1,COLUMN(),4),"1","")</f>
        <v>BB</v>
      </c>
      <c r="BC1" s="4" t="str">
        <f t="shared" si="1"/>
        <v>BC</v>
      </c>
      <c r="BD1" s="4" t="str">
        <f t="shared" si="1"/>
        <v>BD</v>
      </c>
      <c r="BE1" s="4"/>
      <c r="BF1" s="4"/>
      <c r="BG1" s="4" t="str">
        <f t="shared" si="1"/>
        <v>BG</v>
      </c>
      <c r="BH1" s="4" t="str">
        <f t="shared" si="1"/>
        <v>BH</v>
      </c>
      <c r="BI1" s="4" t="str">
        <f t="shared" si="1"/>
        <v>BI</v>
      </c>
      <c r="BJ1" s="4" t="str">
        <f t="shared" si="1"/>
        <v>BJ</v>
      </c>
      <c r="BK1" s="4" t="str">
        <f t="shared" si="1"/>
        <v>BK</v>
      </c>
      <c r="BR1" s="4" t="str">
        <f t="shared" ref="BR1:BW1" si="2">SUBSTITUTE(ADDRESS(1,COLUMN(),4),"1","")</f>
        <v>BR</v>
      </c>
      <c r="BS1" s="4" t="str">
        <f t="shared" si="2"/>
        <v>BS</v>
      </c>
      <c r="BT1" s="4" t="str">
        <f t="shared" si="2"/>
        <v>BT</v>
      </c>
      <c r="BU1" s="4" t="str">
        <f t="shared" si="2"/>
        <v>BU</v>
      </c>
      <c r="BV1" s="4" t="str">
        <f t="shared" si="2"/>
        <v>BV</v>
      </c>
      <c r="BW1" s="4" t="str">
        <f t="shared" si="2"/>
        <v>BW</v>
      </c>
      <c r="BY1" s="4" t="str">
        <f t="shared" ref="BY1:CU1" si="3">SUBSTITUTE(ADDRESS(1,COLUMN(),4),"1","")</f>
        <v>BY</v>
      </c>
      <c r="BZ1" s="4" t="str">
        <f t="shared" si="3"/>
        <v>BZ</v>
      </c>
      <c r="CA1" s="4" t="str">
        <f t="shared" si="3"/>
        <v>CA</v>
      </c>
      <c r="CB1" s="4" t="str">
        <f t="shared" si="3"/>
        <v>CB</v>
      </c>
      <c r="CC1" s="4" t="str">
        <f t="shared" si="3"/>
        <v>CC</v>
      </c>
      <c r="CD1" s="4" t="str">
        <f t="shared" si="3"/>
        <v>CD</v>
      </c>
      <c r="CE1" s="4" t="str">
        <f t="shared" si="3"/>
        <v>CE</v>
      </c>
      <c r="CG1" s="4" t="str">
        <f t="shared" si="3"/>
        <v>CG</v>
      </c>
      <c r="CH1" s="4" t="str">
        <f t="shared" si="3"/>
        <v>CH</v>
      </c>
      <c r="CI1" s="4" t="str">
        <f t="shared" si="3"/>
        <v>CI</v>
      </c>
      <c r="CJ1" s="4" t="str">
        <f t="shared" si="3"/>
        <v>CJ</v>
      </c>
      <c r="CK1" s="4" t="str">
        <f t="shared" si="3"/>
        <v>CK</v>
      </c>
      <c r="CL1" s="4" t="str">
        <f t="shared" si="3"/>
        <v>CL</v>
      </c>
      <c r="CM1" s="4" t="str">
        <f t="shared" si="3"/>
        <v>CM</v>
      </c>
      <c r="CO1" s="4" t="str">
        <f t="shared" si="3"/>
        <v>CO</v>
      </c>
      <c r="CP1" s="4" t="str">
        <f t="shared" si="3"/>
        <v>CP</v>
      </c>
      <c r="CQ1" s="4" t="str">
        <f t="shared" si="3"/>
        <v>CQ</v>
      </c>
      <c r="CR1" s="4" t="str">
        <f t="shared" si="3"/>
        <v>CR</v>
      </c>
      <c r="CS1" s="4" t="str">
        <f t="shared" si="3"/>
        <v>CS</v>
      </c>
      <c r="CT1" s="4" t="str">
        <f t="shared" si="3"/>
        <v>CT</v>
      </c>
      <c r="CU1" s="4" t="str">
        <f t="shared" si="3"/>
        <v>CU</v>
      </c>
      <c r="CW1" s="3">
        <v>1</v>
      </c>
      <c r="CX1" s="4" t="str">
        <f>SUBSTITUTE(ADDRESS(1,COLUMN(),4),"1","")</f>
        <v>CX</v>
      </c>
      <c r="CY1" s="5" t="str">
        <f>SUBSTITUTE(ADDRESS(1,COLUMN(),4),"1","")</f>
        <v>CY</v>
      </c>
    </row>
    <row r="2" spans="1:103" ht="23.25" customHeight="1" thickBot="1">
      <c r="B2" s="6">
        <f t="shared" ref="B2:AY2" ca="1" si="4">CELL("largeur",B2)</f>
        <v>3</v>
      </c>
      <c r="C2" s="6">
        <f t="shared" ca="1" si="4"/>
        <v>9</v>
      </c>
      <c r="D2" s="6">
        <f t="shared" ca="1" si="4"/>
        <v>12</v>
      </c>
      <c r="E2" s="6">
        <f t="shared" ca="1" si="4"/>
        <v>12</v>
      </c>
      <c r="F2" s="6">
        <f t="shared" ca="1" si="4"/>
        <v>3</v>
      </c>
      <c r="G2" s="6">
        <f t="shared" ca="1" si="4"/>
        <v>9</v>
      </c>
      <c r="H2" s="6">
        <f t="shared" ca="1" si="4"/>
        <v>12</v>
      </c>
      <c r="I2" s="6">
        <f t="shared" ca="1" si="4"/>
        <v>13</v>
      </c>
      <c r="J2" s="6">
        <f t="shared" ca="1" si="4"/>
        <v>40</v>
      </c>
      <c r="K2" s="6">
        <f t="shared" ca="1" si="4"/>
        <v>2</v>
      </c>
      <c r="L2" s="6">
        <f t="shared" ca="1" si="4"/>
        <v>3</v>
      </c>
      <c r="M2" s="6">
        <f t="shared" ca="1" si="4"/>
        <v>3</v>
      </c>
      <c r="N2" s="6">
        <f t="shared" ca="1" si="4"/>
        <v>3</v>
      </c>
      <c r="O2" s="6">
        <f t="shared" ca="1" si="4"/>
        <v>3</v>
      </c>
      <c r="P2" s="6">
        <f t="shared" ca="1" si="4"/>
        <v>5</v>
      </c>
      <c r="Q2" s="6">
        <f t="shared" ca="1" si="4"/>
        <v>12</v>
      </c>
      <c r="R2" s="6">
        <f t="shared" ca="1" si="4"/>
        <v>12</v>
      </c>
      <c r="S2" s="6">
        <f t="shared" ca="1" si="4"/>
        <v>3</v>
      </c>
      <c r="T2" s="6">
        <f t="shared" ca="1" si="4"/>
        <v>9</v>
      </c>
      <c r="U2" s="6">
        <f t="shared" ca="1" si="4"/>
        <v>12</v>
      </c>
      <c r="V2" s="6">
        <f t="shared" ca="1" si="4"/>
        <v>13</v>
      </c>
      <c r="W2" s="6">
        <f t="shared" ca="1" si="4"/>
        <v>40</v>
      </c>
      <c r="X2" s="6">
        <f t="shared" ca="1" si="4"/>
        <v>10</v>
      </c>
      <c r="Y2" s="6">
        <f t="shared" ca="1" si="4"/>
        <v>9</v>
      </c>
      <c r="Z2" s="6">
        <f t="shared" ca="1" si="4"/>
        <v>12</v>
      </c>
      <c r="AA2" s="6">
        <f t="shared" ca="1" si="4"/>
        <v>13</v>
      </c>
      <c r="AB2" s="6">
        <f t="shared" ca="1" si="4"/>
        <v>13</v>
      </c>
      <c r="AC2" s="6">
        <f t="shared" ca="1" si="4"/>
        <v>17</v>
      </c>
      <c r="AD2" s="6">
        <f t="shared" ca="1" si="4"/>
        <v>10</v>
      </c>
      <c r="AE2" s="6">
        <f t="shared" ca="1" si="4"/>
        <v>21</v>
      </c>
      <c r="AF2" s="6">
        <f t="shared" ca="1" si="4"/>
        <v>6</v>
      </c>
      <c r="AG2" s="6">
        <f t="shared" ca="1" si="4"/>
        <v>11</v>
      </c>
      <c r="AH2" s="6">
        <f t="shared" ca="1" si="4"/>
        <v>6</v>
      </c>
      <c r="AI2" s="6">
        <f t="shared" ca="1" si="4"/>
        <v>6</v>
      </c>
      <c r="AJ2" s="6">
        <f t="shared" ca="1" si="4"/>
        <v>10</v>
      </c>
      <c r="AK2" s="6">
        <f t="shared" ca="1" si="4"/>
        <v>11</v>
      </c>
      <c r="AL2" s="6">
        <f t="shared" ca="1" si="4"/>
        <v>15</v>
      </c>
      <c r="AM2" s="6">
        <f t="shared" ca="1" si="4"/>
        <v>7</v>
      </c>
      <c r="AN2" s="6">
        <f t="shared" ca="1" si="4"/>
        <v>11</v>
      </c>
      <c r="AO2" s="6">
        <f t="shared" ca="1" si="4"/>
        <v>11</v>
      </c>
      <c r="AP2" s="6">
        <f t="shared" ca="1" si="4"/>
        <v>12</v>
      </c>
      <c r="AQ2" s="6">
        <f t="shared" ca="1" si="4"/>
        <v>28</v>
      </c>
      <c r="AR2" s="6">
        <f t="shared" ca="1" si="4"/>
        <v>12</v>
      </c>
      <c r="AS2" s="6">
        <f t="shared" ca="1" si="4"/>
        <v>10</v>
      </c>
      <c r="AT2" s="6">
        <f t="shared" ca="1" si="4"/>
        <v>8</v>
      </c>
      <c r="AU2" s="6">
        <f t="shared" ca="1" si="4"/>
        <v>11</v>
      </c>
      <c r="AV2" s="6">
        <f t="shared" ca="1" si="4"/>
        <v>17</v>
      </c>
      <c r="AW2" s="6">
        <f t="shared" ca="1" si="4"/>
        <v>17</v>
      </c>
      <c r="AX2" s="6">
        <f t="shared" ca="1" si="4"/>
        <v>13</v>
      </c>
      <c r="AY2" s="6">
        <f t="shared" ca="1" si="4"/>
        <v>44</v>
      </c>
      <c r="AZ2" s="1021"/>
      <c r="BA2" s="1128"/>
      <c r="BB2" s="1022">
        <f ca="1">CELL("largeur",BB2)</f>
        <v>15</v>
      </c>
      <c r="BC2" s="1022">
        <f ca="1">CELL("largeur",BC2)</f>
        <v>11</v>
      </c>
      <c r="BD2" s="1022">
        <f ca="1">CELL("largeur",BD2)</f>
        <v>14</v>
      </c>
      <c r="BE2" s="1022"/>
      <c r="BF2" s="1022"/>
      <c r="BG2" s="1022">
        <f ca="1">CELL("largeur",BG2)</f>
        <v>11</v>
      </c>
      <c r="BH2" s="1022">
        <f ca="1">CELL("largeur",BH2)</f>
        <v>11</v>
      </c>
      <c r="BI2" s="1022">
        <f ca="1">CELL("largeur",BI2)</f>
        <v>11</v>
      </c>
      <c r="BJ2" s="1022">
        <f ca="1">CELL("largeur",BJ2)</f>
        <v>20</v>
      </c>
      <c r="BK2" s="1022">
        <f ca="1">CELL("largeur",BK2)</f>
        <v>17</v>
      </c>
      <c r="BR2" s="1022">
        <f t="shared" ref="BR2:BW2" ca="1" si="5">CELL("largeur",BR2)</f>
        <v>11</v>
      </c>
      <c r="BS2" s="1022">
        <f t="shared" ca="1" si="5"/>
        <v>16</v>
      </c>
      <c r="BT2" s="1022">
        <f t="shared" ca="1" si="5"/>
        <v>16</v>
      </c>
      <c r="BU2" s="1022">
        <f t="shared" ca="1" si="5"/>
        <v>11</v>
      </c>
      <c r="BV2" s="1022">
        <f t="shared" ca="1" si="5"/>
        <v>40</v>
      </c>
      <c r="BW2" s="1022">
        <f t="shared" ca="1" si="5"/>
        <v>11</v>
      </c>
      <c r="BY2" s="1022">
        <f t="shared" ref="BY2:CE2" ca="1" si="6">CELL("largeur",BY2)</f>
        <v>19</v>
      </c>
      <c r="BZ2" s="1022">
        <f t="shared" ca="1" si="6"/>
        <v>18</v>
      </c>
      <c r="CA2" s="1022">
        <f t="shared" ca="1" si="6"/>
        <v>10</v>
      </c>
      <c r="CB2" s="1022">
        <f t="shared" ca="1" si="6"/>
        <v>16</v>
      </c>
      <c r="CC2" s="1022">
        <f t="shared" ca="1" si="6"/>
        <v>16</v>
      </c>
      <c r="CD2" s="1022">
        <f t="shared" ca="1" si="6"/>
        <v>11</v>
      </c>
      <c r="CE2" s="1022">
        <f t="shared" ca="1" si="6"/>
        <v>40</v>
      </c>
      <c r="CG2" s="1022">
        <f t="shared" ref="CG2:CM2" ca="1" si="7">CELL("largeur",CG2)</f>
        <v>19</v>
      </c>
      <c r="CH2" s="1022">
        <f t="shared" ca="1" si="7"/>
        <v>18</v>
      </c>
      <c r="CI2" s="1022">
        <f t="shared" ca="1" si="7"/>
        <v>10</v>
      </c>
      <c r="CJ2" s="1022">
        <f t="shared" ca="1" si="7"/>
        <v>16</v>
      </c>
      <c r="CK2" s="1022">
        <f t="shared" ca="1" si="7"/>
        <v>16</v>
      </c>
      <c r="CL2" s="1022">
        <f t="shared" ca="1" si="7"/>
        <v>11</v>
      </c>
      <c r="CM2" s="1022">
        <f t="shared" ca="1" si="7"/>
        <v>40</v>
      </c>
      <c r="CO2" s="1022">
        <f t="shared" ref="CO2:CU2" ca="1" si="8">CELL("largeur",CO2)</f>
        <v>19</v>
      </c>
      <c r="CP2" s="1022">
        <f t="shared" ca="1" si="8"/>
        <v>18</v>
      </c>
      <c r="CQ2" s="1022">
        <f t="shared" ca="1" si="8"/>
        <v>10</v>
      </c>
      <c r="CR2" s="1022">
        <f t="shared" ca="1" si="8"/>
        <v>16</v>
      </c>
      <c r="CS2" s="1022">
        <f t="shared" ca="1" si="8"/>
        <v>16</v>
      </c>
      <c r="CT2" s="1022">
        <f t="shared" ca="1" si="8"/>
        <v>11</v>
      </c>
      <c r="CU2" s="1022">
        <f t="shared" ca="1" si="8"/>
        <v>40</v>
      </c>
      <c r="CW2" s="3">
        <v>1</v>
      </c>
      <c r="CX2" s="7" t="s">
        <v>3</v>
      </c>
      <c r="CY2" s="8"/>
    </row>
    <row r="3" spans="1:103" s="1128" customFormat="1" ht="23.25" customHeight="1">
      <c r="A3" s="1129" t="s">
        <v>22</v>
      </c>
      <c r="B3" s="1130"/>
      <c r="C3" s="1130" t="s">
        <v>1735</v>
      </c>
      <c r="D3" s="1130"/>
      <c r="E3" s="1130"/>
      <c r="F3" s="1130"/>
      <c r="G3" s="1130"/>
      <c r="H3" s="1130"/>
      <c r="I3" s="1130"/>
      <c r="J3" s="1130"/>
      <c r="K3" s="1130"/>
      <c r="L3" s="1131" t="s">
        <v>882</v>
      </c>
      <c r="M3" s="1131" t="s">
        <v>1736</v>
      </c>
      <c r="N3" s="1131"/>
      <c r="O3" s="1023"/>
      <c r="P3" s="1023"/>
      <c r="Q3" s="1023"/>
      <c r="R3" s="1023"/>
      <c r="S3" s="1023"/>
      <c r="T3" s="1023"/>
      <c r="U3" s="1023"/>
      <c r="V3" s="1023"/>
      <c r="W3" s="1023"/>
      <c r="X3" s="1023"/>
      <c r="Y3" s="1023"/>
      <c r="Z3" s="1023"/>
      <c r="AA3" s="1023"/>
      <c r="AB3" s="1023"/>
      <c r="AC3" s="1131" t="s">
        <v>882</v>
      </c>
      <c r="AE3" s="1132" t="s">
        <v>1737</v>
      </c>
      <c r="AF3" s="1132"/>
      <c r="AG3" s="1131"/>
      <c r="AH3" s="1131"/>
      <c r="AI3" s="1131"/>
      <c r="AJ3" s="1131" t="s">
        <v>882</v>
      </c>
      <c r="AK3" s="1133" t="s">
        <v>1738</v>
      </c>
      <c r="AL3" s="1021"/>
      <c r="AM3" s="1021"/>
      <c r="AN3" s="1021"/>
      <c r="AO3" s="1021"/>
      <c r="AP3" s="1021"/>
      <c r="AQ3" s="1021"/>
      <c r="AR3" s="1021"/>
      <c r="AS3" s="1021"/>
      <c r="AT3" s="1021"/>
      <c r="AU3" s="682" t="s">
        <v>1739</v>
      </c>
      <c r="AV3" s="1021"/>
      <c r="AW3" s="1021"/>
      <c r="AX3" s="1021"/>
      <c r="AY3" s="1021"/>
      <c r="AZ3" s="1021"/>
      <c r="BB3"/>
      <c r="BG3" s="1024"/>
      <c r="BH3" s="1024"/>
      <c r="BI3" s="1024"/>
      <c r="BJ3" s="1024"/>
      <c r="BK3" s="276"/>
      <c r="BL3"/>
      <c r="BM3"/>
      <c r="BN3"/>
      <c r="BO3"/>
      <c r="BP3"/>
      <c r="BQ3"/>
      <c r="BR3" s="276"/>
      <c r="BS3" s="276"/>
      <c r="BT3" s="276"/>
      <c r="BU3" s="276"/>
      <c r="BV3" s="276"/>
      <c r="BW3" s="276"/>
      <c r="BX3" s="276"/>
      <c r="BY3"/>
      <c r="BZ3"/>
      <c r="CA3"/>
      <c r="CB3"/>
      <c r="CC3"/>
      <c r="CD3"/>
      <c r="CE3"/>
      <c r="CF3"/>
      <c r="CH3"/>
      <c r="CI3"/>
      <c r="CJ3"/>
      <c r="CK3"/>
      <c r="CL3"/>
      <c r="CM3"/>
      <c r="CN3" s="276"/>
      <c r="CO3"/>
      <c r="CP3"/>
      <c r="CQ3"/>
      <c r="CR3" s="1134" t="s">
        <v>1740</v>
      </c>
      <c r="CS3" s="1135" t="str">
        <f>$CW$551</f>
        <v>CW551</v>
      </c>
      <c r="CT3"/>
      <c r="CU3" s="1136" t="str">
        <f ca="1">"Page "&amp;_xlfn.SHEET()&amp;" sur "&amp;_xlfn.SHEETS()</f>
        <v>Page 4 sur 13</v>
      </c>
      <c r="CV3" s="276"/>
      <c r="CW3" s="3">
        <v>1</v>
      </c>
      <c r="CX3" s="11">
        <f ca="1">COUNTA(A1:CW551) + COUNTBLANK(A1:CW551)</f>
        <v>58268</v>
      </c>
      <c r="CY3" s="12" t="str">
        <f>"cellules entre -cells -celdas  "&amp;" " &amp;A1&amp;" et  "&amp;CW551</f>
        <v>cellules entre -cells -celdas   A1 et  CW551</v>
      </c>
    </row>
    <row r="4" spans="1:103" ht="24.75" customHeight="1" thickBot="1">
      <c r="A4" s="1129" t="s">
        <v>22</v>
      </c>
      <c r="B4" s="1137" t="str">
        <f>SUBSTITUTE(ADDRESS(1,COLUMN(),4),"1","")</f>
        <v>B</v>
      </c>
      <c r="C4" s="1138" t="s">
        <v>1741</v>
      </c>
      <c r="D4" s="1139"/>
      <c r="E4" s="1139"/>
      <c r="F4" s="1139"/>
      <c r="G4" s="1139"/>
      <c r="H4" s="1139"/>
      <c r="I4" s="1139"/>
      <c r="J4" s="1139"/>
      <c r="K4" s="1139"/>
      <c r="L4" s="1139"/>
      <c r="M4" s="1139"/>
      <c r="N4" s="1139"/>
      <c r="O4" s="1139"/>
      <c r="P4" s="1139"/>
      <c r="Q4" s="1139"/>
      <c r="R4" s="1139"/>
      <c r="S4" s="1139"/>
      <c r="T4" s="1138" t="s">
        <v>1742</v>
      </c>
      <c r="U4" s="1139"/>
      <c r="V4" s="1139"/>
      <c r="W4" s="1139"/>
      <c r="X4" s="1139"/>
      <c r="Y4" s="1139"/>
      <c r="Z4" s="1139"/>
      <c r="AA4" s="1139"/>
      <c r="AB4" s="1139"/>
      <c r="AC4" s="1139"/>
      <c r="AD4" s="1140"/>
      <c r="AE4" s="1140"/>
      <c r="AF4" s="1140"/>
      <c r="AG4" s="1141"/>
      <c r="AH4" s="1141"/>
      <c r="AJ4" s="1142" t="s">
        <v>1743</v>
      </c>
      <c r="AK4" s="1141" t="s">
        <v>1744</v>
      </c>
      <c r="AL4" s="528"/>
      <c r="AM4" s="528"/>
      <c r="AN4" s="528"/>
      <c r="AO4" s="528"/>
      <c r="AP4" s="528"/>
      <c r="AQ4" s="528"/>
      <c r="AR4" s="528"/>
      <c r="AS4" s="528"/>
      <c r="AT4" s="528"/>
      <c r="AU4" s="528"/>
      <c r="AV4" s="528"/>
      <c r="AW4" s="528"/>
      <c r="AX4" s="528"/>
      <c r="AY4" s="528"/>
      <c r="AZ4" s="528"/>
      <c r="BB4"/>
      <c r="BC4" s="276"/>
      <c r="BJ4" s="276"/>
      <c r="BR4" s="276"/>
      <c r="BS4" s="276"/>
      <c r="BT4" s="276"/>
      <c r="BU4" s="1143" t="s">
        <v>1745</v>
      </c>
      <c r="BV4" s="276"/>
      <c r="CF4" s="1128"/>
      <c r="CN4" s="1128"/>
      <c r="CR4" s="1144" t="s">
        <v>1746</v>
      </c>
      <c r="CV4" s="1128"/>
      <c r="CW4" s="3">
        <v>1</v>
      </c>
      <c r="CX4" s="11">
        <f ca="1">COUNTA(A1:CW551)</f>
        <v>18030</v>
      </c>
      <c r="CY4" s="12" t="s">
        <v>10</v>
      </c>
    </row>
    <row r="5" spans="1:103" ht="21" customHeight="1">
      <c r="A5" s="1129" t="s">
        <v>22</v>
      </c>
      <c r="B5" s="1145" t="str">
        <f t="shared" ref="B5:B68" si="9">L5</f>
        <v>A</v>
      </c>
      <c r="C5" s="1997" t="s">
        <v>2714</v>
      </c>
      <c r="D5" s="1998"/>
      <c r="E5" s="1998"/>
      <c r="F5" s="1998"/>
      <c r="G5" s="1998"/>
      <c r="H5" s="1998"/>
      <c r="I5" s="1998"/>
      <c r="J5" s="1998"/>
      <c r="K5" s="528" t="s">
        <v>22</v>
      </c>
      <c r="L5" s="16" t="s">
        <v>11</v>
      </c>
      <c r="M5" s="17" t="s">
        <v>12</v>
      </c>
      <c r="N5" s="18"/>
      <c r="O5" s="18"/>
      <c r="P5" s="18"/>
      <c r="Q5" s="19"/>
      <c r="R5" s="19"/>
      <c r="S5" s="19"/>
      <c r="T5" s="19"/>
      <c r="U5" s="19"/>
      <c r="V5" s="19"/>
      <c r="W5" s="19"/>
      <c r="X5" s="19"/>
      <c r="Y5" s="19"/>
      <c r="Z5" s="19"/>
      <c r="AA5" s="19"/>
      <c r="AB5" s="19"/>
      <c r="AC5" s="19"/>
      <c r="AD5" s="1146" t="s">
        <v>11</v>
      </c>
      <c r="AE5" s="1147" t="s">
        <v>1747</v>
      </c>
      <c r="AF5" s="1147"/>
      <c r="AG5" s="2001" t="s">
        <v>1748</v>
      </c>
      <c r="AH5" s="2003" t="s">
        <v>57</v>
      </c>
      <c r="AI5" s="2003"/>
      <c r="AJ5" s="2003"/>
      <c r="AK5" s="2003"/>
      <c r="AL5" s="2003"/>
      <c r="AM5" s="2003"/>
      <c r="AN5" s="2003"/>
      <c r="AO5" s="2003"/>
      <c r="AP5" s="2003"/>
      <c r="AQ5" s="2003"/>
      <c r="AR5" s="2003"/>
      <c r="AS5" s="2003"/>
      <c r="AT5" s="2003"/>
      <c r="AU5" s="2003"/>
      <c r="AV5" s="1754" t="s">
        <v>25</v>
      </c>
      <c r="AW5" s="1754"/>
      <c r="AX5" s="2007" t="str">
        <f>LEFT(AH5,1)</f>
        <v>M</v>
      </c>
      <c r="AY5" s="2009">
        <v>8</v>
      </c>
      <c r="AZ5" s="276"/>
      <c r="BB5"/>
      <c r="BC5" s="276"/>
      <c r="BJ5" s="276"/>
      <c r="BR5" s="1146" t="str">
        <f t="shared" ref="BR5:BR68" si="10">AD5</f>
        <v>A</v>
      </c>
      <c r="BS5" s="1147" t="s">
        <v>1747</v>
      </c>
      <c r="BT5" s="1148"/>
      <c r="BU5" s="1148">
        <f>AY6</f>
        <v>0</v>
      </c>
      <c r="BV5" s="1149"/>
      <c r="BW5" s="1149"/>
      <c r="BX5" s="1150"/>
      <c r="BY5" s="1896" t="s">
        <v>1750</v>
      </c>
      <c r="BZ5" s="1897"/>
      <c r="CA5" s="1897"/>
      <c r="CB5" s="1897"/>
      <c r="CC5" s="1897"/>
      <c r="CD5" s="1897"/>
      <c r="CE5" s="1898"/>
      <c r="CG5" s="1896" t="s">
        <v>1751</v>
      </c>
      <c r="CH5" s="1897"/>
      <c r="CI5" s="1897"/>
      <c r="CJ5" s="1897"/>
      <c r="CK5" s="1897"/>
      <c r="CL5" s="1897"/>
      <c r="CM5" s="1898"/>
      <c r="CO5" s="1896" t="s">
        <v>1752</v>
      </c>
      <c r="CP5" s="1897"/>
      <c r="CQ5" s="1897"/>
      <c r="CR5" s="1897"/>
      <c r="CS5" s="1897"/>
      <c r="CT5" s="1897"/>
      <c r="CU5" s="1898"/>
      <c r="CW5" s="3">
        <v>1</v>
      </c>
      <c r="CX5" s="11">
        <f ca="1">COUNTBLANK(A1:CW551)</f>
        <v>40238</v>
      </c>
      <c r="CY5" s="12" t="s">
        <v>13</v>
      </c>
    </row>
    <row r="6" spans="1:103" ht="21" customHeight="1">
      <c r="A6" s="1129" t="s">
        <v>22</v>
      </c>
      <c r="B6" s="1145" t="str">
        <f t="shared" si="9"/>
        <v>A</v>
      </c>
      <c r="C6" s="1999"/>
      <c r="D6" s="2000"/>
      <c r="E6" s="2000"/>
      <c r="F6" s="2000"/>
      <c r="G6" s="2000"/>
      <c r="H6" s="2000"/>
      <c r="I6" s="2000"/>
      <c r="J6" s="2000"/>
      <c r="K6" s="528" t="s">
        <v>22</v>
      </c>
      <c r="L6" s="16" t="s">
        <v>11</v>
      </c>
      <c r="M6" s="17" t="s">
        <v>14</v>
      </c>
      <c r="N6" s="18"/>
      <c r="O6" s="18"/>
      <c r="P6" s="18"/>
      <c r="Q6" s="15"/>
      <c r="R6" s="15"/>
      <c r="S6" s="15"/>
      <c r="T6" s="15"/>
      <c r="U6" s="15"/>
      <c r="V6" s="15"/>
      <c r="W6" s="15"/>
      <c r="X6" s="15"/>
      <c r="Y6" s="15"/>
      <c r="Z6" s="15"/>
      <c r="AA6" s="15"/>
      <c r="AB6" s="15"/>
      <c r="AC6" s="15"/>
      <c r="AD6" s="1151" t="s">
        <v>11</v>
      </c>
      <c r="AE6" s="1152" t="s">
        <v>1753</v>
      </c>
      <c r="AF6" s="1152"/>
      <c r="AG6" s="2002"/>
      <c r="AH6" s="2004"/>
      <c r="AI6" s="2004"/>
      <c r="AJ6" s="2004"/>
      <c r="AK6" s="2004"/>
      <c r="AL6" s="2004"/>
      <c r="AM6" s="2004"/>
      <c r="AN6" s="2004"/>
      <c r="AO6" s="2004"/>
      <c r="AP6" s="2004"/>
      <c r="AQ6" s="2004"/>
      <c r="AR6" s="2004"/>
      <c r="AS6" s="2004"/>
      <c r="AT6" s="2004"/>
      <c r="AU6" s="2004"/>
      <c r="AV6" s="1755"/>
      <c r="AW6" s="1755"/>
      <c r="AX6" s="2008"/>
      <c r="AY6" s="2010"/>
      <c r="AZ6" s="276"/>
      <c r="BB6"/>
      <c r="BC6" s="276"/>
      <c r="BD6" s="276"/>
      <c r="BE6" s="276"/>
      <c r="BF6" s="276"/>
      <c r="BG6" s="276"/>
      <c r="BH6" s="276"/>
      <c r="BI6" s="276"/>
      <c r="BJ6" s="276"/>
      <c r="BL6" s="276"/>
      <c r="BM6" s="276"/>
      <c r="BN6" s="276"/>
      <c r="BO6" s="276"/>
      <c r="BP6" s="276"/>
      <c r="BQ6" s="276"/>
      <c r="BR6" s="1153" t="str">
        <f t="shared" si="10"/>
        <v>A</v>
      </c>
      <c r="BS6" s="1989" t="s">
        <v>1754</v>
      </c>
      <c r="BT6" s="1989"/>
      <c r="BU6" s="1989"/>
      <c r="BV6" s="1989"/>
      <c r="BW6" s="1989"/>
      <c r="BX6" s="1150"/>
      <c r="BY6" s="1899"/>
      <c r="BZ6" s="1900"/>
      <c r="CA6" s="1900"/>
      <c r="CB6" s="1900"/>
      <c r="CC6" s="1900"/>
      <c r="CD6" s="1900"/>
      <c r="CE6" s="1901"/>
      <c r="CG6" s="1899"/>
      <c r="CH6" s="1900"/>
      <c r="CI6" s="1900"/>
      <c r="CJ6" s="1900"/>
      <c r="CK6" s="1900"/>
      <c r="CL6" s="1900"/>
      <c r="CM6" s="1901"/>
      <c r="CO6" s="1899"/>
      <c r="CP6" s="1900"/>
      <c r="CQ6" s="1900"/>
      <c r="CR6" s="1900"/>
      <c r="CS6" s="1900"/>
      <c r="CT6" s="1900"/>
      <c r="CU6" s="1901"/>
      <c r="CW6" s="3">
        <v>1</v>
      </c>
      <c r="CX6" s="11">
        <f>SUM(A551:CW551)+2</f>
        <v>94</v>
      </c>
      <c r="CY6" s="12" t="s">
        <v>15</v>
      </c>
    </row>
    <row r="7" spans="1:103" ht="21" customHeight="1" thickBot="1">
      <c r="A7" s="1129" t="s">
        <v>22</v>
      </c>
      <c r="B7" s="1145" t="str">
        <f t="shared" si="9"/>
        <v>A</v>
      </c>
      <c r="C7" s="1990" t="s">
        <v>2715</v>
      </c>
      <c r="D7" s="1991"/>
      <c r="E7" s="1991"/>
      <c r="F7" s="1991"/>
      <c r="G7" s="1991"/>
      <c r="H7" s="1991"/>
      <c r="I7" s="1991"/>
      <c r="J7" s="1991"/>
      <c r="K7" s="528" t="s">
        <v>22</v>
      </c>
      <c r="L7" s="16" t="s">
        <v>11</v>
      </c>
      <c r="M7" s="1154" t="s">
        <v>1755</v>
      </c>
      <c r="N7" s="1155"/>
      <c r="O7" s="1155"/>
      <c r="P7" s="1155"/>
      <c r="Q7" s="1155"/>
      <c r="R7" s="1155"/>
      <c r="S7" s="1155"/>
      <c r="T7" s="1155"/>
      <c r="U7" s="1155"/>
      <c r="V7" s="1155"/>
      <c r="W7" s="1155"/>
      <c r="X7" s="1155"/>
      <c r="Y7" s="1155"/>
      <c r="Z7" s="1155"/>
      <c r="AA7" s="1155"/>
      <c r="AB7" s="1155"/>
      <c r="AC7" s="1155"/>
      <c r="AD7" s="1151" t="s">
        <v>11</v>
      </c>
      <c r="AE7" s="1156"/>
      <c r="AF7" s="1156"/>
      <c r="AG7" s="1992" t="s">
        <v>1756</v>
      </c>
      <c r="AH7" s="1993" t="s">
        <v>3385</v>
      </c>
      <c r="AI7" s="1993"/>
      <c r="AJ7" s="1993"/>
      <c r="AK7" s="1993"/>
      <c r="AL7" s="1993"/>
      <c r="AM7" s="1993"/>
      <c r="AN7" s="1993"/>
      <c r="AO7" s="1993"/>
      <c r="AP7" s="1993"/>
      <c r="AQ7" s="1993"/>
      <c r="AR7" s="1993"/>
      <c r="AS7" s="1993"/>
      <c r="AT7" s="1993"/>
      <c r="AU7" s="1993"/>
      <c r="AV7" s="1994" t="s">
        <v>1758</v>
      </c>
      <c r="AW7" s="1994"/>
      <c r="AX7" s="1995" t="s">
        <v>1759</v>
      </c>
      <c r="AY7" s="2010"/>
      <c r="AZ7" s="276"/>
      <c r="BB7"/>
      <c r="BC7" s="276"/>
      <c r="BD7" s="276"/>
      <c r="BE7" s="276"/>
      <c r="BF7" s="276"/>
      <c r="BG7" s="276"/>
      <c r="BH7" s="276"/>
      <c r="BI7" s="276"/>
      <c r="BJ7" s="276"/>
      <c r="BL7" s="276"/>
      <c r="BM7" s="276"/>
      <c r="BN7" s="276"/>
      <c r="BO7" s="276"/>
      <c r="BP7" s="276"/>
      <c r="BQ7" s="276"/>
      <c r="BR7" s="1153" t="str">
        <f t="shared" si="10"/>
        <v>A</v>
      </c>
      <c r="BS7" s="1989"/>
      <c r="BT7" s="1989"/>
      <c r="BU7" s="1989"/>
      <c r="BV7" s="1989"/>
      <c r="BW7" s="1989"/>
      <c r="BX7" s="1150"/>
      <c r="BY7" s="1986"/>
      <c r="BZ7" s="1987"/>
      <c r="CA7" s="1987"/>
      <c r="CB7" s="1987"/>
      <c r="CC7" s="1987"/>
      <c r="CD7" s="1987"/>
      <c r="CE7" s="1988"/>
      <c r="CG7" s="1986"/>
      <c r="CH7" s="1987"/>
      <c r="CI7" s="1987"/>
      <c r="CJ7" s="1987"/>
      <c r="CK7" s="1987"/>
      <c r="CL7" s="1987"/>
      <c r="CM7" s="1988"/>
      <c r="CO7" s="1986"/>
      <c r="CP7" s="1987"/>
      <c r="CQ7" s="1987"/>
      <c r="CR7" s="1987"/>
      <c r="CS7" s="1987"/>
      <c r="CT7" s="1987"/>
      <c r="CU7" s="1988"/>
      <c r="CW7" s="3">
        <v>1</v>
      </c>
      <c r="CX7" s="11">
        <f>SUM(A551:CW551)+1</f>
        <v>93</v>
      </c>
      <c r="CY7" s="12" t="s">
        <v>18</v>
      </c>
    </row>
    <row r="8" spans="1:103" ht="21" customHeight="1" thickTop="1">
      <c r="A8" s="1129" t="s">
        <v>22</v>
      </c>
      <c r="B8" s="1145" t="str">
        <f t="shared" si="9"/>
        <v>A</v>
      </c>
      <c r="C8" s="1157"/>
      <c r="D8" s="1996" t="s">
        <v>1760</v>
      </c>
      <c r="E8" s="1996"/>
      <c r="F8" s="1996"/>
      <c r="G8" s="1996"/>
      <c r="H8" s="1996"/>
      <c r="I8" s="1996"/>
      <c r="J8" s="1996"/>
      <c r="K8" s="528" t="s">
        <v>22</v>
      </c>
      <c r="L8" s="16" t="s">
        <v>11</v>
      </c>
      <c r="M8" s="1154" t="s">
        <v>1761</v>
      </c>
      <c r="N8" s="1155"/>
      <c r="O8" s="1155"/>
      <c r="P8" s="1155"/>
      <c r="Q8" s="1155"/>
      <c r="R8" s="1155"/>
      <c r="S8" s="1155"/>
      <c r="T8" s="1155"/>
      <c r="U8" s="1155"/>
      <c r="V8" s="1155"/>
      <c r="W8" s="1155"/>
      <c r="X8" s="1155"/>
      <c r="Y8" s="1155"/>
      <c r="Z8" s="1155"/>
      <c r="AA8" s="1155"/>
      <c r="AB8" s="1155"/>
      <c r="AC8" s="1155"/>
      <c r="AD8" s="1151" t="s">
        <v>11</v>
      </c>
      <c r="AE8" s="1156"/>
      <c r="AF8" s="1156"/>
      <c r="AG8" s="1992"/>
      <c r="AH8" s="1993"/>
      <c r="AI8" s="1993"/>
      <c r="AJ8" s="1993"/>
      <c r="AK8" s="1993"/>
      <c r="AL8" s="1993"/>
      <c r="AM8" s="1993"/>
      <c r="AN8" s="1993"/>
      <c r="AO8" s="1993"/>
      <c r="AP8" s="1993"/>
      <c r="AQ8" s="1993"/>
      <c r="AR8" s="1993"/>
      <c r="AS8" s="1993"/>
      <c r="AT8" s="1993"/>
      <c r="AU8" s="1993"/>
      <c r="AV8" s="1994"/>
      <c r="AW8" s="1994"/>
      <c r="AX8" s="1995"/>
      <c r="AY8" s="2011"/>
      <c r="AZ8" s="276"/>
      <c r="BB8"/>
      <c r="BC8" s="276"/>
      <c r="BD8" s="276"/>
      <c r="BE8" s="276"/>
      <c r="BF8" s="276"/>
      <c r="BG8" s="276"/>
      <c r="BH8" s="276"/>
      <c r="BI8" s="276"/>
      <c r="BJ8" s="276"/>
      <c r="BL8" s="276"/>
      <c r="BM8" s="276"/>
      <c r="BN8" s="276"/>
      <c r="BO8" s="276"/>
      <c r="BP8" s="276"/>
      <c r="BQ8" s="276"/>
      <c r="BR8" s="1153" t="str">
        <f t="shared" si="10"/>
        <v>A</v>
      </c>
      <c r="BS8" s="1158" t="s">
        <v>1762</v>
      </c>
      <c r="BT8" s="1158"/>
      <c r="BU8" s="1025"/>
      <c r="BV8" s="1026"/>
      <c r="BW8" s="1026"/>
      <c r="BX8" s="1150"/>
      <c r="BY8" s="1974"/>
      <c r="BZ8" s="1975"/>
      <c r="CA8" s="1975"/>
      <c r="CB8" s="1975"/>
      <c r="CC8" s="1975"/>
      <c r="CD8" s="1975"/>
      <c r="CE8" s="1976"/>
      <c r="CG8" s="1974"/>
      <c r="CH8" s="1975"/>
      <c r="CI8" s="1975"/>
      <c r="CJ8" s="1975"/>
      <c r="CK8" s="1975"/>
      <c r="CL8" s="1975"/>
      <c r="CM8" s="1976"/>
      <c r="CO8" s="1974"/>
      <c r="CP8" s="1975"/>
      <c r="CQ8" s="1975"/>
      <c r="CR8" s="1975"/>
      <c r="CS8" s="1975"/>
      <c r="CT8" s="1975"/>
      <c r="CU8" s="1976"/>
      <c r="CW8" s="3">
        <v>1</v>
      </c>
    </row>
    <row r="9" spans="1:103" s="877" customFormat="1" ht="21" customHeight="1">
      <c r="A9" s="1129" t="s">
        <v>22</v>
      </c>
      <c r="B9" s="1145" t="str">
        <f t="shared" si="9"/>
        <v>►</v>
      </c>
      <c r="C9" s="1159"/>
      <c r="D9" s="15"/>
      <c r="E9" s="15"/>
      <c r="F9" s="15"/>
      <c r="G9" s="15"/>
      <c r="H9" s="15"/>
      <c r="I9" s="15"/>
      <c r="J9" s="15"/>
      <c r="K9" s="528" t="s">
        <v>22</v>
      </c>
      <c r="L9" s="16" t="s">
        <v>16</v>
      </c>
      <c r="M9" s="21"/>
      <c r="N9" s="1160" t="s">
        <v>1763</v>
      </c>
      <c r="O9" s="21"/>
      <c r="P9" s="21"/>
      <c r="Q9" s="1160"/>
      <c r="R9" s="1161"/>
      <c r="S9" s="1161"/>
      <c r="T9" s="1161"/>
      <c r="U9" s="1161"/>
      <c r="V9" s="1161"/>
      <c r="W9" s="1161" t="s">
        <v>1764</v>
      </c>
      <c r="X9" s="1161"/>
      <c r="Y9" s="1161"/>
      <c r="Z9" s="1161"/>
      <c r="AA9" s="1161"/>
      <c r="AB9" s="1161"/>
      <c r="AC9" s="1161"/>
      <c r="AD9" s="1151" t="s">
        <v>11</v>
      </c>
      <c r="AE9" s="1162"/>
      <c r="AF9" s="1162"/>
      <c r="AG9" s="1162"/>
      <c r="AH9" s="1161"/>
      <c r="AI9" s="1161"/>
      <c r="AJ9" s="1977" t="s">
        <v>1765</v>
      </c>
      <c r="AK9" s="1977"/>
      <c r="AL9" s="1977"/>
      <c r="AM9" s="1978">
        <v>10</v>
      </c>
      <c r="AN9" s="1979" t="s">
        <v>20</v>
      </c>
      <c r="AO9" s="1979"/>
      <c r="AP9" s="1163" t="s">
        <v>143</v>
      </c>
      <c r="AQ9" s="21"/>
      <c r="AR9" s="21"/>
      <c r="AS9" s="21"/>
      <c r="AT9" s="1164"/>
      <c r="AU9" s="1164"/>
      <c r="AV9" s="1164"/>
      <c r="AW9" s="1163" t="s">
        <v>1766</v>
      </c>
      <c r="AX9" s="1163"/>
      <c r="AY9" s="1165"/>
      <c r="AZ9" s="276"/>
      <c r="BA9" s="276"/>
      <c r="BB9"/>
      <c r="BC9" s="276"/>
      <c r="BD9" s="276"/>
      <c r="BE9" s="276"/>
      <c r="BF9" s="276"/>
      <c r="BG9" s="276"/>
      <c r="BH9" s="276"/>
      <c r="BI9" s="276"/>
      <c r="BJ9" s="276"/>
      <c r="BK9" s="276"/>
      <c r="BL9" s="276"/>
      <c r="BM9" s="276"/>
      <c r="BN9" s="276"/>
      <c r="BO9" s="276"/>
      <c r="BP9" s="276"/>
      <c r="BQ9" s="276"/>
      <c r="BR9" s="1153" t="str">
        <f t="shared" si="10"/>
        <v>A</v>
      </c>
      <c r="BS9" s="1158" t="s">
        <v>1767</v>
      </c>
      <c r="BT9" s="1025"/>
      <c r="BU9" s="1025"/>
      <c r="BV9" s="1026"/>
      <c r="BW9" s="1026"/>
      <c r="BX9" s="1150"/>
      <c r="BY9" s="1980" t="s">
        <v>1768</v>
      </c>
      <c r="BZ9" s="1981"/>
      <c r="CA9" s="1981"/>
      <c r="CB9" s="1981"/>
      <c r="CC9" s="1981"/>
      <c r="CD9" s="1981"/>
      <c r="CE9" s="1982"/>
      <c r="CF9" s="276"/>
      <c r="CG9" s="1980" t="s">
        <v>1769</v>
      </c>
      <c r="CH9" s="1981"/>
      <c r="CI9" s="1981"/>
      <c r="CJ9" s="1981"/>
      <c r="CK9" s="1981"/>
      <c r="CL9" s="1981"/>
      <c r="CM9" s="1982"/>
      <c r="CN9" s="276"/>
      <c r="CO9" s="1980" t="s">
        <v>1770</v>
      </c>
      <c r="CP9" s="1981"/>
      <c r="CQ9" s="1981"/>
      <c r="CR9" s="1981"/>
      <c r="CS9" s="1981"/>
      <c r="CT9" s="1981"/>
      <c r="CU9" s="1982"/>
      <c r="CV9" s="276"/>
      <c r="CW9" s="3">
        <v>1</v>
      </c>
    </row>
    <row r="10" spans="1:103" s="877" customFormat="1" ht="21" customHeight="1" thickBot="1">
      <c r="A10" s="1129" t="s">
        <v>22</v>
      </c>
      <c r="B10" s="1145" t="str">
        <f t="shared" si="9"/>
        <v>►</v>
      </c>
      <c r="C10" s="1166">
        <f t="shared" ref="C10:J10" ca="1" si="11">CELL("largeur",C10)</f>
        <v>9</v>
      </c>
      <c r="D10" s="6">
        <f t="shared" ca="1" si="11"/>
        <v>12</v>
      </c>
      <c r="E10" s="6">
        <f t="shared" ca="1" si="11"/>
        <v>12</v>
      </c>
      <c r="F10" s="6">
        <f t="shared" ca="1" si="11"/>
        <v>3</v>
      </c>
      <c r="G10" s="6">
        <f t="shared" ca="1" si="11"/>
        <v>9</v>
      </c>
      <c r="H10" s="6">
        <f t="shared" ca="1" si="11"/>
        <v>12</v>
      </c>
      <c r="I10" s="6">
        <f t="shared" ca="1" si="11"/>
        <v>13</v>
      </c>
      <c r="J10" s="6">
        <f t="shared" ca="1" si="11"/>
        <v>40</v>
      </c>
      <c r="K10" s="528" t="s">
        <v>22</v>
      </c>
      <c r="L10" s="16" t="s">
        <v>16</v>
      </c>
      <c r="M10" s="21"/>
      <c r="N10" s="1160" t="s">
        <v>1771</v>
      </c>
      <c r="O10" s="21"/>
      <c r="P10" s="21"/>
      <c r="Q10" s="1160"/>
      <c r="R10" s="21"/>
      <c r="S10" s="21"/>
      <c r="T10" s="21"/>
      <c r="U10" s="21"/>
      <c r="V10" s="21"/>
      <c r="W10" s="1163" t="s">
        <v>1772</v>
      </c>
      <c r="X10" s="1163"/>
      <c r="Y10" s="21"/>
      <c r="Z10" s="21"/>
      <c r="AA10" s="21"/>
      <c r="AB10" s="21"/>
      <c r="AC10" s="21"/>
      <c r="AD10" s="1151" t="s">
        <v>11</v>
      </c>
      <c r="AE10" s="1162"/>
      <c r="AF10" s="1162"/>
      <c r="AG10" s="1162"/>
      <c r="AH10" s="21"/>
      <c r="AI10" s="21"/>
      <c r="AJ10" s="1977"/>
      <c r="AK10" s="1977"/>
      <c r="AL10" s="1977"/>
      <c r="AM10" s="1978"/>
      <c r="AN10" s="1979"/>
      <c r="AO10" s="1979"/>
      <c r="AP10" s="1163" t="s">
        <v>146</v>
      </c>
      <c r="AQ10" s="21"/>
      <c r="AR10" s="21"/>
      <c r="AS10" s="21"/>
      <c r="AT10" s="21"/>
      <c r="AU10" s="1164"/>
      <c r="AV10" s="1164"/>
      <c r="AW10" s="1163" t="s">
        <v>1773</v>
      </c>
      <c r="AX10" s="1163"/>
      <c r="AY10" s="1167"/>
      <c r="AZ10" s="276"/>
      <c r="BA10" s="276"/>
      <c r="BB10" s="276"/>
      <c r="BC10" s="276"/>
      <c r="BD10" s="1168" t="s">
        <v>589</v>
      </c>
      <c r="BE10" s="1168"/>
      <c r="BF10" s="1168"/>
      <c r="BG10" s="1168"/>
      <c r="BH10" s="1168"/>
      <c r="BI10" s="1168"/>
      <c r="BJ10" s="1168"/>
      <c r="BK10" s="1168"/>
      <c r="BL10" s="276"/>
      <c r="BM10" s="276"/>
      <c r="BN10" s="276"/>
      <c r="BO10" s="276"/>
      <c r="BP10" s="276"/>
      <c r="BQ10" s="276"/>
      <c r="BR10" s="1153" t="str">
        <f t="shared" si="10"/>
        <v>A</v>
      </c>
      <c r="BS10" s="1027"/>
      <c r="BT10" s="1025"/>
      <c r="BU10" s="1025"/>
      <c r="BV10" s="1026"/>
      <c r="BW10" s="1026"/>
      <c r="BX10" s="1150"/>
      <c r="BY10" s="1983"/>
      <c r="BZ10" s="1984"/>
      <c r="CA10" s="1984"/>
      <c r="CB10" s="1984"/>
      <c r="CC10" s="1984"/>
      <c r="CD10" s="1984"/>
      <c r="CE10" s="1985"/>
      <c r="CF10" s="276"/>
      <c r="CG10" s="1983"/>
      <c r="CH10" s="1984"/>
      <c r="CI10" s="1984"/>
      <c r="CJ10" s="1984"/>
      <c r="CK10" s="1984"/>
      <c r="CL10" s="1984"/>
      <c r="CM10" s="1985"/>
      <c r="CN10" s="276"/>
      <c r="CO10" s="1983"/>
      <c r="CP10" s="1984"/>
      <c r="CQ10" s="1984"/>
      <c r="CR10" s="1984"/>
      <c r="CS10" s="1984"/>
      <c r="CT10" s="1984"/>
      <c r="CU10" s="1985"/>
      <c r="CV10" s="276"/>
      <c r="CW10" s="3">
        <v>1</v>
      </c>
    </row>
    <row r="11" spans="1:103" s="877" customFormat="1" ht="21" customHeight="1" thickBot="1">
      <c r="A11" s="1129" t="s">
        <v>22</v>
      </c>
      <c r="B11" s="1145" t="str">
        <f t="shared" si="9"/>
        <v>►</v>
      </c>
      <c r="C11" s="1169"/>
      <c r="D11" s="1170"/>
      <c r="E11" s="1170"/>
      <c r="F11" s="1170"/>
      <c r="G11" s="1170"/>
      <c r="H11" s="1170"/>
      <c r="I11" s="1170"/>
      <c r="J11" s="1170"/>
      <c r="K11" s="528" t="s">
        <v>22</v>
      </c>
      <c r="L11" s="16" t="s">
        <v>16</v>
      </c>
      <c r="M11" s="20" t="s">
        <v>17</v>
      </c>
      <c r="N11" s="1163" t="s">
        <v>1774</v>
      </c>
      <c r="O11" s="21"/>
      <c r="P11" s="21"/>
      <c r="Q11" s="1160"/>
      <c r="R11" s="21"/>
      <c r="S11" s="21"/>
      <c r="T11" s="21"/>
      <c r="U11" s="21"/>
      <c r="V11" s="21"/>
      <c r="W11" s="21"/>
      <c r="X11" s="21"/>
      <c r="Y11" s="21"/>
      <c r="Z11" s="21"/>
      <c r="AA11" s="21"/>
      <c r="AB11" s="21"/>
      <c r="AC11" s="21"/>
      <c r="AD11" s="1151" t="s">
        <v>11</v>
      </c>
      <c r="AE11" s="1162"/>
      <c r="AF11" s="1162"/>
      <c r="AG11" s="1162"/>
      <c r="AH11" s="21"/>
      <c r="AI11" s="21"/>
      <c r="AJ11" s="21"/>
      <c r="AK11" s="21"/>
      <c r="AL11" s="1171" t="s">
        <v>1775</v>
      </c>
      <c r="AM11" s="21"/>
      <c r="AN11" s="1172" t="s">
        <v>1776</v>
      </c>
      <c r="AO11" s="21"/>
      <c r="AP11" s="1163"/>
      <c r="AQ11" s="21"/>
      <c r="AR11" s="21"/>
      <c r="AS11" s="21"/>
      <c r="AT11" s="21"/>
      <c r="AU11" s="21"/>
      <c r="AV11" s="21"/>
      <c r="AW11" s="1163" t="s">
        <v>1777</v>
      </c>
      <c r="AX11" s="1163"/>
      <c r="AY11" s="1167"/>
      <c r="AZ11" s="276"/>
      <c r="BA11" s="276"/>
      <c r="BB11" s="276"/>
      <c r="BC11" s="276"/>
      <c r="BD11" s="9" t="s">
        <v>1778</v>
      </c>
      <c r="BE11" s="9" t="s">
        <v>1778</v>
      </c>
      <c r="BF11" s="9" t="s">
        <v>1778</v>
      </c>
      <c r="BG11" s="9" t="s">
        <v>1778</v>
      </c>
      <c r="BH11" s="9" t="s">
        <v>1779</v>
      </c>
      <c r="BI11" s="9"/>
      <c r="BJ11" s="9" t="s">
        <v>1780</v>
      </c>
      <c r="BK11" s="9" t="s">
        <v>1781</v>
      </c>
      <c r="BL11" s="276"/>
      <c r="BM11" s="276"/>
      <c r="BN11" s="276"/>
      <c r="BO11" s="276"/>
      <c r="BP11" s="276"/>
      <c r="BQ11" s="276"/>
      <c r="BR11" s="1153" t="str">
        <f t="shared" si="10"/>
        <v>A</v>
      </c>
      <c r="BS11" s="1028" t="s">
        <v>1782</v>
      </c>
      <c r="BT11" s="1025"/>
      <c r="BU11" s="1025"/>
      <c r="BV11" s="1026"/>
      <c r="BW11" s="1026"/>
      <c r="BX11" s="1150"/>
      <c r="BY11" s="1969" t="s">
        <v>1783</v>
      </c>
      <c r="BZ11" s="1970"/>
      <c r="CA11" s="1970"/>
      <c r="CB11" s="1970"/>
      <c r="CC11" s="1970"/>
      <c r="CD11" s="1970"/>
      <c r="CE11" s="1971"/>
      <c r="CF11" s="276"/>
      <c r="CG11" s="1969" t="s">
        <v>1784</v>
      </c>
      <c r="CH11" s="1970"/>
      <c r="CI11" s="1970"/>
      <c r="CJ11" s="1970"/>
      <c r="CK11" s="1970"/>
      <c r="CL11" s="1970"/>
      <c r="CM11" s="1971"/>
      <c r="CN11" s="276"/>
      <c r="CO11" s="1969" t="s">
        <v>1785</v>
      </c>
      <c r="CP11" s="1970"/>
      <c r="CQ11" s="1970"/>
      <c r="CR11" s="1970"/>
      <c r="CS11" s="1970"/>
      <c r="CT11" s="1970"/>
      <c r="CU11" s="1971"/>
      <c r="CV11" s="276"/>
      <c r="CW11" s="3">
        <v>1</v>
      </c>
    </row>
    <row r="12" spans="1:103" s="877" customFormat="1" ht="21" customHeight="1">
      <c r="A12" s="1129" t="s">
        <v>22</v>
      </c>
      <c r="B12" s="1145" t="str">
        <f t="shared" si="9"/>
        <v>A</v>
      </c>
      <c r="C12" s="1972" t="s">
        <v>1786</v>
      </c>
      <c r="D12" s="198" t="s">
        <v>174</v>
      </c>
      <c r="E12" s="1173"/>
      <c r="F12" s="200"/>
      <c r="G12" s="200"/>
      <c r="H12" s="200"/>
      <c r="I12" s="200"/>
      <c r="J12" s="201"/>
      <c r="K12" s="528" t="s">
        <v>22</v>
      </c>
      <c r="L12" s="22" t="s">
        <v>11</v>
      </c>
      <c r="M12" s="23" t="str">
        <f>M18</f>
        <v>C CHIBOUST PAMPLEMOUSSE | pâtisserie--ENTREMET| Auteur &gt; recette Béghin Say de Jean-Jacques Borne MOF 1994</v>
      </c>
      <c r="N12" s="24">
        <f>N18</f>
        <v>18</v>
      </c>
      <c r="O12" s="24" t="str">
        <f>O18</f>
        <v>desserts</v>
      </c>
      <c r="P12" s="25" t="str">
        <f>P18</f>
        <v>Recette mère ► MILLE-FEUILLE meringue et chiboust pamplemousse aux fraises des bois</v>
      </c>
      <c r="Q12" s="26" t="s">
        <v>22</v>
      </c>
      <c r="R12" s="27" t="s">
        <v>23</v>
      </c>
      <c r="S12" s="27"/>
      <c r="T12" s="1732" t="s">
        <v>24</v>
      </c>
      <c r="U12" s="1732"/>
      <c r="V12" s="1732"/>
      <c r="W12" s="1732"/>
      <c r="X12" s="1732"/>
      <c r="Y12" s="1732"/>
      <c r="Z12" s="1732"/>
      <c r="AA12" s="1754" t="s">
        <v>25</v>
      </c>
      <c r="AB12" s="1754"/>
      <c r="AC12" s="1736" t="str">
        <f>UPPER(LEFT(T12,1))</f>
        <v>C</v>
      </c>
      <c r="AD12" s="1151" t="s">
        <v>11</v>
      </c>
      <c r="AE12" s="1174"/>
      <c r="AF12" s="1174"/>
      <c r="AG12" s="1175"/>
      <c r="AH12" s="1175"/>
      <c r="AI12" s="1175"/>
      <c r="AJ12" s="1175"/>
      <c r="AK12" s="1175"/>
      <c r="AL12" s="1176"/>
      <c r="AM12" s="1175"/>
      <c r="AN12" s="1175" t="s">
        <v>1787</v>
      </c>
      <c r="AO12" s="1175"/>
      <c r="AP12" s="1175"/>
      <c r="AQ12" s="1175"/>
      <c r="AR12" s="1175"/>
      <c r="AS12" s="1175"/>
      <c r="AT12" s="1175"/>
      <c r="AU12" s="1175"/>
      <c r="AV12" s="1175"/>
      <c r="AW12" s="1175"/>
      <c r="AX12" s="1175"/>
      <c r="AY12" s="1177" t="str">
        <f ca="1">IF(COUNTIF(L2:AY2,"&lt;0.5")=0,"Aucune colonne masquée",COUNTIF(L2:AY2,"&lt;0.5")&amp;" colonnes masquées : "&amp;(AV13&amp;AW13&amp;AX13))</f>
        <v>Aucune colonne masquée</v>
      </c>
      <c r="AZ12" s="276"/>
      <c r="BA12" s="1178" t="s">
        <v>1788</v>
      </c>
      <c r="BB12" s="1179"/>
      <c r="BC12" s="276"/>
      <c r="BD12" s="280" t="s">
        <v>1789</v>
      </c>
      <c r="BE12" s="280" t="s">
        <v>1789</v>
      </c>
      <c r="BF12" s="280" t="s">
        <v>1789</v>
      </c>
      <c r="BG12" s="280" t="s">
        <v>1778</v>
      </c>
      <c r="BH12" s="280" t="s">
        <v>1790</v>
      </c>
      <c r="BI12" s="280"/>
      <c r="BJ12" s="280" t="s">
        <v>1791</v>
      </c>
      <c r="BK12" s="280" t="s">
        <v>1792</v>
      </c>
      <c r="BL12" s="276"/>
      <c r="BM12" s="276"/>
      <c r="BN12" s="276"/>
      <c r="BO12" s="276"/>
      <c r="BP12" s="276"/>
      <c r="BQ12" s="276"/>
      <c r="BR12" s="1153" t="str">
        <f t="shared" si="10"/>
        <v>A</v>
      </c>
      <c r="BS12" s="1029"/>
      <c r="BT12" s="1025"/>
      <c r="BU12" s="1025"/>
      <c r="BV12" s="1026"/>
      <c r="BW12" s="1026"/>
      <c r="BX12" s="1150"/>
      <c r="BY12" s="1180" t="s">
        <v>1793</v>
      </c>
      <c r="BZ12" s="1181"/>
      <c r="CA12" s="1181"/>
      <c r="CB12" s="1181"/>
      <c r="CC12" s="1181"/>
      <c r="CD12" s="1181"/>
      <c r="CE12" s="1182"/>
      <c r="CF12" s="276"/>
      <c r="CG12" s="1180" t="s">
        <v>1794</v>
      </c>
      <c r="CH12" s="1181"/>
      <c r="CI12" s="1181"/>
      <c r="CJ12" s="1181"/>
      <c r="CK12" s="1181"/>
      <c r="CL12" s="1181"/>
      <c r="CM12" s="1182"/>
      <c r="CN12" s="276"/>
      <c r="CO12" s="1180" t="s">
        <v>1795</v>
      </c>
      <c r="CP12" s="1181"/>
      <c r="CQ12" s="1181"/>
      <c r="CR12" s="1181"/>
      <c r="CS12" s="1181"/>
      <c r="CT12" s="1181"/>
      <c r="CU12" s="1182"/>
      <c r="CV12" s="276"/>
      <c r="CW12" s="3">
        <v>1</v>
      </c>
    </row>
    <row r="13" spans="1:103" s="877" customFormat="1" ht="21" customHeight="1" thickBot="1">
      <c r="A13" s="1129" t="s">
        <v>22</v>
      </c>
      <c r="B13" s="1145" t="str">
        <f t="shared" si="9"/>
        <v>A</v>
      </c>
      <c r="C13" s="1973"/>
      <c r="D13" s="199" t="s">
        <v>2716</v>
      </c>
      <c r="E13" s="208"/>
      <c r="F13" s="208"/>
      <c r="G13" s="208"/>
      <c r="H13" s="208"/>
      <c r="I13" s="208"/>
      <c r="J13" s="209"/>
      <c r="K13" s="528" t="s">
        <v>22</v>
      </c>
      <c r="L13" s="28" t="s">
        <v>11</v>
      </c>
      <c r="M13" s="29" t="str">
        <f>M18</f>
        <v>C CHIBOUST PAMPLEMOUSSE | pâtisserie--ENTREMET| Auteur &gt; recette Béghin Say de Jean-Jacques Borne MOF 1994</v>
      </c>
      <c r="N13" s="30">
        <f>N18</f>
        <v>18</v>
      </c>
      <c r="O13" s="30" t="str">
        <f>O18</f>
        <v>desserts</v>
      </c>
      <c r="P13" s="31" t="str">
        <f>P18</f>
        <v>Recette mère ► MILLE-FEUILLE meringue et chiboust pamplemousse aux fraises des bois</v>
      </c>
      <c r="Q13" s="32" t="s">
        <v>29</v>
      </c>
      <c r="R13" s="33" t="s">
        <v>30</v>
      </c>
      <c r="S13" s="33"/>
      <c r="T13" s="1733"/>
      <c r="U13" s="1733"/>
      <c r="V13" s="1733"/>
      <c r="W13" s="1733"/>
      <c r="X13" s="1733"/>
      <c r="Y13" s="1733"/>
      <c r="Z13" s="1733"/>
      <c r="AA13" s="1755"/>
      <c r="AB13" s="1755"/>
      <c r="AC13" s="1737"/>
      <c r="AD13" s="1151" t="s">
        <v>11</v>
      </c>
      <c r="AE13" s="1174"/>
      <c r="AF13" s="1174"/>
      <c r="AG13" s="1183"/>
      <c r="AH13" s="1175"/>
      <c r="AI13" s="1175"/>
      <c r="AJ13" s="1175"/>
      <c r="AK13" s="1175"/>
      <c r="AL13" s="1175"/>
      <c r="AM13" s="1175"/>
      <c r="AN13" s="1175"/>
      <c r="AO13" s="1175"/>
      <c r="AP13" s="1175"/>
      <c r="AQ13" s="1175"/>
      <c r="AR13" s="1175"/>
      <c r="AS13" s="1175"/>
      <c r="AT13" s="1175"/>
      <c r="AU13" s="1184"/>
      <c r="AV13" s="1184" t="str">
        <f ca="1">IF(M2&lt;0.5,M1&amp;".","")&amp;IF(N2&lt;0.5,N1&amp;".","")&amp;IF(O2&lt;0.5,O1&amp;".","")&amp;IF(P2&lt;0.5,P1&amp;".","")&amp;IF(Q2&lt;0.5,Q1&amp;".","")&amp;IF(R2&lt;0.5,R1&amp;".","")&amp;IF(S2&lt;0.5,S1&amp;".","")&amp;IF(T2&lt;0.5,T1&amp;".","")&amp;IF(U2&lt;0.5,U1&amp;".","")&amp;IF(V2&lt;0.5,V1&amp;".","")&amp;IF(W2&lt;0.5,W1&amp;".","")&amp;IF(X2&lt;0.5,X1&amp;".","")&amp;IF(Y2&lt;0.5,Y1&amp;".","")&amp;IF(Z2&lt;0.5,Z1&amp;".","")&amp;IF(AA2&lt;0.5,AA1&amp;".","")&amp;IF(AB2&lt;0.5,AB1&amp;".","")&amp;IF(AC2&lt;0.5,AC1&amp;".","")</f>
        <v/>
      </c>
      <c r="AW13" s="1184" t="str">
        <f ca="1">IF(AD2&lt;0.5,AD1&amp;".","")&amp;IF(AE2&lt;0.5,AE1&amp;".","")&amp;IF(AF2&lt;0.5,AF1&amp;".","")&amp;IF(AG2&lt;0.5,AG1&amp;".","")&amp;IF(AH2&lt;0.5,AH1&amp;".","")&amp;IF(AI2&lt;0.5,AI1&amp;".","")&amp;IF(AJ2&lt;0.5,AJ1&amp;".","")&amp;IF(AK2&lt;0.5,AK1&amp;".","")&amp;IF(AL2&lt;0.5,AL1&amp;".","")&amp;IF(AM2&lt;0.5,AM1&amp;".","")&amp;IF(AN2&lt;0.5,AN1&amp;".","")&amp;IF(AO2&lt;0.5,AO1&amp;".","")&amp;IF(AP2&lt;0.5,AP1&amp;".","")</f>
        <v/>
      </c>
      <c r="AX13" s="1184" t="str">
        <f ca="1">IF(AQ2&lt;0.5,AQ1&amp;".","")&amp;IF(AR2&lt;0.5,AR1&amp;".","")&amp;IF(AS2&lt;0.5,AS1&amp;".","")&amp;IF(AU2&lt;0.5,AU1&amp;".","")&amp;IF(AV2&lt;0.5,AV1&amp;".","")&amp;IF(AW2&lt;0.5,AW1&amp;".","")&amp;IF(AX2&lt;0.5,AX1&amp;".","")&amp;IF(AY2&lt;0.5,AY1&amp;".","")</f>
        <v/>
      </c>
      <c r="AY13" s="1177" t="str">
        <f>ROWS(L5:L550)-SUBTOTAL(103,L5:L550)&amp;" "&amp;"Lignes masquées"</f>
        <v>0 Lignes masquées</v>
      </c>
      <c r="AZ13" s="276"/>
      <c r="BA13" s="1178" t="s">
        <v>1796</v>
      </c>
      <c r="BB13" s="1179"/>
      <c r="BC13" s="276"/>
      <c r="BD13" s="1185" t="s">
        <v>1797</v>
      </c>
      <c r="BE13" s="1185" t="s">
        <v>1798</v>
      </c>
      <c r="BF13" s="1185" t="s">
        <v>1799</v>
      </c>
      <c r="BG13" s="1185" t="s">
        <v>1800</v>
      </c>
      <c r="BH13" s="1186" t="s">
        <v>1801</v>
      </c>
      <c r="BI13" s="1186"/>
      <c r="BJ13" s="1185" t="s">
        <v>1802</v>
      </c>
      <c r="BK13" s="1185" t="s">
        <v>1803</v>
      </c>
      <c r="BL13" s="276"/>
      <c r="BM13" s="276"/>
      <c r="BN13" s="276"/>
      <c r="BO13" s="276"/>
      <c r="BP13" s="276"/>
      <c r="BQ13" s="276"/>
      <c r="BR13" s="1153" t="str">
        <f t="shared" si="10"/>
        <v>A</v>
      </c>
      <c r="BS13" s="1028" t="s">
        <v>1804</v>
      </c>
      <c r="BT13" s="1025"/>
      <c r="BU13" s="1025"/>
      <c r="BV13" s="1026"/>
      <c r="BW13" s="1026"/>
      <c r="BX13" s="1150"/>
      <c r="BY13" s="1187" t="s">
        <v>1805</v>
      </c>
      <c r="BZ13" s="1188"/>
      <c r="CA13" s="1188"/>
      <c r="CB13" s="1188"/>
      <c r="CC13" s="1188"/>
      <c r="CD13" s="1188"/>
      <c r="CE13" s="1189"/>
      <c r="CF13" s="276"/>
      <c r="CG13" s="1187" t="s">
        <v>1806</v>
      </c>
      <c r="CH13" s="1188"/>
      <c r="CI13" s="1188"/>
      <c r="CJ13" s="1188"/>
      <c r="CK13" s="1188"/>
      <c r="CL13" s="1188"/>
      <c r="CM13" s="1189"/>
      <c r="CN13" s="276"/>
      <c r="CO13" s="1187" t="s">
        <v>1807</v>
      </c>
      <c r="CP13" s="1188"/>
      <c r="CQ13" s="1188"/>
      <c r="CR13" s="1188"/>
      <c r="CS13" s="1188"/>
      <c r="CT13" s="1188"/>
      <c r="CU13" s="1189"/>
      <c r="CV13" s="276"/>
      <c r="CW13" s="3">
        <v>1</v>
      </c>
    </row>
    <row r="14" spans="1:103" s="877" customFormat="1" ht="21" customHeight="1" thickTop="1" thickBot="1">
      <c r="A14" s="1129" t="s">
        <v>22</v>
      </c>
      <c r="B14" s="1145" t="str">
        <f t="shared" si="9"/>
        <v>A</v>
      </c>
      <c r="C14" s="1190" cm="1">
        <f t="array" ref="C14">SUMPRODUCT(LEN(D14:J14))</f>
        <v>0</v>
      </c>
      <c r="D14" s="207"/>
      <c r="E14" s="212"/>
      <c r="F14" s="212"/>
      <c r="G14" s="212"/>
      <c r="H14" s="212"/>
      <c r="I14" s="212"/>
      <c r="J14" s="213"/>
      <c r="K14" s="528" t="s">
        <v>22</v>
      </c>
      <c r="L14" s="28" t="s">
        <v>11</v>
      </c>
      <c r="M14" s="34" t="str">
        <f>M18</f>
        <v>C CHIBOUST PAMPLEMOUSSE | pâtisserie--ENTREMET| Auteur &gt; recette Béghin Say de Jean-Jacques Borne MOF 1994</v>
      </c>
      <c r="N14" s="35">
        <f>N18</f>
        <v>18</v>
      </c>
      <c r="O14" s="35" t="str">
        <f>O18</f>
        <v>desserts</v>
      </c>
      <c r="P14" s="36" t="str">
        <f>P18</f>
        <v>Recette mère ► MILLE-FEUILLE meringue et chiboust pamplemousse aux fraises des bois</v>
      </c>
      <c r="Q14" s="37"/>
      <c r="R14" s="38" t="s">
        <v>31</v>
      </c>
      <c r="S14" s="39"/>
      <c r="T14" s="40" t="s">
        <v>32</v>
      </c>
      <c r="U14" s="41" t="s">
        <v>3385</v>
      </c>
      <c r="V14" s="9"/>
      <c r="W14" s="41"/>
      <c r="X14" s="41"/>
      <c r="Y14" s="41"/>
      <c r="Z14" s="42"/>
      <c r="AA14" s="9"/>
      <c r="AB14" s="9"/>
      <c r="AC14" s="43"/>
      <c r="AD14" s="1151" t="s">
        <v>11</v>
      </c>
      <c r="AE14" s="1948" t="s">
        <v>885</v>
      </c>
      <c r="AF14" s="1191"/>
      <c r="AG14" s="1950" t="s">
        <v>1808</v>
      </c>
      <c r="AH14" s="1951"/>
      <c r="AI14" s="1951"/>
      <c r="AJ14" s="1951"/>
      <c r="AK14" s="1957" t="s">
        <v>1809</v>
      </c>
      <c r="AL14" s="1957"/>
      <c r="AM14" s="1965" t="s">
        <v>1810</v>
      </c>
      <c r="AN14" s="1965"/>
      <c r="AO14" s="1962" t="s">
        <v>1811</v>
      </c>
      <c r="AP14" s="1962"/>
      <c r="AQ14" s="1869" t="s">
        <v>1812</v>
      </c>
      <c r="AR14" s="1942" t="s">
        <v>1813</v>
      </c>
      <c r="AS14" s="1944" t="s">
        <v>1814</v>
      </c>
      <c r="AT14" s="1945"/>
      <c r="AU14" s="1935" t="s">
        <v>253</v>
      </c>
      <c r="AV14" s="1858" t="s">
        <v>1815</v>
      </c>
      <c r="AW14" s="1938" t="s">
        <v>1816</v>
      </c>
      <c r="AX14" s="1928" t="s">
        <v>1817</v>
      </c>
      <c r="AY14" s="1930" t="s">
        <v>885</v>
      </c>
      <c r="AZ14" s="276"/>
      <c r="BA14" s="1178" t="s">
        <v>1818</v>
      </c>
      <c r="BB14" s="1179"/>
      <c r="BC14" s="276"/>
      <c r="BD14" s="1192" t="str">
        <f t="shared" ref="BD14:BK14" si="12">SUBSTITUTE(ADDRESS(1,COLUMN(),4),"1","")</f>
        <v>BD</v>
      </c>
      <c r="BE14" s="1192" t="str">
        <f t="shared" si="12"/>
        <v>BE</v>
      </c>
      <c r="BF14" s="1192" t="str">
        <f t="shared" si="12"/>
        <v>BF</v>
      </c>
      <c r="BG14" s="1192" t="str">
        <f t="shared" si="12"/>
        <v>BG</v>
      </c>
      <c r="BH14" s="1192" t="str">
        <f t="shared" si="12"/>
        <v>BH</v>
      </c>
      <c r="BI14" s="1192" t="str">
        <f t="shared" si="12"/>
        <v>BI</v>
      </c>
      <c r="BJ14" s="1192" t="str">
        <f t="shared" si="12"/>
        <v>BJ</v>
      </c>
      <c r="BK14" s="1192" t="str">
        <f t="shared" si="12"/>
        <v>BK</v>
      </c>
      <c r="BL14" s="276"/>
      <c r="BM14" s="276"/>
      <c r="BN14" s="276"/>
      <c r="BO14" s="276"/>
      <c r="BP14" s="276"/>
      <c r="BQ14" s="276"/>
      <c r="BR14" s="1153" t="str">
        <f t="shared" si="10"/>
        <v>A</v>
      </c>
      <c r="BS14" s="1029"/>
      <c r="BT14" s="1029"/>
      <c r="BU14" s="1025"/>
      <c r="BV14" s="1026"/>
      <c r="BW14" s="1026"/>
      <c r="BX14" s="1150"/>
      <c r="BY14" s="1030"/>
      <c r="BZ14" s="1029"/>
      <c r="CA14" s="1029"/>
      <c r="CB14" s="1029"/>
      <c r="CC14" s="1029"/>
      <c r="CD14" s="1029"/>
      <c r="CE14" s="1193"/>
      <c r="CF14" s="276"/>
      <c r="CG14" s="1030"/>
      <c r="CH14" s="1029"/>
      <c r="CI14" s="1029"/>
      <c r="CJ14" s="1029"/>
      <c r="CK14" s="1029"/>
      <c r="CL14" s="1029"/>
      <c r="CM14" s="1193"/>
      <c r="CN14" s="276"/>
      <c r="CO14" s="1030"/>
      <c r="CP14" s="1029"/>
      <c r="CQ14" s="1029"/>
      <c r="CR14" s="1029"/>
      <c r="CS14" s="1029"/>
      <c r="CT14" s="1029"/>
      <c r="CU14" s="1193"/>
      <c r="CV14" s="276"/>
      <c r="CW14" s="3">
        <v>1</v>
      </c>
    </row>
    <row r="15" spans="1:103" s="877" customFormat="1" ht="21" customHeight="1" thickBot="1">
      <c r="A15" s="1129" t="s">
        <v>22</v>
      </c>
      <c r="B15" s="1145" t="str">
        <f t="shared" si="9"/>
        <v>A</v>
      </c>
      <c r="C15" s="1190" cm="1">
        <f t="array" ref="C15">SUMPRODUCT(LEN(D15:J15))</f>
        <v>0</v>
      </c>
      <c r="D15" s="207"/>
      <c r="E15" s="212"/>
      <c r="F15" s="212"/>
      <c r="G15" s="212"/>
      <c r="H15" s="212"/>
      <c r="I15" s="212"/>
      <c r="J15" s="213"/>
      <c r="K15" s="528" t="s">
        <v>22</v>
      </c>
      <c r="L15" s="28" t="s">
        <v>11</v>
      </c>
      <c r="M15" s="34" t="str">
        <f>M18</f>
        <v>C CHIBOUST PAMPLEMOUSSE | pâtisserie--ENTREMET| Auteur &gt; recette Béghin Say de Jean-Jacques Borne MOF 1994</v>
      </c>
      <c r="N15" s="35">
        <f>N18</f>
        <v>18</v>
      </c>
      <c r="O15" s="35" t="str">
        <f>O18</f>
        <v>desserts</v>
      </c>
      <c r="P15" s="36" t="str">
        <f>P18</f>
        <v>Recette mère ► MILLE-FEUILLE meringue et chiboust pamplemousse aux fraises des bois</v>
      </c>
      <c r="Q15" s="44" t="s">
        <v>33</v>
      </c>
      <c r="R15" s="45"/>
      <c r="S15" s="45"/>
      <c r="T15" s="46" t="s">
        <v>34</v>
      </c>
      <c r="U15" s="1738" t="str">
        <f>V18&amp;" "&amp;W18&amp;" ► Famille = "&amp;AA12&amp;" ► "&amp;T12&amp;" "&amp;Z15&amp;" "&amp;AA15&amp;" "&amp;AB15&amp;" "&amp;AC15</f>
        <v>Recette mère ► MILLE-FEUILLE meringue et chiboust pamplemousse aux fraises des bois ► Famille = pâtisserie--ENTREMET ► CHIBOUST PAMPLEMOUSSE  ⓫  Dupliquée pour 36 desserts</v>
      </c>
      <c r="V15" s="1738"/>
      <c r="W15" s="1738"/>
      <c r="X15" s="47"/>
      <c r="Y15" s="47"/>
      <c r="Z15" s="42"/>
      <c r="AA15" s="48" t="s">
        <v>36</v>
      </c>
      <c r="AB15" s="49">
        <v>36</v>
      </c>
      <c r="AC15" s="50" t="str">
        <f>AC17</f>
        <v>desserts</v>
      </c>
      <c r="AD15" s="1151" t="s">
        <v>11</v>
      </c>
      <c r="AE15" s="1968"/>
      <c r="AF15" s="1194"/>
      <c r="AG15" s="1953"/>
      <c r="AH15" s="1954"/>
      <c r="AI15" s="1954"/>
      <c r="AJ15" s="1954"/>
      <c r="AK15" s="1959"/>
      <c r="AL15" s="1959"/>
      <c r="AM15" s="1966"/>
      <c r="AN15" s="1966"/>
      <c r="AO15" s="1963"/>
      <c r="AP15" s="1963"/>
      <c r="AQ15" s="1967"/>
      <c r="AR15" s="1943"/>
      <c r="AS15" s="1946"/>
      <c r="AT15" s="1947"/>
      <c r="AU15" s="1936"/>
      <c r="AV15" s="1937"/>
      <c r="AW15" s="1939"/>
      <c r="AX15" s="1929"/>
      <c r="AY15" s="1931"/>
      <c r="AZ15" s="276"/>
      <c r="BA15" s="1178" t="s">
        <v>1819</v>
      </c>
      <c r="BB15" s="1179"/>
      <c r="BC15" s="276"/>
      <c r="BD15" s="1195" t="s">
        <v>886</v>
      </c>
      <c r="BE15" s="1195" t="s">
        <v>1820</v>
      </c>
      <c r="BF15" s="1195" t="s">
        <v>1821</v>
      </c>
      <c r="BG15" s="1196">
        <v>0.5</v>
      </c>
      <c r="BH15" s="1031" t="s">
        <v>1822</v>
      </c>
      <c r="BI15" s="1031"/>
      <c r="BJ15" s="1197">
        <f t="shared" ref="BJ15:BJ23" si="13">ROUND(1/BG15,0)</f>
        <v>2</v>
      </c>
      <c r="BK15" s="1198"/>
      <c r="BL15" s="276"/>
      <c r="BM15" s="276"/>
      <c r="BN15" s="276"/>
      <c r="BO15" s="276"/>
      <c r="BP15" s="276"/>
      <c r="BQ15" s="276"/>
      <c r="BR15" s="1153" t="str">
        <f t="shared" si="10"/>
        <v>A</v>
      </c>
      <c r="BS15" s="1028" t="s">
        <v>1823</v>
      </c>
      <c r="BT15" s="1025"/>
      <c r="BU15" s="1025"/>
      <c r="BV15" s="1026"/>
      <c r="BW15" s="1026"/>
      <c r="BX15" s="1150"/>
      <c r="BY15" s="1030" t="s">
        <v>1824</v>
      </c>
      <c r="BZ15" s="1199"/>
      <c r="CA15" s="1199"/>
      <c r="CB15" s="1199"/>
      <c r="CC15" s="1199"/>
      <c r="CD15" s="1199"/>
      <c r="CE15" s="1200"/>
      <c r="CF15" s="276"/>
      <c r="CG15" s="1030" t="s">
        <v>1825</v>
      </c>
      <c r="CH15" s="1199"/>
      <c r="CI15" s="1199"/>
      <c r="CJ15" s="1199"/>
      <c r="CK15" s="1199"/>
      <c r="CL15" s="1199"/>
      <c r="CM15" s="1200"/>
      <c r="CN15" s="276"/>
      <c r="CO15" s="1030" t="s">
        <v>1826</v>
      </c>
      <c r="CP15" s="1199"/>
      <c r="CQ15" s="1199"/>
      <c r="CR15" s="1199"/>
      <c r="CS15" s="1199"/>
      <c r="CT15" s="1199"/>
      <c r="CU15" s="1200"/>
      <c r="CV15" s="276"/>
      <c r="CW15" s="3">
        <v>1</v>
      </c>
    </row>
    <row r="16" spans="1:103" s="877" customFormat="1" ht="21" customHeight="1" thickTop="1">
      <c r="A16" s="1129" t="s">
        <v>22</v>
      </c>
      <c r="B16" s="1145" t="str">
        <f t="shared" si="9"/>
        <v>A</v>
      </c>
      <c r="C16" s="1190" cm="1">
        <f t="array" ref="C16">SUMPRODUCT(LEN(D16:J16))</f>
        <v>0</v>
      </c>
      <c r="D16" s="207"/>
      <c r="E16" s="212"/>
      <c r="F16" s="212"/>
      <c r="G16" s="212"/>
      <c r="H16" s="212"/>
      <c r="I16" s="212"/>
      <c r="J16" s="213"/>
      <c r="K16" s="528" t="s">
        <v>22</v>
      </c>
      <c r="L16" s="28" t="s">
        <v>11</v>
      </c>
      <c r="M16" s="34" t="str">
        <f>M18</f>
        <v>C CHIBOUST PAMPLEMOUSSE | pâtisserie--ENTREMET| Auteur &gt; recette Béghin Say de Jean-Jacques Borne MOF 1994</v>
      </c>
      <c r="N16" s="35">
        <f>N18</f>
        <v>18</v>
      </c>
      <c r="O16" s="35" t="str">
        <f>O18</f>
        <v>desserts</v>
      </c>
      <c r="P16" s="36" t="str">
        <f>P18</f>
        <v>Recette mère ► MILLE-FEUILLE meringue et chiboust pamplemousse aux fraises des bois</v>
      </c>
      <c r="Q16" s="54">
        <v>18</v>
      </c>
      <c r="R16" s="55" t="s">
        <v>3391</v>
      </c>
      <c r="S16" s="44"/>
      <c r="T16" s="44"/>
      <c r="U16" s="1738"/>
      <c r="V16" s="1738"/>
      <c r="W16" s="1738"/>
      <c r="X16" s="47"/>
      <c r="Y16" s="47"/>
      <c r="Z16" s="56"/>
      <c r="AA16" s="9"/>
      <c r="AB16" s="57" t="s">
        <v>41</v>
      </c>
      <c r="AC16" s="58" t="s">
        <v>42</v>
      </c>
      <c r="AD16" s="1151" t="s">
        <v>11</v>
      </c>
      <c r="AE16" s="1948" t="s">
        <v>887</v>
      </c>
      <c r="AF16" s="1191"/>
      <c r="AG16" s="1950" t="s">
        <v>1827</v>
      </c>
      <c r="AH16" s="1951"/>
      <c r="AI16" s="1951"/>
      <c r="AJ16" s="1951"/>
      <c r="AK16" s="1957" t="s">
        <v>1828</v>
      </c>
      <c r="AL16" s="1957"/>
      <c r="AM16" s="1965" t="s">
        <v>1829</v>
      </c>
      <c r="AN16" s="1965"/>
      <c r="AO16" s="1962" t="s">
        <v>1830</v>
      </c>
      <c r="AP16" s="1962"/>
      <c r="AQ16" s="1869" t="s">
        <v>1831</v>
      </c>
      <c r="AR16" s="1942" t="s">
        <v>1832</v>
      </c>
      <c r="AS16" s="1944" t="s">
        <v>1833</v>
      </c>
      <c r="AT16" s="1945"/>
      <c r="AU16" s="1935" t="s">
        <v>258</v>
      </c>
      <c r="AV16" s="1858" t="s">
        <v>1834</v>
      </c>
      <c r="AW16" s="1938" t="s">
        <v>1835</v>
      </c>
      <c r="AX16" s="1928" t="s">
        <v>1836</v>
      </c>
      <c r="AY16" s="1930" t="s">
        <v>887</v>
      </c>
      <c r="AZ16" s="276"/>
      <c r="BA16" s="276"/>
      <c r="BB16" s="276"/>
      <c r="BC16" s="276"/>
      <c r="BD16" s="1195" t="s">
        <v>888</v>
      </c>
      <c r="BE16" s="1195" t="s">
        <v>1837</v>
      </c>
      <c r="BF16" s="1195" t="s">
        <v>1838</v>
      </c>
      <c r="BG16" s="1201">
        <v>0.25</v>
      </c>
      <c r="BH16" s="1032" t="s">
        <v>1822</v>
      </c>
      <c r="BI16" s="1032"/>
      <c r="BJ16" s="1202">
        <f t="shared" si="13"/>
        <v>4</v>
      </c>
      <c r="BK16" s="1203"/>
      <c r="BL16" s="1020"/>
      <c r="BM16" s="1020"/>
      <c r="BN16" s="1020"/>
      <c r="BO16" s="1020"/>
      <c r="BP16" s="1020"/>
      <c r="BQ16" s="1020"/>
      <c r="BR16" s="1153" t="str">
        <f t="shared" si="10"/>
        <v>A</v>
      </c>
      <c r="BS16" s="1204"/>
      <c r="BT16" s="1204"/>
      <c r="BU16" s="1204"/>
      <c r="BV16" s="1204"/>
      <c r="BW16" s="1204"/>
      <c r="BX16" s="1150"/>
      <c r="BY16" s="1030"/>
      <c r="BZ16" s="1199"/>
      <c r="CA16" s="1199"/>
      <c r="CB16" s="1199"/>
      <c r="CC16" s="1199"/>
      <c r="CD16" s="1199"/>
      <c r="CE16" s="1200"/>
      <c r="CF16" s="276"/>
      <c r="CG16" s="1030"/>
      <c r="CH16" s="1199"/>
      <c r="CI16" s="1199"/>
      <c r="CJ16" s="1199"/>
      <c r="CK16" s="1199"/>
      <c r="CL16" s="1199"/>
      <c r="CM16" s="1200"/>
      <c r="CN16" s="276"/>
      <c r="CO16" s="1030"/>
      <c r="CP16" s="1199"/>
      <c r="CQ16" s="1199"/>
      <c r="CR16" s="1199"/>
      <c r="CS16" s="1199"/>
      <c r="CT16" s="1199"/>
      <c r="CU16" s="1200"/>
      <c r="CV16" s="276"/>
      <c r="CW16" s="3">
        <v>1</v>
      </c>
    </row>
    <row r="17" spans="1:101" s="877" customFormat="1" ht="21" customHeight="1" thickBot="1">
      <c r="A17" s="1129" t="s">
        <v>22</v>
      </c>
      <c r="B17" s="1145" t="str">
        <f t="shared" si="9"/>
        <v>►</v>
      </c>
      <c r="C17" s="1190" cm="1">
        <f t="array" ref="C17">SUMPRODUCT(LEN(D17:J17))</f>
        <v>0</v>
      </c>
      <c r="D17" s="207"/>
      <c r="E17" s="212"/>
      <c r="F17" s="212"/>
      <c r="G17" s="212"/>
      <c r="H17" s="212"/>
      <c r="I17" s="212"/>
      <c r="J17" s="213"/>
      <c r="K17" s="528" t="s">
        <v>22</v>
      </c>
      <c r="L17" s="28" t="s">
        <v>16</v>
      </c>
      <c r="M17" s="34" t="str">
        <f>M18</f>
        <v>C CHIBOUST PAMPLEMOUSSE | pâtisserie--ENTREMET| Auteur &gt; recette Béghin Say de Jean-Jacques Borne MOF 1994</v>
      </c>
      <c r="N17" s="35">
        <f>N18</f>
        <v>18</v>
      </c>
      <c r="O17" s="35" t="str">
        <f>O18</f>
        <v>desserts</v>
      </c>
      <c r="P17" s="36" t="str">
        <f>P18</f>
        <v>Recette mère ► MILLE-FEUILLE meringue et chiboust pamplemousse aux fraises des bois</v>
      </c>
      <c r="Q17" s="63" t="s">
        <v>51</v>
      </c>
      <c r="R17" s="64">
        <f>Z36</f>
        <v>0.57600000000000007</v>
      </c>
      <c r="S17" s="65"/>
      <c r="T17" s="65"/>
      <c r="U17" s="66"/>
      <c r="V17" s="66"/>
      <c r="W17" s="66"/>
      <c r="X17" s="66"/>
      <c r="Y17" s="66"/>
      <c r="Z17"/>
      <c r="AA17" s="67" t="s">
        <v>52</v>
      </c>
      <c r="AB17" s="1701">
        <v>18</v>
      </c>
      <c r="AC17" s="68" t="s">
        <v>3391</v>
      </c>
      <c r="AD17" s="1151" t="s">
        <v>11</v>
      </c>
      <c r="AE17" s="1964"/>
      <c r="AF17" s="1205"/>
      <c r="AG17" s="1953"/>
      <c r="AH17" s="1954"/>
      <c r="AI17" s="1954"/>
      <c r="AJ17" s="1954"/>
      <c r="AK17" s="1959"/>
      <c r="AL17" s="1959"/>
      <c r="AM17" s="1966"/>
      <c r="AN17" s="1966"/>
      <c r="AO17" s="1963"/>
      <c r="AP17" s="1963"/>
      <c r="AQ17" s="1967"/>
      <c r="AR17" s="1943"/>
      <c r="AS17" s="1946"/>
      <c r="AT17" s="1947"/>
      <c r="AU17" s="1936"/>
      <c r="AV17" s="1937"/>
      <c r="AW17" s="1939"/>
      <c r="AX17" s="1929"/>
      <c r="AY17" s="1931"/>
      <c r="AZ17" s="276"/>
      <c r="BA17" s="276"/>
      <c r="BB17" s="276"/>
      <c r="BC17" s="276"/>
      <c r="BD17" s="1195" t="s">
        <v>889</v>
      </c>
      <c r="BE17" s="1195" t="s">
        <v>1839</v>
      </c>
      <c r="BF17" s="1195" t="s">
        <v>1840</v>
      </c>
      <c r="BG17" s="1201">
        <v>0.33</v>
      </c>
      <c r="BH17" s="1032" t="s">
        <v>1822</v>
      </c>
      <c r="BI17" s="1032"/>
      <c r="BJ17" s="1202">
        <f t="shared" si="13"/>
        <v>3</v>
      </c>
      <c r="BK17" s="1203"/>
      <c r="BL17" s="1020"/>
      <c r="BM17" s="1020"/>
      <c r="BN17" s="1020"/>
      <c r="BO17" s="1020"/>
      <c r="BP17" s="1020"/>
      <c r="BQ17" s="1020"/>
      <c r="BR17" s="1153" t="str">
        <f t="shared" si="10"/>
        <v>A</v>
      </c>
      <c r="BS17" s="1206" t="s">
        <v>1841</v>
      </c>
      <c r="BT17" s="1029"/>
      <c r="BU17" s="1029"/>
      <c r="BV17" s="1029"/>
      <c r="BW17" s="1029"/>
      <c r="BX17" s="1150"/>
      <c r="BY17" s="1207" t="s">
        <v>1842</v>
      </c>
      <c r="BZ17" s="1208"/>
      <c r="CA17" s="1199"/>
      <c r="CB17" s="1199"/>
      <c r="CC17" s="1199"/>
      <c r="CD17" s="1199"/>
      <c r="CE17" s="1200"/>
      <c r="CF17" s="276"/>
      <c r="CG17" s="1207" t="s">
        <v>1843</v>
      </c>
      <c r="CH17" s="1208"/>
      <c r="CI17" s="1199"/>
      <c r="CJ17" s="1199"/>
      <c r="CK17" s="1199"/>
      <c r="CL17" s="1199"/>
      <c r="CM17" s="1200"/>
      <c r="CN17" s="276"/>
      <c r="CO17" s="1207" t="s">
        <v>1844</v>
      </c>
      <c r="CP17" s="1208"/>
      <c r="CQ17" s="1199"/>
      <c r="CR17" s="1199"/>
      <c r="CS17" s="1199"/>
      <c r="CT17" s="1199"/>
      <c r="CU17" s="1200"/>
      <c r="CV17" s="276"/>
      <c r="CW17" s="3">
        <v>1</v>
      </c>
    </row>
    <row r="18" spans="1:101" s="877" customFormat="1" ht="21" customHeight="1" thickTop="1" thickBot="1">
      <c r="A18" s="1129" t="s">
        <v>22</v>
      </c>
      <c r="B18" s="1145" t="str">
        <f t="shared" si="9"/>
        <v>►</v>
      </c>
      <c r="C18" s="1190" cm="1">
        <f t="array" ref="C18">SUMPRODUCT(LEN(D18:J18))</f>
        <v>0</v>
      </c>
      <c r="D18" s="207"/>
      <c r="E18" s="212"/>
      <c r="F18" s="212"/>
      <c r="G18" s="212"/>
      <c r="H18" s="212"/>
      <c r="I18" s="212"/>
      <c r="J18" s="213"/>
      <c r="K18" s="528" t="s">
        <v>22</v>
      </c>
      <c r="L18" s="73" t="s">
        <v>16</v>
      </c>
      <c r="M18" s="74" t="str">
        <f>Q18</f>
        <v>C CHIBOUST PAMPLEMOUSSE | pâtisserie--ENTREMET| Auteur &gt; recette Béghin Say de Jean-Jacques Borne MOF 1994</v>
      </c>
      <c r="N18" s="75">
        <f>Q16</f>
        <v>18</v>
      </c>
      <c r="O18" s="74" t="str">
        <f>R16</f>
        <v>desserts</v>
      </c>
      <c r="P18" s="76" t="str">
        <f>V18&amp;" "&amp;W18</f>
        <v>Recette mère ► MILLE-FEUILLE meringue et chiboust pamplemousse aux fraises des bois</v>
      </c>
      <c r="Q18" s="77" t="str">
        <f>UPPER(LEFT(T12,1))&amp;" "&amp;T12&amp;" | "&amp;AA12&amp;"| "&amp;T14&amp;" "&amp;U14</f>
        <v>C CHIBOUST PAMPLEMOUSSE | pâtisserie--ENTREMET| Auteur &gt; recette Béghin Say de Jean-Jacques Borne MOF 1994</v>
      </c>
      <c r="R18" s="78" t="s">
        <v>55</v>
      </c>
      <c r="S18" s="1739" t="s">
        <v>56</v>
      </c>
      <c r="T18" s="1739"/>
      <c r="U18" s="1739"/>
      <c r="V18" s="79" t="str">
        <f>IF(ISTEXT(W18),"Recette mère ►",R18)</f>
        <v>Recette mère ►</v>
      </c>
      <c r="W18" s="80" t="s">
        <v>57</v>
      </c>
      <c r="X18" s="80"/>
      <c r="Y18" s="80"/>
      <c r="Z18" s="81"/>
      <c r="AA18" s="81"/>
      <c r="AB18" s="81"/>
      <c r="AC18" s="1110" t="s">
        <v>912</v>
      </c>
      <c r="AD18" s="1151" t="s">
        <v>11</v>
      </c>
      <c r="AE18" s="1209" t="str">
        <f t="shared" ref="AE18:BB18" si="14">SUBSTITUTE(ADDRESS(1,COLUMN(),4),"1","")</f>
        <v>AE</v>
      </c>
      <c r="AF18" s="1210"/>
      <c r="AG18" s="1209" t="str">
        <f t="shared" si="14"/>
        <v>AG</v>
      </c>
      <c r="AH18" s="1211"/>
      <c r="AI18" s="1211" t="str">
        <f t="shared" si="14"/>
        <v>AI</v>
      </c>
      <c r="AJ18" s="1211" t="str">
        <f t="shared" si="14"/>
        <v>AJ</v>
      </c>
      <c r="AK18" s="1211" t="str">
        <f t="shared" si="14"/>
        <v>AK</v>
      </c>
      <c r="AL18" s="1211" t="str">
        <f t="shared" si="14"/>
        <v>AL</v>
      </c>
      <c r="AM18" s="1211" t="str">
        <f t="shared" si="14"/>
        <v>AM</v>
      </c>
      <c r="AN18" s="1211" t="str">
        <f t="shared" si="14"/>
        <v>AN</v>
      </c>
      <c r="AO18" s="1211" t="str">
        <f t="shared" si="14"/>
        <v>AO</v>
      </c>
      <c r="AP18" s="1211" t="str">
        <f t="shared" si="14"/>
        <v>AP</v>
      </c>
      <c r="AQ18" s="1211" t="str">
        <f t="shared" si="14"/>
        <v>AQ</v>
      </c>
      <c r="AR18" s="1211" t="str">
        <f t="shared" si="14"/>
        <v>AR</v>
      </c>
      <c r="AS18" s="1211" t="str">
        <f t="shared" si="14"/>
        <v>AS</v>
      </c>
      <c r="AT18" s="1211"/>
      <c r="AU18" s="1211" t="str">
        <f t="shared" si="14"/>
        <v>AU</v>
      </c>
      <c r="AV18" s="1211" t="str">
        <f t="shared" si="14"/>
        <v>AV</v>
      </c>
      <c r="AW18" s="1211" t="str">
        <f t="shared" si="14"/>
        <v>AW</v>
      </c>
      <c r="AX18" s="1211" t="str">
        <f t="shared" si="14"/>
        <v>AX</v>
      </c>
      <c r="AY18" s="1211" t="str">
        <f t="shared" si="14"/>
        <v>AY</v>
      </c>
      <c r="AZ18" s="276"/>
      <c r="BA18" s="1212" t="str">
        <f t="shared" si="14"/>
        <v>BA</v>
      </c>
      <c r="BB18" s="1212" t="str">
        <f t="shared" si="14"/>
        <v>BB</v>
      </c>
      <c r="BC18" s="1020"/>
      <c r="BD18" s="557" t="s">
        <v>147</v>
      </c>
      <c r="BE18" s="557" t="s">
        <v>147</v>
      </c>
      <c r="BF18" s="557" t="s">
        <v>147</v>
      </c>
      <c r="BG18" s="1213">
        <f>BK18 / 1000</f>
        <v>1</v>
      </c>
      <c r="BH18" s="1033" t="s">
        <v>890</v>
      </c>
      <c r="BI18" s="1033" t="s">
        <v>1845</v>
      </c>
      <c r="BJ18" s="1202">
        <f t="shared" si="13"/>
        <v>1</v>
      </c>
      <c r="BK18" s="1214">
        <v>1000</v>
      </c>
      <c r="BL18" s="1020"/>
      <c r="BM18" s="1020"/>
      <c r="BN18" s="1020"/>
      <c r="BO18" s="1020"/>
      <c r="BP18" s="1020"/>
      <c r="BQ18" s="1020"/>
      <c r="BR18" s="1153" t="str">
        <f t="shared" si="10"/>
        <v>A</v>
      </c>
      <c r="BS18" s="1206"/>
      <c r="BT18" s="1025"/>
      <c r="BU18" s="1029"/>
      <c r="BV18" s="1029"/>
      <c r="BW18" s="1029"/>
      <c r="BX18" s="1150"/>
      <c r="BY18" s="1207"/>
      <c r="BZ18" s="1208"/>
      <c r="CA18" s="1199"/>
      <c r="CB18" s="1199"/>
      <c r="CC18" s="1199"/>
      <c r="CD18" s="1199"/>
      <c r="CE18" s="1200"/>
      <c r="CG18" s="1207"/>
      <c r="CH18" s="1208"/>
      <c r="CI18" s="1199"/>
      <c r="CJ18" s="1199"/>
      <c r="CK18" s="1199"/>
      <c r="CL18" s="1199"/>
      <c r="CM18" s="1200"/>
      <c r="CO18" s="1207"/>
      <c r="CP18" s="1208"/>
      <c r="CQ18" s="1199"/>
      <c r="CR18" s="1199"/>
      <c r="CS18" s="1199"/>
      <c r="CT18" s="1199"/>
      <c r="CU18" s="1200"/>
      <c r="CW18" s="3">
        <v>1</v>
      </c>
    </row>
    <row r="19" spans="1:101" s="877" customFormat="1" ht="21" customHeight="1" thickTop="1" thickBot="1">
      <c r="A19" s="1129" t="s">
        <v>22</v>
      </c>
      <c r="B19" s="1145" t="str">
        <f t="shared" si="9"/>
        <v>►</v>
      </c>
      <c r="C19" s="1190" cm="1">
        <f t="array" ref="C19">SUMPRODUCT(LEN(D19:J19))</f>
        <v>0</v>
      </c>
      <c r="D19" s="207"/>
      <c r="E19" s="212"/>
      <c r="F19" s="212"/>
      <c r="G19" s="212"/>
      <c r="H19" s="212"/>
      <c r="I19" s="212"/>
      <c r="J19" s="213"/>
      <c r="K19" s="528" t="s">
        <v>22</v>
      </c>
      <c r="L19" s="84" t="s">
        <v>16</v>
      </c>
      <c r="M19" s="85" t="str">
        <f>M18</f>
        <v>C CHIBOUST PAMPLEMOUSSE | pâtisserie--ENTREMET| Auteur &gt; recette Béghin Say de Jean-Jacques Borne MOF 1994</v>
      </c>
      <c r="N19" s="85">
        <f>N18</f>
        <v>18</v>
      </c>
      <c r="O19" s="85" t="str">
        <f>O18</f>
        <v>desserts</v>
      </c>
      <c r="P19" s="86" t="str">
        <f>P18</f>
        <v>Recette mère ► MILLE-FEUILLE meringue et chiboust pamplemousse aux fraises des bois</v>
      </c>
      <c r="Q19" s="13" t="s">
        <v>67</v>
      </c>
      <c r="R19" s="13" t="s">
        <v>68</v>
      </c>
      <c r="S19" s="13" t="s">
        <v>69</v>
      </c>
      <c r="T19" s="13" t="s">
        <v>70</v>
      </c>
      <c r="U19" s="87" t="s">
        <v>71</v>
      </c>
      <c r="V19" s="88" t="s">
        <v>72</v>
      </c>
      <c r="W19" s="89" t="s">
        <v>73</v>
      </c>
      <c r="X19" s="89" t="s">
        <v>74</v>
      </c>
      <c r="Y19" s="89" t="s">
        <v>75</v>
      </c>
      <c r="Z19" s="89" t="s">
        <v>76</v>
      </c>
      <c r="AA19" s="89" t="s">
        <v>77</v>
      </c>
      <c r="AB19" s="89" t="s">
        <v>78</v>
      </c>
      <c r="AC19" s="90" t="s">
        <v>79</v>
      </c>
      <c r="AD19" s="1151" t="s">
        <v>11</v>
      </c>
      <c r="AE19" s="1215" t="s">
        <v>1846</v>
      </c>
      <c r="AF19" s="1216" t="s">
        <v>1847</v>
      </c>
      <c r="AG19" s="1217" t="s">
        <v>1848</v>
      </c>
      <c r="AH19" s="1217" t="s">
        <v>1849</v>
      </c>
      <c r="AI19" s="1217" t="s">
        <v>1850</v>
      </c>
      <c r="AJ19" s="1217" t="s">
        <v>1851</v>
      </c>
      <c r="AK19" s="1218" t="s">
        <v>1852</v>
      </c>
      <c r="AL19" s="1219" t="s">
        <v>1853</v>
      </c>
      <c r="AM19" s="1218" t="s">
        <v>1854</v>
      </c>
      <c r="AN19" s="1218" t="s">
        <v>1855</v>
      </c>
      <c r="AO19" s="1218" t="s">
        <v>1856</v>
      </c>
      <c r="AP19" s="1218" t="s">
        <v>1857</v>
      </c>
      <c r="AQ19" s="1218" t="s">
        <v>1858</v>
      </c>
      <c r="AR19" s="1218" t="s">
        <v>1859</v>
      </c>
      <c r="AS19" s="1219" t="s">
        <v>1860</v>
      </c>
      <c r="AT19" s="1218" t="s">
        <v>1861</v>
      </c>
      <c r="AU19" s="1218" t="s">
        <v>1862</v>
      </c>
      <c r="AV19" s="1218" t="s">
        <v>1863</v>
      </c>
      <c r="AW19" s="1218" t="s">
        <v>1864</v>
      </c>
      <c r="AX19" s="1218" t="s">
        <v>1865</v>
      </c>
      <c r="AY19" s="1220" t="s">
        <v>1866</v>
      </c>
      <c r="AZ19" s="276"/>
      <c r="BA19" s="1221" t="s">
        <v>86</v>
      </c>
      <c r="BB19" s="1222" t="s">
        <v>1867</v>
      </c>
      <c r="BC19" s="1020"/>
      <c r="BD19" s="121" t="s">
        <v>102</v>
      </c>
      <c r="BE19" s="121" t="s">
        <v>102</v>
      </c>
      <c r="BF19" s="121" t="s">
        <v>102</v>
      </c>
      <c r="BG19" s="1213">
        <f>BK19 / 1000</f>
        <v>1E-3</v>
      </c>
      <c r="BH19" s="1033" t="s">
        <v>890</v>
      </c>
      <c r="BI19" s="1033" t="s">
        <v>1845</v>
      </c>
      <c r="BJ19" s="1202">
        <f t="shared" si="13"/>
        <v>1000</v>
      </c>
      <c r="BK19" s="1214">
        <v>1</v>
      </c>
      <c r="BL19" s="1020"/>
      <c r="BM19" s="1020"/>
      <c r="BN19" s="1020"/>
      <c r="BO19" s="1020"/>
      <c r="BP19" s="1020"/>
      <c r="BQ19" s="1020"/>
      <c r="BR19" s="1153" t="str">
        <f t="shared" si="10"/>
        <v>A</v>
      </c>
      <c r="BS19" s="1206" t="s">
        <v>1868</v>
      </c>
      <c r="BT19" s="1029"/>
      <c r="BU19" s="1029"/>
      <c r="BV19" s="1029"/>
      <c r="BW19" s="1029"/>
      <c r="BX19" s="1150"/>
      <c r="BY19" s="1223" t="s">
        <v>1869</v>
      </c>
      <c r="BZ19" s="1208"/>
      <c r="CA19" s="1199"/>
      <c r="CB19" s="1199"/>
      <c r="CC19" s="1199"/>
      <c r="CD19" s="1199"/>
      <c r="CE19" s="1200"/>
      <c r="CG19" s="1223" t="s">
        <v>1870</v>
      </c>
      <c r="CH19" s="1208"/>
      <c r="CI19" s="1199"/>
      <c r="CJ19" s="1199"/>
      <c r="CK19" s="1199"/>
      <c r="CL19" s="1199"/>
      <c r="CM19" s="1200"/>
      <c r="CO19" s="1223" t="s">
        <v>1871</v>
      </c>
      <c r="CP19" s="1208"/>
      <c r="CQ19" s="1199"/>
      <c r="CR19" s="1199"/>
      <c r="CS19" s="1199"/>
      <c r="CT19" s="1199"/>
      <c r="CU19" s="1200"/>
      <c r="CW19" s="3">
        <v>1</v>
      </c>
    </row>
    <row r="20" spans="1:101" s="877" customFormat="1" ht="21" customHeight="1" thickTop="1">
      <c r="A20" s="1129" t="s">
        <v>22</v>
      </c>
      <c r="B20" s="1145" t="str">
        <f t="shared" si="9"/>
        <v>A</v>
      </c>
      <c r="C20" s="1190" cm="1">
        <f t="array" ref="C20">SUMPRODUCT(LEN(D20:J20))</f>
        <v>0</v>
      </c>
      <c r="D20" s="207"/>
      <c r="E20" s="212"/>
      <c r="F20" s="212"/>
      <c r="G20" s="212"/>
      <c r="H20" s="212"/>
      <c r="I20" s="212"/>
      <c r="J20" s="213"/>
      <c r="K20" s="528" t="s">
        <v>22</v>
      </c>
      <c r="L20" s="28" t="s">
        <v>11</v>
      </c>
      <c r="M20" s="34" t="str">
        <f>M18</f>
        <v>C CHIBOUST PAMPLEMOUSSE | pâtisserie--ENTREMET| Auteur &gt; recette Béghin Say de Jean-Jacques Borne MOF 1994</v>
      </c>
      <c r="N20" s="35">
        <f>N18</f>
        <v>18</v>
      </c>
      <c r="O20" s="34" t="str">
        <f>O18</f>
        <v>desserts</v>
      </c>
      <c r="P20" s="36" t="str">
        <f>P18</f>
        <v>Recette mère ► MILLE-FEUILLE meringue et chiboust pamplemousse aux fraises des bois</v>
      </c>
      <c r="Q20" s="92" t="s">
        <v>80</v>
      </c>
      <c r="R20" s="93" t="s">
        <v>81</v>
      </c>
      <c r="S20" s="94"/>
      <c r="T20" s="1884" t="s">
        <v>82</v>
      </c>
      <c r="U20" s="1885" t="s">
        <v>83</v>
      </c>
      <c r="V20" s="1886" t="s">
        <v>84</v>
      </c>
      <c r="W20" s="95" t="s">
        <v>85</v>
      </c>
      <c r="X20" s="96" t="s">
        <v>51</v>
      </c>
      <c r="Y20" s="97" t="s">
        <v>86</v>
      </c>
      <c r="Z20" s="1887" t="s">
        <v>87</v>
      </c>
      <c r="AA20" s="1889" t="s">
        <v>86</v>
      </c>
      <c r="AB20" s="1881" t="s">
        <v>88</v>
      </c>
      <c r="AC20" s="1882" t="s">
        <v>89</v>
      </c>
      <c r="AD20" s="1151" t="s">
        <v>11</v>
      </c>
      <c r="AE20" s="1948" t="s">
        <v>1873</v>
      </c>
      <c r="AF20" s="1191"/>
      <c r="AG20" s="1950" t="s">
        <v>33</v>
      </c>
      <c r="AH20" s="1951"/>
      <c r="AI20" s="1951"/>
      <c r="AJ20" s="1952"/>
      <c r="AK20" s="1956" t="s">
        <v>1874</v>
      </c>
      <c r="AL20" s="1957"/>
      <c r="AM20" s="1960" t="s">
        <v>1875</v>
      </c>
      <c r="AN20" s="1960"/>
      <c r="AO20" s="1962" t="s">
        <v>1876</v>
      </c>
      <c r="AP20" s="1962"/>
      <c r="AQ20" s="1940" t="s">
        <v>1877</v>
      </c>
      <c r="AR20" s="1942" t="s">
        <v>1878</v>
      </c>
      <c r="AS20" s="1944" t="s">
        <v>1814</v>
      </c>
      <c r="AT20" s="1945"/>
      <c r="AU20" s="1935" t="s">
        <v>86</v>
      </c>
      <c r="AV20" s="1858" t="s">
        <v>1879</v>
      </c>
      <c r="AW20" s="1938" t="s">
        <v>1880</v>
      </c>
      <c r="AX20" s="1928" t="s">
        <v>1881</v>
      </c>
      <c r="AY20" s="1930" t="s">
        <v>97</v>
      </c>
      <c r="AZ20" s="276" t="s">
        <v>22</v>
      </c>
      <c r="BA20" s="1221">
        <f>IFERROR(_xlfn.LET(_xlpm.b,(Q20*#REF!)/AI14,IF(ISNUMBER(AM14),_xlpm.b*AM14,IF(OR(ISBLANK(AM14),AM14=""),_xlpm.b*AK14,IF(AND(BB20=0,ISNUMBER(Q20)),_xlpm.b/AK14,0)))),0)</f>
        <v>0</v>
      </c>
      <c r="BB20" s="1222">
        <f>IF(AG14&lt;=0,0,IF(ISBLANK(AM14),IFERROR(AK14/AI14,0),IFERROR(AM14/AI14,0)))</f>
        <v>0</v>
      </c>
      <c r="BC20" s="1020"/>
      <c r="BD20" s="135" t="s">
        <v>149</v>
      </c>
      <c r="BE20" s="135" t="s">
        <v>1399</v>
      </c>
      <c r="BF20" s="135" t="s">
        <v>1380</v>
      </c>
      <c r="BG20" s="1213">
        <f>BK20 / 1000</f>
        <v>0.25</v>
      </c>
      <c r="BH20" s="1033" t="s">
        <v>890</v>
      </c>
      <c r="BI20" s="1033" t="s">
        <v>1845</v>
      </c>
      <c r="BJ20" s="1202">
        <f t="shared" si="13"/>
        <v>4</v>
      </c>
      <c r="BK20" s="1224">
        <v>250</v>
      </c>
      <c r="BL20" s="1020"/>
      <c r="BM20" s="1020"/>
      <c r="BN20" s="1020"/>
      <c r="BO20" s="1020"/>
      <c r="BP20" s="1020"/>
      <c r="BQ20" s="1020"/>
      <c r="BR20" s="1153" t="str">
        <f t="shared" si="10"/>
        <v>A</v>
      </c>
      <c r="BS20" s="1206"/>
      <c r="BT20" s="1025"/>
      <c r="BU20" s="1025"/>
      <c r="BV20" s="1026"/>
      <c r="BW20" s="1026"/>
      <c r="BX20" s="1150"/>
      <c r="BY20" s="1223"/>
      <c r="BZ20" s="1208"/>
      <c r="CA20" s="1199"/>
      <c r="CB20" s="1199"/>
      <c r="CC20" s="1199"/>
      <c r="CD20" s="1199"/>
      <c r="CE20" s="1200"/>
      <c r="CG20" s="1223"/>
      <c r="CH20" s="1208"/>
      <c r="CI20" s="1199"/>
      <c r="CJ20" s="1199"/>
      <c r="CK20" s="1199"/>
      <c r="CL20" s="1199"/>
      <c r="CM20" s="1200"/>
      <c r="CO20" s="1223"/>
      <c r="CP20" s="1208"/>
      <c r="CQ20" s="1199"/>
      <c r="CR20" s="1199"/>
      <c r="CS20" s="1199"/>
      <c r="CT20" s="1199"/>
      <c r="CU20" s="1200"/>
      <c r="CW20" s="3">
        <v>1</v>
      </c>
    </row>
    <row r="21" spans="1:101" s="877" customFormat="1" ht="21" customHeight="1" thickBot="1">
      <c r="A21" s="1129" t="s">
        <v>22</v>
      </c>
      <c r="B21" s="1145" t="str">
        <f t="shared" si="9"/>
        <v>A</v>
      </c>
      <c r="C21" s="1190" cm="1">
        <f t="array" ref="C21">SUMPRODUCT(LEN(D21:J21))</f>
        <v>0</v>
      </c>
      <c r="D21" s="207"/>
      <c r="E21" s="212"/>
      <c r="F21" s="212"/>
      <c r="G21" s="212"/>
      <c r="H21" s="212"/>
      <c r="I21" s="212"/>
      <c r="J21" s="213"/>
      <c r="K21" s="528" t="s">
        <v>22</v>
      </c>
      <c r="L21" s="28" t="s">
        <v>11</v>
      </c>
      <c r="M21" s="34" t="str">
        <f>M18</f>
        <v>C CHIBOUST PAMPLEMOUSSE | pâtisserie--ENTREMET| Auteur &gt; recette Béghin Say de Jean-Jacques Borne MOF 1994</v>
      </c>
      <c r="N21" s="35">
        <f>N18</f>
        <v>18</v>
      </c>
      <c r="O21" s="34" t="str">
        <f>O18</f>
        <v>desserts</v>
      </c>
      <c r="P21" s="36" t="str">
        <f>P18</f>
        <v>Recette mère ► MILLE-FEUILLE meringue et chiboust pamplemousse aux fraises des bois</v>
      </c>
      <c r="Q21" s="99" t="s">
        <v>94</v>
      </c>
      <c r="R21" s="100" t="s">
        <v>95</v>
      </c>
      <c r="S21" s="101" t="s">
        <v>96</v>
      </c>
      <c r="T21" s="1741"/>
      <c r="U21" s="1743"/>
      <c r="V21" s="1745"/>
      <c r="W21" s="102" t="s">
        <v>97</v>
      </c>
      <c r="X21" s="103" t="s">
        <v>98</v>
      </c>
      <c r="Y21" s="104">
        <v>1</v>
      </c>
      <c r="Z21" s="1888"/>
      <c r="AA21" s="1749"/>
      <c r="AB21" s="1751"/>
      <c r="AC21" s="1753"/>
      <c r="AD21" s="1151" t="s">
        <v>11</v>
      </c>
      <c r="AE21" s="1949"/>
      <c r="AF21" s="1225"/>
      <c r="AG21" s="1953"/>
      <c r="AH21" s="1954"/>
      <c r="AI21" s="1954"/>
      <c r="AJ21" s="1955"/>
      <c r="AK21" s="1958"/>
      <c r="AL21" s="1959"/>
      <c r="AM21" s="1961"/>
      <c r="AN21" s="1961"/>
      <c r="AO21" s="1963"/>
      <c r="AP21" s="1963"/>
      <c r="AQ21" s="1941"/>
      <c r="AR21" s="1943"/>
      <c r="AS21" s="1946"/>
      <c r="AT21" s="1947"/>
      <c r="AU21" s="1936"/>
      <c r="AV21" s="1937"/>
      <c r="AW21" s="1939"/>
      <c r="AX21" s="1929"/>
      <c r="AY21" s="1931"/>
      <c r="AZ21" s="276" t="s">
        <v>22</v>
      </c>
      <c r="BA21" s="1221">
        <f>IFERROR(_xlfn.LET(_xlpm.b,(Q21*#REF!)/AI15,IF(ISNUMBER(AM15),_xlpm.b*AM15,IF(OR(ISBLANK(AM15),AM15=""),_xlpm.b*AK15,IF(AND(BB21=0,ISNUMBER(Q21)),_xlpm.b/AK15,0)))),0)</f>
        <v>0</v>
      </c>
      <c r="BB21" s="1222">
        <f>IF(AG15&lt;=0,0,IF(ISBLANK(AM15),IFERROR(AK15/AI15,0),IFERROR(AM15/AI15,0)))</f>
        <v>0</v>
      </c>
      <c r="BC21" s="1020"/>
      <c r="BD21" s="135" t="s">
        <v>111</v>
      </c>
      <c r="BE21" s="135" t="s">
        <v>1401</v>
      </c>
      <c r="BF21" s="135" t="s">
        <v>1382</v>
      </c>
      <c r="BG21" s="1213">
        <f>BK21 / 1000</f>
        <v>0.5</v>
      </c>
      <c r="BH21" s="1033" t="s">
        <v>890</v>
      </c>
      <c r="BI21" s="1033" t="s">
        <v>1845</v>
      </c>
      <c r="BJ21" s="1202">
        <f t="shared" si="13"/>
        <v>2</v>
      </c>
      <c r="BK21" s="1224">
        <v>500</v>
      </c>
      <c r="BL21" s="1020"/>
      <c r="BM21" s="1020"/>
      <c r="BN21" s="1020"/>
      <c r="BO21" s="1020"/>
      <c r="BP21" s="1020"/>
      <c r="BQ21" s="1020"/>
      <c r="BR21" s="1153" t="str">
        <f t="shared" si="10"/>
        <v>A</v>
      </c>
      <c r="BS21" s="1206" t="s">
        <v>1882</v>
      </c>
      <c r="BT21" s="1025"/>
      <c r="BU21" s="1025"/>
      <c r="BV21" s="1026"/>
      <c r="BW21" s="1026"/>
      <c r="BX21" s="1150"/>
      <c r="BY21" s="1226" t="s">
        <v>1765</v>
      </c>
      <c r="BZ21" s="1199"/>
      <c r="CA21" s="1199"/>
      <c r="CB21" s="1227">
        <v>45</v>
      </c>
      <c r="CC21" s="1228" t="s">
        <v>20</v>
      </c>
      <c r="CD21" s="432"/>
      <c r="CE21" s="1229"/>
      <c r="CG21" s="1226" t="s">
        <v>1883</v>
      </c>
      <c r="CH21" s="1199"/>
      <c r="CI21" s="1199"/>
      <c r="CJ21" s="1227">
        <v>45</v>
      </c>
      <c r="CK21" s="1228" t="s">
        <v>143</v>
      </c>
      <c r="CL21" s="432"/>
      <c r="CM21" s="1229"/>
      <c r="CO21" s="1226" t="s">
        <v>1884</v>
      </c>
      <c r="CP21" s="1199"/>
      <c r="CQ21" s="1199"/>
      <c r="CR21" s="1227">
        <v>45</v>
      </c>
      <c r="CS21" s="1228" t="s">
        <v>146</v>
      </c>
      <c r="CT21" s="432"/>
      <c r="CU21" s="1229"/>
      <c r="CW21" s="3">
        <v>1</v>
      </c>
    </row>
    <row r="22" spans="1:101" s="877" customFormat="1" ht="21" customHeight="1" thickTop="1">
      <c r="A22" s="1129" t="s">
        <v>22</v>
      </c>
      <c r="B22" s="1145" t="str">
        <f t="shared" si="9"/>
        <v>A</v>
      </c>
      <c r="C22" s="1190" cm="1">
        <f t="array" ref="C22">SUMPRODUCT(LEN(D22:J22))</f>
        <v>0</v>
      </c>
      <c r="D22" s="207"/>
      <c r="E22" s="212"/>
      <c r="F22" s="212"/>
      <c r="G22" s="212"/>
      <c r="H22" s="212"/>
      <c r="I22" s="212"/>
      <c r="J22" s="213"/>
      <c r="K22" s="528" t="s">
        <v>22</v>
      </c>
      <c r="L22" s="28" t="s">
        <v>11</v>
      </c>
      <c r="M22" s="34" t="str">
        <f>M18</f>
        <v>C CHIBOUST PAMPLEMOUSSE | pâtisserie--ENTREMET| Auteur &gt; recette Béghin Say de Jean-Jacques Borne MOF 1994</v>
      </c>
      <c r="N22" s="35">
        <f>N18</f>
        <v>18</v>
      </c>
      <c r="O22" s="34" t="str">
        <f>O18</f>
        <v>desserts</v>
      </c>
      <c r="P22" s="36" t="str">
        <f>P18</f>
        <v>Recette mère ► MILLE-FEUILLE meringue et chiboust pamplemousse aux fraises des bois</v>
      </c>
      <c r="Q22" s="105"/>
      <c r="R22" s="106"/>
      <c r="S22" s="107" t="str">
        <f t="shared" ref="S22:S35" si="15">IF(OR(ISTEXT(Q22), Q22&lt;=0, T22&lt;=0), "", "de")</f>
        <v/>
      </c>
      <c r="T22" s="108">
        <v>150</v>
      </c>
      <c r="U22" s="121" t="s">
        <v>102</v>
      </c>
      <c r="V22" s="148">
        <v>1</v>
      </c>
      <c r="W22" s="1101" t="s">
        <v>100</v>
      </c>
      <c r="X22" s="112">
        <f>IF(Z36=0,0,(Z22/Z36)*Y21*1000)</f>
        <v>260.41666666666663</v>
      </c>
      <c r="Y22" s="113">
        <f>IF(Z36=0, 0, (Q22*V22)/(Z36*Y21))</f>
        <v>0</v>
      </c>
      <c r="Z22" s="114">
        <f>IFERROR(_xlfn.LET(_xlpm.v,IFERROR(_xlfn.XLOOKUP(U22,Q37:AC37,Q38:AC38),_xlfn.XLOOKUP(U22,Q39:AC39,Q40:AC40)),_xlpm.v*T22*IF(ISBLANK(Q22),1,Q22)),0)</f>
        <v>0.15</v>
      </c>
      <c r="AA22" s="115">
        <f>IF(OR(ISBLANK(AB17),AB17=0),0,Q22*AB15*V22/AB17)</f>
        <v>0</v>
      </c>
      <c r="AB22" s="116">
        <f>IF(OR(ISBLANK(AB17),AB17=0),0,Z22*V22*AB15/AB17)</f>
        <v>0.3</v>
      </c>
      <c r="AC22" s="117" t="str">
        <f>_xlfn.LET(_xlpm.unite,SUBSTITUTE(TRIM(U22)," (s)",""),_xlpm.val,AB22,_xlpm.estVol,COUNTIF(W37:AC37,_xlpm.unite)+COUNTIF(W39:AC39,_xlpm.unite)&gt;0,_xlpm.estPoids,COUNTIF(Q37:V37,_xlpm.unite)+COUNTIF(Q39:V39,_xlpm.unite)&gt;0,IF(_xlpm.estVol,IF(ROUND(_xlpm.val,3)&gt;=1,ROUND(_xlpm.val,3)&amp;"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300 g</v>
      </c>
      <c r="AD22" s="1230" t="str">
        <f t="shared" ref="AD22:AD85" si="16">IF(OR(AI22&gt;0,TRIM(AE22)="▼ recette suivante"),"A","►")</f>
        <v>A</v>
      </c>
      <c r="AE22" s="1231" t="str">
        <f t="shared" ref="AE22:AE28" si="17">IF(TRIM(Q22)="Adresse PC","▼ recette suivante",IF(AI22&gt;0,M22,""))</f>
        <v>C CHIBOUST PAMPLEMOUSSE | pâtisserie--ENTREMET| Auteur &gt; recette Béghin Say de Jean-Jacques Borne MOF 1994</v>
      </c>
      <c r="AF22" s="1232">
        <f t="shared" ref="AF22:AF85" si="18">N(AND(L22="A", COUNTIF($BD$15:$BF$62, TRIM(U22))&gt;0))</f>
        <v>1</v>
      </c>
      <c r="AG22" s="1233">
        <f>IF(AF22=1,Z22,0)</f>
        <v>0.15</v>
      </c>
      <c r="AH22" s="1234" t="str">
        <f>IF(AF22=1,IF(AG22&gt;0,"Kg",0),0)</f>
        <v>Kg</v>
      </c>
      <c r="AI22" s="1235">
        <f>IF(AF22=1,N22,0)</f>
        <v>18</v>
      </c>
      <c r="AJ22" s="1236" t="str">
        <f>IF(AF22=1,O22,0)</f>
        <v>desserts</v>
      </c>
      <c r="AK22" s="1237">
        <f t="shared" ref="AK22:AK85" si="19">IF(AI22&gt;0,AM$9,0)</f>
        <v>10</v>
      </c>
      <c r="AL22" s="1238" t="str">
        <f>IF(TRIM(AE22)="▼ recette suivante",AE22,IF(AK22&gt;0,AN$9,0))</f>
        <v>assiettes</v>
      </c>
      <c r="AM22" s="1239"/>
      <c r="AN22" s="1240" t="str">
        <f>IF(AM22&gt;0,AL22,"")</f>
        <v/>
      </c>
      <c r="AO22" s="1241">
        <f>IF(TRIM(AH22)&lt;&gt;"Kg",0,N(AG22)*N(BB22))</f>
        <v>8.3333333333333329E-2</v>
      </c>
      <c r="AP22" s="1242" t="str">
        <f t="shared" ref="AP22:AP85" si="20">IF(AF22=1,IF(OR(AO22="",N(AO22)&lt;=0.000000001),"",_xlfn.XLOOKUP(U22,$BD$15:$BD$62,$BH$15:$BH$62,_xlfn.XLOOKUP(U22,$BE$15:$BE$62,$BH$15:$BH$62,_xlfn.XLOOKUP(U22,$BF$15:$BF$62,$BH$15:$BH$62,"")))),0)</f>
        <v>Kg</v>
      </c>
      <c r="AQ22" s="1243" t="str" cm="1">
        <f t="array" ref="AQ22">IF(AF22&lt;&gt;1,0,IF(OR(AO22="",N(AO22)&lt;=0.000000001),"",IF(OR(AI22="",N(AI22)&lt;=0.000000001),0,IF(ISNUMBER(AO22),IFERROR(_xlfn.LET(_xlpm.r,_xlfn.XLOOKUP(U22,$BD$15:$BD$62,ROW($BD$15:$BD$62),_xlfn.XLOOKUP(U22,$BE$15:$BE$62,ROW($BE$15:$BE$62),_xlfn.XLOOKUP(U22,$BF$15:$BF$62,ROW($BF$15:$BF$62),""))),_xlpm.p,_xlpm.r-MIN(ROW($BD$15:$BD$62))+1,_xlpm.f,INDEX($BG$15:$BG$62,_xlpm.p),_xlpm.u,INDEX($BH$15:$BH$62,_xlpm.p),_xlpm.s,INDEX($BJ$15:$BJ$62,_xlpm.p),_xlpm.q,N(AO22)/_xlpm.f,IF(_xlpm.q&gt;=_xlpm.s,ROUND(_xlpm.q,1)&amp;" "&amp;U22&amp;" = "&amp;ROUND(_xlpm.q*_xlpm.f,1)&amp;" "&amp;_xlpm.u,ROUND(_xlpm.q,1)&amp;" "&amp;U22)),""),""))))</f>
        <v>83.3 g</v>
      </c>
      <c r="AR22" s="1244"/>
      <c r="AS22" s="1241">
        <f t="shared" ref="AS22:AS49" si="21">IF(TRIM(AE22)="▼ recette suivante","▼next recipe ",IF(AO22="","",IF(ISBLANK(AR22),AO22,ROUND(AO22*(1-MIN(1,MAX(0,IF(AR22&gt;1,AR22/100,AR22)))),3))))</f>
        <v>8.3333333333333329E-2</v>
      </c>
      <c r="AT22" s="1242" t="str">
        <f>IF(AF22=1,AP22,"")</f>
        <v>Kg</v>
      </c>
      <c r="AU22" s="1245">
        <f>_xlfn.LET(_xlpm.EPS,0.000000001,IF(ISNUMBER(BA22),IF(ABS(BA22)&lt;=_xlpm.EPS,0,BA22),0))</f>
        <v>0</v>
      </c>
      <c r="AV22" s="1246" t="str">
        <f>IF(AF22=1,IF(N(AU22)&gt;0.000000001,R22,""),"")</f>
        <v/>
      </c>
      <c r="AW22" s="1247">
        <v>1</v>
      </c>
      <c r="AX22" s="1248">
        <f t="shared" ref="AX22:AX85" si="22">IF(AI22=0,0,IF(OR(ISBLANK(AW22),ISTEXT(AU22)),0,(IF(AO22=0,Q22,AO22)*AW22)))</f>
        <v>8.3333333333333329E-2</v>
      </c>
      <c r="AY22" s="1249" t="str">
        <f t="shared" ref="AY22:AY49" si="23">IF(IFERROR(SEARCH("Adresse PC",TRIM(Q22)),0)&gt;0,"▼ receta siguiente",IF(AS22&gt;0,W22,""))</f>
        <v>crème</v>
      </c>
      <c r="AZ22" s="276" t="s">
        <v>22</v>
      </c>
      <c r="BA22" s="1221">
        <f t="shared" ref="BA22:BA85" si="24">IFERROR(_xlfn.LET(_xlpm.EPS,0.000000001,_xlpm.b,Q22/AI22,IF(ISNUMBER(AM22),_xlpm.b*AM22,IF(OR(ISBLANK(AM22),AM22=""),_xlpm.b*AK22,IF(AND(BB22=0,ISNUMBER(Q22)),_xlpm.b/AK22,0)))),0)</f>
        <v>0</v>
      </c>
      <c r="BB22" s="1222">
        <f>IF(AG22&gt;0,IFERROR(IF(OR(ISBLANK(AM22),AM22=""),AK22,AM22)/AI22,0),0)</f>
        <v>0.55555555555555558</v>
      </c>
      <c r="BC22" s="1020"/>
      <c r="BD22" s="135" t="s">
        <v>150</v>
      </c>
      <c r="BE22" s="135" t="s">
        <v>1400</v>
      </c>
      <c r="BF22" s="135" t="s">
        <v>1381</v>
      </c>
      <c r="BG22" s="1213">
        <f>BK22 / 1000</f>
        <v>0.33300000000000002</v>
      </c>
      <c r="BH22" s="1033" t="s">
        <v>890</v>
      </c>
      <c r="BI22" s="1033" t="s">
        <v>1845</v>
      </c>
      <c r="BJ22" s="1202">
        <f t="shared" si="13"/>
        <v>3</v>
      </c>
      <c r="BK22" s="1224">
        <v>333</v>
      </c>
      <c r="BL22" s="1020"/>
      <c r="BM22" s="1020"/>
      <c r="BN22" s="1020"/>
      <c r="BO22" s="1020"/>
      <c r="BP22" s="1020"/>
      <c r="BQ22" s="1020"/>
      <c r="BR22" s="1153" t="str">
        <f t="shared" si="10"/>
        <v>A</v>
      </c>
      <c r="BS22" s="1027"/>
      <c r="BT22" s="1025"/>
      <c r="BU22" s="1025"/>
      <c r="BV22" s="1026"/>
      <c r="BW22" s="1026"/>
      <c r="BX22" s="1150"/>
      <c r="BY22" s="1250"/>
      <c r="BZ22" s="432"/>
      <c r="CA22" s="432"/>
      <c r="CB22" s="432"/>
      <c r="CC22" s="1251" t="s">
        <v>1885</v>
      </c>
      <c r="CD22" s="432"/>
      <c r="CE22" s="1229"/>
      <c r="CG22" s="1250"/>
      <c r="CH22" s="432"/>
      <c r="CI22" s="432"/>
      <c r="CJ22" s="432"/>
      <c r="CK22" s="1251" t="s">
        <v>1886</v>
      </c>
      <c r="CL22" s="432"/>
      <c r="CM22" s="1229"/>
      <c r="CO22" s="1250"/>
      <c r="CP22" s="432"/>
      <c r="CQ22" s="432"/>
      <c r="CR22" s="432"/>
      <c r="CS22" s="1251" t="s">
        <v>1887</v>
      </c>
      <c r="CT22" s="432"/>
      <c r="CU22" s="1229"/>
      <c r="CW22" s="3">
        <v>1</v>
      </c>
    </row>
    <row r="23" spans="1:101" s="877" customFormat="1" ht="21" customHeight="1">
      <c r="A23" s="1129" t="s">
        <v>22</v>
      </c>
      <c r="B23" s="1145" t="str">
        <f t="shared" si="9"/>
        <v>A</v>
      </c>
      <c r="C23" s="1190" cm="1">
        <f t="array" ref="C23">SUMPRODUCT(LEN(D23:J23))</f>
        <v>0</v>
      </c>
      <c r="D23" s="207"/>
      <c r="E23" s="212"/>
      <c r="F23" s="212"/>
      <c r="G23" s="212"/>
      <c r="H23" s="212"/>
      <c r="I23" s="212"/>
      <c r="J23" s="213"/>
      <c r="K23" s="528" t="s">
        <v>22</v>
      </c>
      <c r="L23" s="120" t="str">
        <f t="shared" ref="L23:L35" si="25">IF(W23&lt;&gt;"","A","►")</f>
        <v>A</v>
      </c>
      <c r="M23" s="34" t="str">
        <f>M18</f>
        <v>C CHIBOUST PAMPLEMOUSSE | pâtisserie--ENTREMET| Auteur &gt; recette Béghin Say de Jean-Jacques Borne MOF 1994</v>
      </c>
      <c r="N23" s="35">
        <f>N18</f>
        <v>18</v>
      </c>
      <c r="O23" s="34" t="str">
        <f>O18</f>
        <v>desserts</v>
      </c>
      <c r="P23" s="36" t="str">
        <f>P18</f>
        <v>Recette mère ► MILLE-FEUILLE meringue et chiboust pamplemousse aux fraises des bois</v>
      </c>
      <c r="Q23" s="105"/>
      <c r="R23" s="106"/>
      <c r="S23" s="107" t="str">
        <f t="shared" si="15"/>
        <v/>
      </c>
      <c r="T23" s="108">
        <v>8</v>
      </c>
      <c r="U23" s="121" t="s">
        <v>102</v>
      </c>
      <c r="V23" s="148">
        <v>1</v>
      </c>
      <c r="W23" s="1102" t="s">
        <v>103</v>
      </c>
      <c r="X23" s="112">
        <f>IF(Z36=0,0,(Z23/Z36)*Y21*1000)</f>
        <v>13.888888888888888</v>
      </c>
      <c r="Y23" s="122">
        <f>IF(Z36=0, 0, (Q23*V23)/(Z36*Y21))</f>
        <v>0</v>
      </c>
      <c r="Z23" s="114">
        <f>IFERROR(_xlfn.LET(_xlpm.v,IFERROR(_xlfn.XLOOKUP(U23,Q37:AC37,Q38:AC38),_xlfn.XLOOKUP(U23,Q39:AC39,Q40:AC40)),_xlpm.v*T23*IF(ISBLANK(Q23),1,Q23)),0)</f>
        <v>8.0000000000000002E-3</v>
      </c>
      <c r="AA23" s="123">
        <f>IF(OR(ISBLANK(AB17),AB17=0),0,Q23*AB15*V23/AB17)</f>
        <v>0</v>
      </c>
      <c r="AB23" s="116">
        <f>IF(OR(ISBLANK(AB17),AB17=0),0,Z23*V23*AB15/AB17)</f>
        <v>1.6E-2</v>
      </c>
      <c r="AC23" s="124" t="str">
        <f>_xlfn.LET(_xlpm.unite,SUBSTITUTE(TRIM(U23)," (s)",""),_xlpm.val,AB23,_xlpm.estVol,COUNTIF(W37:AC37,_xlpm.unite)+COUNTIF(W39:AC39,_xlpm.unite)&gt;0,_xlpm.estPoids,COUNTIF(Q37:V37,_xlpm.unite)+COUNTIF(Q39:V39,_xlpm.unite)&gt;0,IF(_xlpm.estVol,IF(ROUND(_xlpm.val,3)&gt;=1,ROUND(_xlpm.val,3)&amp;"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16 g</v>
      </c>
      <c r="AD23" s="1230" t="str">
        <f t="shared" si="16"/>
        <v>A</v>
      </c>
      <c r="AE23" s="1231" t="str">
        <f t="shared" si="17"/>
        <v>C CHIBOUST PAMPLEMOUSSE | pâtisserie--ENTREMET| Auteur &gt; recette Béghin Say de Jean-Jacques Borne MOF 1994</v>
      </c>
      <c r="AF23" s="1232">
        <f t="shared" si="18"/>
        <v>1</v>
      </c>
      <c r="AG23" s="1252">
        <f t="shared" ref="AG23:AG86" si="26">IF(AF23=1,Z23,0)</f>
        <v>8.0000000000000002E-3</v>
      </c>
      <c r="AH23" s="1234" t="str">
        <f t="shared" ref="AH23:AH86" si="27">IF(AF23=1,IF(AG23&gt;0,"Kg",0),0)</f>
        <v>Kg</v>
      </c>
      <c r="AI23" s="1235">
        <f t="shared" ref="AI23:AI86" si="28">IF(AF23=1,N23,0)</f>
        <v>18</v>
      </c>
      <c r="AJ23" s="1236" t="str">
        <f>_xlfn.LET(_xlpm.EPS,0.000000001,_xlpm.hasQ,AND(ISNUMBER(Q23),ABS(Q23)&gt;_xlpm.EPS),_xlpm.hasX,AND(ISNUMBER(Z23),ABS(Z23)&gt;_xlpm.EPS),_xlpm.hasZ,AND(ISNUMBER(AB23),ABS(AB23)&gt;_xlpm.EPS),IF(AI23=0,0,IF(OR(_xlpm.hasQ,_xlpm.hasX,_xlpm.hasZ),O23,"")))</f>
        <v>desserts</v>
      </c>
      <c r="AK23" s="1253">
        <f t="shared" si="19"/>
        <v>10</v>
      </c>
      <c r="AL23" s="1254" t="str">
        <f t="shared" ref="AL23:AL58" si="29">IF(TRIM(AE23)="▼ recette suivante",AE23,IF(AK23&gt;0,AN$9,0))</f>
        <v>assiettes</v>
      </c>
      <c r="AM23" s="1239"/>
      <c r="AN23" s="1255" t="str">
        <f>IF(AM23&gt;0,AL23,"")</f>
        <v/>
      </c>
      <c r="AO23" s="1256">
        <f t="shared" ref="AO23:AO86" si="30">IF(TRIM(AH23)&lt;&gt;"Kg",0,N(AG23)*N(BB23))</f>
        <v>4.4444444444444444E-3</v>
      </c>
      <c r="AP23" s="1257" t="str">
        <f t="shared" si="20"/>
        <v>Kg</v>
      </c>
      <c r="AQ23" s="1258" t="str" cm="1">
        <f t="array" ref="AQ23">IF(AF23&lt;&gt;1,0,IF(OR(AO23="",N(AO23)&lt;=0.000000001),"",IF(OR(AI23="",N(AI23)&lt;=0.000000001),0,IF(ISNUMBER(AO23),IFERROR(_xlfn.LET(_xlpm.r,_xlfn.XLOOKUP(U23,$BD$15:$BD$62,ROW($BD$15:$BD$62),_xlfn.XLOOKUP(U23,$BE$15:$BE$62,ROW($BE$15:$BE$62),_xlfn.XLOOKUP(U23,$BF$15:$BF$62,ROW($BF$15:$BF$62),""))),_xlpm.p,_xlpm.r-MIN(ROW($BD$15:$BD$62))+1,_xlpm.f,INDEX($BG$15:$BG$62,_xlpm.p),_xlpm.u,INDEX($BH$15:$BH$62,_xlpm.p),_xlpm.s,INDEX($BJ$15:$BJ$62,_xlpm.p),_xlpm.q,N(AO23)/_xlpm.f,IF(_xlpm.q&gt;=_xlpm.s,ROUND(_xlpm.q,1)&amp;" "&amp;U23&amp;" = "&amp;ROUND(_xlpm.q*_xlpm.f,1)&amp;" "&amp;_xlpm.u,ROUND(_xlpm.q,1)&amp;" "&amp;U23)),""),""))))</f>
        <v>4.4 g</v>
      </c>
      <c r="AR23" s="1259"/>
      <c r="AS23" s="1256">
        <f t="shared" si="21"/>
        <v>4.4444444444444444E-3</v>
      </c>
      <c r="AT23" s="1257" t="str">
        <f t="shared" ref="AT23:AT86" si="31">IF(AF23=1,AP23,"")</f>
        <v>Kg</v>
      </c>
      <c r="AU23" s="1260">
        <f>_xlfn.LET(_xlpm.EPS,0.000000001,IF(ISNUMBER(BA23),IF(ABS(BA23)&lt;=_xlpm.EPS,0,BA23),0))</f>
        <v>0</v>
      </c>
      <c r="AV23" s="1261" t="str">
        <f t="shared" ref="AV23:AV86" si="32">IF(AF23=1,IF(N(AU23)&gt;0.000000001,R23,""),"")</f>
        <v/>
      </c>
      <c r="AW23" s="1247">
        <v>1</v>
      </c>
      <c r="AX23" s="1262">
        <f t="shared" si="22"/>
        <v>4.4444444444444444E-3</v>
      </c>
      <c r="AY23" s="1249" t="str">
        <f t="shared" si="23"/>
        <v>zestes de pamplemousse</v>
      </c>
      <c r="AZ23" s="276" t="s">
        <v>22</v>
      </c>
      <c r="BA23" s="1221">
        <f t="shared" si="24"/>
        <v>0</v>
      </c>
      <c r="BB23" s="1222">
        <f t="shared" ref="BB23:BB86" si="33">IF(AG23&gt;0,IFERROR(IF(OR(ISBLANK(AM23),AM23=""),AK23,AM23)/AI23,0),0)</f>
        <v>0.55555555555555558</v>
      </c>
      <c r="BC23" s="1020"/>
      <c r="BD23" s="1034" t="s">
        <v>0</v>
      </c>
      <c r="BE23" s="1034" t="s">
        <v>0</v>
      </c>
      <c r="BF23" s="1034" t="s">
        <v>0</v>
      </c>
      <c r="BG23" s="1213">
        <v>1</v>
      </c>
      <c r="BH23" s="1263" t="s">
        <v>1888</v>
      </c>
      <c r="BI23" s="1263" t="s">
        <v>1889</v>
      </c>
      <c r="BJ23" s="1202">
        <f t="shared" si="13"/>
        <v>1</v>
      </c>
      <c r="BK23" s="1264">
        <v>1000</v>
      </c>
      <c r="BL23" s="1020"/>
      <c r="BM23" s="1020"/>
      <c r="BN23" s="1020"/>
      <c r="BO23" s="1020"/>
      <c r="BP23" s="1020"/>
      <c r="BQ23" s="1020"/>
      <c r="BR23" s="1153" t="str">
        <f t="shared" si="10"/>
        <v>A</v>
      </c>
      <c r="BS23" s="1029"/>
      <c r="BT23" s="1029"/>
      <c r="BU23" s="1029"/>
      <c r="BV23" s="1029"/>
      <c r="BW23" s="1029"/>
      <c r="BX23" s="1150"/>
      <c r="BY23" s="1250"/>
      <c r="BZ23" s="432"/>
      <c r="CA23" s="432"/>
      <c r="CB23" s="432"/>
      <c r="CC23" s="1265" t="s">
        <v>1890</v>
      </c>
      <c r="CD23" s="432"/>
      <c r="CE23" s="1229"/>
      <c r="CG23" s="1250"/>
      <c r="CH23" s="432"/>
      <c r="CI23" s="432"/>
      <c r="CJ23" s="432"/>
      <c r="CK23" s="1251" t="s">
        <v>1891</v>
      </c>
      <c r="CL23" s="432"/>
      <c r="CM23" s="1229"/>
      <c r="CO23" s="1250"/>
      <c r="CP23" s="432"/>
      <c r="CQ23" s="432"/>
      <c r="CR23" s="432"/>
      <c r="CS23" s="1265" t="s">
        <v>1892</v>
      </c>
      <c r="CT23" s="432"/>
      <c r="CU23" s="1229"/>
      <c r="CW23" s="3">
        <v>1</v>
      </c>
    </row>
    <row r="24" spans="1:101" s="877" customFormat="1" ht="21" customHeight="1">
      <c r="A24" s="1129" t="s">
        <v>22</v>
      </c>
      <c r="B24" s="1145" t="str">
        <f t="shared" si="9"/>
        <v>A</v>
      </c>
      <c r="C24" s="1190" cm="1">
        <f t="array" ref="C24">SUMPRODUCT(LEN(D24:J24))</f>
        <v>0</v>
      </c>
      <c r="D24" s="207"/>
      <c r="E24" s="212"/>
      <c r="F24" s="212"/>
      <c r="G24" s="212"/>
      <c r="H24" s="212"/>
      <c r="I24" s="212"/>
      <c r="J24" s="213"/>
      <c r="K24" s="528" t="s">
        <v>22</v>
      </c>
      <c r="L24" s="120" t="str">
        <f t="shared" si="25"/>
        <v>A</v>
      </c>
      <c r="M24" s="34" t="str">
        <f>M18</f>
        <v>C CHIBOUST PAMPLEMOUSSE | pâtisserie--ENTREMET| Auteur &gt; recette Béghin Say de Jean-Jacques Borne MOF 1994</v>
      </c>
      <c r="N24" s="35">
        <f>N18</f>
        <v>18</v>
      </c>
      <c r="O24" s="34" t="str">
        <f>O18</f>
        <v>desserts</v>
      </c>
      <c r="P24" s="36" t="str">
        <f>P18</f>
        <v>Recette mère ► MILLE-FEUILLE meringue et chiboust pamplemousse aux fraises des bois</v>
      </c>
      <c r="Q24" s="105"/>
      <c r="R24" s="125"/>
      <c r="S24" s="107" t="str">
        <f t="shared" si="15"/>
        <v/>
      </c>
      <c r="T24" s="108">
        <v>105</v>
      </c>
      <c r="U24" s="121" t="s">
        <v>102</v>
      </c>
      <c r="V24" s="148">
        <v>1</v>
      </c>
      <c r="W24" s="1102" t="s">
        <v>3386</v>
      </c>
      <c r="X24" s="112">
        <f>IF(Z36=0,0,(Z24/Z36)*Y21*1000)</f>
        <v>182.29166666666663</v>
      </c>
      <c r="Y24" s="122">
        <f>IF(Z36=0, 0, (Q24*V24)/(Z36*Y21))</f>
        <v>0</v>
      </c>
      <c r="Z24" s="114">
        <f>IFERROR(_xlfn.LET(_xlpm.v,IFERROR(_xlfn.XLOOKUP(U24,Q37:AC37,Q38:AC38),_xlfn.XLOOKUP(U24,Q39:AC39,Q40:AC40)),_xlpm.v*T24*IF(ISBLANK(Q24),1,Q24)),0)</f>
        <v>0.105</v>
      </c>
      <c r="AA24" s="127">
        <f>IF(OR(ISBLANK(AB17),AB17=0),0,Q24*AB15*V24/AB17)</f>
        <v>0</v>
      </c>
      <c r="AB24" s="116">
        <f>IF(OR(ISBLANK(AB17),AB17=0),0,Z24*V24*AB15/AB17)</f>
        <v>0.21</v>
      </c>
      <c r="AC24" s="128" t="str">
        <f>_xlfn.LET(_xlpm.unite,SUBSTITUTE(TRIM(U24)," (s)",""),_xlpm.val,AB24,_xlpm.estVol,COUNTIF(W37:AC37,_xlpm.unite)+COUNTIF(W39:AC39,_xlpm.unite)&gt;0,_xlpm.estPoids,COUNTIF(Q37:V37,_xlpm.unite)+COUNTIF(Q39:V39,_xlpm.unite)&gt;0,IF(_xlpm.estVol,IF(ROUND(_xlpm.val,3)&gt;=1,ROUND(_xlpm.val,3)&amp;"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210 g</v>
      </c>
      <c r="AD24" s="1230" t="str">
        <f t="shared" si="16"/>
        <v>A</v>
      </c>
      <c r="AE24" s="1231" t="str">
        <f t="shared" si="17"/>
        <v>C CHIBOUST PAMPLEMOUSSE | pâtisserie--ENTREMET| Auteur &gt; recette Béghin Say de Jean-Jacques Borne MOF 1994</v>
      </c>
      <c r="AF24" s="1232">
        <f t="shared" si="18"/>
        <v>1</v>
      </c>
      <c r="AG24" s="1252">
        <f t="shared" si="26"/>
        <v>0.105</v>
      </c>
      <c r="AH24" s="1234" t="str">
        <f t="shared" si="27"/>
        <v>Kg</v>
      </c>
      <c r="AI24" s="1235">
        <f t="shared" si="28"/>
        <v>18</v>
      </c>
      <c r="AJ24" s="1236" t="str">
        <f>_xlfn.LET(_xlpm.EPS,0.000000001,_xlpm.hasQ,AND(ISNUMBER(Q24),ABS(Q24)&gt;_xlpm.EPS),_xlpm.hasX,AND(ISNUMBER(Z24),ABS(Z24)&gt;_xlpm.EPS),_xlpm.hasZ,AND(ISNUMBER(AB24),ABS(AB24)&gt;_xlpm.EPS),IF(AI24=0,0,IF(OR(_xlpm.hasQ,_xlpm.hasX,_xlpm.hasZ),O24,"")))</f>
        <v>desserts</v>
      </c>
      <c r="AK24" s="1237">
        <f t="shared" si="19"/>
        <v>10</v>
      </c>
      <c r="AL24" s="1238" t="str">
        <f t="shared" si="29"/>
        <v>assiettes</v>
      </c>
      <c r="AM24" s="1239"/>
      <c r="AN24" s="1240" t="str">
        <f>IF(AM24&gt;0,AL24,"")</f>
        <v/>
      </c>
      <c r="AO24" s="1241">
        <f t="shared" si="30"/>
        <v>5.8333333333333334E-2</v>
      </c>
      <c r="AP24" s="1242" t="str">
        <f t="shared" si="20"/>
        <v>Kg</v>
      </c>
      <c r="AQ24" s="1243" t="str" cm="1">
        <f t="array" ref="AQ24">IF(AF24&lt;&gt;1,0,IF(OR(AO24="",N(AO24)&lt;=0.000000001),"",IF(OR(AI24="",N(AI24)&lt;=0.000000001),0,IF(ISNUMBER(AO24),IFERROR(_xlfn.LET(_xlpm.r,_xlfn.XLOOKUP(U24,$BD$15:$BD$62,ROW($BD$15:$BD$62),_xlfn.XLOOKUP(U24,$BE$15:$BE$62,ROW($BE$15:$BE$62),_xlfn.XLOOKUP(U24,$BF$15:$BF$62,ROW($BF$15:$BF$62),""))),_xlpm.p,_xlpm.r-MIN(ROW($BD$15:$BD$62))+1,_xlpm.f,INDEX($BG$15:$BG$62,_xlpm.p),_xlpm.u,INDEX($BH$15:$BH$62,_xlpm.p),_xlpm.s,INDEX($BJ$15:$BJ$62,_xlpm.p),_xlpm.q,N(AO24)/_xlpm.f,IF(_xlpm.q&gt;=_xlpm.s,ROUND(_xlpm.q,1)&amp;" "&amp;U24&amp;" = "&amp;ROUND(_xlpm.q*_xlpm.f,1)&amp;" "&amp;_xlpm.u,ROUND(_xlpm.q,1)&amp;" "&amp;U24)),""),""))))</f>
        <v>58.3 g</v>
      </c>
      <c r="AR24" s="1259"/>
      <c r="AS24" s="1241">
        <f t="shared" si="21"/>
        <v>5.8333333333333334E-2</v>
      </c>
      <c r="AT24" s="1242" t="str">
        <f t="shared" si="31"/>
        <v>Kg</v>
      </c>
      <c r="AU24" s="1245">
        <f t="shared" ref="AU24:AU87" si="34">_xlfn.LET(_xlpm.EPS,0.000000001,IF(ISNUMBER(BA24),IF(ABS(BA24)&lt;=_xlpm.EPS,0,BA24),0))</f>
        <v>0</v>
      </c>
      <c r="AV24" s="1246" t="str">
        <f t="shared" si="32"/>
        <v/>
      </c>
      <c r="AW24" s="1247">
        <v>1</v>
      </c>
      <c r="AX24" s="1248">
        <f t="shared" si="22"/>
        <v>5.8333333333333334E-2</v>
      </c>
      <c r="AY24" s="1249" t="str">
        <f t="shared" si="23"/>
        <v>jaunes d'œufs</v>
      </c>
      <c r="AZ24" s="276" t="s">
        <v>22</v>
      </c>
      <c r="BA24" s="1221">
        <f t="shared" si="24"/>
        <v>0</v>
      </c>
      <c r="BB24" s="1222">
        <f t="shared" si="33"/>
        <v>0.55555555555555558</v>
      </c>
      <c r="BC24" s="1020"/>
      <c r="BD24" s="109" t="s">
        <v>99</v>
      </c>
      <c r="BE24" s="109" t="s">
        <v>99</v>
      </c>
      <c r="BF24" s="109" t="s">
        <v>99</v>
      </c>
      <c r="BG24" s="1213">
        <v>0.1</v>
      </c>
      <c r="BH24" s="1263" t="s">
        <v>1888</v>
      </c>
      <c r="BI24" s="1263" t="s">
        <v>1889</v>
      </c>
      <c r="BJ24" s="1202">
        <f>ROUND(1/BG24,0)</f>
        <v>10</v>
      </c>
      <c r="BK24" s="1264">
        <v>100</v>
      </c>
      <c r="BL24" s="1020"/>
      <c r="BM24" s="1020"/>
      <c r="BN24" s="1020"/>
      <c r="BO24" s="1020"/>
      <c r="BP24" s="1020"/>
      <c r="BQ24" s="1020"/>
      <c r="BR24" s="1153" t="str">
        <f t="shared" si="10"/>
        <v>A</v>
      </c>
      <c r="BS24" s="1029"/>
      <c r="BT24" s="1029"/>
      <c r="BU24" s="1029"/>
      <c r="BV24" s="1029"/>
      <c r="BW24" s="1029"/>
      <c r="BX24" s="1150"/>
      <c r="BY24" s="1207"/>
      <c r="BZ24" s="1266"/>
      <c r="CA24" s="1199"/>
      <c r="CB24" s="1267" t="s">
        <v>1893</v>
      </c>
      <c r="CC24" s="1199"/>
      <c r="CD24" s="1199"/>
      <c r="CE24" s="1200"/>
      <c r="CG24" s="1207"/>
      <c r="CH24" s="1266"/>
      <c r="CI24" s="1199"/>
      <c r="CJ24" s="1267" t="s">
        <v>1894</v>
      </c>
      <c r="CK24" s="1199"/>
      <c r="CL24" s="1199"/>
      <c r="CM24" s="1200"/>
      <c r="CO24" s="1207"/>
      <c r="CP24" s="1266"/>
      <c r="CQ24" s="1199"/>
      <c r="CR24" s="1267" t="s">
        <v>1895</v>
      </c>
      <c r="CS24" s="1199"/>
      <c r="CT24" s="1199"/>
      <c r="CU24" s="1200"/>
      <c r="CW24" s="3">
        <v>1</v>
      </c>
    </row>
    <row r="25" spans="1:101" s="877" customFormat="1" ht="21" customHeight="1">
      <c r="A25" s="1129" t="s">
        <v>22</v>
      </c>
      <c r="B25" s="1145" t="str">
        <f t="shared" si="9"/>
        <v>A</v>
      </c>
      <c r="C25" s="1190" cm="1">
        <f t="array" ref="C25">SUMPRODUCT(LEN(D25:J25))</f>
        <v>0</v>
      </c>
      <c r="D25" s="207"/>
      <c r="E25" s="212"/>
      <c r="F25" s="212"/>
      <c r="G25" s="212"/>
      <c r="H25" s="212"/>
      <c r="I25" s="212"/>
      <c r="J25" s="213"/>
      <c r="K25" s="528" t="s">
        <v>22</v>
      </c>
      <c r="L25" s="120" t="str">
        <f t="shared" si="25"/>
        <v>A</v>
      </c>
      <c r="M25" s="34" t="str">
        <f>M18</f>
        <v>C CHIBOUST PAMPLEMOUSSE | pâtisserie--ENTREMET| Auteur &gt; recette Béghin Say de Jean-Jacques Borne MOF 1994</v>
      </c>
      <c r="N25" s="35">
        <f>N18</f>
        <v>18</v>
      </c>
      <c r="O25" s="34" t="str">
        <f>O18</f>
        <v>desserts</v>
      </c>
      <c r="P25" s="36" t="str">
        <f>P18</f>
        <v>Recette mère ► MILLE-FEUILLE meringue et chiboust pamplemousse aux fraises des bois</v>
      </c>
      <c r="Q25" s="105"/>
      <c r="R25" s="125"/>
      <c r="S25" s="107" t="str">
        <f t="shared" si="15"/>
        <v/>
      </c>
      <c r="T25" s="108">
        <v>35</v>
      </c>
      <c r="U25" s="121" t="s">
        <v>102</v>
      </c>
      <c r="V25" s="148">
        <v>1</v>
      </c>
      <c r="W25" s="1102" t="s">
        <v>3387</v>
      </c>
      <c r="X25" s="112">
        <f>IF(Z36=0,0,(Z25/Z36)*Y21*1000)</f>
        <v>60.763888888888886</v>
      </c>
      <c r="Y25" s="122">
        <f>IF(Z36=0, 0, (Q25*V25)/(Z36*Y21))</f>
        <v>0</v>
      </c>
      <c r="Z25" s="114">
        <f>IFERROR(_xlfn.LET(_xlpm.v,IFERROR(_xlfn.XLOOKUP(U25,Q37:AC37,Q38:AC38),_xlfn.XLOOKUP(U25,Q39:AC39,Q40:AC40)),_xlpm.v*T25*IF(ISBLANK(Q25),1,Q25)),0)</f>
        <v>3.5000000000000003E-2</v>
      </c>
      <c r="AA25" s="123">
        <f>IF(OR(ISBLANK(AB17),AB17=0),0,Q25*AB15*V25/AB17)</f>
        <v>0</v>
      </c>
      <c r="AB25" s="116">
        <f>IF(OR(ISBLANK(AB17),AB17=0),0,Z25*V25*AB15/AB17)</f>
        <v>7.0000000000000007E-2</v>
      </c>
      <c r="AC25" s="124" t="str">
        <f>_xlfn.LET(_xlpm.unite,SUBSTITUTE(TRIM(U25)," (s)",""),_xlpm.val,AB25,_xlpm.estVol,COUNTIF(W37:AC37,_xlpm.unite)+COUNTIF(W39:AC39,_xlpm.unite)&gt;0,_xlpm.estPoids,COUNTIF(Q37:V37,_xlpm.unite)+COUNTIF(Q39:V39,_xlpm.unite)&gt;0,IF(_xlpm.estVol,IF(ROUND(_xlpm.val,3)&gt;=1,ROUND(_xlpm.val,3)&amp;"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70 g</v>
      </c>
      <c r="AD25" s="1230" t="str">
        <f t="shared" si="16"/>
        <v>A</v>
      </c>
      <c r="AE25" s="1231" t="str">
        <f t="shared" si="17"/>
        <v>C CHIBOUST PAMPLEMOUSSE | pâtisserie--ENTREMET| Auteur &gt; recette Béghin Say de Jean-Jacques Borne MOF 1994</v>
      </c>
      <c r="AF25" s="1232">
        <f t="shared" si="18"/>
        <v>1</v>
      </c>
      <c r="AG25" s="1252">
        <f t="shared" si="26"/>
        <v>3.5000000000000003E-2</v>
      </c>
      <c r="AH25" s="1234" t="str">
        <f t="shared" si="27"/>
        <v>Kg</v>
      </c>
      <c r="AI25" s="1235">
        <f t="shared" si="28"/>
        <v>18</v>
      </c>
      <c r="AJ25" s="1236" t="str">
        <f>_xlfn.LET(_xlpm.EPS,0.000000001,_xlpm.q,N(Q25),_xlpm.x,N(Z25),_xlpm.z,N(AB25),IF(AI25=0,0,IF(SUM(ABS(_xlpm.q),ABS(_xlpm.x),ABS(_xlpm.z))&gt;_xlpm.EPS,O25,"")))</f>
        <v>desserts</v>
      </c>
      <c r="AK25" s="1253">
        <f t="shared" si="19"/>
        <v>10</v>
      </c>
      <c r="AL25" s="1254" t="str">
        <f t="shared" si="29"/>
        <v>assiettes</v>
      </c>
      <c r="AM25" s="1239"/>
      <c r="AN25" s="1255" t="str">
        <f>IF(AM25&gt;0,AL25,"")</f>
        <v/>
      </c>
      <c r="AO25" s="1256">
        <f t="shared" si="30"/>
        <v>1.9444444444444448E-2</v>
      </c>
      <c r="AP25" s="1257" t="str">
        <f t="shared" si="20"/>
        <v>Kg</v>
      </c>
      <c r="AQ25" s="1258" t="str" cm="1">
        <f t="array" ref="AQ25">IF(AF25&lt;&gt;1,0,IF(OR(AO25="",N(AO25)&lt;=0.000000001),"",IF(OR(AI25="",N(AI25)&lt;=0.000000001),0,IF(ISNUMBER(AO25),IFERROR(_xlfn.LET(_xlpm.r,_xlfn.XLOOKUP(U25,$BD$15:$BD$62,ROW($BD$15:$BD$62),_xlfn.XLOOKUP(U25,$BE$15:$BE$62,ROW($BE$15:$BE$62),_xlfn.XLOOKUP(U25,$BF$15:$BF$62,ROW($BF$15:$BF$62),""))),_xlpm.p,_xlpm.r-MIN(ROW($BD$15:$BD$62))+1,_xlpm.f,INDEX($BG$15:$BG$62,_xlpm.p),_xlpm.u,INDEX($BH$15:$BH$62,_xlpm.p),_xlpm.s,INDEX($BJ$15:$BJ$62,_xlpm.p),_xlpm.q,N(AO25)/_xlpm.f,IF(_xlpm.q&gt;=_xlpm.s,ROUND(_xlpm.q,1)&amp;" "&amp;U25&amp;" = "&amp;ROUND(_xlpm.q*_xlpm.f,1)&amp;" "&amp;_xlpm.u,ROUND(_xlpm.q,1)&amp;" "&amp;U25)),""),""))))</f>
        <v>19.4 g</v>
      </c>
      <c r="AR25" s="1259"/>
      <c r="AS25" s="1256">
        <f t="shared" si="21"/>
        <v>1.9444444444444448E-2</v>
      </c>
      <c r="AT25" s="1257" t="str">
        <f t="shared" si="31"/>
        <v>Kg</v>
      </c>
      <c r="AU25" s="1260">
        <f t="shared" si="34"/>
        <v>0</v>
      </c>
      <c r="AV25" s="1261" t="str">
        <f t="shared" si="32"/>
        <v/>
      </c>
      <c r="AW25" s="1247">
        <v>1</v>
      </c>
      <c r="AX25" s="1262">
        <f t="shared" si="22"/>
        <v>1.9444444444444448E-2</v>
      </c>
      <c r="AY25" s="1249" t="str">
        <f t="shared" si="23"/>
        <v>cassonade antillaise</v>
      </c>
      <c r="AZ25" s="276" t="s">
        <v>22</v>
      </c>
      <c r="BA25" s="1221">
        <f t="shared" si="24"/>
        <v>0</v>
      </c>
      <c r="BB25" s="1222">
        <f t="shared" si="33"/>
        <v>0.55555555555555558</v>
      </c>
      <c r="BC25" s="1020"/>
      <c r="BD25" s="109" t="s">
        <v>151</v>
      </c>
      <c r="BE25" s="109" t="s">
        <v>151</v>
      </c>
      <c r="BF25" s="109" t="s">
        <v>151</v>
      </c>
      <c r="BG25" s="1213">
        <v>0.01</v>
      </c>
      <c r="BH25" s="1263" t="s">
        <v>1888</v>
      </c>
      <c r="BI25" s="1263" t="s">
        <v>1889</v>
      </c>
      <c r="BJ25" s="1032">
        <v>100</v>
      </c>
      <c r="BK25" s="1264">
        <v>10</v>
      </c>
      <c r="BL25" s="1020"/>
      <c r="BN25" s="1020"/>
      <c r="BO25" s="1020"/>
      <c r="BP25" s="1020"/>
      <c r="BQ25" s="1020"/>
      <c r="BR25" s="1153" t="str">
        <f t="shared" si="10"/>
        <v>A</v>
      </c>
      <c r="BS25" s="1029"/>
      <c r="BT25" s="1029"/>
      <c r="BU25" s="1029"/>
      <c r="BV25" s="1029"/>
      <c r="BW25" s="1029"/>
      <c r="BX25" s="1150"/>
      <c r="BY25" s="1223"/>
      <c r="BZ25" s="1208"/>
      <c r="CA25" s="1199"/>
      <c r="CB25" s="1199"/>
      <c r="CC25" s="1199"/>
      <c r="CD25" s="1199"/>
      <c r="CE25" s="1200"/>
      <c r="CG25" s="1223"/>
      <c r="CH25" s="1208"/>
      <c r="CI25" s="1199"/>
      <c r="CJ25" s="1199"/>
      <c r="CK25" s="1199"/>
      <c r="CL25" s="1199"/>
      <c r="CM25" s="1200"/>
      <c r="CO25" s="1223"/>
      <c r="CP25" s="1208"/>
      <c r="CQ25" s="1199"/>
      <c r="CR25" s="1199"/>
      <c r="CS25" s="1199"/>
      <c r="CT25" s="1199"/>
      <c r="CU25" s="1200"/>
      <c r="CW25" s="3">
        <v>1</v>
      </c>
    </row>
    <row r="26" spans="1:101" s="877" customFormat="1" ht="21" customHeight="1">
      <c r="A26" s="1129" t="s">
        <v>22</v>
      </c>
      <c r="B26" s="1145" t="str">
        <f t="shared" si="9"/>
        <v>A</v>
      </c>
      <c r="C26" s="1190" cm="1">
        <f t="array" ref="C26">SUMPRODUCT(LEN(D26:J26))</f>
        <v>0</v>
      </c>
      <c r="D26" s="207"/>
      <c r="E26" s="212"/>
      <c r="F26" s="212"/>
      <c r="G26" s="212"/>
      <c r="H26" s="212"/>
      <c r="I26" s="212"/>
      <c r="J26" s="213"/>
      <c r="K26" s="528" t="s">
        <v>22</v>
      </c>
      <c r="L26" s="120" t="str">
        <f t="shared" si="25"/>
        <v>A</v>
      </c>
      <c r="M26" s="34" t="str">
        <f>M18</f>
        <v>C CHIBOUST PAMPLEMOUSSE | pâtisserie--ENTREMET| Auteur &gt; recette Béghin Say de Jean-Jacques Borne MOF 1994</v>
      </c>
      <c r="N26" s="35">
        <f>N18</f>
        <v>18</v>
      </c>
      <c r="O26" s="34" t="str">
        <f>O18</f>
        <v>desserts</v>
      </c>
      <c r="P26" s="36" t="str">
        <f>P18</f>
        <v>Recette mère ► MILLE-FEUILLE meringue et chiboust pamplemousse aux fraises des bois</v>
      </c>
      <c r="Q26" s="105"/>
      <c r="R26" s="125"/>
      <c r="S26" s="107" t="str">
        <f t="shared" si="15"/>
        <v/>
      </c>
      <c r="T26" s="108">
        <v>15</v>
      </c>
      <c r="U26" s="121" t="s">
        <v>102</v>
      </c>
      <c r="V26" s="148">
        <v>1</v>
      </c>
      <c r="W26" s="1102" t="s">
        <v>3388</v>
      </c>
      <c r="X26" s="112">
        <f>IF(Z36=0,0,(Z26/Z36)*Y21*1000)</f>
        <v>26.041666666666664</v>
      </c>
      <c r="Y26" s="122">
        <f>IF(Z36=0, 0, (Q26*V26)/(Z36*Y21))</f>
        <v>0</v>
      </c>
      <c r="Z26" s="114">
        <f>IFERROR(_xlfn.LET(_xlpm.v,IFERROR(_xlfn.XLOOKUP(U26,Q37:AC37,Q38:AC38),_xlfn.XLOOKUP(U26,Q39:AC39,Q40:AC40)),_xlpm.v*T26*IF(ISBLANK(Q26),1,Q26)),0)</f>
        <v>1.4999999999999999E-2</v>
      </c>
      <c r="AA26" s="127">
        <f>IF(OR(ISBLANK(AB17),AB17=0),0,Q26*AB15*V26/AB17)</f>
        <v>0</v>
      </c>
      <c r="AB26" s="116">
        <f>IF(OR(ISBLANK(AB17),AB17=0),0,Z26*V26*AB15/AB17)</f>
        <v>3.0000000000000002E-2</v>
      </c>
      <c r="AC26" s="128" t="str">
        <f>_xlfn.LET(_xlpm.unite,SUBSTITUTE(TRIM(U26)," (s)",""),_xlpm.val,AB26,_xlpm.estVol,COUNTIF(W37:AC37,_xlpm.unite)+COUNTIF(W39:AC39,_xlpm.unite)&gt;0,_xlpm.estPoids,COUNTIF(Q37:V37,_xlpm.unite)+COUNTIF(Q39:V39,_xlpm.unite)&gt;0,IF(_xlpm.estVol,IF(ROUND(_xlpm.val,3)&gt;=1,ROUND(_xlpm.val,3)&amp;"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30 g</v>
      </c>
      <c r="AD26" s="1230" t="str">
        <f t="shared" si="16"/>
        <v>A</v>
      </c>
      <c r="AE26" s="1231" t="str">
        <f t="shared" si="17"/>
        <v>C CHIBOUST PAMPLEMOUSSE | pâtisserie--ENTREMET| Auteur &gt; recette Béghin Say de Jean-Jacques Borne MOF 1994</v>
      </c>
      <c r="AF26" s="1232">
        <f t="shared" si="18"/>
        <v>1</v>
      </c>
      <c r="AG26" s="1252">
        <f t="shared" si="26"/>
        <v>1.4999999999999999E-2</v>
      </c>
      <c r="AH26" s="1234" t="str">
        <f t="shared" si="27"/>
        <v>Kg</v>
      </c>
      <c r="AI26" s="1235">
        <f t="shared" si="28"/>
        <v>18</v>
      </c>
      <c r="AJ26" s="1236" t="str">
        <f>_xlfn.LET(_xlpm.EPS,0.000000001,_xlpm.hasQ,AND(ISNUMBER(Q26),ABS(Q26)&gt;_xlpm.EPS),_xlpm.hasX,AND(ISNUMBER(Z26),ABS(Z26)&gt;_xlpm.EPS),_xlpm.hasZ,AND(ISNUMBER(AB26),ABS(AB26)&gt;_xlpm.EPS),IF(AI26=0,0,IF(OR(_xlpm.hasQ,_xlpm.hasX,_xlpm.hasZ),O26,"")))</f>
        <v>desserts</v>
      </c>
      <c r="AK26" s="1237">
        <f t="shared" si="19"/>
        <v>10</v>
      </c>
      <c r="AL26" s="1238" t="str">
        <f t="shared" si="29"/>
        <v>assiettes</v>
      </c>
      <c r="AM26" s="1239"/>
      <c r="AN26" s="1240" t="str">
        <f>IF(AM26&gt;0,AL26,"")</f>
        <v/>
      </c>
      <c r="AO26" s="1241">
        <f t="shared" si="30"/>
        <v>8.3333333333333332E-3</v>
      </c>
      <c r="AP26" s="1242" t="str">
        <f t="shared" si="20"/>
        <v>Kg</v>
      </c>
      <c r="AQ26" s="1243" t="str" cm="1">
        <f t="array" ref="AQ26">IF(AF26&lt;&gt;1,0,IF(OR(AO26="",N(AO26)&lt;=0.000000001),"",IF(OR(AI26="",N(AI26)&lt;=0.000000001),0,IF(ISNUMBER(AO26),IFERROR(_xlfn.LET(_xlpm.r,_xlfn.XLOOKUP(U26,$BD$15:$BD$62,ROW($BD$15:$BD$62),_xlfn.XLOOKUP(U26,$BE$15:$BE$62,ROW($BE$15:$BE$62),_xlfn.XLOOKUP(U26,$BF$15:$BF$62,ROW($BF$15:$BF$62),""))),_xlpm.p,_xlpm.r-MIN(ROW($BD$15:$BD$62))+1,_xlpm.f,INDEX($BG$15:$BG$62,_xlpm.p),_xlpm.u,INDEX($BH$15:$BH$62,_xlpm.p),_xlpm.s,INDEX($BJ$15:$BJ$62,_xlpm.p),_xlpm.q,N(AO26)/_xlpm.f,IF(_xlpm.q&gt;=_xlpm.s,ROUND(_xlpm.q,1)&amp;" "&amp;U26&amp;" = "&amp;ROUND(_xlpm.q*_xlpm.f,1)&amp;" "&amp;_xlpm.u,ROUND(_xlpm.q,1)&amp;" "&amp;U26)),""),""))))</f>
        <v>8.3 g</v>
      </c>
      <c r="AR26" s="1259"/>
      <c r="AS26" s="1241">
        <f t="shared" si="21"/>
        <v>8.3333333333333332E-3</v>
      </c>
      <c r="AT26" s="1242" t="str">
        <f t="shared" si="31"/>
        <v>Kg</v>
      </c>
      <c r="AU26" s="1245">
        <f t="shared" si="34"/>
        <v>0</v>
      </c>
      <c r="AV26" s="1246" t="str">
        <f t="shared" si="32"/>
        <v/>
      </c>
      <c r="AW26" s="1247">
        <v>1</v>
      </c>
      <c r="AX26" s="1248">
        <f t="shared" si="22"/>
        <v>8.3333333333333332E-3</v>
      </c>
      <c r="AY26" s="1249" t="str">
        <f t="shared" si="23"/>
        <v>maïzena</v>
      </c>
      <c r="AZ26" s="276" t="s">
        <v>22</v>
      </c>
      <c r="BA26" s="1221">
        <f t="shared" si="24"/>
        <v>0</v>
      </c>
      <c r="BB26" s="1222">
        <f t="shared" si="33"/>
        <v>0.55555555555555558</v>
      </c>
      <c r="BC26" s="1020"/>
      <c r="BD26" s="1034" t="s">
        <v>152</v>
      </c>
      <c r="BE26" s="1034" t="s">
        <v>152</v>
      </c>
      <c r="BF26" s="1034" t="s">
        <v>152</v>
      </c>
      <c r="BG26" s="1213">
        <v>1E-3</v>
      </c>
      <c r="BH26" s="1263" t="s">
        <v>1888</v>
      </c>
      <c r="BI26" s="1263" t="s">
        <v>1889</v>
      </c>
      <c r="BJ26" s="1202">
        <f t="shared" ref="BJ26:BJ62" si="35">ROUND(1/BG26,0)</f>
        <v>1000</v>
      </c>
      <c r="BK26" s="1264">
        <v>1</v>
      </c>
      <c r="BL26" s="1020"/>
      <c r="BN26" s="1020"/>
      <c r="BO26" s="1020"/>
      <c r="BP26" s="1020"/>
      <c r="BQ26" s="1020"/>
      <c r="BR26" s="1153" t="str">
        <f t="shared" si="10"/>
        <v>A</v>
      </c>
      <c r="BS26" s="1029"/>
      <c r="BT26" s="1029"/>
      <c r="BU26" s="1029"/>
      <c r="BV26" s="1029"/>
      <c r="BW26" s="1029"/>
      <c r="BX26" s="1150"/>
      <c r="BY26" s="1932" t="s">
        <v>1896</v>
      </c>
      <c r="BZ26" s="1933"/>
      <c r="CA26" s="1933"/>
      <c r="CB26" s="1933"/>
      <c r="CC26" s="1933"/>
      <c r="CD26" s="1933"/>
      <c r="CE26" s="1934"/>
      <c r="CG26" s="1932" t="s">
        <v>1897</v>
      </c>
      <c r="CH26" s="1933"/>
      <c r="CI26" s="1933"/>
      <c r="CJ26" s="1933"/>
      <c r="CK26" s="1933"/>
      <c r="CL26" s="1933"/>
      <c r="CM26" s="1934"/>
      <c r="CO26" s="1932" t="s">
        <v>1898</v>
      </c>
      <c r="CP26" s="1933"/>
      <c r="CQ26" s="1933"/>
      <c r="CR26" s="1933"/>
      <c r="CS26" s="1933"/>
      <c r="CT26" s="1933"/>
      <c r="CU26" s="1934"/>
      <c r="CW26" s="3">
        <v>1</v>
      </c>
    </row>
    <row r="27" spans="1:101" s="877" customFormat="1" ht="21" customHeight="1">
      <c r="A27" s="1129" t="s">
        <v>22</v>
      </c>
      <c r="B27" s="1145" t="str">
        <f t="shared" si="9"/>
        <v>A</v>
      </c>
      <c r="C27" s="1190" cm="1">
        <f t="array" ref="C27">SUMPRODUCT(LEN(D27:J27))</f>
        <v>0</v>
      </c>
      <c r="D27" s="207"/>
      <c r="E27" s="212"/>
      <c r="F27" s="212"/>
      <c r="G27" s="212"/>
      <c r="H27" s="212"/>
      <c r="I27" s="212"/>
      <c r="J27" s="213"/>
      <c r="K27" s="528" t="s">
        <v>22</v>
      </c>
      <c r="L27" s="120" t="str">
        <f t="shared" si="25"/>
        <v>A</v>
      </c>
      <c r="M27" s="34" t="str">
        <f>M18</f>
        <v>C CHIBOUST PAMPLEMOUSSE | pâtisserie--ENTREMET| Auteur &gt; recette Béghin Say de Jean-Jacques Borne MOF 1994</v>
      </c>
      <c r="N27" s="35">
        <f>N18</f>
        <v>18</v>
      </c>
      <c r="O27" s="34" t="str">
        <f>O18</f>
        <v>desserts</v>
      </c>
      <c r="P27" s="36" t="str">
        <f>P18</f>
        <v>Recette mère ► MILLE-FEUILLE meringue et chiboust pamplemousse aux fraises des bois</v>
      </c>
      <c r="Q27" s="105"/>
      <c r="R27" s="125"/>
      <c r="S27" s="107" t="str">
        <f t="shared" si="15"/>
        <v/>
      </c>
      <c r="T27" s="108">
        <v>8</v>
      </c>
      <c r="U27" s="121" t="s">
        <v>102</v>
      </c>
      <c r="V27" s="148">
        <v>1</v>
      </c>
      <c r="W27" s="1102" t="s">
        <v>3389</v>
      </c>
      <c r="X27" s="112">
        <f>IF(Z36=0,0,(Z27/Z36)*Y21*1000)</f>
        <v>13.888888888888888</v>
      </c>
      <c r="Y27" s="122">
        <f>IF(Z36=0, 0, (Q27*V27)/(Z36*Y21))</f>
        <v>0</v>
      </c>
      <c r="Z27" s="114">
        <f>IFERROR(_xlfn.LET(_xlpm.v,IFERROR(_xlfn.XLOOKUP(U27,Q37:AC37,Q38:AC38),_xlfn.XLOOKUP(U27,Q39:AC39,Q40:AC40)),_xlpm.v*T27*IF(ISBLANK(Q27),1,Q27)),0)</f>
        <v>8.0000000000000002E-3</v>
      </c>
      <c r="AA27" s="123">
        <f>IF(OR(ISBLANK(AB17),AB17=0),0,Q27*AB15*V27/AB17)</f>
        <v>0</v>
      </c>
      <c r="AB27" s="116">
        <f>IF(OR(ISBLANK(AB17),AB17=0),0,Z27*V27*AB15/AB17)</f>
        <v>1.6E-2</v>
      </c>
      <c r="AC27" s="124" t="str">
        <f>_xlfn.LET(_xlpm.unite,SUBSTITUTE(TRIM(U27)," (s)",""),_xlpm.val,AB27,_xlpm.estVol,COUNTIF(W37:AC37,_xlpm.unite)+COUNTIF(W39:AC39,_xlpm.unite)&gt;0,_xlpm.estPoids,COUNTIF(Q37:V37,_xlpm.unite)+COUNTIF(Q39:V39,_xlpm.unite)&gt;0,IF(_xlpm.estVol,IF(ROUND(_xlpm.val,3)&gt;=1,ROUND(_xlpm.val,3)&amp;"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16 g</v>
      </c>
      <c r="AD27" s="1230" t="str">
        <f t="shared" si="16"/>
        <v>A</v>
      </c>
      <c r="AE27" s="1231" t="str">
        <f t="shared" si="17"/>
        <v>C CHIBOUST PAMPLEMOUSSE | pâtisserie--ENTREMET| Auteur &gt; recette Béghin Say de Jean-Jacques Borne MOF 1994</v>
      </c>
      <c r="AF27" s="1232">
        <f t="shared" si="18"/>
        <v>1</v>
      </c>
      <c r="AG27" s="1252">
        <f t="shared" si="26"/>
        <v>8.0000000000000002E-3</v>
      </c>
      <c r="AH27" s="1234" t="str">
        <f t="shared" si="27"/>
        <v>Kg</v>
      </c>
      <c r="AI27" s="1235">
        <f t="shared" si="28"/>
        <v>18</v>
      </c>
      <c r="AJ27" s="1236" t="str">
        <f>_xlfn.LET(_xlpm.EPS,0.000000001,_xlpm.hasQ,AND(ISNUMBER(Q27),ABS(Q27)&gt;_xlpm.EPS),_xlpm.hasX,AND(ISNUMBER(Z27),ABS(Z27)&gt;_xlpm.EPS),_xlpm.hasZ,AND(ISNUMBER(AB27),ABS(AB27)&gt;_xlpm.EPS),IF(AI27=0,0,IF(OR(_xlpm.hasQ,_xlpm.hasX,_xlpm.hasZ),O27,"")))</f>
        <v>desserts</v>
      </c>
      <c r="AK27" s="1253">
        <f t="shared" si="19"/>
        <v>10</v>
      </c>
      <c r="AL27" s="1254" t="str">
        <f t="shared" si="29"/>
        <v>assiettes</v>
      </c>
      <c r="AM27" s="1239"/>
      <c r="AN27" s="1255" t="str">
        <f t="shared" ref="AN27:AN90" si="36">IF(AM27&gt;0,AL27,"")</f>
        <v/>
      </c>
      <c r="AO27" s="1256">
        <f t="shared" si="30"/>
        <v>4.4444444444444444E-3</v>
      </c>
      <c r="AP27" s="1257" t="str">
        <f t="shared" si="20"/>
        <v>Kg</v>
      </c>
      <c r="AQ27" s="1258" t="str" cm="1">
        <f t="array" ref="AQ27">IF(AF27&lt;&gt;1,0,IF(OR(AO27="",N(AO27)&lt;=0.000000001),"",IF(OR(AI27="",N(AI27)&lt;=0.000000001),0,IF(ISNUMBER(AO27),IFERROR(_xlfn.LET(_xlpm.r,_xlfn.XLOOKUP(U27,$BD$15:$BD$62,ROW($BD$15:$BD$62),_xlfn.XLOOKUP(U27,$BE$15:$BE$62,ROW($BE$15:$BE$62),_xlfn.XLOOKUP(U27,$BF$15:$BF$62,ROW($BF$15:$BF$62),""))),_xlpm.p,_xlpm.r-MIN(ROW($BD$15:$BD$62))+1,_xlpm.f,INDEX($BG$15:$BG$62,_xlpm.p),_xlpm.u,INDEX($BH$15:$BH$62,_xlpm.p),_xlpm.s,INDEX($BJ$15:$BJ$62,_xlpm.p),_xlpm.q,N(AO27)/_xlpm.f,IF(_xlpm.q&gt;=_xlpm.s,ROUND(_xlpm.q,1)&amp;" "&amp;U27&amp;" = "&amp;ROUND(_xlpm.q*_xlpm.f,1)&amp;" "&amp;_xlpm.u,ROUND(_xlpm.q,1)&amp;" "&amp;U27)),""),""))))</f>
        <v>4.4 g</v>
      </c>
      <c r="AR27" s="1259"/>
      <c r="AS27" s="1256">
        <f t="shared" si="21"/>
        <v>4.4444444444444444E-3</v>
      </c>
      <c r="AT27" s="1257" t="str">
        <f t="shared" si="31"/>
        <v>Kg</v>
      </c>
      <c r="AU27" s="1260">
        <f t="shared" si="34"/>
        <v>0</v>
      </c>
      <c r="AV27" s="1261" t="str">
        <f t="shared" si="32"/>
        <v/>
      </c>
      <c r="AW27" s="1247">
        <v>1</v>
      </c>
      <c r="AX27" s="1262">
        <f t="shared" si="22"/>
        <v>4.4444444444444444E-3</v>
      </c>
      <c r="AY27" s="1249" t="str">
        <f t="shared" si="23"/>
        <v>gélatine</v>
      </c>
      <c r="AZ27" s="276" t="s">
        <v>22</v>
      </c>
      <c r="BA27" s="1221">
        <f t="shared" si="24"/>
        <v>0</v>
      </c>
      <c r="BB27" s="1222">
        <f t="shared" si="33"/>
        <v>0.55555555555555558</v>
      </c>
      <c r="BC27" s="1020"/>
      <c r="BD27" s="126" t="s">
        <v>373</v>
      </c>
      <c r="BE27" s="126" t="s">
        <v>1426</v>
      </c>
      <c r="BF27" s="126" t="s">
        <v>1427</v>
      </c>
      <c r="BG27" s="1213">
        <f t="shared" ref="BG27:BG62" si="37">BK27 / 1000</f>
        <v>0.25</v>
      </c>
      <c r="BH27" s="1263" t="s">
        <v>1888</v>
      </c>
      <c r="BI27" s="1263" t="s">
        <v>1889</v>
      </c>
      <c r="BJ27" s="1202">
        <f t="shared" si="35"/>
        <v>4</v>
      </c>
      <c r="BK27" s="1264">
        <v>250</v>
      </c>
      <c r="BL27" s="1020"/>
      <c r="BN27" s="1020"/>
      <c r="BO27" s="1020"/>
      <c r="BP27" s="1020"/>
      <c r="BQ27" s="1020"/>
      <c r="BR27" s="1153" t="str">
        <f t="shared" si="10"/>
        <v>A</v>
      </c>
      <c r="BS27" s="1029"/>
      <c r="BT27" s="1029"/>
      <c r="BU27" s="1029"/>
      <c r="BV27" s="1029"/>
      <c r="BW27" s="1029"/>
      <c r="BX27" s="1150"/>
      <c r="BY27" s="1932"/>
      <c r="BZ27" s="1933"/>
      <c r="CA27" s="1933"/>
      <c r="CB27" s="1933"/>
      <c r="CC27" s="1933"/>
      <c r="CD27" s="1933"/>
      <c r="CE27" s="1934"/>
      <c r="CG27" s="1932"/>
      <c r="CH27" s="1933"/>
      <c r="CI27" s="1933"/>
      <c r="CJ27" s="1933"/>
      <c r="CK27" s="1933"/>
      <c r="CL27" s="1933"/>
      <c r="CM27" s="1934"/>
      <c r="CO27" s="1932"/>
      <c r="CP27" s="1933"/>
      <c r="CQ27" s="1933"/>
      <c r="CR27" s="1933"/>
      <c r="CS27" s="1933"/>
      <c r="CT27" s="1933"/>
      <c r="CU27" s="1934"/>
      <c r="CW27" s="3">
        <v>1</v>
      </c>
    </row>
    <row r="28" spans="1:101" s="877" customFormat="1" ht="21" customHeight="1">
      <c r="A28" s="1129" t="s">
        <v>22</v>
      </c>
      <c r="B28" s="1145" t="str">
        <f t="shared" si="9"/>
        <v>A</v>
      </c>
      <c r="C28" s="1190" cm="1">
        <f t="array" ref="C28">SUMPRODUCT(LEN(D28:J28))</f>
        <v>0</v>
      </c>
      <c r="D28" s="207"/>
      <c r="E28" s="212"/>
      <c r="F28" s="212"/>
      <c r="G28" s="212"/>
      <c r="H28" s="212"/>
      <c r="I28" s="212"/>
      <c r="J28" s="213"/>
      <c r="K28" s="528" t="s">
        <v>22</v>
      </c>
      <c r="L28" s="120" t="str">
        <f t="shared" si="25"/>
        <v>A</v>
      </c>
      <c r="M28" s="34" t="str">
        <f>M18</f>
        <v>C CHIBOUST PAMPLEMOUSSE | pâtisserie--ENTREMET| Auteur &gt; recette Béghin Say de Jean-Jacques Borne MOF 1994</v>
      </c>
      <c r="N28" s="35">
        <f>N18</f>
        <v>18</v>
      </c>
      <c r="O28" s="34" t="str">
        <f>O18</f>
        <v>desserts</v>
      </c>
      <c r="P28" s="36" t="str">
        <f>P18</f>
        <v>Recette mère ► MILLE-FEUILLE meringue et chiboust pamplemousse aux fraises des bois</v>
      </c>
      <c r="Q28" s="105"/>
      <c r="R28" s="125"/>
      <c r="S28" s="107" t="str">
        <f t="shared" si="15"/>
        <v/>
      </c>
      <c r="T28" s="108">
        <v>160</v>
      </c>
      <c r="U28" s="121" t="s">
        <v>102</v>
      </c>
      <c r="V28" s="148">
        <v>1</v>
      </c>
      <c r="W28" s="1102" t="s">
        <v>3390</v>
      </c>
      <c r="X28" s="112">
        <f>IF(Z36=0,0,(Z28/Z36)*Y21*1000)</f>
        <v>277.77777777777771</v>
      </c>
      <c r="Y28" s="122">
        <f>IF(Z36=0, 0, (Q28*V28)/(Z36*Y21))</f>
        <v>0</v>
      </c>
      <c r="Z28" s="114">
        <f>IFERROR(_xlfn.LET(_xlpm.v,IFERROR(_xlfn.XLOOKUP(U28,Q37:AC37,Q38:AC38),_xlfn.XLOOKUP(U28,Q39:AC39,Q40:AC40)),_xlpm.v*T28*IF(ISBLANK(Q28),1,Q28)),0)</f>
        <v>0.16</v>
      </c>
      <c r="AA28" s="127">
        <f>IF(OR(ISBLANK(AB17),AB17=0),0,Q28*AB15*V28/AB17)</f>
        <v>0</v>
      </c>
      <c r="AB28" s="116">
        <f>IF(OR(ISBLANK(AB17),AB17=0),0,Z28*V28*AB15/AB17)</f>
        <v>0.32</v>
      </c>
      <c r="AC28" s="139" t="str">
        <f>_xlfn.LET(_xlpm.unite,SUBSTITUTE(TRIM(U28)," (s)",""),_xlpm.val,AB28,_xlpm.estVol,COUNTIF(W37:AC37,_xlpm.unite)+COUNTIF(W39:AC39,_xlpm.unite)&gt;0,_xlpm.estPoids,COUNTIF(Q37:V37,_xlpm.unite)+COUNTIF(Q39:V39,_xlpm.unite)&gt;0,IF(_xlpm.estVol,IF(ROUND(_xlpm.val,3)&gt;=1,ROUND(_xlpm.val,3)&amp;"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320 g</v>
      </c>
      <c r="AD28" s="1230" t="str">
        <f t="shared" si="16"/>
        <v>A</v>
      </c>
      <c r="AE28" s="1231" t="str">
        <f t="shared" si="17"/>
        <v>C CHIBOUST PAMPLEMOUSSE | pâtisserie--ENTREMET| Auteur &gt; recette Béghin Say de Jean-Jacques Borne MOF 1994</v>
      </c>
      <c r="AF28" s="1232">
        <f t="shared" si="18"/>
        <v>1</v>
      </c>
      <c r="AG28" s="1252">
        <f t="shared" si="26"/>
        <v>0.16</v>
      </c>
      <c r="AH28" s="1234" t="str">
        <f t="shared" si="27"/>
        <v>Kg</v>
      </c>
      <c r="AI28" s="1235">
        <f t="shared" si="28"/>
        <v>18</v>
      </c>
      <c r="AJ28" s="1236" t="str">
        <f>_xlfn.LET(_xlpm.EPS,0.000000001,_xlpm.hasQ,AND(ISNUMBER(Q28),ABS(Q28)&gt;_xlpm.EPS),_xlpm.hasX,AND(ISNUMBER(Z28),ABS(Z28)&gt;_xlpm.EPS),_xlpm.hasZ,AND(ISNUMBER(AB28),ABS(AB28)&gt;_xlpm.EPS),IF(AI28=0,0,IF(OR(_xlpm.hasQ,_xlpm.hasX,_xlpm.hasZ),O28,"")))</f>
        <v>desserts</v>
      </c>
      <c r="AK28" s="1237">
        <f t="shared" si="19"/>
        <v>10</v>
      </c>
      <c r="AL28" s="1238" t="str">
        <f t="shared" si="29"/>
        <v>assiettes</v>
      </c>
      <c r="AM28" s="1239"/>
      <c r="AN28" s="1240" t="str">
        <f t="shared" si="36"/>
        <v/>
      </c>
      <c r="AO28" s="1241">
        <f t="shared" si="30"/>
        <v>8.8888888888888892E-2</v>
      </c>
      <c r="AP28" s="1242" t="str">
        <f t="shared" si="20"/>
        <v>Kg</v>
      </c>
      <c r="AQ28" s="1243" t="str" cm="1">
        <f t="array" ref="AQ28">IF(AF28&lt;&gt;1,0,IF(OR(AO28="",N(AO28)&lt;=0.000000001),"",IF(OR(AI28="",N(AI28)&lt;=0.000000001),0,IF(ISNUMBER(AO28),IFERROR(_xlfn.LET(_xlpm.r,_xlfn.XLOOKUP(U28,$BD$15:$BD$62,ROW($BD$15:$BD$62),_xlfn.XLOOKUP(U28,$BE$15:$BE$62,ROW($BE$15:$BE$62),_xlfn.XLOOKUP(U28,$BF$15:$BF$62,ROW($BF$15:$BF$62),""))),_xlpm.p,_xlpm.r-MIN(ROW($BD$15:$BD$62))+1,_xlpm.f,INDEX($BG$15:$BG$62,_xlpm.p),_xlpm.u,INDEX($BH$15:$BH$62,_xlpm.p),_xlpm.s,INDEX($BJ$15:$BJ$62,_xlpm.p),_xlpm.q,N(AO28)/_xlpm.f,IF(_xlpm.q&gt;=_xlpm.s,ROUND(_xlpm.q,1)&amp;" "&amp;U28&amp;" = "&amp;ROUND(_xlpm.q*_xlpm.f,1)&amp;" "&amp;_xlpm.u,ROUND(_xlpm.q,1)&amp;" "&amp;U28)),""),""))))</f>
        <v>88.9 g</v>
      </c>
      <c r="AR28" s="1259"/>
      <c r="AS28" s="1241">
        <f t="shared" si="21"/>
        <v>8.8888888888888892E-2</v>
      </c>
      <c r="AT28" s="1242" t="str">
        <f t="shared" si="31"/>
        <v>Kg</v>
      </c>
      <c r="AU28" s="1245">
        <f t="shared" si="34"/>
        <v>0</v>
      </c>
      <c r="AV28" s="1246" t="str">
        <f t="shared" si="32"/>
        <v/>
      </c>
      <c r="AW28" s="1247">
        <v>1</v>
      </c>
      <c r="AX28" s="1248">
        <f t="shared" si="22"/>
        <v>8.8888888888888892E-2</v>
      </c>
      <c r="AY28" s="1249" t="str">
        <f t="shared" si="23"/>
        <v>blancs</v>
      </c>
      <c r="AZ28" s="276" t="s">
        <v>22</v>
      </c>
      <c r="BA28" s="1221">
        <f t="shared" si="24"/>
        <v>0</v>
      </c>
      <c r="BB28" s="1222">
        <f t="shared" si="33"/>
        <v>0.55555555555555558</v>
      </c>
      <c r="BC28" s="1020"/>
      <c r="BD28" s="126" t="s">
        <v>106</v>
      </c>
      <c r="BE28" s="126" t="s">
        <v>1402</v>
      </c>
      <c r="BF28" s="126" t="s">
        <v>1383</v>
      </c>
      <c r="BG28" s="1213">
        <f t="shared" si="37"/>
        <v>0.5</v>
      </c>
      <c r="BH28" s="1263" t="s">
        <v>1888</v>
      </c>
      <c r="BI28" s="1263" t="s">
        <v>1889</v>
      </c>
      <c r="BJ28" s="1202">
        <f t="shared" si="35"/>
        <v>2</v>
      </c>
      <c r="BK28" s="1264">
        <v>500</v>
      </c>
      <c r="BL28" s="1020"/>
      <c r="BM28" s="1020"/>
      <c r="BN28" s="1020"/>
      <c r="BO28" s="1020"/>
      <c r="BP28" s="1020"/>
      <c r="BQ28" s="1020"/>
      <c r="BR28" s="1153" t="str">
        <f t="shared" si="10"/>
        <v>A</v>
      </c>
      <c r="BS28" s="1206"/>
      <c r="BT28" s="1025"/>
      <c r="BU28" s="1025"/>
      <c r="BV28" s="1026"/>
      <c r="BW28" s="1026"/>
      <c r="BX28" s="1150"/>
      <c r="BY28" s="1932"/>
      <c r="BZ28" s="1933"/>
      <c r="CA28" s="1933"/>
      <c r="CB28" s="1933"/>
      <c r="CC28" s="1933"/>
      <c r="CD28" s="1933"/>
      <c r="CE28" s="1934"/>
      <c r="CG28" s="1932"/>
      <c r="CH28" s="1933"/>
      <c r="CI28" s="1933"/>
      <c r="CJ28" s="1933"/>
      <c r="CK28" s="1933"/>
      <c r="CL28" s="1933"/>
      <c r="CM28" s="1934"/>
      <c r="CO28" s="1932"/>
      <c r="CP28" s="1933"/>
      <c r="CQ28" s="1933"/>
      <c r="CR28" s="1933"/>
      <c r="CS28" s="1933"/>
      <c r="CT28" s="1933"/>
      <c r="CU28" s="1934"/>
      <c r="CW28" s="3">
        <v>1</v>
      </c>
    </row>
    <row r="29" spans="1:101" s="877" customFormat="1" ht="21" customHeight="1">
      <c r="A29" s="1129" t="s">
        <v>22</v>
      </c>
      <c r="B29" s="1145" t="str">
        <f t="shared" si="9"/>
        <v>A</v>
      </c>
      <c r="C29" s="1190" cm="1">
        <f t="array" ref="C29">SUMPRODUCT(LEN(D29:J29))</f>
        <v>0</v>
      </c>
      <c r="D29" s="207"/>
      <c r="E29" s="212"/>
      <c r="F29" s="212"/>
      <c r="G29" s="212"/>
      <c r="H29" s="212"/>
      <c r="I29" s="212"/>
      <c r="J29" s="213"/>
      <c r="K29" s="528" t="s">
        <v>22</v>
      </c>
      <c r="L29" s="120" t="str">
        <f t="shared" si="25"/>
        <v>A</v>
      </c>
      <c r="M29" s="34" t="str">
        <f>M18</f>
        <v>C CHIBOUST PAMPLEMOUSSE | pâtisserie--ENTREMET| Auteur &gt; recette Béghin Say de Jean-Jacques Borne MOF 1994</v>
      </c>
      <c r="N29" s="35">
        <f>N18</f>
        <v>18</v>
      </c>
      <c r="O29" s="34" t="str">
        <f>O18</f>
        <v>desserts</v>
      </c>
      <c r="P29" s="36" t="str">
        <f>P18</f>
        <v>Recette mère ► MILLE-FEUILLE meringue et chiboust pamplemousse aux fraises des bois</v>
      </c>
      <c r="Q29" s="105"/>
      <c r="R29" s="125"/>
      <c r="S29" s="107" t="str">
        <f t="shared" si="15"/>
        <v/>
      </c>
      <c r="T29" s="108">
        <v>95</v>
      </c>
      <c r="U29" s="121" t="s">
        <v>102</v>
      </c>
      <c r="V29" s="148">
        <v>1</v>
      </c>
      <c r="W29" s="1102" t="s">
        <v>3387</v>
      </c>
      <c r="X29" s="112">
        <f>IF(Z36=0,0,(Z29/Z36)*Y21*1000)</f>
        <v>164.93055555555551</v>
      </c>
      <c r="Y29" s="122">
        <f>IF(Z36=0, 0, (Q29*V29)/(Z36*Y21))</f>
        <v>0</v>
      </c>
      <c r="Z29" s="114">
        <f>IFERROR(_xlfn.LET(_xlpm.v,IFERROR(_xlfn.XLOOKUP(U29,Q37:AC37,Q38:AC38),_xlfn.XLOOKUP(U29,Q39:AC39,Q40:AC40)),_xlpm.v*T29*IF(ISBLANK(Q29),1,Q29)),0)</f>
        <v>9.5000000000000001E-2</v>
      </c>
      <c r="AA29" s="123">
        <f>IF(OR(ISBLANK(AB17),AB17=0),0,Q29*AB15*V29/AB17)</f>
        <v>0</v>
      </c>
      <c r="AB29" s="116">
        <f>IF(OR(ISBLANK(AB17),AB17=0),0,Z29*V29*AB15/AB17)</f>
        <v>0.19</v>
      </c>
      <c r="AC29" s="124" t="str">
        <f>_xlfn.LET(_xlpm.unite,SUBSTITUTE(TRIM(U29)," (s)",""),_xlpm.val,AB29,_xlpm.estVol,COUNTIF(W37:AC37,_xlpm.unite)+COUNTIF(W39:AC39,_xlpm.unite)&gt;0,_xlpm.estPoids,COUNTIF(Q37:V37,_xlpm.unite)+COUNTIF(Q39:V39,_xlpm.unite)&gt;0,IF(_xlpm.estVol,IF(ROUND(_xlpm.val,3)&gt;=1,ROUND(_xlpm.val,3)&amp;"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190 g</v>
      </c>
      <c r="AD29" s="1230" t="str">
        <f t="shared" si="16"/>
        <v>A</v>
      </c>
      <c r="AE29" s="1231" t="str">
        <f>IF(TRIM(Q29)="Adresse PC","▼ recette suivante",IF(AI29&gt;0,M29,""))</f>
        <v>C CHIBOUST PAMPLEMOUSSE | pâtisserie--ENTREMET| Auteur &gt; recette Béghin Say de Jean-Jacques Borne MOF 1994</v>
      </c>
      <c r="AF29" s="1232">
        <f t="shared" si="18"/>
        <v>1</v>
      </c>
      <c r="AG29" s="1252">
        <f t="shared" si="26"/>
        <v>9.5000000000000001E-2</v>
      </c>
      <c r="AH29" s="1234" t="str">
        <f t="shared" si="27"/>
        <v>Kg</v>
      </c>
      <c r="AI29" s="1235">
        <f t="shared" si="28"/>
        <v>18</v>
      </c>
      <c r="AJ29" s="1236" t="str">
        <f>_xlfn.LET(_xlpm.EPS,0.000000001,_xlpm.hasQ,AND(ISNUMBER(Q29),ABS(Q29)&gt;_xlpm.EPS),_xlpm.hasX,AND(ISNUMBER(Z29),ABS(Z29)&gt;_xlpm.EPS),_xlpm.hasZ,AND(ISNUMBER(AB29),ABS(AB29)&gt;_xlpm.EPS),IF(AI29=0,0,IF(OR(_xlpm.hasQ,_xlpm.hasX,_xlpm.hasZ),O29,"")))</f>
        <v>desserts</v>
      </c>
      <c r="AK29" s="1253">
        <f t="shared" si="19"/>
        <v>10</v>
      </c>
      <c r="AL29" s="1254" t="str">
        <f t="shared" si="29"/>
        <v>assiettes</v>
      </c>
      <c r="AM29" s="1239"/>
      <c r="AN29" s="1255" t="str">
        <f t="shared" si="36"/>
        <v/>
      </c>
      <c r="AO29" s="1256">
        <f t="shared" si="30"/>
        <v>5.2777777777777778E-2</v>
      </c>
      <c r="AP29" s="1257" t="str">
        <f t="shared" si="20"/>
        <v>Kg</v>
      </c>
      <c r="AQ29" s="1258" t="str" cm="1">
        <f t="array" ref="AQ29">IF(AF29&lt;&gt;1,0,IF(OR(AO29="",N(AO29)&lt;=0.000000001),"",IF(OR(AI29="",N(AI29)&lt;=0.000000001),0,IF(ISNUMBER(AO29),IFERROR(_xlfn.LET(_xlpm.r,_xlfn.XLOOKUP(U29,$BD$15:$BD$62,ROW($BD$15:$BD$62),_xlfn.XLOOKUP(U29,$BE$15:$BE$62,ROW($BE$15:$BE$62),_xlfn.XLOOKUP(U29,$BF$15:$BF$62,ROW($BF$15:$BF$62),""))),_xlpm.p,_xlpm.r-MIN(ROW($BD$15:$BD$62))+1,_xlpm.f,INDEX($BG$15:$BG$62,_xlpm.p),_xlpm.u,INDEX($BH$15:$BH$62,_xlpm.p),_xlpm.s,INDEX($BJ$15:$BJ$62,_xlpm.p),_xlpm.q,N(AO29)/_xlpm.f,IF(_xlpm.q&gt;=_xlpm.s,ROUND(_xlpm.q,1)&amp;" "&amp;U29&amp;" = "&amp;ROUND(_xlpm.q*_xlpm.f,1)&amp;" "&amp;_xlpm.u,ROUND(_xlpm.q,1)&amp;" "&amp;U29)),""),""))))</f>
        <v>52.8 g</v>
      </c>
      <c r="AR29" s="1259"/>
      <c r="AS29" s="1256">
        <f t="shared" si="21"/>
        <v>5.2777777777777778E-2</v>
      </c>
      <c r="AT29" s="1257" t="str">
        <f t="shared" si="31"/>
        <v>Kg</v>
      </c>
      <c r="AU29" s="1260">
        <f t="shared" si="34"/>
        <v>0</v>
      </c>
      <c r="AV29" s="1261" t="str">
        <f t="shared" si="32"/>
        <v/>
      </c>
      <c r="AW29" s="1247">
        <v>1</v>
      </c>
      <c r="AX29" s="1262">
        <f t="shared" si="22"/>
        <v>5.2777777777777778E-2</v>
      </c>
      <c r="AY29" s="1249" t="str">
        <f t="shared" si="23"/>
        <v>cassonade antillaise</v>
      </c>
      <c r="AZ29" s="276" t="s">
        <v>22</v>
      </c>
      <c r="BA29" s="1221">
        <f t="shared" si="24"/>
        <v>0</v>
      </c>
      <c r="BB29" s="1222">
        <f t="shared" si="33"/>
        <v>0.55555555555555558</v>
      </c>
      <c r="BC29" s="1020"/>
      <c r="BD29" s="126" t="s">
        <v>169</v>
      </c>
      <c r="BE29" s="126" t="s">
        <v>1413</v>
      </c>
      <c r="BF29" s="126" t="s">
        <v>1396</v>
      </c>
      <c r="BG29" s="1213">
        <f t="shared" si="37"/>
        <v>0.1</v>
      </c>
      <c r="BH29" s="1263" t="s">
        <v>1888</v>
      </c>
      <c r="BI29" s="1263" t="s">
        <v>1889</v>
      </c>
      <c r="BJ29" s="1202">
        <f t="shared" si="35"/>
        <v>10</v>
      </c>
      <c r="BK29" s="1264">
        <v>100</v>
      </c>
      <c r="BL29" s="1020"/>
      <c r="BM29" s="1020"/>
      <c r="BN29" s="1020"/>
      <c r="BO29" s="1020"/>
      <c r="BP29" s="1020"/>
      <c r="BQ29" s="1020"/>
      <c r="BR29" s="1153" t="str">
        <f t="shared" si="10"/>
        <v>A</v>
      </c>
      <c r="BS29" s="1206" t="s">
        <v>1899</v>
      </c>
      <c r="BT29" s="1025"/>
      <c r="BU29" s="1025"/>
      <c r="BV29" s="1026"/>
      <c r="BW29" s="1026"/>
      <c r="BX29" s="1150"/>
      <c r="BY29" s="1207"/>
      <c r="BZ29" s="1266" t="s">
        <v>1900</v>
      </c>
      <c r="CA29" s="1199"/>
      <c r="CB29" s="1199"/>
      <c r="CC29" s="1199"/>
      <c r="CD29" s="1199"/>
      <c r="CE29" s="1200"/>
      <c r="CG29" s="1207"/>
      <c r="CH29" s="1266" t="s">
        <v>1901</v>
      </c>
      <c r="CI29" s="1199"/>
      <c r="CJ29" s="1199"/>
      <c r="CK29" s="1199"/>
      <c r="CL29" s="1199"/>
      <c r="CM29" s="1200"/>
      <c r="CO29" s="1207"/>
      <c r="CP29" s="1266" t="s">
        <v>1902</v>
      </c>
      <c r="CQ29" s="1199"/>
      <c r="CR29" s="1199"/>
      <c r="CS29" s="1199"/>
      <c r="CT29" s="1199"/>
      <c r="CU29" s="1200"/>
      <c r="CW29" s="3">
        <v>1</v>
      </c>
    </row>
    <row r="30" spans="1:101" s="877" customFormat="1" ht="21" customHeight="1">
      <c r="A30" s="1129" t="s">
        <v>22</v>
      </c>
      <c r="B30" s="1145" t="str">
        <f t="shared" si="9"/>
        <v>►</v>
      </c>
      <c r="C30" s="1190" cm="1">
        <f t="array" ref="C30">SUMPRODUCT(LEN(D30:J30))</f>
        <v>0</v>
      </c>
      <c r="D30" s="207"/>
      <c r="E30" s="212"/>
      <c r="F30" s="212"/>
      <c r="G30" s="212"/>
      <c r="H30" s="212"/>
      <c r="I30" s="212"/>
      <c r="J30" s="213"/>
      <c r="K30" s="528" t="s">
        <v>22</v>
      </c>
      <c r="L30" s="120" t="str">
        <f t="shared" si="25"/>
        <v>►</v>
      </c>
      <c r="M30" s="34" t="str">
        <f>M18</f>
        <v>C CHIBOUST PAMPLEMOUSSE | pâtisserie--ENTREMET| Auteur &gt; recette Béghin Say de Jean-Jacques Borne MOF 1994</v>
      </c>
      <c r="N30" s="35">
        <f>N18</f>
        <v>18</v>
      </c>
      <c r="O30" s="34" t="str">
        <f>O18</f>
        <v>desserts</v>
      </c>
      <c r="P30" s="36" t="str">
        <f>P18</f>
        <v>Recette mère ► MILLE-FEUILLE meringue et chiboust pamplemousse aux fraises des bois</v>
      </c>
      <c r="Q30" s="105"/>
      <c r="R30" s="125"/>
      <c r="S30" s="107" t="str">
        <f t="shared" si="15"/>
        <v/>
      </c>
      <c r="T30" s="108"/>
      <c r="U30" s="146"/>
      <c r="V30" s="148">
        <v>1</v>
      </c>
      <c r="W30" s="1102"/>
      <c r="X30" s="112">
        <f>IF(Z36=0,0,(Z30/Z36)*Y21*1000)</f>
        <v>0</v>
      </c>
      <c r="Y30" s="122">
        <f>IF(Z36=0, 0, (Q30*V30)/(Z36*Y21))</f>
        <v>0</v>
      </c>
      <c r="Z30" s="114">
        <f>IFERROR(_xlfn.LET(_xlpm.v,IFERROR(_xlfn.XLOOKUP(U30,Q37:AC37,Q38:AC38),_xlfn.XLOOKUP(U30,Q39:AC39,Q40:AC40)),_xlpm.v*T30*IF(ISBLANK(Q30),1,Q30)),0)</f>
        <v>0</v>
      </c>
      <c r="AA30" s="127">
        <f>IF(OR(ISBLANK(AB17),AB17=0),0,Q30*AB15*V30/AB17)</f>
        <v>0</v>
      </c>
      <c r="AB30" s="116">
        <f>IF(OR(ISBLANK(AB17),AB17=0),0,Z30*V30*AB15/AB17)</f>
        <v>0</v>
      </c>
      <c r="AC30" s="139" t="str">
        <f>_xlfn.LET(_xlpm.unite,SUBSTITUTE(TRIM(U30)," (s)",""),_xlpm.val,AB30,_xlpm.estVol,COUNTIF(W37:AC37,_xlpm.unite)+COUNTIF(W39:AC39,_xlpm.unite)&gt;0,_xlpm.estPoids,COUNTIF(Q37:V37,_xlpm.unite)+COUNTIF(Q39:V39,_xlpm.unite)&gt;0,IF(_xlpm.estVol,IF(ROUND(_xlpm.val,3)&gt;=1,ROUND(_xlpm.val,3)&amp;"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
      </c>
      <c r="AD30" s="1230" t="str">
        <f t="shared" si="16"/>
        <v>►</v>
      </c>
      <c r="AE30" s="1231" t="str">
        <f t="shared" ref="AE30:AE58" si="38">IF(TRIM(Q30)="Adresse PC","▼ recette suivante",IF(AI30&gt;0,M30,""))</f>
        <v/>
      </c>
      <c r="AF30" s="1232">
        <f t="shared" si="18"/>
        <v>0</v>
      </c>
      <c r="AG30" s="1252">
        <f t="shared" si="26"/>
        <v>0</v>
      </c>
      <c r="AH30" s="1234">
        <f t="shared" si="27"/>
        <v>0</v>
      </c>
      <c r="AI30" s="1235">
        <f t="shared" si="28"/>
        <v>0</v>
      </c>
      <c r="AJ30" s="1236">
        <f>_xlfn.LET(_xlpm.EPS,0.000000001,_xlpm.hasQ,AND(ISNUMBER(Q30),ABS(Q30)&gt;_xlpm.EPS),_xlpm.hasX,AND(ISNUMBER(Z30),ABS(Z30)&gt;_xlpm.EPS),_xlpm.hasZ,AND(ISNUMBER(AB30),ABS(AB30)&gt;_xlpm.EPS),IF(AI30=0,0,IF(OR(_xlpm.hasQ,_xlpm.hasX,_xlpm.hasZ),O30,"")))</f>
        <v>0</v>
      </c>
      <c r="AK30" s="1237">
        <f t="shared" si="19"/>
        <v>0</v>
      </c>
      <c r="AL30" s="1238">
        <f t="shared" si="29"/>
        <v>0</v>
      </c>
      <c r="AM30" s="1268"/>
      <c r="AN30" s="1240" t="str">
        <f t="shared" si="36"/>
        <v/>
      </c>
      <c r="AO30" s="1241">
        <f t="shared" si="30"/>
        <v>0</v>
      </c>
      <c r="AP30" s="1242">
        <f t="shared" si="20"/>
        <v>0</v>
      </c>
      <c r="AQ30" s="1269" cm="1">
        <f t="array" ref="AQ30">IF(AF30&lt;&gt;1,0,IF(OR(AO30="",N(AO30)&lt;=0.000000001),"",IF(OR(AI30="",N(AI30)&lt;=0.000000001),0,IF(ISNUMBER(AO30),IFERROR(_xlfn.LET(_xlpm.r,_xlfn.XLOOKUP(U30,$BD$15:$BD$62,ROW($BD$15:$BD$62),_xlfn.XLOOKUP(U30,$BE$15:$BE$62,ROW($BE$15:$BE$62),_xlfn.XLOOKUP(U30,$BF$15:$BF$62,ROW($BF$15:$BF$62),""))),_xlpm.p,_xlpm.r-MIN(ROW($BD$15:$BD$62))+1,_xlpm.f,INDEX($BG$15:$BG$62,_xlpm.p),_xlpm.u,INDEX($BH$15:$BH$62,_xlpm.p),_xlpm.s,INDEX($BJ$15:$BJ$62,_xlpm.p),_xlpm.q,N(AO30)/_xlpm.f,IF(_xlpm.q&gt;=_xlpm.s,ROUND(_xlpm.q,1)&amp;" "&amp;U30&amp;" = "&amp;ROUND(_xlpm.q*_xlpm.f,1)&amp;" "&amp;_xlpm.u,ROUND(_xlpm.q,1)&amp;" "&amp;U30)),""),""))))</f>
        <v>0</v>
      </c>
      <c r="AR30" s="1259"/>
      <c r="AS30" s="1241">
        <f t="shared" si="21"/>
        <v>0</v>
      </c>
      <c r="AT30" s="1242" t="str">
        <f t="shared" si="31"/>
        <v/>
      </c>
      <c r="AU30" s="1245">
        <f t="shared" si="34"/>
        <v>0</v>
      </c>
      <c r="AV30" s="1246" t="str">
        <f t="shared" si="32"/>
        <v/>
      </c>
      <c r="AW30" s="1247"/>
      <c r="AX30" s="1248">
        <f t="shared" si="22"/>
        <v>0</v>
      </c>
      <c r="AY30" s="1249" t="str">
        <f t="shared" si="23"/>
        <v/>
      </c>
      <c r="AZ30" s="276" t="s">
        <v>22</v>
      </c>
      <c r="BA30" s="1221">
        <f t="shared" si="24"/>
        <v>0</v>
      </c>
      <c r="BB30" s="1222">
        <f t="shared" si="33"/>
        <v>0</v>
      </c>
      <c r="BC30" s="1020"/>
      <c r="BD30" s="126" t="s">
        <v>153</v>
      </c>
      <c r="BE30" s="126" t="s">
        <v>1403</v>
      </c>
      <c r="BF30" s="126" t="s">
        <v>1384</v>
      </c>
      <c r="BG30" s="1213">
        <f t="shared" si="37"/>
        <v>0.33300000000000002</v>
      </c>
      <c r="BH30" s="1263" t="s">
        <v>1888</v>
      </c>
      <c r="BI30" s="1263" t="s">
        <v>1889</v>
      </c>
      <c r="BJ30" s="1202">
        <f t="shared" si="35"/>
        <v>3</v>
      </c>
      <c r="BK30" s="1270">
        <v>333</v>
      </c>
      <c r="BL30" s="1020"/>
      <c r="BM30" s="1020"/>
      <c r="BN30" s="1020"/>
      <c r="BO30" s="1020"/>
      <c r="BP30" s="1020"/>
      <c r="BQ30" s="1020"/>
      <c r="BR30" s="1153" t="str">
        <f t="shared" si="10"/>
        <v>►</v>
      </c>
      <c r="BS30" s="1922" t="s">
        <v>1903</v>
      </c>
      <c r="BT30" s="1922"/>
      <c r="BU30" s="1922"/>
      <c r="BV30" s="1922"/>
      <c r="BW30" s="1922"/>
      <c r="BX30" s="1150"/>
      <c r="BY30" s="1207"/>
      <c r="BZ30" s="1266" t="s">
        <v>1904</v>
      </c>
      <c r="CA30" s="1199"/>
      <c r="CB30" s="1199"/>
      <c r="CC30" s="1199"/>
      <c r="CD30" s="1199"/>
      <c r="CE30" s="1200"/>
      <c r="CG30" s="1207"/>
      <c r="CH30" s="1266" t="s">
        <v>1905</v>
      </c>
      <c r="CI30" s="1199"/>
      <c r="CJ30" s="1199"/>
      <c r="CK30" s="1199"/>
      <c r="CL30" s="1199"/>
      <c r="CM30" s="1200"/>
      <c r="CO30" s="1207"/>
      <c r="CP30" s="1266" t="s">
        <v>1906</v>
      </c>
      <c r="CQ30" s="1199"/>
      <c r="CR30" s="1199"/>
      <c r="CS30" s="1199"/>
      <c r="CT30" s="1199"/>
      <c r="CU30" s="1200"/>
      <c r="CW30" s="3">
        <v>1</v>
      </c>
    </row>
    <row r="31" spans="1:101" s="877" customFormat="1" ht="21" customHeight="1">
      <c r="A31" s="1129" t="s">
        <v>22</v>
      </c>
      <c r="B31" s="1145" t="str">
        <f t="shared" si="9"/>
        <v>►</v>
      </c>
      <c r="C31" s="1190" cm="1">
        <f t="array" ref="C31">SUMPRODUCT(LEN(D31:J31))</f>
        <v>0</v>
      </c>
      <c r="D31" s="207"/>
      <c r="E31" s="212"/>
      <c r="F31" s="212"/>
      <c r="G31" s="212"/>
      <c r="H31" s="212"/>
      <c r="I31" s="212"/>
      <c r="J31" s="213"/>
      <c r="K31" s="528" t="s">
        <v>22</v>
      </c>
      <c r="L31" s="120" t="str">
        <f t="shared" si="25"/>
        <v>►</v>
      </c>
      <c r="M31" s="34" t="str">
        <f>M18</f>
        <v>C CHIBOUST PAMPLEMOUSSE | pâtisserie--ENTREMET| Auteur &gt; recette Béghin Say de Jean-Jacques Borne MOF 1994</v>
      </c>
      <c r="N31" s="35">
        <f>N18</f>
        <v>18</v>
      </c>
      <c r="O31" s="34" t="str">
        <f>O18</f>
        <v>desserts</v>
      </c>
      <c r="P31" s="36" t="str">
        <f>P18</f>
        <v>Recette mère ► MILLE-FEUILLE meringue et chiboust pamplemousse aux fraises des bois</v>
      </c>
      <c r="Q31" s="105"/>
      <c r="R31" s="125"/>
      <c r="S31" s="107" t="str">
        <f t="shared" si="15"/>
        <v/>
      </c>
      <c r="T31" s="108"/>
      <c r="U31" s="146"/>
      <c r="V31" s="148">
        <v>1</v>
      </c>
      <c r="W31" s="1102"/>
      <c r="X31" s="112">
        <f>IF(Z36=0,0,(Z31/Z36)*Y21*1000)</f>
        <v>0</v>
      </c>
      <c r="Y31" s="122">
        <f>IF(Z36=0, 0, (Q31*V31)/(Z36*Y21))</f>
        <v>0</v>
      </c>
      <c r="Z31" s="114">
        <f>IFERROR(_xlfn.LET(_xlpm.v,IFERROR(_xlfn.XLOOKUP(U31,Q37:AC37,Q38:AC38),_xlfn.XLOOKUP(U31,Q39:AC39,Q40:AC40)),_xlpm.v*T31*IF(ISBLANK(Q31),1,Q31)),0)</f>
        <v>0</v>
      </c>
      <c r="AA31" s="123">
        <f>IF(OR(ISBLANK(AB17),AB17=0),0,Q31*AB15*V31/AB17)</f>
        <v>0</v>
      </c>
      <c r="AB31" s="116">
        <f>IF(OR(ISBLANK(AB17),AB17=0),0,Z31*V31*AB15/AB17)</f>
        <v>0</v>
      </c>
      <c r="AC31" s="124" t="str">
        <f>_xlfn.LET(_xlpm.unite,SUBSTITUTE(TRIM(U31)," (s)",""),_xlpm.val,AB31,_xlpm.estVol,COUNTIF(W37:AC37,_xlpm.unite)+COUNTIF(W39:AC39,_xlpm.unite)&gt;0,_xlpm.estPoids,COUNTIF(Q37:V37,_xlpm.unite)+COUNTIF(Q39:V39,_xlpm.unite)&gt;0,IF(_xlpm.estVol,IF(ROUND(_xlpm.val,3)&gt;=1,ROUND(_xlpm.val,3)&amp;"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
      </c>
      <c r="AD31" s="1230" t="str">
        <f t="shared" si="16"/>
        <v>►</v>
      </c>
      <c r="AE31" s="1231" t="str">
        <f t="shared" si="38"/>
        <v/>
      </c>
      <c r="AF31" s="1232">
        <f t="shared" si="18"/>
        <v>0</v>
      </c>
      <c r="AG31" s="1252">
        <f t="shared" si="26"/>
        <v>0</v>
      </c>
      <c r="AH31" s="1234">
        <f t="shared" si="27"/>
        <v>0</v>
      </c>
      <c r="AI31" s="1235">
        <f t="shared" si="28"/>
        <v>0</v>
      </c>
      <c r="AJ31" s="1236">
        <f>_xlfn.LET(_xlpm.EPS,0.000000001,_xlpm.q,N(Q31),_xlpm.x,N(Z31),_xlpm.z,N(AB31),IF(AI31=0,0,IF(SUM(ABS(_xlpm.q),ABS(_xlpm.x),ABS(_xlpm.z))&gt;_xlpm.EPS,O31,"")))</f>
        <v>0</v>
      </c>
      <c r="AK31" s="1253">
        <f t="shared" si="19"/>
        <v>0</v>
      </c>
      <c r="AL31" s="1254">
        <f t="shared" si="29"/>
        <v>0</v>
      </c>
      <c r="AM31" s="1268"/>
      <c r="AN31" s="1255" t="str">
        <f t="shared" si="36"/>
        <v/>
      </c>
      <c r="AO31" s="1256">
        <f t="shared" si="30"/>
        <v>0</v>
      </c>
      <c r="AP31" s="1257">
        <f t="shared" si="20"/>
        <v>0</v>
      </c>
      <c r="AQ31" s="1271" cm="1">
        <f t="array" ref="AQ31">IF(AF31&lt;&gt;1,0,IF(OR(AO31="",N(AO31)&lt;=0.000000001),"",IF(OR(AI31="",N(AI31)&lt;=0.000000001),0,IF(ISNUMBER(AO31),IFERROR(_xlfn.LET(_xlpm.r,_xlfn.XLOOKUP(U31,$BD$15:$BD$62,ROW($BD$15:$BD$62),_xlfn.XLOOKUP(U31,$BE$15:$BE$62,ROW($BE$15:$BE$62),_xlfn.XLOOKUP(U31,$BF$15:$BF$62,ROW($BF$15:$BF$62),""))),_xlpm.p,_xlpm.r-MIN(ROW($BD$15:$BD$62))+1,_xlpm.f,INDEX($BG$15:$BG$62,_xlpm.p),_xlpm.u,INDEX($BH$15:$BH$62,_xlpm.p),_xlpm.s,INDEX($BJ$15:$BJ$62,_xlpm.p),_xlpm.q,N(AO31)/_xlpm.f,IF(_xlpm.q&gt;=_xlpm.s,ROUND(_xlpm.q,1)&amp;" "&amp;U31&amp;" = "&amp;ROUND(_xlpm.q*_xlpm.f,1)&amp;" "&amp;_xlpm.u,ROUND(_xlpm.q,1)&amp;" "&amp;U31)),""),""))))</f>
        <v>0</v>
      </c>
      <c r="AR31" s="1259"/>
      <c r="AS31" s="1256">
        <f t="shared" si="21"/>
        <v>0</v>
      </c>
      <c r="AT31" s="1257" t="str">
        <f t="shared" si="31"/>
        <v/>
      </c>
      <c r="AU31" s="1260">
        <f t="shared" si="34"/>
        <v>0</v>
      </c>
      <c r="AV31" s="1261" t="str">
        <f t="shared" si="32"/>
        <v/>
      </c>
      <c r="AW31" s="1247"/>
      <c r="AX31" s="1262">
        <f t="shared" si="22"/>
        <v>0</v>
      </c>
      <c r="AY31" s="1249" t="str">
        <f t="shared" si="23"/>
        <v/>
      </c>
      <c r="AZ31" s="276" t="s">
        <v>22</v>
      </c>
      <c r="BA31" s="1221">
        <f t="shared" si="24"/>
        <v>0</v>
      </c>
      <c r="BB31" s="1222">
        <f t="shared" si="33"/>
        <v>0</v>
      </c>
      <c r="BC31" s="1020"/>
      <c r="BD31" s="126" t="s">
        <v>168</v>
      </c>
      <c r="BE31" s="126" t="s">
        <v>1412</v>
      </c>
      <c r="BF31" s="126" t="s">
        <v>1395</v>
      </c>
      <c r="BG31" s="1213">
        <f t="shared" si="37"/>
        <v>1.4999999999999999E-2</v>
      </c>
      <c r="BH31" s="1263" t="s">
        <v>1888</v>
      </c>
      <c r="BI31" s="1263" t="s">
        <v>1889</v>
      </c>
      <c r="BJ31" s="1202">
        <f t="shared" si="35"/>
        <v>67</v>
      </c>
      <c r="BK31" s="1264">
        <v>15</v>
      </c>
      <c r="BL31" s="1020"/>
      <c r="BM31" s="1020"/>
      <c r="BN31" s="1020"/>
      <c r="BO31" s="1020"/>
      <c r="BP31" s="1020"/>
      <c r="BQ31" s="1020"/>
      <c r="BR31" s="1153" t="str">
        <f t="shared" si="10"/>
        <v>►</v>
      </c>
      <c r="BS31" s="1922"/>
      <c r="BT31" s="1922"/>
      <c r="BU31" s="1922"/>
      <c r="BV31" s="1922"/>
      <c r="BW31" s="1922"/>
      <c r="BX31" s="1150"/>
      <c r="BY31" s="1207"/>
      <c r="BZ31" s="1266" t="s">
        <v>1907</v>
      </c>
      <c r="CA31" s="1199"/>
      <c r="CB31" s="1199"/>
      <c r="CC31" s="1199"/>
      <c r="CD31" s="1199"/>
      <c r="CE31" s="1200"/>
      <c r="CG31" s="1207"/>
      <c r="CH31" s="1266" t="s">
        <v>1908</v>
      </c>
      <c r="CI31" s="1199"/>
      <c r="CJ31" s="1199"/>
      <c r="CK31" s="1199"/>
      <c r="CL31" s="1199"/>
      <c r="CM31" s="1200"/>
      <c r="CO31" s="1207"/>
      <c r="CP31" s="1266" t="s">
        <v>1909</v>
      </c>
      <c r="CQ31" s="1199"/>
      <c r="CR31" s="1199"/>
      <c r="CS31" s="1199"/>
      <c r="CT31" s="1199"/>
      <c r="CU31" s="1200"/>
      <c r="CW31" s="3">
        <v>1</v>
      </c>
    </row>
    <row r="32" spans="1:101" s="877" customFormat="1" ht="21" customHeight="1">
      <c r="A32" s="1129" t="s">
        <v>22</v>
      </c>
      <c r="B32" s="1145" t="str">
        <f t="shared" si="9"/>
        <v>►</v>
      </c>
      <c r="C32" s="1190" cm="1">
        <f t="array" ref="C32">SUMPRODUCT(LEN(D32:J32))</f>
        <v>0</v>
      </c>
      <c r="D32" s="207"/>
      <c r="E32" s="212"/>
      <c r="F32" s="212"/>
      <c r="G32" s="212"/>
      <c r="H32" s="212"/>
      <c r="I32" s="212"/>
      <c r="J32" s="213"/>
      <c r="K32" s="528" t="s">
        <v>22</v>
      </c>
      <c r="L32" s="120" t="str">
        <f t="shared" si="25"/>
        <v>►</v>
      </c>
      <c r="M32" s="34" t="str">
        <f>M18</f>
        <v>C CHIBOUST PAMPLEMOUSSE | pâtisserie--ENTREMET| Auteur &gt; recette Béghin Say de Jean-Jacques Borne MOF 1994</v>
      </c>
      <c r="N32" s="35">
        <f>N18</f>
        <v>18</v>
      </c>
      <c r="O32" s="34" t="str">
        <f>O18</f>
        <v>desserts</v>
      </c>
      <c r="P32" s="36" t="str">
        <f>P18</f>
        <v>Recette mère ► MILLE-FEUILLE meringue et chiboust pamplemousse aux fraises des bois</v>
      </c>
      <c r="Q32" s="105"/>
      <c r="R32" s="125"/>
      <c r="S32" s="107" t="str">
        <f t="shared" si="15"/>
        <v/>
      </c>
      <c r="T32" s="108"/>
      <c r="U32" s="146"/>
      <c r="V32" s="148">
        <v>1</v>
      </c>
      <c r="W32" s="1102"/>
      <c r="X32" s="112">
        <f>IF(Z36=0,0,(Z32/Z36)*Y21*1000)</f>
        <v>0</v>
      </c>
      <c r="Y32" s="122">
        <f>IF(Z36=0, 0, (Q32*V32)/(Z36*Y21))</f>
        <v>0</v>
      </c>
      <c r="Z32" s="114">
        <f>IFERROR(_xlfn.LET(_xlpm.v,IFERROR(_xlfn.XLOOKUP(U32,Q37:AC37,Q38:AC38),_xlfn.XLOOKUP(U32,Q39:AC39,Q40:AC40)),_xlpm.v*T32*IF(ISBLANK(Q32),1,Q32)),0)</f>
        <v>0</v>
      </c>
      <c r="AA32" s="127">
        <f>IF(OR(ISBLANK(AB17),AB17=0),0,Q32*AB15*V32/AB17)</f>
        <v>0</v>
      </c>
      <c r="AB32" s="116">
        <f>IF(OR(ISBLANK(AB17),AB17=0),0,Z32*V32*AB15/AB17)</f>
        <v>0</v>
      </c>
      <c r="AC32" s="147" t="str">
        <f>_xlfn.LET(_xlpm.unite,SUBSTITUTE(TRIM(U32)," (s)",""),_xlpm.val,AB32,_xlpm.estVol,COUNTIF(W37:AC37,_xlpm.unite)+COUNTIF(W39:AC39,_xlpm.unite)&gt;0,_xlpm.estPoids,COUNTIF(Q37:V37,_xlpm.unite)+COUNTIF(Q39:V39,_xlpm.unite)&gt;0,IF(_xlpm.estVol,IF(ROUND(_xlpm.val,3)&gt;=1,ROUND(_xlpm.val,3)&amp;"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
      </c>
      <c r="AD32" s="1230" t="str">
        <f t="shared" si="16"/>
        <v>►</v>
      </c>
      <c r="AE32" s="1231" t="str">
        <f t="shared" si="38"/>
        <v/>
      </c>
      <c r="AF32" s="1232">
        <f t="shared" si="18"/>
        <v>0</v>
      </c>
      <c r="AG32" s="1252">
        <f t="shared" si="26"/>
        <v>0</v>
      </c>
      <c r="AH32" s="1234">
        <f t="shared" si="27"/>
        <v>0</v>
      </c>
      <c r="AI32" s="1235">
        <f t="shared" si="28"/>
        <v>0</v>
      </c>
      <c r="AJ32" s="1236">
        <f t="shared" ref="AJ32:AJ47" si="39">_xlfn.LET(_xlpm.EPS,0.000000001,_xlpm.hasQ,AND(ISNUMBER(Q32),ABS(Q32)&gt;_xlpm.EPS),_xlpm.hasX,AND(ISNUMBER(Z32),ABS(Z32)&gt;_xlpm.EPS),_xlpm.hasZ,AND(ISNUMBER(AB32),ABS(AB32)&gt;_xlpm.EPS),IF(AI32=0,0,IF(OR(_xlpm.hasQ,_xlpm.hasX,_xlpm.hasZ),O32,"")))</f>
        <v>0</v>
      </c>
      <c r="AK32" s="1237">
        <f t="shared" si="19"/>
        <v>0</v>
      </c>
      <c r="AL32" s="1238">
        <f t="shared" si="29"/>
        <v>0</v>
      </c>
      <c r="AM32" s="1268"/>
      <c r="AN32" s="1240" t="str">
        <f t="shared" si="36"/>
        <v/>
      </c>
      <c r="AO32" s="1241">
        <f t="shared" si="30"/>
        <v>0</v>
      </c>
      <c r="AP32" s="1242">
        <f t="shared" si="20"/>
        <v>0</v>
      </c>
      <c r="AQ32" s="1269" cm="1">
        <f t="array" ref="AQ32">IF(AF32&lt;&gt;1,0,IF(OR(AO32="",N(AO32)&lt;=0.000000001),"",IF(OR(AI32="",N(AI32)&lt;=0.000000001),0,IF(ISNUMBER(AO32),IFERROR(_xlfn.LET(_xlpm.r,_xlfn.XLOOKUP(U32,$BD$15:$BD$62,ROW($BD$15:$BD$62),_xlfn.XLOOKUP(U32,$BE$15:$BE$62,ROW($BE$15:$BE$62),_xlfn.XLOOKUP(U32,$BF$15:$BF$62,ROW($BF$15:$BF$62),""))),_xlpm.p,_xlpm.r-MIN(ROW($BD$15:$BD$62))+1,_xlpm.f,INDEX($BG$15:$BG$62,_xlpm.p),_xlpm.u,INDEX($BH$15:$BH$62,_xlpm.p),_xlpm.s,INDEX($BJ$15:$BJ$62,_xlpm.p),_xlpm.q,N(AO32)/_xlpm.f,IF(_xlpm.q&gt;=_xlpm.s,ROUND(_xlpm.q,1)&amp;" "&amp;U32&amp;" = "&amp;ROUND(_xlpm.q*_xlpm.f,1)&amp;" "&amp;_xlpm.u,ROUND(_xlpm.q,1)&amp;" "&amp;U32)),""),""))))</f>
        <v>0</v>
      </c>
      <c r="AR32" s="1259"/>
      <c r="AS32" s="1241">
        <f t="shared" si="21"/>
        <v>0</v>
      </c>
      <c r="AT32" s="1242" t="str">
        <f t="shared" si="31"/>
        <v/>
      </c>
      <c r="AU32" s="1245">
        <f t="shared" si="34"/>
        <v>0</v>
      </c>
      <c r="AV32" s="1246" t="str">
        <f t="shared" si="32"/>
        <v/>
      </c>
      <c r="AW32" s="1247"/>
      <c r="AX32" s="1248">
        <f t="shared" si="22"/>
        <v>0</v>
      </c>
      <c r="AY32" s="1249" t="str">
        <f t="shared" si="23"/>
        <v/>
      </c>
      <c r="AZ32" s="276" t="s">
        <v>22</v>
      </c>
      <c r="BA32" s="1221">
        <f t="shared" si="24"/>
        <v>0</v>
      </c>
      <c r="BB32" s="1222">
        <f t="shared" si="33"/>
        <v>0</v>
      </c>
      <c r="BC32" s="1020"/>
      <c r="BD32" s="126" t="s">
        <v>154</v>
      </c>
      <c r="BE32" s="126" t="s">
        <v>1404</v>
      </c>
      <c r="BF32" s="168" t="s">
        <v>1385</v>
      </c>
      <c r="BG32" s="1213">
        <f t="shared" si="37"/>
        <v>0.2</v>
      </c>
      <c r="BH32" s="1263" t="s">
        <v>1888</v>
      </c>
      <c r="BI32" s="1263" t="s">
        <v>1889</v>
      </c>
      <c r="BJ32" s="1202">
        <f t="shared" si="35"/>
        <v>5</v>
      </c>
      <c r="BK32" s="1264">
        <v>200</v>
      </c>
      <c r="BL32" s="1020"/>
      <c r="BM32" s="1020"/>
      <c r="BN32" s="1020"/>
      <c r="BO32" s="1020"/>
      <c r="BP32" s="1020"/>
      <c r="BQ32" s="1020"/>
      <c r="BR32" s="1153" t="str">
        <f t="shared" si="10"/>
        <v>►</v>
      </c>
      <c r="BS32" s="1272"/>
      <c r="BT32" s="1272"/>
      <c r="BU32" s="1272"/>
      <c r="BV32" s="1272"/>
      <c r="BW32" s="1272"/>
      <c r="BX32" s="1150"/>
      <c r="BY32" s="1207"/>
      <c r="BZ32" s="1266"/>
      <c r="CA32" s="1199"/>
      <c r="CB32" s="1199"/>
      <c r="CC32" s="1199"/>
      <c r="CD32" s="1199"/>
      <c r="CE32" s="1200"/>
      <c r="CG32" s="1207"/>
      <c r="CH32" s="1266"/>
      <c r="CI32" s="1199"/>
      <c r="CJ32" s="1199"/>
      <c r="CK32" s="1199"/>
      <c r="CL32" s="1199"/>
      <c r="CM32" s="1200"/>
      <c r="CO32" s="1207"/>
      <c r="CP32" s="1266"/>
      <c r="CQ32" s="1199"/>
      <c r="CR32" s="1199"/>
      <c r="CS32" s="1199"/>
      <c r="CT32" s="1199"/>
      <c r="CU32" s="1200"/>
      <c r="CW32" s="3">
        <v>1</v>
      </c>
    </row>
    <row r="33" spans="1:101" s="877" customFormat="1" ht="21" customHeight="1">
      <c r="A33" s="1129" t="s">
        <v>22</v>
      </c>
      <c r="B33" s="1145" t="str">
        <f t="shared" si="9"/>
        <v>►</v>
      </c>
      <c r="C33" s="1190" cm="1">
        <f t="array" ref="C33">SUMPRODUCT(LEN(D33:J33))</f>
        <v>0</v>
      </c>
      <c r="D33" s="207"/>
      <c r="E33" s="212"/>
      <c r="F33" s="212"/>
      <c r="G33" s="212"/>
      <c r="H33" s="212"/>
      <c r="I33" s="212"/>
      <c r="J33" s="213"/>
      <c r="K33" s="528" t="s">
        <v>22</v>
      </c>
      <c r="L33" s="120" t="str">
        <f t="shared" si="25"/>
        <v>►</v>
      </c>
      <c r="M33" s="34" t="str">
        <f>M18</f>
        <v>C CHIBOUST PAMPLEMOUSSE | pâtisserie--ENTREMET| Auteur &gt; recette Béghin Say de Jean-Jacques Borne MOF 1994</v>
      </c>
      <c r="N33" s="35">
        <f>N18</f>
        <v>18</v>
      </c>
      <c r="O33" s="34" t="str">
        <f>O18</f>
        <v>desserts</v>
      </c>
      <c r="P33" s="36" t="str">
        <f>P18</f>
        <v>Recette mère ► MILLE-FEUILLE meringue et chiboust pamplemousse aux fraises des bois</v>
      </c>
      <c r="Q33" s="105"/>
      <c r="R33" s="125"/>
      <c r="S33" s="107" t="str">
        <f t="shared" si="15"/>
        <v/>
      </c>
      <c r="T33" s="108"/>
      <c r="U33" s="146"/>
      <c r="V33" s="148">
        <v>1</v>
      </c>
      <c r="W33" s="1102"/>
      <c r="X33" s="112">
        <f>IF(Z36=0,0,(Z33/Z36)*Y21*1000)</f>
        <v>0</v>
      </c>
      <c r="Y33" s="122">
        <f>IF(Z36=0, 0, (Q33*V33)/(Z36*Y21))</f>
        <v>0</v>
      </c>
      <c r="Z33" s="114">
        <f>IFERROR(_xlfn.LET(_xlpm.v,IFERROR(_xlfn.XLOOKUP(U33,Q37:AC37,Q38:AC38),_xlfn.XLOOKUP(U33,Q39:AC39,Q40:AC40)),_xlpm.v*T33*IF(ISBLANK(Q33),1,Q33)),0)</f>
        <v>0</v>
      </c>
      <c r="AA33" s="123">
        <f>IF(OR(ISBLANK(AB17),AB17=0),0,Q33*AB15*V33/AB17)</f>
        <v>0</v>
      </c>
      <c r="AB33" s="116">
        <f>IF(OR(ISBLANK(AB17),AB17=0),0,Z33*V33*AB15/AB17)</f>
        <v>0</v>
      </c>
      <c r="AC33" s="124" t="str">
        <f>_xlfn.LET(_xlpm.unite,SUBSTITUTE(TRIM(U33)," (s)",""),_xlpm.val,AB33,_xlpm.estVol,COUNTIF(W37:AC37,_xlpm.unite)+COUNTIF(W39:AC39,_xlpm.unite)&gt;0,_xlpm.estPoids,COUNTIF(Q37:V37,_xlpm.unite)+COUNTIF(Q39:V39,_xlpm.unite)&gt;0,IF(_xlpm.estVol,IF(ROUND(_xlpm.val,3)&gt;=1,ROUND(_xlpm.val,3)&amp;"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
      </c>
      <c r="AD33" s="1230" t="str">
        <f t="shared" si="16"/>
        <v>►</v>
      </c>
      <c r="AE33" s="1231" t="str">
        <f t="shared" si="38"/>
        <v/>
      </c>
      <c r="AF33" s="1232">
        <f t="shared" si="18"/>
        <v>0</v>
      </c>
      <c r="AG33" s="1252">
        <f t="shared" si="26"/>
        <v>0</v>
      </c>
      <c r="AH33" s="1234">
        <f t="shared" si="27"/>
        <v>0</v>
      </c>
      <c r="AI33" s="1235">
        <f t="shared" si="28"/>
        <v>0</v>
      </c>
      <c r="AJ33" s="1236">
        <f t="shared" si="39"/>
        <v>0</v>
      </c>
      <c r="AK33" s="1253">
        <f t="shared" si="19"/>
        <v>0</v>
      </c>
      <c r="AL33" s="1254">
        <f t="shared" si="29"/>
        <v>0</v>
      </c>
      <c r="AM33" s="1268"/>
      <c r="AN33" s="1255" t="str">
        <f t="shared" si="36"/>
        <v/>
      </c>
      <c r="AO33" s="1256">
        <f t="shared" si="30"/>
        <v>0</v>
      </c>
      <c r="AP33" s="1257">
        <f t="shared" si="20"/>
        <v>0</v>
      </c>
      <c r="AQ33" s="1271" cm="1">
        <f t="array" ref="AQ33">IF(AF33&lt;&gt;1,0,IF(OR(AO33="",N(AO33)&lt;=0.000000001),"",IF(OR(AI33="",N(AI33)&lt;=0.000000001),0,IF(ISNUMBER(AO33),IFERROR(_xlfn.LET(_xlpm.r,_xlfn.XLOOKUP(U33,$BD$15:$BD$62,ROW($BD$15:$BD$62),_xlfn.XLOOKUP(U33,$BE$15:$BE$62,ROW($BE$15:$BE$62),_xlfn.XLOOKUP(U33,$BF$15:$BF$62,ROW($BF$15:$BF$62),""))),_xlpm.p,_xlpm.r-MIN(ROW($BD$15:$BD$62))+1,_xlpm.f,INDEX($BG$15:$BG$62,_xlpm.p),_xlpm.u,INDEX($BH$15:$BH$62,_xlpm.p),_xlpm.s,INDEX($BJ$15:$BJ$62,_xlpm.p),_xlpm.q,N(AO33)/_xlpm.f,IF(_xlpm.q&gt;=_xlpm.s,ROUND(_xlpm.q,1)&amp;" "&amp;U33&amp;" = "&amp;ROUND(_xlpm.q*_xlpm.f,1)&amp;" "&amp;_xlpm.u,ROUND(_xlpm.q,1)&amp;" "&amp;U33)),""),""))))</f>
        <v>0</v>
      </c>
      <c r="AR33" s="1259"/>
      <c r="AS33" s="1256">
        <f t="shared" si="21"/>
        <v>0</v>
      </c>
      <c r="AT33" s="1257" t="str">
        <f t="shared" si="31"/>
        <v/>
      </c>
      <c r="AU33" s="1260">
        <f t="shared" si="34"/>
        <v>0</v>
      </c>
      <c r="AV33" s="1261" t="str">
        <f t="shared" si="32"/>
        <v/>
      </c>
      <c r="AW33" s="1247"/>
      <c r="AX33" s="1262">
        <f t="shared" si="22"/>
        <v>0</v>
      </c>
      <c r="AY33" s="1249" t="str">
        <f t="shared" si="23"/>
        <v/>
      </c>
      <c r="AZ33" s="276" t="s">
        <v>22</v>
      </c>
      <c r="BA33" s="1221">
        <f t="shared" si="24"/>
        <v>0</v>
      </c>
      <c r="BB33" s="1222">
        <f t="shared" si="33"/>
        <v>0</v>
      </c>
      <c r="BC33" s="1020"/>
      <c r="BD33" s="126" t="s">
        <v>107</v>
      </c>
      <c r="BE33" s="126" t="s">
        <v>1414</v>
      </c>
      <c r="BF33" s="126" t="s">
        <v>1397</v>
      </c>
      <c r="BG33" s="1213">
        <f t="shared" si="37"/>
        <v>0.22500000000000001</v>
      </c>
      <c r="BH33" s="1263" t="s">
        <v>1888</v>
      </c>
      <c r="BI33" s="1263" t="s">
        <v>1889</v>
      </c>
      <c r="BJ33" s="1202">
        <f t="shared" si="35"/>
        <v>4</v>
      </c>
      <c r="BK33" s="1264">
        <v>225</v>
      </c>
      <c r="BL33" s="1020"/>
      <c r="BM33" s="1020"/>
      <c r="BN33" s="1020"/>
      <c r="BO33" s="1020"/>
      <c r="BP33" s="1020"/>
      <c r="BQ33" s="1020"/>
      <c r="BR33" s="1153" t="str">
        <f t="shared" si="10"/>
        <v>►</v>
      </c>
      <c r="BS33" s="1923" t="s">
        <v>1910</v>
      </c>
      <c r="BT33" s="1923"/>
      <c r="BU33" s="1923"/>
      <c r="BV33" s="1923"/>
      <c r="BW33" s="1923"/>
      <c r="BX33" s="1150"/>
      <c r="BY33" s="1207" t="s">
        <v>1878</v>
      </c>
      <c r="BZ33" s="1266" t="s">
        <v>1911</v>
      </c>
      <c r="CA33" s="1199"/>
      <c r="CB33" s="1199"/>
      <c r="CC33" s="1199"/>
      <c r="CD33" s="1199"/>
      <c r="CE33" s="1200"/>
      <c r="CG33" s="1207" t="s">
        <v>1912</v>
      </c>
      <c r="CH33" s="1266" t="s">
        <v>1913</v>
      </c>
      <c r="CI33" s="1199"/>
      <c r="CJ33" s="1199"/>
      <c r="CK33" s="1199"/>
      <c r="CL33" s="1199"/>
      <c r="CM33" s="1200"/>
      <c r="CO33" s="1207" t="s">
        <v>1914</v>
      </c>
      <c r="CP33" s="1266" t="s">
        <v>1915</v>
      </c>
      <c r="CQ33" s="1199"/>
      <c r="CR33" s="1199"/>
      <c r="CS33" s="1199"/>
      <c r="CT33" s="1199"/>
      <c r="CU33" s="1200"/>
      <c r="CW33" s="3">
        <v>1</v>
      </c>
    </row>
    <row r="34" spans="1:101" s="877" customFormat="1" ht="21" customHeight="1">
      <c r="A34" s="1129" t="s">
        <v>22</v>
      </c>
      <c r="B34" s="1145" t="str">
        <f t="shared" si="9"/>
        <v>►</v>
      </c>
      <c r="C34" s="1190" cm="1">
        <f t="array" ref="C34">SUMPRODUCT(LEN(D34:J34))</f>
        <v>0</v>
      </c>
      <c r="D34" s="207"/>
      <c r="E34" s="212"/>
      <c r="F34" s="212"/>
      <c r="G34" s="212"/>
      <c r="H34" s="212"/>
      <c r="I34" s="212"/>
      <c r="J34" s="213"/>
      <c r="K34" s="528" t="s">
        <v>22</v>
      </c>
      <c r="L34" s="120" t="str">
        <f t="shared" si="25"/>
        <v>►</v>
      </c>
      <c r="M34" s="34" t="str">
        <f>M18</f>
        <v>C CHIBOUST PAMPLEMOUSSE | pâtisserie--ENTREMET| Auteur &gt; recette Béghin Say de Jean-Jacques Borne MOF 1994</v>
      </c>
      <c r="N34" s="35">
        <f>N18</f>
        <v>18</v>
      </c>
      <c r="O34" s="34" t="str">
        <f>O18</f>
        <v>desserts</v>
      </c>
      <c r="P34" s="36" t="str">
        <f>P18</f>
        <v>Recette mère ► MILLE-FEUILLE meringue et chiboust pamplemousse aux fraises des bois</v>
      </c>
      <c r="Q34" s="105"/>
      <c r="R34" s="125"/>
      <c r="S34" s="107" t="str">
        <f t="shared" si="15"/>
        <v/>
      </c>
      <c r="T34" s="108"/>
      <c r="U34" s="146"/>
      <c r="V34" s="148">
        <v>1</v>
      </c>
      <c r="W34" s="1102"/>
      <c r="X34" s="112">
        <f>IF(Z36=0,0,(Z34/Z36)*Y21*1000)</f>
        <v>0</v>
      </c>
      <c r="Y34" s="122">
        <f>IF(Z36=0, 0, (Q34*V34)/(Z36*Y21))</f>
        <v>0</v>
      </c>
      <c r="Z34" s="114">
        <f>IFERROR(_xlfn.LET(_xlpm.v,IFERROR(_xlfn.XLOOKUP(U34,Q37:AC37,Q38:AC38),_xlfn.XLOOKUP(U34,Q39:AC39,Q40:AC40)),_xlpm.v*T34*IF(ISBLANK(Q34),1,Q34)),0)</f>
        <v>0</v>
      </c>
      <c r="AA34" s="127">
        <f>IF(OR(ISBLANK(AB17),AB17=0),0,Q34*AB15*V34/AB17)</f>
        <v>0</v>
      </c>
      <c r="AB34" s="116">
        <f>IF(OR(ISBLANK(AB17),AB17=0),0,Z34*V34*AB15/AB17)</f>
        <v>0</v>
      </c>
      <c r="AC34" s="147" t="str">
        <f>_xlfn.LET(_xlpm.unite,SUBSTITUTE(TRIM(U34)," (s)",""),_xlpm.val,AB34,_xlpm.estVol,COUNTIF(W37:AC37,_xlpm.unite)+COUNTIF(W39:AC39,_xlpm.unite)&gt;0,_xlpm.estPoids,COUNTIF(Q37:V37,_xlpm.unite)+COUNTIF(Q39:V39,_xlpm.unite)&gt;0,IF(_xlpm.estVol,IF(ROUND(_xlpm.val,3)&gt;=1,ROUND(_xlpm.val,3)&amp;"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
      </c>
      <c r="AD34" s="1230" t="str">
        <f t="shared" si="16"/>
        <v>►</v>
      </c>
      <c r="AE34" s="1231" t="str">
        <f t="shared" si="38"/>
        <v/>
      </c>
      <c r="AF34" s="1232">
        <f t="shared" si="18"/>
        <v>0</v>
      </c>
      <c r="AG34" s="1252">
        <f t="shared" si="26"/>
        <v>0</v>
      </c>
      <c r="AH34" s="1234">
        <f t="shared" si="27"/>
        <v>0</v>
      </c>
      <c r="AI34" s="1235">
        <f t="shared" si="28"/>
        <v>0</v>
      </c>
      <c r="AJ34" s="1236">
        <f t="shared" si="39"/>
        <v>0</v>
      </c>
      <c r="AK34" s="1237">
        <f t="shared" si="19"/>
        <v>0</v>
      </c>
      <c r="AL34" s="1238">
        <f t="shared" si="29"/>
        <v>0</v>
      </c>
      <c r="AM34" s="1268"/>
      <c r="AN34" s="1240" t="str">
        <f t="shared" si="36"/>
        <v/>
      </c>
      <c r="AO34" s="1241">
        <f t="shared" si="30"/>
        <v>0</v>
      </c>
      <c r="AP34" s="1242">
        <f t="shared" si="20"/>
        <v>0</v>
      </c>
      <c r="AQ34" s="1269" cm="1">
        <f t="array" ref="AQ34">IF(AF34&lt;&gt;1,0,IF(OR(AO34="",N(AO34)&lt;=0.000000001),"",IF(OR(AI34="",N(AI34)&lt;=0.000000001),0,IF(ISNUMBER(AO34),IFERROR(_xlfn.LET(_xlpm.r,_xlfn.XLOOKUP(U34,$BD$15:$BD$62,ROW($BD$15:$BD$62),_xlfn.XLOOKUP(U34,$BE$15:$BE$62,ROW($BE$15:$BE$62),_xlfn.XLOOKUP(U34,$BF$15:$BF$62,ROW($BF$15:$BF$62),""))),_xlpm.p,_xlpm.r-MIN(ROW($BD$15:$BD$62))+1,_xlpm.f,INDEX($BG$15:$BG$62,_xlpm.p),_xlpm.u,INDEX($BH$15:$BH$62,_xlpm.p),_xlpm.s,INDEX($BJ$15:$BJ$62,_xlpm.p),_xlpm.q,N(AO34)/_xlpm.f,IF(_xlpm.q&gt;=_xlpm.s,ROUND(_xlpm.q,1)&amp;" "&amp;U34&amp;" = "&amp;ROUND(_xlpm.q*_xlpm.f,1)&amp;" "&amp;_xlpm.u,ROUND(_xlpm.q,1)&amp;" "&amp;U34)),""),""))))</f>
        <v>0</v>
      </c>
      <c r="AR34" s="1259"/>
      <c r="AS34" s="1241">
        <f t="shared" si="21"/>
        <v>0</v>
      </c>
      <c r="AT34" s="1242" t="str">
        <f t="shared" si="31"/>
        <v/>
      </c>
      <c r="AU34" s="1245">
        <f t="shared" si="34"/>
        <v>0</v>
      </c>
      <c r="AV34" s="1246" t="str">
        <f t="shared" si="32"/>
        <v/>
      </c>
      <c r="AW34" s="1247"/>
      <c r="AX34" s="1248">
        <f t="shared" si="22"/>
        <v>0</v>
      </c>
      <c r="AY34" s="1249" t="str">
        <f t="shared" si="23"/>
        <v/>
      </c>
      <c r="AZ34" s="276" t="s">
        <v>22</v>
      </c>
      <c r="BA34" s="1221">
        <f t="shared" si="24"/>
        <v>0</v>
      </c>
      <c r="BB34" s="1222">
        <f t="shared" si="33"/>
        <v>0</v>
      </c>
      <c r="BC34" s="1020"/>
      <c r="BD34" s="1273" t="s">
        <v>1916</v>
      </c>
      <c r="BE34" s="1273" t="s">
        <v>1917</v>
      </c>
      <c r="BF34" s="1273" t="s">
        <v>1918</v>
      </c>
      <c r="BG34" s="1213">
        <f t="shared" si="37"/>
        <v>0.11799999999999999</v>
      </c>
      <c r="BH34" s="1263" t="s">
        <v>1888</v>
      </c>
      <c r="BI34" s="1263" t="s">
        <v>1889</v>
      </c>
      <c r="BJ34" s="1202">
        <f t="shared" si="35"/>
        <v>8</v>
      </c>
      <c r="BK34" s="1264">
        <v>118</v>
      </c>
      <c r="BL34" s="1020"/>
      <c r="BM34" s="1020"/>
      <c r="BN34" s="1020"/>
      <c r="BO34" s="1020"/>
      <c r="BP34" s="1020"/>
      <c r="BQ34" s="1020"/>
      <c r="BR34" s="1153" t="str">
        <f t="shared" si="10"/>
        <v>►</v>
      </c>
      <c r="BS34" s="1923"/>
      <c r="BT34" s="1923"/>
      <c r="BU34" s="1923"/>
      <c r="BV34" s="1923"/>
      <c r="BW34" s="1923"/>
      <c r="BX34" s="1150"/>
      <c r="BY34" s="1207"/>
      <c r="BZ34" s="1266"/>
      <c r="CA34" s="1199"/>
      <c r="CB34" s="1199"/>
      <c r="CC34" s="1199"/>
      <c r="CD34" s="1199"/>
      <c r="CE34" s="1200"/>
      <c r="CG34" s="1207"/>
      <c r="CH34" s="1266"/>
      <c r="CI34" s="1199"/>
      <c r="CJ34" s="1199"/>
      <c r="CK34" s="1199"/>
      <c r="CL34" s="1199"/>
      <c r="CM34" s="1200"/>
      <c r="CO34" s="1207"/>
      <c r="CP34" s="1266"/>
      <c r="CQ34" s="1199"/>
      <c r="CR34" s="1199"/>
      <c r="CS34" s="1199"/>
      <c r="CT34" s="1199"/>
      <c r="CU34" s="1200"/>
      <c r="CW34" s="3">
        <v>1</v>
      </c>
    </row>
    <row r="35" spans="1:101" s="877" customFormat="1" ht="21" customHeight="1">
      <c r="A35" s="1129" t="s">
        <v>22</v>
      </c>
      <c r="B35" s="1145" t="str">
        <f t="shared" si="9"/>
        <v>►</v>
      </c>
      <c r="C35" s="1190" cm="1">
        <f t="array" ref="C35">SUMPRODUCT(LEN(D35:J35))</f>
        <v>0</v>
      </c>
      <c r="D35" s="207"/>
      <c r="E35" s="212"/>
      <c r="F35" s="212"/>
      <c r="G35" s="212"/>
      <c r="H35" s="212"/>
      <c r="I35" s="212"/>
      <c r="J35" s="213"/>
      <c r="K35" s="528" t="s">
        <v>22</v>
      </c>
      <c r="L35" s="120" t="str">
        <f t="shared" si="25"/>
        <v>►</v>
      </c>
      <c r="M35" s="34" t="str">
        <f>M18</f>
        <v>C CHIBOUST PAMPLEMOUSSE | pâtisserie--ENTREMET| Auteur &gt; recette Béghin Say de Jean-Jacques Borne MOF 1994</v>
      </c>
      <c r="N35" s="35">
        <f>N18</f>
        <v>18</v>
      </c>
      <c r="O35" s="34" t="str">
        <f>O18</f>
        <v>desserts</v>
      </c>
      <c r="P35" s="36" t="str">
        <f>P18</f>
        <v>Recette mère ► MILLE-FEUILLE meringue et chiboust pamplemousse aux fraises des bois</v>
      </c>
      <c r="Q35" s="105"/>
      <c r="R35" s="125"/>
      <c r="S35" s="107" t="str">
        <f t="shared" si="15"/>
        <v/>
      </c>
      <c r="T35" s="108"/>
      <c r="U35" s="146"/>
      <c r="V35" s="148">
        <v>1</v>
      </c>
      <c r="W35" s="1102"/>
      <c r="X35" s="112">
        <f>IF(Z36=0,0,(Z35/Z36)*Y21*1000)</f>
        <v>0</v>
      </c>
      <c r="Y35" s="122">
        <f>IF(Z36=0, 0, (Q35*V35)/(Z36*Y21))</f>
        <v>0</v>
      </c>
      <c r="Z35" s="114">
        <f>IFERROR(_xlfn.LET(_xlpm.v,IFERROR(_xlfn.XLOOKUP(U35,Q37:AC37,Q38:AC38),_xlfn.XLOOKUP(U35,Q39:AC39,Q40:AC40)),_xlpm.v*T35*IF(ISBLANK(Q35),1,Q35)),0)</f>
        <v>0</v>
      </c>
      <c r="AA35" s="123">
        <f>IF(OR(ISBLANK(AB17),AB17=0),0,Q35*AB15*V35/AB17)</f>
        <v>0</v>
      </c>
      <c r="AB35" s="116">
        <f>IF(OR(ISBLANK(AB17),AB17=0),0,Z35*V35*AB15/AB17)</f>
        <v>0</v>
      </c>
      <c r="AC35" s="124" t="str">
        <f>_xlfn.LET(_xlpm.unite,SUBSTITUTE(TRIM(U35)," (s)",""),_xlpm.val,AB35,_xlpm.estVol,COUNTIF(W37:AC37,_xlpm.unite)+COUNTIF(W39:AC39,_xlpm.unite)&gt;0,_xlpm.estPoids,COUNTIF(Q37:V37,_xlpm.unite)+COUNTIF(Q39:V39,_xlpm.unite)&gt;0,IF(_xlpm.estVol,IF(ROUND(_xlpm.val,3)&gt;=1,ROUND(_xlpm.val,3)&amp;" L",MAX(1,ROUND(_xlpm.val*100,0))&amp;" cl"),IF(_xlpm.estPoids,IF(ROUND(_xlpm.val,3)&gt;=1,ROUND(_xlpm.val,3)&amp;" Kg",MAX(1,ROUND(_xlpm.val*1000,0))&amp;" g"),"")))</f>
        <v/>
      </c>
      <c r="AD35" s="1230" t="str">
        <f t="shared" si="16"/>
        <v>►</v>
      </c>
      <c r="AE35" s="1231" t="str">
        <f t="shared" si="38"/>
        <v/>
      </c>
      <c r="AF35" s="1232">
        <f t="shared" si="18"/>
        <v>0</v>
      </c>
      <c r="AG35" s="1252">
        <f t="shared" si="26"/>
        <v>0</v>
      </c>
      <c r="AH35" s="1234">
        <f t="shared" si="27"/>
        <v>0</v>
      </c>
      <c r="AI35" s="1235">
        <f t="shared" si="28"/>
        <v>0</v>
      </c>
      <c r="AJ35" s="1236">
        <f t="shared" si="39"/>
        <v>0</v>
      </c>
      <c r="AK35" s="1253">
        <f t="shared" si="19"/>
        <v>0</v>
      </c>
      <c r="AL35" s="1254">
        <f t="shared" si="29"/>
        <v>0</v>
      </c>
      <c r="AM35" s="1268"/>
      <c r="AN35" s="1255" t="str">
        <f t="shared" si="36"/>
        <v/>
      </c>
      <c r="AO35" s="1256">
        <f t="shared" si="30"/>
        <v>0</v>
      </c>
      <c r="AP35" s="1257">
        <f t="shared" si="20"/>
        <v>0</v>
      </c>
      <c r="AQ35" s="1271" cm="1">
        <f t="array" ref="AQ35">IF(AF35&lt;&gt;1,0,IF(OR(AO35="",N(AO35)&lt;=0.000000001),"",IF(OR(AI35="",N(AI35)&lt;=0.000000001),0,IF(ISNUMBER(AO35),IFERROR(_xlfn.LET(_xlpm.r,_xlfn.XLOOKUP(U35,$BD$15:$BD$62,ROW($BD$15:$BD$62),_xlfn.XLOOKUP(U35,$BE$15:$BE$62,ROW($BE$15:$BE$62),_xlfn.XLOOKUP(U35,$BF$15:$BF$62,ROW($BF$15:$BF$62),""))),_xlpm.p,_xlpm.r-MIN(ROW($BD$15:$BD$62))+1,_xlpm.f,INDEX($BG$15:$BG$62,_xlpm.p),_xlpm.u,INDEX($BH$15:$BH$62,_xlpm.p),_xlpm.s,INDEX($BJ$15:$BJ$62,_xlpm.p),_xlpm.q,N(AO35)/_xlpm.f,IF(_xlpm.q&gt;=_xlpm.s,ROUND(_xlpm.q,1)&amp;" "&amp;U35&amp;" = "&amp;ROUND(_xlpm.q*_xlpm.f,1)&amp;" "&amp;_xlpm.u,ROUND(_xlpm.q,1)&amp;" "&amp;U35)),""),""))))</f>
        <v>0</v>
      </c>
      <c r="AR35" s="1259"/>
      <c r="AS35" s="1256">
        <f t="shared" si="21"/>
        <v>0</v>
      </c>
      <c r="AT35" s="1257" t="str">
        <f t="shared" si="31"/>
        <v/>
      </c>
      <c r="AU35" s="1260">
        <f t="shared" si="34"/>
        <v>0</v>
      </c>
      <c r="AV35" s="1261" t="str">
        <f t="shared" si="32"/>
        <v/>
      </c>
      <c r="AW35" s="1247"/>
      <c r="AX35" s="1262">
        <f t="shared" si="22"/>
        <v>0</v>
      </c>
      <c r="AY35" s="1249" t="str">
        <f t="shared" si="23"/>
        <v/>
      </c>
      <c r="AZ35" s="276" t="s">
        <v>22</v>
      </c>
      <c r="BA35" s="1221">
        <f t="shared" si="24"/>
        <v>0</v>
      </c>
      <c r="BB35" s="1222">
        <f t="shared" si="33"/>
        <v>0</v>
      </c>
      <c r="BC35" s="1020"/>
      <c r="BD35" s="1273" t="s">
        <v>1919</v>
      </c>
      <c r="BE35" s="1273" t="s">
        <v>1920</v>
      </c>
      <c r="BF35" s="1273" t="s">
        <v>1921</v>
      </c>
      <c r="BG35" s="1213">
        <f t="shared" si="37"/>
        <v>0.25</v>
      </c>
      <c r="BH35" s="1263" t="s">
        <v>1888</v>
      </c>
      <c r="BI35" s="1263" t="s">
        <v>1889</v>
      </c>
      <c r="BJ35" s="1202">
        <f t="shared" si="35"/>
        <v>4</v>
      </c>
      <c r="BK35" s="1264">
        <v>250</v>
      </c>
      <c r="BL35" s="1020"/>
      <c r="BM35" s="1020"/>
      <c r="BN35" s="1020"/>
      <c r="BO35" s="1020"/>
      <c r="BP35" s="1020"/>
      <c r="BQ35" s="1020"/>
      <c r="BR35" s="1153" t="str">
        <f t="shared" si="10"/>
        <v>►</v>
      </c>
      <c r="BS35" s="1206"/>
      <c r="BT35" s="1025"/>
      <c r="BU35" s="1025"/>
      <c r="BV35" s="1026"/>
      <c r="BW35" s="1026"/>
      <c r="BX35" s="1150"/>
      <c r="BY35" s="1226" t="s">
        <v>1880</v>
      </c>
      <c r="BZ35" s="1266" t="s">
        <v>1922</v>
      </c>
      <c r="CA35" s="1199"/>
      <c r="CB35" s="1199"/>
      <c r="CC35" s="1199"/>
      <c r="CD35" s="1199"/>
      <c r="CE35" s="1200"/>
      <c r="CG35" s="1226" t="s">
        <v>1816</v>
      </c>
      <c r="CH35" s="1266" t="s">
        <v>1923</v>
      </c>
      <c r="CI35" s="1199"/>
      <c r="CJ35" s="1199"/>
      <c r="CK35" s="1199"/>
      <c r="CL35" s="1199"/>
      <c r="CM35" s="1200"/>
      <c r="CO35" s="1226" t="s">
        <v>1835</v>
      </c>
      <c r="CP35" s="1266" t="s">
        <v>1924</v>
      </c>
      <c r="CQ35" s="1199"/>
      <c r="CR35" s="1199"/>
      <c r="CS35" s="1199"/>
      <c r="CT35" s="1199"/>
      <c r="CU35" s="1200"/>
      <c r="CW35" s="3">
        <v>1</v>
      </c>
    </row>
    <row r="36" spans="1:101" s="877" customFormat="1" ht="21" customHeight="1">
      <c r="A36" s="1129" t="s">
        <v>22</v>
      </c>
      <c r="B36" s="1145" t="str">
        <f t="shared" si="9"/>
        <v>A</v>
      </c>
      <c r="C36" s="1190" cm="1">
        <f t="array" ref="C36">SUMPRODUCT(LEN(D36:J36))</f>
        <v>0</v>
      </c>
      <c r="D36" s="207"/>
      <c r="E36" s="212"/>
      <c r="F36" s="212"/>
      <c r="G36" s="212"/>
      <c r="H36" s="212"/>
      <c r="I36" s="212"/>
      <c r="J36" s="213"/>
      <c r="K36" s="528" t="s">
        <v>22</v>
      </c>
      <c r="L36" s="120" t="s">
        <v>11</v>
      </c>
      <c r="M36" s="34" t="str">
        <f>M18</f>
        <v>C CHIBOUST PAMPLEMOUSSE | pâtisserie--ENTREMET| Auteur &gt; recette Béghin Say de Jean-Jacques Borne MOF 1994</v>
      </c>
      <c r="N36" s="35">
        <f>N18</f>
        <v>18</v>
      </c>
      <c r="O36" s="34" t="str">
        <f>O18</f>
        <v>desserts</v>
      </c>
      <c r="P36" s="36" t="str">
        <f>P18</f>
        <v>Recette mère ► MILLE-FEUILLE meringue et chiboust pamplemousse aux fraises des bois</v>
      </c>
      <c r="Q36" s="154" t="s">
        <v>140</v>
      </c>
      <c r="R36" s="155"/>
      <c r="S36" s="155"/>
      <c r="T36" s="155"/>
      <c r="U36" s="155"/>
      <c r="V36" s="1112"/>
      <c r="W36" s="1113"/>
      <c r="X36" s="156"/>
      <c r="Y36" s="156"/>
      <c r="Z36" s="157">
        <f>SUM(Z22:Z35)</f>
        <v>0.57600000000000007</v>
      </c>
      <c r="AA36" s="158"/>
      <c r="AB36" s="158" t="str">
        <f>"Total " &amp; AB19&amp;" &gt;"</f>
        <v>Total Col.17 &gt;</v>
      </c>
      <c r="AC36" s="1114">
        <f>SUM(AB22:AB35)</f>
        <v>1.1520000000000001</v>
      </c>
      <c r="AD36" s="1230" t="str">
        <f t="shared" si="16"/>
        <v>►</v>
      </c>
      <c r="AE36" s="1231" t="str">
        <f t="shared" si="38"/>
        <v/>
      </c>
      <c r="AF36" s="1232">
        <f t="shared" si="18"/>
        <v>0</v>
      </c>
      <c r="AG36" s="1252">
        <f t="shared" si="26"/>
        <v>0</v>
      </c>
      <c r="AH36" s="1234">
        <f t="shared" si="27"/>
        <v>0</v>
      </c>
      <c r="AI36" s="1235">
        <f t="shared" si="28"/>
        <v>0</v>
      </c>
      <c r="AJ36" s="1236">
        <f t="shared" si="39"/>
        <v>0</v>
      </c>
      <c r="AK36" s="1237">
        <f t="shared" si="19"/>
        <v>0</v>
      </c>
      <c r="AL36" s="1238">
        <f t="shared" si="29"/>
        <v>0</v>
      </c>
      <c r="AM36" s="1268"/>
      <c r="AN36" s="1240" t="str">
        <f t="shared" si="36"/>
        <v/>
      </c>
      <c r="AO36" s="1241">
        <f t="shared" si="30"/>
        <v>0</v>
      </c>
      <c r="AP36" s="1242">
        <f t="shared" si="20"/>
        <v>0</v>
      </c>
      <c r="AQ36" s="1269" cm="1">
        <f t="array" ref="AQ36">IF(AF36&lt;&gt;1,0,IF(OR(AO36="",N(AO36)&lt;=0.000000001),"",IF(OR(AI36="",N(AI36)&lt;=0.000000001),0,IF(ISNUMBER(AO36),IFERROR(_xlfn.LET(_xlpm.r,_xlfn.XLOOKUP(U36,$BD$15:$BD$62,ROW($BD$15:$BD$62),_xlfn.XLOOKUP(U36,$BE$15:$BE$62,ROW($BE$15:$BE$62),_xlfn.XLOOKUP(U36,$BF$15:$BF$62,ROW($BF$15:$BF$62),""))),_xlpm.p,_xlpm.r-MIN(ROW($BD$15:$BD$62))+1,_xlpm.f,INDEX($BG$15:$BG$62,_xlpm.p),_xlpm.u,INDEX($BH$15:$BH$62,_xlpm.p),_xlpm.s,INDEX($BJ$15:$BJ$62,_xlpm.p),_xlpm.q,N(AO36)/_xlpm.f,IF(_xlpm.q&gt;=_xlpm.s,ROUND(_xlpm.q,1)&amp;" "&amp;U36&amp;" = "&amp;ROUND(_xlpm.q*_xlpm.f,1)&amp;" "&amp;_xlpm.u,ROUND(_xlpm.q,1)&amp;" "&amp;U36)),""),""))))</f>
        <v>0</v>
      </c>
      <c r="AR36" s="1259"/>
      <c r="AS36" s="1241">
        <f t="shared" si="21"/>
        <v>0</v>
      </c>
      <c r="AT36" s="1242" t="str">
        <f t="shared" si="31"/>
        <v/>
      </c>
      <c r="AU36" s="1245">
        <f t="shared" si="34"/>
        <v>0</v>
      </c>
      <c r="AV36" s="1246" t="str">
        <f t="shared" si="32"/>
        <v/>
      </c>
      <c r="AW36" s="1247"/>
      <c r="AX36" s="1248">
        <f t="shared" si="22"/>
        <v>0</v>
      </c>
      <c r="AY36" s="1249" t="str">
        <f t="shared" si="23"/>
        <v/>
      </c>
      <c r="AZ36" s="276" t="s">
        <v>22</v>
      </c>
      <c r="BA36" s="1221">
        <f t="shared" si="24"/>
        <v>0</v>
      </c>
      <c r="BB36" s="1222">
        <f t="shared" si="33"/>
        <v>0</v>
      </c>
      <c r="BC36" s="1020"/>
      <c r="BD36" s="1273" t="s">
        <v>1925</v>
      </c>
      <c r="BE36" s="1273" t="s">
        <v>1926</v>
      </c>
      <c r="BF36" s="1273" t="s">
        <v>1927</v>
      </c>
      <c r="BG36" s="1213">
        <f t="shared" si="37"/>
        <v>0.15</v>
      </c>
      <c r="BH36" s="1263" t="s">
        <v>1888</v>
      </c>
      <c r="BI36" s="1263" t="s">
        <v>1889</v>
      </c>
      <c r="BJ36" s="1202">
        <f t="shared" si="35"/>
        <v>7</v>
      </c>
      <c r="BK36" s="1264">
        <v>150</v>
      </c>
      <c r="BL36" s="1020"/>
      <c r="BM36" s="1020"/>
      <c r="BN36" s="1020"/>
      <c r="BO36" s="1020"/>
      <c r="BP36" s="1020"/>
      <c r="BQ36" s="1020"/>
      <c r="BR36" s="1153" t="str">
        <f t="shared" si="10"/>
        <v>►</v>
      </c>
      <c r="BS36" s="1924" t="s">
        <v>1928</v>
      </c>
      <c r="BT36" s="1924"/>
      <c r="BU36" s="1924"/>
      <c r="BV36" s="1924"/>
      <c r="BW36" s="1924"/>
      <c r="BX36" s="1150"/>
      <c r="BY36" s="1207"/>
      <c r="BZ36" s="1266"/>
      <c r="CA36" s="1199"/>
      <c r="CB36" s="1199"/>
      <c r="CC36" s="1199"/>
      <c r="CD36" s="1199"/>
      <c r="CE36" s="1200"/>
      <c r="CG36" s="1207"/>
      <c r="CH36" s="1266"/>
      <c r="CI36" s="1199"/>
      <c r="CJ36" s="1199"/>
      <c r="CK36" s="1199"/>
      <c r="CL36" s="1199"/>
      <c r="CM36" s="1200"/>
      <c r="CO36" s="1207"/>
      <c r="CP36" s="1266"/>
      <c r="CQ36" s="1199"/>
      <c r="CR36" s="1199"/>
      <c r="CS36" s="1199"/>
      <c r="CT36" s="1199"/>
      <c r="CU36" s="1200"/>
      <c r="CW36" s="3">
        <v>1</v>
      </c>
    </row>
    <row r="37" spans="1:101" s="877" customFormat="1" ht="21" customHeight="1">
      <c r="A37" s="1129" t="s">
        <v>22</v>
      </c>
      <c r="B37" s="1145" t="str">
        <f t="shared" si="9"/>
        <v>►</v>
      </c>
      <c r="C37" s="1190" cm="1">
        <f t="array" ref="C37">SUMPRODUCT(LEN(D37:J37))</f>
        <v>0</v>
      </c>
      <c r="D37" s="207"/>
      <c r="E37" s="212"/>
      <c r="F37" s="212"/>
      <c r="G37" s="212"/>
      <c r="H37" s="212"/>
      <c r="I37" s="212"/>
      <c r="J37" s="213"/>
      <c r="K37" s="528" t="s">
        <v>22</v>
      </c>
      <c r="L37" s="120" t="s">
        <v>16</v>
      </c>
      <c r="M37" s="34" t="str">
        <f>M18</f>
        <v>C CHIBOUST PAMPLEMOUSSE | pâtisserie--ENTREMET| Auteur &gt; recette Béghin Say de Jean-Jacques Borne MOF 1994</v>
      </c>
      <c r="N37" s="35">
        <f>N18</f>
        <v>18</v>
      </c>
      <c r="O37" s="34" t="str">
        <f>O18</f>
        <v>desserts</v>
      </c>
      <c r="P37" s="36" t="str">
        <f>P18</f>
        <v>Recette mère ► MILLE-FEUILLE meringue et chiboust pamplemousse aux fraises des bois</v>
      </c>
      <c r="Q37" s="165" t="s">
        <v>147</v>
      </c>
      <c r="R37" s="121" t="s">
        <v>102</v>
      </c>
      <c r="S37" s="166" t="s">
        <v>148</v>
      </c>
      <c r="T37" s="167" t="s">
        <v>149</v>
      </c>
      <c r="U37" s="135" t="s">
        <v>150</v>
      </c>
      <c r="V37" s="135" t="s">
        <v>111</v>
      </c>
      <c r="W37" s="109" t="s">
        <v>0</v>
      </c>
      <c r="X37" s="109" t="s">
        <v>99</v>
      </c>
      <c r="Y37" s="109" t="s">
        <v>151</v>
      </c>
      <c r="Z37" s="109" t="s">
        <v>152</v>
      </c>
      <c r="AA37" s="126" t="s">
        <v>106</v>
      </c>
      <c r="AB37" s="126" t="s">
        <v>153</v>
      </c>
      <c r="AC37" s="168" t="s">
        <v>154</v>
      </c>
      <c r="AD37" s="1230" t="str">
        <f t="shared" si="16"/>
        <v>►</v>
      </c>
      <c r="AE37" s="1231" t="str">
        <f t="shared" si="38"/>
        <v/>
      </c>
      <c r="AF37" s="1232">
        <f t="shared" si="18"/>
        <v>0</v>
      </c>
      <c r="AG37" s="1252">
        <f t="shared" si="26"/>
        <v>0</v>
      </c>
      <c r="AH37" s="1234">
        <f t="shared" si="27"/>
        <v>0</v>
      </c>
      <c r="AI37" s="1235">
        <f t="shared" si="28"/>
        <v>0</v>
      </c>
      <c r="AJ37" s="1236">
        <f t="shared" si="39"/>
        <v>0</v>
      </c>
      <c r="AK37" s="1253">
        <f t="shared" si="19"/>
        <v>0</v>
      </c>
      <c r="AL37" s="1254">
        <f t="shared" si="29"/>
        <v>0</v>
      </c>
      <c r="AM37" s="1268"/>
      <c r="AN37" s="1255" t="str">
        <f t="shared" si="36"/>
        <v/>
      </c>
      <c r="AO37" s="1256">
        <f t="shared" si="30"/>
        <v>0</v>
      </c>
      <c r="AP37" s="1257">
        <f t="shared" si="20"/>
        <v>0</v>
      </c>
      <c r="AQ37" s="1271" cm="1">
        <f t="array" ref="AQ37">IF(AF37&lt;&gt;1,0,IF(OR(AO37="",N(AO37)&lt;=0.000000001),"",IF(OR(AI37="",N(AI37)&lt;=0.000000001),0,IF(ISNUMBER(AO37),IFERROR(_xlfn.LET(_xlpm.r,_xlfn.XLOOKUP(U37,$BD$15:$BD$62,ROW($BD$15:$BD$62),_xlfn.XLOOKUP(U37,$BE$15:$BE$62,ROW($BE$15:$BE$62),_xlfn.XLOOKUP(U37,$BF$15:$BF$62,ROW($BF$15:$BF$62),""))),_xlpm.p,_xlpm.r-MIN(ROW($BD$15:$BD$62))+1,_xlpm.f,INDEX($BG$15:$BG$62,_xlpm.p),_xlpm.u,INDEX($BH$15:$BH$62,_xlpm.p),_xlpm.s,INDEX($BJ$15:$BJ$62,_xlpm.p),_xlpm.q,N(AO37)/_xlpm.f,IF(_xlpm.q&gt;=_xlpm.s,ROUND(_xlpm.q,1)&amp;" "&amp;U37&amp;" = "&amp;ROUND(_xlpm.q*_xlpm.f,1)&amp;" "&amp;_xlpm.u,ROUND(_xlpm.q,1)&amp;" "&amp;U37)),""),""))))</f>
        <v>0</v>
      </c>
      <c r="AR37" s="1259"/>
      <c r="AS37" s="1256">
        <f t="shared" si="21"/>
        <v>0</v>
      </c>
      <c r="AT37" s="1257" t="str">
        <f t="shared" si="31"/>
        <v/>
      </c>
      <c r="AU37" s="1260">
        <f t="shared" si="34"/>
        <v>0</v>
      </c>
      <c r="AV37" s="1261" t="str">
        <f t="shared" si="32"/>
        <v/>
      </c>
      <c r="AW37" s="1247"/>
      <c r="AX37" s="1262">
        <f t="shared" si="22"/>
        <v>0</v>
      </c>
      <c r="AY37" s="1249" t="str">
        <f t="shared" si="23"/>
        <v/>
      </c>
      <c r="AZ37" s="276" t="s">
        <v>22</v>
      </c>
      <c r="BA37" s="1221">
        <f t="shared" si="24"/>
        <v>0</v>
      </c>
      <c r="BB37" s="1222">
        <f t="shared" si="33"/>
        <v>0</v>
      </c>
      <c r="BC37" s="1020"/>
      <c r="BD37" s="1273" t="s">
        <v>121</v>
      </c>
      <c r="BE37" s="178" t="s">
        <v>1409</v>
      </c>
      <c r="BF37" s="143" t="s">
        <v>1392</v>
      </c>
      <c r="BG37" s="1213">
        <f t="shared" si="37"/>
        <v>0.35</v>
      </c>
      <c r="BH37" s="1263" t="s">
        <v>1888</v>
      </c>
      <c r="BI37" s="1263" t="s">
        <v>1889</v>
      </c>
      <c r="BJ37" s="1202">
        <f t="shared" si="35"/>
        <v>3</v>
      </c>
      <c r="BK37" s="1264">
        <v>350</v>
      </c>
      <c r="BL37" s="1020"/>
      <c r="BM37" s="1020"/>
      <c r="BN37" s="1020"/>
      <c r="BO37" s="1020"/>
      <c r="BP37" s="1020"/>
      <c r="BQ37" s="1020"/>
      <c r="BR37" s="1153" t="str">
        <f t="shared" si="10"/>
        <v>►</v>
      </c>
      <c r="BS37" s="1924"/>
      <c r="BT37" s="1924"/>
      <c r="BU37" s="1924"/>
      <c r="BV37" s="1924"/>
      <c r="BW37" s="1924"/>
      <c r="BX37" s="1150"/>
      <c r="BY37" s="1274" t="s">
        <v>1929</v>
      </c>
      <c r="BZ37" s="1275"/>
      <c r="CA37" s="1275"/>
      <c r="CB37" s="134"/>
      <c r="CC37" s="134"/>
      <c r="CD37" s="134"/>
      <c r="CE37" s="1035"/>
      <c r="CG37" s="1274" t="s">
        <v>1930</v>
      </c>
      <c r="CH37" s="1275"/>
      <c r="CI37" s="1275"/>
      <c r="CJ37" s="134"/>
      <c r="CK37" s="134"/>
      <c r="CL37" s="134"/>
      <c r="CM37" s="1035"/>
      <c r="CO37" s="1274" t="s">
        <v>1931</v>
      </c>
      <c r="CP37" s="1275"/>
      <c r="CQ37" s="1275"/>
      <c r="CR37" s="134"/>
      <c r="CS37" s="134"/>
      <c r="CT37" s="134"/>
      <c r="CU37" s="1035"/>
      <c r="CW37" s="3">
        <v>1</v>
      </c>
    </row>
    <row r="38" spans="1:101" s="877" customFormat="1" ht="21" customHeight="1">
      <c r="A38" s="1129" t="s">
        <v>22</v>
      </c>
      <c r="B38" s="1145" t="str">
        <f t="shared" si="9"/>
        <v>►</v>
      </c>
      <c r="C38" s="1190" cm="1">
        <f t="array" ref="C38">SUMPRODUCT(LEN(D38:J38))</f>
        <v>0</v>
      </c>
      <c r="D38" s="207"/>
      <c r="E38" s="212"/>
      <c r="F38" s="212"/>
      <c r="G38" s="212"/>
      <c r="H38" s="212"/>
      <c r="I38" s="212"/>
      <c r="J38" s="213"/>
      <c r="K38" s="528" t="s">
        <v>22</v>
      </c>
      <c r="L38" s="120" t="s">
        <v>16</v>
      </c>
      <c r="M38" s="34" t="str">
        <f>M18</f>
        <v>C CHIBOUST PAMPLEMOUSSE | pâtisserie--ENTREMET| Auteur &gt; recette Béghin Say de Jean-Jacques Borne MOF 1994</v>
      </c>
      <c r="N38" s="35">
        <f>N18</f>
        <v>18</v>
      </c>
      <c r="O38" s="34" t="str">
        <f>O18</f>
        <v>desserts</v>
      </c>
      <c r="P38" s="36" t="str">
        <f>P18</f>
        <v>Recette mère ► MILLE-FEUILLE meringue et chiboust pamplemousse aux fraises des bois</v>
      </c>
      <c r="Q38" s="1093">
        <v>1</v>
      </c>
      <c r="R38" s="1094">
        <v>1E-3</v>
      </c>
      <c r="S38" s="1095">
        <v>0</v>
      </c>
      <c r="T38" s="1094">
        <v>0.25</v>
      </c>
      <c r="U38" s="1094">
        <v>0.33332999999999996</v>
      </c>
      <c r="V38" s="1094">
        <v>0.5</v>
      </c>
      <c r="W38" s="1096">
        <v>1</v>
      </c>
      <c r="X38" s="1096">
        <v>0.1</v>
      </c>
      <c r="Y38" s="1096">
        <v>0.01</v>
      </c>
      <c r="Z38" s="1096">
        <v>1E-3</v>
      </c>
      <c r="AA38" s="1096">
        <v>0.5</v>
      </c>
      <c r="AB38" s="1096">
        <v>0.33300000000000002</v>
      </c>
      <c r="AC38" s="1097">
        <v>0.2</v>
      </c>
      <c r="AD38" s="1230" t="str">
        <f t="shared" si="16"/>
        <v>►</v>
      </c>
      <c r="AE38" s="1231" t="str">
        <f t="shared" si="38"/>
        <v/>
      </c>
      <c r="AF38" s="1232">
        <f t="shared" si="18"/>
        <v>0</v>
      </c>
      <c r="AG38" s="1252">
        <f t="shared" si="26"/>
        <v>0</v>
      </c>
      <c r="AH38" s="1234">
        <f t="shared" si="27"/>
        <v>0</v>
      </c>
      <c r="AI38" s="1235">
        <f t="shared" si="28"/>
        <v>0</v>
      </c>
      <c r="AJ38" s="1236">
        <f t="shared" si="39"/>
        <v>0</v>
      </c>
      <c r="AK38" s="1237">
        <f t="shared" si="19"/>
        <v>0</v>
      </c>
      <c r="AL38" s="1238">
        <f t="shared" si="29"/>
        <v>0</v>
      </c>
      <c r="AM38" s="1268"/>
      <c r="AN38" s="1240" t="str">
        <f t="shared" si="36"/>
        <v/>
      </c>
      <c r="AO38" s="1241">
        <f t="shared" si="30"/>
        <v>0</v>
      </c>
      <c r="AP38" s="1242">
        <f t="shared" si="20"/>
        <v>0</v>
      </c>
      <c r="AQ38" s="1269" cm="1">
        <f t="array" ref="AQ38">IF(AF38&lt;&gt;1,0,IF(OR(AO38="",N(AO38)&lt;=0.000000001),"",IF(OR(AI38="",N(AI38)&lt;=0.000000001),0,IF(ISNUMBER(AO38),IFERROR(_xlfn.LET(_xlpm.r,_xlfn.XLOOKUP(U38,$BD$15:$BD$62,ROW($BD$15:$BD$62),_xlfn.XLOOKUP(U38,$BE$15:$BE$62,ROW($BE$15:$BE$62),_xlfn.XLOOKUP(U38,$BF$15:$BF$62,ROW($BF$15:$BF$62),""))),_xlpm.p,_xlpm.r-MIN(ROW($BD$15:$BD$62))+1,_xlpm.f,INDEX($BG$15:$BG$62,_xlpm.p),_xlpm.u,INDEX($BH$15:$BH$62,_xlpm.p),_xlpm.s,INDEX($BJ$15:$BJ$62,_xlpm.p),_xlpm.q,N(AO38)/_xlpm.f,IF(_xlpm.q&gt;=_xlpm.s,ROUND(_xlpm.q,1)&amp;" "&amp;U38&amp;" = "&amp;ROUND(_xlpm.q*_xlpm.f,1)&amp;" "&amp;_xlpm.u,ROUND(_xlpm.q,1)&amp;" "&amp;U38)),""),""))))</f>
        <v>0</v>
      </c>
      <c r="AR38" s="1259"/>
      <c r="AS38" s="1241">
        <f t="shared" si="21"/>
        <v>0</v>
      </c>
      <c r="AT38" s="1242" t="str">
        <f t="shared" si="31"/>
        <v/>
      </c>
      <c r="AU38" s="1245">
        <f t="shared" si="34"/>
        <v>0</v>
      </c>
      <c r="AV38" s="1246" t="str">
        <f t="shared" si="32"/>
        <v/>
      </c>
      <c r="AW38" s="1247"/>
      <c r="AX38" s="1248">
        <f t="shared" si="22"/>
        <v>0</v>
      </c>
      <c r="AY38" s="1249" t="str">
        <f t="shared" si="23"/>
        <v/>
      </c>
      <c r="AZ38" s="276" t="s">
        <v>22</v>
      </c>
      <c r="BA38" s="1221">
        <f t="shared" si="24"/>
        <v>0</v>
      </c>
      <c r="BB38" s="1222">
        <f t="shared" si="33"/>
        <v>0</v>
      </c>
      <c r="BC38" s="1020"/>
      <c r="BD38" s="1273" t="s">
        <v>166</v>
      </c>
      <c r="BE38" s="178" t="s">
        <v>1410</v>
      </c>
      <c r="BF38" s="178" t="s">
        <v>1393</v>
      </c>
      <c r="BG38" s="1213">
        <f t="shared" si="37"/>
        <v>4.9299999999999995E-3</v>
      </c>
      <c r="BH38" s="1263" t="s">
        <v>1888</v>
      </c>
      <c r="BI38" s="1263" t="s">
        <v>1889</v>
      </c>
      <c r="BJ38" s="1202">
        <f t="shared" si="35"/>
        <v>203</v>
      </c>
      <c r="BK38" s="1270">
        <v>4.93</v>
      </c>
      <c r="BL38" s="1020"/>
      <c r="BM38" s="1020"/>
      <c r="BN38" s="1020"/>
      <c r="BO38" s="1020"/>
      <c r="BP38" s="1020"/>
      <c r="BQ38" s="1020"/>
      <c r="BR38" s="1153" t="str">
        <f t="shared" si="10"/>
        <v>►</v>
      </c>
      <c r="BS38" s="1276"/>
      <c r="BT38" s="1025"/>
      <c r="BU38" s="1025"/>
      <c r="BV38" s="1026"/>
      <c r="BW38" s="1026"/>
      <c r="BX38" s="1150"/>
      <c r="BY38" s="1925" t="s">
        <v>1933</v>
      </c>
      <c r="BZ38" s="1926"/>
      <c r="CA38" s="1926"/>
      <c r="CB38" s="1926"/>
      <c r="CC38" s="1926"/>
      <c r="CD38" s="1926"/>
      <c r="CE38" s="1927"/>
      <c r="CG38" s="1925" t="s">
        <v>1934</v>
      </c>
      <c r="CH38" s="1926"/>
      <c r="CI38" s="1926"/>
      <c r="CJ38" s="1926"/>
      <c r="CK38" s="1926"/>
      <c r="CL38" s="1926"/>
      <c r="CM38" s="1927"/>
      <c r="CO38" s="1925" t="s">
        <v>1935</v>
      </c>
      <c r="CP38" s="1926"/>
      <c r="CQ38" s="1926"/>
      <c r="CR38" s="1926"/>
      <c r="CS38" s="1926"/>
      <c r="CT38" s="1926"/>
      <c r="CU38" s="1927"/>
      <c r="CW38" s="3">
        <v>1</v>
      </c>
    </row>
    <row r="39" spans="1:101" s="877" customFormat="1" ht="21" customHeight="1">
      <c r="A39" s="1129" t="s">
        <v>22</v>
      </c>
      <c r="B39" s="1145" t="str">
        <f t="shared" si="9"/>
        <v>►</v>
      </c>
      <c r="C39" s="1190" cm="1">
        <f t="array" ref="C39">SUMPRODUCT(LEN(D39:J39))</f>
        <v>0</v>
      </c>
      <c r="D39" s="207"/>
      <c r="E39" s="212"/>
      <c r="F39" s="212"/>
      <c r="G39" s="212"/>
      <c r="H39" s="212"/>
      <c r="I39" s="212"/>
      <c r="J39" s="213"/>
      <c r="K39" s="528"/>
      <c r="L39" s="120" t="s">
        <v>16</v>
      </c>
      <c r="M39" s="34" t="str">
        <f>M18</f>
        <v>C CHIBOUST PAMPLEMOUSSE | pâtisserie--ENTREMET| Auteur &gt; recette Béghin Say de Jean-Jacques Borne MOF 1994</v>
      </c>
      <c r="N39" s="35">
        <f>N18</f>
        <v>18</v>
      </c>
      <c r="O39" s="34" t="str">
        <f>O18</f>
        <v>desserts</v>
      </c>
      <c r="P39" s="36" t="str">
        <f>P18</f>
        <v>Recette mère ► MILLE-FEUILLE meringue et chiboust pamplemousse aux fraises des bois</v>
      </c>
      <c r="Q39" s="138" t="s">
        <v>162</v>
      </c>
      <c r="R39" s="138" t="s">
        <v>163</v>
      </c>
      <c r="S39" s="166" t="s">
        <v>148</v>
      </c>
      <c r="T39" s="138" t="s">
        <v>116</v>
      </c>
      <c r="U39" s="138" t="s">
        <v>164</v>
      </c>
      <c r="V39" s="138" t="s">
        <v>165</v>
      </c>
      <c r="W39" s="143" t="s">
        <v>121</v>
      </c>
      <c r="X39" s="178" t="s">
        <v>166</v>
      </c>
      <c r="Y39" s="178" t="s">
        <v>167</v>
      </c>
      <c r="Z39" s="126" t="s">
        <v>168</v>
      </c>
      <c r="AA39" s="126" t="s">
        <v>169</v>
      </c>
      <c r="AB39" s="126" t="s">
        <v>107</v>
      </c>
      <c r="AC39" s="179" t="s">
        <v>170</v>
      </c>
      <c r="AD39" s="1230" t="str">
        <f t="shared" si="16"/>
        <v>►</v>
      </c>
      <c r="AE39" s="1231" t="str">
        <f t="shared" si="38"/>
        <v/>
      </c>
      <c r="AF39" s="1232">
        <f t="shared" si="18"/>
        <v>0</v>
      </c>
      <c r="AG39" s="1252">
        <f t="shared" si="26"/>
        <v>0</v>
      </c>
      <c r="AH39" s="1234">
        <f t="shared" si="27"/>
        <v>0</v>
      </c>
      <c r="AI39" s="1235">
        <f t="shared" si="28"/>
        <v>0</v>
      </c>
      <c r="AJ39" s="1236">
        <f t="shared" si="39"/>
        <v>0</v>
      </c>
      <c r="AK39" s="1253">
        <f t="shared" si="19"/>
        <v>0</v>
      </c>
      <c r="AL39" s="1254">
        <f t="shared" si="29"/>
        <v>0</v>
      </c>
      <c r="AM39" s="1268"/>
      <c r="AN39" s="1255" t="str">
        <f t="shared" si="36"/>
        <v/>
      </c>
      <c r="AO39" s="1256">
        <f t="shared" si="30"/>
        <v>0</v>
      </c>
      <c r="AP39" s="1257">
        <f t="shared" si="20"/>
        <v>0</v>
      </c>
      <c r="AQ39" s="1271" cm="1">
        <f t="array" ref="AQ39">IF(AF39&lt;&gt;1,0,IF(OR(AO39="",N(AO39)&lt;=0.000000001),"",IF(OR(AI39="",N(AI39)&lt;=0.000000001),0,IF(ISNUMBER(AO39),IFERROR(_xlfn.LET(_xlpm.r,_xlfn.XLOOKUP(U39,$BD$15:$BD$62,ROW($BD$15:$BD$62),_xlfn.XLOOKUP(U39,$BE$15:$BE$62,ROW($BE$15:$BE$62),_xlfn.XLOOKUP(U39,$BF$15:$BF$62,ROW($BF$15:$BF$62),""))),_xlpm.p,_xlpm.r-MIN(ROW($BD$15:$BD$62))+1,_xlpm.f,INDEX($BG$15:$BG$62,_xlpm.p),_xlpm.u,INDEX($BH$15:$BH$62,_xlpm.p),_xlpm.s,INDEX($BJ$15:$BJ$62,_xlpm.p),_xlpm.q,N(AO39)/_xlpm.f,IF(_xlpm.q&gt;=_xlpm.s,ROUND(_xlpm.q,1)&amp;" "&amp;U39&amp;" = "&amp;ROUND(_xlpm.q*_xlpm.f,1)&amp;" "&amp;_xlpm.u,ROUND(_xlpm.q,1)&amp;" "&amp;U39)),""),""))))</f>
        <v>0</v>
      </c>
      <c r="AR39" s="1259"/>
      <c r="AS39" s="1256">
        <f t="shared" si="21"/>
        <v>0</v>
      </c>
      <c r="AT39" s="1257" t="str">
        <f t="shared" si="31"/>
        <v/>
      </c>
      <c r="AU39" s="1260">
        <f t="shared" si="34"/>
        <v>0</v>
      </c>
      <c r="AV39" s="1261" t="str">
        <f t="shared" si="32"/>
        <v/>
      </c>
      <c r="AW39" s="1247"/>
      <c r="AX39" s="1262">
        <f t="shared" si="22"/>
        <v>0</v>
      </c>
      <c r="AY39" s="1249" t="str">
        <f t="shared" si="23"/>
        <v/>
      </c>
      <c r="AZ39" s="276" t="s">
        <v>22</v>
      </c>
      <c r="BA39" s="1221">
        <f t="shared" si="24"/>
        <v>0</v>
      </c>
      <c r="BB39" s="1222">
        <f t="shared" si="33"/>
        <v>0</v>
      </c>
      <c r="BC39" s="1020"/>
      <c r="BD39" s="1273" t="s">
        <v>167</v>
      </c>
      <c r="BE39" s="178" t="s">
        <v>1411</v>
      </c>
      <c r="BF39" s="178" t="s">
        <v>1394</v>
      </c>
      <c r="BG39" s="1213">
        <f t="shared" si="37"/>
        <v>5.0000000000000001E-3</v>
      </c>
      <c r="BH39" s="1263" t="s">
        <v>1888</v>
      </c>
      <c r="BI39" s="1263" t="s">
        <v>1889</v>
      </c>
      <c r="BJ39" s="1202">
        <f t="shared" si="35"/>
        <v>200</v>
      </c>
      <c r="BK39" s="1264">
        <v>5</v>
      </c>
      <c r="BL39" s="1020"/>
      <c r="BM39" s="1020"/>
      <c r="BN39" s="1020"/>
      <c r="BO39" s="1020"/>
      <c r="BP39" s="1020"/>
      <c r="BQ39" s="1020"/>
      <c r="BR39" s="1153" t="str">
        <f t="shared" si="10"/>
        <v>►</v>
      </c>
      <c r="BS39" s="1276"/>
      <c r="BT39" s="1025"/>
      <c r="BU39" s="1025"/>
      <c r="BV39" s="1026"/>
      <c r="BW39" s="1026"/>
      <c r="BX39" s="1150"/>
      <c r="BY39" s="1925"/>
      <c r="BZ39" s="1926"/>
      <c r="CA39" s="1926"/>
      <c r="CB39" s="1926"/>
      <c r="CC39" s="1926"/>
      <c r="CD39" s="1926"/>
      <c r="CE39" s="1927"/>
      <c r="CG39" s="1925"/>
      <c r="CH39" s="1926"/>
      <c r="CI39" s="1926"/>
      <c r="CJ39" s="1926"/>
      <c r="CK39" s="1926"/>
      <c r="CL39" s="1926"/>
      <c r="CM39" s="1927"/>
      <c r="CO39" s="1925"/>
      <c r="CP39" s="1926"/>
      <c r="CQ39" s="1926"/>
      <c r="CR39" s="1926"/>
      <c r="CS39" s="1926"/>
      <c r="CT39" s="1926"/>
      <c r="CU39" s="1927"/>
      <c r="CW39" s="3">
        <v>1</v>
      </c>
    </row>
    <row r="40" spans="1:101" s="877" customFormat="1" ht="21" customHeight="1">
      <c r="A40" s="1129" t="s">
        <v>22</v>
      </c>
      <c r="B40" s="1145" t="str">
        <f t="shared" si="9"/>
        <v>►</v>
      </c>
      <c r="C40" s="1190" cm="1">
        <f t="array" ref="C40">SUMPRODUCT(LEN(D40:J40))</f>
        <v>0</v>
      </c>
      <c r="D40" s="207"/>
      <c r="E40" s="212"/>
      <c r="F40" s="212"/>
      <c r="G40" s="212"/>
      <c r="H40" s="212"/>
      <c r="I40" s="212"/>
      <c r="J40" s="213"/>
      <c r="K40" s="528"/>
      <c r="L40" s="120" t="s">
        <v>16</v>
      </c>
      <c r="M40" s="34" t="str">
        <f>M18</f>
        <v>C CHIBOUST PAMPLEMOUSSE | pâtisserie--ENTREMET| Auteur &gt; recette Béghin Say de Jean-Jacques Borne MOF 1994</v>
      </c>
      <c r="N40" s="35">
        <f>N18</f>
        <v>18</v>
      </c>
      <c r="O40" s="34" t="str">
        <f>O18</f>
        <v>desserts</v>
      </c>
      <c r="P40" s="36" t="str">
        <f>P18</f>
        <v>Recette mère ► MILLE-FEUILLE meringue et chiboust pamplemousse aux fraises des bois</v>
      </c>
      <c r="Q40" s="1093">
        <v>2.835E-2</v>
      </c>
      <c r="R40" s="1094">
        <v>0.13</v>
      </c>
      <c r="S40" s="1095">
        <v>0</v>
      </c>
      <c r="T40" s="1094">
        <v>0.2</v>
      </c>
      <c r="U40" s="1094">
        <v>0.23</v>
      </c>
      <c r="V40" s="1094">
        <v>0.22500000000000001</v>
      </c>
      <c r="W40" s="1096">
        <v>0.35</v>
      </c>
      <c r="X40" s="1096">
        <v>5.0000000000000001E-3</v>
      </c>
      <c r="Y40" s="1096">
        <v>5.0000000000000001E-3</v>
      </c>
      <c r="Z40" s="1096">
        <v>1.4999999999999999E-2</v>
      </c>
      <c r="AA40" s="1096">
        <v>0.1</v>
      </c>
      <c r="AB40" s="1096">
        <v>0.22500000000000001</v>
      </c>
      <c r="AC40" s="1097">
        <v>1E-3</v>
      </c>
      <c r="AD40" s="1230" t="str">
        <f t="shared" si="16"/>
        <v>►</v>
      </c>
      <c r="AE40" s="1231" t="str">
        <f t="shared" si="38"/>
        <v/>
      </c>
      <c r="AF40" s="1232">
        <f t="shared" si="18"/>
        <v>0</v>
      </c>
      <c r="AG40" s="1252">
        <f t="shared" si="26"/>
        <v>0</v>
      </c>
      <c r="AH40" s="1234">
        <f t="shared" si="27"/>
        <v>0</v>
      </c>
      <c r="AI40" s="1235">
        <f t="shared" si="28"/>
        <v>0</v>
      </c>
      <c r="AJ40" s="1236">
        <f t="shared" si="39"/>
        <v>0</v>
      </c>
      <c r="AK40" s="1237">
        <f t="shared" si="19"/>
        <v>0</v>
      </c>
      <c r="AL40" s="1238">
        <f t="shared" si="29"/>
        <v>0</v>
      </c>
      <c r="AM40" s="1268"/>
      <c r="AN40" s="1240" t="str">
        <f t="shared" si="36"/>
        <v/>
      </c>
      <c r="AO40" s="1241">
        <f t="shared" si="30"/>
        <v>0</v>
      </c>
      <c r="AP40" s="1242">
        <f t="shared" si="20"/>
        <v>0</v>
      </c>
      <c r="AQ40" s="1269" cm="1">
        <f t="array" ref="AQ40">IF(AF40&lt;&gt;1,0,IF(OR(AO40="",N(AO40)&lt;=0.000000001),"",IF(OR(AI40="",N(AI40)&lt;=0.000000001),0,IF(ISNUMBER(AO40),IFERROR(_xlfn.LET(_xlpm.r,_xlfn.XLOOKUP(U40,$BD$15:$BD$62,ROW($BD$15:$BD$62),_xlfn.XLOOKUP(U40,$BE$15:$BE$62,ROW($BE$15:$BE$62),_xlfn.XLOOKUP(U40,$BF$15:$BF$62,ROW($BF$15:$BF$62),""))),_xlpm.p,_xlpm.r-MIN(ROW($BD$15:$BD$62))+1,_xlpm.f,INDEX($BG$15:$BG$62,_xlpm.p),_xlpm.u,INDEX($BH$15:$BH$62,_xlpm.p),_xlpm.s,INDEX($BJ$15:$BJ$62,_xlpm.p),_xlpm.q,N(AO40)/_xlpm.f,IF(_xlpm.q&gt;=_xlpm.s,ROUND(_xlpm.q,1)&amp;" "&amp;U40&amp;" = "&amp;ROUND(_xlpm.q*_xlpm.f,1)&amp;" "&amp;_xlpm.u,ROUND(_xlpm.q,1)&amp;" "&amp;U40)),""),""))))</f>
        <v>0</v>
      </c>
      <c r="AR40" s="1259"/>
      <c r="AS40" s="1241">
        <f t="shared" si="21"/>
        <v>0</v>
      </c>
      <c r="AT40" s="1242" t="str">
        <f t="shared" si="31"/>
        <v/>
      </c>
      <c r="AU40" s="1245">
        <f t="shared" si="34"/>
        <v>0</v>
      </c>
      <c r="AV40" s="1246" t="str">
        <f t="shared" si="32"/>
        <v/>
      </c>
      <c r="AW40" s="1247"/>
      <c r="AX40" s="1248">
        <f t="shared" si="22"/>
        <v>0</v>
      </c>
      <c r="AY40" s="1249" t="str">
        <f t="shared" si="23"/>
        <v/>
      </c>
      <c r="AZ40" s="276" t="s">
        <v>22</v>
      </c>
      <c r="BA40" s="1221">
        <f t="shared" si="24"/>
        <v>0</v>
      </c>
      <c r="BB40" s="1222">
        <f t="shared" si="33"/>
        <v>0</v>
      </c>
      <c r="BC40" s="1020"/>
      <c r="BD40" s="138" t="s">
        <v>162</v>
      </c>
      <c r="BE40" s="138" t="s">
        <v>162</v>
      </c>
      <c r="BF40" s="138" t="s">
        <v>1386</v>
      </c>
      <c r="BG40" s="1213">
        <f t="shared" si="37"/>
        <v>2.835E-2</v>
      </c>
      <c r="BH40" s="1033" t="s">
        <v>890</v>
      </c>
      <c r="BI40" s="1033" t="s">
        <v>1845</v>
      </c>
      <c r="BJ40" s="1202">
        <f t="shared" si="35"/>
        <v>35</v>
      </c>
      <c r="BK40" s="1278">
        <v>28.35</v>
      </c>
      <c r="BL40" s="1020"/>
      <c r="BM40" s="1020"/>
      <c r="BN40" s="1020"/>
      <c r="BO40" s="1020"/>
      <c r="BP40" s="1020"/>
      <c r="BQ40" s="1020"/>
      <c r="BR40" s="1153" t="str">
        <f t="shared" si="10"/>
        <v>►</v>
      </c>
      <c r="BS40" s="1276"/>
      <c r="BT40" s="1025"/>
      <c r="BU40" s="1025"/>
      <c r="BV40" s="1026"/>
      <c r="BW40" s="1026"/>
      <c r="BX40" s="1150"/>
      <c r="BY40" s="617"/>
      <c r="BZ40" s="9"/>
      <c r="CA40" s="9"/>
      <c r="CB40" s="9"/>
      <c r="CC40" s="9"/>
      <c r="CD40" s="9"/>
      <c r="CE40" s="43"/>
      <c r="CG40" s="617"/>
      <c r="CH40" s="9"/>
      <c r="CI40" s="9"/>
      <c r="CJ40" s="9"/>
      <c r="CK40" s="9"/>
      <c r="CL40" s="9"/>
      <c r="CM40" s="43"/>
      <c r="CO40" s="617"/>
      <c r="CP40" s="9"/>
      <c r="CQ40" s="9"/>
      <c r="CR40" s="9"/>
      <c r="CS40" s="9"/>
      <c r="CT40" s="9"/>
      <c r="CU40" s="43"/>
      <c r="CW40" s="3">
        <v>1</v>
      </c>
    </row>
    <row r="41" spans="1:101" s="877" customFormat="1" ht="21" customHeight="1">
      <c r="A41" s="1129" t="s">
        <v>22</v>
      </c>
      <c r="B41" s="1145" t="str">
        <f t="shared" si="9"/>
        <v>A</v>
      </c>
      <c r="C41" s="1190" cm="1">
        <f t="array" ref="C41">SUMPRODUCT(LEN(D41:J41))</f>
        <v>0</v>
      </c>
      <c r="D41" s="207"/>
      <c r="E41" s="212"/>
      <c r="F41" s="212"/>
      <c r="G41" s="212"/>
      <c r="H41" s="212"/>
      <c r="I41" s="212"/>
      <c r="J41" s="213"/>
      <c r="K41" s="528" t="s">
        <v>22</v>
      </c>
      <c r="L41" s="184" t="s">
        <v>11</v>
      </c>
      <c r="M41" s="185" t="str">
        <f>M18</f>
        <v>C CHIBOUST PAMPLEMOUSSE | pâtisserie--ENTREMET| Auteur &gt; recette Béghin Say de Jean-Jacques Borne MOF 1994</v>
      </c>
      <c r="N41" s="185">
        <f>N18</f>
        <v>18</v>
      </c>
      <c r="O41" s="186" t="str">
        <f>O18</f>
        <v>desserts</v>
      </c>
      <c r="P41" s="187" t="str">
        <f>P18</f>
        <v>Recette mère ► MILLE-FEUILLE meringue et chiboust pamplemousse aux fraises des bois</v>
      </c>
      <c r="Q41" s="188" t="str">
        <f t="shared" ref="Q41:V41" si="40">Q19</f>
        <v>Col.6</v>
      </c>
      <c r="R41" s="188" t="str">
        <f t="shared" si="40"/>
        <v>Col.7</v>
      </c>
      <c r="S41" s="188" t="str">
        <f t="shared" si="40"/>
        <v>Col.8</v>
      </c>
      <c r="T41" s="188" t="str">
        <f t="shared" si="40"/>
        <v>Col.9</v>
      </c>
      <c r="U41" s="188" t="str">
        <f t="shared" si="40"/>
        <v>Col.10</v>
      </c>
      <c r="V41" s="188" t="str">
        <f t="shared" si="40"/>
        <v>Col.11</v>
      </c>
      <c r="W41" s="189" t="s">
        <v>171</v>
      </c>
      <c r="X41" s="190"/>
      <c r="Y41" s="190"/>
      <c r="Z41" s="191"/>
      <c r="AA41" s="191"/>
      <c r="AB41" s="192" t="s">
        <v>172</v>
      </c>
      <c r="AC41" s="193" t="s">
        <v>3406</v>
      </c>
      <c r="AD41" s="1230" t="str">
        <f t="shared" si="16"/>
        <v>►</v>
      </c>
      <c r="AE41" s="1231" t="str">
        <f t="shared" si="38"/>
        <v/>
      </c>
      <c r="AF41" s="1232">
        <f t="shared" si="18"/>
        <v>0</v>
      </c>
      <c r="AG41" s="1252">
        <f t="shared" si="26"/>
        <v>0</v>
      </c>
      <c r="AH41" s="1234">
        <f t="shared" si="27"/>
        <v>0</v>
      </c>
      <c r="AI41" s="1235">
        <f t="shared" si="28"/>
        <v>0</v>
      </c>
      <c r="AJ41" s="1236">
        <f t="shared" si="39"/>
        <v>0</v>
      </c>
      <c r="AK41" s="1253">
        <f t="shared" si="19"/>
        <v>0</v>
      </c>
      <c r="AL41" s="1254">
        <f t="shared" si="29"/>
        <v>0</v>
      </c>
      <c r="AM41" s="1268"/>
      <c r="AN41" s="1255" t="str">
        <f t="shared" si="36"/>
        <v/>
      </c>
      <c r="AO41" s="1256">
        <f t="shared" si="30"/>
        <v>0</v>
      </c>
      <c r="AP41" s="1257">
        <f t="shared" si="20"/>
        <v>0</v>
      </c>
      <c r="AQ41" s="1271" cm="1">
        <f t="array" ref="AQ41">IF(AF41&lt;&gt;1,0,IF(OR(AO41="",N(AO41)&lt;=0.000000001),"",IF(OR(AI41="",N(AI41)&lt;=0.000000001),0,IF(ISNUMBER(AO41),IFERROR(_xlfn.LET(_xlpm.r,_xlfn.XLOOKUP(U41,$BD$15:$BD$62,ROW($BD$15:$BD$62),_xlfn.XLOOKUP(U41,$BE$15:$BE$62,ROW($BE$15:$BE$62),_xlfn.XLOOKUP(U41,$BF$15:$BF$62,ROW($BF$15:$BF$62),""))),_xlpm.p,_xlpm.r-MIN(ROW($BD$15:$BD$62))+1,_xlpm.f,INDEX($BG$15:$BG$62,_xlpm.p),_xlpm.u,INDEX($BH$15:$BH$62,_xlpm.p),_xlpm.s,INDEX($BJ$15:$BJ$62,_xlpm.p),_xlpm.q,N(AO41)/_xlpm.f,IF(_xlpm.q&gt;=_xlpm.s,ROUND(_xlpm.q,1)&amp;" "&amp;U41&amp;" = "&amp;ROUND(_xlpm.q*_xlpm.f,1)&amp;" "&amp;_xlpm.u,ROUND(_xlpm.q,1)&amp;" "&amp;U41)),""),""))))</f>
        <v>0</v>
      </c>
      <c r="AR41" s="1259"/>
      <c r="AS41" s="1256">
        <f t="shared" si="21"/>
        <v>0</v>
      </c>
      <c r="AT41" s="1257" t="str">
        <f t="shared" si="31"/>
        <v/>
      </c>
      <c r="AU41" s="1260">
        <f t="shared" si="34"/>
        <v>0</v>
      </c>
      <c r="AV41" s="1261" t="str">
        <f t="shared" si="32"/>
        <v/>
      </c>
      <c r="AW41" s="1247"/>
      <c r="AX41" s="1262">
        <f t="shared" si="22"/>
        <v>0</v>
      </c>
      <c r="AY41" s="1249" t="str">
        <f t="shared" si="23"/>
        <v/>
      </c>
      <c r="AZ41" s="276" t="s">
        <v>22</v>
      </c>
      <c r="BA41" s="1221">
        <f t="shared" si="24"/>
        <v>0</v>
      </c>
      <c r="BB41" s="1222">
        <f t="shared" si="33"/>
        <v>0</v>
      </c>
      <c r="BC41" s="1020"/>
      <c r="BD41" s="1280" t="s">
        <v>1937</v>
      </c>
      <c r="BE41" s="1280" t="s">
        <v>1938</v>
      </c>
      <c r="BF41" s="1280" t="s">
        <v>1939</v>
      </c>
      <c r="BG41" s="1213">
        <f t="shared" si="37"/>
        <v>1.4E-2</v>
      </c>
      <c r="BH41" s="1263" t="s">
        <v>1888</v>
      </c>
      <c r="BI41" s="1263" t="s">
        <v>1889</v>
      </c>
      <c r="BJ41" s="1202">
        <f t="shared" si="35"/>
        <v>71</v>
      </c>
      <c r="BK41" s="1264">
        <v>14</v>
      </c>
      <c r="BL41" s="1020"/>
      <c r="BM41" s="1020"/>
      <c r="BN41" s="1020"/>
      <c r="BO41" s="1020"/>
      <c r="BP41" s="1020"/>
      <c r="BQ41" s="1020"/>
      <c r="BR41" s="1153" t="str">
        <f t="shared" si="10"/>
        <v>►</v>
      </c>
      <c r="BS41" s="1276"/>
      <c r="BT41" s="1025"/>
      <c r="BU41" s="1025"/>
      <c r="BV41" s="1026"/>
      <c r="BW41" s="1026"/>
      <c r="BX41" s="1150"/>
      <c r="BY41" s="1281" t="s">
        <v>1940</v>
      </c>
      <c r="BZ41" s="9"/>
      <c r="CA41" s="9"/>
      <c r="CB41" s="9"/>
      <c r="CC41" s="9"/>
      <c r="CD41" s="9"/>
      <c r="CE41" s="43"/>
      <c r="CG41" s="1281" t="s">
        <v>1941</v>
      </c>
      <c r="CH41" s="9"/>
      <c r="CI41" s="9"/>
      <c r="CJ41" s="9"/>
      <c r="CK41" s="9"/>
      <c r="CL41" s="9"/>
      <c r="CM41" s="43"/>
      <c r="CO41" s="1281" t="s">
        <v>1942</v>
      </c>
      <c r="CP41" s="9"/>
      <c r="CQ41" s="9"/>
      <c r="CR41" s="9"/>
      <c r="CS41" s="9"/>
      <c r="CT41" s="9"/>
      <c r="CU41" s="43"/>
      <c r="CW41" s="3">
        <v>1</v>
      </c>
    </row>
    <row r="42" spans="1:101" s="877" customFormat="1" ht="21" customHeight="1">
      <c r="A42" s="1129" t="s">
        <v>22</v>
      </c>
      <c r="B42" s="1145" t="str">
        <f t="shared" si="9"/>
        <v>A</v>
      </c>
      <c r="C42" s="1190" cm="1">
        <f t="array" ref="C42">SUMPRODUCT(LEN(D42:J42))</f>
        <v>0</v>
      </c>
      <c r="D42" s="207"/>
      <c r="E42" s="212"/>
      <c r="F42" s="212"/>
      <c r="G42" s="212"/>
      <c r="H42" s="212"/>
      <c r="I42" s="212"/>
      <c r="J42" s="213"/>
      <c r="K42" s="528" t="s">
        <v>22</v>
      </c>
      <c r="L42" s="194" t="s">
        <v>11</v>
      </c>
      <c r="M42" s="195" t="str">
        <f>M18</f>
        <v>C CHIBOUST PAMPLEMOUSSE | pâtisserie--ENTREMET| Auteur &gt; recette Béghin Say de Jean-Jacques Borne MOF 1994</v>
      </c>
      <c r="N42" s="195">
        <f>N18</f>
        <v>18</v>
      </c>
      <c r="O42" s="196" t="str">
        <f>O18</f>
        <v>desserts</v>
      </c>
      <c r="P42" s="197" t="str">
        <f>P18</f>
        <v>Recette mère ► MILLE-FEUILLE meringue et chiboust pamplemousse aux fraises des bois</v>
      </c>
      <c r="Q42" s="198" t="s">
        <v>174</v>
      </c>
      <c r="R42" s="199" t="s">
        <v>175</v>
      </c>
      <c r="S42" s="200"/>
      <c r="T42" s="200"/>
      <c r="U42" s="200"/>
      <c r="V42" s="200"/>
      <c r="W42" s="200"/>
      <c r="X42" s="200"/>
      <c r="Y42" s="201"/>
      <c r="Z42" s="202"/>
      <c r="AA42" s="203"/>
      <c r="AB42" s="204" t="s">
        <v>176</v>
      </c>
      <c r="AC42" s="205" t="s">
        <v>685</v>
      </c>
      <c r="AD42" s="1230" t="str">
        <f t="shared" si="16"/>
        <v>►</v>
      </c>
      <c r="AE42" s="1231" t="str">
        <f t="shared" si="38"/>
        <v/>
      </c>
      <c r="AF42" s="1232">
        <f t="shared" si="18"/>
        <v>0</v>
      </c>
      <c r="AG42" s="1252">
        <f t="shared" si="26"/>
        <v>0</v>
      </c>
      <c r="AH42" s="1234">
        <f t="shared" si="27"/>
        <v>0</v>
      </c>
      <c r="AI42" s="1235">
        <f t="shared" si="28"/>
        <v>0</v>
      </c>
      <c r="AJ42" s="1236">
        <f t="shared" si="39"/>
        <v>0</v>
      </c>
      <c r="AK42" s="1237">
        <f t="shared" si="19"/>
        <v>0</v>
      </c>
      <c r="AL42" s="1238">
        <f t="shared" si="29"/>
        <v>0</v>
      </c>
      <c r="AM42" s="1268"/>
      <c r="AN42" s="1240" t="str">
        <f t="shared" si="36"/>
        <v/>
      </c>
      <c r="AO42" s="1241">
        <f t="shared" si="30"/>
        <v>0</v>
      </c>
      <c r="AP42" s="1242">
        <f t="shared" si="20"/>
        <v>0</v>
      </c>
      <c r="AQ42" s="1269" cm="1">
        <f t="array" ref="AQ42">IF(AF42&lt;&gt;1,0,IF(OR(AO42="",N(AO42)&lt;=0.000000001),"",IF(OR(AI42="",N(AI42)&lt;=0.000000001),0,IF(ISNUMBER(AO42),IFERROR(_xlfn.LET(_xlpm.r,_xlfn.XLOOKUP(U42,$BD$15:$BD$62,ROW($BD$15:$BD$62),_xlfn.XLOOKUP(U42,$BE$15:$BE$62,ROW($BE$15:$BE$62),_xlfn.XLOOKUP(U42,$BF$15:$BF$62,ROW($BF$15:$BF$62),""))),_xlpm.p,_xlpm.r-MIN(ROW($BD$15:$BD$62))+1,_xlpm.f,INDEX($BG$15:$BG$62,_xlpm.p),_xlpm.u,INDEX($BH$15:$BH$62,_xlpm.p),_xlpm.s,INDEX($BJ$15:$BJ$62,_xlpm.p),_xlpm.q,N(AO42)/_xlpm.f,IF(_xlpm.q&gt;=_xlpm.s,ROUND(_xlpm.q,1)&amp;" "&amp;U42&amp;" = "&amp;ROUND(_xlpm.q*_xlpm.f,1)&amp;" "&amp;_xlpm.u,ROUND(_xlpm.q,1)&amp;" "&amp;U42)),""),""))))</f>
        <v>0</v>
      </c>
      <c r="AR42" s="1259"/>
      <c r="AS42" s="1241">
        <f t="shared" si="21"/>
        <v>0</v>
      </c>
      <c r="AT42" s="1242" t="str">
        <f t="shared" si="31"/>
        <v/>
      </c>
      <c r="AU42" s="1245">
        <f t="shared" si="34"/>
        <v>0</v>
      </c>
      <c r="AV42" s="1246" t="str">
        <f t="shared" si="32"/>
        <v/>
      </c>
      <c r="AW42" s="1247"/>
      <c r="AX42" s="1248">
        <f t="shared" si="22"/>
        <v>0</v>
      </c>
      <c r="AY42" s="1249" t="str">
        <f t="shared" si="23"/>
        <v/>
      </c>
      <c r="AZ42" s="276" t="s">
        <v>22</v>
      </c>
      <c r="BA42" s="1221">
        <f t="shared" si="24"/>
        <v>0</v>
      </c>
      <c r="BB42" s="1222">
        <f t="shared" si="33"/>
        <v>0</v>
      </c>
      <c r="BC42" s="1020"/>
      <c r="BD42" s="1280" t="s">
        <v>165</v>
      </c>
      <c r="BE42" s="138" t="s">
        <v>1428</v>
      </c>
      <c r="BF42" s="138" t="s">
        <v>1391</v>
      </c>
      <c r="BG42" s="1213">
        <f t="shared" si="37"/>
        <v>0.22500000000000001</v>
      </c>
      <c r="BH42" s="1263" t="s">
        <v>1888</v>
      </c>
      <c r="BI42" s="1263" t="s">
        <v>1889</v>
      </c>
      <c r="BJ42" s="1202">
        <f t="shared" si="35"/>
        <v>4</v>
      </c>
      <c r="BK42" s="1264">
        <v>225</v>
      </c>
      <c r="BL42" s="1020"/>
      <c r="BM42" s="1020"/>
      <c r="BN42" s="1020"/>
      <c r="BO42" s="1020"/>
      <c r="BP42" s="1020"/>
      <c r="BQ42" s="1020"/>
      <c r="BR42" s="1153" t="str">
        <f t="shared" si="10"/>
        <v>►</v>
      </c>
      <c r="BS42" s="1276"/>
      <c r="BT42" s="1025"/>
      <c r="BU42" s="1025"/>
      <c r="BV42" s="1026"/>
      <c r="BW42" s="1026"/>
      <c r="BX42" s="1150"/>
      <c r="BY42" s="1282" t="s">
        <v>1744</v>
      </c>
      <c r="BZ42" s="9"/>
      <c r="CA42" s="9"/>
      <c r="CB42" s="9"/>
      <c r="CC42" s="9"/>
      <c r="CD42" s="9"/>
      <c r="CE42" s="43"/>
      <c r="CG42" s="1282" t="s">
        <v>1943</v>
      </c>
      <c r="CH42" s="9"/>
      <c r="CI42" s="9"/>
      <c r="CJ42" s="9"/>
      <c r="CK42" s="9"/>
      <c r="CL42" s="9"/>
      <c r="CM42" s="43"/>
      <c r="CO42" s="1282" t="s">
        <v>1944</v>
      </c>
      <c r="CP42" s="9"/>
      <c r="CQ42" s="9"/>
      <c r="CR42" s="9"/>
      <c r="CS42" s="9"/>
      <c r="CT42" s="9"/>
      <c r="CU42" s="43"/>
      <c r="CW42" s="3">
        <v>1</v>
      </c>
    </row>
    <row r="43" spans="1:101" s="877" customFormat="1" ht="21" customHeight="1">
      <c r="A43" s="1129" t="s">
        <v>22</v>
      </c>
      <c r="B43" s="1145" t="str">
        <f t="shared" si="9"/>
        <v>►</v>
      </c>
      <c r="C43" s="1190" cm="1">
        <f t="array" ref="C43">SUMPRODUCT(LEN(D43:J43))</f>
        <v>0</v>
      </c>
      <c r="D43" s="207"/>
      <c r="E43" s="212"/>
      <c r="F43" s="212"/>
      <c r="G43" s="212"/>
      <c r="H43" s="212"/>
      <c r="I43" s="212"/>
      <c r="J43" s="213"/>
      <c r="K43" s="528" t="s">
        <v>22</v>
      </c>
      <c r="L43" s="120" t="str">
        <f t="shared" ref="L43:L53" si="41">IF(OR(Q43&lt;&gt;"",R43&lt;&gt; "",S43&lt;&gt;"",T43&lt;&gt;""),"A", "►")</f>
        <v>►</v>
      </c>
      <c r="M43" s="195" t="str">
        <f>M18</f>
        <v>C CHIBOUST PAMPLEMOUSSE | pâtisserie--ENTREMET| Auteur &gt; recette Béghin Say de Jean-Jacques Borne MOF 1994</v>
      </c>
      <c r="N43" s="195">
        <f>N18</f>
        <v>18</v>
      </c>
      <c r="O43" s="196" t="str">
        <f>O18</f>
        <v>desserts</v>
      </c>
      <c r="P43" s="197" t="str">
        <f>P18</f>
        <v>Recette mère ► MILLE-FEUILLE meringue et chiboust pamplemousse aux fraises des bois</v>
      </c>
      <c r="Q43" s="207"/>
      <c r="R43" s="208"/>
      <c r="S43" s="208"/>
      <c r="T43" s="208"/>
      <c r="U43" s="208"/>
      <c r="V43" s="208"/>
      <c r="W43" s="208"/>
      <c r="X43" s="208"/>
      <c r="Y43" s="209"/>
      <c r="Z43" s="9"/>
      <c r="AA43" s="9"/>
      <c r="AB43" s="210" t="s">
        <v>180</v>
      </c>
      <c r="AC43" s="211">
        <v>3.472222222222222E-3</v>
      </c>
      <c r="AD43" s="1230" t="str">
        <f t="shared" si="16"/>
        <v>►</v>
      </c>
      <c r="AE43" s="1231" t="str">
        <f t="shared" si="38"/>
        <v/>
      </c>
      <c r="AF43" s="1232">
        <f t="shared" si="18"/>
        <v>0</v>
      </c>
      <c r="AG43" s="1252">
        <f t="shared" si="26"/>
        <v>0</v>
      </c>
      <c r="AH43" s="1234">
        <f t="shared" si="27"/>
        <v>0</v>
      </c>
      <c r="AI43" s="1235">
        <f t="shared" si="28"/>
        <v>0</v>
      </c>
      <c r="AJ43" s="1236">
        <f t="shared" si="39"/>
        <v>0</v>
      </c>
      <c r="AK43" s="1253">
        <f t="shared" si="19"/>
        <v>0</v>
      </c>
      <c r="AL43" s="1254">
        <f t="shared" si="29"/>
        <v>0</v>
      </c>
      <c r="AM43" s="1268"/>
      <c r="AN43" s="1255" t="str">
        <f t="shared" si="36"/>
        <v/>
      </c>
      <c r="AO43" s="1256">
        <f t="shared" si="30"/>
        <v>0</v>
      </c>
      <c r="AP43" s="1257">
        <f t="shared" si="20"/>
        <v>0</v>
      </c>
      <c r="AQ43" s="1271" cm="1">
        <f t="array" ref="AQ43">IF(AF43&lt;&gt;1,0,IF(OR(AO43="",N(AO43)&lt;=0.000000001),"",IF(OR(AI43="",N(AI43)&lt;=0.000000001),0,IF(ISNUMBER(AO43),IFERROR(_xlfn.LET(_xlpm.r,_xlfn.XLOOKUP(U43,$BD$15:$BD$62,ROW($BD$15:$BD$62),_xlfn.XLOOKUP(U43,$BE$15:$BE$62,ROW($BE$15:$BE$62),_xlfn.XLOOKUP(U43,$BF$15:$BF$62,ROW($BF$15:$BF$62),""))),_xlpm.p,_xlpm.r-MIN(ROW($BD$15:$BD$62))+1,_xlpm.f,INDEX($BG$15:$BG$62,_xlpm.p),_xlpm.u,INDEX($BH$15:$BH$62,_xlpm.p),_xlpm.s,INDEX($BJ$15:$BJ$62,_xlpm.p),_xlpm.q,N(AO43)/_xlpm.f,IF(_xlpm.q&gt;=_xlpm.s,ROUND(_xlpm.q,1)&amp;" "&amp;U43&amp;" = "&amp;ROUND(_xlpm.q*_xlpm.f,1)&amp;" "&amp;_xlpm.u,ROUND(_xlpm.q,1)&amp;" "&amp;U43)),""),""))))</f>
        <v>0</v>
      </c>
      <c r="AR43" s="1259"/>
      <c r="AS43" s="1256">
        <f t="shared" si="21"/>
        <v>0</v>
      </c>
      <c r="AT43" s="1257" t="str">
        <f t="shared" si="31"/>
        <v/>
      </c>
      <c r="AU43" s="1260">
        <f t="shared" si="34"/>
        <v>0</v>
      </c>
      <c r="AV43" s="1261" t="str">
        <f t="shared" si="32"/>
        <v/>
      </c>
      <c r="AW43" s="1247"/>
      <c r="AX43" s="1262">
        <f t="shared" si="22"/>
        <v>0</v>
      </c>
      <c r="AY43" s="1249" t="str">
        <f t="shared" si="23"/>
        <v/>
      </c>
      <c r="AZ43" s="276" t="s">
        <v>22</v>
      </c>
      <c r="BA43" s="1221">
        <f t="shared" si="24"/>
        <v>0</v>
      </c>
      <c r="BB43" s="1222">
        <f t="shared" si="33"/>
        <v>0</v>
      </c>
      <c r="BC43" s="1020"/>
      <c r="BD43" s="1280" t="s">
        <v>1945</v>
      </c>
      <c r="BE43" s="1280" t="s">
        <v>1945</v>
      </c>
      <c r="BF43" s="1280" t="s">
        <v>1946</v>
      </c>
      <c r="BG43" s="1213">
        <f t="shared" si="37"/>
        <v>0.11799999999999999</v>
      </c>
      <c r="BH43" s="1263" t="s">
        <v>1888</v>
      </c>
      <c r="BI43" s="1263" t="s">
        <v>1889</v>
      </c>
      <c r="BJ43" s="1202">
        <f t="shared" si="35"/>
        <v>8</v>
      </c>
      <c r="BK43" s="1264">
        <v>118</v>
      </c>
      <c r="BL43" s="1020"/>
      <c r="BM43" s="1020"/>
      <c r="BN43" s="1020"/>
      <c r="BO43" s="1020"/>
      <c r="BP43" s="1020"/>
      <c r="BQ43" s="1020"/>
      <c r="BR43" s="1153" t="str">
        <f t="shared" si="10"/>
        <v>►</v>
      </c>
      <c r="BS43" s="1276"/>
      <c r="BT43" s="1025"/>
      <c r="BU43" s="1025"/>
      <c r="BV43" s="1026"/>
      <c r="BW43" s="1026"/>
      <c r="BX43" s="1150"/>
      <c r="BY43" s="617"/>
      <c r="BZ43" s="9"/>
      <c r="CA43" s="9"/>
      <c r="CB43" s="9"/>
      <c r="CC43" s="9"/>
      <c r="CD43" s="9"/>
      <c r="CE43" s="43"/>
      <c r="CG43" s="617"/>
      <c r="CH43" s="9"/>
      <c r="CI43" s="9"/>
      <c r="CJ43" s="9"/>
      <c r="CK43" s="9"/>
      <c r="CL43" s="9"/>
      <c r="CM43" s="43"/>
      <c r="CO43" s="617"/>
      <c r="CP43" s="9"/>
      <c r="CQ43" s="9"/>
      <c r="CR43" s="9"/>
      <c r="CS43" s="9"/>
      <c r="CT43" s="9"/>
      <c r="CU43" s="43"/>
      <c r="CW43" s="3">
        <v>1</v>
      </c>
    </row>
    <row r="44" spans="1:101" s="877" customFormat="1" ht="21" customHeight="1">
      <c r="A44" s="1129" t="s">
        <v>22</v>
      </c>
      <c r="B44" s="1145" t="str">
        <f t="shared" si="9"/>
        <v>A</v>
      </c>
      <c r="C44" s="1190" cm="1">
        <f t="array" ref="C44">SUMPRODUCT(LEN(D44:J44))</f>
        <v>0</v>
      </c>
      <c r="D44" s="207"/>
      <c r="E44" s="212"/>
      <c r="F44" s="212"/>
      <c r="G44" s="212"/>
      <c r="H44" s="212"/>
      <c r="I44" s="212"/>
      <c r="J44" s="213"/>
      <c r="K44" s="528"/>
      <c r="L44" s="120" t="str">
        <f t="shared" si="41"/>
        <v>A</v>
      </c>
      <c r="M44" s="195" t="str">
        <f>M18</f>
        <v>C CHIBOUST PAMPLEMOUSSE | pâtisserie--ENTREMET| Auteur &gt; recette Béghin Say de Jean-Jacques Borne MOF 1994</v>
      </c>
      <c r="N44" s="195">
        <f>N18</f>
        <v>18</v>
      </c>
      <c r="O44" s="196" t="str">
        <f>O18</f>
        <v>desserts</v>
      </c>
      <c r="P44" s="197" t="str">
        <f>P18</f>
        <v>Recette mère ► MILLE-FEUILLE meringue et chiboust pamplemousse aux fraises des bois</v>
      </c>
      <c r="Q44" s="207" t="s">
        <v>181</v>
      </c>
      <c r="R44" s="212"/>
      <c r="S44" s="212"/>
      <c r="T44" s="212"/>
      <c r="U44" s="212"/>
      <c r="V44" s="212"/>
      <c r="W44" s="212"/>
      <c r="X44" s="212"/>
      <c r="Y44" s="213"/>
      <c r="Z44" s="9"/>
      <c r="AA44" s="9"/>
      <c r="AB44" s="210" t="s">
        <v>182</v>
      </c>
      <c r="AC44" s="214">
        <v>3.472222222222222E-3</v>
      </c>
      <c r="AD44" s="1230" t="str">
        <f t="shared" si="16"/>
        <v>►</v>
      </c>
      <c r="AE44" s="1231" t="str">
        <f t="shared" si="38"/>
        <v/>
      </c>
      <c r="AF44" s="1232">
        <f t="shared" si="18"/>
        <v>0</v>
      </c>
      <c r="AG44" s="1252">
        <f t="shared" si="26"/>
        <v>0</v>
      </c>
      <c r="AH44" s="1234">
        <f t="shared" si="27"/>
        <v>0</v>
      </c>
      <c r="AI44" s="1235">
        <f t="shared" si="28"/>
        <v>0</v>
      </c>
      <c r="AJ44" s="1236">
        <f t="shared" si="39"/>
        <v>0</v>
      </c>
      <c r="AK44" s="1237">
        <f t="shared" si="19"/>
        <v>0</v>
      </c>
      <c r="AL44" s="1238">
        <f t="shared" si="29"/>
        <v>0</v>
      </c>
      <c r="AM44" s="1268"/>
      <c r="AN44" s="1240" t="str">
        <f t="shared" si="36"/>
        <v/>
      </c>
      <c r="AO44" s="1241">
        <f t="shared" si="30"/>
        <v>0</v>
      </c>
      <c r="AP44" s="1242">
        <f t="shared" si="20"/>
        <v>0</v>
      </c>
      <c r="AQ44" s="1269" cm="1">
        <f t="array" ref="AQ44">IF(AF44&lt;&gt;1,0,IF(OR(AO44="",N(AO44)&lt;=0.000000001),"",IF(OR(AI44="",N(AI44)&lt;=0.000000001),0,IF(ISNUMBER(AO44),IFERROR(_xlfn.LET(_xlpm.r,_xlfn.XLOOKUP(U44,$BD$15:$BD$62,ROW($BD$15:$BD$62),_xlfn.XLOOKUP(U44,$BE$15:$BE$62,ROW($BE$15:$BE$62),_xlfn.XLOOKUP(U44,$BF$15:$BF$62,ROW($BF$15:$BF$62),""))),_xlpm.p,_xlpm.r-MIN(ROW($BD$15:$BD$62))+1,_xlpm.f,INDEX($BG$15:$BG$62,_xlpm.p),_xlpm.u,INDEX($BH$15:$BH$62,_xlpm.p),_xlpm.s,INDEX($BJ$15:$BJ$62,_xlpm.p),_xlpm.q,N(AO44)/_xlpm.f,IF(_xlpm.q&gt;=_xlpm.s,ROUND(_xlpm.q,1)&amp;" "&amp;U44&amp;" = "&amp;ROUND(_xlpm.q*_xlpm.f,1)&amp;" "&amp;_xlpm.u,ROUND(_xlpm.q,1)&amp;" "&amp;U44)),""),""))))</f>
        <v>0</v>
      </c>
      <c r="AR44" s="1259"/>
      <c r="AS44" s="1241">
        <f t="shared" si="21"/>
        <v>0</v>
      </c>
      <c r="AT44" s="1242" t="str">
        <f t="shared" si="31"/>
        <v/>
      </c>
      <c r="AU44" s="1245">
        <f t="shared" si="34"/>
        <v>0</v>
      </c>
      <c r="AV44" s="1246" t="str">
        <f t="shared" si="32"/>
        <v/>
      </c>
      <c r="AW44" s="1247"/>
      <c r="AX44" s="1248">
        <f t="shared" si="22"/>
        <v>0</v>
      </c>
      <c r="AY44" s="1249" t="str">
        <f t="shared" si="23"/>
        <v/>
      </c>
      <c r="AZ44" s="276" t="s">
        <v>22</v>
      </c>
      <c r="BA44" s="1221">
        <f t="shared" si="24"/>
        <v>0</v>
      </c>
      <c r="BB44" s="1222">
        <f t="shared" si="33"/>
        <v>0</v>
      </c>
      <c r="BC44" s="1020"/>
      <c r="BD44" s="1280" t="s">
        <v>1947</v>
      </c>
      <c r="BE44" s="1280" t="s">
        <v>1947</v>
      </c>
      <c r="BF44" s="1280" t="s">
        <v>1948</v>
      </c>
      <c r="BG44" s="1213">
        <f t="shared" si="37"/>
        <v>5.8999999999999997E-2</v>
      </c>
      <c r="BH44" s="1263" t="s">
        <v>1888</v>
      </c>
      <c r="BI44" s="1263" t="s">
        <v>1889</v>
      </c>
      <c r="BJ44" s="1202">
        <f t="shared" si="35"/>
        <v>17</v>
      </c>
      <c r="BK44" s="1264">
        <v>59</v>
      </c>
      <c r="BL44" s="1020"/>
      <c r="BM44" s="1020"/>
      <c r="BN44" s="1020"/>
      <c r="BO44" s="1020"/>
      <c r="BP44" s="1020"/>
      <c r="BQ44" s="1020"/>
      <c r="BR44" s="1153" t="str">
        <f t="shared" si="10"/>
        <v>►</v>
      </c>
      <c r="BS44" s="1276"/>
      <c r="BT44" s="1025"/>
      <c r="BU44" s="1025"/>
      <c r="BV44" s="1026"/>
      <c r="BW44" s="1026"/>
      <c r="BX44" s="1150"/>
      <c r="BY44" s="1283" t="s">
        <v>1949</v>
      </c>
      <c r="BZ44" s="9"/>
      <c r="CA44" s="9"/>
      <c r="CB44" s="9"/>
      <c r="CC44" s="9"/>
      <c r="CD44" s="9"/>
      <c r="CE44" s="43"/>
      <c r="CG44" s="1283" t="s">
        <v>1950</v>
      </c>
      <c r="CH44" s="9"/>
      <c r="CI44" s="9"/>
      <c r="CJ44" s="9"/>
      <c r="CK44" s="9"/>
      <c r="CL44" s="9"/>
      <c r="CM44" s="43"/>
      <c r="CO44" s="1283" t="s">
        <v>1951</v>
      </c>
      <c r="CP44" s="9"/>
      <c r="CQ44" s="9"/>
      <c r="CR44" s="9"/>
      <c r="CS44" s="9"/>
      <c r="CT44" s="9"/>
      <c r="CU44" s="43"/>
      <c r="CW44" s="3">
        <v>1</v>
      </c>
    </row>
    <row r="45" spans="1:101" s="877" customFormat="1" ht="21" customHeight="1">
      <c r="A45" s="1129" t="s">
        <v>22</v>
      </c>
      <c r="B45" s="1145" t="str">
        <f t="shared" si="9"/>
        <v>A</v>
      </c>
      <c r="C45" s="1190" cm="1">
        <f t="array" ref="C45">SUMPRODUCT(LEN(D45:J45))</f>
        <v>0</v>
      </c>
      <c r="D45" s="207"/>
      <c r="E45" s="212"/>
      <c r="F45" s="212"/>
      <c r="G45" s="212"/>
      <c r="H45" s="212"/>
      <c r="I45" s="212"/>
      <c r="J45" s="213"/>
      <c r="K45" s="528"/>
      <c r="L45" s="120" t="str">
        <f t="shared" si="41"/>
        <v>A</v>
      </c>
      <c r="M45" s="195" t="str">
        <f>M18</f>
        <v>C CHIBOUST PAMPLEMOUSSE | pâtisserie--ENTREMET| Auteur &gt; recette Béghin Say de Jean-Jacques Borne MOF 1994</v>
      </c>
      <c r="N45" s="195">
        <f>N18</f>
        <v>18</v>
      </c>
      <c r="O45" s="196" t="str">
        <f>O18</f>
        <v>desserts</v>
      </c>
      <c r="P45" s="197" t="str">
        <f>P18</f>
        <v>Recette mère ► MILLE-FEUILLE meringue et chiboust pamplemousse aux fraises des bois</v>
      </c>
      <c r="Q45" s="207" t="s">
        <v>189</v>
      </c>
      <c r="R45" s="212"/>
      <c r="S45" s="212"/>
      <c r="T45" s="212"/>
      <c r="U45" s="212"/>
      <c r="V45" s="212"/>
      <c r="W45" s="212"/>
      <c r="X45" s="212"/>
      <c r="Y45" s="213"/>
      <c r="Z45" s="9"/>
      <c r="AA45" s="9"/>
      <c r="AB45" s="210" t="s">
        <v>190</v>
      </c>
      <c r="AC45" s="215">
        <v>3.472222222222222E-3</v>
      </c>
      <c r="AD45" s="1230" t="str">
        <f t="shared" si="16"/>
        <v>►</v>
      </c>
      <c r="AE45" s="1231" t="str">
        <f t="shared" si="38"/>
        <v/>
      </c>
      <c r="AF45" s="1232">
        <f t="shared" si="18"/>
        <v>0</v>
      </c>
      <c r="AG45" s="1252">
        <f t="shared" si="26"/>
        <v>0</v>
      </c>
      <c r="AH45" s="1234">
        <f t="shared" si="27"/>
        <v>0</v>
      </c>
      <c r="AI45" s="1235">
        <f t="shared" si="28"/>
        <v>0</v>
      </c>
      <c r="AJ45" s="1236">
        <f t="shared" si="39"/>
        <v>0</v>
      </c>
      <c r="AK45" s="1253">
        <f t="shared" si="19"/>
        <v>0</v>
      </c>
      <c r="AL45" s="1254">
        <f t="shared" si="29"/>
        <v>0</v>
      </c>
      <c r="AM45" s="1268"/>
      <c r="AN45" s="1255" t="str">
        <f t="shared" si="36"/>
        <v/>
      </c>
      <c r="AO45" s="1256">
        <f t="shared" si="30"/>
        <v>0</v>
      </c>
      <c r="AP45" s="1257">
        <f t="shared" si="20"/>
        <v>0</v>
      </c>
      <c r="AQ45" s="1271" cm="1">
        <f t="array" ref="AQ45">IF(AF45&lt;&gt;1,0,IF(OR(AO45="",N(AO45)&lt;=0.000000001),"",IF(OR(AI45="",N(AI45)&lt;=0.000000001),0,IF(ISNUMBER(AO45),IFERROR(_xlfn.LET(_xlpm.r,_xlfn.XLOOKUP(U45,$BD$15:$BD$62,ROW($BD$15:$BD$62),_xlfn.XLOOKUP(U45,$BE$15:$BE$62,ROW($BE$15:$BE$62),_xlfn.XLOOKUP(U45,$BF$15:$BF$62,ROW($BF$15:$BF$62),""))),_xlpm.p,_xlpm.r-MIN(ROW($BD$15:$BD$62))+1,_xlpm.f,INDEX($BG$15:$BG$62,_xlpm.p),_xlpm.u,INDEX($BH$15:$BH$62,_xlpm.p),_xlpm.s,INDEX($BJ$15:$BJ$62,_xlpm.p),_xlpm.q,N(AO45)/_xlpm.f,IF(_xlpm.q&gt;=_xlpm.s,ROUND(_xlpm.q,1)&amp;" "&amp;U45&amp;" = "&amp;ROUND(_xlpm.q*_xlpm.f,1)&amp;" "&amp;_xlpm.u,ROUND(_xlpm.q,1)&amp;" "&amp;U45)),""),""))))</f>
        <v>0</v>
      </c>
      <c r="AR45" s="1259"/>
      <c r="AS45" s="1256">
        <f t="shared" si="21"/>
        <v>0</v>
      </c>
      <c r="AT45" s="1257" t="str">
        <f t="shared" si="31"/>
        <v/>
      </c>
      <c r="AU45" s="1260">
        <f t="shared" si="34"/>
        <v>0</v>
      </c>
      <c r="AV45" s="1261" t="str">
        <f t="shared" si="32"/>
        <v/>
      </c>
      <c r="AW45" s="1247"/>
      <c r="AX45" s="1262">
        <f t="shared" si="22"/>
        <v>0</v>
      </c>
      <c r="AY45" s="1249" t="str">
        <f t="shared" si="23"/>
        <v/>
      </c>
      <c r="AZ45" s="276" t="s">
        <v>22</v>
      </c>
      <c r="BA45" s="1221">
        <f t="shared" si="24"/>
        <v>0</v>
      </c>
      <c r="BB45" s="1222">
        <f t="shared" si="33"/>
        <v>0</v>
      </c>
      <c r="BC45" s="1020"/>
      <c r="BD45" s="138" t="s">
        <v>164</v>
      </c>
      <c r="BE45" s="138" t="s">
        <v>1408</v>
      </c>
      <c r="BF45" s="138" t="s">
        <v>1390</v>
      </c>
      <c r="BG45" s="1213">
        <f t="shared" si="37"/>
        <v>0.23</v>
      </c>
      <c r="BH45" s="1033" t="s">
        <v>890</v>
      </c>
      <c r="BI45" s="1033" t="s">
        <v>1845</v>
      </c>
      <c r="BJ45" s="1202">
        <f t="shared" si="35"/>
        <v>4</v>
      </c>
      <c r="BK45" s="1224">
        <v>230</v>
      </c>
      <c r="BL45" s="1020"/>
      <c r="BM45" s="1020"/>
      <c r="BN45" s="1020"/>
      <c r="BO45" s="1020"/>
      <c r="BP45" s="1020"/>
      <c r="BQ45" s="1020"/>
      <c r="BR45" s="1153" t="str">
        <f t="shared" si="10"/>
        <v>►</v>
      </c>
      <c r="BS45" s="1922" t="s">
        <v>1952</v>
      </c>
      <c r="BT45" s="1922"/>
      <c r="BU45" s="1922"/>
      <c r="BV45" s="1922"/>
      <c r="BW45" s="1922"/>
      <c r="BX45" s="1150"/>
      <c r="BY45" s="1284" t="s">
        <v>1953</v>
      </c>
      <c r="BZ45" s="9"/>
      <c r="CA45" s="9"/>
      <c r="CB45" s="9"/>
      <c r="CC45" s="9"/>
      <c r="CD45" s="9"/>
      <c r="CE45" s="43"/>
      <c r="CG45" s="1284" t="s">
        <v>1954</v>
      </c>
      <c r="CH45" s="9"/>
      <c r="CI45" s="9"/>
      <c r="CJ45" s="9"/>
      <c r="CK45" s="9"/>
      <c r="CL45" s="9"/>
      <c r="CM45" s="43"/>
      <c r="CO45" s="1284" t="s">
        <v>1955</v>
      </c>
      <c r="CP45" s="9"/>
      <c r="CQ45" s="9"/>
      <c r="CR45" s="9"/>
      <c r="CS45" s="9"/>
      <c r="CT45" s="9"/>
      <c r="CU45" s="43"/>
      <c r="CW45" s="3">
        <v>1</v>
      </c>
    </row>
    <row r="46" spans="1:101" s="877" customFormat="1" ht="21" customHeight="1">
      <c r="A46" s="1129" t="s">
        <v>22</v>
      </c>
      <c r="B46" s="1145" t="str">
        <f t="shared" si="9"/>
        <v>A</v>
      </c>
      <c r="C46" s="1190" cm="1">
        <f t="array" ref="C46">SUMPRODUCT(LEN(D46:J46))</f>
        <v>0</v>
      </c>
      <c r="D46" s="207"/>
      <c r="E46" s="212"/>
      <c r="F46" s="212"/>
      <c r="G46" s="212"/>
      <c r="H46" s="212"/>
      <c r="I46" s="212"/>
      <c r="J46" s="213"/>
      <c r="K46" s="528"/>
      <c r="L46" s="120" t="str">
        <f t="shared" si="41"/>
        <v>A</v>
      </c>
      <c r="M46" s="195" t="str">
        <f>M18</f>
        <v>C CHIBOUST PAMPLEMOUSSE | pâtisserie--ENTREMET| Auteur &gt; recette Béghin Say de Jean-Jacques Borne MOF 1994</v>
      </c>
      <c r="N46" s="195">
        <f>N18</f>
        <v>18</v>
      </c>
      <c r="O46" s="196" t="str">
        <f>O18</f>
        <v>desserts</v>
      </c>
      <c r="P46" s="197" t="str">
        <f>P18</f>
        <v>Recette mère ► MILLE-FEUILLE meringue et chiboust pamplemousse aux fraises des bois</v>
      </c>
      <c r="Q46" s="207" t="s">
        <v>3392</v>
      </c>
      <c r="R46" s="212"/>
      <c r="S46" s="212"/>
      <c r="T46" s="212"/>
      <c r="U46" s="212"/>
      <c r="V46" s="212"/>
      <c r="W46" s="212"/>
      <c r="X46" s="212"/>
      <c r="Y46" s="213"/>
      <c r="Z46" s="9"/>
      <c r="AA46" s="9"/>
      <c r="AB46" s="216" t="s">
        <v>191</v>
      </c>
      <c r="AC46" s="217">
        <f>AC43+AC44+AC45</f>
        <v>1.0416666666666666E-2</v>
      </c>
      <c r="AD46" s="1230" t="str">
        <f t="shared" si="16"/>
        <v>►</v>
      </c>
      <c r="AE46" s="1231" t="str">
        <f t="shared" si="38"/>
        <v/>
      </c>
      <c r="AF46" s="1232">
        <f t="shared" si="18"/>
        <v>0</v>
      </c>
      <c r="AG46" s="1252">
        <f t="shared" si="26"/>
        <v>0</v>
      </c>
      <c r="AH46" s="1234">
        <f t="shared" si="27"/>
        <v>0</v>
      </c>
      <c r="AI46" s="1235">
        <f t="shared" si="28"/>
        <v>0</v>
      </c>
      <c r="AJ46" s="1236">
        <f t="shared" si="39"/>
        <v>0</v>
      </c>
      <c r="AK46" s="1237">
        <f t="shared" si="19"/>
        <v>0</v>
      </c>
      <c r="AL46" s="1238">
        <f t="shared" si="29"/>
        <v>0</v>
      </c>
      <c r="AM46" s="1268"/>
      <c r="AN46" s="1240" t="str">
        <f t="shared" si="36"/>
        <v/>
      </c>
      <c r="AO46" s="1241">
        <f t="shared" si="30"/>
        <v>0</v>
      </c>
      <c r="AP46" s="1242">
        <f t="shared" si="20"/>
        <v>0</v>
      </c>
      <c r="AQ46" s="1269" cm="1">
        <f t="array" ref="AQ46">IF(AF46&lt;&gt;1,0,IF(OR(AO46="",N(AO46)&lt;=0.000000001),"",IF(OR(AI46="",N(AI46)&lt;=0.000000001),0,IF(ISNUMBER(AO46),IFERROR(_xlfn.LET(_xlpm.r,_xlfn.XLOOKUP(U46,$BD$15:$BD$62,ROW($BD$15:$BD$62),_xlfn.XLOOKUP(U46,$BE$15:$BE$62,ROW($BE$15:$BE$62),_xlfn.XLOOKUP(U46,$BF$15:$BF$62,ROW($BF$15:$BF$62),""))),_xlpm.p,_xlpm.r-MIN(ROW($BD$15:$BD$62))+1,_xlpm.f,INDEX($BG$15:$BG$62,_xlpm.p),_xlpm.u,INDEX($BH$15:$BH$62,_xlpm.p),_xlpm.s,INDEX($BJ$15:$BJ$62,_xlpm.p),_xlpm.q,N(AO46)/_xlpm.f,IF(_xlpm.q&gt;=_xlpm.s,ROUND(_xlpm.q,1)&amp;" "&amp;U46&amp;" = "&amp;ROUND(_xlpm.q*_xlpm.f,1)&amp;" "&amp;_xlpm.u,ROUND(_xlpm.q,1)&amp;" "&amp;U46)),""),""))))</f>
        <v>0</v>
      </c>
      <c r="AR46" s="1259"/>
      <c r="AS46" s="1241">
        <f t="shared" si="21"/>
        <v>0</v>
      </c>
      <c r="AT46" s="1242" t="str">
        <f t="shared" si="31"/>
        <v/>
      </c>
      <c r="AU46" s="1245">
        <f t="shared" si="34"/>
        <v>0</v>
      </c>
      <c r="AV46" s="1246" t="str">
        <f t="shared" si="32"/>
        <v/>
      </c>
      <c r="AW46" s="1247"/>
      <c r="AX46" s="1248">
        <f t="shared" si="22"/>
        <v>0</v>
      </c>
      <c r="AY46" s="1249" t="str">
        <f t="shared" si="23"/>
        <v/>
      </c>
      <c r="AZ46" s="276" t="s">
        <v>22</v>
      </c>
      <c r="BA46" s="1221">
        <f t="shared" si="24"/>
        <v>0</v>
      </c>
      <c r="BB46" s="1222">
        <f t="shared" si="33"/>
        <v>0</v>
      </c>
      <c r="BC46" s="1020"/>
      <c r="BD46" s="138" t="s">
        <v>163</v>
      </c>
      <c r="BE46" s="138" t="s">
        <v>1405</v>
      </c>
      <c r="BF46" s="138" t="s">
        <v>1387</v>
      </c>
      <c r="BG46" s="1213">
        <f t="shared" si="37"/>
        <v>0.13</v>
      </c>
      <c r="BH46" s="1033" t="s">
        <v>890</v>
      </c>
      <c r="BI46" s="1033" t="s">
        <v>1845</v>
      </c>
      <c r="BJ46" s="1202">
        <f t="shared" si="35"/>
        <v>8</v>
      </c>
      <c r="BK46" s="1214">
        <v>130</v>
      </c>
      <c r="BL46" s="1020"/>
      <c r="BM46" s="1020"/>
      <c r="BN46" s="1020"/>
      <c r="BO46" s="1020"/>
      <c r="BP46" s="1020"/>
      <c r="BQ46" s="1020"/>
      <c r="BR46" s="1153" t="str">
        <f t="shared" si="10"/>
        <v>►</v>
      </c>
      <c r="BS46" s="1922"/>
      <c r="BT46" s="1922"/>
      <c r="BU46" s="1922"/>
      <c r="BV46" s="1922"/>
      <c r="BW46" s="1922"/>
      <c r="BX46" s="1150"/>
      <c r="BY46" s="1284" t="s">
        <v>1956</v>
      </c>
      <c r="BZ46" s="9"/>
      <c r="CA46" s="9"/>
      <c r="CB46" s="9"/>
      <c r="CC46" s="9"/>
      <c r="CD46" s="9"/>
      <c r="CE46" s="43"/>
      <c r="CG46" s="1284" t="s">
        <v>1957</v>
      </c>
      <c r="CH46" s="9"/>
      <c r="CI46" s="9"/>
      <c r="CJ46" s="9"/>
      <c r="CK46" s="9"/>
      <c r="CL46" s="9"/>
      <c r="CM46" s="43"/>
      <c r="CO46" s="1284" t="s">
        <v>1958</v>
      </c>
      <c r="CP46" s="9"/>
      <c r="CQ46" s="9"/>
      <c r="CR46" s="9"/>
      <c r="CS46" s="9"/>
      <c r="CT46" s="9"/>
      <c r="CU46" s="43"/>
      <c r="CW46" s="3">
        <v>1</v>
      </c>
    </row>
    <row r="47" spans="1:101" s="877" customFormat="1" ht="21" customHeight="1">
      <c r="A47" s="1129" t="s">
        <v>22</v>
      </c>
      <c r="B47" s="1145" t="str">
        <f t="shared" si="9"/>
        <v>A</v>
      </c>
      <c r="C47" s="1190" cm="1">
        <f t="array" ref="C47">SUMPRODUCT(LEN(D47:J47))</f>
        <v>0</v>
      </c>
      <c r="D47" s="207"/>
      <c r="E47" s="212"/>
      <c r="F47" s="212"/>
      <c r="G47" s="212"/>
      <c r="H47" s="212"/>
      <c r="I47" s="212"/>
      <c r="J47" s="213"/>
      <c r="K47" s="528"/>
      <c r="L47" s="120" t="str">
        <f t="shared" si="41"/>
        <v>A</v>
      </c>
      <c r="M47" s="195" t="str">
        <f>M18</f>
        <v>C CHIBOUST PAMPLEMOUSSE | pâtisserie--ENTREMET| Auteur &gt; recette Béghin Say de Jean-Jacques Borne MOF 1994</v>
      </c>
      <c r="N47" s="195">
        <f>N18</f>
        <v>18</v>
      </c>
      <c r="O47" s="196" t="str">
        <f>O18</f>
        <v>desserts</v>
      </c>
      <c r="P47" s="197" t="str">
        <f>P18</f>
        <v>Recette mère ► MILLE-FEUILLE meringue et chiboust pamplemousse aux fraises des bois</v>
      </c>
      <c r="Q47" s="207" t="s">
        <v>3393</v>
      </c>
      <c r="R47" s="212"/>
      <c r="S47" s="212"/>
      <c r="T47" s="212"/>
      <c r="U47" s="212"/>
      <c r="V47" s="212"/>
      <c r="W47" s="212"/>
      <c r="X47" s="212"/>
      <c r="Y47" s="213"/>
      <c r="Z47" s="1757" t="s">
        <v>1932</v>
      </c>
      <c r="AA47" s="1758"/>
      <c r="AB47" s="1758"/>
      <c r="AC47" s="1759"/>
      <c r="AD47" s="1230" t="str">
        <f t="shared" si="16"/>
        <v>►</v>
      </c>
      <c r="AE47" s="1231" t="str">
        <f t="shared" si="38"/>
        <v/>
      </c>
      <c r="AF47" s="1232">
        <f t="shared" si="18"/>
        <v>0</v>
      </c>
      <c r="AG47" s="1252">
        <f t="shared" si="26"/>
        <v>0</v>
      </c>
      <c r="AH47" s="1234">
        <f t="shared" si="27"/>
        <v>0</v>
      </c>
      <c r="AI47" s="1235">
        <f t="shared" si="28"/>
        <v>0</v>
      </c>
      <c r="AJ47" s="1236">
        <f t="shared" si="39"/>
        <v>0</v>
      </c>
      <c r="AK47" s="1253">
        <f t="shared" si="19"/>
        <v>0</v>
      </c>
      <c r="AL47" s="1254">
        <f t="shared" si="29"/>
        <v>0</v>
      </c>
      <c r="AM47" s="1268"/>
      <c r="AN47" s="1255" t="str">
        <f t="shared" si="36"/>
        <v/>
      </c>
      <c r="AO47" s="1256">
        <f t="shared" si="30"/>
        <v>0</v>
      </c>
      <c r="AP47" s="1257">
        <f t="shared" si="20"/>
        <v>0</v>
      </c>
      <c r="AQ47" s="1271" cm="1">
        <f t="array" ref="AQ47">IF(AF47&lt;&gt;1,0,IF(OR(AO47="",N(AO47)&lt;=0.000000001),"",IF(OR(AI47="",N(AI47)&lt;=0.000000001),0,IF(ISNUMBER(AO47),IFERROR(_xlfn.LET(_xlpm.r,_xlfn.XLOOKUP(U47,$BD$15:$BD$62,ROW($BD$15:$BD$62),_xlfn.XLOOKUP(U47,$BE$15:$BE$62,ROW($BE$15:$BE$62),_xlfn.XLOOKUP(U47,$BF$15:$BF$62,ROW($BF$15:$BF$62),""))),_xlpm.p,_xlpm.r-MIN(ROW($BD$15:$BD$62))+1,_xlpm.f,INDEX($BG$15:$BG$62,_xlpm.p),_xlpm.u,INDEX($BH$15:$BH$62,_xlpm.p),_xlpm.s,INDEX($BJ$15:$BJ$62,_xlpm.p),_xlpm.q,N(AO47)/_xlpm.f,IF(_xlpm.q&gt;=_xlpm.s,ROUND(_xlpm.q,1)&amp;" "&amp;U47&amp;" = "&amp;ROUND(_xlpm.q*_xlpm.f,1)&amp;" "&amp;_xlpm.u,ROUND(_xlpm.q,1)&amp;" "&amp;U47)),""),""))))</f>
        <v>0</v>
      </c>
      <c r="AR47" s="1259"/>
      <c r="AS47" s="1256">
        <f t="shared" si="21"/>
        <v>0</v>
      </c>
      <c r="AT47" s="1257" t="str">
        <f t="shared" si="31"/>
        <v/>
      </c>
      <c r="AU47" s="1260">
        <f t="shared" si="34"/>
        <v>0</v>
      </c>
      <c r="AV47" s="1261" t="str">
        <f t="shared" si="32"/>
        <v/>
      </c>
      <c r="AW47" s="1247"/>
      <c r="AX47" s="1262">
        <f t="shared" si="22"/>
        <v>0</v>
      </c>
      <c r="AY47" s="1249" t="str">
        <f t="shared" si="23"/>
        <v/>
      </c>
      <c r="AZ47" s="276" t="s">
        <v>22</v>
      </c>
      <c r="BA47" s="1221">
        <f t="shared" si="24"/>
        <v>0</v>
      </c>
      <c r="BB47" s="1222">
        <f t="shared" si="33"/>
        <v>0</v>
      </c>
      <c r="BC47" s="1020"/>
      <c r="BD47" s="138" t="s">
        <v>116</v>
      </c>
      <c r="BE47" s="138" t="s">
        <v>1407</v>
      </c>
      <c r="BF47" s="138" t="s">
        <v>1389</v>
      </c>
      <c r="BG47" s="1213">
        <f t="shared" si="37"/>
        <v>0.2</v>
      </c>
      <c r="BH47" s="1033" t="s">
        <v>890</v>
      </c>
      <c r="BI47" s="1033" t="s">
        <v>1845</v>
      </c>
      <c r="BJ47" s="1202">
        <f t="shared" si="35"/>
        <v>5</v>
      </c>
      <c r="BK47" s="1214">
        <v>200</v>
      </c>
      <c r="BL47" s="1020"/>
      <c r="BM47" s="1020"/>
      <c r="BN47" s="1020"/>
      <c r="BO47" s="1020"/>
      <c r="BP47" s="1020"/>
      <c r="BQ47" s="1020"/>
      <c r="BR47" s="1153" t="str">
        <f t="shared" si="10"/>
        <v>►</v>
      </c>
      <c r="BS47" s="1276"/>
      <c r="BT47" s="1025"/>
      <c r="BU47" s="1025"/>
      <c r="BV47" s="1026"/>
      <c r="BW47" s="1026"/>
      <c r="BX47" s="1150"/>
      <c r="BY47" s="1286" t="s">
        <v>1959</v>
      </c>
      <c r="BZ47" s="9"/>
      <c r="CA47" s="9"/>
      <c r="CB47" s="9"/>
      <c r="CC47" s="9"/>
      <c r="CD47" s="9"/>
      <c r="CE47" s="43"/>
      <c r="CG47" s="1286" t="s">
        <v>1960</v>
      </c>
      <c r="CH47" s="9"/>
      <c r="CI47" s="9"/>
      <c r="CJ47" s="9"/>
      <c r="CK47" s="9"/>
      <c r="CL47" s="9"/>
      <c r="CM47" s="43"/>
      <c r="CO47" s="1286" t="s">
        <v>1961</v>
      </c>
      <c r="CP47" s="9"/>
      <c r="CQ47" s="9"/>
      <c r="CR47" s="9"/>
      <c r="CS47" s="9"/>
      <c r="CT47" s="9"/>
      <c r="CU47" s="43"/>
      <c r="CW47" s="3">
        <v>1</v>
      </c>
    </row>
    <row r="48" spans="1:101" s="877" customFormat="1" ht="21" customHeight="1">
      <c r="A48" s="1129" t="s">
        <v>22</v>
      </c>
      <c r="B48" s="1145" t="str">
        <f t="shared" si="9"/>
        <v>A</v>
      </c>
      <c r="C48" s="1190" cm="1">
        <f t="array" ref="C48">SUMPRODUCT(LEN(D48:J48))</f>
        <v>0</v>
      </c>
      <c r="D48" s="207"/>
      <c r="E48" s="212"/>
      <c r="F48" s="212"/>
      <c r="G48" s="212"/>
      <c r="H48" s="212"/>
      <c r="I48" s="212"/>
      <c r="J48" s="213"/>
      <c r="K48" s="528"/>
      <c r="L48" s="120" t="str">
        <f t="shared" si="41"/>
        <v>A</v>
      </c>
      <c r="M48" s="195" t="str">
        <f>M18</f>
        <v>C CHIBOUST PAMPLEMOUSSE | pâtisserie--ENTREMET| Auteur &gt; recette Béghin Say de Jean-Jacques Borne MOF 1994</v>
      </c>
      <c r="N48" s="195">
        <f>N18</f>
        <v>18</v>
      </c>
      <c r="O48" s="196" t="str">
        <f>O18</f>
        <v>desserts</v>
      </c>
      <c r="P48" s="197" t="str">
        <f>P18</f>
        <v>Recette mère ► MILLE-FEUILLE meringue et chiboust pamplemousse aux fraises des bois</v>
      </c>
      <c r="Q48" s="207" t="s">
        <v>3394</v>
      </c>
      <c r="R48" s="212"/>
      <c r="S48" s="212"/>
      <c r="T48" s="212"/>
      <c r="U48" s="212"/>
      <c r="V48" s="212"/>
      <c r="W48" s="212"/>
      <c r="X48" s="212"/>
      <c r="Y48" s="213"/>
      <c r="Z48" s="222" t="s">
        <v>199</v>
      </c>
      <c r="AA48" s="223"/>
      <c r="AB48" s="1277" t="s">
        <v>200</v>
      </c>
      <c r="AC48" s="233">
        <f>Z51*Z49</f>
        <v>0</v>
      </c>
      <c r="AD48" s="1230" t="str">
        <f t="shared" si="16"/>
        <v>►</v>
      </c>
      <c r="AE48" s="1231" t="str">
        <f t="shared" si="38"/>
        <v/>
      </c>
      <c r="AF48" s="1232">
        <f t="shared" si="18"/>
        <v>0</v>
      </c>
      <c r="AG48" s="1252">
        <f t="shared" si="26"/>
        <v>0</v>
      </c>
      <c r="AH48" s="1234">
        <f t="shared" si="27"/>
        <v>0</v>
      </c>
      <c r="AI48" s="1235">
        <f t="shared" si="28"/>
        <v>0</v>
      </c>
      <c r="AJ48" s="1236">
        <f>_xlfn.LET(_xlpm.EPS,0.000000001,_xlpm.q,N(Q48),_xlpm.x,N(Z48),_xlpm.z,N(AB48),IF(AI48=0,0,IF(SUM(ABS(_xlpm.q),ABS(_xlpm.x),ABS(_xlpm.z))&gt;_xlpm.EPS,O48,"")))</f>
        <v>0</v>
      </c>
      <c r="AK48" s="1237">
        <f t="shared" si="19"/>
        <v>0</v>
      </c>
      <c r="AL48" s="1238">
        <f t="shared" si="29"/>
        <v>0</v>
      </c>
      <c r="AM48" s="1268"/>
      <c r="AN48" s="1240" t="str">
        <f t="shared" si="36"/>
        <v/>
      </c>
      <c r="AO48" s="1241">
        <f t="shared" si="30"/>
        <v>0</v>
      </c>
      <c r="AP48" s="1242">
        <f t="shared" si="20"/>
        <v>0</v>
      </c>
      <c r="AQ48" s="1269" cm="1">
        <f t="array" ref="AQ48">IF(AF48&lt;&gt;1,0,IF(OR(AO48="",N(AO48)&lt;=0.000000001),"",IF(OR(AI48="",N(AI48)&lt;=0.000000001),0,IF(ISNUMBER(AO48),IFERROR(_xlfn.LET(_xlpm.r,_xlfn.XLOOKUP(U48,$BD$15:$BD$62,ROW($BD$15:$BD$62),_xlfn.XLOOKUP(U48,$BE$15:$BE$62,ROW($BE$15:$BE$62),_xlfn.XLOOKUP(U48,$BF$15:$BF$62,ROW($BF$15:$BF$62),""))),_xlpm.p,_xlpm.r-MIN(ROW($BD$15:$BD$62))+1,_xlpm.f,INDEX($BG$15:$BG$62,_xlpm.p),_xlpm.u,INDEX($BH$15:$BH$62,_xlpm.p),_xlpm.s,INDEX($BJ$15:$BJ$62,_xlpm.p),_xlpm.q,N(AO48)/_xlpm.f,IF(_xlpm.q&gt;=_xlpm.s,ROUND(_xlpm.q,1)&amp;" "&amp;U48&amp;" = "&amp;ROUND(_xlpm.q*_xlpm.f,1)&amp;" "&amp;_xlpm.u,ROUND(_xlpm.q,1)&amp;" "&amp;U48)),""),""))))</f>
        <v>0</v>
      </c>
      <c r="AR48" s="1259"/>
      <c r="AS48" s="1241">
        <f t="shared" si="21"/>
        <v>0</v>
      </c>
      <c r="AT48" s="1242" t="str">
        <f t="shared" si="31"/>
        <v/>
      </c>
      <c r="AU48" s="1245">
        <f t="shared" si="34"/>
        <v>0</v>
      </c>
      <c r="AV48" s="1246" t="str">
        <f t="shared" si="32"/>
        <v/>
      </c>
      <c r="AW48" s="1247"/>
      <c r="AX48" s="1248">
        <f t="shared" si="22"/>
        <v>0</v>
      </c>
      <c r="AY48" s="1249" t="str">
        <f t="shared" si="23"/>
        <v/>
      </c>
      <c r="AZ48" s="276" t="s">
        <v>22</v>
      </c>
      <c r="BA48" s="1221">
        <f t="shared" si="24"/>
        <v>0</v>
      </c>
      <c r="BB48" s="1222">
        <f t="shared" si="33"/>
        <v>0</v>
      </c>
      <c r="BC48" s="1020"/>
      <c r="BD48" s="1287" t="s">
        <v>170</v>
      </c>
      <c r="BE48" s="1111" t="s">
        <v>1415</v>
      </c>
      <c r="BF48" s="1111" t="s">
        <v>1398</v>
      </c>
      <c r="BG48" s="1213">
        <f t="shared" si="37"/>
        <v>1E-3</v>
      </c>
      <c r="BH48" s="1263" t="s">
        <v>1888</v>
      </c>
      <c r="BI48" s="1263" t="s">
        <v>1889</v>
      </c>
      <c r="BJ48" s="1202">
        <f t="shared" si="35"/>
        <v>1000</v>
      </c>
      <c r="BK48" s="1264">
        <v>1</v>
      </c>
      <c r="BL48" s="1020"/>
      <c r="BM48" s="1020"/>
      <c r="BN48" s="1020"/>
      <c r="BO48" s="1020"/>
      <c r="BP48" s="1020"/>
      <c r="BQ48" s="1020"/>
      <c r="BR48" s="1153" t="str">
        <f t="shared" si="10"/>
        <v>►</v>
      </c>
      <c r="BS48" s="1922" t="s">
        <v>1962</v>
      </c>
      <c r="BT48" s="1922"/>
      <c r="BU48" s="1922"/>
      <c r="BV48" s="1922"/>
      <c r="BW48" s="1922"/>
      <c r="BX48" s="1150"/>
      <c r="BY48" s="1286" t="s">
        <v>1963</v>
      </c>
      <c r="BZ48" s="9"/>
      <c r="CA48" s="9"/>
      <c r="CB48" s="9"/>
      <c r="CC48" s="9"/>
      <c r="CD48" s="9"/>
      <c r="CE48" s="43"/>
      <c r="CG48" s="1286" t="s">
        <v>1964</v>
      </c>
      <c r="CH48" s="9"/>
      <c r="CI48" s="9"/>
      <c r="CJ48" s="9"/>
      <c r="CK48" s="9"/>
      <c r="CL48" s="9"/>
      <c r="CM48" s="43"/>
      <c r="CO48" s="1286" t="s">
        <v>1965</v>
      </c>
      <c r="CP48" s="9"/>
      <c r="CQ48" s="9"/>
      <c r="CR48" s="9"/>
      <c r="CS48" s="9"/>
      <c r="CT48" s="9"/>
      <c r="CU48" s="43"/>
      <c r="CW48" s="3">
        <v>1</v>
      </c>
    </row>
    <row r="49" spans="1:101" s="877" customFormat="1" ht="21" customHeight="1">
      <c r="A49" s="1129" t="s">
        <v>22</v>
      </c>
      <c r="B49" s="1145" t="str">
        <f t="shared" si="9"/>
        <v>►</v>
      </c>
      <c r="C49" s="1190" cm="1">
        <f t="array" ref="C49">SUMPRODUCT(LEN(D49:J49))</f>
        <v>0</v>
      </c>
      <c r="D49" s="207"/>
      <c r="E49" s="212"/>
      <c r="F49" s="212"/>
      <c r="G49" s="212"/>
      <c r="H49" s="212"/>
      <c r="I49" s="212"/>
      <c r="J49" s="213"/>
      <c r="K49" s="528"/>
      <c r="L49" s="120" t="str">
        <f t="shared" si="41"/>
        <v>►</v>
      </c>
      <c r="M49" s="195" t="str">
        <f>M18</f>
        <v>C CHIBOUST PAMPLEMOUSSE | pâtisserie--ENTREMET| Auteur &gt; recette Béghin Say de Jean-Jacques Borne MOF 1994</v>
      </c>
      <c r="N49" s="195">
        <f>N18</f>
        <v>18</v>
      </c>
      <c r="O49" s="196" t="str">
        <f>O18</f>
        <v>desserts</v>
      </c>
      <c r="P49" s="197" t="str">
        <f>P18</f>
        <v>Recette mère ► MILLE-FEUILLE meringue et chiboust pamplemousse aux fraises des bois</v>
      </c>
      <c r="Q49" s="207"/>
      <c r="R49" s="212"/>
      <c r="S49" s="212"/>
      <c r="T49" s="212"/>
      <c r="U49" s="212"/>
      <c r="V49" s="212"/>
      <c r="W49" s="212"/>
      <c r="X49" s="212"/>
      <c r="Y49" s="213"/>
      <c r="Z49" s="224"/>
      <c r="AA49" s="225" t="s">
        <v>201</v>
      </c>
      <c r="AB49" s="1760"/>
      <c r="AC49" s="1761"/>
      <c r="AD49" s="1230" t="str">
        <f t="shared" si="16"/>
        <v>►</v>
      </c>
      <c r="AE49" s="1231" t="str">
        <f t="shared" si="38"/>
        <v/>
      </c>
      <c r="AF49" s="1232">
        <f t="shared" si="18"/>
        <v>0</v>
      </c>
      <c r="AG49" s="1252">
        <f t="shared" si="26"/>
        <v>0</v>
      </c>
      <c r="AH49" s="1234">
        <f t="shared" si="27"/>
        <v>0</v>
      </c>
      <c r="AI49" s="1235">
        <f t="shared" si="28"/>
        <v>0</v>
      </c>
      <c r="AJ49" s="1236">
        <f t="shared" ref="AJ49:AJ70" si="42">_xlfn.LET(_xlpm.EPS,0.000000001,_xlpm.hasQ,AND(ISNUMBER(Q49),ABS(Q49)&gt;_xlpm.EPS),_xlpm.hasX,AND(ISNUMBER(Z49),ABS(Z49)&gt;_xlpm.EPS),_xlpm.hasZ,AND(ISNUMBER(AB49),ABS(AB49)&gt;_xlpm.EPS),IF(AI49=0,0,IF(OR(_xlpm.hasQ,_xlpm.hasX,_xlpm.hasZ),O49,"")))</f>
        <v>0</v>
      </c>
      <c r="AK49" s="1253">
        <f t="shared" si="19"/>
        <v>0</v>
      </c>
      <c r="AL49" s="1254">
        <f t="shared" si="29"/>
        <v>0</v>
      </c>
      <c r="AM49" s="1268"/>
      <c r="AN49" s="1255" t="str">
        <f t="shared" si="36"/>
        <v/>
      </c>
      <c r="AO49" s="1256">
        <f t="shared" si="30"/>
        <v>0</v>
      </c>
      <c r="AP49" s="1257">
        <f t="shared" si="20"/>
        <v>0</v>
      </c>
      <c r="AQ49" s="1271" cm="1">
        <f t="array" ref="AQ49">IF(AF49&lt;&gt;1,0,IF(OR(AO49="",N(AO49)&lt;=0.000000001),"",IF(OR(AI49="",N(AI49)&lt;=0.000000001),0,IF(ISNUMBER(AO49),IFERROR(_xlfn.LET(_xlpm.r,_xlfn.XLOOKUP(U49,$BD$15:$BD$62,ROW($BD$15:$BD$62),_xlfn.XLOOKUP(U49,$BE$15:$BE$62,ROW($BE$15:$BE$62),_xlfn.XLOOKUP(U49,$BF$15:$BF$62,ROW($BF$15:$BF$62),""))),_xlpm.p,_xlpm.r-MIN(ROW($BD$15:$BD$62))+1,_xlpm.f,INDEX($BG$15:$BG$62,_xlpm.p),_xlpm.u,INDEX($BH$15:$BH$62,_xlpm.p),_xlpm.s,INDEX($BJ$15:$BJ$62,_xlpm.p),_xlpm.q,N(AO49)/_xlpm.f,IF(_xlpm.q&gt;=_xlpm.s,ROUND(_xlpm.q,1)&amp;" "&amp;U49&amp;" = "&amp;ROUND(_xlpm.q*_xlpm.f,1)&amp;" "&amp;_xlpm.u,ROUND(_xlpm.q,1)&amp;" "&amp;U49)),""),""))))</f>
        <v>0</v>
      </c>
      <c r="AR49" s="1259"/>
      <c r="AS49" s="1256">
        <f t="shared" si="21"/>
        <v>0</v>
      </c>
      <c r="AT49" s="1257" t="str">
        <f t="shared" si="31"/>
        <v/>
      </c>
      <c r="AU49" s="1260">
        <f t="shared" si="34"/>
        <v>0</v>
      </c>
      <c r="AV49" s="1261" t="str">
        <f t="shared" si="32"/>
        <v/>
      </c>
      <c r="AW49" s="1247"/>
      <c r="AX49" s="1262">
        <f t="shared" si="22"/>
        <v>0</v>
      </c>
      <c r="AY49" s="1249" t="str">
        <f t="shared" si="23"/>
        <v/>
      </c>
      <c r="AZ49" s="276" t="s">
        <v>22</v>
      </c>
      <c r="BA49" s="1221">
        <f t="shared" si="24"/>
        <v>0</v>
      </c>
      <c r="BB49" s="1222">
        <f t="shared" si="33"/>
        <v>0</v>
      </c>
      <c r="BC49" s="1020"/>
      <c r="BD49" s="1287" t="s">
        <v>1966</v>
      </c>
      <c r="BE49" s="1111" t="s">
        <v>1415</v>
      </c>
      <c r="BF49" s="1111" t="s">
        <v>1398</v>
      </c>
      <c r="BG49" s="1213">
        <f t="shared" si="37"/>
        <v>2.5000000000000001E-3</v>
      </c>
      <c r="BH49" s="1263" t="s">
        <v>1888</v>
      </c>
      <c r="BI49" s="1263" t="s">
        <v>1889</v>
      </c>
      <c r="BJ49" s="1202">
        <f t="shared" si="35"/>
        <v>400</v>
      </c>
      <c r="BK49" s="1270">
        <v>2.5</v>
      </c>
      <c r="BL49" s="1020"/>
      <c r="BM49" s="1020"/>
      <c r="BN49" s="1020"/>
      <c r="BO49" s="1020"/>
      <c r="BP49" s="1020"/>
      <c r="BQ49" s="1020"/>
      <c r="BR49" s="1153" t="str">
        <f t="shared" si="10"/>
        <v>►</v>
      </c>
      <c r="BS49" s="1922"/>
      <c r="BT49" s="1922"/>
      <c r="BU49" s="1922"/>
      <c r="BV49" s="1922"/>
      <c r="BW49" s="1922"/>
      <c r="BX49" s="1150"/>
      <c r="BY49" s="1288"/>
      <c r="BZ49" s="9"/>
      <c r="CA49" s="9"/>
      <c r="CB49" s="9"/>
      <c r="CC49" s="9"/>
      <c r="CD49" s="9"/>
      <c r="CE49" s="43"/>
      <c r="CG49" s="1288"/>
      <c r="CH49" s="9"/>
      <c r="CI49" s="9"/>
      <c r="CJ49" s="9"/>
      <c r="CK49" s="9"/>
      <c r="CL49" s="9"/>
      <c r="CM49" s="43"/>
      <c r="CO49" s="1288"/>
      <c r="CP49" s="9"/>
      <c r="CQ49" s="9"/>
      <c r="CR49" s="9"/>
      <c r="CS49" s="9"/>
      <c r="CT49" s="9"/>
      <c r="CU49" s="43"/>
      <c r="CW49" s="3">
        <v>1</v>
      </c>
    </row>
    <row r="50" spans="1:101" s="877" customFormat="1" ht="21" customHeight="1">
      <c r="A50" s="1129" t="s">
        <v>22</v>
      </c>
      <c r="B50" s="1145" t="str">
        <f t="shared" si="9"/>
        <v>►</v>
      </c>
      <c r="C50" s="1190" cm="1">
        <f t="array" ref="C50">SUMPRODUCT(LEN(D50:J50))</f>
        <v>0</v>
      </c>
      <c r="D50" s="207"/>
      <c r="E50" s="212"/>
      <c r="F50" s="212"/>
      <c r="G50" s="212"/>
      <c r="H50" s="212"/>
      <c r="I50" s="212"/>
      <c r="J50" s="213"/>
      <c r="K50" s="528"/>
      <c r="L50" s="120" t="str">
        <f t="shared" si="41"/>
        <v>►</v>
      </c>
      <c r="M50" s="195" t="str">
        <f>M18</f>
        <v>C CHIBOUST PAMPLEMOUSSE | pâtisserie--ENTREMET| Auteur &gt; recette Béghin Say de Jean-Jacques Borne MOF 1994</v>
      </c>
      <c r="N50" s="195">
        <f>N18</f>
        <v>18</v>
      </c>
      <c r="O50" s="196" t="str">
        <f>O18</f>
        <v>desserts</v>
      </c>
      <c r="P50" s="197" t="str">
        <f>P18</f>
        <v>Recette mère ► MILLE-FEUILLE meringue et chiboust pamplemousse aux fraises des bois</v>
      </c>
      <c r="Q50" s="207"/>
      <c r="R50" s="212"/>
      <c r="S50" s="212"/>
      <c r="T50" s="212"/>
      <c r="U50" s="212"/>
      <c r="V50" s="212"/>
      <c r="W50" s="212"/>
      <c r="X50" s="212"/>
      <c r="Y50" s="213"/>
      <c r="Z50" s="1762"/>
      <c r="AA50" s="1763"/>
      <c r="AB50" s="1279" t="s">
        <v>1936</v>
      </c>
      <c r="AC50" s="229"/>
      <c r="AD50" s="1230" t="str">
        <f t="shared" si="16"/>
        <v>►</v>
      </c>
      <c r="AE50" s="1231" t="str">
        <f t="shared" si="38"/>
        <v/>
      </c>
      <c r="AF50" s="1232">
        <f t="shared" si="18"/>
        <v>0</v>
      </c>
      <c r="AG50" s="1252">
        <f t="shared" si="26"/>
        <v>0</v>
      </c>
      <c r="AH50" s="1234">
        <f t="shared" si="27"/>
        <v>0</v>
      </c>
      <c r="AI50" s="1235">
        <f t="shared" si="28"/>
        <v>0</v>
      </c>
      <c r="AJ50" s="1236">
        <f t="shared" si="42"/>
        <v>0</v>
      </c>
      <c r="AK50" s="1237">
        <f t="shared" si="19"/>
        <v>0</v>
      </c>
      <c r="AL50" s="1238">
        <f t="shared" si="29"/>
        <v>0</v>
      </c>
      <c r="AM50" s="1268"/>
      <c r="AN50" s="1240" t="str">
        <f t="shared" si="36"/>
        <v/>
      </c>
      <c r="AO50" s="1241">
        <f t="shared" si="30"/>
        <v>0</v>
      </c>
      <c r="AP50" s="1242">
        <f t="shared" si="20"/>
        <v>0</v>
      </c>
      <c r="AQ50" s="1269" cm="1">
        <f t="array" ref="AQ50">IF(AF50&lt;&gt;1,0,IF(OR(AO50="",N(AO50)&lt;=0.000000001),"",IF(OR(AI50="",N(AI50)&lt;=0.000000001),0,IF(ISNUMBER(AO50),IFERROR(_xlfn.LET(_xlpm.r,_xlfn.XLOOKUP(U50,$BD$15:$BD$62,ROW($BD$15:$BD$62),_xlfn.XLOOKUP(U50,$BE$15:$BE$62,ROW($BE$15:$BE$62),_xlfn.XLOOKUP(U50,$BF$15:$BF$62,ROW($BF$15:$BF$62),""))),_xlpm.p,_xlpm.r-MIN(ROW($BD$15:$BD$62))+1,_xlpm.f,INDEX($BG$15:$BG$62,_xlpm.p),_xlpm.u,INDEX($BH$15:$BH$62,_xlpm.p),_xlpm.s,INDEX($BJ$15:$BJ$62,_xlpm.p),_xlpm.q,N(AO50)/_xlpm.f,IF(_xlpm.q&gt;=_xlpm.s,ROUND(_xlpm.q,1)&amp;" "&amp;U50&amp;" = "&amp;ROUND(_xlpm.q*_xlpm.f,1)&amp;" "&amp;_xlpm.u,ROUND(_xlpm.q,1)&amp;" "&amp;U50)),""),""))))</f>
        <v>0</v>
      </c>
      <c r="AR50" s="1259"/>
      <c r="AS50" s="1241">
        <f>IF(TRIM(AE50)="▼ recette suivante","▼next recipe ",IF(AO50="","",IF(ISBLANK(AR50),AO50,ROUND(AO50*(1-MIN(1,MAX(0,IF(AR50&gt;1,AR50/100,AR50)))),3))))</f>
        <v>0</v>
      </c>
      <c r="AT50" s="1242" t="str">
        <f t="shared" si="31"/>
        <v/>
      </c>
      <c r="AU50" s="1245">
        <f t="shared" si="34"/>
        <v>0</v>
      </c>
      <c r="AV50" s="1246" t="str">
        <f t="shared" si="32"/>
        <v/>
      </c>
      <c r="AW50" s="1247"/>
      <c r="AX50" s="1248">
        <f t="shared" si="22"/>
        <v>0</v>
      </c>
      <c r="AY50" s="1249" t="str">
        <f>IF(IFERROR(SEARCH("Adresse PC",TRIM(Q50)),0)&gt;0,"▼ receta siguiente",IF(AS50&gt;0,W50,""))</f>
        <v/>
      </c>
      <c r="AZ50" s="276" t="s">
        <v>22</v>
      </c>
      <c r="BA50" s="1221">
        <f t="shared" si="24"/>
        <v>0</v>
      </c>
      <c r="BB50" s="1222">
        <f t="shared" si="33"/>
        <v>0</v>
      </c>
      <c r="BC50" s="1020"/>
      <c r="BD50" s="1287" t="s">
        <v>1967</v>
      </c>
      <c r="BE50" s="1287" t="s">
        <v>1968</v>
      </c>
      <c r="BF50" s="1287" t="s">
        <v>1969</v>
      </c>
      <c r="BG50" s="1213">
        <f t="shared" si="37"/>
        <v>4.4999999999999997E-3</v>
      </c>
      <c r="BH50" s="1263" t="s">
        <v>1888</v>
      </c>
      <c r="BI50" s="1263" t="s">
        <v>1889</v>
      </c>
      <c r="BJ50" s="1202">
        <f t="shared" si="35"/>
        <v>222</v>
      </c>
      <c r="BK50" s="1289">
        <v>4.5</v>
      </c>
      <c r="BL50" s="1020"/>
      <c r="BM50" s="1020"/>
      <c r="BN50" s="1020"/>
      <c r="BO50" s="1020"/>
      <c r="BP50" s="1020"/>
      <c r="BQ50" s="1020"/>
      <c r="BR50" s="1153" t="str">
        <f t="shared" si="10"/>
        <v>►</v>
      </c>
      <c r="BS50" s="1276"/>
      <c r="BT50" s="1025"/>
      <c r="BU50" s="1025"/>
      <c r="BV50" s="1026"/>
      <c r="BW50" s="1026"/>
      <c r="BX50" s="1150"/>
      <c r="BY50" s="1283" t="s">
        <v>1970</v>
      </c>
      <c r="BZ50" s="9"/>
      <c r="CA50" s="9"/>
      <c r="CB50" s="9"/>
      <c r="CC50" s="9"/>
      <c r="CD50" s="9"/>
      <c r="CE50" s="43"/>
      <c r="CG50" s="1283" t="s">
        <v>1971</v>
      </c>
      <c r="CH50" s="9"/>
      <c r="CI50" s="9"/>
      <c r="CJ50" s="9"/>
      <c r="CK50" s="9"/>
      <c r="CL50" s="9"/>
      <c r="CM50" s="43"/>
      <c r="CO50" s="1283" t="s">
        <v>1972</v>
      </c>
      <c r="CP50" s="9"/>
      <c r="CQ50" s="9"/>
      <c r="CR50" s="9"/>
      <c r="CS50" s="9"/>
      <c r="CT50" s="9"/>
      <c r="CU50" s="43"/>
      <c r="CW50" s="3">
        <v>1</v>
      </c>
    </row>
    <row r="51" spans="1:101" s="877" customFormat="1" ht="21" customHeight="1">
      <c r="A51" s="1129" t="s">
        <v>22</v>
      </c>
      <c r="B51" s="1145" t="str">
        <f t="shared" si="9"/>
        <v>►</v>
      </c>
      <c r="C51" s="1190" cm="1">
        <f t="array" ref="C51">SUMPRODUCT(LEN(D51:J51))</f>
        <v>0</v>
      </c>
      <c r="D51" s="207"/>
      <c r="E51" s="212"/>
      <c r="F51" s="212"/>
      <c r="G51" s="212"/>
      <c r="H51" s="212"/>
      <c r="I51" s="212"/>
      <c r="J51" s="213"/>
      <c r="K51" s="528"/>
      <c r="L51" s="120" t="str">
        <f t="shared" si="41"/>
        <v>►</v>
      </c>
      <c r="M51" s="195" t="str">
        <f>M18</f>
        <v>C CHIBOUST PAMPLEMOUSSE | pâtisserie--ENTREMET| Auteur &gt; recette Béghin Say de Jean-Jacques Borne MOF 1994</v>
      </c>
      <c r="N51" s="195">
        <f>N18</f>
        <v>18</v>
      </c>
      <c r="O51" s="196" t="str">
        <f>O18</f>
        <v>desserts</v>
      </c>
      <c r="P51" s="197" t="str">
        <f>P18</f>
        <v>Recette mère ► MILLE-FEUILLE meringue et chiboust pamplemousse aux fraises des bois</v>
      </c>
      <c r="Q51" s="207"/>
      <c r="R51" s="212"/>
      <c r="S51" s="212"/>
      <c r="T51" s="212"/>
      <c r="U51" s="212"/>
      <c r="V51" s="212"/>
      <c r="W51" s="212"/>
      <c r="X51" s="212"/>
      <c r="Y51" s="213"/>
      <c r="Z51" s="230"/>
      <c r="AA51" s="231" t="str">
        <f>"&lt; Nb de "&amp;AB49&amp;" par personne "</f>
        <v xml:space="preserve">&lt; Nb de  par personne </v>
      </c>
      <c r="AB51" s="232"/>
      <c r="AC51" s="838"/>
      <c r="AD51" s="1230" t="str">
        <f t="shared" si="16"/>
        <v>►</v>
      </c>
      <c r="AE51" s="1231" t="str">
        <f t="shared" si="38"/>
        <v/>
      </c>
      <c r="AF51" s="1232">
        <f t="shared" si="18"/>
        <v>0</v>
      </c>
      <c r="AG51" s="1252">
        <f t="shared" si="26"/>
        <v>0</v>
      </c>
      <c r="AH51" s="1234">
        <f t="shared" si="27"/>
        <v>0</v>
      </c>
      <c r="AI51" s="1235">
        <f t="shared" si="28"/>
        <v>0</v>
      </c>
      <c r="AJ51" s="1236">
        <f t="shared" si="42"/>
        <v>0</v>
      </c>
      <c r="AK51" s="1253">
        <f t="shared" si="19"/>
        <v>0</v>
      </c>
      <c r="AL51" s="1254">
        <f t="shared" si="29"/>
        <v>0</v>
      </c>
      <c r="AM51" s="1268"/>
      <c r="AN51" s="1255" t="str">
        <f t="shared" si="36"/>
        <v/>
      </c>
      <c r="AO51" s="1256">
        <f t="shared" si="30"/>
        <v>0</v>
      </c>
      <c r="AP51" s="1257">
        <f t="shared" si="20"/>
        <v>0</v>
      </c>
      <c r="AQ51" s="1271" cm="1">
        <f t="array" ref="AQ51">IF(AF51&lt;&gt;1,0,IF(OR(AO51="",N(AO51)&lt;=0.000000001),"",IF(OR(AI51="",N(AI51)&lt;=0.000000001),0,IF(ISNUMBER(AO51),IFERROR(_xlfn.LET(_xlpm.r,_xlfn.XLOOKUP(U51,$BD$15:$BD$62,ROW($BD$15:$BD$62),_xlfn.XLOOKUP(U51,$BE$15:$BE$62,ROW($BE$15:$BE$62),_xlfn.XLOOKUP(U51,$BF$15:$BF$62,ROW($BF$15:$BF$62),""))),_xlpm.p,_xlpm.r-MIN(ROW($BD$15:$BD$62))+1,_xlpm.f,INDEX($BG$15:$BG$62,_xlpm.p),_xlpm.u,INDEX($BH$15:$BH$62,_xlpm.p),_xlpm.s,INDEX($BJ$15:$BJ$62,_xlpm.p),_xlpm.q,N(AO51)/_xlpm.f,IF(_xlpm.q&gt;=_xlpm.s,ROUND(_xlpm.q,1)&amp;" "&amp;U51&amp;" = "&amp;ROUND(_xlpm.q*_xlpm.f,1)&amp;" "&amp;_xlpm.u,ROUND(_xlpm.q,1)&amp;" "&amp;U51)),""),""))))</f>
        <v>0</v>
      </c>
      <c r="AR51" s="1259"/>
      <c r="AS51" s="1256">
        <f t="shared" ref="AS51:AS114" si="43">IF(TRIM(AE51)="▼ recette suivante","▼next recipe ",IF(AO51="","",IF(ISBLANK(AR51),AO51,ROUND(AO51*(1-MIN(1,MAX(0,IF(AR51&gt;1,AR51/100,AR51)))),3))))</f>
        <v>0</v>
      </c>
      <c r="AT51" s="1257" t="str">
        <f t="shared" si="31"/>
        <v/>
      </c>
      <c r="AU51" s="1260">
        <f t="shared" si="34"/>
        <v>0</v>
      </c>
      <c r="AV51" s="1261" t="str">
        <f t="shared" si="32"/>
        <v/>
      </c>
      <c r="AW51" s="1247"/>
      <c r="AX51" s="1262">
        <f t="shared" si="22"/>
        <v>0</v>
      </c>
      <c r="AY51" s="1249" t="str">
        <f t="shared" ref="AY51:AY114" si="44">IF(IFERROR(SEARCH("Adresse PC",TRIM(Q51)),0)&gt;0,"▼ receta siguiente",IF(AS51&gt;0,W51,""))</f>
        <v/>
      </c>
      <c r="AZ51" s="276" t="s">
        <v>22</v>
      </c>
      <c r="BA51" s="1221">
        <f t="shared" si="24"/>
        <v>0</v>
      </c>
      <c r="BB51" s="1222">
        <f t="shared" si="33"/>
        <v>0</v>
      </c>
      <c r="BC51" s="1020"/>
      <c r="BD51" s="1287" t="s">
        <v>1973</v>
      </c>
      <c r="BE51" s="1287" t="s">
        <v>1974</v>
      </c>
      <c r="BF51" s="1287" t="s">
        <v>1975</v>
      </c>
      <c r="BG51" s="1213">
        <f t="shared" si="37"/>
        <v>5.9000000000000007E-3</v>
      </c>
      <c r="BH51" s="1263" t="s">
        <v>1888</v>
      </c>
      <c r="BI51" s="1263" t="s">
        <v>1889</v>
      </c>
      <c r="BJ51" s="1202">
        <f t="shared" si="35"/>
        <v>169</v>
      </c>
      <c r="BK51" s="1270">
        <v>5.9</v>
      </c>
      <c r="BL51" s="1020"/>
      <c r="BM51" s="1020"/>
      <c r="BN51" s="1020"/>
      <c r="BO51" s="1020"/>
      <c r="BP51" s="1020"/>
      <c r="BQ51" s="1020"/>
      <c r="BR51" s="1153" t="str">
        <f t="shared" si="10"/>
        <v>►</v>
      </c>
      <c r="BS51" s="1206" t="s">
        <v>1976</v>
      </c>
      <c r="BT51" s="1025"/>
      <c r="BU51" s="1025"/>
      <c r="BV51" s="1026"/>
      <c r="BW51" s="1026"/>
      <c r="BX51" s="1150"/>
      <c r="BY51" s="1291" t="s">
        <v>1977</v>
      </c>
      <c r="BZ51" s="1292" t="s">
        <v>1978</v>
      </c>
      <c r="CA51" s="1293"/>
      <c r="CB51" s="1293"/>
      <c r="CC51" s="1293"/>
      <c r="CD51"/>
      <c r="CE51" s="838"/>
      <c r="CG51" s="1291" t="s">
        <v>1979</v>
      </c>
      <c r="CH51" s="1292" t="s">
        <v>1978</v>
      </c>
      <c r="CI51" s="1293"/>
      <c r="CJ51" s="1293"/>
      <c r="CK51" s="1293"/>
      <c r="CL51"/>
      <c r="CM51" s="838"/>
      <c r="CO51" s="1291" t="s">
        <v>1980</v>
      </c>
      <c r="CP51" s="1292" t="s">
        <v>1978</v>
      </c>
      <c r="CQ51" s="1293"/>
      <c r="CR51" s="1293"/>
      <c r="CS51" s="1293"/>
      <c r="CT51"/>
      <c r="CU51" s="838"/>
      <c r="CW51" s="3">
        <v>1</v>
      </c>
    </row>
    <row r="52" spans="1:101" s="877" customFormat="1" ht="21" customHeight="1">
      <c r="A52" s="1129" t="s">
        <v>22</v>
      </c>
      <c r="B52" s="1145" t="str">
        <f t="shared" si="9"/>
        <v>►</v>
      </c>
      <c r="C52" s="1190" cm="1">
        <f t="array" ref="C52">SUMPRODUCT(LEN(D52:J52))</f>
        <v>0</v>
      </c>
      <c r="D52" s="207"/>
      <c r="E52" s="212"/>
      <c r="F52" s="212"/>
      <c r="G52" s="212"/>
      <c r="H52" s="212"/>
      <c r="I52" s="212"/>
      <c r="J52" s="213"/>
      <c r="K52" s="528"/>
      <c r="L52" s="120" t="str">
        <f t="shared" si="41"/>
        <v>►</v>
      </c>
      <c r="M52" s="195" t="str">
        <f>M18</f>
        <v>C CHIBOUST PAMPLEMOUSSE | pâtisserie--ENTREMET| Auteur &gt; recette Béghin Say de Jean-Jacques Borne MOF 1994</v>
      </c>
      <c r="N52" s="195">
        <f>N18</f>
        <v>18</v>
      </c>
      <c r="O52" s="196" t="str">
        <f>O18</f>
        <v>desserts</v>
      </c>
      <c r="P52" s="197" t="str">
        <f>P18</f>
        <v>Recette mère ► MILLE-FEUILLE meringue et chiboust pamplemousse aux fraises des bois</v>
      </c>
      <c r="Q52" s="207"/>
      <c r="R52" s="212"/>
      <c r="S52" s="212"/>
      <c r="T52" s="212"/>
      <c r="U52" s="212"/>
      <c r="V52" s="212"/>
      <c r="W52" s="212"/>
      <c r="X52" s="212"/>
      <c r="Y52" s="213"/>
      <c r="Z52" s="234"/>
      <c r="AA52" s="231" t="str">
        <f>"&lt; Nb "&amp;AB49&amp;" dans 1 " &amp;Z50</f>
        <v xml:space="preserve">&lt; Nb  dans 1 </v>
      </c>
      <c r="AB52" s="235"/>
      <c r="AC52" s="233"/>
      <c r="AD52" s="1230" t="str">
        <f t="shared" si="16"/>
        <v>►</v>
      </c>
      <c r="AE52" s="1231" t="str">
        <f t="shared" si="38"/>
        <v/>
      </c>
      <c r="AF52" s="1232">
        <f t="shared" si="18"/>
        <v>0</v>
      </c>
      <c r="AG52" s="1252">
        <f t="shared" si="26"/>
        <v>0</v>
      </c>
      <c r="AH52" s="1234">
        <f t="shared" si="27"/>
        <v>0</v>
      </c>
      <c r="AI52" s="1235">
        <f t="shared" si="28"/>
        <v>0</v>
      </c>
      <c r="AJ52" s="1236">
        <f t="shared" si="42"/>
        <v>0</v>
      </c>
      <c r="AK52" s="1237">
        <f t="shared" si="19"/>
        <v>0</v>
      </c>
      <c r="AL52" s="1238">
        <f t="shared" si="29"/>
        <v>0</v>
      </c>
      <c r="AM52" s="1268"/>
      <c r="AN52" s="1240" t="str">
        <f t="shared" si="36"/>
        <v/>
      </c>
      <c r="AO52" s="1241">
        <f t="shared" si="30"/>
        <v>0</v>
      </c>
      <c r="AP52" s="1242">
        <f t="shared" si="20"/>
        <v>0</v>
      </c>
      <c r="AQ52" s="1269" cm="1">
        <f t="array" ref="AQ52">IF(AF52&lt;&gt;1,0,IF(OR(AO52="",N(AO52)&lt;=0.000000001),"",IF(OR(AI52="",N(AI52)&lt;=0.000000001),0,IF(ISNUMBER(AO52),IFERROR(_xlfn.LET(_xlpm.r,_xlfn.XLOOKUP(U52,$BD$15:$BD$62,ROW($BD$15:$BD$62),_xlfn.XLOOKUP(U52,$BE$15:$BE$62,ROW($BE$15:$BE$62),_xlfn.XLOOKUP(U52,$BF$15:$BF$62,ROW($BF$15:$BF$62),""))),_xlpm.p,_xlpm.r-MIN(ROW($BD$15:$BD$62))+1,_xlpm.f,INDEX($BG$15:$BG$62,_xlpm.p),_xlpm.u,INDEX($BH$15:$BH$62,_xlpm.p),_xlpm.s,INDEX($BJ$15:$BJ$62,_xlpm.p),_xlpm.q,N(AO52)/_xlpm.f,IF(_xlpm.q&gt;=_xlpm.s,ROUND(_xlpm.q,1)&amp;" "&amp;U52&amp;" = "&amp;ROUND(_xlpm.q*_xlpm.f,1)&amp;" "&amp;_xlpm.u,ROUND(_xlpm.q,1)&amp;" "&amp;U52)),""),""))))</f>
        <v>0</v>
      </c>
      <c r="AR52" s="1259"/>
      <c r="AS52" s="1241">
        <f t="shared" si="43"/>
        <v>0</v>
      </c>
      <c r="AT52" s="1242" t="str">
        <f t="shared" si="31"/>
        <v/>
      </c>
      <c r="AU52" s="1245">
        <f t="shared" si="34"/>
        <v>0</v>
      </c>
      <c r="AV52" s="1246" t="str">
        <f t="shared" si="32"/>
        <v/>
      </c>
      <c r="AW52" s="1247"/>
      <c r="AX52" s="1248">
        <f t="shared" si="22"/>
        <v>0</v>
      </c>
      <c r="AY52" s="1249" t="str">
        <f t="shared" si="44"/>
        <v/>
      </c>
      <c r="AZ52" s="276" t="s">
        <v>22</v>
      </c>
      <c r="BA52" s="1221">
        <f t="shared" si="24"/>
        <v>0</v>
      </c>
      <c r="BB52" s="1222">
        <f t="shared" si="33"/>
        <v>0</v>
      </c>
      <c r="BC52" s="1020"/>
      <c r="BD52" s="1287" t="s">
        <v>1981</v>
      </c>
      <c r="BE52" s="1287" t="s">
        <v>1981</v>
      </c>
      <c r="BF52" s="1287" t="s">
        <v>1982</v>
      </c>
      <c r="BG52" s="1213">
        <f t="shared" si="37"/>
        <v>0.04</v>
      </c>
      <c r="BH52" s="1263" t="s">
        <v>1888</v>
      </c>
      <c r="BI52" s="1263" t="s">
        <v>1889</v>
      </c>
      <c r="BJ52" s="1202">
        <f t="shared" si="35"/>
        <v>25</v>
      </c>
      <c r="BK52" s="1264">
        <v>40</v>
      </c>
      <c r="BL52" s="1020"/>
      <c r="BM52" s="1020"/>
      <c r="BN52" s="1020"/>
      <c r="BO52" s="1020"/>
      <c r="BP52" s="1020"/>
      <c r="BQ52" s="1020"/>
      <c r="BR52" s="1153" t="str">
        <f t="shared" si="10"/>
        <v>►</v>
      </c>
      <c r="BS52" s="1276"/>
      <c r="BT52" s="1025"/>
      <c r="BU52" s="1025"/>
      <c r="BV52" s="1026"/>
      <c r="BW52" s="1026"/>
      <c r="BX52" s="1150"/>
      <c r="BY52" s="1036"/>
      <c r="BZ52" s="134"/>
      <c r="CA52" s="134"/>
      <c r="CB52" s="134"/>
      <c r="CC52" s="134"/>
      <c r="CD52" s="134"/>
      <c r="CE52" s="1035"/>
      <c r="CG52" s="1036"/>
      <c r="CH52" s="134"/>
      <c r="CI52" s="134"/>
      <c r="CJ52" s="134"/>
      <c r="CK52" s="134"/>
      <c r="CL52" s="134"/>
      <c r="CM52" s="1035"/>
      <c r="CO52" s="1036"/>
      <c r="CP52" s="134"/>
      <c r="CQ52" s="134"/>
      <c r="CR52" s="134"/>
      <c r="CS52" s="134"/>
      <c r="CT52" s="134"/>
      <c r="CU52" s="1035"/>
      <c r="CW52" s="3">
        <v>1</v>
      </c>
    </row>
    <row r="53" spans="1:101" s="877" customFormat="1" ht="21" customHeight="1">
      <c r="A53" s="1129" t="s">
        <v>22</v>
      </c>
      <c r="B53" s="1145" t="str">
        <f t="shared" si="9"/>
        <v>►</v>
      </c>
      <c r="C53" s="1190" cm="1">
        <f t="array" ref="C53">SUMPRODUCT(LEN(D53:J53))</f>
        <v>0</v>
      </c>
      <c r="D53" s="207"/>
      <c r="E53" s="212"/>
      <c r="F53" s="212"/>
      <c r="G53" s="212"/>
      <c r="H53" s="212"/>
      <c r="I53" s="212"/>
      <c r="J53" s="213"/>
      <c r="K53" s="528"/>
      <c r="L53" s="120" t="str">
        <f t="shared" si="41"/>
        <v>►</v>
      </c>
      <c r="M53" s="195" t="str">
        <f>M18</f>
        <v>C CHIBOUST PAMPLEMOUSSE | pâtisserie--ENTREMET| Auteur &gt; recette Béghin Say de Jean-Jacques Borne MOF 1994</v>
      </c>
      <c r="N53" s="195">
        <f>N18</f>
        <v>18</v>
      </c>
      <c r="O53" s="196" t="str">
        <f>O18</f>
        <v>desserts</v>
      </c>
      <c r="P53" s="197" t="str">
        <f>P18</f>
        <v>Recette mère ► MILLE-FEUILLE meringue et chiboust pamplemousse aux fraises des bois</v>
      </c>
      <c r="Q53" s="207"/>
      <c r="R53" s="212"/>
      <c r="S53" s="212"/>
      <c r="T53" s="212"/>
      <c r="U53" s="212"/>
      <c r="V53" s="212"/>
      <c r="W53" s="212"/>
      <c r="X53" s="212"/>
      <c r="Y53" s="213"/>
      <c r="Z53" s="1764" t="str">
        <f>IF(OR(Z52="",AC48=0),"",INT(AC48/Z52) &amp; " " &amp; Z50 &amp; " de " &amp; Z52 &amp; " " &amp; AB49 &amp; IF(MOD(AC48,Z52)&gt;0," + 1 " &amp; Z50 &amp; " de " &amp; TEXT(MOD(AC48,Z52),"0.00") &amp; " " &amp; AB49,""))</f>
        <v/>
      </c>
      <c r="AA53" s="1765"/>
      <c r="AB53" s="1765"/>
      <c r="AC53" s="1766"/>
      <c r="AD53" s="1230" t="str">
        <f t="shared" si="16"/>
        <v>►</v>
      </c>
      <c r="AE53" s="1231" t="str">
        <f t="shared" si="38"/>
        <v/>
      </c>
      <c r="AF53" s="1232">
        <f t="shared" si="18"/>
        <v>0</v>
      </c>
      <c r="AG53" s="1252">
        <f t="shared" si="26"/>
        <v>0</v>
      </c>
      <c r="AH53" s="1234">
        <f t="shared" si="27"/>
        <v>0</v>
      </c>
      <c r="AI53" s="1235">
        <f t="shared" si="28"/>
        <v>0</v>
      </c>
      <c r="AJ53" s="1236">
        <f t="shared" si="42"/>
        <v>0</v>
      </c>
      <c r="AK53" s="1253">
        <f t="shared" si="19"/>
        <v>0</v>
      </c>
      <c r="AL53" s="1254">
        <f t="shared" si="29"/>
        <v>0</v>
      </c>
      <c r="AM53" s="1268"/>
      <c r="AN53" s="1255" t="str">
        <f t="shared" si="36"/>
        <v/>
      </c>
      <c r="AO53" s="1256">
        <f t="shared" si="30"/>
        <v>0</v>
      </c>
      <c r="AP53" s="1257">
        <f t="shared" si="20"/>
        <v>0</v>
      </c>
      <c r="AQ53" s="1271" cm="1">
        <f t="array" ref="AQ53">IF(AF53&lt;&gt;1,0,IF(OR(AO53="",N(AO53)&lt;=0.000000001),"",IF(OR(AI53="",N(AI53)&lt;=0.000000001),0,IF(ISNUMBER(AO53),IFERROR(_xlfn.LET(_xlpm.r,_xlfn.XLOOKUP(U53,$BD$15:$BD$62,ROW($BD$15:$BD$62),_xlfn.XLOOKUP(U53,$BE$15:$BE$62,ROW($BE$15:$BE$62),_xlfn.XLOOKUP(U53,$BF$15:$BF$62,ROW($BF$15:$BF$62),""))),_xlpm.p,_xlpm.r-MIN(ROW($BD$15:$BD$62))+1,_xlpm.f,INDEX($BG$15:$BG$62,_xlpm.p),_xlpm.u,INDEX($BH$15:$BH$62,_xlpm.p),_xlpm.s,INDEX($BJ$15:$BJ$62,_xlpm.p),_xlpm.q,N(AO53)/_xlpm.f,IF(_xlpm.q&gt;=_xlpm.s,ROUND(_xlpm.q,1)&amp;" "&amp;U53&amp;" = "&amp;ROUND(_xlpm.q*_xlpm.f,1)&amp;" "&amp;_xlpm.u,ROUND(_xlpm.q,1)&amp;" "&amp;U53)),""),""))))</f>
        <v>0</v>
      </c>
      <c r="AR53" s="1259"/>
      <c r="AS53" s="1256">
        <f t="shared" si="43"/>
        <v>0</v>
      </c>
      <c r="AT53" s="1257" t="str">
        <f t="shared" si="31"/>
        <v/>
      </c>
      <c r="AU53" s="1260">
        <f t="shared" si="34"/>
        <v>0</v>
      </c>
      <c r="AV53" s="1261" t="str">
        <f t="shared" si="32"/>
        <v/>
      </c>
      <c r="AW53" s="1247"/>
      <c r="AX53" s="1262">
        <f t="shared" si="22"/>
        <v>0</v>
      </c>
      <c r="AY53" s="1249" t="str">
        <f t="shared" si="44"/>
        <v/>
      </c>
      <c r="AZ53" s="276" t="s">
        <v>22</v>
      </c>
      <c r="BA53" s="1221">
        <f t="shared" si="24"/>
        <v>0</v>
      </c>
      <c r="BB53" s="1222">
        <f t="shared" si="33"/>
        <v>0</v>
      </c>
      <c r="BC53" s="1020"/>
      <c r="BD53" s="1287" t="s">
        <v>1983</v>
      </c>
      <c r="BE53" s="1287" t="s">
        <v>1983</v>
      </c>
      <c r="BF53" s="1287" t="s">
        <v>1983</v>
      </c>
      <c r="BG53" s="1213">
        <f t="shared" si="37"/>
        <v>4.4999999999999998E-2</v>
      </c>
      <c r="BH53" s="1263" t="s">
        <v>1888</v>
      </c>
      <c r="BI53" s="1263" t="s">
        <v>1889</v>
      </c>
      <c r="BJ53" s="1202">
        <f t="shared" si="35"/>
        <v>22</v>
      </c>
      <c r="BK53" s="1264">
        <v>45</v>
      </c>
      <c r="BL53" s="1020"/>
      <c r="BM53" s="1020"/>
      <c r="BN53" s="1020"/>
      <c r="BO53" s="1020"/>
      <c r="BP53" s="1020"/>
      <c r="BQ53" s="1020"/>
      <c r="BR53" s="1153" t="str">
        <f t="shared" si="10"/>
        <v>►</v>
      </c>
      <c r="BS53" s="1276"/>
      <c r="BT53" s="1025"/>
      <c r="BU53" s="1025"/>
      <c r="BV53" s="1026"/>
      <c r="BW53" s="1026"/>
      <c r="BX53" s="1150"/>
      <c r="BY53" s="1294" t="s">
        <v>1984</v>
      </c>
      <c r="BZ53" s="1295"/>
      <c r="CA53" s="1295"/>
      <c r="CB53" s="1295"/>
      <c r="CC53" s="1295"/>
      <c r="CD53" s="1295"/>
      <c r="CE53" s="1296"/>
      <c r="CG53" s="1294" t="s">
        <v>1985</v>
      </c>
      <c r="CH53" s="1295"/>
      <c r="CI53" s="1295"/>
      <c r="CJ53" s="1295"/>
      <c r="CK53" s="1295"/>
      <c r="CL53" s="1295"/>
      <c r="CM53" s="1296"/>
      <c r="CO53" s="1294" t="s">
        <v>1986</v>
      </c>
      <c r="CP53" s="1295"/>
      <c r="CQ53" s="1295"/>
      <c r="CR53" s="1295"/>
      <c r="CS53" s="1295"/>
      <c r="CT53" s="1295"/>
      <c r="CU53" s="1296"/>
      <c r="CW53" s="3">
        <v>1</v>
      </c>
    </row>
    <row r="54" spans="1:101" s="877" customFormat="1" ht="21" customHeight="1">
      <c r="A54" s="1129" t="s">
        <v>22</v>
      </c>
      <c r="B54" s="1145" t="str">
        <f t="shared" si="9"/>
        <v>►</v>
      </c>
      <c r="C54" s="1190" cm="1">
        <f t="array" ref="C54">SUMPRODUCT(LEN(D54:J54))</f>
        <v>0</v>
      </c>
      <c r="D54" s="207"/>
      <c r="E54" s="212"/>
      <c r="F54" s="212"/>
      <c r="G54" s="212"/>
      <c r="H54" s="212"/>
      <c r="I54" s="212"/>
      <c r="J54" s="213"/>
      <c r="K54" s="528"/>
      <c r="L54" s="236" t="s">
        <v>16</v>
      </c>
      <c r="M54" s="195" t="str">
        <f>M18</f>
        <v>C CHIBOUST PAMPLEMOUSSE | pâtisserie--ENTREMET| Auteur &gt; recette Béghin Say de Jean-Jacques Borne MOF 1994</v>
      </c>
      <c r="N54" s="195">
        <f>N18</f>
        <v>18</v>
      </c>
      <c r="O54" s="196" t="str">
        <f>O18</f>
        <v>desserts</v>
      </c>
      <c r="P54" s="197" t="str">
        <f>P18</f>
        <v>Recette mère ► MILLE-FEUILLE meringue et chiboust pamplemousse aux fraises des bois</v>
      </c>
      <c r="Q54" s="237" t="s">
        <v>205</v>
      </c>
      <c r="R54" s="212"/>
      <c r="S54" s="212"/>
      <c r="T54" s="212"/>
      <c r="U54" s="212"/>
      <c r="V54" s="212"/>
      <c r="W54" s="212"/>
      <c r="X54" s="212"/>
      <c r="Y54" s="238"/>
      <c r="Z54" s="1767"/>
      <c r="AA54" s="1768"/>
      <c r="AB54" s="1768"/>
      <c r="AC54" s="1769"/>
      <c r="AD54" s="1230" t="str">
        <f t="shared" si="16"/>
        <v>►</v>
      </c>
      <c r="AE54" s="1231" t="str">
        <f t="shared" si="38"/>
        <v/>
      </c>
      <c r="AF54" s="1232">
        <f t="shared" si="18"/>
        <v>0</v>
      </c>
      <c r="AG54" s="1252">
        <f t="shared" si="26"/>
        <v>0</v>
      </c>
      <c r="AH54" s="1234">
        <f t="shared" si="27"/>
        <v>0</v>
      </c>
      <c r="AI54" s="1235">
        <f t="shared" si="28"/>
        <v>0</v>
      </c>
      <c r="AJ54" s="1236">
        <f t="shared" si="42"/>
        <v>0</v>
      </c>
      <c r="AK54" s="1237">
        <f t="shared" si="19"/>
        <v>0</v>
      </c>
      <c r="AL54" s="1238">
        <f t="shared" si="29"/>
        <v>0</v>
      </c>
      <c r="AM54" s="1268"/>
      <c r="AN54" s="1240" t="str">
        <f t="shared" si="36"/>
        <v/>
      </c>
      <c r="AO54" s="1241">
        <f t="shared" si="30"/>
        <v>0</v>
      </c>
      <c r="AP54" s="1242">
        <f t="shared" si="20"/>
        <v>0</v>
      </c>
      <c r="AQ54" s="1269" cm="1">
        <f t="array" ref="AQ54">IF(AF54&lt;&gt;1,0,IF(OR(AO54="",N(AO54)&lt;=0.000000001),"",IF(OR(AI54="",N(AI54)&lt;=0.000000001),0,IF(ISNUMBER(AO54),IFERROR(_xlfn.LET(_xlpm.r,_xlfn.XLOOKUP(U54,$BD$15:$BD$62,ROW($BD$15:$BD$62),_xlfn.XLOOKUP(U54,$BE$15:$BE$62,ROW($BE$15:$BE$62),_xlfn.XLOOKUP(U54,$BF$15:$BF$62,ROW($BF$15:$BF$62),""))),_xlpm.p,_xlpm.r-MIN(ROW($BD$15:$BD$62))+1,_xlpm.f,INDEX($BG$15:$BG$62,_xlpm.p),_xlpm.u,INDEX($BH$15:$BH$62,_xlpm.p),_xlpm.s,INDEX($BJ$15:$BJ$62,_xlpm.p),_xlpm.q,N(AO54)/_xlpm.f,IF(_xlpm.q&gt;=_xlpm.s,ROUND(_xlpm.q,1)&amp;" "&amp;U54&amp;" = "&amp;ROUND(_xlpm.q*_xlpm.f,1)&amp;" "&amp;_xlpm.u,ROUND(_xlpm.q,1)&amp;" "&amp;U54)),""),""))))</f>
        <v>0</v>
      </c>
      <c r="AR54" s="1259"/>
      <c r="AS54" s="1241">
        <f t="shared" si="43"/>
        <v>0</v>
      </c>
      <c r="AT54" s="1242" t="str">
        <f t="shared" si="31"/>
        <v/>
      </c>
      <c r="AU54" s="1245">
        <f t="shared" si="34"/>
        <v>0</v>
      </c>
      <c r="AV54" s="1246" t="str">
        <f t="shared" si="32"/>
        <v/>
      </c>
      <c r="AW54" s="1247"/>
      <c r="AX54" s="1248">
        <f t="shared" si="22"/>
        <v>0</v>
      </c>
      <c r="AY54" s="1249" t="str">
        <f t="shared" si="44"/>
        <v/>
      </c>
      <c r="AZ54" s="276" t="s">
        <v>22</v>
      </c>
      <c r="BA54" s="1221">
        <f t="shared" si="24"/>
        <v>0</v>
      </c>
      <c r="BB54" s="1222">
        <f t="shared" si="33"/>
        <v>0</v>
      </c>
      <c r="BC54" s="1020"/>
      <c r="BD54" s="1287" t="s">
        <v>1987</v>
      </c>
      <c r="BE54" s="1287" t="s">
        <v>1987</v>
      </c>
      <c r="BF54" s="1287" t="s">
        <v>1987</v>
      </c>
      <c r="BG54" s="1213">
        <f t="shared" si="37"/>
        <v>0.15</v>
      </c>
      <c r="BH54" s="1263" t="s">
        <v>1888</v>
      </c>
      <c r="BI54" s="1263" t="s">
        <v>1889</v>
      </c>
      <c r="BJ54" s="1202">
        <f t="shared" si="35"/>
        <v>7</v>
      </c>
      <c r="BK54" s="1264">
        <v>150</v>
      </c>
      <c r="BL54" s="1020"/>
      <c r="BM54" s="1020"/>
      <c r="BN54" s="1020"/>
      <c r="BO54" s="1020"/>
      <c r="BP54" s="1020"/>
      <c r="BQ54" s="1020"/>
      <c r="BR54" s="1153" t="str">
        <f t="shared" si="10"/>
        <v>►</v>
      </c>
      <c r="BS54" s="1276"/>
      <c r="BT54" s="1025"/>
      <c r="BU54" s="1025"/>
      <c r="BV54" s="1026"/>
      <c r="BW54" s="1026"/>
      <c r="BX54" s="1150"/>
      <c r="BY54" s="1297" t="s">
        <v>1988</v>
      </c>
      <c r="BZ54" s="1295"/>
      <c r="CA54" s="1295"/>
      <c r="CB54" s="1295"/>
      <c r="CC54" s="1295"/>
      <c r="CD54" s="1295"/>
      <c r="CE54" s="1298" t="s">
        <v>1989</v>
      </c>
      <c r="CG54" s="1297" t="s">
        <v>1990</v>
      </c>
      <c r="CH54" s="1295"/>
      <c r="CI54" s="1295"/>
      <c r="CJ54" s="1295"/>
      <c r="CK54" s="1295"/>
      <c r="CL54" s="1295"/>
      <c r="CM54" s="1298" t="s">
        <v>1991</v>
      </c>
      <c r="CO54" s="1297" t="s">
        <v>1992</v>
      </c>
      <c r="CP54" s="1295"/>
      <c r="CQ54" s="1295"/>
      <c r="CR54" s="1295"/>
      <c r="CS54" s="1295"/>
      <c r="CT54" s="1295"/>
      <c r="CU54" s="1298" t="s">
        <v>1993</v>
      </c>
      <c r="CW54" s="3">
        <v>1</v>
      </c>
    </row>
    <row r="55" spans="1:101" s="877" customFormat="1" ht="21" customHeight="1">
      <c r="A55" s="1129" t="s">
        <v>22</v>
      </c>
      <c r="B55" s="1145" t="str">
        <f t="shared" si="9"/>
        <v>A</v>
      </c>
      <c r="C55" s="1190" cm="1">
        <f t="array" ref="C55">SUMPRODUCT(LEN(D55:J55))</f>
        <v>0</v>
      </c>
      <c r="D55" s="207"/>
      <c r="E55" s="212"/>
      <c r="F55" s="212"/>
      <c r="G55" s="212"/>
      <c r="H55" s="212"/>
      <c r="I55" s="212"/>
      <c r="J55" s="213"/>
      <c r="K55" s="528"/>
      <c r="L55" s="236" t="s">
        <v>11</v>
      </c>
      <c r="M55" s="195" t="str">
        <f>M18</f>
        <v>C CHIBOUST PAMPLEMOUSSE | pâtisserie--ENTREMET| Auteur &gt; recette Béghin Say de Jean-Jacques Borne MOF 1994</v>
      </c>
      <c r="N55" s="195">
        <f>N18</f>
        <v>18</v>
      </c>
      <c r="O55" s="196" t="str">
        <f>O18</f>
        <v>desserts</v>
      </c>
      <c r="P55" s="197" t="str">
        <f>P18</f>
        <v>Recette mère ► MILLE-FEUILLE meringue et chiboust pamplemousse aux fraises des bois</v>
      </c>
      <c r="Q55" s="239" t="s">
        <v>206</v>
      </c>
      <c r="R55" s="240"/>
      <c r="S55" s="240"/>
      <c r="T55" s="240"/>
      <c r="U55" s="240"/>
      <c r="V55" s="240"/>
      <c r="W55" s="240"/>
      <c r="X55" s="240"/>
      <c r="Y55" s="241"/>
      <c r="Z55" s="242"/>
      <c r="AA55" s="243" t="s">
        <v>207</v>
      </c>
      <c r="AB55" s="223"/>
      <c r="AC55" s="244">
        <f>(Z55*Z49)/1000</f>
        <v>0</v>
      </c>
      <c r="AD55" s="1230" t="str">
        <f t="shared" si="16"/>
        <v>►</v>
      </c>
      <c r="AE55" s="1231" t="str">
        <f t="shared" si="38"/>
        <v/>
      </c>
      <c r="AF55" s="1232">
        <f t="shared" si="18"/>
        <v>0</v>
      </c>
      <c r="AG55" s="1252">
        <f t="shared" si="26"/>
        <v>0</v>
      </c>
      <c r="AH55" s="1234">
        <f t="shared" si="27"/>
        <v>0</v>
      </c>
      <c r="AI55" s="1235">
        <f t="shared" si="28"/>
        <v>0</v>
      </c>
      <c r="AJ55" s="1236">
        <f t="shared" si="42"/>
        <v>0</v>
      </c>
      <c r="AK55" s="1253">
        <f t="shared" si="19"/>
        <v>0</v>
      </c>
      <c r="AL55" s="1254">
        <f t="shared" si="29"/>
        <v>0</v>
      </c>
      <c r="AM55" s="1268"/>
      <c r="AN55" s="1255" t="str">
        <f t="shared" si="36"/>
        <v/>
      </c>
      <c r="AO55" s="1256">
        <f t="shared" si="30"/>
        <v>0</v>
      </c>
      <c r="AP55" s="1257">
        <f t="shared" si="20"/>
        <v>0</v>
      </c>
      <c r="AQ55" s="1271" cm="1">
        <f t="array" ref="AQ55">IF(AF55&lt;&gt;1,0,IF(OR(AO55="",N(AO55)&lt;=0.000000001),"",IF(OR(AI55="",N(AI55)&lt;=0.000000001),0,IF(ISNUMBER(AO55),IFERROR(_xlfn.LET(_xlpm.r,_xlfn.XLOOKUP(U55,$BD$15:$BD$62,ROW($BD$15:$BD$62),_xlfn.XLOOKUP(U55,$BE$15:$BE$62,ROW($BE$15:$BE$62),_xlfn.XLOOKUP(U55,$BF$15:$BF$62,ROW($BF$15:$BF$62),""))),_xlpm.p,_xlpm.r-MIN(ROW($BD$15:$BD$62))+1,_xlpm.f,INDEX($BG$15:$BG$62,_xlpm.p),_xlpm.u,INDEX($BH$15:$BH$62,_xlpm.p),_xlpm.s,INDEX($BJ$15:$BJ$62,_xlpm.p),_xlpm.q,N(AO55)/_xlpm.f,IF(_xlpm.q&gt;=_xlpm.s,ROUND(_xlpm.q,1)&amp;" "&amp;U55&amp;" = "&amp;ROUND(_xlpm.q*_xlpm.f,1)&amp;" "&amp;_xlpm.u,ROUND(_xlpm.q,1)&amp;" "&amp;U55)),""),""))))</f>
        <v>0</v>
      </c>
      <c r="AR55" s="1259"/>
      <c r="AS55" s="1256">
        <f t="shared" si="43"/>
        <v>0</v>
      </c>
      <c r="AT55" s="1257" t="str">
        <f t="shared" si="31"/>
        <v/>
      </c>
      <c r="AU55" s="1260">
        <f t="shared" si="34"/>
        <v>0</v>
      </c>
      <c r="AV55" s="1261" t="str">
        <f t="shared" si="32"/>
        <v/>
      </c>
      <c r="AW55" s="1247"/>
      <c r="AX55" s="1262">
        <f t="shared" si="22"/>
        <v>0</v>
      </c>
      <c r="AY55" s="1249" t="str">
        <f t="shared" si="44"/>
        <v/>
      </c>
      <c r="AZ55" s="276" t="s">
        <v>22</v>
      </c>
      <c r="BA55" s="1221">
        <f t="shared" si="24"/>
        <v>0</v>
      </c>
      <c r="BB55" s="1222">
        <f t="shared" si="33"/>
        <v>0</v>
      </c>
      <c r="BC55" s="1020"/>
      <c r="BD55" s="1287" t="s">
        <v>1994</v>
      </c>
      <c r="BE55" s="1287" t="s">
        <v>1994</v>
      </c>
      <c r="BF55" s="1287" t="s">
        <v>1995</v>
      </c>
      <c r="BG55" s="1213">
        <f t="shared" si="37"/>
        <v>0.25</v>
      </c>
      <c r="BH55" s="1263" t="s">
        <v>1888</v>
      </c>
      <c r="BI55" s="1263" t="s">
        <v>1889</v>
      </c>
      <c r="BJ55" s="1202">
        <f t="shared" si="35"/>
        <v>4</v>
      </c>
      <c r="BK55" s="1264">
        <v>250</v>
      </c>
      <c r="BL55" s="1020"/>
      <c r="BM55" s="1020"/>
      <c r="BN55" s="1020"/>
      <c r="BO55" s="1020"/>
      <c r="BP55" s="1020"/>
      <c r="BQ55" s="1020"/>
      <c r="BR55" s="1153" t="str">
        <f t="shared" si="10"/>
        <v>►</v>
      </c>
      <c r="BS55" s="1276"/>
      <c r="BT55" s="1025"/>
      <c r="BU55" s="1025"/>
      <c r="BV55" s="1026"/>
      <c r="BW55" s="1026"/>
      <c r="BX55" s="1150"/>
      <c r="BY55" s="1297" t="s">
        <v>1996</v>
      </c>
      <c r="BZ55" s="1295"/>
      <c r="CA55" s="1295"/>
      <c r="CB55" s="1295"/>
      <c r="CC55" s="1295"/>
      <c r="CD55" s="1295"/>
      <c r="CE55" s="1298" t="s">
        <v>1997</v>
      </c>
      <c r="CG55" s="1297" t="s">
        <v>1998</v>
      </c>
      <c r="CH55" s="1295"/>
      <c r="CI55" s="1295"/>
      <c r="CJ55" s="1295"/>
      <c r="CK55" s="1295"/>
      <c r="CL55" s="1295"/>
      <c r="CM55" s="1298" t="s">
        <v>1999</v>
      </c>
      <c r="CO55" s="1297" t="s">
        <v>2000</v>
      </c>
      <c r="CP55" s="1295"/>
      <c r="CQ55" s="1295"/>
      <c r="CR55" s="1295"/>
      <c r="CS55" s="1295"/>
      <c r="CT55" s="1295"/>
      <c r="CU55" s="1298" t="s">
        <v>2001</v>
      </c>
      <c r="CW55" s="3">
        <v>1</v>
      </c>
    </row>
    <row r="56" spans="1:101" s="877" customFormat="1" ht="21" customHeight="1">
      <c r="A56" s="1129" t="s">
        <v>22</v>
      </c>
      <c r="B56" s="1145" t="str">
        <f t="shared" si="9"/>
        <v>A</v>
      </c>
      <c r="C56" s="1190" cm="1">
        <f t="array" ref="C56">SUMPRODUCT(LEN(D56:J56))</f>
        <v>0</v>
      </c>
      <c r="D56" s="207"/>
      <c r="E56" s="212"/>
      <c r="F56" s="212"/>
      <c r="G56" s="212"/>
      <c r="H56" s="212"/>
      <c r="I56" s="212"/>
      <c r="J56" s="213"/>
      <c r="K56" s="528"/>
      <c r="L56" s="236" t="s">
        <v>11</v>
      </c>
      <c r="M56" s="195" t="str">
        <f>M18</f>
        <v>C CHIBOUST PAMPLEMOUSSE | pâtisserie--ENTREMET| Auteur &gt; recette Béghin Say de Jean-Jacques Borne MOF 1994</v>
      </c>
      <c r="N56" s="195">
        <f>N18</f>
        <v>18</v>
      </c>
      <c r="O56" s="196" t="str">
        <f>O18</f>
        <v>desserts</v>
      </c>
      <c r="P56" s="197" t="str">
        <f>P18</f>
        <v>Recette mère ► MILLE-FEUILLE meringue et chiboust pamplemousse aux fraises des bois</v>
      </c>
      <c r="Q56" s="245" t="s">
        <v>208</v>
      </c>
      <c r="R56" s="246"/>
      <c r="S56" s="246"/>
      <c r="T56" s="246"/>
      <c r="U56" s="246"/>
      <c r="V56" s="246"/>
      <c r="W56" s="246"/>
      <c r="X56" s="246"/>
      <c r="Y56" s="247"/>
      <c r="Z56" s="1285"/>
      <c r="AA56" s="249" t="str">
        <f>"poids par "&amp; Z50</f>
        <v xml:space="preserve">poids par </v>
      </c>
      <c r="AB56" s="223"/>
      <c r="AC56" s="229"/>
      <c r="AD56" s="1230" t="str">
        <f t="shared" si="16"/>
        <v>►</v>
      </c>
      <c r="AE56" s="1231" t="str">
        <f t="shared" si="38"/>
        <v/>
      </c>
      <c r="AF56" s="1232">
        <f t="shared" si="18"/>
        <v>0</v>
      </c>
      <c r="AG56" s="1252">
        <f t="shared" si="26"/>
        <v>0</v>
      </c>
      <c r="AH56" s="1234">
        <f t="shared" si="27"/>
        <v>0</v>
      </c>
      <c r="AI56" s="1235">
        <f t="shared" si="28"/>
        <v>0</v>
      </c>
      <c r="AJ56" s="1236">
        <f t="shared" si="42"/>
        <v>0</v>
      </c>
      <c r="AK56" s="1237">
        <f t="shared" si="19"/>
        <v>0</v>
      </c>
      <c r="AL56" s="1238">
        <f t="shared" si="29"/>
        <v>0</v>
      </c>
      <c r="AM56" s="1268"/>
      <c r="AN56" s="1240" t="str">
        <f t="shared" si="36"/>
        <v/>
      </c>
      <c r="AO56" s="1241">
        <f t="shared" si="30"/>
        <v>0</v>
      </c>
      <c r="AP56" s="1242">
        <f t="shared" si="20"/>
        <v>0</v>
      </c>
      <c r="AQ56" s="1269" cm="1">
        <f t="array" ref="AQ56">IF(AF56&lt;&gt;1,0,IF(OR(AO56="",N(AO56)&lt;=0.000000001),"",IF(OR(AI56="",N(AI56)&lt;=0.000000001),0,IF(ISNUMBER(AO56),IFERROR(_xlfn.LET(_xlpm.r,_xlfn.XLOOKUP(U56,$BD$15:$BD$62,ROW($BD$15:$BD$62),_xlfn.XLOOKUP(U56,$BE$15:$BE$62,ROW($BE$15:$BE$62),_xlfn.XLOOKUP(U56,$BF$15:$BF$62,ROW($BF$15:$BF$62),""))),_xlpm.p,_xlpm.r-MIN(ROW($BD$15:$BD$62))+1,_xlpm.f,INDEX($BG$15:$BG$62,_xlpm.p),_xlpm.u,INDEX($BH$15:$BH$62,_xlpm.p),_xlpm.s,INDEX($BJ$15:$BJ$62,_xlpm.p),_xlpm.q,N(AO56)/_xlpm.f,IF(_xlpm.q&gt;=_xlpm.s,ROUND(_xlpm.q,1)&amp;" "&amp;U56&amp;" = "&amp;ROUND(_xlpm.q*_xlpm.f,1)&amp;" "&amp;_xlpm.u,ROUND(_xlpm.q,1)&amp;" "&amp;U56)),""),""))))</f>
        <v>0</v>
      </c>
      <c r="AR56" s="1259"/>
      <c r="AS56" s="1241">
        <f t="shared" si="43"/>
        <v>0</v>
      </c>
      <c r="AT56" s="1242" t="str">
        <f t="shared" si="31"/>
        <v/>
      </c>
      <c r="AU56" s="1245">
        <f t="shared" si="34"/>
        <v>0</v>
      </c>
      <c r="AV56" s="1246" t="str">
        <f t="shared" si="32"/>
        <v/>
      </c>
      <c r="AW56" s="1247"/>
      <c r="AX56" s="1248">
        <f t="shared" si="22"/>
        <v>0</v>
      </c>
      <c r="AY56" s="1249" t="str">
        <f t="shared" si="44"/>
        <v/>
      </c>
      <c r="AZ56" s="276" t="s">
        <v>22</v>
      </c>
      <c r="BA56" s="1221">
        <f t="shared" si="24"/>
        <v>0</v>
      </c>
      <c r="BB56" s="1222">
        <f t="shared" si="33"/>
        <v>0</v>
      </c>
      <c r="BC56" s="1020"/>
      <c r="BD56" s="1287" t="s">
        <v>2002</v>
      </c>
      <c r="BE56" s="1287" t="s">
        <v>2003</v>
      </c>
      <c r="BF56" s="1287" t="s">
        <v>2004</v>
      </c>
      <c r="BG56" s="1213">
        <f t="shared" si="37"/>
        <v>0.23699999999999999</v>
      </c>
      <c r="BH56" s="1263" t="s">
        <v>1888</v>
      </c>
      <c r="BI56" s="1263" t="s">
        <v>1889</v>
      </c>
      <c r="BJ56" s="1202">
        <f t="shared" si="35"/>
        <v>4</v>
      </c>
      <c r="BK56" s="1264">
        <v>237</v>
      </c>
      <c r="BL56" s="1020"/>
      <c r="BM56" s="1020"/>
      <c r="BN56" s="1020"/>
      <c r="BO56" s="1020"/>
      <c r="BP56" s="1020"/>
      <c r="BQ56" s="1020"/>
      <c r="BR56" s="1153" t="str">
        <f t="shared" si="10"/>
        <v>►</v>
      </c>
      <c r="BS56" s="1276"/>
      <c r="BT56" s="1025"/>
      <c r="BU56" s="1025"/>
      <c r="BV56" s="1026"/>
      <c r="BW56" s="1026"/>
      <c r="BX56" s="1150"/>
      <c r="BY56" s="1297" t="s">
        <v>2005</v>
      </c>
      <c r="BZ56" s="1295"/>
      <c r="CA56" s="1295"/>
      <c r="CB56" s="1295"/>
      <c r="CC56" s="1295"/>
      <c r="CD56" s="1295"/>
      <c r="CE56" s="1296"/>
      <c r="CG56" s="1297" t="s">
        <v>2006</v>
      </c>
      <c r="CH56" s="1295"/>
      <c r="CI56" s="1295"/>
      <c r="CJ56" s="1295"/>
      <c r="CK56" s="1295"/>
      <c r="CL56" s="1295"/>
      <c r="CM56" s="1298" t="s">
        <v>2007</v>
      </c>
      <c r="CO56" s="1297" t="s">
        <v>2008</v>
      </c>
      <c r="CP56" s="1295"/>
      <c r="CQ56" s="1295"/>
      <c r="CR56" s="1295"/>
      <c r="CS56" s="1295"/>
      <c r="CT56" s="1295"/>
      <c r="CU56" s="1298"/>
      <c r="CW56" s="3">
        <v>1</v>
      </c>
    </row>
    <row r="57" spans="1:101" s="877" customFormat="1" ht="21" customHeight="1">
      <c r="A57" s="1129" t="s">
        <v>22</v>
      </c>
      <c r="B57" s="1145" t="str">
        <f t="shared" si="9"/>
        <v>A</v>
      </c>
      <c r="C57" s="1190" cm="1">
        <f t="array" ref="C57">SUMPRODUCT(LEN(D57:J57))</f>
        <v>0</v>
      </c>
      <c r="D57" s="207"/>
      <c r="E57" s="212"/>
      <c r="F57" s="212"/>
      <c r="G57" s="212"/>
      <c r="H57" s="212"/>
      <c r="I57" s="212"/>
      <c r="J57" s="213"/>
      <c r="K57" s="528"/>
      <c r="L57" s="236" t="s">
        <v>11</v>
      </c>
      <c r="M57" s="195" t="str">
        <f>M18</f>
        <v>C CHIBOUST PAMPLEMOUSSE | pâtisserie--ENTREMET| Auteur &gt; recette Béghin Say de Jean-Jacques Borne MOF 1994</v>
      </c>
      <c r="N57" s="195">
        <f>N18</f>
        <v>18</v>
      </c>
      <c r="O57" s="196" t="str">
        <f>O18</f>
        <v>desserts</v>
      </c>
      <c r="P57" s="197" t="str">
        <f>P18</f>
        <v>Recette mère ► MILLE-FEUILLE meringue et chiboust pamplemousse aux fraises des bois</v>
      </c>
      <c r="Q57" s="250"/>
      <c r="R57" s="250"/>
      <c r="S57" s="250" t="s">
        <v>209</v>
      </c>
      <c r="T57" s="251"/>
      <c r="U57" s="252"/>
      <c r="V57" s="252"/>
      <c r="W57" s="252"/>
      <c r="X57" s="252"/>
      <c r="Y57" s="253"/>
      <c r="Z57" s="1770" t="str">
        <f>IF(OR(AC55&lt;=0,Z56&lt;=0),"",_xlfn.LET(_xlpm.n,ROUND(AC55/Z56,9),_xlpm.q,INT(_xlpm.n),_xlpm.r,ROUND(AC55-_xlpm.q*Z56,9),_xlpm.base,_xlpm.q&amp;" "&amp;Z50&amp;" de "&amp;TEXT(Z56,"0.000")&amp;" kg",IF(_xlpm.r&lt;=0.000000001,_xlpm.base,_xlpm.base&amp;" + 1 "&amp;Z50&amp;" de "&amp;TEXT(_xlpm.r,"0.000")&amp;" kg")))</f>
        <v/>
      </c>
      <c r="AA57" s="1771"/>
      <c r="AB57" s="1771"/>
      <c r="AC57" s="1772"/>
      <c r="AD57" s="1230" t="str">
        <f t="shared" si="16"/>
        <v>►</v>
      </c>
      <c r="AE57" s="1231" t="str">
        <f t="shared" si="38"/>
        <v/>
      </c>
      <c r="AF57" s="1232">
        <f t="shared" si="18"/>
        <v>0</v>
      </c>
      <c r="AG57" s="1252">
        <f t="shared" si="26"/>
        <v>0</v>
      </c>
      <c r="AH57" s="1234">
        <f t="shared" si="27"/>
        <v>0</v>
      </c>
      <c r="AI57" s="1235">
        <f t="shared" si="28"/>
        <v>0</v>
      </c>
      <c r="AJ57" s="1236">
        <f t="shared" si="42"/>
        <v>0</v>
      </c>
      <c r="AK57" s="1253">
        <f t="shared" si="19"/>
        <v>0</v>
      </c>
      <c r="AL57" s="1254">
        <f t="shared" si="29"/>
        <v>0</v>
      </c>
      <c r="AM57" s="1268"/>
      <c r="AN57" s="1255" t="str">
        <f t="shared" si="36"/>
        <v/>
      </c>
      <c r="AO57" s="1256">
        <f t="shared" si="30"/>
        <v>0</v>
      </c>
      <c r="AP57" s="1257">
        <f t="shared" si="20"/>
        <v>0</v>
      </c>
      <c r="AQ57" s="1271" cm="1">
        <f t="array" ref="AQ57">IF(AF57&lt;&gt;1,0,IF(OR(AO57="",N(AO57)&lt;=0.000000001),"",IF(OR(AI57="",N(AI57)&lt;=0.000000001),0,IF(ISNUMBER(AO57),IFERROR(_xlfn.LET(_xlpm.r,_xlfn.XLOOKUP(U57,$BD$15:$BD$62,ROW($BD$15:$BD$62),_xlfn.XLOOKUP(U57,$BE$15:$BE$62,ROW($BE$15:$BE$62),_xlfn.XLOOKUP(U57,$BF$15:$BF$62,ROW($BF$15:$BF$62),""))),_xlpm.p,_xlpm.r-MIN(ROW($BD$15:$BD$62))+1,_xlpm.f,INDEX($BG$15:$BG$62,_xlpm.p),_xlpm.u,INDEX($BH$15:$BH$62,_xlpm.p),_xlpm.s,INDEX($BJ$15:$BJ$62,_xlpm.p),_xlpm.q,N(AO57)/_xlpm.f,IF(_xlpm.q&gt;=_xlpm.s,ROUND(_xlpm.q,1)&amp;" "&amp;U57&amp;" = "&amp;ROUND(_xlpm.q*_xlpm.f,1)&amp;" "&amp;_xlpm.u,ROUND(_xlpm.q,1)&amp;" "&amp;U57)),""),""))))</f>
        <v>0</v>
      </c>
      <c r="AR57" s="1259"/>
      <c r="AS57" s="1256">
        <f t="shared" si="43"/>
        <v>0</v>
      </c>
      <c r="AT57" s="1257" t="str">
        <f t="shared" si="31"/>
        <v/>
      </c>
      <c r="AU57" s="1260">
        <f t="shared" si="34"/>
        <v>0</v>
      </c>
      <c r="AV57" s="1261" t="str">
        <f t="shared" si="32"/>
        <v/>
      </c>
      <c r="AW57" s="1247"/>
      <c r="AX57" s="1262">
        <f t="shared" si="22"/>
        <v>0</v>
      </c>
      <c r="AY57" s="1249" t="str">
        <f t="shared" si="44"/>
        <v/>
      </c>
      <c r="AZ57" s="276" t="s">
        <v>22</v>
      </c>
      <c r="BA57" s="1221">
        <f t="shared" si="24"/>
        <v>0</v>
      </c>
      <c r="BB57" s="1222">
        <f t="shared" si="33"/>
        <v>0</v>
      </c>
      <c r="BC57" s="1020"/>
      <c r="BD57" s="1287" t="s">
        <v>2009</v>
      </c>
      <c r="BE57" s="1287" t="s">
        <v>2009</v>
      </c>
      <c r="BF57" s="1287" t="s">
        <v>2010</v>
      </c>
      <c r="BG57" s="1213">
        <f t="shared" si="37"/>
        <v>0.47299999999999998</v>
      </c>
      <c r="BH57" s="1263" t="s">
        <v>1888</v>
      </c>
      <c r="BI57" s="1263" t="s">
        <v>1889</v>
      </c>
      <c r="BJ57" s="1202">
        <f t="shared" si="35"/>
        <v>2</v>
      </c>
      <c r="BK57" s="1264">
        <v>473</v>
      </c>
      <c r="BL57"/>
      <c r="BM57"/>
      <c r="BN57"/>
      <c r="BO57"/>
      <c r="BP57"/>
      <c r="BQ57"/>
      <c r="BR57" s="1153" t="str">
        <f t="shared" si="10"/>
        <v>►</v>
      </c>
      <c r="BS57" s="1276"/>
      <c r="BT57" s="1025"/>
      <c r="BU57" s="1025"/>
      <c r="BV57" s="1026"/>
      <c r="BW57" s="1026"/>
      <c r="BX57" s="1150"/>
      <c r="BY57" s="1036"/>
      <c r="BZ57" s="134"/>
      <c r="CA57" s="134"/>
      <c r="CB57" s="134"/>
      <c r="CC57" s="134"/>
      <c r="CD57" s="134"/>
      <c r="CE57" s="1035"/>
      <c r="CG57" s="1036"/>
      <c r="CH57" s="134"/>
      <c r="CI57" s="134"/>
      <c r="CJ57" s="134"/>
      <c r="CK57" s="134"/>
      <c r="CL57" s="134"/>
      <c r="CM57" s="1035"/>
      <c r="CO57" s="1036"/>
      <c r="CP57" s="134"/>
      <c r="CQ57" s="134"/>
      <c r="CR57" s="134"/>
      <c r="CS57" s="134"/>
      <c r="CT57" s="134"/>
      <c r="CU57" s="1299" t="s">
        <v>2011</v>
      </c>
      <c r="CW57" s="3">
        <v>1</v>
      </c>
    </row>
    <row r="58" spans="1:101" s="877" customFormat="1" ht="21" customHeight="1">
      <c r="A58" s="1129" t="s">
        <v>22</v>
      </c>
      <c r="B58" s="1145" t="str">
        <f t="shared" si="9"/>
        <v>A</v>
      </c>
      <c r="C58" s="1190" cm="1">
        <f t="array" ref="C58">SUMPRODUCT(LEN(D58:J58))</f>
        <v>0</v>
      </c>
      <c r="D58" s="207"/>
      <c r="E58" s="212"/>
      <c r="F58" s="212"/>
      <c r="G58" s="212"/>
      <c r="H58" s="212"/>
      <c r="I58" s="212"/>
      <c r="J58" s="213"/>
      <c r="K58" s="528"/>
      <c r="L58" s="236" t="s">
        <v>11</v>
      </c>
      <c r="M58" s="256" t="str">
        <f>M18</f>
        <v>C CHIBOUST PAMPLEMOUSSE | pâtisserie--ENTREMET| Auteur &gt; recette Béghin Say de Jean-Jacques Borne MOF 1994</v>
      </c>
      <c r="N58" s="256">
        <f>N18</f>
        <v>18</v>
      </c>
      <c r="O58" s="257" t="str">
        <f>O18</f>
        <v>desserts</v>
      </c>
      <c r="P58" s="258" t="str">
        <f>P18</f>
        <v>Recette mère ► MILLE-FEUILLE meringue et chiboust pamplemousse aux fraises des bois</v>
      </c>
      <c r="Q58" s="259"/>
      <c r="R58" s="260"/>
      <c r="S58" s="261"/>
      <c r="T58" s="262"/>
      <c r="U58" s="261"/>
      <c r="V58" s="261"/>
      <c r="W58" s="261"/>
      <c r="X58" s="261"/>
      <c r="Y58" s="263"/>
      <c r="Z58" s="1773"/>
      <c r="AA58" s="1774"/>
      <c r="AB58" s="1774"/>
      <c r="AC58" s="1775"/>
      <c r="AD58" s="1230" t="str">
        <f t="shared" si="16"/>
        <v>►</v>
      </c>
      <c r="AE58" s="1231" t="str">
        <f t="shared" si="38"/>
        <v/>
      </c>
      <c r="AF58" s="1232">
        <f t="shared" si="18"/>
        <v>0</v>
      </c>
      <c r="AG58" s="1252">
        <f t="shared" si="26"/>
        <v>0</v>
      </c>
      <c r="AH58" s="1234">
        <f t="shared" si="27"/>
        <v>0</v>
      </c>
      <c r="AI58" s="1235">
        <f t="shared" si="28"/>
        <v>0</v>
      </c>
      <c r="AJ58" s="1236">
        <f t="shared" si="42"/>
        <v>0</v>
      </c>
      <c r="AK58" s="1237">
        <f t="shared" si="19"/>
        <v>0</v>
      </c>
      <c r="AL58" s="1238">
        <f t="shared" si="29"/>
        <v>0</v>
      </c>
      <c r="AM58" s="1268"/>
      <c r="AN58" s="1240" t="str">
        <f t="shared" si="36"/>
        <v/>
      </c>
      <c r="AO58" s="1241">
        <f t="shared" si="30"/>
        <v>0</v>
      </c>
      <c r="AP58" s="1242">
        <f t="shared" si="20"/>
        <v>0</v>
      </c>
      <c r="AQ58" s="1269" cm="1">
        <f t="array" ref="AQ58">IF(AF58&lt;&gt;1,0,IF(OR(AO58="",N(AO58)&lt;=0.000000001),"",IF(OR(AI58="",N(AI58)&lt;=0.000000001),0,IF(ISNUMBER(AO58),IFERROR(_xlfn.LET(_xlpm.r,_xlfn.XLOOKUP(U58,$BD$15:$BD$62,ROW($BD$15:$BD$62),_xlfn.XLOOKUP(U58,$BE$15:$BE$62,ROW($BE$15:$BE$62),_xlfn.XLOOKUP(U58,$BF$15:$BF$62,ROW($BF$15:$BF$62),""))),_xlpm.p,_xlpm.r-MIN(ROW($BD$15:$BD$62))+1,_xlpm.f,INDEX($BG$15:$BG$62,_xlpm.p),_xlpm.u,INDEX($BH$15:$BH$62,_xlpm.p),_xlpm.s,INDEX($BJ$15:$BJ$62,_xlpm.p),_xlpm.q,N(AO58)/_xlpm.f,IF(_xlpm.q&gt;=_xlpm.s,ROUND(_xlpm.q,1)&amp;" "&amp;U58&amp;" = "&amp;ROUND(_xlpm.q*_xlpm.f,1)&amp;" "&amp;_xlpm.u,ROUND(_xlpm.q,1)&amp;" "&amp;U58)),""),""))))</f>
        <v>0</v>
      </c>
      <c r="AR58" s="1259"/>
      <c r="AS58" s="1241">
        <f t="shared" si="43"/>
        <v>0</v>
      </c>
      <c r="AT58" s="1242" t="str">
        <f t="shared" si="31"/>
        <v/>
      </c>
      <c r="AU58" s="1245">
        <f t="shared" si="34"/>
        <v>0</v>
      </c>
      <c r="AV58" s="1246" t="str">
        <f t="shared" si="32"/>
        <v/>
      </c>
      <c r="AW58" s="1247"/>
      <c r="AX58" s="1248">
        <f t="shared" si="22"/>
        <v>0</v>
      </c>
      <c r="AY58" s="1249" t="str">
        <f t="shared" si="44"/>
        <v/>
      </c>
      <c r="AZ58" s="276" t="s">
        <v>22</v>
      </c>
      <c r="BA58" s="1221">
        <f t="shared" si="24"/>
        <v>0</v>
      </c>
      <c r="BB58" s="1222">
        <f t="shared" si="33"/>
        <v>0</v>
      </c>
      <c r="BC58" s="1020"/>
      <c r="BD58" s="1287" t="s">
        <v>2012</v>
      </c>
      <c r="BE58" s="1287" t="s">
        <v>2013</v>
      </c>
      <c r="BF58" s="1287" t="s">
        <v>2014</v>
      </c>
      <c r="BG58" s="1213">
        <f t="shared" si="37"/>
        <v>0.47299999999999998</v>
      </c>
      <c r="BH58" s="1263" t="s">
        <v>1888</v>
      </c>
      <c r="BI58" s="1263" t="s">
        <v>1889</v>
      </c>
      <c r="BJ58" s="1202">
        <f t="shared" si="35"/>
        <v>2</v>
      </c>
      <c r="BK58" s="1264">
        <v>473</v>
      </c>
      <c r="BL58"/>
      <c r="BM58"/>
      <c r="BN58"/>
      <c r="BO58"/>
      <c r="BP58"/>
      <c r="BQ58"/>
      <c r="BR58" s="1153" t="str">
        <f t="shared" si="10"/>
        <v>►</v>
      </c>
      <c r="BS58" s="1921" t="s">
        <v>2015</v>
      </c>
      <c r="BT58" s="1921"/>
      <c r="BU58" s="1921"/>
      <c r="BV58" s="1921"/>
      <c r="BW58" s="1921"/>
      <c r="BX58" s="1150"/>
      <c r="BY58" s="1300" t="s">
        <v>891</v>
      </c>
      <c r="BZ58" s="1301"/>
      <c r="CA58" s="1301"/>
      <c r="CB58" s="1301"/>
      <c r="CC58" s="1301"/>
      <c r="CD58" s="1301"/>
      <c r="CE58" s="1302"/>
      <c r="CG58" s="1300" t="s">
        <v>891</v>
      </c>
      <c r="CH58" s="1301"/>
      <c r="CI58" s="1301"/>
      <c r="CJ58" s="1301"/>
      <c r="CK58" s="1301"/>
      <c r="CL58" s="1301"/>
      <c r="CM58" s="1302"/>
      <c r="CO58" s="1300" t="s">
        <v>891</v>
      </c>
      <c r="CP58" s="1301"/>
      <c r="CQ58" s="1301"/>
      <c r="CR58" s="1301"/>
      <c r="CS58" s="1301"/>
      <c r="CT58" s="1301"/>
      <c r="CU58" s="1302"/>
      <c r="CW58" s="3">
        <v>1</v>
      </c>
    </row>
    <row r="59" spans="1:101" s="877" customFormat="1" ht="21" customHeight="1" thickBot="1">
      <c r="A59" s="1129" t="s">
        <v>22</v>
      </c>
      <c r="B59" s="1145" t="str">
        <f t="shared" si="9"/>
        <v>A</v>
      </c>
      <c r="C59" s="1190" cm="1">
        <f t="array" ref="C59">SUMPRODUCT(LEN(D59:J59))</f>
        <v>0</v>
      </c>
      <c r="D59" s="207"/>
      <c r="E59" s="212"/>
      <c r="F59" s="212"/>
      <c r="G59" s="212"/>
      <c r="H59" s="212"/>
      <c r="I59" s="212"/>
      <c r="J59" s="213"/>
      <c r="K59" s="528" t="s">
        <v>22</v>
      </c>
      <c r="L59" s="264" t="s">
        <v>11</v>
      </c>
      <c r="M59" s="265" t="str">
        <f>M18</f>
        <v>C CHIBOUST PAMPLEMOUSSE | pâtisserie--ENTREMET| Auteur &gt; recette Béghin Say de Jean-Jacques Borne MOF 1994</v>
      </c>
      <c r="N59" s="265">
        <f>N18</f>
        <v>18</v>
      </c>
      <c r="O59" s="265" t="str">
        <f>O18</f>
        <v>desserts</v>
      </c>
      <c r="P59" s="266" t="str">
        <f>P18</f>
        <v>Recette mère ► MILLE-FEUILLE meringue et chiboust pamplemousse aux fraises des bois</v>
      </c>
      <c r="Q59" s="267" t="s">
        <v>217</v>
      </c>
      <c r="R59" s="268" t="str">
        <f ca="1">CELL("nomfichier")</f>
        <v>D:\Données\1.UPRT\0-UPRT.fait\1-UPRT.FR-SITE-WEB\ff-fiches-fabrications\ff.fiches.fabrication.2023\ffr.restaurant.2023\[postit.sauvegarde.05.10.2025.xlsx]Nota.ES</v>
      </c>
      <c r="S59" s="269"/>
      <c r="T59" s="269"/>
      <c r="U59" s="269"/>
      <c r="V59" s="269"/>
      <c r="W59" s="269"/>
      <c r="X59" s="269"/>
      <c r="Y59" s="269"/>
      <c r="Z59" s="269"/>
      <c r="AA59" s="269"/>
      <c r="AB59" s="269"/>
      <c r="AC59" s="270"/>
      <c r="AD59" s="1230" t="str">
        <f t="shared" si="16"/>
        <v>A</v>
      </c>
      <c r="AE59" s="1231" t="str">
        <f>IF(TRIM(Q59)="Adresse PC","▼ recette suivante",IF(AI59&gt;0,M59,""))</f>
        <v>▼ recette suivante</v>
      </c>
      <c r="AF59" s="1232">
        <f t="shared" si="18"/>
        <v>0</v>
      </c>
      <c r="AG59" s="1252">
        <f t="shared" si="26"/>
        <v>0</v>
      </c>
      <c r="AH59" s="1234">
        <f t="shared" si="27"/>
        <v>0</v>
      </c>
      <c r="AI59" s="1235">
        <f t="shared" si="28"/>
        <v>0</v>
      </c>
      <c r="AJ59" s="1236">
        <f t="shared" si="42"/>
        <v>0</v>
      </c>
      <c r="AK59" s="1253">
        <f t="shared" si="19"/>
        <v>0</v>
      </c>
      <c r="AL59" s="1254" t="str">
        <f>IF(TRIM(AE59)="▼ recette suivante",AE59,IF(AK59&gt;0,AN$9,0))</f>
        <v>▼ recette suivante</v>
      </c>
      <c r="AM59" s="1268"/>
      <c r="AN59" s="1255" t="str">
        <f t="shared" si="36"/>
        <v/>
      </c>
      <c r="AO59" s="1256">
        <f t="shared" si="30"/>
        <v>0</v>
      </c>
      <c r="AP59" s="1257">
        <f t="shared" si="20"/>
        <v>0</v>
      </c>
      <c r="AQ59" s="1271" cm="1">
        <f t="array" ref="AQ59">IF(AF59&lt;&gt;1,0,IF(OR(AO59="",N(AO59)&lt;=0.000000001),"",IF(OR(AI59="",N(AI59)&lt;=0.000000001),0,IF(ISNUMBER(AO59),IFERROR(_xlfn.LET(_xlpm.r,_xlfn.XLOOKUP(U59,$BD$15:$BD$62,ROW($BD$15:$BD$62),_xlfn.XLOOKUP(U59,$BE$15:$BE$62,ROW($BE$15:$BE$62),_xlfn.XLOOKUP(U59,$BF$15:$BF$62,ROW($BF$15:$BF$62),""))),_xlpm.p,_xlpm.r-MIN(ROW($BD$15:$BD$62))+1,_xlpm.f,INDEX($BG$15:$BG$62,_xlpm.p),_xlpm.u,INDEX($BH$15:$BH$62,_xlpm.p),_xlpm.s,INDEX($BJ$15:$BJ$62,_xlpm.p),_xlpm.q,N(AO59)/_xlpm.f,IF(_xlpm.q&gt;=_xlpm.s,ROUND(_xlpm.q,1)&amp;" "&amp;U59&amp;" = "&amp;ROUND(_xlpm.q*_xlpm.f,1)&amp;" "&amp;_xlpm.u,ROUND(_xlpm.q,1)&amp;" "&amp;U59)),""),""))))</f>
        <v>0</v>
      </c>
      <c r="AR59" s="1259"/>
      <c r="AS59" s="1256" t="str">
        <f t="shared" si="43"/>
        <v xml:space="preserve">▼next recipe </v>
      </c>
      <c r="AT59" s="1257" t="str">
        <f t="shared" si="31"/>
        <v/>
      </c>
      <c r="AU59" s="1260">
        <f t="shared" si="34"/>
        <v>0</v>
      </c>
      <c r="AV59" s="1261" t="str">
        <f t="shared" si="32"/>
        <v/>
      </c>
      <c r="AW59" s="1247"/>
      <c r="AX59" s="1262">
        <f t="shared" si="22"/>
        <v>0</v>
      </c>
      <c r="AY59" s="1249" t="str">
        <f t="shared" si="44"/>
        <v>▼ receta siguiente</v>
      </c>
      <c r="AZ59" s="276" t="s">
        <v>22</v>
      </c>
      <c r="BA59" s="1221">
        <f t="shared" si="24"/>
        <v>0</v>
      </c>
      <c r="BB59" s="1222">
        <f t="shared" si="33"/>
        <v>0</v>
      </c>
      <c r="BC59" s="1020"/>
      <c r="BD59" s="1287" t="s">
        <v>2016</v>
      </c>
      <c r="BE59" s="1287" t="s">
        <v>2017</v>
      </c>
      <c r="BF59" s="1287" t="s">
        <v>2018</v>
      </c>
      <c r="BG59" s="1213">
        <f t="shared" si="37"/>
        <v>0.56799999999999995</v>
      </c>
      <c r="BH59" s="1263" t="s">
        <v>1888</v>
      </c>
      <c r="BI59" s="1263" t="s">
        <v>1889</v>
      </c>
      <c r="BJ59" s="1202">
        <f t="shared" si="35"/>
        <v>2</v>
      </c>
      <c r="BK59" s="1264">
        <v>568</v>
      </c>
      <c r="BL59"/>
      <c r="BM59"/>
      <c r="BN59"/>
      <c r="BO59"/>
      <c r="BP59"/>
      <c r="BQ59"/>
      <c r="BR59" s="1153" t="str">
        <f t="shared" si="10"/>
        <v>A</v>
      </c>
      <c r="BS59" s="1921"/>
      <c r="BT59" s="1921"/>
      <c r="BU59" s="1921"/>
      <c r="BV59" s="1921"/>
      <c r="BW59" s="1921"/>
      <c r="BX59" s="1150"/>
      <c r="BY59" s="1918" t="s">
        <v>2019</v>
      </c>
      <c r="BZ59" s="1919"/>
      <c r="CA59" s="1919"/>
      <c r="CB59" s="1919"/>
      <c r="CC59" s="1919"/>
      <c r="CD59" s="1919"/>
      <c r="CE59" s="1920"/>
      <c r="CG59" s="1918" t="s">
        <v>2020</v>
      </c>
      <c r="CH59" s="1919"/>
      <c r="CI59" s="1919"/>
      <c r="CJ59" s="1919"/>
      <c r="CK59" s="1919"/>
      <c r="CL59" s="1919"/>
      <c r="CM59" s="1920"/>
      <c r="CO59" s="1918" t="s">
        <v>2021</v>
      </c>
      <c r="CP59" s="1919"/>
      <c r="CQ59" s="1919"/>
      <c r="CR59" s="1919"/>
      <c r="CS59" s="1919"/>
      <c r="CT59" s="1919"/>
      <c r="CU59" s="1920"/>
      <c r="CW59" s="3">
        <v>1</v>
      </c>
    </row>
    <row r="60" spans="1:101" s="877" customFormat="1" ht="21" customHeight="1" thickBot="1">
      <c r="A60" s="1129" t="s">
        <v>22</v>
      </c>
      <c r="B60" s="1145" t="str">
        <f t="shared" si="9"/>
        <v>A</v>
      </c>
      <c r="C60" s="1190" cm="1">
        <f t="array" ref="C60">SUMPRODUCT(LEN(D60:J60))</f>
        <v>0</v>
      </c>
      <c r="D60" s="207"/>
      <c r="E60" s="212"/>
      <c r="F60" s="212"/>
      <c r="G60" s="212"/>
      <c r="H60" s="212"/>
      <c r="I60" s="212"/>
      <c r="J60" s="213"/>
      <c r="K60" s="528" t="s">
        <v>22</v>
      </c>
      <c r="L60" s="1369" t="s">
        <v>11</v>
      </c>
      <c r="M60" s="1370"/>
      <c r="N60" s="1370"/>
      <c r="O60" s="1370"/>
      <c r="P60" s="1370"/>
      <c r="Q60" s="1376" t="s">
        <v>2713</v>
      </c>
      <c r="R60" s="1371"/>
      <c r="S60" s="1372"/>
      <c r="T60" s="1373"/>
      <c r="U60" s="1374"/>
      <c r="V60" s="1375"/>
      <c r="W60" s="1376"/>
      <c r="X60" s="1377"/>
      <c r="Y60" s="1378"/>
      <c r="Z60" s="1379"/>
      <c r="AA60" s="1380"/>
      <c r="AB60" s="1381"/>
      <c r="AC60" s="1382"/>
      <c r="AD60" s="1230" t="str">
        <f t="shared" si="16"/>
        <v>►</v>
      </c>
      <c r="AE60" s="1231" t="str">
        <f t="shared" ref="AE60:AE92" si="45">IF(TRIM(Q60)="Adresse PC","▼ recette suivante",IF(AI60&gt;0,M60,""))</f>
        <v/>
      </c>
      <c r="AF60" s="1232">
        <f t="shared" si="18"/>
        <v>0</v>
      </c>
      <c r="AG60" s="1252">
        <f t="shared" si="26"/>
        <v>0</v>
      </c>
      <c r="AH60" s="1234">
        <f t="shared" si="27"/>
        <v>0</v>
      </c>
      <c r="AI60" s="1235">
        <f t="shared" si="28"/>
        <v>0</v>
      </c>
      <c r="AJ60" s="1236">
        <f t="shared" si="42"/>
        <v>0</v>
      </c>
      <c r="AK60" s="1237">
        <f t="shared" si="19"/>
        <v>0</v>
      </c>
      <c r="AL60" s="1238">
        <f t="shared" ref="AL60:AL123" si="46">IF(TRIM(AE60)="▼ recette suivante",AE60,IF(AK60&gt;0,AN$9,0))</f>
        <v>0</v>
      </c>
      <c r="AM60" s="1268"/>
      <c r="AN60" s="1240" t="str">
        <f t="shared" si="36"/>
        <v/>
      </c>
      <c r="AO60" s="1241">
        <f t="shared" si="30"/>
        <v>0</v>
      </c>
      <c r="AP60" s="1242">
        <f t="shared" si="20"/>
        <v>0</v>
      </c>
      <c r="AQ60" s="1269" cm="1">
        <f t="array" ref="AQ60">IF(AF60&lt;&gt;1,0,IF(OR(AO60="",N(AO60)&lt;=0.000000001),"",IF(OR(AI60="",N(AI60)&lt;=0.000000001),0,IF(ISNUMBER(AO60),IFERROR(_xlfn.LET(_xlpm.r,_xlfn.XLOOKUP(U60,$BD$15:$BD$62,ROW($BD$15:$BD$62),_xlfn.XLOOKUP(U60,$BE$15:$BE$62,ROW($BE$15:$BE$62),_xlfn.XLOOKUP(U60,$BF$15:$BF$62,ROW($BF$15:$BF$62),""))),_xlpm.p,_xlpm.r-MIN(ROW($BD$15:$BD$62))+1,_xlpm.f,INDEX($BG$15:$BG$62,_xlpm.p),_xlpm.u,INDEX($BH$15:$BH$62,_xlpm.p),_xlpm.s,INDEX($BJ$15:$BJ$62,_xlpm.p),_xlpm.q,N(AO60)/_xlpm.f,IF(_xlpm.q&gt;=_xlpm.s,ROUND(_xlpm.q,1)&amp;" "&amp;U60&amp;" = "&amp;ROUND(_xlpm.q*_xlpm.f,1)&amp;" "&amp;_xlpm.u,ROUND(_xlpm.q,1)&amp;" "&amp;U60)),""),""))))</f>
        <v>0</v>
      </c>
      <c r="AR60" s="1259"/>
      <c r="AS60" s="1241">
        <f t="shared" si="43"/>
        <v>0</v>
      </c>
      <c r="AT60" s="1242" t="str">
        <f t="shared" si="31"/>
        <v/>
      </c>
      <c r="AU60" s="1245">
        <f t="shared" si="34"/>
        <v>0</v>
      </c>
      <c r="AV60" s="1246" t="str">
        <f t="shared" si="32"/>
        <v/>
      </c>
      <c r="AW60" s="1247"/>
      <c r="AX60" s="1248">
        <f t="shared" si="22"/>
        <v>0</v>
      </c>
      <c r="AY60" s="1249" t="str">
        <f t="shared" si="44"/>
        <v/>
      </c>
      <c r="AZ60" s="276" t="s">
        <v>22</v>
      </c>
      <c r="BA60" s="1221">
        <f t="shared" si="24"/>
        <v>0</v>
      </c>
      <c r="BB60" s="1222">
        <f t="shared" si="33"/>
        <v>0</v>
      </c>
      <c r="BC60" s="1020"/>
      <c r="BD60" s="1287" t="s">
        <v>2022</v>
      </c>
      <c r="BE60" s="1287" t="s">
        <v>2022</v>
      </c>
      <c r="BF60" s="1287" t="s">
        <v>2023</v>
      </c>
      <c r="BG60" s="1213">
        <f t="shared" si="37"/>
        <v>0.94599999999999995</v>
      </c>
      <c r="BH60" s="1263" t="s">
        <v>1888</v>
      </c>
      <c r="BI60" s="1263" t="s">
        <v>1889</v>
      </c>
      <c r="BJ60" s="1202">
        <f t="shared" si="35"/>
        <v>1</v>
      </c>
      <c r="BK60" s="1264">
        <v>946</v>
      </c>
      <c r="BL60"/>
      <c r="BM60"/>
      <c r="BN60"/>
      <c r="BO60"/>
      <c r="BP60"/>
      <c r="BQ60"/>
      <c r="BR60" s="1153" t="str">
        <f t="shared" si="10"/>
        <v>►</v>
      </c>
      <c r="BS60" s="1276"/>
      <c r="BT60" s="1025"/>
      <c r="BU60" s="1025"/>
      <c r="BV60" s="1026"/>
      <c r="BW60" s="1026"/>
      <c r="BX60" s="1150"/>
      <c r="BY60" s="1918"/>
      <c r="BZ60" s="1919"/>
      <c r="CA60" s="1919"/>
      <c r="CB60" s="1919"/>
      <c r="CC60" s="1919"/>
      <c r="CD60" s="1919"/>
      <c r="CE60" s="1920"/>
      <c r="CG60" s="1918"/>
      <c r="CH60" s="1919"/>
      <c r="CI60" s="1919"/>
      <c r="CJ60" s="1919"/>
      <c r="CK60" s="1919"/>
      <c r="CL60" s="1919"/>
      <c r="CM60" s="1920"/>
      <c r="CO60" s="1918"/>
      <c r="CP60" s="1919"/>
      <c r="CQ60" s="1919"/>
      <c r="CR60" s="1919"/>
      <c r="CS60" s="1919"/>
      <c r="CT60" s="1919"/>
      <c r="CU60" s="1920"/>
      <c r="CW60" s="3">
        <v>1</v>
      </c>
    </row>
    <row r="61" spans="1:101" s="877" customFormat="1" ht="21" customHeight="1">
      <c r="A61" s="1129" t="s">
        <v>22</v>
      </c>
      <c r="B61" s="1145" t="str">
        <f t="shared" si="9"/>
        <v>A</v>
      </c>
      <c r="C61" s="1190" cm="1">
        <f t="array" ref="C61">SUMPRODUCT(LEN(D61:J61))</f>
        <v>0</v>
      </c>
      <c r="D61" s="207"/>
      <c r="E61" s="212"/>
      <c r="F61" s="212"/>
      <c r="G61" s="212"/>
      <c r="H61" s="212"/>
      <c r="I61" s="212"/>
      <c r="J61" s="213"/>
      <c r="K61" s="528" t="s">
        <v>22</v>
      </c>
      <c r="L61" s="22" t="s">
        <v>11</v>
      </c>
      <c r="M61" s="23" t="str">
        <f>M67</f>
        <v>F FEUILLES DE MERINGUE | pâtisserie--ENTREMET| Auteur &gt; recette Béghin Say de Jean-Jacques Borne MOF 1994</v>
      </c>
      <c r="N61" s="24">
        <f>N67</f>
        <v>18</v>
      </c>
      <c r="O61" s="24" t="str">
        <f>O67</f>
        <v>assiettes</v>
      </c>
      <c r="P61" s="25" t="str">
        <f>P67</f>
        <v>Recette mère ► MILLE-FEUILLE meringue et chiboust pamplemousse aux fraises des bois</v>
      </c>
      <c r="Q61" s="26" t="s">
        <v>22</v>
      </c>
      <c r="R61" s="27" t="s">
        <v>23</v>
      </c>
      <c r="S61" s="27"/>
      <c r="T61" s="1732" t="s">
        <v>3395</v>
      </c>
      <c r="U61" s="1732"/>
      <c r="V61" s="1732"/>
      <c r="W61" s="1732"/>
      <c r="X61" s="1732"/>
      <c r="Y61" s="1732"/>
      <c r="Z61" s="1732"/>
      <c r="AA61" s="1754" t="s">
        <v>25</v>
      </c>
      <c r="AB61" s="1754"/>
      <c r="AC61" s="1736" t="str">
        <f>UPPER(LEFT(T61,1))</f>
        <v>F</v>
      </c>
      <c r="AD61" s="1230" t="str">
        <f t="shared" si="16"/>
        <v>►</v>
      </c>
      <c r="AE61" s="1231" t="str">
        <f t="shared" si="45"/>
        <v/>
      </c>
      <c r="AF61" s="1232">
        <f t="shared" si="18"/>
        <v>0</v>
      </c>
      <c r="AG61" s="1252">
        <f t="shared" si="26"/>
        <v>0</v>
      </c>
      <c r="AH61" s="1234">
        <f t="shared" si="27"/>
        <v>0</v>
      </c>
      <c r="AI61" s="1235">
        <f t="shared" si="28"/>
        <v>0</v>
      </c>
      <c r="AJ61" s="1236">
        <f t="shared" si="42"/>
        <v>0</v>
      </c>
      <c r="AK61" s="1253">
        <f t="shared" si="19"/>
        <v>0</v>
      </c>
      <c r="AL61" s="1254">
        <f t="shared" si="46"/>
        <v>0</v>
      </c>
      <c r="AM61" s="1268"/>
      <c r="AN61" s="1255" t="str">
        <f t="shared" si="36"/>
        <v/>
      </c>
      <c r="AO61" s="1256">
        <f t="shared" si="30"/>
        <v>0</v>
      </c>
      <c r="AP61" s="1257">
        <f t="shared" si="20"/>
        <v>0</v>
      </c>
      <c r="AQ61" s="1271" cm="1">
        <f t="array" ref="AQ61">IF(AF61&lt;&gt;1,0,IF(OR(AO61="",N(AO61)&lt;=0.000000001),"",IF(OR(AI61="",N(AI61)&lt;=0.000000001),0,IF(ISNUMBER(AO61),IFERROR(_xlfn.LET(_xlpm.r,_xlfn.XLOOKUP(U61,$BD$15:$BD$62,ROW($BD$15:$BD$62),_xlfn.XLOOKUP(U61,$BE$15:$BE$62,ROW($BE$15:$BE$62),_xlfn.XLOOKUP(U61,$BF$15:$BF$62,ROW($BF$15:$BF$62),""))),_xlpm.p,_xlpm.r-MIN(ROW($BD$15:$BD$62))+1,_xlpm.f,INDEX($BG$15:$BG$62,_xlpm.p),_xlpm.u,INDEX($BH$15:$BH$62,_xlpm.p),_xlpm.s,INDEX($BJ$15:$BJ$62,_xlpm.p),_xlpm.q,N(AO61)/_xlpm.f,IF(_xlpm.q&gt;=_xlpm.s,ROUND(_xlpm.q,1)&amp;" "&amp;U61&amp;" = "&amp;ROUND(_xlpm.q*_xlpm.f,1)&amp;" "&amp;_xlpm.u,ROUND(_xlpm.q,1)&amp;" "&amp;U61)),""),""))))</f>
        <v>0</v>
      </c>
      <c r="AR61" s="1259"/>
      <c r="AS61" s="1256">
        <f t="shared" si="43"/>
        <v>0</v>
      </c>
      <c r="AT61" s="1257" t="str">
        <f t="shared" si="31"/>
        <v/>
      </c>
      <c r="AU61" s="1260">
        <f t="shared" si="34"/>
        <v>0</v>
      </c>
      <c r="AV61" s="1261" t="str">
        <f t="shared" si="32"/>
        <v/>
      </c>
      <c r="AW61" s="1247"/>
      <c r="AX61" s="1262">
        <f t="shared" si="22"/>
        <v>0</v>
      </c>
      <c r="AY61" s="1249" t="str">
        <f t="shared" si="44"/>
        <v/>
      </c>
      <c r="AZ61" s="276" t="s">
        <v>22</v>
      </c>
      <c r="BA61" s="1221">
        <f t="shared" si="24"/>
        <v>0</v>
      </c>
      <c r="BB61" s="1222">
        <f t="shared" si="33"/>
        <v>0</v>
      </c>
      <c r="BC61" s="1020"/>
      <c r="BD61" s="1287" t="s">
        <v>2024</v>
      </c>
      <c r="BE61" s="1287" t="s">
        <v>2024</v>
      </c>
      <c r="BF61" s="1287" t="s">
        <v>2025</v>
      </c>
      <c r="BG61" s="1213">
        <f t="shared" si="37"/>
        <v>3.7850000000000001</v>
      </c>
      <c r="BH61" s="1263" t="s">
        <v>1888</v>
      </c>
      <c r="BI61" s="1263" t="s">
        <v>1889</v>
      </c>
      <c r="BJ61" s="1202">
        <f t="shared" si="35"/>
        <v>0</v>
      </c>
      <c r="BK61" s="1264">
        <v>3785</v>
      </c>
      <c r="BL61"/>
      <c r="BM61"/>
      <c r="BN61"/>
      <c r="BO61"/>
      <c r="BP61"/>
      <c r="BQ61"/>
      <c r="BR61" s="1153" t="str">
        <f t="shared" si="10"/>
        <v>►</v>
      </c>
      <c r="BS61" s="1911" t="s">
        <v>2026</v>
      </c>
      <c r="BT61" s="1911"/>
      <c r="BU61" s="1911"/>
      <c r="BV61" s="1911"/>
      <c r="BW61" s="1911"/>
      <c r="BX61" s="1150"/>
      <c r="BY61" s="1303" t="s">
        <v>892</v>
      </c>
      <c r="BZ61" s="1304"/>
      <c r="CA61" s="1304"/>
      <c r="CB61" s="1304"/>
      <c r="CC61" s="1304"/>
      <c r="CD61" s="1304"/>
      <c r="CE61" s="1305"/>
      <c r="CG61" s="1303" t="s">
        <v>892</v>
      </c>
      <c r="CH61" s="1304"/>
      <c r="CI61" s="1304"/>
      <c r="CJ61" s="1304"/>
      <c r="CK61" s="1304"/>
      <c r="CL61" s="1304"/>
      <c r="CM61" s="1305"/>
      <c r="CO61" s="1303" t="s">
        <v>892</v>
      </c>
      <c r="CP61" s="1304"/>
      <c r="CQ61" s="1304"/>
      <c r="CR61" s="1304"/>
      <c r="CS61" s="1304"/>
      <c r="CT61" s="1304"/>
      <c r="CU61" s="1383" t="s">
        <v>2719</v>
      </c>
      <c r="CW61" s="3">
        <v>1</v>
      </c>
    </row>
    <row r="62" spans="1:101" s="877" customFormat="1" ht="21" customHeight="1" thickBot="1">
      <c r="A62" s="1129" t="s">
        <v>22</v>
      </c>
      <c r="B62" s="1145" t="str">
        <f t="shared" si="9"/>
        <v>A</v>
      </c>
      <c r="C62" s="1190" cm="1">
        <f t="array" ref="C62">SUMPRODUCT(LEN(D62:J62))</f>
        <v>0</v>
      </c>
      <c r="D62" s="207"/>
      <c r="E62" s="212"/>
      <c r="F62" s="212"/>
      <c r="G62" s="212"/>
      <c r="H62" s="212"/>
      <c r="I62" s="212"/>
      <c r="J62" s="213"/>
      <c r="K62" s="528" t="s">
        <v>22</v>
      </c>
      <c r="L62" s="28" t="s">
        <v>11</v>
      </c>
      <c r="M62" s="29" t="str">
        <f>M67</f>
        <v>F FEUILLES DE MERINGUE | pâtisserie--ENTREMET| Auteur &gt; recette Béghin Say de Jean-Jacques Borne MOF 1994</v>
      </c>
      <c r="N62" s="30">
        <f>N67</f>
        <v>18</v>
      </c>
      <c r="O62" s="30" t="str">
        <f>O67</f>
        <v>assiettes</v>
      </c>
      <c r="P62" s="31" t="str">
        <f>P67</f>
        <v>Recette mère ► MILLE-FEUILLE meringue et chiboust pamplemousse aux fraises des bois</v>
      </c>
      <c r="Q62" s="32" t="s">
        <v>29</v>
      </c>
      <c r="R62" s="33" t="s">
        <v>30</v>
      </c>
      <c r="S62" s="33"/>
      <c r="T62" s="1733"/>
      <c r="U62" s="1733"/>
      <c r="V62" s="1733"/>
      <c r="W62" s="1733"/>
      <c r="X62" s="1733"/>
      <c r="Y62" s="1733"/>
      <c r="Z62" s="1733"/>
      <c r="AA62" s="1755"/>
      <c r="AB62" s="1755"/>
      <c r="AC62" s="1737"/>
      <c r="AD62" s="1230" t="str">
        <f t="shared" si="16"/>
        <v>►</v>
      </c>
      <c r="AE62" s="1231" t="str">
        <f t="shared" si="45"/>
        <v/>
      </c>
      <c r="AF62" s="1232">
        <f t="shared" si="18"/>
        <v>0</v>
      </c>
      <c r="AG62" s="1252">
        <f t="shared" si="26"/>
        <v>0</v>
      </c>
      <c r="AH62" s="1234">
        <f t="shared" si="27"/>
        <v>0</v>
      </c>
      <c r="AI62" s="1235">
        <f t="shared" si="28"/>
        <v>0</v>
      </c>
      <c r="AJ62" s="1236">
        <f t="shared" si="42"/>
        <v>0</v>
      </c>
      <c r="AK62" s="1237">
        <f t="shared" si="19"/>
        <v>0</v>
      </c>
      <c r="AL62" s="1238">
        <f t="shared" si="46"/>
        <v>0</v>
      </c>
      <c r="AM62" s="1268"/>
      <c r="AN62" s="1240" t="str">
        <f t="shared" si="36"/>
        <v/>
      </c>
      <c r="AO62" s="1241">
        <f t="shared" si="30"/>
        <v>0</v>
      </c>
      <c r="AP62" s="1242">
        <f t="shared" si="20"/>
        <v>0</v>
      </c>
      <c r="AQ62" s="1269" cm="1">
        <f t="array" ref="AQ62">IF(AF62&lt;&gt;1,0,IF(OR(AO62="",N(AO62)&lt;=0.000000001),"",IF(OR(AI62="",N(AI62)&lt;=0.000000001),0,IF(ISNUMBER(AO62),IFERROR(_xlfn.LET(_xlpm.r,_xlfn.XLOOKUP(U62,$BD$15:$BD$62,ROW($BD$15:$BD$62),_xlfn.XLOOKUP(U62,$BE$15:$BE$62,ROW($BE$15:$BE$62),_xlfn.XLOOKUP(U62,$BF$15:$BF$62,ROW($BF$15:$BF$62),""))),_xlpm.p,_xlpm.r-MIN(ROW($BD$15:$BD$62))+1,_xlpm.f,INDEX($BG$15:$BG$62,_xlpm.p),_xlpm.u,INDEX($BH$15:$BH$62,_xlpm.p),_xlpm.s,INDEX($BJ$15:$BJ$62,_xlpm.p),_xlpm.q,N(AO62)/_xlpm.f,IF(_xlpm.q&gt;=_xlpm.s,ROUND(_xlpm.q,1)&amp;" "&amp;U62&amp;" = "&amp;ROUND(_xlpm.q*_xlpm.f,1)&amp;" "&amp;_xlpm.u,ROUND(_xlpm.q,1)&amp;" "&amp;U62)),""),""))))</f>
        <v>0</v>
      </c>
      <c r="AR62" s="1259"/>
      <c r="AS62" s="1241">
        <f t="shared" si="43"/>
        <v>0</v>
      </c>
      <c r="AT62" s="1242" t="str">
        <f t="shared" si="31"/>
        <v/>
      </c>
      <c r="AU62" s="1245">
        <f t="shared" si="34"/>
        <v>0</v>
      </c>
      <c r="AV62" s="1246" t="str">
        <f t="shared" si="32"/>
        <v/>
      </c>
      <c r="AW62" s="1247"/>
      <c r="AX62" s="1248">
        <f t="shared" si="22"/>
        <v>0</v>
      </c>
      <c r="AY62" s="1249" t="str">
        <f t="shared" si="44"/>
        <v/>
      </c>
      <c r="AZ62" s="276" t="s">
        <v>22</v>
      </c>
      <c r="BA62" s="1221">
        <f t="shared" si="24"/>
        <v>0</v>
      </c>
      <c r="BB62" s="1222">
        <f t="shared" si="33"/>
        <v>0</v>
      </c>
      <c r="BC62" s="1020"/>
      <c r="BD62" s="1287" t="s">
        <v>2027</v>
      </c>
      <c r="BE62" s="1287" t="s">
        <v>2027</v>
      </c>
      <c r="BF62" s="1287" t="s">
        <v>2028</v>
      </c>
      <c r="BG62" s="1306">
        <f t="shared" si="37"/>
        <v>2.9569999999999999E-2</v>
      </c>
      <c r="BH62" s="1307" t="s">
        <v>1888</v>
      </c>
      <c r="BI62" s="1307" t="s">
        <v>1889</v>
      </c>
      <c r="BJ62" s="1308">
        <f t="shared" si="35"/>
        <v>34</v>
      </c>
      <c r="BK62" s="1309">
        <v>29.57</v>
      </c>
      <c r="BL62"/>
      <c r="BM62"/>
      <c r="BN62"/>
      <c r="BO62"/>
      <c r="BP62"/>
      <c r="BQ62"/>
      <c r="BR62" s="1153" t="str">
        <f t="shared" si="10"/>
        <v>►</v>
      </c>
      <c r="BS62" s="1911"/>
      <c r="BT62" s="1911"/>
      <c r="BU62" s="1911"/>
      <c r="BV62" s="1911"/>
      <c r="BW62" s="1911"/>
      <c r="BX62" s="1150"/>
      <c r="BY62" s="1310" t="s">
        <v>2029</v>
      </c>
      <c r="BZ62" s="1311" t="s">
        <v>2030</v>
      </c>
      <c r="CA62" s="1312" t="s">
        <v>2031</v>
      </c>
      <c r="CB62" s="1311" t="s">
        <v>2032</v>
      </c>
      <c r="CC62" s="1311" t="s">
        <v>2033</v>
      </c>
      <c r="CD62" s="1311" t="s">
        <v>2034</v>
      </c>
      <c r="CE62" s="1313" t="s">
        <v>2035</v>
      </c>
      <c r="CG62" s="1310" t="s">
        <v>2029</v>
      </c>
      <c r="CH62" s="1311" t="s">
        <v>2030</v>
      </c>
      <c r="CI62" s="1312" t="s">
        <v>2031</v>
      </c>
      <c r="CJ62" s="1311" t="s">
        <v>2032</v>
      </c>
      <c r="CK62" s="1311" t="s">
        <v>2033</v>
      </c>
      <c r="CL62" s="1311" t="s">
        <v>2034</v>
      </c>
      <c r="CM62" s="1313" t="s">
        <v>2035</v>
      </c>
      <c r="CO62" s="1310" t="s">
        <v>2029</v>
      </c>
      <c r="CP62" s="1311" t="s">
        <v>2030</v>
      </c>
      <c r="CQ62" s="1312" t="s">
        <v>2031</v>
      </c>
      <c r="CR62" s="1311" t="s">
        <v>2032</v>
      </c>
      <c r="CS62" s="1311" t="s">
        <v>2033</v>
      </c>
      <c r="CT62" s="1311" t="s">
        <v>2034</v>
      </c>
      <c r="CU62" s="1313" t="s">
        <v>2035</v>
      </c>
      <c r="CW62" s="3">
        <v>1</v>
      </c>
    </row>
    <row r="63" spans="1:101" s="877" customFormat="1" ht="21" customHeight="1">
      <c r="A63" s="1129" t="s">
        <v>22</v>
      </c>
      <c r="B63" s="1145" t="str">
        <f t="shared" si="9"/>
        <v>A</v>
      </c>
      <c r="C63" s="1190" cm="1">
        <f t="array" ref="C63">SUMPRODUCT(LEN(D63:J63))</f>
        <v>0</v>
      </c>
      <c r="D63" s="207"/>
      <c r="E63" s="212"/>
      <c r="F63" s="212"/>
      <c r="G63" s="212"/>
      <c r="H63" s="212"/>
      <c r="I63" s="212"/>
      <c r="J63" s="213"/>
      <c r="K63" s="528" t="s">
        <v>22</v>
      </c>
      <c r="L63" s="28" t="s">
        <v>11</v>
      </c>
      <c r="M63" s="34" t="str">
        <f>M67</f>
        <v>F FEUILLES DE MERINGUE | pâtisserie--ENTREMET| Auteur &gt; recette Béghin Say de Jean-Jacques Borne MOF 1994</v>
      </c>
      <c r="N63" s="35">
        <f>N67</f>
        <v>18</v>
      </c>
      <c r="O63" s="35" t="str">
        <f>O67</f>
        <v>assiettes</v>
      </c>
      <c r="P63" s="36" t="str">
        <f>P67</f>
        <v>Recette mère ► MILLE-FEUILLE meringue et chiboust pamplemousse aux fraises des bois</v>
      </c>
      <c r="Q63" s="37"/>
      <c r="R63" s="38" t="s">
        <v>31</v>
      </c>
      <c r="S63" s="39"/>
      <c r="T63" s="40" t="s">
        <v>32</v>
      </c>
      <c r="U63" s="41" t="s">
        <v>3385</v>
      </c>
      <c r="V63" s="9"/>
      <c r="W63" s="41"/>
      <c r="X63" s="41"/>
      <c r="Y63" s="41"/>
      <c r="Z63" s="42"/>
      <c r="AA63" s="9"/>
      <c r="AB63" s="9"/>
      <c r="AC63" s="43"/>
      <c r="AD63" s="1230" t="str">
        <f t="shared" si="16"/>
        <v>►</v>
      </c>
      <c r="AE63" s="1231" t="str">
        <f t="shared" si="45"/>
        <v/>
      </c>
      <c r="AF63" s="1232">
        <f t="shared" si="18"/>
        <v>0</v>
      </c>
      <c r="AG63" s="1252">
        <f t="shared" si="26"/>
        <v>0</v>
      </c>
      <c r="AH63" s="1234">
        <f t="shared" si="27"/>
        <v>0</v>
      </c>
      <c r="AI63" s="1235">
        <f t="shared" si="28"/>
        <v>0</v>
      </c>
      <c r="AJ63" s="1236">
        <f t="shared" si="42"/>
        <v>0</v>
      </c>
      <c r="AK63" s="1253">
        <f t="shared" si="19"/>
        <v>0</v>
      </c>
      <c r="AL63" s="1254">
        <f t="shared" si="46"/>
        <v>0</v>
      </c>
      <c r="AM63" s="1268"/>
      <c r="AN63" s="1255" t="str">
        <f t="shared" si="36"/>
        <v/>
      </c>
      <c r="AO63" s="1256">
        <f t="shared" si="30"/>
        <v>0</v>
      </c>
      <c r="AP63" s="1257">
        <f t="shared" si="20"/>
        <v>0</v>
      </c>
      <c r="AQ63" s="1271" cm="1">
        <f t="array" ref="AQ63">IF(AF63&lt;&gt;1,0,IF(OR(AO63="",N(AO63)&lt;=0.000000001),"",IF(OR(AI63="",N(AI63)&lt;=0.000000001),0,IF(ISNUMBER(AO63),IFERROR(_xlfn.LET(_xlpm.r,_xlfn.XLOOKUP(U63,$BD$15:$BD$62,ROW($BD$15:$BD$62),_xlfn.XLOOKUP(U63,$BE$15:$BE$62,ROW($BE$15:$BE$62),_xlfn.XLOOKUP(U63,$BF$15:$BF$62,ROW($BF$15:$BF$62),""))),_xlpm.p,_xlpm.r-MIN(ROW($BD$15:$BD$62))+1,_xlpm.f,INDEX($BG$15:$BG$62,_xlpm.p),_xlpm.u,INDEX($BH$15:$BH$62,_xlpm.p),_xlpm.s,INDEX($BJ$15:$BJ$62,_xlpm.p),_xlpm.q,N(AO63)/_xlpm.f,IF(_xlpm.q&gt;=_xlpm.s,ROUND(_xlpm.q,1)&amp;" "&amp;U63&amp;" = "&amp;ROUND(_xlpm.q*_xlpm.f,1)&amp;" "&amp;_xlpm.u,ROUND(_xlpm.q,1)&amp;" "&amp;U63)),""),""))))</f>
        <v>0</v>
      </c>
      <c r="AR63" s="1259"/>
      <c r="AS63" s="1256">
        <f t="shared" si="43"/>
        <v>0</v>
      </c>
      <c r="AT63" s="1257" t="str">
        <f t="shared" si="31"/>
        <v/>
      </c>
      <c r="AU63" s="1260">
        <f t="shared" si="34"/>
        <v>0</v>
      </c>
      <c r="AV63" s="1261" t="str">
        <f t="shared" si="32"/>
        <v/>
      </c>
      <c r="AW63" s="1247"/>
      <c r="AX63" s="1262">
        <f t="shared" si="22"/>
        <v>0</v>
      </c>
      <c r="AY63" s="1249" t="str">
        <f t="shared" si="44"/>
        <v/>
      </c>
      <c r="AZ63" s="276" t="s">
        <v>22</v>
      </c>
      <c r="BA63" s="1221">
        <f t="shared" si="24"/>
        <v>0</v>
      </c>
      <c r="BB63" s="1222">
        <f t="shared" si="33"/>
        <v>0</v>
      </c>
      <c r="BC63" s="1020"/>
      <c r="BD63" s="1912" t="s">
        <v>2036</v>
      </c>
      <c r="BE63" s="1912"/>
      <c r="BF63" s="1912"/>
      <c r="BG63" s="1912"/>
      <c r="BH63" s="1912"/>
      <c r="BI63" s="1912"/>
      <c r="BJ63" s="1912"/>
      <c r="BK63" s="1912"/>
      <c r="BL63"/>
      <c r="BM63"/>
      <c r="BN63"/>
      <c r="BO63"/>
      <c r="BP63"/>
      <c r="BQ63"/>
      <c r="BR63" s="1153" t="str">
        <f t="shared" si="10"/>
        <v>►</v>
      </c>
      <c r="BS63" s="1276"/>
      <c r="BT63" s="1025"/>
      <c r="BU63" s="1025"/>
      <c r="BV63" s="1026"/>
      <c r="BW63" s="1026"/>
      <c r="BX63" s="1150"/>
      <c r="BY63" s="1310" t="s">
        <v>2037</v>
      </c>
      <c r="BZ63" s="1311" t="s">
        <v>2038</v>
      </c>
      <c r="CA63" s="1311" t="s">
        <v>2039</v>
      </c>
      <c r="CB63" s="1311" t="s">
        <v>16</v>
      </c>
      <c r="CC63" s="1311" t="s">
        <v>2040</v>
      </c>
      <c r="CD63" s="1311" t="s">
        <v>882</v>
      </c>
      <c r="CE63" s="1313" t="s">
        <v>2041</v>
      </c>
      <c r="CG63" s="1310" t="s">
        <v>2037</v>
      </c>
      <c r="CH63" s="1311" t="s">
        <v>2038</v>
      </c>
      <c r="CI63" s="1311" t="s">
        <v>2039</v>
      </c>
      <c r="CJ63" s="1311" t="s">
        <v>16</v>
      </c>
      <c r="CK63" s="1311" t="s">
        <v>2040</v>
      </c>
      <c r="CL63" s="1311" t="s">
        <v>882</v>
      </c>
      <c r="CM63" s="1313" t="s">
        <v>2041</v>
      </c>
      <c r="CO63" s="1310" t="s">
        <v>2037</v>
      </c>
      <c r="CP63" s="1311" t="s">
        <v>2038</v>
      </c>
      <c r="CQ63" s="1311" t="s">
        <v>2039</v>
      </c>
      <c r="CR63" s="1311" t="s">
        <v>16</v>
      </c>
      <c r="CS63" s="1311" t="s">
        <v>2040</v>
      </c>
      <c r="CT63" s="1311" t="s">
        <v>882</v>
      </c>
      <c r="CU63" s="1313" t="s">
        <v>2041</v>
      </c>
      <c r="CW63" s="3">
        <v>1</v>
      </c>
    </row>
    <row r="64" spans="1:101" s="877" customFormat="1" ht="21" customHeight="1">
      <c r="A64" s="1129" t="s">
        <v>22</v>
      </c>
      <c r="B64" s="1145" t="str">
        <f t="shared" si="9"/>
        <v>A</v>
      </c>
      <c r="C64" s="1190" cm="1">
        <f t="array" ref="C64">SUMPRODUCT(LEN(D64:J64))</f>
        <v>0</v>
      </c>
      <c r="D64" s="207"/>
      <c r="E64" s="212"/>
      <c r="F64" s="212"/>
      <c r="G64" s="212"/>
      <c r="H64" s="212"/>
      <c r="I64" s="212"/>
      <c r="J64" s="213"/>
      <c r="K64" s="528" t="s">
        <v>22</v>
      </c>
      <c r="L64" s="28" t="s">
        <v>11</v>
      </c>
      <c r="M64" s="34" t="str">
        <f>M67</f>
        <v>F FEUILLES DE MERINGUE | pâtisserie--ENTREMET| Auteur &gt; recette Béghin Say de Jean-Jacques Borne MOF 1994</v>
      </c>
      <c r="N64" s="35">
        <f>N67</f>
        <v>18</v>
      </c>
      <c r="O64" s="35" t="str">
        <f>O67</f>
        <v>assiettes</v>
      </c>
      <c r="P64" s="36" t="str">
        <f>P67</f>
        <v>Recette mère ► MILLE-FEUILLE meringue et chiboust pamplemousse aux fraises des bois</v>
      </c>
      <c r="Q64" s="44" t="s">
        <v>33</v>
      </c>
      <c r="R64" s="45"/>
      <c r="S64" s="45"/>
      <c r="T64" s="46" t="s">
        <v>34</v>
      </c>
      <c r="U64" s="1738" t="str">
        <f>V67&amp;" "&amp;W67&amp;" ► Famille = "&amp;AA61&amp;" ► "&amp;T61&amp;" "&amp;Z64&amp;" "&amp;AA64&amp;" "&amp;AB64&amp;" "&amp;AC64</f>
        <v>Recette mère ► MILLE-FEUILLE meringue et chiboust pamplemousse aux fraises des bois ► Famille = pâtisserie--ENTREMET ► FEUILLES DE MERINGUE  ⓫  Dupliquée pour 36 couverts</v>
      </c>
      <c r="V64" s="1738"/>
      <c r="W64" s="1738"/>
      <c r="X64" s="47"/>
      <c r="Y64" s="47"/>
      <c r="Z64" s="42"/>
      <c r="AA64" s="48" t="s">
        <v>36</v>
      </c>
      <c r="AB64" s="49">
        <v>36</v>
      </c>
      <c r="AC64" s="50" t="str">
        <f>AC66</f>
        <v>couverts</v>
      </c>
      <c r="AD64" s="1230" t="str">
        <f t="shared" si="16"/>
        <v>►</v>
      </c>
      <c r="AE64" s="1231" t="str">
        <f t="shared" si="45"/>
        <v/>
      </c>
      <c r="AF64" s="1232">
        <f t="shared" si="18"/>
        <v>0</v>
      </c>
      <c r="AG64" s="1252">
        <f t="shared" si="26"/>
        <v>0</v>
      </c>
      <c r="AH64" s="1234">
        <f t="shared" si="27"/>
        <v>0</v>
      </c>
      <c r="AI64" s="1235">
        <f t="shared" si="28"/>
        <v>0</v>
      </c>
      <c r="AJ64" s="1236">
        <f t="shared" si="42"/>
        <v>0</v>
      </c>
      <c r="AK64" s="1237">
        <f t="shared" si="19"/>
        <v>0</v>
      </c>
      <c r="AL64" s="1238">
        <f t="shared" si="46"/>
        <v>0</v>
      </c>
      <c r="AM64" s="1268"/>
      <c r="AN64" s="1240" t="str">
        <f t="shared" si="36"/>
        <v/>
      </c>
      <c r="AO64" s="1241">
        <f t="shared" si="30"/>
        <v>0</v>
      </c>
      <c r="AP64" s="1242">
        <f t="shared" si="20"/>
        <v>0</v>
      </c>
      <c r="AQ64" s="1269" cm="1">
        <f t="array" ref="AQ64">IF(AF64&lt;&gt;1,0,IF(OR(AO64="",N(AO64)&lt;=0.000000001),"",IF(OR(AI64="",N(AI64)&lt;=0.000000001),0,IF(ISNUMBER(AO64),IFERROR(_xlfn.LET(_xlpm.r,_xlfn.XLOOKUP(U64,$BD$15:$BD$62,ROW($BD$15:$BD$62),_xlfn.XLOOKUP(U64,$BE$15:$BE$62,ROW($BE$15:$BE$62),_xlfn.XLOOKUP(U64,$BF$15:$BF$62,ROW($BF$15:$BF$62),""))),_xlpm.p,_xlpm.r-MIN(ROW($BD$15:$BD$62))+1,_xlpm.f,INDEX($BG$15:$BG$62,_xlpm.p),_xlpm.u,INDEX($BH$15:$BH$62,_xlpm.p),_xlpm.s,INDEX($BJ$15:$BJ$62,_xlpm.p),_xlpm.q,N(AO64)/_xlpm.f,IF(_xlpm.q&gt;=_xlpm.s,ROUND(_xlpm.q,1)&amp;" "&amp;U64&amp;" = "&amp;ROUND(_xlpm.q*_xlpm.f,1)&amp;" "&amp;_xlpm.u,ROUND(_xlpm.q,1)&amp;" "&amp;U64)),""),""))))</f>
        <v>0</v>
      </c>
      <c r="AR64" s="1259"/>
      <c r="AS64" s="1241">
        <f t="shared" si="43"/>
        <v>0</v>
      </c>
      <c r="AT64" s="1242" t="str">
        <f t="shared" si="31"/>
        <v/>
      </c>
      <c r="AU64" s="1245">
        <f t="shared" si="34"/>
        <v>0</v>
      </c>
      <c r="AV64" s="1246" t="str">
        <f t="shared" si="32"/>
        <v/>
      </c>
      <c r="AW64" s="1247"/>
      <c r="AX64" s="1248">
        <f t="shared" si="22"/>
        <v>0</v>
      </c>
      <c r="AY64" s="1249" t="str">
        <f t="shared" si="44"/>
        <v/>
      </c>
      <c r="AZ64" s="276" t="s">
        <v>22</v>
      </c>
      <c r="BA64" s="1221">
        <f t="shared" si="24"/>
        <v>0</v>
      </c>
      <c r="BB64" s="1222">
        <f t="shared" si="33"/>
        <v>0</v>
      </c>
      <c r="BC64" s="1020"/>
      <c r="BD64" s="1912"/>
      <c r="BE64" s="1912"/>
      <c r="BF64" s="1912"/>
      <c r="BG64" s="1912"/>
      <c r="BH64" s="1912"/>
      <c r="BI64" s="1912"/>
      <c r="BJ64" s="1912"/>
      <c r="BK64" s="1912"/>
      <c r="BL64"/>
      <c r="BM64"/>
      <c r="BN64"/>
      <c r="BO64"/>
      <c r="BP64"/>
      <c r="BQ64"/>
      <c r="BR64" s="1153" t="str">
        <f t="shared" si="10"/>
        <v>►</v>
      </c>
      <c r="BS64" s="1913" t="s">
        <v>2042</v>
      </c>
      <c r="BT64" s="1913"/>
      <c r="BU64" s="1913"/>
      <c r="BV64" s="1913"/>
      <c r="BW64" s="1913"/>
      <c r="BX64" s="1150"/>
      <c r="BY64" s="1036"/>
      <c r="BZ64" s="134"/>
      <c r="CA64" s="134"/>
      <c r="CB64" s="134"/>
      <c r="CC64" s="134"/>
      <c r="CD64" s="134"/>
      <c r="CE64" s="1299" t="s">
        <v>2719</v>
      </c>
      <c r="CG64" s="1036"/>
      <c r="CH64" s="134"/>
      <c r="CI64" s="134"/>
      <c r="CJ64" s="134"/>
      <c r="CK64" s="134"/>
      <c r="CL64" s="134"/>
      <c r="CM64" s="1299" t="s">
        <v>2719</v>
      </c>
      <c r="CO64" s="1914" t="s">
        <v>2043</v>
      </c>
      <c r="CP64" s="1915"/>
      <c r="CQ64" s="1915"/>
      <c r="CR64" s="1915"/>
      <c r="CS64" s="1915"/>
      <c r="CT64" s="1915"/>
      <c r="CU64" s="1916"/>
      <c r="CW64" s="3">
        <v>1</v>
      </c>
    </row>
    <row r="65" spans="1:101" s="877" customFormat="1" ht="21" customHeight="1">
      <c r="A65" s="1129" t="s">
        <v>22</v>
      </c>
      <c r="B65" s="1145" t="str">
        <f t="shared" si="9"/>
        <v>A</v>
      </c>
      <c r="C65" s="1190" cm="1">
        <f t="array" ref="C65">SUMPRODUCT(LEN(D65:J65))</f>
        <v>0</v>
      </c>
      <c r="D65" s="207"/>
      <c r="E65" s="212"/>
      <c r="F65" s="212"/>
      <c r="G65" s="212"/>
      <c r="H65" s="212"/>
      <c r="I65" s="212"/>
      <c r="J65" s="213"/>
      <c r="K65" s="528" t="s">
        <v>22</v>
      </c>
      <c r="L65" s="28" t="s">
        <v>11</v>
      </c>
      <c r="M65" s="34" t="str">
        <f>M67</f>
        <v>F FEUILLES DE MERINGUE | pâtisserie--ENTREMET| Auteur &gt; recette Béghin Say de Jean-Jacques Borne MOF 1994</v>
      </c>
      <c r="N65" s="35">
        <f>N67</f>
        <v>18</v>
      </c>
      <c r="O65" s="35" t="str">
        <f>O67</f>
        <v>assiettes</v>
      </c>
      <c r="P65" s="36" t="str">
        <f>P67</f>
        <v>Recette mère ► MILLE-FEUILLE meringue et chiboust pamplemousse aux fraises des bois</v>
      </c>
      <c r="Q65" s="54">
        <v>18</v>
      </c>
      <c r="R65" s="55" t="s">
        <v>20</v>
      </c>
      <c r="S65" s="44"/>
      <c r="T65" s="44"/>
      <c r="U65" s="1738"/>
      <c r="V65" s="1738"/>
      <c r="W65" s="1738"/>
      <c r="X65" s="47"/>
      <c r="Y65" s="47"/>
      <c r="Z65" s="56"/>
      <c r="AA65" s="9"/>
      <c r="AB65" s="57" t="s">
        <v>41</v>
      </c>
      <c r="AC65" s="58" t="s">
        <v>42</v>
      </c>
      <c r="AD65" s="1230" t="str">
        <f t="shared" si="16"/>
        <v>►</v>
      </c>
      <c r="AE65" s="1231" t="str">
        <f t="shared" si="45"/>
        <v/>
      </c>
      <c r="AF65" s="1232">
        <f t="shared" si="18"/>
        <v>0</v>
      </c>
      <c r="AG65" s="1252">
        <f t="shared" si="26"/>
        <v>0</v>
      </c>
      <c r="AH65" s="1234">
        <f t="shared" si="27"/>
        <v>0</v>
      </c>
      <c r="AI65" s="1235">
        <f t="shared" si="28"/>
        <v>0</v>
      </c>
      <c r="AJ65" s="1236">
        <f t="shared" si="42"/>
        <v>0</v>
      </c>
      <c r="AK65" s="1253">
        <f t="shared" si="19"/>
        <v>0</v>
      </c>
      <c r="AL65" s="1254">
        <f t="shared" si="46"/>
        <v>0</v>
      </c>
      <c r="AM65" s="1268"/>
      <c r="AN65" s="1255" t="str">
        <f t="shared" si="36"/>
        <v/>
      </c>
      <c r="AO65" s="1256">
        <f t="shared" si="30"/>
        <v>0</v>
      </c>
      <c r="AP65" s="1257">
        <f t="shared" si="20"/>
        <v>0</v>
      </c>
      <c r="AQ65" s="1271" cm="1">
        <f t="array" ref="AQ65">IF(AF65&lt;&gt;1,0,IF(OR(AO65="",N(AO65)&lt;=0.000000001),"",IF(OR(AI65="",N(AI65)&lt;=0.000000001),0,IF(ISNUMBER(AO65),IFERROR(_xlfn.LET(_xlpm.r,_xlfn.XLOOKUP(U65,$BD$15:$BD$62,ROW($BD$15:$BD$62),_xlfn.XLOOKUP(U65,$BE$15:$BE$62,ROW($BE$15:$BE$62),_xlfn.XLOOKUP(U65,$BF$15:$BF$62,ROW($BF$15:$BF$62),""))),_xlpm.p,_xlpm.r-MIN(ROW($BD$15:$BD$62))+1,_xlpm.f,INDEX($BG$15:$BG$62,_xlpm.p),_xlpm.u,INDEX($BH$15:$BH$62,_xlpm.p),_xlpm.s,INDEX($BJ$15:$BJ$62,_xlpm.p),_xlpm.q,N(AO65)/_xlpm.f,IF(_xlpm.q&gt;=_xlpm.s,ROUND(_xlpm.q,1)&amp;" "&amp;U65&amp;" = "&amp;ROUND(_xlpm.q*_xlpm.f,1)&amp;" "&amp;_xlpm.u,ROUND(_xlpm.q,1)&amp;" "&amp;U65)),""),""))))</f>
        <v>0</v>
      </c>
      <c r="AR65" s="1259"/>
      <c r="AS65" s="1256">
        <f t="shared" si="43"/>
        <v>0</v>
      </c>
      <c r="AT65" s="1257" t="str">
        <f t="shared" si="31"/>
        <v/>
      </c>
      <c r="AU65" s="1260">
        <f t="shared" si="34"/>
        <v>0</v>
      </c>
      <c r="AV65" s="1261" t="str">
        <f t="shared" si="32"/>
        <v/>
      </c>
      <c r="AW65" s="1247"/>
      <c r="AX65" s="1262">
        <f t="shared" si="22"/>
        <v>0</v>
      </c>
      <c r="AY65" s="1249" t="str">
        <f t="shared" si="44"/>
        <v/>
      </c>
      <c r="AZ65" s="276" t="s">
        <v>22</v>
      </c>
      <c r="BA65" s="1221">
        <f t="shared" si="24"/>
        <v>0</v>
      </c>
      <c r="BB65" s="1222">
        <f t="shared" si="33"/>
        <v>0</v>
      </c>
      <c r="BC65" s="1314"/>
      <c r="BD65" s="1315" t="s">
        <v>2044</v>
      </c>
      <c r="BE65" s="1315"/>
      <c r="BF65" s="1315"/>
      <c r="BG65" s="1316"/>
      <c r="BH65" s="1317"/>
      <c r="BI65" s="1317"/>
      <c r="BJ65" s="1317"/>
      <c r="BL65"/>
      <c r="BM65"/>
      <c r="BN65"/>
      <c r="BO65"/>
      <c r="BP65"/>
      <c r="BQ65"/>
      <c r="BR65" s="1153" t="str">
        <f t="shared" si="10"/>
        <v>►</v>
      </c>
      <c r="BS65" s="1913"/>
      <c r="BT65" s="1913"/>
      <c r="BU65" s="1913"/>
      <c r="BV65" s="1913"/>
      <c r="BW65" s="1913"/>
      <c r="BX65" s="1150"/>
      <c r="BY65" s="1318">
        <v>19</v>
      </c>
      <c r="BZ65" s="1319">
        <v>18</v>
      </c>
      <c r="CA65" s="1319">
        <v>10</v>
      </c>
      <c r="CB65" s="1319">
        <v>16</v>
      </c>
      <c r="CC65" s="1319">
        <v>16</v>
      </c>
      <c r="CD65" s="1319">
        <v>11</v>
      </c>
      <c r="CE65" s="1320">
        <v>40</v>
      </c>
      <c r="CG65" s="1318">
        <v>19</v>
      </c>
      <c r="CH65" s="1319">
        <v>18</v>
      </c>
      <c r="CI65" s="1319">
        <v>10</v>
      </c>
      <c r="CJ65" s="1319">
        <v>16</v>
      </c>
      <c r="CK65" s="1319">
        <v>16</v>
      </c>
      <c r="CL65" s="1319">
        <v>11</v>
      </c>
      <c r="CM65" s="1320">
        <v>40</v>
      </c>
      <c r="CO65" s="1914"/>
      <c r="CP65" s="1915"/>
      <c r="CQ65" s="1915"/>
      <c r="CR65" s="1915"/>
      <c r="CS65" s="1915"/>
      <c r="CT65" s="1915"/>
      <c r="CU65" s="1916"/>
      <c r="CW65" s="3">
        <v>1</v>
      </c>
    </row>
    <row r="66" spans="1:101" s="877" customFormat="1" ht="21" customHeight="1" thickBot="1">
      <c r="A66" s="1129" t="s">
        <v>22</v>
      </c>
      <c r="B66" s="1145" t="str">
        <f t="shared" si="9"/>
        <v>►</v>
      </c>
      <c r="C66" s="1190" cm="1">
        <f t="array" ref="C66">SUMPRODUCT(LEN(D66:J66))</f>
        <v>0</v>
      </c>
      <c r="D66" s="207"/>
      <c r="E66" s="212"/>
      <c r="F66" s="212"/>
      <c r="G66" s="212"/>
      <c r="H66" s="212"/>
      <c r="I66" s="212"/>
      <c r="J66" s="213"/>
      <c r="K66" s="528" t="s">
        <v>22</v>
      </c>
      <c r="L66" s="28" t="s">
        <v>16</v>
      </c>
      <c r="M66" s="34" t="str">
        <f>M67</f>
        <v>F FEUILLES DE MERINGUE | pâtisserie--ENTREMET| Auteur &gt; recette Béghin Say de Jean-Jacques Borne MOF 1994</v>
      </c>
      <c r="N66" s="35">
        <f>N67</f>
        <v>18</v>
      </c>
      <c r="O66" s="35" t="str">
        <f>O67</f>
        <v>assiettes</v>
      </c>
      <c r="P66" s="36" t="str">
        <f>P67</f>
        <v>Recette mère ► MILLE-FEUILLE meringue et chiboust pamplemousse aux fraises des bois</v>
      </c>
      <c r="Q66" s="63" t="s">
        <v>51</v>
      </c>
      <c r="R66" s="64">
        <f>Z76</f>
        <v>0.33000000000000007</v>
      </c>
      <c r="S66" s="65"/>
      <c r="T66" s="65"/>
      <c r="U66" s="66"/>
      <c r="V66" s="66"/>
      <c r="W66" s="66"/>
      <c r="X66" s="66"/>
      <c r="Y66" s="66"/>
      <c r="Z66"/>
      <c r="AA66" s="67" t="s">
        <v>52</v>
      </c>
      <c r="AB66" s="1701">
        <v>18</v>
      </c>
      <c r="AC66" s="68" t="s">
        <v>37</v>
      </c>
      <c r="AD66" s="1230" t="str">
        <f t="shared" si="16"/>
        <v>►</v>
      </c>
      <c r="AE66" s="1231" t="str">
        <f t="shared" si="45"/>
        <v/>
      </c>
      <c r="AF66" s="1232">
        <f t="shared" si="18"/>
        <v>0</v>
      </c>
      <c r="AG66" s="1252">
        <f t="shared" si="26"/>
        <v>0</v>
      </c>
      <c r="AH66" s="1234">
        <f t="shared" si="27"/>
        <v>0</v>
      </c>
      <c r="AI66" s="1235">
        <f t="shared" si="28"/>
        <v>0</v>
      </c>
      <c r="AJ66" s="1236">
        <f t="shared" si="42"/>
        <v>0</v>
      </c>
      <c r="AK66" s="1237">
        <f t="shared" si="19"/>
        <v>0</v>
      </c>
      <c r="AL66" s="1238">
        <f t="shared" si="46"/>
        <v>0</v>
      </c>
      <c r="AM66" s="1268"/>
      <c r="AN66" s="1240" t="str">
        <f t="shared" si="36"/>
        <v/>
      </c>
      <c r="AO66" s="1241">
        <f t="shared" si="30"/>
        <v>0</v>
      </c>
      <c r="AP66" s="1242">
        <f t="shared" si="20"/>
        <v>0</v>
      </c>
      <c r="AQ66" s="1269" cm="1">
        <f t="array" ref="AQ66">IF(AF66&lt;&gt;1,0,IF(OR(AO66="",N(AO66)&lt;=0.000000001),"",IF(OR(AI66="",N(AI66)&lt;=0.000000001),0,IF(ISNUMBER(AO66),IFERROR(_xlfn.LET(_xlpm.r,_xlfn.XLOOKUP(U66,$BD$15:$BD$62,ROW($BD$15:$BD$62),_xlfn.XLOOKUP(U66,$BE$15:$BE$62,ROW($BE$15:$BE$62),_xlfn.XLOOKUP(U66,$BF$15:$BF$62,ROW($BF$15:$BF$62),""))),_xlpm.p,_xlpm.r-MIN(ROW($BD$15:$BD$62))+1,_xlpm.f,INDEX($BG$15:$BG$62,_xlpm.p),_xlpm.u,INDEX($BH$15:$BH$62,_xlpm.p),_xlpm.s,INDEX($BJ$15:$BJ$62,_xlpm.p),_xlpm.q,N(AO66)/_xlpm.f,IF(_xlpm.q&gt;=_xlpm.s,ROUND(_xlpm.q,1)&amp;" "&amp;U66&amp;" = "&amp;ROUND(_xlpm.q*_xlpm.f,1)&amp;" "&amp;_xlpm.u,ROUND(_xlpm.q,1)&amp;" "&amp;U66)),""),""))))</f>
        <v>0</v>
      </c>
      <c r="AR66" s="1259"/>
      <c r="AS66" s="1241">
        <f t="shared" si="43"/>
        <v>0</v>
      </c>
      <c r="AT66" s="1242" t="str">
        <f t="shared" si="31"/>
        <v/>
      </c>
      <c r="AU66" s="1245">
        <f t="shared" si="34"/>
        <v>0</v>
      </c>
      <c r="AV66" s="1246" t="str">
        <f t="shared" si="32"/>
        <v/>
      </c>
      <c r="AW66" s="1247"/>
      <c r="AX66" s="1248">
        <f t="shared" si="22"/>
        <v>0</v>
      </c>
      <c r="AY66" s="1249" t="str">
        <f t="shared" si="44"/>
        <v/>
      </c>
      <c r="AZ66" s="276" t="s">
        <v>22</v>
      </c>
      <c r="BA66" s="1221">
        <f t="shared" si="24"/>
        <v>0</v>
      </c>
      <c r="BB66" s="1222">
        <f t="shared" si="33"/>
        <v>0</v>
      </c>
      <c r="BC66" s="1314"/>
      <c r="BD66" s="280"/>
      <c r="BE66" s="280"/>
      <c r="BF66" s="280"/>
      <c r="BG66" s="280"/>
      <c r="BH66" s="280"/>
      <c r="BI66" s="280"/>
      <c r="BJ66" s="280"/>
      <c r="BK66" s="280"/>
      <c r="BL66"/>
      <c r="BM66"/>
      <c r="BN66"/>
      <c r="BO66"/>
      <c r="BP66"/>
      <c r="BQ66"/>
      <c r="BR66" s="1153" t="str">
        <f t="shared" si="10"/>
        <v>►</v>
      </c>
      <c r="BS66" s="1276"/>
      <c r="BT66" s="1025"/>
      <c r="BU66" s="1025"/>
      <c r="BV66" s="1026"/>
      <c r="BW66" s="1026"/>
      <c r="BX66" s="1150"/>
      <c r="BY66" s="1321">
        <f t="shared" ref="BY66:CE66" ca="1" si="47">CELL("largeur",BY66)</f>
        <v>19</v>
      </c>
      <c r="BZ66" s="1322">
        <f t="shared" ca="1" si="47"/>
        <v>18</v>
      </c>
      <c r="CA66" s="1322">
        <f t="shared" ca="1" si="47"/>
        <v>10</v>
      </c>
      <c r="CB66" s="1322">
        <f t="shared" ca="1" si="47"/>
        <v>16</v>
      </c>
      <c r="CC66" s="1322">
        <f t="shared" ca="1" si="47"/>
        <v>16</v>
      </c>
      <c r="CD66" s="1322">
        <f t="shared" ca="1" si="47"/>
        <v>11</v>
      </c>
      <c r="CE66" s="1323">
        <f t="shared" ca="1" si="47"/>
        <v>40</v>
      </c>
      <c r="CG66" s="1321">
        <f t="shared" ref="CG66:CM66" ca="1" si="48">CELL("largeur",CG66)</f>
        <v>19</v>
      </c>
      <c r="CH66" s="1322">
        <f t="shared" ca="1" si="48"/>
        <v>18</v>
      </c>
      <c r="CI66" s="1322">
        <f t="shared" ca="1" si="48"/>
        <v>10</v>
      </c>
      <c r="CJ66" s="1322">
        <f t="shared" ca="1" si="48"/>
        <v>16</v>
      </c>
      <c r="CK66" s="1322">
        <f t="shared" ca="1" si="48"/>
        <v>16</v>
      </c>
      <c r="CL66" s="1322">
        <f t="shared" ca="1" si="48"/>
        <v>11</v>
      </c>
      <c r="CM66" s="1323">
        <f t="shared" ca="1" si="48"/>
        <v>40</v>
      </c>
      <c r="CO66" s="1318">
        <v>19</v>
      </c>
      <c r="CP66" s="1319">
        <v>18</v>
      </c>
      <c r="CQ66" s="1319">
        <v>10</v>
      </c>
      <c r="CR66" s="1319">
        <v>16</v>
      </c>
      <c r="CS66" s="1319">
        <v>16</v>
      </c>
      <c r="CT66" s="1319">
        <v>11</v>
      </c>
      <c r="CU66" s="1320">
        <v>40</v>
      </c>
      <c r="CW66" s="3">
        <v>1</v>
      </c>
    </row>
    <row r="67" spans="1:101" s="877" customFormat="1" ht="21" customHeight="1" thickBot="1">
      <c r="A67" s="1129" t="s">
        <v>22</v>
      </c>
      <c r="B67" s="1145" t="str">
        <f t="shared" si="9"/>
        <v>►</v>
      </c>
      <c r="C67" s="1190" cm="1">
        <f t="array" ref="C67">SUMPRODUCT(LEN(D67:J67))</f>
        <v>0</v>
      </c>
      <c r="D67" s="207"/>
      <c r="E67" s="212"/>
      <c r="F67" s="212"/>
      <c r="G67" s="212"/>
      <c r="H67" s="212"/>
      <c r="I67" s="212"/>
      <c r="J67" s="213"/>
      <c r="K67" s="528" t="s">
        <v>22</v>
      </c>
      <c r="L67" s="73" t="s">
        <v>16</v>
      </c>
      <c r="M67" s="74" t="str">
        <f>Q67</f>
        <v>F FEUILLES DE MERINGUE | pâtisserie--ENTREMET| Auteur &gt; recette Béghin Say de Jean-Jacques Borne MOF 1994</v>
      </c>
      <c r="N67" s="75">
        <f>Q65</f>
        <v>18</v>
      </c>
      <c r="O67" s="74" t="str">
        <f>R65</f>
        <v>assiettes</v>
      </c>
      <c r="P67" s="76" t="str">
        <f>V67&amp;" "&amp;W67</f>
        <v>Recette mère ► MILLE-FEUILLE meringue et chiboust pamplemousse aux fraises des bois</v>
      </c>
      <c r="Q67" s="77" t="str">
        <f>UPPER(LEFT(T61,1))&amp;" "&amp;T61&amp;" | "&amp;AA61&amp;"| "&amp;T63&amp;" "&amp;U63</f>
        <v>F FEUILLES DE MERINGUE | pâtisserie--ENTREMET| Auteur &gt; recette Béghin Say de Jean-Jacques Borne MOF 1994</v>
      </c>
      <c r="R67" s="78" t="s">
        <v>55</v>
      </c>
      <c r="S67" s="1739" t="s">
        <v>56</v>
      </c>
      <c r="T67" s="1739"/>
      <c r="U67" s="1739"/>
      <c r="V67" s="79" t="str">
        <f>IF(ISTEXT(W67),"Recette mère ►",R67)</f>
        <v>Recette mère ►</v>
      </c>
      <c r="W67" s="80" t="s">
        <v>57</v>
      </c>
      <c r="X67" s="80"/>
      <c r="Y67" s="80"/>
      <c r="Z67" s="81"/>
      <c r="AA67" s="81"/>
      <c r="AB67" s="81"/>
      <c r="AC67" s="1110" t="s">
        <v>912</v>
      </c>
      <c r="AD67" s="1230" t="str">
        <f t="shared" si="16"/>
        <v>►</v>
      </c>
      <c r="AE67" s="1231" t="str">
        <f t="shared" si="45"/>
        <v/>
      </c>
      <c r="AF67" s="1232">
        <f t="shared" si="18"/>
        <v>0</v>
      </c>
      <c r="AG67" s="1252">
        <f t="shared" si="26"/>
        <v>0</v>
      </c>
      <c r="AH67" s="1234">
        <f t="shared" si="27"/>
        <v>0</v>
      </c>
      <c r="AI67" s="1235">
        <f t="shared" si="28"/>
        <v>0</v>
      </c>
      <c r="AJ67" s="1236">
        <f t="shared" si="42"/>
        <v>0</v>
      </c>
      <c r="AK67" s="1253">
        <f t="shared" si="19"/>
        <v>0</v>
      </c>
      <c r="AL67" s="1254">
        <f t="shared" si="46"/>
        <v>0</v>
      </c>
      <c r="AM67" s="1268"/>
      <c r="AN67" s="1255" t="str">
        <f t="shared" si="36"/>
        <v/>
      </c>
      <c r="AO67" s="1256">
        <f t="shared" si="30"/>
        <v>0</v>
      </c>
      <c r="AP67" s="1257">
        <f t="shared" si="20"/>
        <v>0</v>
      </c>
      <c r="AQ67" s="1271" cm="1">
        <f t="array" ref="AQ67">IF(AF67&lt;&gt;1,0,IF(OR(AO67="",N(AO67)&lt;=0.000000001),"",IF(OR(AI67="",N(AI67)&lt;=0.000000001),0,IF(ISNUMBER(AO67),IFERROR(_xlfn.LET(_xlpm.r,_xlfn.XLOOKUP(U67,$BD$15:$BD$62,ROW($BD$15:$BD$62),_xlfn.XLOOKUP(U67,$BE$15:$BE$62,ROW($BE$15:$BE$62),_xlfn.XLOOKUP(U67,$BF$15:$BF$62,ROW($BF$15:$BF$62),""))),_xlpm.p,_xlpm.r-MIN(ROW($BD$15:$BD$62))+1,_xlpm.f,INDEX($BG$15:$BG$62,_xlpm.p),_xlpm.u,INDEX($BH$15:$BH$62,_xlpm.p),_xlpm.s,INDEX($BJ$15:$BJ$62,_xlpm.p),_xlpm.q,N(AO67)/_xlpm.f,IF(_xlpm.q&gt;=_xlpm.s,ROUND(_xlpm.q,1)&amp;" "&amp;U67&amp;" = "&amp;ROUND(_xlpm.q*_xlpm.f,1)&amp;" "&amp;_xlpm.u,ROUND(_xlpm.q,1)&amp;" "&amp;U67)),""),""))))</f>
        <v>0</v>
      </c>
      <c r="AR67" s="1259"/>
      <c r="AS67" s="1256">
        <f t="shared" si="43"/>
        <v>0</v>
      </c>
      <c r="AT67" s="1257" t="str">
        <f t="shared" si="31"/>
        <v/>
      </c>
      <c r="AU67" s="1260">
        <f t="shared" si="34"/>
        <v>0</v>
      </c>
      <c r="AV67" s="1261" t="str">
        <f t="shared" si="32"/>
        <v/>
      </c>
      <c r="AW67" s="1247"/>
      <c r="AX67" s="1262">
        <f t="shared" si="22"/>
        <v>0</v>
      </c>
      <c r="AY67" s="1249" t="str">
        <f t="shared" si="44"/>
        <v/>
      </c>
      <c r="AZ67" s="276" t="s">
        <v>22</v>
      </c>
      <c r="BA67" s="1221">
        <f t="shared" si="24"/>
        <v>0</v>
      </c>
      <c r="BB67" s="1222">
        <f t="shared" si="33"/>
        <v>0</v>
      </c>
      <c r="BC67"/>
      <c r="BD67" s="1910" t="s">
        <v>2045</v>
      </c>
      <c r="BE67" s="1910"/>
      <c r="BF67" s="1910"/>
      <c r="BG67" s="1910"/>
      <c r="BH67" s="1910"/>
      <c r="BI67" s="1910"/>
      <c r="BJ67" s="1910"/>
      <c r="BK67" s="1910"/>
      <c r="BL67"/>
      <c r="BM67"/>
      <c r="BN67"/>
      <c r="BO67"/>
      <c r="BP67"/>
      <c r="BQ67"/>
      <c r="BR67" s="1153" t="str">
        <f t="shared" si="10"/>
        <v>►</v>
      </c>
      <c r="BS67" s="1917" t="s">
        <v>2046</v>
      </c>
      <c r="BT67" s="1917"/>
      <c r="BU67" s="1917"/>
      <c r="BV67" s="1917"/>
      <c r="BW67" s="1917"/>
      <c r="BX67" s="1150"/>
      <c r="CO67" s="1321">
        <f t="shared" ref="CO67:CU67" ca="1" si="49">CELL("largeur",CO67)</f>
        <v>19</v>
      </c>
      <c r="CP67" s="1322">
        <f t="shared" ca="1" si="49"/>
        <v>18</v>
      </c>
      <c r="CQ67" s="1322">
        <f t="shared" ca="1" si="49"/>
        <v>10</v>
      </c>
      <c r="CR67" s="1322">
        <f t="shared" ca="1" si="49"/>
        <v>16</v>
      </c>
      <c r="CS67" s="1322">
        <f t="shared" ca="1" si="49"/>
        <v>16</v>
      </c>
      <c r="CT67" s="1322">
        <f t="shared" ca="1" si="49"/>
        <v>11</v>
      </c>
      <c r="CU67" s="1323">
        <f t="shared" ca="1" si="49"/>
        <v>40</v>
      </c>
      <c r="CW67" s="3">
        <v>1</v>
      </c>
    </row>
    <row r="68" spans="1:101" s="877" customFormat="1" ht="21" customHeight="1">
      <c r="A68" s="1129" t="s">
        <v>22</v>
      </c>
      <c r="B68" s="1145" t="str">
        <f t="shared" si="9"/>
        <v>►</v>
      </c>
      <c r="C68" s="1190" cm="1">
        <f t="array" ref="C68">SUMPRODUCT(LEN(D68:J68))</f>
        <v>0</v>
      </c>
      <c r="D68" s="207"/>
      <c r="E68" s="212"/>
      <c r="F68" s="212"/>
      <c r="G68" s="212"/>
      <c r="H68" s="212"/>
      <c r="I68" s="212"/>
      <c r="J68" s="213"/>
      <c r="K68" s="528" t="s">
        <v>22</v>
      </c>
      <c r="L68" s="84" t="s">
        <v>16</v>
      </c>
      <c r="M68" s="85" t="str">
        <f>M67</f>
        <v>F FEUILLES DE MERINGUE | pâtisserie--ENTREMET| Auteur &gt; recette Béghin Say de Jean-Jacques Borne MOF 1994</v>
      </c>
      <c r="N68" s="85">
        <f>N67</f>
        <v>18</v>
      </c>
      <c r="O68" s="85" t="str">
        <f>O67</f>
        <v>assiettes</v>
      </c>
      <c r="P68" s="86" t="str">
        <f>P67</f>
        <v>Recette mère ► MILLE-FEUILLE meringue et chiboust pamplemousse aux fraises des bois</v>
      </c>
      <c r="Q68" s="13" t="s">
        <v>67</v>
      </c>
      <c r="R68" s="13" t="s">
        <v>68</v>
      </c>
      <c r="S68" s="13" t="s">
        <v>69</v>
      </c>
      <c r="T68" s="13" t="s">
        <v>70</v>
      </c>
      <c r="U68" s="87" t="s">
        <v>71</v>
      </c>
      <c r="V68" s="88" t="s">
        <v>72</v>
      </c>
      <c r="W68" s="89" t="s">
        <v>73</v>
      </c>
      <c r="X68" s="89" t="s">
        <v>74</v>
      </c>
      <c r="Y68" s="89" t="s">
        <v>75</v>
      </c>
      <c r="Z68" s="89" t="s">
        <v>76</v>
      </c>
      <c r="AA68" s="89" t="s">
        <v>77</v>
      </c>
      <c r="AB68" s="89" t="s">
        <v>78</v>
      </c>
      <c r="AC68" s="90" t="s">
        <v>79</v>
      </c>
      <c r="AD68" s="1230" t="str">
        <f t="shared" si="16"/>
        <v>►</v>
      </c>
      <c r="AE68" s="1231" t="str">
        <f t="shared" si="45"/>
        <v/>
      </c>
      <c r="AF68" s="1232">
        <f t="shared" si="18"/>
        <v>0</v>
      </c>
      <c r="AG68" s="1252">
        <f t="shared" si="26"/>
        <v>0</v>
      </c>
      <c r="AH68" s="1234">
        <f t="shared" si="27"/>
        <v>0</v>
      </c>
      <c r="AI68" s="1235">
        <f t="shared" si="28"/>
        <v>0</v>
      </c>
      <c r="AJ68" s="1236">
        <f t="shared" si="42"/>
        <v>0</v>
      </c>
      <c r="AK68" s="1237">
        <f t="shared" si="19"/>
        <v>0</v>
      </c>
      <c r="AL68" s="1238">
        <f t="shared" si="46"/>
        <v>0</v>
      </c>
      <c r="AM68" s="1268"/>
      <c r="AN68" s="1240" t="str">
        <f t="shared" si="36"/>
        <v/>
      </c>
      <c r="AO68" s="1241">
        <f t="shared" si="30"/>
        <v>0</v>
      </c>
      <c r="AP68" s="1242">
        <f t="shared" si="20"/>
        <v>0</v>
      </c>
      <c r="AQ68" s="1269" cm="1">
        <f t="array" ref="AQ68">IF(AF68&lt;&gt;1,0,IF(OR(AO68="",N(AO68)&lt;=0.000000001),"",IF(OR(AI68="",N(AI68)&lt;=0.000000001),0,IF(ISNUMBER(AO68),IFERROR(_xlfn.LET(_xlpm.r,_xlfn.XLOOKUP(U68,$BD$15:$BD$62,ROW($BD$15:$BD$62),_xlfn.XLOOKUP(U68,$BE$15:$BE$62,ROW($BE$15:$BE$62),_xlfn.XLOOKUP(U68,$BF$15:$BF$62,ROW($BF$15:$BF$62),""))),_xlpm.p,_xlpm.r-MIN(ROW($BD$15:$BD$62))+1,_xlpm.f,INDEX($BG$15:$BG$62,_xlpm.p),_xlpm.u,INDEX($BH$15:$BH$62,_xlpm.p),_xlpm.s,INDEX($BJ$15:$BJ$62,_xlpm.p),_xlpm.q,N(AO68)/_xlpm.f,IF(_xlpm.q&gt;=_xlpm.s,ROUND(_xlpm.q,1)&amp;" "&amp;U68&amp;" = "&amp;ROUND(_xlpm.q*_xlpm.f,1)&amp;" "&amp;_xlpm.u,ROUND(_xlpm.q,1)&amp;" "&amp;U68)),""),""))))</f>
        <v>0</v>
      </c>
      <c r="AR68" s="1259"/>
      <c r="AS68" s="1241">
        <f t="shared" si="43"/>
        <v>0</v>
      </c>
      <c r="AT68" s="1242" t="str">
        <f t="shared" si="31"/>
        <v/>
      </c>
      <c r="AU68" s="1245">
        <f t="shared" si="34"/>
        <v>0</v>
      </c>
      <c r="AV68" s="1246" t="str">
        <f t="shared" si="32"/>
        <v/>
      </c>
      <c r="AW68" s="1247"/>
      <c r="AX68" s="1248">
        <f t="shared" si="22"/>
        <v>0</v>
      </c>
      <c r="AY68" s="1249" t="str">
        <f t="shared" si="44"/>
        <v/>
      </c>
      <c r="AZ68" s="276" t="s">
        <v>22</v>
      </c>
      <c r="BA68" s="1221">
        <f t="shared" si="24"/>
        <v>0</v>
      </c>
      <c r="BB68" s="1222">
        <f t="shared" si="33"/>
        <v>0</v>
      </c>
      <c r="BC68"/>
      <c r="BD68" s="1910"/>
      <c r="BE68" s="1910"/>
      <c r="BF68" s="1910"/>
      <c r="BG68" s="1910"/>
      <c r="BH68" s="1910"/>
      <c r="BI68" s="1910"/>
      <c r="BJ68" s="1910"/>
      <c r="BK68" s="1910"/>
      <c r="BL68"/>
      <c r="BM68"/>
      <c r="BN68"/>
      <c r="BO68"/>
      <c r="BP68"/>
      <c r="BQ68"/>
      <c r="BR68" s="1153" t="str">
        <f t="shared" si="10"/>
        <v>►</v>
      </c>
      <c r="BS68" s="1917"/>
      <c r="BT68" s="1917"/>
      <c r="BU68" s="1917"/>
      <c r="BV68" s="1917"/>
      <c r="BW68" s="1917"/>
      <c r="BX68" s="1150"/>
      <c r="CW68" s="3">
        <v>1</v>
      </c>
    </row>
    <row r="69" spans="1:101" s="877" customFormat="1" ht="21" customHeight="1">
      <c r="A69" s="1129" t="s">
        <v>22</v>
      </c>
      <c r="B69" s="1145" t="str">
        <f t="shared" ref="B69:B132" si="50">L69</f>
        <v>A</v>
      </c>
      <c r="C69" s="1190" cm="1">
        <f t="array" ref="C69">SUMPRODUCT(LEN(D69:J69))</f>
        <v>0</v>
      </c>
      <c r="D69" s="207"/>
      <c r="E69" s="212"/>
      <c r="F69" s="212"/>
      <c r="G69" s="212"/>
      <c r="H69" s="212"/>
      <c r="I69" s="212"/>
      <c r="J69" s="213"/>
      <c r="K69" s="528" t="s">
        <v>22</v>
      </c>
      <c r="L69" s="28" t="s">
        <v>11</v>
      </c>
      <c r="M69" s="34" t="str">
        <f>M67</f>
        <v>F FEUILLES DE MERINGUE | pâtisserie--ENTREMET| Auteur &gt; recette Béghin Say de Jean-Jacques Borne MOF 1994</v>
      </c>
      <c r="N69" s="35">
        <f>N67</f>
        <v>18</v>
      </c>
      <c r="O69" s="34" t="str">
        <f>O67</f>
        <v>assiettes</v>
      </c>
      <c r="P69" s="36" t="str">
        <f>P67</f>
        <v>Recette mère ► MILLE-FEUILLE meringue et chiboust pamplemousse aux fraises des bois</v>
      </c>
      <c r="Q69" s="92" t="s">
        <v>80</v>
      </c>
      <c r="R69" s="93" t="s">
        <v>81</v>
      </c>
      <c r="S69" s="94"/>
      <c r="T69" s="1884" t="s">
        <v>82</v>
      </c>
      <c r="U69" s="1885" t="s">
        <v>83</v>
      </c>
      <c r="V69" s="1886" t="s">
        <v>84</v>
      </c>
      <c r="W69" s="95" t="s">
        <v>85</v>
      </c>
      <c r="X69" s="96" t="s">
        <v>51</v>
      </c>
      <c r="Y69" s="97" t="s">
        <v>86</v>
      </c>
      <c r="Z69" s="1887" t="s">
        <v>87</v>
      </c>
      <c r="AA69" s="1889" t="s">
        <v>86</v>
      </c>
      <c r="AB69" s="1881" t="s">
        <v>88</v>
      </c>
      <c r="AC69" s="1882" t="s">
        <v>89</v>
      </c>
      <c r="AD69" s="1230" t="str">
        <f t="shared" si="16"/>
        <v>►</v>
      </c>
      <c r="AE69" s="1231" t="str">
        <f t="shared" si="45"/>
        <v/>
      </c>
      <c r="AF69" s="1232">
        <f t="shared" si="18"/>
        <v>0</v>
      </c>
      <c r="AG69" s="1252">
        <f t="shared" si="26"/>
        <v>0</v>
      </c>
      <c r="AH69" s="1234">
        <f t="shared" si="27"/>
        <v>0</v>
      </c>
      <c r="AI69" s="1235">
        <f t="shared" si="28"/>
        <v>0</v>
      </c>
      <c r="AJ69" s="1236">
        <f t="shared" si="42"/>
        <v>0</v>
      </c>
      <c r="AK69" s="1253">
        <f t="shared" si="19"/>
        <v>0</v>
      </c>
      <c r="AL69" s="1254">
        <f t="shared" si="46"/>
        <v>0</v>
      </c>
      <c r="AM69" s="1268"/>
      <c r="AN69" s="1255" t="str">
        <f t="shared" si="36"/>
        <v/>
      </c>
      <c r="AO69" s="1256">
        <f t="shared" si="30"/>
        <v>0</v>
      </c>
      <c r="AP69" s="1257">
        <f t="shared" si="20"/>
        <v>0</v>
      </c>
      <c r="AQ69" s="1271" cm="1">
        <f t="array" ref="AQ69">IF(AF69&lt;&gt;1,0,IF(OR(AO69="",N(AO69)&lt;=0.000000001),"",IF(OR(AI69="",N(AI69)&lt;=0.000000001),0,IF(ISNUMBER(AO69),IFERROR(_xlfn.LET(_xlpm.r,_xlfn.XLOOKUP(U69,$BD$15:$BD$62,ROW($BD$15:$BD$62),_xlfn.XLOOKUP(U69,$BE$15:$BE$62,ROW($BE$15:$BE$62),_xlfn.XLOOKUP(U69,$BF$15:$BF$62,ROW($BF$15:$BF$62),""))),_xlpm.p,_xlpm.r-MIN(ROW($BD$15:$BD$62))+1,_xlpm.f,INDEX($BG$15:$BG$62,_xlpm.p),_xlpm.u,INDEX($BH$15:$BH$62,_xlpm.p),_xlpm.s,INDEX($BJ$15:$BJ$62,_xlpm.p),_xlpm.q,N(AO69)/_xlpm.f,IF(_xlpm.q&gt;=_xlpm.s,ROUND(_xlpm.q,1)&amp;" "&amp;U69&amp;" = "&amp;ROUND(_xlpm.q*_xlpm.f,1)&amp;" "&amp;_xlpm.u,ROUND(_xlpm.q,1)&amp;" "&amp;U69)),""),""))))</f>
        <v>0</v>
      </c>
      <c r="AR69" s="1259"/>
      <c r="AS69" s="1256">
        <f t="shared" si="43"/>
        <v>0</v>
      </c>
      <c r="AT69" s="1257" t="str">
        <f t="shared" si="31"/>
        <v/>
      </c>
      <c r="AU69" s="1260">
        <f t="shared" si="34"/>
        <v>0</v>
      </c>
      <c r="AV69" s="1261" t="str">
        <f t="shared" si="32"/>
        <v/>
      </c>
      <c r="AW69" s="1247"/>
      <c r="AX69" s="1262">
        <f t="shared" si="22"/>
        <v>0</v>
      </c>
      <c r="AY69" s="1249" t="str">
        <f t="shared" si="44"/>
        <v/>
      </c>
      <c r="AZ69" s="276" t="s">
        <v>22</v>
      </c>
      <c r="BA69" s="1221">
        <f t="shared" si="24"/>
        <v>0</v>
      </c>
      <c r="BB69" s="1222">
        <f t="shared" si="33"/>
        <v>0</v>
      </c>
      <c r="BD69" s="1910" t="s">
        <v>2047</v>
      </c>
      <c r="BE69" s="1910"/>
      <c r="BF69" s="1910"/>
      <c r="BG69" s="1910"/>
      <c r="BH69" s="1910"/>
      <c r="BI69" s="1910"/>
      <c r="BJ69" s="1910"/>
      <c r="BK69" s="1910"/>
      <c r="BL69"/>
      <c r="BM69"/>
      <c r="BN69"/>
      <c r="BO69"/>
      <c r="BP69"/>
      <c r="BQ69"/>
      <c r="BR69" s="1153" t="str">
        <f t="shared" ref="BR69:BR132" si="51">AD69</f>
        <v>►</v>
      </c>
      <c r="BS69" s="1276"/>
      <c r="BT69" s="1025"/>
      <c r="BU69" s="1025"/>
      <c r="BV69" s="1026"/>
      <c r="BW69" s="1026"/>
      <c r="BX69" s="1150"/>
      <c r="CW69" s="3">
        <v>1</v>
      </c>
    </row>
    <row r="70" spans="1:101" s="877" customFormat="1" ht="21" customHeight="1">
      <c r="A70" s="1129" t="s">
        <v>22</v>
      </c>
      <c r="B70" s="1145" t="str">
        <f t="shared" si="50"/>
        <v>A</v>
      </c>
      <c r="C70" s="1190" cm="1">
        <f t="array" ref="C70">SUMPRODUCT(LEN(D70:J70))</f>
        <v>0</v>
      </c>
      <c r="D70" s="207"/>
      <c r="E70" s="212"/>
      <c r="F70" s="212"/>
      <c r="G70" s="212"/>
      <c r="H70" s="212"/>
      <c r="I70" s="212"/>
      <c r="J70" s="213"/>
      <c r="K70" s="528" t="s">
        <v>22</v>
      </c>
      <c r="L70" s="28" t="s">
        <v>11</v>
      </c>
      <c r="M70" s="34" t="str">
        <f>M67</f>
        <v>F FEUILLES DE MERINGUE | pâtisserie--ENTREMET| Auteur &gt; recette Béghin Say de Jean-Jacques Borne MOF 1994</v>
      </c>
      <c r="N70" s="35">
        <f>N67</f>
        <v>18</v>
      </c>
      <c r="O70" s="34" t="str">
        <f>O67</f>
        <v>assiettes</v>
      </c>
      <c r="P70" s="36" t="str">
        <f>P67</f>
        <v>Recette mère ► MILLE-FEUILLE meringue et chiboust pamplemousse aux fraises des bois</v>
      </c>
      <c r="Q70" s="99" t="s">
        <v>94</v>
      </c>
      <c r="R70" s="100" t="s">
        <v>95</v>
      </c>
      <c r="S70" s="101" t="s">
        <v>96</v>
      </c>
      <c r="T70" s="1741"/>
      <c r="U70" s="1743"/>
      <c r="V70" s="1745"/>
      <c r="W70" s="102" t="s">
        <v>97</v>
      </c>
      <c r="X70" s="103" t="s">
        <v>98</v>
      </c>
      <c r="Y70" s="104">
        <v>1</v>
      </c>
      <c r="Z70" s="1888"/>
      <c r="AA70" s="1749"/>
      <c r="AB70" s="1751"/>
      <c r="AC70" s="1753"/>
      <c r="AD70" s="1230" t="str">
        <f t="shared" si="16"/>
        <v>►</v>
      </c>
      <c r="AE70" s="1231" t="str">
        <f t="shared" si="45"/>
        <v/>
      </c>
      <c r="AF70" s="1232">
        <f t="shared" si="18"/>
        <v>0</v>
      </c>
      <c r="AG70" s="1252">
        <f t="shared" si="26"/>
        <v>0</v>
      </c>
      <c r="AH70" s="1234">
        <f t="shared" si="27"/>
        <v>0</v>
      </c>
      <c r="AI70" s="1235">
        <f t="shared" si="28"/>
        <v>0</v>
      </c>
      <c r="AJ70" s="1236">
        <f t="shared" si="42"/>
        <v>0</v>
      </c>
      <c r="AK70" s="1237">
        <f t="shared" si="19"/>
        <v>0</v>
      </c>
      <c r="AL70" s="1238">
        <f t="shared" si="46"/>
        <v>0</v>
      </c>
      <c r="AM70" s="1268"/>
      <c r="AN70" s="1240" t="str">
        <f t="shared" si="36"/>
        <v/>
      </c>
      <c r="AO70" s="1241">
        <f t="shared" si="30"/>
        <v>0</v>
      </c>
      <c r="AP70" s="1242">
        <f t="shared" si="20"/>
        <v>0</v>
      </c>
      <c r="AQ70" s="1269" cm="1">
        <f t="array" ref="AQ70">IF(AF70&lt;&gt;1,0,IF(OR(AO70="",N(AO70)&lt;=0.000000001),"",IF(OR(AI70="",N(AI70)&lt;=0.000000001),0,IF(ISNUMBER(AO70),IFERROR(_xlfn.LET(_xlpm.r,_xlfn.XLOOKUP(U70,$BD$15:$BD$62,ROW($BD$15:$BD$62),_xlfn.XLOOKUP(U70,$BE$15:$BE$62,ROW($BE$15:$BE$62),_xlfn.XLOOKUP(U70,$BF$15:$BF$62,ROW($BF$15:$BF$62),""))),_xlpm.p,_xlpm.r-MIN(ROW($BD$15:$BD$62))+1,_xlpm.f,INDEX($BG$15:$BG$62,_xlpm.p),_xlpm.u,INDEX($BH$15:$BH$62,_xlpm.p),_xlpm.s,INDEX($BJ$15:$BJ$62,_xlpm.p),_xlpm.q,N(AO70)/_xlpm.f,IF(_xlpm.q&gt;=_xlpm.s,ROUND(_xlpm.q,1)&amp;" "&amp;U70&amp;" = "&amp;ROUND(_xlpm.q*_xlpm.f,1)&amp;" "&amp;_xlpm.u,ROUND(_xlpm.q,1)&amp;" "&amp;U70)),""),""))))</f>
        <v>0</v>
      </c>
      <c r="AR70" s="1259"/>
      <c r="AS70" s="1241">
        <f t="shared" si="43"/>
        <v>0</v>
      </c>
      <c r="AT70" s="1242" t="str">
        <f t="shared" si="31"/>
        <v/>
      </c>
      <c r="AU70" s="1245">
        <f t="shared" si="34"/>
        <v>0</v>
      </c>
      <c r="AV70" s="1246" t="str">
        <f t="shared" si="32"/>
        <v/>
      </c>
      <c r="AW70" s="1247"/>
      <c r="AX70" s="1248">
        <f t="shared" si="22"/>
        <v>0</v>
      </c>
      <c r="AY70" s="1249" t="str">
        <f t="shared" si="44"/>
        <v/>
      </c>
      <c r="AZ70" s="276" t="s">
        <v>22</v>
      </c>
      <c r="BA70" s="1221">
        <f t="shared" si="24"/>
        <v>0</v>
      </c>
      <c r="BB70" s="1222">
        <f t="shared" si="33"/>
        <v>0</v>
      </c>
      <c r="BD70" s="1910"/>
      <c r="BE70" s="1910"/>
      <c r="BF70" s="1910"/>
      <c r="BG70" s="1910"/>
      <c r="BH70" s="1910"/>
      <c r="BI70" s="1910"/>
      <c r="BJ70" s="1910"/>
      <c r="BK70" s="1910"/>
      <c r="BL70"/>
      <c r="BM70"/>
      <c r="BN70"/>
      <c r="BO70"/>
      <c r="BP70"/>
      <c r="BQ70"/>
      <c r="BR70" s="1153" t="str">
        <f t="shared" si="51"/>
        <v>►</v>
      </c>
      <c r="BS70" s="1276"/>
      <c r="BT70" s="1025"/>
      <c r="BU70" s="1025"/>
      <c r="BV70" s="1026"/>
      <c r="BW70" s="1026"/>
      <c r="BX70" s="1150"/>
      <c r="CW70" s="3">
        <v>1</v>
      </c>
    </row>
    <row r="71" spans="1:101" s="877" customFormat="1" ht="21" customHeight="1">
      <c r="A71" s="1129" t="s">
        <v>22</v>
      </c>
      <c r="B71" s="1145" t="str">
        <f t="shared" si="50"/>
        <v>A</v>
      </c>
      <c r="C71" s="1190" cm="1">
        <f t="array" ref="C71">SUMPRODUCT(LEN(D71:J71))</f>
        <v>0</v>
      </c>
      <c r="D71" s="207"/>
      <c r="E71" s="212"/>
      <c r="F71" s="212"/>
      <c r="G71" s="212"/>
      <c r="H71" s="212"/>
      <c r="I71" s="212"/>
      <c r="J71" s="213"/>
      <c r="K71" s="528" t="s">
        <v>22</v>
      </c>
      <c r="L71" s="28" t="s">
        <v>11</v>
      </c>
      <c r="M71" s="34" t="str">
        <f>M67</f>
        <v>F FEUILLES DE MERINGUE | pâtisserie--ENTREMET| Auteur &gt; recette Béghin Say de Jean-Jacques Borne MOF 1994</v>
      </c>
      <c r="N71" s="35">
        <f>N67</f>
        <v>18</v>
      </c>
      <c r="O71" s="34" t="str">
        <f>O67</f>
        <v>assiettes</v>
      </c>
      <c r="P71" s="36" t="str">
        <f>P67</f>
        <v>Recette mère ► MILLE-FEUILLE meringue et chiboust pamplemousse aux fraises des bois</v>
      </c>
      <c r="Q71" s="105"/>
      <c r="R71" s="106"/>
      <c r="S71" s="107" t="str">
        <f>IF(OR(ISTEXT(Q71), Q71&lt;=0, T71&lt;=0), "", "de")</f>
        <v/>
      </c>
      <c r="T71" s="108">
        <v>100</v>
      </c>
      <c r="U71" s="121" t="s">
        <v>102</v>
      </c>
      <c r="V71" s="110">
        <v>1</v>
      </c>
      <c r="W71" s="111" t="s">
        <v>3396</v>
      </c>
      <c r="X71" s="112">
        <f>IF(Z76=0,0,(Z71/Z76)*Y70*1000)</f>
        <v>303.030303030303</v>
      </c>
      <c r="Y71" s="113">
        <f>IF(Z76=0, 0, (Q71*V71)/(Z76*Y70))</f>
        <v>0</v>
      </c>
      <c r="Z71" s="114">
        <f>IFERROR(_xlfn.LET(_xlpm.v,IFERROR(_xlfn.XLOOKUP(U71,Q77:AC77,Q78:AC78),_xlfn.XLOOKUP(U71,Q79:AC79,Q80:AC80)),_xlpm.v*T71*IF(ISBLANK(Q71),1,Q71)),0)</f>
        <v>0.1</v>
      </c>
      <c r="AA71" s="115">
        <f>IF(OR(ISBLANK(AB66),AB66=0),0,Q71*AB64*V71/AB66)</f>
        <v>0</v>
      </c>
      <c r="AB71" s="116">
        <f>IF(OR(ISBLANK(AB66),AB66=0),0,Z71*V71*AB64/AB66)</f>
        <v>0.2</v>
      </c>
      <c r="AC71" s="117" t="str">
        <f>_xlfn.LET(_xlpm.unite,SUBSTITUTE(TRIM(U71)," (s)",""),_xlpm.val,AB71,_xlpm.estVol,COUNTIF(W77:AC77,_xlpm.unite)+COUNTIF(W79:AC79,_xlpm.unite)&gt;0,_xlpm.estPoids,COUNTIF(Q77:V77,_xlpm.unite)+COUNTIF(Q79:V79,_xlpm.unite)&gt;0,IF(_xlpm.estVol,IF(ROUND(_xlpm.val,3)&gt;=1,ROUND(_xlpm.val,3)&amp;" L",MAX(1,ROUND(_xlpm.val*100,0))&amp;" cl"),IF(_xlpm.estPoids,IF(ROUND(_xlpm.val,3)&gt;=1,ROUND(_xlpm.val,3)&amp;" Kg",MAX(1,ROUND(_xlpm.val*1000,0))&amp;" g"),"")))</f>
        <v>200 g</v>
      </c>
      <c r="AD71" s="1230" t="str">
        <f t="shared" si="16"/>
        <v>A</v>
      </c>
      <c r="AE71" s="1231" t="str">
        <f t="shared" si="45"/>
        <v>F FEUILLES DE MERINGUE | pâtisserie--ENTREMET| Auteur &gt; recette Béghin Say de Jean-Jacques Borne MOF 1994</v>
      </c>
      <c r="AF71" s="1232">
        <f t="shared" si="18"/>
        <v>1</v>
      </c>
      <c r="AG71" s="1252">
        <f t="shared" si="26"/>
        <v>0.1</v>
      </c>
      <c r="AH71" s="1234" t="str">
        <f t="shared" si="27"/>
        <v>Kg</v>
      </c>
      <c r="AI71" s="1235">
        <f t="shared" si="28"/>
        <v>18</v>
      </c>
      <c r="AJ71" s="1236" t="str">
        <f>_xlfn.LET(_xlpm.EPS,0.000000001,_xlpm.q,N(Q71),_xlpm.x,N(Z71),_xlpm.z,N(AB71),IF(AI71=0,0,IF(SUM(ABS(_xlpm.q),ABS(_xlpm.x),ABS(_xlpm.z))&gt;_xlpm.EPS,O71,"")))</f>
        <v>assiettes</v>
      </c>
      <c r="AK71" s="1253">
        <f t="shared" si="19"/>
        <v>10</v>
      </c>
      <c r="AL71" s="1254" t="str">
        <f t="shared" si="46"/>
        <v>assiettes</v>
      </c>
      <c r="AM71" s="1268"/>
      <c r="AN71" s="1255" t="str">
        <f t="shared" si="36"/>
        <v/>
      </c>
      <c r="AO71" s="1256">
        <f t="shared" si="30"/>
        <v>5.5555555555555559E-2</v>
      </c>
      <c r="AP71" s="1257" t="str">
        <f t="shared" si="20"/>
        <v>Kg</v>
      </c>
      <c r="AQ71" s="1271" t="str" cm="1">
        <f t="array" ref="AQ71">IF(AF71&lt;&gt;1,0,IF(OR(AO71="",N(AO71)&lt;=0.000000001),"",IF(OR(AI71="",N(AI71)&lt;=0.000000001),0,IF(ISNUMBER(AO71),IFERROR(_xlfn.LET(_xlpm.r,_xlfn.XLOOKUP(U71,$BD$15:$BD$62,ROW($BD$15:$BD$62),_xlfn.XLOOKUP(U71,$BE$15:$BE$62,ROW($BE$15:$BE$62),_xlfn.XLOOKUP(U71,$BF$15:$BF$62,ROW($BF$15:$BF$62),""))),_xlpm.p,_xlpm.r-MIN(ROW($BD$15:$BD$62))+1,_xlpm.f,INDEX($BG$15:$BG$62,_xlpm.p),_xlpm.u,INDEX($BH$15:$BH$62,_xlpm.p),_xlpm.s,INDEX($BJ$15:$BJ$62,_xlpm.p),_xlpm.q,N(AO71)/_xlpm.f,IF(_xlpm.q&gt;=_xlpm.s,ROUND(_xlpm.q,1)&amp;" "&amp;U71&amp;" = "&amp;ROUND(_xlpm.q*_xlpm.f,1)&amp;" "&amp;_xlpm.u,ROUND(_xlpm.q,1)&amp;" "&amp;U71)),""),""))))</f>
        <v>55.6 g</v>
      </c>
      <c r="AR71" s="1259"/>
      <c r="AS71" s="1256">
        <f t="shared" si="43"/>
        <v>5.5555555555555559E-2</v>
      </c>
      <c r="AT71" s="1257" t="str">
        <f t="shared" si="31"/>
        <v>Kg</v>
      </c>
      <c r="AU71" s="1260">
        <f t="shared" si="34"/>
        <v>0</v>
      </c>
      <c r="AV71" s="1261" t="str">
        <f t="shared" si="32"/>
        <v/>
      </c>
      <c r="AW71" s="1247">
        <v>1</v>
      </c>
      <c r="AX71" s="1262">
        <f t="shared" si="22"/>
        <v>5.5555555555555559E-2</v>
      </c>
      <c r="AY71" s="1249" t="str">
        <f t="shared" si="44"/>
        <v>blancs d'œufs</v>
      </c>
      <c r="AZ71" s="276" t="s">
        <v>22</v>
      </c>
      <c r="BA71" s="1221">
        <f t="shared" si="24"/>
        <v>0</v>
      </c>
      <c r="BB71" s="1222">
        <f t="shared" si="33"/>
        <v>0.55555555555555558</v>
      </c>
      <c r="BD71" s="280" t="s">
        <v>2048</v>
      </c>
      <c r="BE71" s="280"/>
      <c r="BF71" s="280"/>
      <c r="BG71" s="280"/>
      <c r="BH71" s="280"/>
      <c r="BI71" s="280"/>
      <c r="BJ71" s="280"/>
      <c r="BK71" s="280"/>
      <c r="BL71"/>
      <c r="BM71"/>
      <c r="BN71"/>
      <c r="BO71"/>
      <c r="BP71"/>
      <c r="BQ71"/>
      <c r="BR71" s="1153" t="str">
        <f t="shared" si="51"/>
        <v>A</v>
      </c>
      <c r="BS71" s="1037" t="s">
        <v>893</v>
      </c>
      <c r="BT71" s="1025"/>
      <c r="BU71" s="1029"/>
      <c r="BV71" s="1029"/>
      <c r="BW71" s="1029"/>
      <c r="BX71" s="1150"/>
      <c r="CW71" s="3">
        <v>1</v>
      </c>
    </row>
    <row r="72" spans="1:101" s="877" customFormat="1" ht="21" customHeight="1">
      <c r="A72" s="1129" t="s">
        <v>22</v>
      </c>
      <c r="B72" s="1145" t="str">
        <f t="shared" si="50"/>
        <v>A</v>
      </c>
      <c r="C72" s="1190" cm="1">
        <f t="array" ref="C72">SUMPRODUCT(LEN(D72:J72))</f>
        <v>0</v>
      </c>
      <c r="D72" s="207"/>
      <c r="E72" s="212"/>
      <c r="F72" s="212"/>
      <c r="G72" s="212"/>
      <c r="H72" s="212"/>
      <c r="I72" s="212"/>
      <c r="J72" s="213"/>
      <c r="K72" s="528" t="s">
        <v>22</v>
      </c>
      <c r="L72" s="120" t="str">
        <f>IF(W72&lt;&gt;"","A","►")</f>
        <v>A</v>
      </c>
      <c r="M72" s="34" t="str">
        <f>M67</f>
        <v>F FEUILLES DE MERINGUE | pâtisserie--ENTREMET| Auteur &gt; recette Béghin Say de Jean-Jacques Borne MOF 1994</v>
      </c>
      <c r="N72" s="35">
        <f>N67</f>
        <v>18</v>
      </c>
      <c r="O72" s="34" t="str">
        <f>O67</f>
        <v>assiettes</v>
      </c>
      <c r="P72" s="36" t="str">
        <f>P67</f>
        <v>Recette mère ► MILLE-FEUILLE meringue et chiboust pamplemousse aux fraises des bois</v>
      </c>
      <c r="Q72" s="105"/>
      <c r="R72" s="106"/>
      <c r="S72" s="107" t="str">
        <f>IF(OR(ISTEXT(Q72), Q72&lt;=0, T72&lt;=0), "", "de")</f>
        <v/>
      </c>
      <c r="T72" s="108">
        <v>100</v>
      </c>
      <c r="U72" s="121" t="s">
        <v>102</v>
      </c>
      <c r="V72" s="110">
        <v>1</v>
      </c>
      <c r="W72" s="111" t="s">
        <v>3397</v>
      </c>
      <c r="X72" s="112">
        <f>IF(Z76=0,0,(Z72/Z76)*Y70*1000)</f>
        <v>303.030303030303</v>
      </c>
      <c r="Y72" s="122">
        <f>IF(Z76=0, 0, (Q72*V72)/(Z76*Y70))</f>
        <v>0</v>
      </c>
      <c r="Z72" s="114">
        <f>IFERROR(_xlfn.LET(_xlpm.v,IFERROR(_xlfn.XLOOKUP(U72,Q77:AC77,Q78:AC78),_xlfn.XLOOKUP(U72,Q79:AC79,Q80:AC80)),_xlpm.v*T72*IF(ISBLANK(Q72),1,Q72)),0)</f>
        <v>0.1</v>
      </c>
      <c r="AA72" s="123">
        <f>IF(OR(ISBLANK(AB66),AB66=0),0,Q72*AB64*V72/AB66)</f>
        <v>0</v>
      </c>
      <c r="AB72" s="116">
        <f>IF(OR(ISBLANK(AB66),AB66=0),0,Z72*V72*AB64/AB66)</f>
        <v>0.2</v>
      </c>
      <c r="AC72" s="124" t="str">
        <f>_xlfn.LET(_xlpm.unite,SUBSTITUTE(TRIM(U72)," (s)",""),_xlpm.val,AB72,_xlpm.estVol,COUNTIF(W77:AC77,_xlpm.unite)+COUNTIF(W79:AC79,_xlpm.unite)&gt;0,_xlpm.estPoids,COUNTIF(Q77:V77,_xlpm.unite)+COUNTIF(Q79:V79,_xlpm.unite)&gt;0,IF(_xlpm.estVol,IF(ROUND(_xlpm.val,3)&gt;=1,ROUND(_xlpm.val,3)&amp;" L",MAX(1,ROUND(_xlpm.val*100,0))&amp;" cl"),IF(_xlpm.estPoids,IF(ROUND(_xlpm.val,3)&gt;=1,ROUND(_xlpm.val,3)&amp;" Kg",MAX(1,ROUND(_xlpm.val*1000,0))&amp;" g"),"")))</f>
        <v>200 g</v>
      </c>
      <c r="AD72" s="1230" t="str">
        <f t="shared" si="16"/>
        <v>A</v>
      </c>
      <c r="AE72" s="1231" t="str">
        <f t="shared" si="45"/>
        <v>F FEUILLES DE MERINGUE | pâtisserie--ENTREMET| Auteur &gt; recette Béghin Say de Jean-Jacques Borne MOF 1994</v>
      </c>
      <c r="AF72" s="1232">
        <f t="shared" si="18"/>
        <v>1</v>
      </c>
      <c r="AG72" s="1252">
        <f t="shared" si="26"/>
        <v>0.1</v>
      </c>
      <c r="AH72" s="1234" t="str">
        <f t="shared" si="27"/>
        <v>Kg</v>
      </c>
      <c r="AI72" s="1235">
        <f t="shared" si="28"/>
        <v>18</v>
      </c>
      <c r="AJ72" s="1236" t="str">
        <f t="shared" ref="AJ72:AJ135" si="52">_xlfn.LET(_xlpm.EPS,0.000000001,_xlpm.hasQ,AND(ISNUMBER(Q72),ABS(Q72)&gt;_xlpm.EPS),_xlpm.hasX,AND(ISNUMBER(Z72),ABS(Z72)&gt;_xlpm.EPS),_xlpm.hasZ,AND(ISNUMBER(AB72),ABS(AB72)&gt;_xlpm.EPS),IF(AI72=0,0,IF(OR(_xlpm.hasQ,_xlpm.hasX,_xlpm.hasZ),O72,"")))</f>
        <v>assiettes</v>
      </c>
      <c r="AK72" s="1237">
        <f t="shared" si="19"/>
        <v>10</v>
      </c>
      <c r="AL72" s="1238" t="str">
        <f t="shared" si="46"/>
        <v>assiettes</v>
      </c>
      <c r="AM72" s="1268"/>
      <c r="AN72" s="1240" t="str">
        <f t="shared" si="36"/>
        <v/>
      </c>
      <c r="AO72" s="1241">
        <f t="shared" si="30"/>
        <v>5.5555555555555559E-2</v>
      </c>
      <c r="AP72" s="1242" t="str">
        <f t="shared" si="20"/>
        <v>Kg</v>
      </c>
      <c r="AQ72" s="1269" t="str" cm="1">
        <f t="array" ref="AQ72">IF(AF72&lt;&gt;1,0,IF(OR(AO72="",N(AO72)&lt;=0.000000001),"",IF(OR(AI72="",N(AI72)&lt;=0.000000001),0,IF(ISNUMBER(AO72),IFERROR(_xlfn.LET(_xlpm.r,_xlfn.XLOOKUP(U72,$BD$15:$BD$62,ROW($BD$15:$BD$62),_xlfn.XLOOKUP(U72,$BE$15:$BE$62,ROW($BE$15:$BE$62),_xlfn.XLOOKUP(U72,$BF$15:$BF$62,ROW($BF$15:$BF$62),""))),_xlpm.p,_xlpm.r-MIN(ROW($BD$15:$BD$62))+1,_xlpm.f,INDEX($BG$15:$BG$62,_xlpm.p),_xlpm.u,INDEX($BH$15:$BH$62,_xlpm.p),_xlpm.s,INDEX($BJ$15:$BJ$62,_xlpm.p),_xlpm.q,N(AO72)/_xlpm.f,IF(_xlpm.q&gt;=_xlpm.s,ROUND(_xlpm.q,1)&amp;" "&amp;U72&amp;" = "&amp;ROUND(_xlpm.q*_xlpm.f,1)&amp;" "&amp;_xlpm.u,ROUND(_xlpm.q,1)&amp;" "&amp;U72)),""),""))))</f>
        <v>55.6 g</v>
      </c>
      <c r="AR72" s="1259"/>
      <c r="AS72" s="1241">
        <f t="shared" si="43"/>
        <v>5.5555555555555559E-2</v>
      </c>
      <c r="AT72" s="1242" t="str">
        <f t="shared" si="31"/>
        <v>Kg</v>
      </c>
      <c r="AU72" s="1245">
        <f t="shared" si="34"/>
        <v>0</v>
      </c>
      <c r="AV72" s="1246" t="str">
        <f t="shared" si="32"/>
        <v/>
      </c>
      <c r="AW72" s="1247">
        <v>1</v>
      </c>
      <c r="AX72" s="1248">
        <f t="shared" si="22"/>
        <v>5.5555555555555559E-2</v>
      </c>
      <c r="AY72" s="1249" t="str">
        <f t="shared" si="44"/>
        <v>sucre cristalisé</v>
      </c>
      <c r="AZ72" s="276" t="s">
        <v>22</v>
      </c>
      <c r="BA72" s="1221">
        <f t="shared" si="24"/>
        <v>0</v>
      </c>
      <c r="BB72" s="1222">
        <f t="shared" si="33"/>
        <v>0.55555555555555558</v>
      </c>
      <c r="BD72" s="280" t="s">
        <v>2049</v>
      </c>
      <c r="BE72" s="280"/>
      <c r="BF72" s="280"/>
      <c r="BG72" s="280"/>
      <c r="BH72" s="280"/>
      <c r="BI72" s="280"/>
      <c r="BJ72" s="280"/>
      <c r="BK72" s="280"/>
      <c r="BL72"/>
      <c r="BM72"/>
      <c r="BN72"/>
      <c r="BO72"/>
      <c r="BP72"/>
      <c r="BQ72"/>
      <c r="BR72" s="1153" t="str">
        <f t="shared" si="51"/>
        <v>A</v>
      </c>
      <c r="BS72" s="1037"/>
      <c r="BT72" s="1025"/>
      <c r="BU72" s="1029"/>
      <c r="BV72" s="1029"/>
      <c r="BW72" s="1029"/>
      <c r="BX72" s="1150"/>
      <c r="CW72" s="3">
        <v>1</v>
      </c>
    </row>
    <row r="73" spans="1:101" s="877" customFormat="1" ht="21" customHeight="1" thickBot="1">
      <c r="A73" s="1129" t="s">
        <v>22</v>
      </c>
      <c r="B73" s="1145" t="str">
        <f t="shared" si="50"/>
        <v>A</v>
      </c>
      <c r="C73" s="1190" cm="1">
        <f t="array" ref="C73">SUMPRODUCT(LEN(D73:J73))</f>
        <v>0</v>
      </c>
      <c r="D73" s="207"/>
      <c r="E73" s="212"/>
      <c r="F73" s="212"/>
      <c r="G73" s="212"/>
      <c r="H73" s="212"/>
      <c r="I73" s="212"/>
      <c r="J73" s="213"/>
      <c r="K73" s="528" t="s">
        <v>22</v>
      </c>
      <c r="L73" s="120" t="str">
        <f>IF(W73&lt;&gt;"","A","►")</f>
        <v>A</v>
      </c>
      <c r="M73" s="34" t="str">
        <f>M67</f>
        <v>F FEUILLES DE MERINGUE | pâtisserie--ENTREMET| Auteur &gt; recette Béghin Say de Jean-Jacques Borne MOF 1994</v>
      </c>
      <c r="N73" s="35">
        <f>N67</f>
        <v>18</v>
      </c>
      <c r="O73" s="34" t="str">
        <f>O67</f>
        <v>assiettes</v>
      </c>
      <c r="P73" s="36" t="str">
        <f>P67</f>
        <v>Recette mère ► MILLE-FEUILLE meringue et chiboust pamplemousse aux fraises des bois</v>
      </c>
      <c r="Q73" s="105"/>
      <c r="R73" s="125"/>
      <c r="S73" s="107" t="str">
        <f>IF(OR(ISTEXT(Q73), Q73&lt;=0, T73&lt;=0), "", "de")</f>
        <v/>
      </c>
      <c r="T73" s="108">
        <v>100</v>
      </c>
      <c r="U73" s="121" t="s">
        <v>102</v>
      </c>
      <c r="V73" s="110">
        <v>1</v>
      </c>
      <c r="W73" s="111" t="s">
        <v>3398</v>
      </c>
      <c r="X73" s="112">
        <f>IF(Z76=0,0,(Z73/Z76)*Y70*1000)</f>
        <v>303.030303030303</v>
      </c>
      <c r="Y73" s="122">
        <f>IF(Z76=0, 0, (Q73*V73)/(Z76*Y70))</f>
        <v>0</v>
      </c>
      <c r="Z73" s="114">
        <f>IFERROR(_xlfn.LET(_xlpm.v,IFERROR(_xlfn.XLOOKUP(U73,Q77:AC77,Q78:AC78),_xlfn.XLOOKUP(U73,Q79:AC79,Q80:AC80)),_xlpm.v*T73*IF(ISBLANK(Q73),1,Q73)),0)</f>
        <v>0.1</v>
      </c>
      <c r="AA73" s="127">
        <f>IF(OR(ISBLANK(AB66),AB66=0),0,Q73*AB64*V73/AB66)</f>
        <v>0</v>
      </c>
      <c r="AB73" s="116">
        <f>IF(OR(ISBLANK(AB66),AB66=0),0,Z73*V73*AB64/AB66)</f>
        <v>0.2</v>
      </c>
      <c r="AC73" s="128" t="str">
        <f>_xlfn.LET(_xlpm.unite,SUBSTITUTE(TRIM(U73)," (s)",""),_xlpm.val,AB73,_xlpm.estVol,COUNTIF(W77:AC77,_xlpm.unite)+COUNTIF(W79:AC79,_xlpm.unite)&gt;0,_xlpm.estPoids,COUNTIF(Q77:V77,_xlpm.unite)+COUNTIF(Q79:V79,_xlpm.unite)&gt;0,IF(_xlpm.estVol,IF(ROUND(_xlpm.val,3)&gt;=1,ROUND(_xlpm.val,3)&amp;" L",MAX(1,ROUND(_xlpm.val*100,0))&amp;" cl"),IF(_xlpm.estPoids,IF(ROUND(_xlpm.val,3)&gt;=1,ROUND(_xlpm.val,3)&amp;" Kg",MAX(1,ROUND(_xlpm.val*1000,0))&amp;" g"),"")))</f>
        <v>200 g</v>
      </c>
      <c r="AD73" s="1230" t="str">
        <f t="shared" si="16"/>
        <v>A</v>
      </c>
      <c r="AE73" s="1231" t="str">
        <f t="shared" si="45"/>
        <v>F FEUILLES DE MERINGUE | pâtisserie--ENTREMET| Auteur &gt; recette Béghin Say de Jean-Jacques Borne MOF 1994</v>
      </c>
      <c r="AF73" s="1232">
        <f t="shared" si="18"/>
        <v>1</v>
      </c>
      <c r="AG73" s="1252">
        <f t="shared" si="26"/>
        <v>0.1</v>
      </c>
      <c r="AH73" s="1234" t="str">
        <f t="shared" si="27"/>
        <v>Kg</v>
      </c>
      <c r="AI73" s="1235">
        <f t="shared" si="28"/>
        <v>18</v>
      </c>
      <c r="AJ73" s="1236" t="str">
        <f t="shared" si="52"/>
        <v>assiettes</v>
      </c>
      <c r="AK73" s="1253">
        <f t="shared" si="19"/>
        <v>10</v>
      </c>
      <c r="AL73" s="1254" t="str">
        <f t="shared" si="46"/>
        <v>assiettes</v>
      </c>
      <c r="AM73" s="1268"/>
      <c r="AN73" s="1255" t="str">
        <f t="shared" si="36"/>
        <v/>
      </c>
      <c r="AO73" s="1256">
        <f t="shared" si="30"/>
        <v>5.5555555555555559E-2</v>
      </c>
      <c r="AP73" s="1257" t="str">
        <f t="shared" si="20"/>
        <v>Kg</v>
      </c>
      <c r="AQ73" s="1271" t="str" cm="1">
        <f t="array" ref="AQ73">IF(AF73&lt;&gt;1,0,IF(OR(AO73="",N(AO73)&lt;=0.000000001),"",IF(OR(AI73="",N(AI73)&lt;=0.000000001),0,IF(ISNUMBER(AO73),IFERROR(_xlfn.LET(_xlpm.r,_xlfn.XLOOKUP(U73,$BD$15:$BD$62,ROW($BD$15:$BD$62),_xlfn.XLOOKUP(U73,$BE$15:$BE$62,ROW($BE$15:$BE$62),_xlfn.XLOOKUP(U73,$BF$15:$BF$62,ROW($BF$15:$BF$62),""))),_xlpm.p,_xlpm.r-MIN(ROW($BD$15:$BD$62))+1,_xlpm.f,INDEX($BG$15:$BG$62,_xlpm.p),_xlpm.u,INDEX($BH$15:$BH$62,_xlpm.p),_xlpm.s,INDEX($BJ$15:$BJ$62,_xlpm.p),_xlpm.q,N(AO73)/_xlpm.f,IF(_xlpm.q&gt;=_xlpm.s,ROUND(_xlpm.q,1)&amp;" "&amp;U73&amp;" = "&amp;ROUND(_xlpm.q*_xlpm.f,1)&amp;" "&amp;_xlpm.u,ROUND(_xlpm.q,1)&amp;" "&amp;U73)),""),""))))</f>
        <v>55.6 g</v>
      </c>
      <c r="AR73" s="1259"/>
      <c r="AS73" s="1256">
        <f t="shared" si="43"/>
        <v>5.5555555555555559E-2</v>
      </c>
      <c r="AT73" s="1257" t="str">
        <f t="shared" si="31"/>
        <v>Kg</v>
      </c>
      <c r="AU73" s="1260">
        <f t="shared" si="34"/>
        <v>0</v>
      </c>
      <c r="AV73" s="1261" t="str">
        <f t="shared" si="32"/>
        <v/>
      </c>
      <c r="AW73" s="1247">
        <v>1</v>
      </c>
      <c r="AX73" s="1262">
        <f t="shared" si="22"/>
        <v>5.5555555555555559E-2</v>
      </c>
      <c r="AY73" s="1249" t="str">
        <f t="shared" si="44"/>
        <v>sucre glace silice</v>
      </c>
      <c r="AZ73" s="276" t="s">
        <v>22</v>
      </c>
      <c r="BA73" s="1221">
        <f t="shared" si="24"/>
        <v>0</v>
      </c>
      <c r="BB73" s="1222">
        <f t="shared" si="33"/>
        <v>0.55555555555555558</v>
      </c>
      <c r="BL73"/>
      <c r="BM73"/>
      <c r="BN73"/>
      <c r="BO73"/>
      <c r="BP73"/>
      <c r="BQ73"/>
      <c r="BR73" s="1153" t="str">
        <f t="shared" si="51"/>
        <v>A</v>
      </c>
      <c r="BS73" s="1324" t="s">
        <v>894</v>
      </c>
      <c r="BT73" s="1029"/>
      <c r="BU73" s="1029"/>
      <c r="BV73" s="1029"/>
      <c r="BW73" s="1029"/>
      <c r="BX73" s="1150"/>
      <c r="CW73" s="3">
        <v>1</v>
      </c>
    </row>
    <row r="74" spans="1:101" s="877" customFormat="1" ht="21" customHeight="1">
      <c r="A74" s="1129" t="s">
        <v>22</v>
      </c>
      <c r="B74" s="1145" t="str">
        <f t="shared" si="50"/>
        <v>A</v>
      </c>
      <c r="C74" s="1190" cm="1">
        <f t="array" ref="C74">SUMPRODUCT(LEN(D74:J74))</f>
        <v>0</v>
      </c>
      <c r="D74" s="207"/>
      <c r="E74" s="212"/>
      <c r="F74" s="212"/>
      <c r="G74" s="212"/>
      <c r="H74" s="212"/>
      <c r="I74" s="212"/>
      <c r="J74" s="213"/>
      <c r="K74" s="528" t="s">
        <v>22</v>
      </c>
      <c r="L74" s="120" t="str">
        <f>IF(W74&lt;&gt;"","A","►")</f>
        <v>A</v>
      </c>
      <c r="M74" s="34" t="str">
        <f>M67</f>
        <v>F FEUILLES DE MERINGUE | pâtisserie--ENTREMET| Auteur &gt; recette Béghin Say de Jean-Jacques Borne MOF 1994</v>
      </c>
      <c r="N74" s="35">
        <f>N67</f>
        <v>18</v>
      </c>
      <c r="O74" s="34" t="str">
        <f>O67</f>
        <v>assiettes</v>
      </c>
      <c r="P74" s="36" t="str">
        <f>P67</f>
        <v>Recette mère ► MILLE-FEUILLE meringue et chiboust pamplemousse aux fraises des bois</v>
      </c>
      <c r="Q74" s="105"/>
      <c r="R74" s="125"/>
      <c r="S74" s="107" t="str">
        <f>IF(OR(ISTEXT(Q74), Q74&lt;=0, T74&lt;=0), "", "de")</f>
        <v/>
      </c>
      <c r="T74" s="108">
        <v>30</v>
      </c>
      <c r="U74" s="121" t="s">
        <v>102</v>
      </c>
      <c r="V74" s="110">
        <v>1</v>
      </c>
      <c r="W74" s="111" t="s">
        <v>3399</v>
      </c>
      <c r="X74" s="112">
        <f>IF(Z76=0,0,(Z74/Z76)*Y70*1000)</f>
        <v>90.909090909090878</v>
      </c>
      <c r="Y74" s="122">
        <f>IF(Z76=0, 0, (Q74*V74)/(Z76*Y70))</f>
        <v>0</v>
      </c>
      <c r="Z74" s="114">
        <f>IFERROR(_xlfn.LET(_xlpm.v,IFERROR(_xlfn.XLOOKUP(U74,Q77:AC77,Q78:AC78),_xlfn.XLOOKUP(U74,Q79:AC79,Q80:AC80)),_xlpm.v*T74*IF(ISBLANK(Q74),1,Q74)),0)</f>
        <v>0.03</v>
      </c>
      <c r="AA74" s="123">
        <f>IF(OR(ISBLANK(AB66),AB66=0),0,Q74*AB64*V74/AB66)</f>
        <v>0</v>
      </c>
      <c r="AB74" s="116">
        <f>IF(OR(ISBLANK(AB66),AB66=0),0,Z74*V74*AB64/AB66)</f>
        <v>6.0000000000000005E-2</v>
      </c>
      <c r="AC74" s="124" t="str">
        <f>_xlfn.LET(_xlpm.unite,SUBSTITUTE(TRIM(U74)," (s)",""),_xlpm.val,AB74,_xlpm.estVol,COUNTIF(W77:AC77,_xlpm.unite)+COUNTIF(W79:AC79,_xlpm.unite)&gt;0,_xlpm.estPoids,COUNTIF(Q77:V77,_xlpm.unite)+COUNTIF(Q79:V79,_xlpm.unite)&gt;0,IF(_xlpm.estVol,IF(ROUND(_xlpm.val,3)&gt;=1,ROUND(_xlpm.val,3)&amp;" L",MAX(1,ROUND(_xlpm.val*100,0))&amp;" cl"),IF(_xlpm.estPoids,IF(ROUND(_xlpm.val,3)&gt;=1,ROUND(_xlpm.val,3)&amp;" Kg",MAX(1,ROUND(_xlpm.val*1000,0))&amp;" g"),"")))</f>
        <v>60 g</v>
      </c>
      <c r="AD74" s="1230" t="str">
        <f t="shared" si="16"/>
        <v>A</v>
      </c>
      <c r="AE74" s="1231" t="str">
        <f t="shared" si="45"/>
        <v>F FEUILLES DE MERINGUE | pâtisserie--ENTREMET| Auteur &gt; recette Béghin Say de Jean-Jacques Borne MOF 1994</v>
      </c>
      <c r="AF74" s="1232">
        <f t="shared" si="18"/>
        <v>1</v>
      </c>
      <c r="AG74" s="1252">
        <f t="shared" si="26"/>
        <v>0.03</v>
      </c>
      <c r="AH74" s="1234" t="str">
        <f t="shared" si="27"/>
        <v>Kg</v>
      </c>
      <c r="AI74" s="1235">
        <f t="shared" si="28"/>
        <v>18</v>
      </c>
      <c r="AJ74" s="1236" t="str">
        <f t="shared" si="52"/>
        <v>assiettes</v>
      </c>
      <c r="AK74" s="1237">
        <f t="shared" si="19"/>
        <v>10</v>
      </c>
      <c r="AL74" s="1238" t="str">
        <f t="shared" si="46"/>
        <v>assiettes</v>
      </c>
      <c r="AM74" s="1268"/>
      <c r="AN74" s="1240" t="str">
        <f t="shared" si="36"/>
        <v/>
      </c>
      <c r="AO74" s="1241">
        <f t="shared" si="30"/>
        <v>1.6666666666666666E-2</v>
      </c>
      <c r="AP74" s="1242" t="str">
        <f t="shared" si="20"/>
        <v>Kg</v>
      </c>
      <c r="AQ74" s="1269" t="str" cm="1">
        <f t="array" ref="AQ74">IF(AF74&lt;&gt;1,0,IF(OR(AO74="",N(AO74)&lt;=0.000000001),"",IF(OR(AI74="",N(AI74)&lt;=0.000000001),0,IF(ISNUMBER(AO74),IFERROR(_xlfn.LET(_xlpm.r,_xlfn.XLOOKUP(U74,$BD$15:$BD$62,ROW($BD$15:$BD$62),_xlfn.XLOOKUP(U74,$BE$15:$BE$62,ROW($BE$15:$BE$62),_xlfn.XLOOKUP(U74,$BF$15:$BF$62,ROW($BF$15:$BF$62),""))),_xlpm.p,_xlpm.r-MIN(ROW($BD$15:$BD$62))+1,_xlpm.f,INDEX($BG$15:$BG$62,_xlpm.p),_xlpm.u,INDEX($BH$15:$BH$62,_xlpm.p),_xlpm.s,INDEX($BJ$15:$BJ$62,_xlpm.p),_xlpm.q,N(AO74)/_xlpm.f,IF(_xlpm.q&gt;=_xlpm.s,ROUND(_xlpm.q,1)&amp;" "&amp;U74&amp;" = "&amp;ROUND(_xlpm.q*_xlpm.f,1)&amp;" "&amp;_xlpm.u,ROUND(_xlpm.q,1)&amp;" "&amp;U74)),""),""))))</f>
        <v>16.7 g</v>
      </c>
      <c r="AR74" s="1259"/>
      <c r="AS74" s="1241">
        <f t="shared" si="43"/>
        <v>1.6666666666666666E-2</v>
      </c>
      <c r="AT74" s="1242" t="str">
        <f t="shared" si="31"/>
        <v>Kg</v>
      </c>
      <c r="AU74" s="1245">
        <f t="shared" si="34"/>
        <v>0</v>
      </c>
      <c r="AV74" s="1246" t="str">
        <f t="shared" si="32"/>
        <v/>
      </c>
      <c r="AW74" s="1247"/>
      <c r="AX74" s="1248">
        <f t="shared" si="22"/>
        <v>0</v>
      </c>
      <c r="AY74" s="1249" t="str">
        <f t="shared" si="44"/>
        <v>noix de coco rapée</v>
      </c>
      <c r="AZ74" s="276" t="s">
        <v>22</v>
      </c>
      <c r="BA74" s="1221">
        <f t="shared" si="24"/>
        <v>0</v>
      </c>
      <c r="BB74" s="1222">
        <f t="shared" si="33"/>
        <v>0.55555555555555558</v>
      </c>
      <c r="BD74" s="1904" t="s">
        <v>2050</v>
      </c>
      <c r="BE74" s="1905"/>
      <c r="BF74" s="1905"/>
      <c r="BG74" s="1905"/>
      <c r="BH74" s="1905"/>
      <c r="BI74" s="1905"/>
      <c r="BJ74" s="1905"/>
      <c r="BK74" s="1905"/>
      <c r="BL74" s="1905"/>
      <c r="BM74" s="1905"/>
      <c r="BN74" s="1905"/>
      <c r="BO74" s="1905"/>
      <c r="BP74" s="1906"/>
      <c r="BQ74"/>
      <c r="BR74" s="1153" t="str">
        <f t="shared" si="51"/>
        <v>A</v>
      </c>
      <c r="BS74" s="1325">
        <v>1</v>
      </c>
      <c r="BT74" s="1029"/>
      <c r="BU74" s="1029"/>
      <c r="BV74" s="1029"/>
      <c r="BW74" s="1029"/>
      <c r="BX74" s="1150"/>
      <c r="CW74" s="3">
        <v>1</v>
      </c>
    </row>
    <row r="75" spans="1:101" s="877" customFormat="1" ht="21" customHeight="1">
      <c r="A75" s="1129" t="s">
        <v>22</v>
      </c>
      <c r="B75" s="1145" t="str">
        <f t="shared" si="50"/>
        <v>A</v>
      </c>
      <c r="C75" s="1190" cm="1">
        <f t="array" ref="C75">SUMPRODUCT(LEN(D75:J75))</f>
        <v>0</v>
      </c>
      <c r="D75" s="207"/>
      <c r="E75" s="212"/>
      <c r="F75" s="212"/>
      <c r="G75" s="212"/>
      <c r="H75" s="212"/>
      <c r="I75" s="212"/>
      <c r="J75" s="213"/>
      <c r="K75" s="528" t="s">
        <v>22</v>
      </c>
      <c r="L75" s="120" t="str">
        <f>IF(W75&lt;&gt;"","A","►")</f>
        <v>A</v>
      </c>
      <c r="M75" s="34" t="str">
        <f>M67</f>
        <v>F FEUILLES DE MERINGUE | pâtisserie--ENTREMET| Auteur &gt; recette Béghin Say de Jean-Jacques Borne MOF 1994</v>
      </c>
      <c r="N75" s="35">
        <f>N67</f>
        <v>18</v>
      </c>
      <c r="O75" s="34" t="str">
        <f>O67</f>
        <v>assiettes</v>
      </c>
      <c r="P75" s="36" t="str">
        <f>P67</f>
        <v>Recette mère ► MILLE-FEUILLE meringue et chiboust pamplemousse aux fraises des bois</v>
      </c>
      <c r="Q75" s="105"/>
      <c r="R75" s="125"/>
      <c r="S75" s="107" t="str">
        <f>IF(OR(ISTEXT(Q75), Q75&lt;=0, T75&lt;=0), "", "de")</f>
        <v/>
      </c>
      <c r="T75" s="108"/>
      <c r="U75" s="146"/>
      <c r="V75" s="110">
        <v>1</v>
      </c>
      <c r="W75" s="111" t="s">
        <v>3400</v>
      </c>
      <c r="X75" s="112">
        <f>IF(Z76=0,0,(Z75/Z76)*Y70*1000)</f>
        <v>0</v>
      </c>
      <c r="Y75" s="122">
        <f>IF(Z76=0, 0, (Q75*V75)/(Z76*Y70))</f>
        <v>0</v>
      </c>
      <c r="Z75" s="114">
        <f>IFERROR(_xlfn.LET(_xlpm.v,IFERROR(_xlfn.XLOOKUP(U75,Q77:AC77,Q78:AC78),_xlfn.XLOOKUP(U75,Q79:AC79,Q80:AC80)),_xlpm.v*T75*IF(ISBLANK(Q75),1,Q75)),0)</f>
        <v>0</v>
      </c>
      <c r="AA75" s="127">
        <f>IF(OR(ISBLANK(AB66),AB66=0),0,Q75*AB64*V75/AB66)</f>
        <v>0</v>
      </c>
      <c r="AB75" s="116">
        <f>IF(OR(ISBLANK(AB66),AB66=0),0,Z75*V75*AB64/AB66)</f>
        <v>0</v>
      </c>
      <c r="AC75" s="128" t="str">
        <f>_xlfn.LET(_xlpm.unite,SUBSTITUTE(TRIM(U75)," (s)",""),_xlpm.val,AB75,_xlpm.estVol,COUNTIF(W77:AC77,_xlpm.unite)+COUNTIF(W79:AC79,_xlpm.unite)&gt;0,_xlpm.estPoids,COUNTIF(Q77:V77,_xlpm.unite)+COUNTIF(Q79:V79,_xlpm.unite)&gt;0,IF(_xlpm.estVol,IF(ROUND(_xlpm.val,3)&gt;=1,ROUND(_xlpm.val,3)&amp;" L",MAX(1,ROUND(_xlpm.val*100,0))&amp;" cl"),IF(_xlpm.estPoids,IF(ROUND(_xlpm.val,3)&gt;=1,ROUND(_xlpm.val,3)&amp;" Kg",MAX(1,ROUND(_xlpm.val*1000,0))&amp;" g"),"")))</f>
        <v/>
      </c>
      <c r="AD75" s="1230" t="str">
        <f t="shared" si="16"/>
        <v>►</v>
      </c>
      <c r="AE75" s="1231" t="str">
        <f t="shared" si="45"/>
        <v/>
      </c>
      <c r="AF75" s="1232">
        <f t="shared" si="18"/>
        <v>0</v>
      </c>
      <c r="AG75" s="1252">
        <f t="shared" si="26"/>
        <v>0</v>
      </c>
      <c r="AH75" s="1234">
        <f t="shared" si="27"/>
        <v>0</v>
      </c>
      <c r="AI75" s="1235">
        <f t="shared" si="28"/>
        <v>0</v>
      </c>
      <c r="AJ75" s="1236">
        <f t="shared" si="52"/>
        <v>0</v>
      </c>
      <c r="AK75" s="1253">
        <f t="shared" si="19"/>
        <v>0</v>
      </c>
      <c r="AL75" s="1254">
        <f t="shared" si="46"/>
        <v>0</v>
      </c>
      <c r="AM75" s="1268"/>
      <c r="AN75" s="1255" t="str">
        <f t="shared" si="36"/>
        <v/>
      </c>
      <c r="AO75" s="1256">
        <f t="shared" si="30"/>
        <v>0</v>
      </c>
      <c r="AP75" s="1257">
        <f t="shared" si="20"/>
        <v>0</v>
      </c>
      <c r="AQ75" s="1271" cm="1">
        <f t="array" ref="AQ75">IF(AF75&lt;&gt;1,0,IF(OR(AO75="",N(AO75)&lt;=0.000000001),"",IF(OR(AI75="",N(AI75)&lt;=0.000000001),0,IF(ISNUMBER(AO75),IFERROR(_xlfn.LET(_xlpm.r,_xlfn.XLOOKUP(U75,$BD$15:$BD$62,ROW($BD$15:$BD$62),_xlfn.XLOOKUP(U75,$BE$15:$BE$62,ROW($BE$15:$BE$62),_xlfn.XLOOKUP(U75,$BF$15:$BF$62,ROW($BF$15:$BF$62),""))),_xlpm.p,_xlpm.r-MIN(ROW($BD$15:$BD$62))+1,_xlpm.f,INDEX($BG$15:$BG$62,_xlpm.p),_xlpm.u,INDEX($BH$15:$BH$62,_xlpm.p),_xlpm.s,INDEX($BJ$15:$BJ$62,_xlpm.p),_xlpm.q,N(AO75)/_xlpm.f,IF(_xlpm.q&gt;=_xlpm.s,ROUND(_xlpm.q,1)&amp;" "&amp;U75&amp;" = "&amp;ROUND(_xlpm.q*_xlpm.f,1)&amp;" "&amp;_xlpm.u,ROUND(_xlpm.q,1)&amp;" "&amp;U75)),""),""))))</f>
        <v>0</v>
      </c>
      <c r="AR75" s="1259"/>
      <c r="AS75" s="1256">
        <f t="shared" si="43"/>
        <v>0</v>
      </c>
      <c r="AT75" s="1257" t="str">
        <f t="shared" si="31"/>
        <v/>
      </c>
      <c r="AU75" s="1260">
        <f t="shared" si="34"/>
        <v>0</v>
      </c>
      <c r="AV75" s="1261" t="str">
        <f t="shared" si="32"/>
        <v/>
      </c>
      <c r="AW75" s="1247"/>
      <c r="AX75" s="1262">
        <f t="shared" si="22"/>
        <v>0</v>
      </c>
      <c r="AY75" s="1249" t="str">
        <f t="shared" si="44"/>
        <v/>
      </c>
      <c r="AZ75" s="276" t="s">
        <v>22</v>
      </c>
      <c r="BA75" s="1221">
        <f t="shared" si="24"/>
        <v>0</v>
      </c>
      <c r="BB75" s="1222">
        <f t="shared" si="33"/>
        <v>0</v>
      </c>
      <c r="BD75" s="1907"/>
      <c r="BE75" s="1908"/>
      <c r="BF75" s="1908"/>
      <c r="BG75" s="1908"/>
      <c r="BH75" s="1908"/>
      <c r="BI75" s="1908"/>
      <c r="BJ75" s="1908"/>
      <c r="BK75" s="1908"/>
      <c r="BL75" s="1908"/>
      <c r="BM75" s="1908"/>
      <c r="BN75" s="1908"/>
      <c r="BO75" s="1908"/>
      <c r="BP75" s="1909"/>
      <c r="BQ75"/>
      <c r="BR75" s="1153" t="str">
        <f t="shared" si="51"/>
        <v>►</v>
      </c>
      <c r="BS75" s="1037" t="s">
        <v>895</v>
      </c>
      <c r="BT75" s="1029"/>
      <c r="BU75" s="1029"/>
      <c r="BV75" s="1029"/>
      <c r="BW75" s="1029"/>
      <c r="BX75" s="1150"/>
      <c r="CW75" s="3">
        <v>1</v>
      </c>
    </row>
    <row r="76" spans="1:101" s="877" customFormat="1" ht="21" customHeight="1">
      <c r="A76" s="1129" t="s">
        <v>22</v>
      </c>
      <c r="B76" s="1145" t="str">
        <f t="shared" si="50"/>
        <v>A</v>
      </c>
      <c r="C76" s="1190" cm="1">
        <f t="array" ref="C76">SUMPRODUCT(LEN(D76:J76))</f>
        <v>0</v>
      </c>
      <c r="D76" s="207"/>
      <c r="E76" s="212"/>
      <c r="F76" s="212"/>
      <c r="G76" s="212"/>
      <c r="H76" s="212"/>
      <c r="I76" s="212"/>
      <c r="J76" s="213"/>
      <c r="K76" s="528" t="s">
        <v>22</v>
      </c>
      <c r="L76" s="120" t="s">
        <v>11</v>
      </c>
      <c r="M76" s="34" t="str">
        <f>M67</f>
        <v>F FEUILLES DE MERINGUE | pâtisserie--ENTREMET| Auteur &gt; recette Béghin Say de Jean-Jacques Borne MOF 1994</v>
      </c>
      <c r="N76" s="35">
        <f>N67</f>
        <v>18</v>
      </c>
      <c r="O76" s="34" t="str">
        <f>O67</f>
        <v>assiettes</v>
      </c>
      <c r="P76" s="36" t="str">
        <f>P67</f>
        <v>Recette mère ► MILLE-FEUILLE meringue et chiboust pamplemousse aux fraises des bois</v>
      </c>
      <c r="Q76" s="154" t="s">
        <v>140</v>
      </c>
      <c r="R76" s="155"/>
      <c r="S76" s="155"/>
      <c r="T76" s="155"/>
      <c r="U76" s="155"/>
      <c r="V76" s="1112"/>
      <c r="W76" s="1113"/>
      <c r="X76" s="156"/>
      <c r="Y76" s="156"/>
      <c r="Z76" s="157">
        <f>SUM(Z71:Z75)</f>
        <v>0.33000000000000007</v>
      </c>
      <c r="AA76" s="158"/>
      <c r="AB76" s="158" t="str">
        <f>"Total " &amp; AB68&amp;" &gt;"</f>
        <v>Total Col.17 &gt;</v>
      </c>
      <c r="AC76" s="1114">
        <f>SUM(AB71:AB75)</f>
        <v>0.66000000000000014</v>
      </c>
      <c r="AD76" s="1230" t="str">
        <f t="shared" si="16"/>
        <v>►</v>
      </c>
      <c r="AE76" s="1231" t="str">
        <f t="shared" si="45"/>
        <v/>
      </c>
      <c r="AF76" s="1232">
        <f t="shared" si="18"/>
        <v>0</v>
      </c>
      <c r="AG76" s="1252">
        <f t="shared" si="26"/>
        <v>0</v>
      </c>
      <c r="AH76" s="1234">
        <f t="shared" si="27"/>
        <v>0</v>
      </c>
      <c r="AI76" s="1235">
        <f t="shared" si="28"/>
        <v>0</v>
      </c>
      <c r="AJ76" s="1236">
        <f t="shared" si="52"/>
        <v>0</v>
      </c>
      <c r="AK76" s="1237">
        <f t="shared" si="19"/>
        <v>0</v>
      </c>
      <c r="AL76" s="1238">
        <f t="shared" si="46"/>
        <v>0</v>
      </c>
      <c r="AM76" s="1268"/>
      <c r="AN76" s="1240" t="str">
        <f t="shared" si="36"/>
        <v/>
      </c>
      <c r="AO76" s="1241">
        <f t="shared" si="30"/>
        <v>0</v>
      </c>
      <c r="AP76" s="1242">
        <f t="shared" si="20"/>
        <v>0</v>
      </c>
      <c r="AQ76" s="1269" cm="1">
        <f t="array" ref="AQ76">IF(AF76&lt;&gt;1,0,IF(OR(AO76="",N(AO76)&lt;=0.000000001),"",IF(OR(AI76="",N(AI76)&lt;=0.000000001),0,IF(ISNUMBER(AO76),IFERROR(_xlfn.LET(_xlpm.r,_xlfn.XLOOKUP(U76,$BD$15:$BD$62,ROW($BD$15:$BD$62),_xlfn.XLOOKUP(U76,$BE$15:$BE$62,ROW($BE$15:$BE$62),_xlfn.XLOOKUP(U76,$BF$15:$BF$62,ROW($BF$15:$BF$62),""))),_xlpm.p,_xlpm.r-MIN(ROW($BD$15:$BD$62))+1,_xlpm.f,INDEX($BG$15:$BG$62,_xlpm.p),_xlpm.u,INDEX($BH$15:$BH$62,_xlpm.p),_xlpm.s,INDEX($BJ$15:$BJ$62,_xlpm.p),_xlpm.q,N(AO76)/_xlpm.f,IF(_xlpm.q&gt;=_xlpm.s,ROUND(_xlpm.q,1)&amp;" "&amp;U76&amp;" = "&amp;ROUND(_xlpm.q*_xlpm.f,1)&amp;" "&amp;_xlpm.u,ROUND(_xlpm.q,1)&amp;" "&amp;U76)),""),""))))</f>
        <v>0</v>
      </c>
      <c r="AR76" s="1259"/>
      <c r="AS76" s="1241">
        <f t="shared" si="43"/>
        <v>0</v>
      </c>
      <c r="AT76" s="1242" t="str">
        <f t="shared" si="31"/>
        <v/>
      </c>
      <c r="AU76" s="1245">
        <f t="shared" si="34"/>
        <v>0</v>
      </c>
      <c r="AV76" s="1246" t="str">
        <f t="shared" si="32"/>
        <v/>
      </c>
      <c r="AW76" s="1247"/>
      <c r="AX76" s="1248">
        <f t="shared" si="22"/>
        <v>0</v>
      </c>
      <c r="AY76" s="1249" t="str">
        <f t="shared" si="44"/>
        <v/>
      </c>
      <c r="AZ76" s="276" t="s">
        <v>22</v>
      </c>
      <c r="BA76" s="1221">
        <f t="shared" si="24"/>
        <v>0</v>
      </c>
      <c r="BB76" s="1222">
        <f t="shared" si="33"/>
        <v>0</v>
      </c>
      <c r="BD76" s="877" t="s">
        <v>2721</v>
      </c>
      <c r="BQ76"/>
      <c r="BR76" s="1153" t="str">
        <f t="shared" si="51"/>
        <v>►</v>
      </c>
      <c r="BS76" s="1038" t="s">
        <v>896</v>
      </c>
      <c r="BT76" s="1029"/>
      <c r="BU76" s="1029"/>
      <c r="BV76" s="1029"/>
      <c r="BW76" s="1029"/>
      <c r="BX76" s="1150"/>
      <c r="CW76" s="3">
        <v>1</v>
      </c>
    </row>
    <row r="77" spans="1:101" s="877" customFormat="1" ht="21" customHeight="1">
      <c r="A77" s="1129" t="s">
        <v>22</v>
      </c>
      <c r="B77" s="1145" t="str">
        <f t="shared" si="50"/>
        <v>►</v>
      </c>
      <c r="C77" s="1190" cm="1">
        <f t="array" ref="C77">SUMPRODUCT(LEN(D77:J77))</f>
        <v>0</v>
      </c>
      <c r="D77" s="207"/>
      <c r="E77" s="212"/>
      <c r="F77" s="212"/>
      <c r="G77" s="212"/>
      <c r="H77" s="212"/>
      <c r="I77" s="212"/>
      <c r="J77" s="213"/>
      <c r="K77" s="528" t="s">
        <v>22</v>
      </c>
      <c r="L77" s="120" t="s">
        <v>16</v>
      </c>
      <c r="M77" s="34" t="str">
        <f>M67</f>
        <v>F FEUILLES DE MERINGUE | pâtisserie--ENTREMET| Auteur &gt; recette Béghin Say de Jean-Jacques Borne MOF 1994</v>
      </c>
      <c r="N77" s="35">
        <f>N67</f>
        <v>18</v>
      </c>
      <c r="O77" s="34" t="str">
        <f>O67</f>
        <v>assiettes</v>
      </c>
      <c r="P77" s="36" t="str">
        <f>P67</f>
        <v>Recette mère ► MILLE-FEUILLE meringue et chiboust pamplemousse aux fraises des bois</v>
      </c>
      <c r="Q77" s="165" t="s">
        <v>147</v>
      </c>
      <c r="R77" s="121" t="s">
        <v>102</v>
      </c>
      <c r="S77" s="166" t="s">
        <v>148</v>
      </c>
      <c r="T77" s="167" t="s">
        <v>149</v>
      </c>
      <c r="U77" s="135" t="s">
        <v>150</v>
      </c>
      <c r="V77" s="135" t="s">
        <v>111</v>
      </c>
      <c r="W77" s="109" t="s">
        <v>0</v>
      </c>
      <c r="X77" s="109" t="s">
        <v>99</v>
      </c>
      <c r="Y77" s="109" t="s">
        <v>151</v>
      </c>
      <c r="Z77" s="109" t="s">
        <v>152</v>
      </c>
      <c r="AA77" s="126" t="s">
        <v>106</v>
      </c>
      <c r="AB77" s="126" t="s">
        <v>153</v>
      </c>
      <c r="AC77" s="168" t="s">
        <v>154</v>
      </c>
      <c r="AD77" s="1230" t="str">
        <f t="shared" si="16"/>
        <v>►</v>
      </c>
      <c r="AE77" s="1231" t="str">
        <f t="shared" si="45"/>
        <v/>
      </c>
      <c r="AF77" s="1232">
        <f t="shared" si="18"/>
        <v>0</v>
      </c>
      <c r="AG77" s="1252">
        <f t="shared" si="26"/>
        <v>0</v>
      </c>
      <c r="AH77" s="1234">
        <f t="shared" si="27"/>
        <v>0</v>
      </c>
      <c r="AI77" s="1235">
        <f t="shared" si="28"/>
        <v>0</v>
      </c>
      <c r="AJ77" s="1236">
        <f t="shared" si="52"/>
        <v>0</v>
      </c>
      <c r="AK77" s="1253">
        <f t="shared" si="19"/>
        <v>0</v>
      </c>
      <c r="AL77" s="1254">
        <f t="shared" si="46"/>
        <v>0</v>
      </c>
      <c r="AM77" s="1268"/>
      <c r="AN77" s="1255" t="str">
        <f t="shared" si="36"/>
        <v/>
      </c>
      <c r="AO77" s="1256">
        <f t="shared" si="30"/>
        <v>0</v>
      </c>
      <c r="AP77" s="1257">
        <f t="shared" si="20"/>
        <v>0</v>
      </c>
      <c r="AQ77" s="1271" cm="1">
        <f t="array" ref="AQ77">IF(AF77&lt;&gt;1,0,IF(OR(AO77="",N(AO77)&lt;=0.000000001),"",IF(OR(AI77="",N(AI77)&lt;=0.000000001),0,IF(ISNUMBER(AO77),IFERROR(_xlfn.LET(_xlpm.r,_xlfn.XLOOKUP(U77,$BD$15:$BD$62,ROW($BD$15:$BD$62),_xlfn.XLOOKUP(U77,$BE$15:$BE$62,ROW($BE$15:$BE$62),_xlfn.XLOOKUP(U77,$BF$15:$BF$62,ROW($BF$15:$BF$62),""))),_xlpm.p,_xlpm.r-MIN(ROW($BD$15:$BD$62))+1,_xlpm.f,INDEX($BG$15:$BG$62,_xlpm.p),_xlpm.u,INDEX($BH$15:$BH$62,_xlpm.p),_xlpm.s,INDEX($BJ$15:$BJ$62,_xlpm.p),_xlpm.q,N(AO77)/_xlpm.f,IF(_xlpm.q&gt;=_xlpm.s,ROUND(_xlpm.q,1)&amp;" "&amp;U77&amp;" = "&amp;ROUND(_xlpm.q*_xlpm.f,1)&amp;" "&amp;_xlpm.u,ROUND(_xlpm.q,1)&amp;" "&amp;U77)),""),""))))</f>
        <v>0</v>
      </c>
      <c r="AR77" s="1259"/>
      <c r="AS77" s="1256">
        <f t="shared" si="43"/>
        <v>0</v>
      </c>
      <c r="AT77" s="1257" t="str">
        <f t="shared" si="31"/>
        <v/>
      </c>
      <c r="AU77" s="1260">
        <f t="shared" si="34"/>
        <v>0</v>
      </c>
      <c r="AV77" s="1261" t="str">
        <f t="shared" si="32"/>
        <v/>
      </c>
      <c r="AW77" s="1247"/>
      <c r="AX77" s="1262">
        <f t="shared" si="22"/>
        <v>0</v>
      </c>
      <c r="AY77" s="1249" t="str">
        <f t="shared" si="44"/>
        <v/>
      </c>
      <c r="AZ77" s="276" t="s">
        <v>22</v>
      </c>
      <c r="BA77" s="1221">
        <f t="shared" si="24"/>
        <v>0</v>
      </c>
      <c r="BB77" s="1222">
        <f t="shared" si="33"/>
        <v>0</v>
      </c>
      <c r="BD77" s="165" t="s">
        <v>147</v>
      </c>
      <c r="BE77" s="121" t="s">
        <v>102</v>
      </c>
      <c r="BF77" s="166" t="s">
        <v>148</v>
      </c>
      <c r="BG77" s="167" t="s">
        <v>149</v>
      </c>
      <c r="BH77" s="135" t="s">
        <v>150</v>
      </c>
      <c r="BI77" s="135" t="s">
        <v>111</v>
      </c>
      <c r="BJ77" s="109" t="s">
        <v>0</v>
      </c>
      <c r="BK77" s="109" t="s">
        <v>99</v>
      </c>
      <c r="BL77" s="109" t="s">
        <v>151</v>
      </c>
      <c r="BM77" s="109" t="s">
        <v>152</v>
      </c>
      <c r="BN77" s="126" t="s">
        <v>106</v>
      </c>
      <c r="BO77" s="126" t="s">
        <v>153</v>
      </c>
      <c r="BP77" s="168" t="s">
        <v>154</v>
      </c>
      <c r="BQ77"/>
      <c r="BR77" s="1153" t="str">
        <f t="shared" si="51"/>
        <v>►</v>
      </c>
      <c r="BS77" s="1325">
        <v>1</v>
      </c>
      <c r="BT77" s="1029"/>
      <c r="BU77" s="1029"/>
      <c r="BV77" s="1029"/>
      <c r="BW77" s="1029"/>
      <c r="BX77" s="1150"/>
      <c r="CW77" s="3">
        <v>1</v>
      </c>
    </row>
    <row r="78" spans="1:101" s="877" customFormat="1" ht="21" customHeight="1">
      <c r="A78" s="1129" t="s">
        <v>22</v>
      </c>
      <c r="B78" s="1145" t="str">
        <f t="shared" si="50"/>
        <v>►</v>
      </c>
      <c r="C78" s="1190" cm="1">
        <f t="array" ref="C78">SUMPRODUCT(LEN(D78:J78))</f>
        <v>0</v>
      </c>
      <c r="D78" s="207"/>
      <c r="E78" s="212"/>
      <c r="F78" s="212"/>
      <c r="G78" s="212"/>
      <c r="H78" s="212"/>
      <c r="I78" s="212"/>
      <c r="J78" s="213"/>
      <c r="K78" s="528" t="s">
        <v>22</v>
      </c>
      <c r="L78" s="120" t="s">
        <v>16</v>
      </c>
      <c r="M78" s="34" t="str">
        <f>M67</f>
        <v>F FEUILLES DE MERINGUE | pâtisserie--ENTREMET| Auteur &gt; recette Béghin Say de Jean-Jacques Borne MOF 1994</v>
      </c>
      <c r="N78" s="35">
        <f>N67</f>
        <v>18</v>
      </c>
      <c r="O78" s="34" t="str">
        <f>O67</f>
        <v>assiettes</v>
      </c>
      <c r="P78" s="36" t="str">
        <f>P67</f>
        <v>Recette mère ► MILLE-FEUILLE meringue et chiboust pamplemousse aux fraises des bois</v>
      </c>
      <c r="Q78" s="1093">
        <v>1</v>
      </c>
      <c r="R78" s="1094">
        <v>1E-3</v>
      </c>
      <c r="S78" s="1095">
        <v>0</v>
      </c>
      <c r="T78" s="1094">
        <v>0.25</v>
      </c>
      <c r="U78" s="1094">
        <v>0.33332999999999996</v>
      </c>
      <c r="V78" s="1094">
        <v>0.5</v>
      </c>
      <c r="W78" s="1096">
        <v>1</v>
      </c>
      <c r="X78" s="1096">
        <v>0.1</v>
      </c>
      <c r="Y78" s="1096">
        <v>0.01</v>
      </c>
      <c r="Z78" s="1096">
        <v>1E-3</v>
      </c>
      <c r="AA78" s="1096">
        <v>0.5</v>
      </c>
      <c r="AB78" s="1096">
        <v>0.33300000000000002</v>
      </c>
      <c r="AC78" s="1097">
        <v>0.2</v>
      </c>
      <c r="AD78" s="1230" t="str">
        <f t="shared" si="16"/>
        <v>►</v>
      </c>
      <c r="AE78" s="1231" t="str">
        <f t="shared" si="45"/>
        <v/>
      </c>
      <c r="AF78" s="1232">
        <f t="shared" si="18"/>
        <v>0</v>
      </c>
      <c r="AG78" s="1252">
        <f t="shared" si="26"/>
        <v>0</v>
      </c>
      <c r="AH78" s="1234">
        <f t="shared" si="27"/>
        <v>0</v>
      </c>
      <c r="AI78" s="1235">
        <f t="shared" si="28"/>
        <v>0</v>
      </c>
      <c r="AJ78" s="1236">
        <f t="shared" si="52"/>
        <v>0</v>
      </c>
      <c r="AK78" s="1237">
        <f t="shared" si="19"/>
        <v>0</v>
      </c>
      <c r="AL78" s="1238">
        <f t="shared" si="46"/>
        <v>0</v>
      </c>
      <c r="AM78" s="1268"/>
      <c r="AN78" s="1240" t="str">
        <f t="shared" si="36"/>
        <v/>
      </c>
      <c r="AO78" s="1241">
        <f t="shared" si="30"/>
        <v>0</v>
      </c>
      <c r="AP78" s="1242">
        <f t="shared" si="20"/>
        <v>0</v>
      </c>
      <c r="AQ78" s="1269" cm="1">
        <f t="array" ref="AQ78">IF(AF78&lt;&gt;1,0,IF(OR(AO78="",N(AO78)&lt;=0.000000001),"",IF(OR(AI78="",N(AI78)&lt;=0.000000001),0,IF(ISNUMBER(AO78),IFERROR(_xlfn.LET(_xlpm.r,_xlfn.XLOOKUP(U78,$BD$15:$BD$62,ROW($BD$15:$BD$62),_xlfn.XLOOKUP(U78,$BE$15:$BE$62,ROW($BE$15:$BE$62),_xlfn.XLOOKUP(U78,$BF$15:$BF$62,ROW($BF$15:$BF$62),""))),_xlpm.p,_xlpm.r-MIN(ROW($BD$15:$BD$62))+1,_xlpm.f,INDEX($BG$15:$BG$62,_xlpm.p),_xlpm.u,INDEX($BH$15:$BH$62,_xlpm.p),_xlpm.s,INDEX($BJ$15:$BJ$62,_xlpm.p),_xlpm.q,N(AO78)/_xlpm.f,IF(_xlpm.q&gt;=_xlpm.s,ROUND(_xlpm.q,1)&amp;" "&amp;U78&amp;" = "&amp;ROUND(_xlpm.q*_xlpm.f,1)&amp;" "&amp;_xlpm.u,ROUND(_xlpm.q,1)&amp;" "&amp;U78)),""),""))))</f>
        <v>0</v>
      </c>
      <c r="AR78" s="1259"/>
      <c r="AS78" s="1241">
        <f t="shared" si="43"/>
        <v>0</v>
      </c>
      <c r="AT78" s="1242" t="str">
        <f t="shared" si="31"/>
        <v/>
      </c>
      <c r="AU78" s="1245">
        <f t="shared" si="34"/>
        <v>0</v>
      </c>
      <c r="AV78" s="1246" t="str">
        <f t="shared" si="32"/>
        <v/>
      </c>
      <c r="AW78" s="1247"/>
      <c r="AX78" s="1248">
        <f t="shared" si="22"/>
        <v>0</v>
      </c>
      <c r="AY78" s="1249" t="str">
        <f t="shared" si="44"/>
        <v/>
      </c>
      <c r="AZ78" s="276" t="s">
        <v>22</v>
      </c>
      <c r="BA78" s="1221">
        <f t="shared" si="24"/>
        <v>0</v>
      </c>
      <c r="BB78" s="1222">
        <f t="shared" si="33"/>
        <v>0</v>
      </c>
      <c r="BD78" s="1093">
        <v>1</v>
      </c>
      <c r="BE78" s="1094">
        <v>1E-3</v>
      </c>
      <c r="BF78" s="1095">
        <v>0</v>
      </c>
      <c r="BG78" s="1094">
        <v>0.25</v>
      </c>
      <c r="BH78" s="1094">
        <v>0.33332999999999996</v>
      </c>
      <c r="BI78" s="1094">
        <v>0.5</v>
      </c>
      <c r="BJ78" s="1096">
        <v>1</v>
      </c>
      <c r="BK78" s="1096">
        <v>0.1</v>
      </c>
      <c r="BL78" s="1096">
        <v>0.01</v>
      </c>
      <c r="BM78" s="1096">
        <v>1E-3</v>
      </c>
      <c r="BN78" s="1096">
        <v>0.5</v>
      </c>
      <c r="BO78" s="1096">
        <v>0.33300000000000002</v>
      </c>
      <c r="BP78" s="1097">
        <v>0.2</v>
      </c>
      <c r="BQ78"/>
      <c r="BR78" s="1153" t="str">
        <f t="shared" si="51"/>
        <v>►</v>
      </c>
      <c r="BS78" s="1037" t="s">
        <v>897</v>
      </c>
      <c r="BT78" s="1029"/>
      <c r="BU78" s="1029"/>
      <c r="BV78" s="1029"/>
      <c r="BW78" s="1029"/>
      <c r="BX78" s="1150"/>
      <c r="CW78" s="3">
        <v>1</v>
      </c>
    </row>
    <row r="79" spans="1:101" s="877" customFormat="1" ht="21" customHeight="1">
      <c r="A79" s="1129" t="s">
        <v>22</v>
      </c>
      <c r="B79" s="1145" t="str">
        <f t="shared" si="50"/>
        <v>►</v>
      </c>
      <c r="C79" s="1190" cm="1">
        <f t="array" ref="C79">SUMPRODUCT(LEN(D79:J79))</f>
        <v>0</v>
      </c>
      <c r="D79" s="207"/>
      <c r="E79" s="212"/>
      <c r="F79" s="212"/>
      <c r="G79" s="212"/>
      <c r="H79" s="212"/>
      <c r="I79" s="212"/>
      <c r="J79" s="213"/>
      <c r="K79" s="528" t="s">
        <v>22</v>
      </c>
      <c r="L79" s="120" t="s">
        <v>16</v>
      </c>
      <c r="M79" s="34" t="str">
        <f>M67</f>
        <v>F FEUILLES DE MERINGUE | pâtisserie--ENTREMET| Auteur &gt; recette Béghin Say de Jean-Jacques Borne MOF 1994</v>
      </c>
      <c r="N79" s="35">
        <f>N67</f>
        <v>18</v>
      </c>
      <c r="O79" s="34" t="str">
        <f>O67</f>
        <v>assiettes</v>
      </c>
      <c r="P79" s="36" t="str">
        <f>P67</f>
        <v>Recette mère ► MILLE-FEUILLE meringue et chiboust pamplemousse aux fraises des bois</v>
      </c>
      <c r="Q79" s="138" t="s">
        <v>162</v>
      </c>
      <c r="R79" s="138" t="s">
        <v>163</v>
      </c>
      <c r="S79" s="166" t="s">
        <v>148</v>
      </c>
      <c r="T79" s="138" t="s">
        <v>116</v>
      </c>
      <c r="U79" s="138" t="s">
        <v>164</v>
      </c>
      <c r="V79" s="138" t="s">
        <v>165</v>
      </c>
      <c r="W79" s="143" t="s">
        <v>121</v>
      </c>
      <c r="X79" s="178" t="s">
        <v>166</v>
      </c>
      <c r="Y79" s="178" t="s">
        <v>167</v>
      </c>
      <c r="Z79" s="126" t="s">
        <v>168</v>
      </c>
      <c r="AA79" s="126" t="s">
        <v>169</v>
      </c>
      <c r="AB79" s="126" t="s">
        <v>107</v>
      </c>
      <c r="AC79" s="179" t="s">
        <v>170</v>
      </c>
      <c r="AD79" s="1230" t="str">
        <f t="shared" si="16"/>
        <v>►</v>
      </c>
      <c r="AE79" s="1231" t="str">
        <f t="shared" si="45"/>
        <v/>
      </c>
      <c r="AF79" s="1232">
        <f t="shared" si="18"/>
        <v>0</v>
      </c>
      <c r="AG79" s="1252">
        <f t="shared" si="26"/>
        <v>0</v>
      </c>
      <c r="AH79" s="1234">
        <f t="shared" si="27"/>
        <v>0</v>
      </c>
      <c r="AI79" s="1235">
        <f t="shared" si="28"/>
        <v>0</v>
      </c>
      <c r="AJ79" s="1236">
        <f t="shared" si="52"/>
        <v>0</v>
      </c>
      <c r="AK79" s="1253">
        <f t="shared" si="19"/>
        <v>0</v>
      </c>
      <c r="AL79" s="1254">
        <f t="shared" si="46"/>
        <v>0</v>
      </c>
      <c r="AM79" s="1268"/>
      <c r="AN79" s="1255" t="str">
        <f t="shared" si="36"/>
        <v/>
      </c>
      <c r="AO79" s="1256">
        <f t="shared" si="30"/>
        <v>0</v>
      </c>
      <c r="AP79" s="1257">
        <f t="shared" si="20"/>
        <v>0</v>
      </c>
      <c r="AQ79" s="1271" cm="1">
        <f t="array" ref="AQ79">IF(AF79&lt;&gt;1,0,IF(OR(AO79="",N(AO79)&lt;=0.000000001),"",IF(OR(AI79="",N(AI79)&lt;=0.000000001),0,IF(ISNUMBER(AO79),IFERROR(_xlfn.LET(_xlpm.r,_xlfn.XLOOKUP(U79,$BD$15:$BD$62,ROW($BD$15:$BD$62),_xlfn.XLOOKUP(U79,$BE$15:$BE$62,ROW($BE$15:$BE$62),_xlfn.XLOOKUP(U79,$BF$15:$BF$62,ROW($BF$15:$BF$62),""))),_xlpm.p,_xlpm.r-MIN(ROW($BD$15:$BD$62))+1,_xlpm.f,INDEX($BG$15:$BG$62,_xlpm.p),_xlpm.u,INDEX($BH$15:$BH$62,_xlpm.p),_xlpm.s,INDEX($BJ$15:$BJ$62,_xlpm.p),_xlpm.q,N(AO79)/_xlpm.f,IF(_xlpm.q&gt;=_xlpm.s,ROUND(_xlpm.q,1)&amp;" "&amp;U79&amp;" = "&amp;ROUND(_xlpm.q*_xlpm.f,1)&amp;" "&amp;_xlpm.u,ROUND(_xlpm.q,1)&amp;" "&amp;U79)),""),""))))</f>
        <v>0</v>
      </c>
      <c r="AR79" s="1259"/>
      <c r="AS79" s="1256">
        <f t="shared" si="43"/>
        <v>0</v>
      </c>
      <c r="AT79" s="1257" t="str">
        <f t="shared" si="31"/>
        <v/>
      </c>
      <c r="AU79" s="1260">
        <f t="shared" si="34"/>
        <v>0</v>
      </c>
      <c r="AV79" s="1261" t="str">
        <f t="shared" si="32"/>
        <v/>
      </c>
      <c r="AW79" s="1247"/>
      <c r="AX79" s="1262">
        <f t="shared" si="22"/>
        <v>0</v>
      </c>
      <c r="AY79" s="1249" t="str">
        <f t="shared" si="44"/>
        <v/>
      </c>
      <c r="AZ79" s="276" t="s">
        <v>22</v>
      </c>
      <c r="BA79" s="1221">
        <f t="shared" si="24"/>
        <v>0</v>
      </c>
      <c r="BB79" s="1222">
        <f t="shared" si="33"/>
        <v>0</v>
      </c>
      <c r="BD79" s="138" t="s">
        <v>162</v>
      </c>
      <c r="BE79" s="138" t="s">
        <v>163</v>
      </c>
      <c r="BF79" s="166" t="s">
        <v>148</v>
      </c>
      <c r="BG79" s="138" t="s">
        <v>116</v>
      </c>
      <c r="BH79" s="138" t="s">
        <v>164</v>
      </c>
      <c r="BI79" s="138" t="s">
        <v>165</v>
      </c>
      <c r="BJ79" s="143" t="s">
        <v>121</v>
      </c>
      <c r="BK79" s="178" t="s">
        <v>166</v>
      </c>
      <c r="BL79" s="178" t="s">
        <v>167</v>
      </c>
      <c r="BM79" s="126" t="s">
        <v>168</v>
      </c>
      <c r="BN79" s="126" t="s">
        <v>169</v>
      </c>
      <c r="BO79" s="126" t="s">
        <v>107</v>
      </c>
      <c r="BP79" s="179" t="s">
        <v>170</v>
      </c>
      <c r="BQ79"/>
      <c r="BR79" s="1153" t="str">
        <f t="shared" si="51"/>
        <v>►</v>
      </c>
      <c r="BS79" s="1038" t="s">
        <v>898</v>
      </c>
      <c r="BT79" s="1029"/>
      <c r="BU79" s="1029"/>
      <c r="BV79" s="1029"/>
      <c r="BW79" s="1029"/>
      <c r="BX79" s="1150"/>
      <c r="BY79"/>
      <c r="BZ79"/>
      <c r="CA79"/>
      <c r="CB79"/>
      <c r="CC79"/>
      <c r="CD79"/>
      <c r="CE79"/>
      <c r="CG79"/>
      <c r="CH79"/>
      <c r="CI79"/>
      <c r="CJ79"/>
      <c r="CK79"/>
      <c r="CL79"/>
      <c r="CM79"/>
      <c r="CO79"/>
      <c r="CP79"/>
      <c r="CQ79"/>
      <c r="CR79"/>
      <c r="CS79"/>
      <c r="CT79"/>
      <c r="CU79"/>
      <c r="CW79" s="3">
        <v>1</v>
      </c>
    </row>
    <row r="80" spans="1:101" s="877" customFormat="1" ht="21" customHeight="1">
      <c r="A80" s="1129" t="s">
        <v>22</v>
      </c>
      <c r="B80" s="1145" t="str">
        <f t="shared" si="50"/>
        <v>►</v>
      </c>
      <c r="C80" s="1190" cm="1">
        <f t="array" ref="C80">SUMPRODUCT(LEN(D80:J80))</f>
        <v>0</v>
      </c>
      <c r="D80" s="207"/>
      <c r="E80" s="212"/>
      <c r="F80" s="212"/>
      <c r="G80" s="212"/>
      <c r="H80" s="212"/>
      <c r="I80" s="212"/>
      <c r="J80" s="213"/>
      <c r="K80" s="528" t="s">
        <v>22</v>
      </c>
      <c r="L80" s="120" t="s">
        <v>16</v>
      </c>
      <c r="M80" s="34" t="str">
        <f>M67</f>
        <v>F FEUILLES DE MERINGUE | pâtisserie--ENTREMET| Auteur &gt; recette Béghin Say de Jean-Jacques Borne MOF 1994</v>
      </c>
      <c r="N80" s="35">
        <f>N67</f>
        <v>18</v>
      </c>
      <c r="O80" s="34" t="str">
        <f>O67</f>
        <v>assiettes</v>
      </c>
      <c r="P80" s="36" t="str">
        <f>P67</f>
        <v>Recette mère ► MILLE-FEUILLE meringue et chiboust pamplemousse aux fraises des bois</v>
      </c>
      <c r="Q80" s="1093">
        <v>2.835E-2</v>
      </c>
      <c r="R80" s="1094">
        <v>0.13</v>
      </c>
      <c r="S80" s="1095">
        <v>0</v>
      </c>
      <c r="T80" s="1094">
        <v>0.2</v>
      </c>
      <c r="U80" s="1094">
        <v>0.23</v>
      </c>
      <c r="V80" s="1094">
        <v>0.22500000000000001</v>
      </c>
      <c r="W80" s="1096">
        <v>0.35</v>
      </c>
      <c r="X80" s="1096">
        <v>5.0000000000000001E-3</v>
      </c>
      <c r="Y80" s="1096">
        <v>5.0000000000000001E-3</v>
      </c>
      <c r="Z80" s="1096">
        <v>1.4999999999999999E-2</v>
      </c>
      <c r="AA80" s="1096">
        <v>0.1</v>
      </c>
      <c r="AB80" s="1096">
        <v>0.22500000000000001</v>
      </c>
      <c r="AC80" s="1097">
        <v>1E-3</v>
      </c>
      <c r="AD80" s="1230" t="str">
        <f t="shared" si="16"/>
        <v>►</v>
      </c>
      <c r="AE80" s="1231" t="str">
        <f t="shared" si="45"/>
        <v/>
      </c>
      <c r="AF80" s="1232">
        <f t="shared" si="18"/>
        <v>0</v>
      </c>
      <c r="AG80" s="1252">
        <f t="shared" si="26"/>
        <v>0</v>
      </c>
      <c r="AH80" s="1234">
        <f t="shared" si="27"/>
        <v>0</v>
      </c>
      <c r="AI80" s="1235">
        <f t="shared" si="28"/>
        <v>0</v>
      </c>
      <c r="AJ80" s="1236">
        <f t="shared" si="52"/>
        <v>0</v>
      </c>
      <c r="AK80" s="1237">
        <f t="shared" si="19"/>
        <v>0</v>
      </c>
      <c r="AL80" s="1238">
        <f t="shared" si="46"/>
        <v>0</v>
      </c>
      <c r="AM80" s="1268"/>
      <c r="AN80" s="1240" t="str">
        <f t="shared" si="36"/>
        <v/>
      </c>
      <c r="AO80" s="1241">
        <f t="shared" si="30"/>
        <v>0</v>
      </c>
      <c r="AP80" s="1242">
        <f t="shared" si="20"/>
        <v>0</v>
      </c>
      <c r="AQ80" s="1269" cm="1">
        <f t="array" ref="AQ80">IF(AF80&lt;&gt;1,0,IF(OR(AO80="",N(AO80)&lt;=0.000000001),"",IF(OR(AI80="",N(AI80)&lt;=0.000000001),0,IF(ISNUMBER(AO80),IFERROR(_xlfn.LET(_xlpm.r,_xlfn.XLOOKUP(U80,$BD$15:$BD$62,ROW($BD$15:$BD$62),_xlfn.XLOOKUP(U80,$BE$15:$BE$62,ROW($BE$15:$BE$62),_xlfn.XLOOKUP(U80,$BF$15:$BF$62,ROW($BF$15:$BF$62),""))),_xlpm.p,_xlpm.r-MIN(ROW($BD$15:$BD$62))+1,_xlpm.f,INDEX($BG$15:$BG$62,_xlpm.p),_xlpm.u,INDEX($BH$15:$BH$62,_xlpm.p),_xlpm.s,INDEX($BJ$15:$BJ$62,_xlpm.p),_xlpm.q,N(AO80)/_xlpm.f,IF(_xlpm.q&gt;=_xlpm.s,ROUND(_xlpm.q,1)&amp;" "&amp;U80&amp;" = "&amp;ROUND(_xlpm.q*_xlpm.f,1)&amp;" "&amp;_xlpm.u,ROUND(_xlpm.q,1)&amp;" "&amp;U80)),""),""))))</f>
        <v>0</v>
      </c>
      <c r="AR80" s="1259"/>
      <c r="AS80" s="1241">
        <f t="shared" si="43"/>
        <v>0</v>
      </c>
      <c r="AT80" s="1242" t="str">
        <f t="shared" si="31"/>
        <v/>
      </c>
      <c r="AU80" s="1245">
        <f t="shared" si="34"/>
        <v>0</v>
      </c>
      <c r="AV80" s="1246" t="str">
        <f t="shared" si="32"/>
        <v/>
      </c>
      <c r="AW80" s="1247"/>
      <c r="AX80" s="1248">
        <f t="shared" si="22"/>
        <v>0</v>
      </c>
      <c r="AY80" s="1249" t="str">
        <f t="shared" si="44"/>
        <v/>
      </c>
      <c r="AZ80" s="276" t="s">
        <v>22</v>
      </c>
      <c r="BA80" s="1221">
        <f t="shared" si="24"/>
        <v>0</v>
      </c>
      <c r="BB80" s="1222">
        <f t="shared" si="33"/>
        <v>0</v>
      </c>
      <c r="BD80" s="1093">
        <v>2.835E-2</v>
      </c>
      <c r="BE80" s="1094">
        <v>0.13</v>
      </c>
      <c r="BF80" s="1095">
        <v>0</v>
      </c>
      <c r="BG80" s="1094">
        <v>0.2</v>
      </c>
      <c r="BH80" s="1094">
        <v>0.23</v>
      </c>
      <c r="BI80" s="1094">
        <v>0.22500000000000001</v>
      </c>
      <c r="BJ80" s="1096">
        <v>0.35</v>
      </c>
      <c r="BK80" s="1096">
        <v>5.0000000000000001E-3</v>
      </c>
      <c r="BL80" s="1096">
        <v>5.0000000000000001E-3</v>
      </c>
      <c r="BM80" s="1096">
        <v>1.4999999999999999E-2</v>
      </c>
      <c r="BN80" s="1096">
        <v>0.1</v>
      </c>
      <c r="BO80" s="1096">
        <v>0.22500000000000001</v>
      </c>
      <c r="BP80" s="1097">
        <v>1E-3</v>
      </c>
      <c r="BQ80"/>
      <c r="BR80" s="1153" t="str">
        <f t="shared" si="51"/>
        <v>►</v>
      </c>
      <c r="BS80" s="432"/>
      <c r="BT80" s="432"/>
      <c r="BU80" s="432"/>
      <c r="BV80" s="432"/>
      <c r="BW80" s="432"/>
      <c r="BX80" s="1150"/>
      <c r="BY80"/>
      <c r="BZ80"/>
      <c r="CA80"/>
      <c r="CB80"/>
      <c r="CC80"/>
      <c r="CD80"/>
      <c r="CE80"/>
      <c r="CG80"/>
      <c r="CH80"/>
      <c r="CI80"/>
      <c r="CJ80"/>
      <c r="CK80"/>
      <c r="CL80"/>
      <c r="CM80"/>
      <c r="CO80"/>
      <c r="CP80"/>
      <c r="CQ80"/>
      <c r="CR80"/>
      <c r="CS80"/>
      <c r="CT80"/>
      <c r="CU80"/>
      <c r="CW80" s="3">
        <v>1</v>
      </c>
    </row>
    <row r="81" spans="1:101" s="877" customFormat="1" ht="21" customHeight="1" thickBot="1">
      <c r="A81" s="1129" t="s">
        <v>22</v>
      </c>
      <c r="B81" s="1145" t="str">
        <f t="shared" si="50"/>
        <v>A</v>
      </c>
      <c r="C81" s="1190" cm="1">
        <f t="array" ref="C81">SUMPRODUCT(LEN(D81:J81))</f>
        <v>0</v>
      </c>
      <c r="D81" s="207"/>
      <c r="E81" s="212"/>
      <c r="F81" s="212"/>
      <c r="G81" s="212"/>
      <c r="H81" s="212"/>
      <c r="I81" s="212"/>
      <c r="J81" s="213"/>
      <c r="K81" s="528" t="s">
        <v>22</v>
      </c>
      <c r="L81" s="184" t="s">
        <v>11</v>
      </c>
      <c r="M81" s="185" t="str">
        <f>M67</f>
        <v>F FEUILLES DE MERINGUE | pâtisserie--ENTREMET| Auteur &gt; recette Béghin Say de Jean-Jacques Borne MOF 1994</v>
      </c>
      <c r="N81" s="185">
        <f>N67</f>
        <v>18</v>
      </c>
      <c r="O81" s="186" t="str">
        <f>O67</f>
        <v>assiettes</v>
      </c>
      <c r="P81" s="187" t="str">
        <f>P67</f>
        <v>Recette mère ► MILLE-FEUILLE meringue et chiboust pamplemousse aux fraises des bois</v>
      </c>
      <c r="Q81" s="188" t="str">
        <f t="shared" ref="Q81:V81" si="53">Q68</f>
        <v>Col.6</v>
      </c>
      <c r="R81" s="188" t="str">
        <f t="shared" si="53"/>
        <v>Col.7</v>
      </c>
      <c r="S81" s="188" t="str">
        <f t="shared" si="53"/>
        <v>Col.8</v>
      </c>
      <c r="T81" s="188" t="str">
        <f t="shared" si="53"/>
        <v>Col.9</v>
      </c>
      <c r="U81" s="188" t="str">
        <f t="shared" si="53"/>
        <v>Col.10</v>
      </c>
      <c r="V81" s="188" t="str">
        <f t="shared" si="53"/>
        <v>Col.11</v>
      </c>
      <c r="W81" s="189" t="s">
        <v>171</v>
      </c>
      <c r="X81" s="190"/>
      <c r="Y81" s="190"/>
      <c r="Z81" s="191"/>
      <c r="AA81" s="191"/>
      <c r="AB81" s="192" t="s">
        <v>172</v>
      </c>
      <c r="AC81" s="193" t="s">
        <v>3406</v>
      </c>
      <c r="AD81" s="1230" t="str">
        <f t="shared" si="16"/>
        <v>►</v>
      </c>
      <c r="AE81" s="1231" t="str">
        <f t="shared" si="45"/>
        <v/>
      </c>
      <c r="AF81" s="1232">
        <f t="shared" si="18"/>
        <v>0</v>
      </c>
      <c r="AG81" s="1252">
        <f t="shared" si="26"/>
        <v>0</v>
      </c>
      <c r="AH81" s="1234">
        <f t="shared" si="27"/>
        <v>0</v>
      </c>
      <c r="AI81" s="1235">
        <f t="shared" si="28"/>
        <v>0</v>
      </c>
      <c r="AJ81" s="1236">
        <f t="shared" si="52"/>
        <v>0</v>
      </c>
      <c r="AK81" s="1253">
        <f t="shared" si="19"/>
        <v>0</v>
      </c>
      <c r="AL81" s="1254">
        <f t="shared" si="46"/>
        <v>0</v>
      </c>
      <c r="AM81" s="1268"/>
      <c r="AN81" s="1255" t="str">
        <f t="shared" si="36"/>
        <v/>
      </c>
      <c r="AO81" s="1256">
        <f t="shared" si="30"/>
        <v>0</v>
      </c>
      <c r="AP81" s="1257">
        <f t="shared" si="20"/>
        <v>0</v>
      </c>
      <c r="AQ81" s="1271" cm="1">
        <f t="array" ref="AQ81">IF(AF81&lt;&gt;1,0,IF(OR(AO81="",N(AO81)&lt;=0.000000001),"",IF(OR(AI81="",N(AI81)&lt;=0.000000001),0,IF(ISNUMBER(AO81),IFERROR(_xlfn.LET(_xlpm.r,_xlfn.XLOOKUP(U81,$BD$15:$BD$62,ROW($BD$15:$BD$62),_xlfn.XLOOKUP(U81,$BE$15:$BE$62,ROW($BE$15:$BE$62),_xlfn.XLOOKUP(U81,$BF$15:$BF$62,ROW($BF$15:$BF$62),""))),_xlpm.p,_xlpm.r-MIN(ROW($BD$15:$BD$62))+1,_xlpm.f,INDEX($BG$15:$BG$62,_xlpm.p),_xlpm.u,INDEX($BH$15:$BH$62,_xlpm.p),_xlpm.s,INDEX($BJ$15:$BJ$62,_xlpm.p),_xlpm.q,N(AO81)/_xlpm.f,IF(_xlpm.q&gt;=_xlpm.s,ROUND(_xlpm.q,1)&amp;" "&amp;U81&amp;" = "&amp;ROUND(_xlpm.q*_xlpm.f,1)&amp;" "&amp;_xlpm.u,ROUND(_xlpm.q,1)&amp;" "&amp;U81)),""),""))))</f>
        <v>0</v>
      </c>
      <c r="AR81" s="1259"/>
      <c r="AS81" s="1256">
        <f t="shared" si="43"/>
        <v>0</v>
      </c>
      <c r="AT81" s="1257" t="str">
        <f t="shared" si="31"/>
        <v/>
      </c>
      <c r="AU81" s="1260">
        <f t="shared" si="34"/>
        <v>0</v>
      </c>
      <c r="AV81" s="1261" t="str">
        <f t="shared" si="32"/>
        <v/>
      </c>
      <c r="AW81" s="1247"/>
      <c r="AX81" s="1262">
        <f t="shared" si="22"/>
        <v>0</v>
      </c>
      <c r="AY81" s="1249" t="str">
        <f t="shared" si="44"/>
        <v/>
      </c>
      <c r="AZ81" s="276" t="s">
        <v>22</v>
      </c>
      <c r="BA81" s="1221">
        <f t="shared" si="24"/>
        <v>0</v>
      </c>
      <c r="BB81" s="1222">
        <f t="shared" si="33"/>
        <v>0</v>
      </c>
      <c r="BD81"/>
      <c r="BE81"/>
      <c r="BF81"/>
      <c r="BG81"/>
      <c r="BH81"/>
      <c r="BI81"/>
      <c r="BJ81"/>
      <c r="BK81"/>
      <c r="BL81"/>
      <c r="BM81"/>
      <c r="BN81"/>
      <c r="BO81"/>
      <c r="BP81"/>
      <c r="BQ81"/>
      <c r="BR81" s="1153" t="str">
        <f t="shared" si="51"/>
        <v>►</v>
      </c>
      <c r="BS81" s="432"/>
      <c r="BT81" s="432"/>
      <c r="BU81" s="432"/>
      <c r="BV81" s="432"/>
      <c r="BW81" s="432"/>
      <c r="BX81" s="1150"/>
      <c r="BY81"/>
      <c r="BZ81"/>
      <c r="CA81"/>
      <c r="CB81"/>
      <c r="CC81"/>
      <c r="CD81"/>
      <c r="CE81"/>
      <c r="CG81"/>
      <c r="CH81"/>
      <c r="CI81"/>
      <c r="CJ81"/>
      <c r="CK81"/>
      <c r="CL81"/>
      <c r="CM81"/>
      <c r="CO81"/>
      <c r="CP81"/>
      <c r="CQ81"/>
      <c r="CR81"/>
      <c r="CS81"/>
      <c r="CT81"/>
      <c r="CU81"/>
      <c r="CW81" s="3">
        <v>1</v>
      </c>
    </row>
    <row r="82" spans="1:101" s="877" customFormat="1" ht="21" customHeight="1">
      <c r="A82" s="1129" t="s">
        <v>22</v>
      </c>
      <c r="B82" s="1145" t="str">
        <f t="shared" si="50"/>
        <v>A</v>
      </c>
      <c r="C82" s="1190" cm="1">
        <f t="array" ref="C82">SUMPRODUCT(LEN(D82:J82))</f>
        <v>0</v>
      </c>
      <c r="D82" s="207"/>
      <c r="E82" s="212"/>
      <c r="F82" s="212"/>
      <c r="G82" s="212"/>
      <c r="H82" s="212"/>
      <c r="I82" s="212"/>
      <c r="J82" s="213"/>
      <c r="K82" s="528" t="s">
        <v>22</v>
      </c>
      <c r="L82" s="194" t="s">
        <v>11</v>
      </c>
      <c r="M82" s="195" t="str">
        <f>M67</f>
        <v>F FEUILLES DE MERINGUE | pâtisserie--ENTREMET| Auteur &gt; recette Béghin Say de Jean-Jacques Borne MOF 1994</v>
      </c>
      <c r="N82" s="195">
        <f>N67</f>
        <v>18</v>
      </c>
      <c r="O82" s="196" t="str">
        <f>O67</f>
        <v>assiettes</v>
      </c>
      <c r="P82" s="197" t="str">
        <f>P67</f>
        <v>Recette mère ► MILLE-FEUILLE meringue et chiboust pamplemousse aux fraises des bois</v>
      </c>
      <c r="Q82" s="198" t="s">
        <v>174</v>
      </c>
      <c r="R82" s="199" t="s">
        <v>175</v>
      </c>
      <c r="S82" s="200"/>
      <c r="T82" s="200"/>
      <c r="U82" s="200"/>
      <c r="V82" s="200"/>
      <c r="W82" s="200"/>
      <c r="X82" s="200"/>
      <c r="Y82" s="201"/>
      <c r="Z82" s="202"/>
      <c r="AA82" s="203"/>
      <c r="AB82" s="204" t="s">
        <v>176</v>
      </c>
      <c r="AC82" s="205" t="s">
        <v>685</v>
      </c>
      <c r="AD82" s="1230" t="str">
        <f t="shared" si="16"/>
        <v>►</v>
      </c>
      <c r="AE82" s="1231" t="str">
        <f t="shared" si="45"/>
        <v/>
      </c>
      <c r="AF82" s="1232">
        <f t="shared" si="18"/>
        <v>0</v>
      </c>
      <c r="AG82" s="1252">
        <f t="shared" si="26"/>
        <v>0</v>
      </c>
      <c r="AH82" s="1234">
        <f t="shared" si="27"/>
        <v>0</v>
      </c>
      <c r="AI82" s="1235">
        <f t="shared" si="28"/>
        <v>0</v>
      </c>
      <c r="AJ82" s="1236">
        <f t="shared" si="52"/>
        <v>0</v>
      </c>
      <c r="AK82" s="1237">
        <f t="shared" si="19"/>
        <v>0</v>
      </c>
      <c r="AL82" s="1238">
        <f t="shared" si="46"/>
        <v>0</v>
      </c>
      <c r="AM82" s="1268"/>
      <c r="AN82" s="1240" t="str">
        <f t="shared" si="36"/>
        <v/>
      </c>
      <c r="AO82" s="1241">
        <f t="shared" si="30"/>
        <v>0</v>
      </c>
      <c r="AP82" s="1242">
        <f t="shared" si="20"/>
        <v>0</v>
      </c>
      <c r="AQ82" s="1269" cm="1">
        <f t="array" ref="AQ82">IF(AF82&lt;&gt;1,0,IF(OR(AO82="",N(AO82)&lt;=0.000000001),"",IF(OR(AI82="",N(AI82)&lt;=0.000000001),0,IF(ISNUMBER(AO82),IFERROR(_xlfn.LET(_xlpm.r,_xlfn.XLOOKUP(U82,$BD$15:$BD$62,ROW($BD$15:$BD$62),_xlfn.XLOOKUP(U82,$BE$15:$BE$62,ROW($BE$15:$BE$62),_xlfn.XLOOKUP(U82,$BF$15:$BF$62,ROW($BF$15:$BF$62),""))),_xlpm.p,_xlpm.r-MIN(ROW($BD$15:$BD$62))+1,_xlpm.f,INDEX($BG$15:$BG$62,_xlpm.p),_xlpm.u,INDEX($BH$15:$BH$62,_xlpm.p),_xlpm.s,INDEX($BJ$15:$BJ$62,_xlpm.p),_xlpm.q,N(AO82)/_xlpm.f,IF(_xlpm.q&gt;=_xlpm.s,ROUND(_xlpm.q,1)&amp;" "&amp;U82&amp;" = "&amp;ROUND(_xlpm.q*_xlpm.f,1)&amp;" "&amp;_xlpm.u,ROUND(_xlpm.q,1)&amp;" "&amp;U82)),""),""))))</f>
        <v>0</v>
      </c>
      <c r="AR82" s="1259"/>
      <c r="AS82" s="1241">
        <f t="shared" si="43"/>
        <v>0</v>
      </c>
      <c r="AT82" s="1242" t="str">
        <f t="shared" si="31"/>
        <v/>
      </c>
      <c r="AU82" s="1245">
        <f t="shared" si="34"/>
        <v>0</v>
      </c>
      <c r="AV82" s="1246" t="str">
        <f t="shared" si="32"/>
        <v/>
      </c>
      <c r="AW82" s="1247"/>
      <c r="AX82" s="1248">
        <f t="shared" si="22"/>
        <v>0</v>
      </c>
      <c r="AY82" s="1249" t="str">
        <f t="shared" si="44"/>
        <v/>
      </c>
      <c r="AZ82" s="276" t="s">
        <v>22</v>
      </c>
      <c r="BA82" s="1221">
        <f t="shared" si="24"/>
        <v>0</v>
      </c>
      <c r="BB82" s="1222">
        <f t="shared" si="33"/>
        <v>0</v>
      </c>
      <c r="BD82" s="1904" t="s">
        <v>2053</v>
      </c>
      <c r="BE82" s="1905"/>
      <c r="BF82" s="1905"/>
      <c r="BG82" s="1905"/>
      <c r="BH82" s="1905"/>
      <c r="BI82" s="1905"/>
      <c r="BJ82" s="1905"/>
      <c r="BK82" s="1905"/>
      <c r="BL82" s="1905"/>
      <c r="BM82" s="1905"/>
      <c r="BN82" s="1905"/>
      <c r="BO82" s="1905"/>
      <c r="BP82" s="1906"/>
      <c r="BQ82"/>
      <c r="BR82" s="1153" t="str">
        <f t="shared" si="51"/>
        <v>►</v>
      </c>
      <c r="BS82" s="432"/>
      <c r="BT82" s="432"/>
      <c r="BU82" s="432"/>
      <c r="BV82" s="432"/>
      <c r="BW82" s="432"/>
      <c r="BX82" s="1150"/>
      <c r="BY82"/>
      <c r="BZ82"/>
      <c r="CA82"/>
      <c r="CB82"/>
      <c r="CC82"/>
      <c r="CD82"/>
      <c r="CE82"/>
      <c r="CG82"/>
      <c r="CH82"/>
      <c r="CI82"/>
      <c r="CJ82"/>
      <c r="CK82"/>
      <c r="CL82"/>
      <c r="CM82"/>
      <c r="CO82"/>
      <c r="CP82"/>
      <c r="CQ82"/>
      <c r="CR82"/>
      <c r="CS82"/>
      <c r="CT82"/>
      <c r="CU82"/>
      <c r="CW82" s="3">
        <v>1</v>
      </c>
    </row>
    <row r="83" spans="1:101" s="877" customFormat="1" ht="21" customHeight="1">
      <c r="A83" s="1129" t="s">
        <v>22</v>
      </c>
      <c r="B83" s="1145" t="str">
        <f t="shared" si="50"/>
        <v>A</v>
      </c>
      <c r="C83" s="1190" cm="1">
        <f t="array" ref="C83">SUMPRODUCT(LEN(D83:J83))</f>
        <v>0</v>
      </c>
      <c r="D83" s="207"/>
      <c r="E83" s="212"/>
      <c r="F83" s="212"/>
      <c r="G83" s="212"/>
      <c r="H83" s="212"/>
      <c r="I83" s="212"/>
      <c r="J83" s="213"/>
      <c r="K83" s="528" t="s">
        <v>22</v>
      </c>
      <c r="L83" s="120" t="str">
        <f t="shared" ref="L83:L93" si="54">IF(OR(Q83&lt;&gt;"",R83&lt;&gt; "",S83&lt;&gt;"",T83&lt;&gt;""),"A", "►")</f>
        <v>A</v>
      </c>
      <c r="M83" s="195" t="str">
        <f>M67</f>
        <v>F FEUILLES DE MERINGUE | pâtisserie--ENTREMET| Auteur &gt; recette Béghin Say de Jean-Jacques Borne MOF 1994</v>
      </c>
      <c r="N83" s="195">
        <f>N67</f>
        <v>18</v>
      </c>
      <c r="O83" s="196" t="str">
        <f>O67</f>
        <v>assiettes</v>
      </c>
      <c r="P83" s="197" t="str">
        <f>P67</f>
        <v>Recette mère ► MILLE-FEUILLE meringue et chiboust pamplemousse aux fraises des bois</v>
      </c>
      <c r="Q83" s="207" t="s">
        <v>3401</v>
      </c>
      <c r="R83" s="208"/>
      <c r="S83" s="208"/>
      <c r="T83" s="208"/>
      <c r="U83" s="208"/>
      <c r="V83" s="208"/>
      <c r="W83" s="208"/>
      <c r="X83" s="208"/>
      <c r="Y83" s="209"/>
      <c r="Z83" s="9"/>
      <c r="AA83" s="9"/>
      <c r="AB83" s="210" t="s">
        <v>180</v>
      </c>
      <c r="AC83" s="211">
        <v>3.472222222222222E-3</v>
      </c>
      <c r="AD83" s="1230" t="str">
        <f t="shared" si="16"/>
        <v>►</v>
      </c>
      <c r="AE83" s="1231" t="str">
        <f t="shared" si="45"/>
        <v/>
      </c>
      <c r="AF83" s="1232">
        <f t="shared" si="18"/>
        <v>0</v>
      </c>
      <c r="AG83" s="1252">
        <f t="shared" si="26"/>
        <v>0</v>
      </c>
      <c r="AH83" s="1234">
        <f t="shared" si="27"/>
        <v>0</v>
      </c>
      <c r="AI83" s="1235">
        <f t="shared" si="28"/>
        <v>0</v>
      </c>
      <c r="AJ83" s="1236">
        <f t="shared" si="52"/>
        <v>0</v>
      </c>
      <c r="AK83" s="1253">
        <f t="shared" si="19"/>
        <v>0</v>
      </c>
      <c r="AL83" s="1254">
        <f t="shared" si="46"/>
        <v>0</v>
      </c>
      <c r="AM83" s="1268"/>
      <c r="AN83" s="1255" t="str">
        <f t="shared" si="36"/>
        <v/>
      </c>
      <c r="AO83" s="1256">
        <f t="shared" si="30"/>
        <v>0</v>
      </c>
      <c r="AP83" s="1257">
        <f t="shared" si="20"/>
        <v>0</v>
      </c>
      <c r="AQ83" s="1271" cm="1">
        <f t="array" ref="AQ83">IF(AF83&lt;&gt;1,0,IF(OR(AO83="",N(AO83)&lt;=0.000000001),"",IF(OR(AI83="",N(AI83)&lt;=0.000000001),0,IF(ISNUMBER(AO83),IFERROR(_xlfn.LET(_xlpm.r,_xlfn.XLOOKUP(U83,$BD$15:$BD$62,ROW($BD$15:$BD$62),_xlfn.XLOOKUP(U83,$BE$15:$BE$62,ROW($BE$15:$BE$62),_xlfn.XLOOKUP(U83,$BF$15:$BF$62,ROW($BF$15:$BF$62),""))),_xlpm.p,_xlpm.r-MIN(ROW($BD$15:$BD$62))+1,_xlpm.f,INDEX($BG$15:$BG$62,_xlpm.p),_xlpm.u,INDEX($BH$15:$BH$62,_xlpm.p),_xlpm.s,INDEX($BJ$15:$BJ$62,_xlpm.p),_xlpm.q,N(AO83)/_xlpm.f,IF(_xlpm.q&gt;=_xlpm.s,ROUND(_xlpm.q,1)&amp;" "&amp;U83&amp;" = "&amp;ROUND(_xlpm.q*_xlpm.f,1)&amp;" "&amp;_xlpm.u,ROUND(_xlpm.q,1)&amp;" "&amp;U83)),""),""))))</f>
        <v>0</v>
      </c>
      <c r="AR83" s="1259"/>
      <c r="AS83" s="1256">
        <f t="shared" si="43"/>
        <v>0</v>
      </c>
      <c r="AT83" s="1257" t="str">
        <f t="shared" si="31"/>
        <v/>
      </c>
      <c r="AU83" s="1260">
        <f t="shared" si="34"/>
        <v>0</v>
      </c>
      <c r="AV83" s="1261" t="str">
        <f t="shared" si="32"/>
        <v/>
      </c>
      <c r="AW83" s="1247"/>
      <c r="AX83" s="1262">
        <f t="shared" si="22"/>
        <v>0</v>
      </c>
      <c r="AY83" s="1249" t="str">
        <f t="shared" si="44"/>
        <v/>
      </c>
      <c r="AZ83" s="276" t="s">
        <v>22</v>
      </c>
      <c r="BA83" s="1221">
        <f t="shared" si="24"/>
        <v>0</v>
      </c>
      <c r="BB83" s="1222">
        <f t="shared" si="33"/>
        <v>0</v>
      </c>
      <c r="BD83" s="1907"/>
      <c r="BE83" s="1908"/>
      <c r="BF83" s="1908"/>
      <c r="BG83" s="1908"/>
      <c r="BH83" s="1908"/>
      <c r="BI83" s="1908"/>
      <c r="BJ83" s="1908"/>
      <c r="BK83" s="1908"/>
      <c r="BL83" s="1908"/>
      <c r="BM83" s="1908"/>
      <c r="BN83" s="1908"/>
      <c r="BO83" s="1908"/>
      <c r="BP83" s="1909"/>
      <c r="BQ83"/>
      <c r="BR83" s="1153" t="str">
        <f t="shared" si="51"/>
        <v>►</v>
      </c>
      <c r="BS83" s="432"/>
      <c r="BT83" s="432"/>
      <c r="BU83" s="432"/>
      <c r="BV83" s="432"/>
      <c r="BW83" s="432"/>
      <c r="BX83" s="1150"/>
      <c r="BY83"/>
      <c r="BZ83"/>
      <c r="CA83"/>
      <c r="CB83"/>
      <c r="CC83"/>
      <c r="CD83"/>
      <c r="CE83"/>
      <c r="CG83"/>
      <c r="CH83"/>
      <c r="CI83"/>
      <c r="CJ83"/>
      <c r="CK83"/>
      <c r="CL83"/>
      <c r="CM83"/>
      <c r="CO83"/>
      <c r="CP83"/>
      <c r="CQ83"/>
      <c r="CR83"/>
      <c r="CS83"/>
      <c r="CT83"/>
      <c r="CU83"/>
      <c r="CW83" s="3">
        <v>1</v>
      </c>
    </row>
    <row r="84" spans="1:101" s="877" customFormat="1" ht="21" customHeight="1">
      <c r="A84" s="1129" t="s">
        <v>22</v>
      </c>
      <c r="B84" s="1145" t="str">
        <f t="shared" si="50"/>
        <v>A</v>
      </c>
      <c r="C84" s="1190" cm="1">
        <f t="array" ref="C84">SUMPRODUCT(LEN(D84:J84))</f>
        <v>0</v>
      </c>
      <c r="D84" s="207"/>
      <c r="E84" s="212"/>
      <c r="F84" s="212"/>
      <c r="G84" s="212"/>
      <c r="H84" s="212"/>
      <c r="I84" s="212"/>
      <c r="J84" s="213"/>
      <c r="K84" s="528" t="s">
        <v>22</v>
      </c>
      <c r="L84" s="120" t="str">
        <f t="shared" si="54"/>
        <v>A</v>
      </c>
      <c r="M84" s="195" t="str">
        <f>M67</f>
        <v>F FEUILLES DE MERINGUE | pâtisserie--ENTREMET| Auteur &gt; recette Béghin Say de Jean-Jacques Borne MOF 1994</v>
      </c>
      <c r="N84" s="195">
        <f>N67</f>
        <v>18</v>
      </c>
      <c r="O84" s="196" t="str">
        <f>O67</f>
        <v>assiettes</v>
      </c>
      <c r="P84" s="197" t="str">
        <f>P67</f>
        <v>Recette mère ► MILLE-FEUILLE meringue et chiboust pamplemousse aux fraises des bois</v>
      </c>
      <c r="Q84" s="207" t="s">
        <v>3402</v>
      </c>
      <c r="R84" s="212"/>
      <c r="S84" s="212"/>
      <c r="T84" s="212"/>
      <c r="U84" s="212"/>
      <c r="V84" s="212"/>
      <c r="W84" s="212"/>
      <c r="X84" s="212"/>
      <c r="Y84" s="213"/>
      <c r="Z84" s="9"/>
      <c r="AA84" s="9"/>
      <c r="AB84" s="210" t="s">
        <v>182</v>
      </c>
      <c r="AC84" s="214">
        <v>3.472222222222222E-3</v>
      </c>
      <c r="AD84" s="1230" t="str">
        <f t="shared" si="16"/>
        <v>►</v>
      </c>
      <c r="AE84" s="1231" t="str">
        <f t="shared" si="45"/>
        <v/>
      </c>
      <c r="AF84" s="1232">
        <f t="shared" si="18"/>
        <v>0</v>
      </c>
      <c r="AG84" s="1252">
        <f t="shared" si="26"/>
        <v>0</v>
      </c>
      <c r="AH84" s="1234">
        <f t="shared" si="27"/>
        <v>0</v>
      </c>
      <c r="AI84" s="1235">
        <f t="shared" si="28"/>
        <v>0</v>
      </c>
      <c r="AJ84" s="1236">
        <f t="shared" si="52"/>
        <v>0</v>
      </c>
      <c r="AK84" s="1237">
        <f t="shared" si="19"/>
        <v>0</v>
      </c>
      <c r="AL84" s="1238">
        <f t="shared" si="46"/>
        <v>0</v>
      </c>
      <c r="AM84" s="1268"/>
      <c r="AN84" s="1240" t="str">
        <f t="shared" si="36"/>
        <v/>
      </c>
      <c r="AO84" s="1241">
        <f t="shared" si="30"/>
        <v>0</v>
      </c>
      <c r="AP84" s="1242">
        <f t="shared" si="20"/>
        <v>0</v>
      </c>
      <c r="AQ84" s="1269" cm="1">
        <f t="array" ref="AQ84">IF(AF84&lt;&gt;1,0,IF(OR(AO84="",N(AO84)&lt;=0.000000001),"",IF(OR(AI84="",N(AI84)&lt;=0.000000001),0,IF(ISNUMBER(AO84),IFERROR(_xlfn.LET(_xlpm.r,_xlfn.XLOOKUP(U84,$BD$15:$BD$62,ROW($BD$15:$BD$62),_xlfn.XLOOKUP(U84,$BE$15:$BE$62,ROW($BE$15:$BE$62),_xlfn.XLOOKUP(U84,$BF$15:$BF$62,ROW($BF$15:$BF$62),""))),_xlpm.p,_xlpm.r-MIN(ROW($BD$15:$BD$62))+1,_xlpm.f,INDEX($BG$15:$BG$62,_xlpm.p),_xlpm.u,INDEX($BH$15:$BH$62,_xlpm.p),_xlpm.s,INDEX($BJ$15:$BJ$62,_xlpm.p),_xlpm.q,N(AO84)/_xlpm.f,IF(_xlpm.q&gt;=_xlpm.s,ROUND(_xlpm.q,1)&amp;" "&amp;U84&amp;" = "&amp;ROUND(_xlpm.q*_xlpm.f,1)&amp;" "&amp;_xlpm.u,ROUND(_xlpm.q,1)&amp;" "&amp;U84)),""),""))))</f>
        <v>0</v>
      </c>
      <c r="AR84" s="1259"/>
      <c r="AS84" s="1241">
        <f t="shared" si="43"/>
        <v>0</v>
      </c>
      <c r="AT84" s="1242" t="str">
        <f t="shared" si="31"/>
        <v/>
      </c>
      <c r="AU84" s="1245">
        <f t="shared" si="34"/>
        <v>0</v>
      </c>
      <c r="AV84" s="1246" t="str">
        <f t="shared" si="32"/>
        <v/>
      </c>
      <c r="AW84" s="1247"/>
      <c r="AX84" s="1248">
        <f t="shared" si="22"/>
        <v>0</v>
      </c>
      <c r="AY84" s="1249" t="str">
        <f t="shared" si="44"/>
        <v/>
      </c>
      <c r="AZ84" s="276" t="s">
        <v>22</v>
      </c>
      <c r="BA84" s="1221">
        <f t="shared" si="24"/>
        <v>0</v>
      </c>
      <c r="BB84" s="1222">
        <f t="shared" si="33"/>
        <v>0</v>
      </c>
      <c r="BD84" s="877" t="s">
        <v>2720</v>
      </c>
      <c r="BQ84"/>
      <c r="BR84" s="1153" t="str">
        <f t="shared" si="51"/>
        <v>►</v>
      </c>
      <c r="BS84" s="1327" t="s">
        <v>2054</v>
      </c>
      <c r="BT84" s="329"/>
      <c r="BU84" s="329"/>
      <c r="BV84" s="329"/>
      <c r="BW84" s="329"/>
      <c r="BX84" s="1150"/>
      <c r="BY84"/>
      <c r="BZ84"/>
      <c r="CA84"/>
      <c r="CB84"/>
      <c r="CC84"/>
      <c r="CD84"/>
      <c r="CE84"/>
      <c r="CG84"/>
      <c r="CH84"/>
      <c r="CI84"/>
      <c r="CJ84"/>
      <c r="CK84"/>
      <c r="CL84"/>
      <c r="CM84"/>
      <c r="CO84"/>
      <c r="CP84"/>
      <c r="CQ84"/>
      <c r="CR84"/>
      <c r="CS84"/>
      <c r="CT84"/>
      <c r="CU84"/>
      <c r="CW84" s="3">
        <v>1</v>
      </c>
    </row>
    <row r="85" spans="1:101" s="877" customFormat="1" ht="21" customHeight="1">
      <c r="A85" s="1129" t="s">
        <v>22</v>
      </c>
      <c r="B85" s="1145" t="str">
        <f t="shared" si="50"/>
        <v>A</v>
      </c>
      <c r="C85" s="1190" cm="1">
        <f t="array" ref="C85">SUMPRODUCT(LEN(D85:J85))</f>
        <v>0</v>
      </c>
      <c r="D85" s="207"/>
      <c r="E85" s="212"/>
      <c r="F85" s="212"/>
      <c r="G85" s="212"/>
      <c r="H85" s="212"/>
      <c r="I85" s="212"/>
      <c r="J85" s="213"/>
      <c r="K85" s="528" t="s">
        <v>22</v>
      </c>
      <c r="L85" s="120" t="str">
        <f t="shared" si="54"/>
        <v>A</v>
      </c>
      <c r="M85" s="195" t="str">
        <f>M67</f>
        <v>F FEUILLES DE MERINGUE | pâtisserie--ENTREMET| Auteur &gt; recette Béghin Say de Jean-Jacques Borne MOF 1994</v>
      </c>
      <c r="N85" s="195">
        <f>N67</f>
        <v>18</v>
      </c>
      <c r="O85" s="196" t="str">
        <f>O67</f>
        <v>assiettes</v>
      </c>
      <c r="P85" s="197" t="str">
        <f>P67</f>
        <v>Recette mère ► MILLE-FEUILLE meringue et chiboust pamplemousse aux fraises des bois</v>
      </c>
      <c r="Q85" s="207" t="s">
        <v>3403</v>
      </c>
      <c r="R85" s="212"/>
      <c r="S85" s="212"/>
      <c r="T85" s="212"/>
      <c r="U85" s="212"/>
      <c r="V85" s="212"/>
      <c r="W85" s="212"/>
      <c r="X85" s="212"/>
      <c r="Y85" s="213"/>
      <c r="Z85" s="9"/>
      <c r="AA85" s="9"/>
      <c r="AB85" s="210" t="s">
        <v>190</v>
      </c>
      <c r="AC85" s="215">
        <v>3.472222222222222E-3</v>
      </c>
      <c r="AD85" s="1230" t="str">
        <f t="shared" si="16"/>
        <v>►</v>
      </c>
      <c r="AE85" s="1231" t="str">
        <f t="shared" si="45"/>
        <v/>
      </c>
      <c r="AF85" s="1232">
        <f t="shared" si="18"/>
        <v>0</v>
      </c>
      <c r="AG85" s="1252">
        <f t="shared" si="26"/>
        <v>0</v>
      </c>
      <c r="AH85" s="1234">
        <f t="shared" si="27"/>
        <v>0</v>
      </c>
      <c r="AI85" s="1235">
        <f t="shared" si="28"/>
        <v>0</v>
      </c>
      <c r="AJ85" s="1236">
        <f t="shared" si="52"/>
        <v>0</v>
      </c>
      <c r="AK85" s="1253">
        <f t="shared" si="19"/>
        <v>0</v>
      </c>
      <c r="AL85" s="1254">
        <f t="shared" si="46"/>
        <v>0</v>
      </c>
      <c r="AM85" s="1268"/>
      <c r="AN85" s="1255" t="str">
        <f t="shared" si="36"/>
        <v/>
      </c>
      <c r="AO85" s="1256">
        <f t="shared" si="30"/>
        <v>0</v>
      </c>
      <c r="AP85" s="1257">
        <f t="shared" si="20"/>
        <v>0</v>
      </c>
      <c r="AQ85" s="1271" cm="1">
        <f t="array" ref="AQ85">IF(AF85&lt;&gt;1,0,IF(OR(AO85="",N(AO85)&lt;=0.000000001),"",IF(OR(AI85="",N(AI85)&lt;=0.000000001),0,IF(ISNUMBER(AO85),IFERROR(_xlfn.LET(_xlpm.r,_xlfn.XLOOKUP(U85,$BD$15:$BD$62,ROW($BD$15:$BD$62),_xlfn.XLOOKUP(U85,$BE$15:$BE$62,ROW($BE$15:$BE$62),_xlfn.XLOOKUP(U85,$BF$15:$BF$62,ROW($BF$15:$BF$62),""))),_xlpm.p,_xlpm.r-MIN(ROW($BD$15:$BD$62))+1,_xlpm.f,INDEX($BG$15:$BG$62,_xlpm.p),_xlpm.u,INDEX($BH$15:$BH$62,_xlpm.p),_xlpm.s,INDEX($BJ$15:$BJ$62,_xlpm.p),_xlpm.q,N(AO85)/_xlpm.f,IF(_xlpm.q&gt;=_xlpm.s,ROUND(_xlpm.q,1)&amp;" "&amp;U85&amp;" = "&amp;ROUND(_xlpm.q*_xlpm.f,1)&amp;" "&amp;_xlpm.u,ROUND(_xlpm.q,1)&amp;" "&amp;U85)),""),""))))</f>
        <v>0</v>
      </c>
      <c r="AR85" s="1259"/>
      <c r="AS85" s="1256">
        <f t="shared" si="43"/>
        <v>0</v>
      </c>
      <c r="AT85" s="1257" t="str">
        <f t="shared" si="31"/>
        <v/>
      </c>
      <c r="AU85" s="1260">
        <f t="shared" si="34"/>
        <v>0</v>
      </c>
      <c r="AV85" s="1261" t="str">
        <f t="shared" si="32"/>
        <v/>
      </c>
      <c r="AW85" s="1247"/>
      <c r="AX85" s="1262">
        <f t="shared" si="22"/>
        <v>0</v>
      </c>
      <c r="AY85" s="1249" t="str">
        <f t="shared" si="44"/>
        <v/>
      </c>
      <c r="AZ85" s="276" t="s">
        <v>22</v>
      </c>
      <c r="BA85" s="1221">
        <f t="shared" si="24"/>
        <v>0</v>
      </c>
      <c r="BB85" s="1222">
        <f t="shared" si="33"/>
        <v>0</v>
      </c>
      <c r="BD85" s="557" t="s">
        <v>147</v>
      </c>
      <c r="BE85" s="121" t="s">
        <v>102</v>
      </c>
      <c r="BF85" s="166" t="s">
        <v>1406</v>
      </c>
      <c r="BG85" s="135" t="s">
        <v>1399</v>
      </c>
      <c r="BH85" s="135" t="s">
        <v>1400</v>
      </c>
      <c r="BI85" s="135" t="s">
        <v>1401</v>
      </c>
      <c r="BJ85" s="1034" t="s">
        <v>0</v>
      </c>
      <c r="BK85" s="109" t="s">
        <v>99</v>
      </c>
      <c r="BL85" s="109" t="s">
        <v>151</v>
      </c>
      <c r="BM85" s="1034" t="s">
        <v>152</v>
      </c>
      <c r="BN85" s="126" t="s">
        <v>1402</v>
      </c>
      <c r="BO85" s="126" t="s">
        <v>1403</v>
      </c>
      <c r="BP85" s="126" t="s">
        <v>1404</v>
      </c>
      <c r="BQ85"/>
      <c r="BR85" s="1153" t="str">
        <f t="shared" si="51"/>
        <v>►</v>
      </c>
      <c r="BS85" s="1328" t="s">
        <v>2055</v>
      </c>
      <c r="BT85" s="329"/>
      <c r="BU85" s="329"/>
      <c r="BV85" s="329"/>
      <c r="BW85" s="329"/>
      <c r="BX85" s="1150"/>
      <c r="BY85"/>
      <c r="BZ85"/>
      <c r="CA85"/>
      <c r="CB85"/>
      <c r="CC85"/>
      <c r="CD85"/>
      <c r="CE85"/>
      <c r="CG85"/>
      <c r="CH85"/>
      <c r="CI85"/>
      <c r="CJ85"/>
      <c r="CK85"/>
      <c r="CL85"/>
      <c r="CM85"/>
      <c r="CO85"/>
      <c r="CP85"/>
      <c r="CQ85"/>
      <c r="CR85"/>
      <c r="CS85"/>
      <c r="CT85"/>
      <c r="CU85"/>
      <c r="CW85" s="3">
        <v>1</v>
      </c>
    </row>
    <row r="86" spans="1:101" s="877" customFormat="1" ht="21" customHeight="1">
      <c r="A86" s="1129" t="s">
        <v>22</v>
      </c>
      <c r="B86" s="1145" t="str">
        <f t="shared" si="50"/>
        <v>A</v>
      </c>
      <c r="C86" s="1190" cm="1">
        <f t="array" ref="C86">SUMPRODUCT(LEN(D86:J86))</f>
        <v>0</v>
      </c>
      <c r="D86" s="207"/>
      <c r="E86" s="212"/>
      <c r="F86" s="212"/>
      <c r="G86" s="212"/>
      <c r="H86" s="212"/>
      <c r="I86" s="212"/>
      <c r="J86" s="213"/>
      <c r="K86" s="528" t="s">
        <v>22</v>
      </c>
      <c r="L86" s="120" t="str">
        <f t="shared" si="54"/>
        <v>A</v>
      </c>
      <c r="M86" s="195" t="str">
        <f>M67</f>
        <v>F FEUILLES DE MERINGUE | pâtisserie--ENTREMET| Auteur &gt; recette Béghin Say de Jean-Jacques Borne MOF 1994</v>
      </c>
      <c r="N86" s="195">
        <f>N67</f>
        <v>18</v>
      </c>
      <c r="O86" s="196" t="str">
        <f>O67</f>
        <v>assiettes</v>
      </c>
      <c r="P86" s="197" t="str">
        <f>P67</f>
        <v>Recette mère ► MILLE-FEUILLE meringue et chiboust pamplemousse aux fraises des bois</v>
      </c>
      <c r="Q86" s="207" t="s">
        <v>3404</v>
      </c>
      <c r="R86" s="212"/>
      <c r="S86" s="212"/>
      <c r="T86" s="212"/>
      <c r="U86" s="212"/>
      <c r="V86" s="212"/>
      <c r="W86" s="212"/>
      <c r="X86" s="212"/>
      <c r="Y86" s="213"/>
      <c r="Z86" s="9"/>
      <c r="AA86" s="9"/>
      <c r="AB86" s="216" t="s">
        <v>191</v>
      </c>
      <c r="AC86" s="217">
        <f>AC83+AC84+AC85</f>
        <v>1.0416666666666666E-2</v>
      </c>
      <c r="AD86" s="1230" t="str">
        <f t="shared" ref="AD86:AD92" si="55">IF(OR(AI86&gt;0,TRIM(AE86)="▼ recette suivante"),"A","►")</f>
        <v>►</v>
      </c>
      <c r="AE86" s="1231" t="str">
        <f t="shared" si="45"/>
        <v/>
      </c>
      <c r="AF86" s="1232">
        <f t="shared" ref="AF86:AF149" si="56">N(AND(L86="A", COUNTIF($BD$15:$BF$62, TRIM(U86))&gt;0))</f>
        <v>0</v>
      </c>
      <c r="AG86" s="1252">
        <f t="shared" si="26"/>
        <v>0</v>
      </c>
      <c r="AH86" s="1234">
        <f t="shared" si="27"/>
        <v>0</v>
      </c>
      <c r="AI86" s="1235">
        <f t="shared" si="28"/>
        <v>0</v>
      </c>
      <c r="AJ86" s="1236">
        <f t="shared" si="52"/>
        <v>0</v>
      </c>
      <c r="AK86" s="1237">
        <f t="shared" ref="AK86:AK149" si="57">IF(AI86&gt;0,AM$9,0)</f>
        <v>0</v>
      </c>
      <c r="AL86" s="1238">
        <f t="shared" si="46"/>
        <v>0</v>
      </c>
      <c r="AM86" s="1268"/>
      <c r="AN86" s="1240" t="str">
        <f t="shared" si="36"/>
        <v/>
      </c>
      <c r="AO86" s="1241">
        <f t="shared" si="30"/>
        <v>0</v>
      </c>
      <c r="AP86" s="1242">
        <f t="shared" ref="AP86:AP149" si="58">IF(AF86=1,IF(OR(AO86="",N(AO86)&lt;=0.000000001),"",_xlfn.XLOOKUP(U86,$BD$15:$BD$62,$BH$15:$BH$62,_xlfn.XLOOKUP(U86,$BE$15:$BE$62,$BH$15:$BH$62,_xlfn.XLOOKUP(U86,$BF$15:$BF$62,$BH$15:$BH$62,"")))),0)</f>
        <v>0</v>
      </c>
      <c r="AQ86" s="1269" cm="1">
        <f t="array" ref="AQ86">IF(AF86&lt;&gt;1,0,IF(OR(AO86="",N(AO86)&lt;=0.000000001),"",IF(OR(AI86="",N(AI86)&lt;=0.000000001),0,IF(ISNUMBER(AO86),IFERROR(_xlfn.LET(_xlpm.r,_xlfn.XLOOKUP(U86,$BD$15:$BD$62,ROW($BD$15:$BD$62),_xlfn.XLOOKUP(U86,$BE$15:$BE$62,ROW($BE$15:$BE$62),_xlfn.XLOOKUP(U86,$BF$15:$BF$62,ROW($BF$15:$BF$62),""))),_xlpm.p,_xlpm.r-MIN(ROW($BD$15:$BD$62))+1,_xlpm.f,INDEX($BG$15:$BG$62,_xlpm.p),_xlpm.u,INDEX($BH$15:$BH$62,_xlpm.p),_xlpm.s,INDEX($BJ$15:$BJ$62,_xlpm.p),_xlpm.q,N(AO86)/_xlpm.f,IF(_xlpm.q&gt;=_xlpm.s,ROUND(_xlpm.q,1)&amp;" "&amp;U86&amp;" = "&amp;ROUND(_xlpm.q*_xlpm.f,1)&amp;" "&amp;_xlpm.u,ROUND(_xlpm.q,1)&amp;" "&amp;U86)),""),""))))</f>
        <v>0</v>
      </c>
      <c r="AR86" s="1259"/>
      <c r="AS86" s="1241">
        <f t="shared" si="43"/>
        <v>0</v>
      </c>
      <c r="AT86" s="1242" t="str">
        <f t="shared" si="31"/>
        <v/>
      </c>
      <c r="AU86" s="1245">
        <f t="shared" si="34"/>
        <v>0</v>
      </c>
      <c r="AV86" s="1246" t="str">
        <f t="shared" si="32"/>
        <v/>
      </c>
      <c r="AW86" s="1247"/>
      <c r="AX86" s="1248">
        <f t="shared" ref="AX86:AX149" si="59">IF(AI86=0,0,IF(OR(ISBLANK(AW86),ISTEXT(AU86)),0,(IF(AO86=0,Q86,AO86)*AW86)))</f>
        <v>0</v>
      </c>
      <c r="AY86" s="1249" t="str">
        <f t="shared" si="44"/>
        <v/>
      </c>
      <c r="AZ86" s="276" t="s">
        <v>22</v>
      </c>
      <c r="BA86" s="1221">
        <f t="shared" ref="BA86:BA149" si="60">IFERROR(_xlfn.LET(_xlpm.EPS,0.000000001,_xlpm.b,Q86/AI86,IF(ISNUMBER(AM86),_xlpm.b*AM86,IF(OR(ISBLANK(AM86),AM86=""),_xlpm.b*AK86,IF(AND(BB86=0,ISNUMBER(Q86)),_xlpm.b/AK86,0)))),0)</f>
        <v>0</v>
      </c>
      <c r="BB86" s="1222">
        <f t="shared" si="33"/>
        <v>0</v>
      </c>
      <c r="BD86" s="1093">
        <v>1</v>
      </c>
      <c r="BE86" s="1094">
        <v>1E-3</v>
      </c>
      <c r="BF86" s="1095">
        <v>0</v>
      </c>
      <c r="BG86" s="1094">
        <v>0.25</v>
      </c>
      <c r="BH86" s="1094">
        <v>0.33332999999999996</v>
      </c>
      <c r="BI86" s="1094">
        <v>0.5</v>
      </c>
      <c r="BJ86" s="1096">
        <v>1</v>
      </c>
      <c r="BK86" s="1096">
        <v>0.1</v>
      </c>
      <c r="BL86" s="1096">
        <v>0.01</v>
      </c>
      <c r="BM86" s="1096">
        <v>1E-3</v>
      </c>
      <c r="BN86" s="1096">
        <v>0.5</v>
      </c>
      <c r="BO86" s="1096">
        <v>0.33300000000000002</v>
      </c>
      <c r="BP86" s="1097">
        <v>0.2</v>
      </c>
      <c r="BQ86"/>
      <c r="BR86" s="1153" t="str">
        <f t="shared" si="51"/>
        <v>►</v>
      </c>
      <c r="BS86" s="1329" t="s">
        <v>2056</v>
      </c>
      <c r="BT86" s="329"/>
      <c r="BU86" s="329"/>
      <c r="BV86" s="329"/>
      <c r="BW86" s="329"/>
      <c r="BX86" s="1150"/>
      <c r="BY86"/>
      <c r="BZ86"/>
      <c r="CA86"/>
      <c r="CB86"/>
      <c r="CC86"/>
      <c r="CD86"/>
      <c r="CE86"/>
      <c r="CG86"/>
      <c r="CH86"/>
      <c r="CI86"/>
      <c r="CJ86"/>
      <c r="CK86"/>
      <c r="CL86"/>
      <c r="CM86"/>
      <c r="CO86"/>
      <c r="CP86"/>
      <c r="CQ86"/>
      <c r="CR86"/>
      <c r="CS86"/>
      <c r="CT86"/>
      <c r="CU86"/>
      <c r="CW86" s="3">
        <v>1</v>
      </c>
    </row>
    <row r="87" spans="1:101" s="877" customFormat="1" ht="21" customHeight="1">
      <c r="A87" s="1129" t="s">
        <v>22</v>
      </c>
      <c r="B87" s="1145" t="str">
        <f t="shared" si="50"/>
        <v>►</v>
      </c>
      <c r="C87" s="1190" cm="1">
        <f t="array" ref="C87">SUMPRODUCT(LEN(D87:J87))</f>
        <v>0</v>
      </c>
      <c r="D87" s="207"/>
      <c r="E87" s="212"/>
      <c r="F87" s="212"/>
      <c r="G87" s="212"/>
      <c r="H87" s="212"/>
      <c r="I87" s="212"/>
      <c r="J87" s="213"/>
      <c r="K87" s="528" t="s">
        <v>22</v>
      </c>
      <c r="L87" s="120" t="str">
        <f t="shared" si="54"/>
        <v>►</v>
      </c>
      <c r="M87" s="195" t="str">
        <f>M67</f>
        <v>F FEUILLES DE MERINGUE | pâtisserie--ENTREMET| Auteur &gt; recette Béghin Say de Jean-Jacques Borne MOF 1994</v>
      </c>
      <c r="N87" s="195">
        <f>N67</f>
        <v>18</v>
      </c>
      <c r="O87" s="196" t="str">
        <f>O67</f>
        <v>assiettes</v>
      </c>
      <c r="P87" s="197" t="str">
        <f>P67</f>
        <v>Recette mère ► MILLE-FEUILLE meringue et chiboust pamplemousse aux fraises des bois</v>
      </c>
      <c r="Q87" s="207"/>
      <c r="R87" s="212"/>
      <c r="S87" s="212"/>
      <c r="T87" s="212"/>
      <c r="U87" s="212"/>
      <c r="V87" s="212"/>
      <c r="W87" s="212"/>
      <c r="X87" s="212"/>
      <c r="Y87" s="213"/>
      <c r="Z87" s="1757" t="s">
        <v>1932</v>
      </c>
      <c r="AA87" s="1758"/>
      <c r="AB87" s="1758"/>
      <c r="AC87" s="1759"/>
      <c r="AD87" s="1230" t="str">
        <f t="shared" si="55"/>
        <v>►</v>
      </c>
      <c r="AE87" s="1231" t="str">
        <f t="shared" si="45"/>
        <v/>
      </c>
      <c r="AF87" s="1232">
        <f t="shared" si="56"/>
        <v>0</v>
      </c>
      <c r="AG87" s="1252">
        <f t="shared" ref="AG87:AG150" si="61">IF(AF87=1,Z87,0)</f>
        <v>0</v>
      </c>
      <c r="AH87" s="1234">
        <f t="shared" ref="AH87:AH150" si="62">IF(AF87=1,IF(AG87&gt;0,"Kg",0),0)</f>
        <v>0</v>
      </c>
      <c r="AI87" s="1235">
        <f t="shared" ref="AI87:AI150" si="63">IF(AF87=1,N87,0)</f>
        <v>0</v>
      </c>
      <c r="AJ87" s="1236">
        <f t="shared" si="52"/>
        <v>0</v>
      </c>
      <c r="AK87" s="1253">
        <f t="shared" si="57"/>
        <v>0</v>
      </c>
      <c r="AL87" s="1254">
        <f t="shared" si="46"/>
        <v>0</v>
      </c>
      <c r="AM87" s="1268"/>
      <c r="AN87" s="1255" t="str">
        <f t="shared" si="36"/>
        <v/>
      </c>
      <c r="AO87" s="1256">
        <f t="shared" ref="AO87:AO150" si="64">IF(TRIM(AH87)&lt;&gt;"Kg",0,N(AG87)*N(BB87))</f>
        <v>0</v>
      </c>
      <c r="AP87" s="1257">
        <f t="shared" si="58"/>
        <v>0</v>
      </c>
      <c r="AQ87" s="1271" cm="1">
        <f t="array" ref="AQ87">IF(AF87&lt;&gt;1,0,IF(OR(AO87="",N(AO87)&lt;=0.000000001),"",IF(OR(AI87="",N(AI87)&lt;=0.000000001),0,IF(ISNUMBER(AO87),IFERROR(_xlfn.LET(_xlpm.r,_xlfn.XLOOKUP(U87,$BD$15:$BD$62,ROW($BD$15:$BD$62),_xlfn.XLOOKUP(U87,$BE$15:$BE$62,ROW($BE$15:$BE$62),_xlfn.XLOOKUP(U87,$BF$15:$BF$62,ROW($BF$15:$BF$62),""))),_xlpm.p,_xlpm.r-MIN(ROW($BD$15:$BD$62))+1,_xlpm.f,INDEX($BG$15:$BG$62,_xlpm.p),_xlpm.u,INDEX($BH$15:$BH$62,_xlpm.p),_xlpm.s,INDEX($BJ$15:$BJ$62,_xlpm.p),_xlpm.q,N(AO87)/_xlpm.f,IF(_xlpm.q&gt;=_xlpm.s,ROUND(_xlpm.q,1)&amp;" "&amp;U87&amp;" = "&amp;ROUND(_xlpm.q*_xlpm.f,1)&amp;" "&amp;_xlpm.u,ROUND(_xlpm.q,1)&amp;" "&amp;U87)),""),""))))</f>
        <v>0</v>
      </c>
      <c r="AR87" s="1259"/>
      <c r="AS87" s="1256">
        <f t="shared" si="43"/>
        <v>0</v>
      </c>
      <c r="AT87" s="1257" t="str">
        <f t="shared" ref="AT87:AT150" si="65">IF(AF87=1,AP87,"")</f>
        <v/>
      </c>
      <c r="AU87" s="1260">
        <f t="shared" si="34"/>
        <v>0</v>
      </c>
      <c r="AV87" s="1261" t="str">
        <f t="shared" ref="AV87:AV150" si="66">IF(AF87=1,IF(N(AU87)&gt;0.000000001,R87,""),"")</f>
        <v/>
      </c>
      <c r="AW87" s="1247"/>
      <c r="AX87" s="1262">
        <f t="shared" si="59"/>
        <v>0</v>
      </c>
      <c r="AY87" s="1249" t="str">
        <f t="shared" si="44"/>
        <v/>
      </c>
      <c r="AZ87" s="276" t="s">
        <v>22</v>
      </c>
      <c r="BA87" s="1221">
        <f t="shared" si="60"/>
        <v>0</v>
      </c>
      <c r="BB87" s="1222">
        <f t="shared" ref="BB87:BB150" si="67">IF(AG87&gt;0,IFERROR(IF(OR(ISBLANK(AM87),AM87=""),AK87,AM87)/AI87,0),0)</f>
        <v>0</v>
      </c>
      <c r="BD87" s="138" t="s">
        <v>162</v>
      </c>
      <c r="BE87" s="138" t="s">
        <v>1405</v>
      </c>
      <c r="BF87" s="166" t="s">
        <v>1406</v>
      </c>
      <c r="BG87" s="138" t="s">
        <v>1407</v>
      </c>
      <c r="BH87" s="138" t="s">
        <v>1408</v>
      </c>
      <c r="BI87" s="138" t="s">
        <v>1428</v>
      </c>
      <c r="BJ87" s="178" t="s">
        <v>1409</v>
      </c>
      <c r="BK87" s="178" t="s">
        <v>1410</v>
      </c>
      <c r="BL87" s="178" t="s">
        <v>1411</v>
      </c>
      <c r="BM87" s="126" t="s">
        <v>1412</v>
      </c>
      <c r="BN87" s="126" t="s">
        <v>1413</v>
      </c>
      <c r="BO87" s="126" t="s">
        <v>1414</v>
      </c>
      <c r="BP87" s="1111" t="s">
        <v>1415</v>
      </c>
      <c r="BQ87"/>
      <c r="BR87" s="1153" t="str">
        <f t="shared" si="51"/>
        <v>►</v>
      </c>
      <c r="BS87" s="1328" t="s">
        <v>2057</v>
      </c>
      <c r="BT87" s="329"/>
      <c r="BU87" s="329"/>
      <c r="BV87" s="329"/>
      <c r="BW87" s="329"/>
      <c r="BX87" s="1150"/>
      <c r="BY87"/>
      <c r="BZ87"/>
      <c r="CA87"/>
      <c r="CB87"/>
      <c r="CC87"/>
      <c r="CD87"/>
      <c r="CE87"/>
      <c r="CG87"/>
      <c r="CH87"/>
      <c r="CI87"/>
      <c r="CJ87"/>
      <c r="CK87"/>
      <c r="CL87"/>
      <c r="CM87"/>
      <c r="CO87"/>
      <c r="CP87"/>
      <c r="CQ87"/>
      <c r="CR87"/>
      <c r="CS87"/>
      <c r="CT87"/>
      <c r="CU87"/>
      <c r="CW87" s="3">
        <v>1</v>
      </c>
    </row>
    <row r="88" spans="1:101" s="877" customFormat="1" ht="21" customHeight="1">
      <c r="A88" s="1129" t="s">
        <v>22</v>
      </c>
      <c r="B88" s="1145" t="str">
        <f t="shared" si="50"/>
        <v>A</v>
      </c>
      <c r="C88" s="1190" cm="1">
        <f t="array" ref="C88">SUMPRODUCT(LEN(D88:J88))</f>
        <v>0</v>
      </c>
      <c r="D88" s="207"/>
      <c r="E88" s="212"/>
      <c r="F88" s="212"/>
      <c r="G88" s="212"/>
      <c r="H88" s="212"/>
      <c r="I88" s="212"/>
      <c r="J88" s="213"/>
      <c r="K88" s="528" t="s">
        <v>22</v>
      </c>
      <c r="L88" s="120" t="str">
        <f t="shared" si="54"/>
        <v>A</v>
      </c>
      <c r="M88" s="195" t="str">
        <f>M67</f>
        <v>F FEUILLES DE MERINGUE | pâtisserie--ENTREMET| Auteur &gt; recette Béghin Say de Jean-Jacques Borne MOF 1994</v>
      </c>
      <c r="N88" s="195">
        <f>N67</f>
        <v>18</v>
      </c>
      <c r="O88" s="196" t="str">
        <f>O67</f>
        <v>assiettes</v>
      </c>
      <c r="P88" s="197" t="str">
        <f>P67</f>
        <v>Recette mère ► MILLE-FEUILLE meringue et chiboust pamplemousse aux fraises des bois</v>
      </c>
      <c r="Q88" s="207" t="s">
        <v>3405</v>
      </c>
      <c r="R88" s="212"/>
      <c r="S88" s="212"/>
      <c r="T88" s="212"/>
      <c r="U88" s="212"/>
      <c r="V88" s="212"/>
      <c r="W88" s="212"/>
      <c r="X88" s="212"/>
      <c r="Y88" s="213"/>
      <c r="Z88" s="222" t="s">
        <v>199</v>
      </c>
      <c r="AA88" s="223"/>
      <c r="AB88" s="1277" t="s">
        <v>200</v>
      </c>
      <c r="AC88" s="233">
        <f>Z91*Z89</f>
        <v>0</v>
      </c>
      <c r="AD88" s="1230" t="str">
        <f t="shared" si="55"/>
        <v>►</v>
      </c>
      <c r="AE88" s="1231" t="str">
        <f t="shared" si="45"/>
        <v/>
      </c>
      <c r="AF88" s="1232">
        <f t="shared" si="56"/>
        <v>0</v>
      </c>
      <c r="AG88" s="1252">
        <f t="shared" si="61"/>
        <v>0</v>
      </c>
      <c r="AH88" s="1234">
        <f t="shared" si="62"/>
        <v>0</v>
      </c>
      <c r="AI88" s="1235">
        <f t="shared" si="63"/>
        <v>0</v>
      </c>
      <c r="AJ88" s="1236">
        <f t="shared" si="52"/>
        <v>0</v>
      </c>
      <c r="AK88" s="1237">
        <f t="shared" si="57"/>
        <v>0</v>
      </c>
      <c r="AL88" s="1238">
        <f t="shared" si="46"/>
        <v>0</v>
      </c>
      <c r="AM88" s="1268"/>
      <c r="AN88" s="1240" t="str">
        <f t="shared" si="36"/>
        <v/>
      </c>
      <c r="AO88" s="1241">
        <f t="shared" si="64"/>
        <v>0</v>
      </c>
      <c r="AP88" s="1242">
        <f t="shared" si="58"/>
        <v>0</v>
      </c>
      <c r="AQ88" s="1269" cm="1">
        <f t="array" ref="AQ88">IF(AF88&lt;&gt;1,0,IF(OR(AO88="",N(AO88)&lt;=0.000000001),"",IF(OR(AI88="",N(AI88)&lt;=0.000000001),0,IF(ISNUMBER(AO88),IFERROR(_xlfn.LET(_xlpm.r,_xlfn.XLOOKUP(U88,$BD$15:$BD$62,ROW($BD$15:$BD$62),_xlfn.XLOOKUP(U88,$BE$15:$BE$62,ROW($BE$15:$BE$62),_xlfn.XLOOKUP(U88,$BF$15:$BF$62,ROW($BF$15:$BF$62),""))),_xlpm.p,_xlpm.r-MIN(ROW($BD$15:$BD$62))+1,_xlpm.f,INDEX($BG$15:$BG$62,_xlpm.p),_xlpm.u,INDEX($BH$15:$BH$62,_xlpm.p),_xlpm.s,INDEX($BJ$15:$BJ$62,_xlpm.p),_xlpm.q,N(AO88)/_xlpm.f,IF(_xlpm.q&gt;=_xlpm.s,ROUND(_xlpm.q,1)&amp;" "&amp;U88&amp;" = "&amp;ROUND(_xlpm.q*_xlpm.f,1)&amp;" "&amp;_xlpm.u,ROUND(_xlpm.q,1)&amp;" "&amp;U88)),""),""))))</f>
        <v>0</v>
      </c>
      <c r="AR88" s="1259"/>
      <c r="AS88" s="1241">
        <f t="shared" si="43"/>
        <v>0</v>
      </c>
      <c r="AT88" s="1242" t="str">
        <f t="shared" si="65"/>
        <v/>
      </c>
      <c r="AU88" s="1245">
        <f t="shared" ref="AU88:AU151" si="68">_xlfn.LET(_xlpm.EPS,0.000000001,IF(ISNUMBER(BA88),IF(ABS(BA88)&lt;=_xlpm.EPS,0,BA88),0))</f>
        <v>0</v>
      </c>
      <c r="AV88" s="1246" t="str">
        <f t="shared" si="66"/>
        <v/>
      </c>
      <c r="AW88" s="1247"/>
      <c r="AX88" s="1248">
        <f t="shared" si="59"/>
        <v>0</v>
      </c>
      <c r="AY88" s="1249" t="str">
        <f t="shared" si="44"/>
        <v/>
      </c>
      <c r="AZ88" s="276" t="s">
        <v>22</v>
      </c>
      <c r="BA88" s="1221">
        <f t="shared" si="60"/>
        <v>0</v>
      </c>
      <c r="BB88" s="1222">
        <f t="shared" si="67"/>
        <v>0</v>
      </c>
      <c r="BD88" s="1098">
        <v>2.835E-2</v>
      </c>
      <c r="BE88" s="1099">
        <v>0.13</v>
      </c>
      <c r="BF88" s="1100">
        <v>0</v>
      </c>
      <c r="BG88" s="1099">
        <v>0.2</v>
      </c>
      <c r="BH88" s="1099">
        <v>0.23</v>
      </c>
      <c r="BI88" s="1099">
        <v>0.22500000000000001</v>
      </c>
      <c r="BJ88" s="1096">
        <v>0.35</v>
      </c>
      <c r="BK88" s="1096">
        <v>5.0000000000000001E-3</v>
      </c>
      <c r="BL88" s="1096">
        <v>5.0000000000000001E-3</v>
      </c>
      <c r="BM88" s="1096">
        <v>1.4999999999999999E-2</v>
      </c>
      <c r="BN88" s="1096">
        <v>0.1</v>
      </c>
      <c r="BO88" s="1096">
        <v>0.22500000000000001</v>
      </c>
      <c r="BP88" s="1097">
        <v>1E-3</v>
      </c>
      <c r="BQ88"/>
      <c r="BR88" s="1153" t="str">
        <f t="shared" si="51"/>
        <v>►</v>
      </c>
      <c r="BS88" s="1330" t="s">
        <v>2058</v>
      </c>
      <c r="BT88" s="329"/>
      <c r="BU88" s="329"/>
      <c r="BV88" s="329"/>
      <c r="BW88" s="329"/>
      <c r="BX88" s="1150"/>
      <c r="BY88"/>
      <c r="BZ88"/>
      <c r="CA88"/>
      <c r="CB88"/>
      <c r="CC88"/>
      <c r="CD88"/>
      <c r="CE88"/>
      <c r="CG88"/>
      <c r="CH88"/>
      <c r="CI88"/>
      <c r="CJ88"/>
      <c r="CK88"/>
      <c r="CL88"/>
      <c r="CM88"/>
      <c r="CO88"/>
      <c r="CP88"/>
      <c r="CQ88"/>
      <c r="CR88"/>
      <c r="CS88"/>
      <c r="CT88"/>
      <c r="CU88"/>
      <c r="CW88" s="3">
        <v>1</v>
      </c>
    </row>
    <row r="89" spans="1:101" s="877" customFormat="1" ht="21" customHeight="1" thickBot="1">
      <c r="A89" s="1129" t="s">
        <v>22</v>
      </c>
      <c r="B89" s="1145" t="str">
        <f t="shared" si="50"/>
        <v>►</v>
      </c>
      <c r="C89" s="1190" cm="1">
        <f t="array" ref="C89">SUMPRODUCT(LEN(D89:J89))</f>
        <v>0</v>
      </c>
      <c r="D89" s="207"/>
      <c r="E89" s="212"/>
      <c r="F89" s="212"/>
      <c r="G89" s="212"/>
      <c r="H89" s="212"/>
      <c r="I89" s="212"/>
      <c r="J89" s="213"/>
      <c r="K89" s="528" t="s">
        <v>22</v>
      </c>
      <c r="L89" s="120" t="str">
        <f t="shared" si="54"/>
        <v>►</v>
      </c>
      <c r="M89" s="195" t="str">
        <f>M67</f>
        <v>F FEUILLES DE MERINGUE | pâtisserie--ENTREMET| Auteur &gt; recette Béghin Say de Jean-Jacques Borne MOF 1994</v>
      </c>
      <c r="N89" s="195">
        <f>N67</f>
        <v>18</v>
      </c>
      <c r="O89" s="196" t="str">
        <f>O67</f>
        <v>assiettes</v>
      </c>
      <c r="P89" s="197" t="str">
        <f>P67</f>
        <v>Recette mère ► MILLE-FEUILLE meringue et chiboust pamplemousse aux fraises des bois</v>
      </c>
      <c r="Q89" s="207"/>
      <c r="R89" s="212"/>
      <c r="S89" s="212"/>
      <c r="T89" s="212"/>
      <c r="U89" s="212"/>
      <c r="V89" s="212"/>
      <c r="W89" s="212"/>
      <c r="X89" s="212"/>
      <c r="Y89" s="213"/>
      <c r="Z89" s="224"/>
      <c r="AA89" s="225" t="s">
        <v>201</v>
      </c>
      <c r="AB89" s="1760"/>
      <c r="AC89" s="1761"/>
      <c r="AD89" s="1230" t="str">
        <f t="shared" si="55"/>
        <v>►</v>
      </c>
      <c r="AE89" s="1231" t="str">
        <f t="shared" si="45"/>
        <v/>
      </c>
      <c r="AF89" s="1232">
        <f t="shared" si="56"/>
        <v>0</v>
      </c>
      <c r="AG89" s="1252">
        <f t="shared" si="61"/>
        <v>0</v>
      </c>
      <c r="AH89" s="1234">
        <f t="shared" si="62"/>
        <v>0</v>
      </c>
      <c r="AI89" s="1235">
        <f t="shared" si="63"/>
        <v>0</v>
      </c>
      <c r="AJ89" s="1236">
        <f t="shared" si="52"/>
        <v>0</v>
      </c>
      <c r="AK89" s="1253">
        <f t="shared" si="57"/>
        <v>0</v>
      </c>
      <c r="AL89" s="1254">
        <f t="shared" si="46"/>
        <v>0</v>
      </c>
      <c r="AM89" s="1268"/>
      <c r="AN89" s="1255" t="str">
        <f t="shared" si="36"/>
        <v/>
      </c>
      <c r="AO89" s="1256">
        <f t="shared" si="64"/>
        <v>0</v>
      </c>
      <c r="AP89" s="1257">
        <f t="shared" si="58"/>
        <v>0</v>
      </c>
      <c r="AQ89" s="1271" cm="1">
        <f t="array" ref="AQ89">IF(AF89&lt;&gt;1,0,IF(OR(AO89="",N(AO89)&lt;=0.000000001),"",IF(OR(AI89="",N(AI89)&lt;=0.000000001),0,IF(ISNUMBER(AO89),IFERROR(_xlfn.LET(_xlpm.r,_xlfn.XLOOKUP(U89,$BD$15:$BD$62,ROW($BD$15:$BD$62),_xlfn.XLOOKUP(U89,$BE$15:$BE$62,ROW($BE$15:$BE$62),_xlfn.XLOOKUP(U89,$BF$15:$BF$62,ROW($BF$15:$BF$62),""))),_xlpm.p,_xlpm.r-MIN(ROW($BD$15:$BD$62))+1,_xlpm.f,INDEX($BG$15:$BG$62,_xlpm.p),_xlpm.u,INDEX($BH$15:$BH$62,_xlpm.p),_xlpm.s,INDEX($BJ$15:$BJ$62,_xlpm.p),_xlpm.q,N(AO89)/_xlpm.f,IF(_xlpm.q&gt;=_xlpm.s,ROUND(_xlpm.q,1)&amp;" "&amp;U89&amp;" = "&amp;ROUND(_xlpm.q*_xlpm.f,1)&amp;" "&amp;_xlpm.u,ROUND(_xlpm.q,1)&amp;" "&amp;U89)),""),""))))</f>
        <v>0</v>
      </c>
      <c r="AR89" s="1259"/>
      <c r="AS89" s="1256">
        <f t="shared" si="43"/>
        <v>0</v>
      </c>
      <c r="AT89" s="1257" t="str">
        <f t="shared" si="65"/>
        <v/>
      </c>
      <c r="AU89" s="1260">
        <f t="shared" si="68"/>
        <v>0</v>
      </c>
      <c r="AV89" s="1261" t="str">
        <f t="shared" si="66"/>
        <v/>
      </c>
      <c r="AW89" s="1247"/>
      <c r="AX89" s="1262">
        <f t="shared" si="59"/>
        <v>0</v>
      </c>
      <c r="AY89" s="1249" t="str">
        <f t="shared" si="44"/>
        <v/>
      </c>
      <c r="AZ89" s="276" t="s">
        <v>22</v>
      </c>
      <c r="BA89" s="1221">
        <f t="shared" si="60"/>
        <v>0</v>
      </c>
      <c r="BB89" s="1222">
        <f t="shared" si="67"/>
        <v>0</v>
      </c>
      <c r="BQ89"/>
      <c r="BR89" s="1153" t="str">
        <f t="shared" si="51"/>
        <v>►</v>
      </c>
      <c r="BS89" s="1331"/>
      <c r="BT89" s="329"/>
      <c r="BU89" s="329"/>
      <c r="BV89" s="329"/>
      <c r="BW89" s="329"/>
      <c r="BX89" s="1150"/>
      <c r="BY89"/>
      <c r="BZ89"/>
      <c r="CA89"/>
      <c r="CB89"/>
      <c r="CC89"/>
      <c r="CD89"/>
      <c r="CE89"/>
      <c r="CG89"/>
      <c r="CH89"/>
      <c r="CI89"/>
      <c r="CJ89"/>
      <c r="CK89"/>
      <c r="CL89"/>
      <c r="CM89"/>
      <c r="CO89"/>
      <c r="CP89"/>
      <c r="CQ89"/>
      <c r="CR89"/>
      <c r="CS89"/>
      <c r="CT89"/>
      <c r="CU89"/>
      <c r="CW89" s="3">
        <v>1</v>
      </c>
    </row>
    <row r="90" spans="1:101" s="877" customFormat="1" ht="21" customHeight="1">
      <c r="A90" s="1129" t="s">
        <v>22</v>
      </c>
      <c r="B90" s="1145" t="str">
        <f t="shared" si="50"/>
        <v>►</v>
      </c>
      <c r="C90" s="1190" cm="1">
        <f t="array" ref="C90">SUMPRODUCT(LEN(D90:J90))</f>
        <v>0</v>
      </c>
      <c r="D90" s="207"/>
      <c r="E90" s="212"/>
      <c r="F90" s="212"/>
      <c r="G90" s="212"/>
      <c r="H90" s="212"/>
      <c r="I90" s="212"/>
      <c r="J90" s="213"/>
      <c r="K90" s="528" t="s">
        <v>22</v>
      </c>
      <c r="L90" s="120" t="str">
        <f t="shared" si="54"/>
        <v>►</v>
      </c>
      <c r="M90" s="195" t="str">
        <f>M67</f>
        <v>F FEUILLES DE MERINGUE | pâtisserie--ENTREMET| Auteur &gt; recette Béghin Say de Jean-Jacques Borne MOF 1994</v>
      </c>
      <c r="N90" s="195">
        <f>N67</f>
        <v>18</v>
      </c>
      <c r="O90" s="196" t="str">
        <f>O67</f>
        <v>assiettes</v>
      </c>
      <c r="P90" s="197" t="str">
        <f>P67</f>
        <v>Recette mère ► MILLE-FEUILLE meringue et chiboust pamplemousse aux fraises des bois</v>
      </c>
      <c r="Q90" s="207"/>
      <c r="R90" s="212"/>
      <c r="S90" s="212"/>
      <c r="T90" s="212"/>
      <c r="U90" s="212"/>
      <c r="V90" s="212"/>
      <c r="W90" s="212"/>
      <c r="X90" s="212"/>
      <c r="Y90" s="213"/>
      <c r="Z90" s="1762"/>
      <c r="AA90" s="1763"/>
      <c r="AB90" s="1279" t="s">
        <v>1936</v>
      </c>
      <c r="AC90" s="229"/>
      <c r="AD90" s="1230" t="str">
        <f t="shared" si="55"/>
        <v>►</v>
      </c>
      <c r="AE90" s="1231" t="str">
        <f t="shared" si="45"/>
        <v/>
      </c>
      <c r="AF90" s="1232">
        <f t="shared" si="56"/>
        <v>0</v>
      </c>
      <c r="AG90" s="1252">
        <f t="shared" si="61"/>
        <v>0</v>
      </c>
      <c r="AH90" s="1234">
        <f t="shared" si="62"/>
        <v>0</v>
      </c>
      <c r="AI90" s="1235">
        <f t="shared" si="63"/>
        <v>0</v>
      </c>
      <c r="AJ90" s="1236">
        <f t="shared" si="52"/>
        <v>0</v>
      </c>
      <c r="AK90" s="1237">
        <f t="shared" si="57"/>
        <v>0</v>
      </c>
      <c r="AL90" s="1238">
        <f t="shared" si="46"/>
        <v>0</v>
      </c>
      <c r="AM90" s="1268"/>
      <c r="AN90" s="1240" t="str">
        <f t="shared" si="36"/>
        <v/>
      </c>
      <c r="AO90" s="1241">
        <f t="shared" si="64"/>
        <v>0</v>
      </c>
      <c r="AP90" s="1242">
        <f t="shared" si="58"/>
        <v>0</v>
      </c>
      <c r="AQ90" s="1269" cm="1">
        <f t="array" ref="AQ90">IF(AF90&lt;&gt;1,0,IF(OR(AO90="",N(AO90)&lt;=0.000000001),"",IF(OR(AI90="",N(AI90)&lt;=0.000000001),0,IF(ISNUMBER(AO90),IFERROR(_xlfn.LET(_xlpm.r,_xlfn.XLOOKUP(U90,$BD$15:$BD$62,ROW($BD$15:$BD$62),_xlfn.XLOOKUP(U90,$BE$15:$BE$62,ROW($BE$15:$BE$62),_xlfn.XLOOKUP(U90,$BF$15:$BF$62,ROW($BF$15:$BF$62),""))),_xlpm.p,_xlpm.r-MIN(ROW($BD$15:$BD$62))+1,_xlpm.f,INDEX($BG$15:$BG$62,_xlpm.p),_xlpm.u,INDEX($BH$15:$BH$62,_xlpm.p),_xlpm.s,INDEX($BJ$15:$BJ$62,_xlpm.p),_xlpm.q,N(AO90)/_xlpm.f,IF(_xlpm.q&gt;=_xlpm.s,ROUND(_xlpm.q,1)&amp;" "&amp;U90&amp;" = "&amp;ROUND(_xlpm.q*_xlpm.f,1)&amp;" "&amp;_xlpm.u,ROUND(_xlpm.q,1)&amp;" "&amp;U90)),""),""))))</f>
        <v>0</v>
      </c>
      <c r="AR90" s="1259"/>
      <c r="AS90" s="1241">
        <f t="shared" si="43"/>
        <v>0</v>
      </c>
      <c r="AT90" s="1242" t="str">
        <f t="shared" si="65"/>
        <v/>
      </c>
      <c r="AU90" s="1245">
        <f t="shared" si="68"/>
        <v>0</v>
      </c>
      <c r="AV90" s="1246" t="str">
        <f t="shared" si="66"/>
        <v/>
      </c>
      <c r="AW90" s="1247"/>
      <c r="AX90" s="1248">
        <f t="shared" si="59"/>
        <v>0</v>
      </c>
      <c r="AY90" s="1249" t="str">
        <f t="shared" si="44"/>
        <v/>
      </c>
      <c r="AZ90" s="276" t="s">
        <v>22</v>
      </c>
      <c r="BA90" s="1221">
        <f t="shared" si="60"/>
        <v>0</v>
      </c>
      <c r="BB90" s="1222">
        <f t="shared" si="67"/>
        <v>0</v>
      </c>
      <c r="BD90" s="1904" t="s">
        <v>2059</v>
      </c>
      <c r="BE90" s="1905"/>
      <c r="BF90" s="1905"/>
      <c r="BG90" s="1905"/>
      <c r="BH90" s="1905"/>
      <c r="BI90" s="1905"/>
      <c r="BJ90" s="1905"/>
      <c r="BK90" s="1905"/>
      <c r="BL90" s="1905"/>
      <c r="BM90" s="1905"/>
      <c r="BN90" s="1905"/>
      <c r="BO90" s="1905"/>
      <c r="BP90" s="1906"/>
      <c r="BQ90"/>
      <c r="BR90" s="1153" t="str">
        <f t="shared" si="51"/>
        <v>►</v>
      </c>
      <c r="BS90" s="1327" t="s">
        <v>2060</v>
      </c>
      <c r="BT90" s="329"/>
      <c r="BU90" s="329"/>
      <c r="BV90" s="329"/>
      <c r="BW90" s="329"/>
      <c r="BX90" s="1150"/>
      <c r="BY90"/>
      <c r="BZ90"/>
      <c r="CA90"/>
      <c r="CB90"/>
      <c r="CC90"/>
      <c r="CD90"/>
      <c r="CE90"/>
      <c r="CG90"/>
      <c r="CH90"/>
      <c r="CI90"/>
      <c r="CJ90"/>
      <c r="CK90"/>
      <c r="CL90"/>
      <c r="CM90"/>
      <c r="CO90"/>
      <c r="CP90"/>
      <c r="CQ90"/>
      <c r="CR90"/>
      <c r="CS90"/>
      <c r="CT90"/>
      <c r="CU90"/>
      <c r="CW90" s="3">
        <v>1</v>
      </c>
    </row>
    <row r="91" spans="1:101" s="877" customFormat="1" ht="21" customHeight="1">
      <c r="A91" s="1129" t="s">
        <v>22</v>
      </c>
      <c r="B91" s="1145" t="str">
        <f t="shared" si="50"/>
        <v>►</v>
      </c>
      <c r="C91" s="1190" cm="1">
        <f t="array" ref="C91">SUMPRODUCT(LEN(D91:J91))</f>
        <v>0</v>
      </c>
      <c r="D91" s="207"/>
      <c r="E91" s="212"/>
      <c r="F91" s="212"/>
      <c r="G91" s="212"/>
      <c r="H91" s="212"/>
      <c r="I91" s="212"/>
      <c r="J91" s="213"/>
      <c r="K91" s="528" t="s">
        <v>22</v>
      </c>
      <c r="L91" s="120" t="str">
        <f t="shared" si="54"/>
        <v>►</v>
      </c>
      <c r="M91" s="195" t="str">
        <f>M67</f>
        <v>F FEUILLES DE MERINGUE | pâtisserie--ENTREMET| Auteur &gt; recette Béghin Say de Jean-Jacques Borne MOF 1994</v>
      </c>
      <c r="N91" s="195">
        <f>N67</f>
        <v>18</v>
      </c>
      <c r="O91" s="196" t="str">
        <f>O67</f>
        <v>assiettes</v>
      </c>
      <c r="P91" s="197" t="str">
        <f>P67</f>
        <v>Recette mère ► MILLE-FEUILLE meringue et chiboust pamplemousse aux fraises des bois</v>
      </c>
      <c r="Q91" s="207"/>
      <c r="R91" s="212"/>
      <c r="S91" s="212"/>
      <c r="T91" s="212"/>
      <c r="U91" s="212"/>
      <c r="V91" s="212"/>
      <c r="W91" s="212"/>
      <c r="X91" s="212"/>
      <c r="Y91" s="213"/>
      <c r="Z91" s="230"/>
      <c r="AA91" s="231" t="str">
        <f>"&lt; Nb de "&amp;AB89&amp;" par personne "</f>
        <v xml:space="preserve">&lt; Nb de  par personne </v>
      </c>
      <c r="AB91" s="232"/>
      <c r="AC91" s="838"/>
      <c r="AD91" s="1230" t="str">
        <f t="shared" si="55"/>
        <v>►</v>
      </c>
      <c r="AE91" s="1231" t="str">
        <f t="shared" si="45"/>
        <v/>
      </c>
      <c r="AF91" s="1232">
        <f t="shared" si="56"/>
        <v>0</v>
      </c>
      <c r="AG91" s="1252">
        <f t="shared" si="61"/>
        <v>0</v>
      </c>
      <c r="AH91" s="1234">
        <f t="shared" si="62"/>
        <v>0</v>
      </c>
      <c r="AI91" s="1235">
        <f t="shared" si="63"/>
        <v>0</v>
      </c>
      <c r="AJ91" s="1236">
        <f t="shared" si="52"/>
        <v>0</v>
      </c>
      <c r="AK91" s="1253">
        <f t="shared" si="57"/>
        <v>0</v>
      </c>
      <c r="AL91" s="1254">
        <f t="shared" si="46"/>
        <v>0</v>
      </c>
      <c r="AM91" s="1268"/>
      <c r="AN91" s="1255" t="str">
        <f t="shared" ref="AN91:AN154" si="69">IF(AM91&gt;0,AL91,"")</f>
        <v/>
      </c>
      <c r="AO91" s="1256">
        <f t="shared" si="64"/>
        <v>0</v>
      </c>
      <c r="AP91" s="1257">
        <f t="shared" si="58"/>
        <v>0</v>
      </c>
      <c r="AQ91" s="1271" cm="1">
        <f t="array" ref="AQ91">IF(AF91&lt;&gt;1,0,IF(OR(AO91="",N(AO91)&lt;=0.000000001),"",IF(OR(AI91="",N(AI91)&lt;=0.000000001),0,IF(ISNUMBER(AO91),IFERROR(_xlfn.LET(_xlpm.r,_xlfn.XLOOKUP(U91,$BD$15:$BD$62,ROW($BD$15:$BD$62),_xlfn.XLOOKUP(U91,$BE$15:$BE$62,ROW($BE$15:$BE$62),_xlfn.XLOOKUP(U91,$BF$15:$BF$62,ROW($BF$15:$BF$62),""))),_xlpm.p,_xlpm.r-MIN(ROW($BD$15:$BD$62))+1,_xlpm.f,INDEX($BG$15:$BG$62,_xlpm.p),_xlpm.u,INDEX($BH$15:$BH$62,_xlpm.p),_xlpm.s,INDEX($BJ$15:$BJ$62,_xlpm.p),_xlpm.q,N(AO91)/_xlpm.f,IF(_xlpm.q&gt;=_xlpm.s,ROUND(_xlpm.q,1)&amp;" "&amp;U91&amp;" = "&amp;ROUND(_xlpm.q*_xlpm.f,1)&amp;" "&amp;_xlpm.u,ROUND(_xlpm.q,1)&amp;" "&amp;U91)),""),""))))</f>
        <v>0</v>
      </c>
      <c r="AR91" s="1259"/>
      <c r="AS91" s="1256">
        <f t="shared" si="43"/>
        <v>0</v>
      </c>
      <c r="AT91" s="1257" t="str">
        <f t="shared" si="65"/>
        <v/>
      </c>
      <c r="AU91" s="1260">
        <f t="shared" si="68"/>
        <v>0</v>
      </c>
      <c r="AV91" s="1261" t="str">
        <f t="shared" si="66"/>
        <v/>
      </c>
      <c r="AW91" s="1247"/>
      <c r="AX91" s="1262">
        <f t="shared" si="59"/>
        <v>0</v>
      </c>
      <c r="AY91" s="1249" t="str">
        <f t="shared" si="44"/>
        <v/>
      </c>
      <c r="AZ91" s="276" t="s">
        <v>22</v>
      </c>
      <c r="BA91" s="1221">
        <f t="shared" si="60"/>
        <v>0</v>
      </c>
      <c r="BB91" s="1222">
        <f t="shared" si="67"/>
        <v>0</v>
      </c>
      <c r="BD91" s="1907"/>
      <c r="BE91" s="1908"/>
      <c r="BF91" s="1908"/>
      <c r="BG91" s="1908"/>
      <c r="BH91" s="1908"/>
      <c r="BI91" s="1908"/>
      <c r="BJ91" s="1908"/>
      <c r="BK91" s="1908"/>
      <c r="BL91" s="1908"/>
      <c r="BM91" s="1908"/>
      <c r="BN91" s="1908"/>
      <c r="BO91" s="1908"/>
      <c r="BP91" s="1909"/>
      <c r="BQ91"/>
      <c r="BR91" s="1153" t="str">
        <f t="shared" si="51"/>
        <v>►</v>
      </c>
      <c r="BS91" s="1328" t="s">
        <v>2061</v>
      </c>
      <c r="BT91" s="329"/>
      <c r="BU91" s="329"/>
      <c r="BV91" s="329"/>
      <c r="BW91" s="329"/>
      <c r="BX91" s="1150"/>
      <c r="BY91"/>
      <c r="BZ91"/>
      <c r="CA91"/>
      <c r="CB91"/>
      <c r="CC91"/>
      <c r="CD91"/>
      <c r="CE91"/>
      <c r="CG91"/>
      <c r="CH91"/>
      <c r="CI91"/>
      <c r="CJ91"/>
      <c r="CK91"/>
      <c r="CL91"/>
      <c r="CM91"/>
      <c r="CO91"/>
      <c r="CP91"/>
      <c r="CQ91"/>
      <c r="CR91"/>
      <c r="CS91"/>
      <c r="CT91"/>
      <c r="CU91"/>
      <c r="CW91" s="3">
        <v>1</v>
      </c>
    </row>
    <row r="92" spans="1:101" s="877" customFormat="1" ht="21" customHeight="1">
      <c r="A92" s="1129" t="s">
        <v>22</v>
      </c>
      <c r="B92" s="1145" t="str">
        <f t="shared" si="50"/>
        <v>►</v>
      </c>
      <c r="C92" s="1190" cm="1">
        <f t="array" ref="C92">SUMPRODUCT(LEN(D92:J92))</f>
        <v>0</v>
      </c>
      <c r="D92" s="207"/>
      <c r="E92" s="212"/>
      <c r="F92" s="212"/>
      <c r="G92" s="212"/>
      <c r="H92" s="212"/>
      <c r="I92" s="212"/>
      <c r="J92" s="213"/>
      <c r="K92" s="528"/>
      <c r="L92" s="120" t="str">
        <f t="shared" si="54"/>
        <v>►</v>
      </c>
      <c r="M92" s="195" t="str">
        <f>M67</f>
        <v>F FEUILLES DE MERINGUE | pâtisserie--ENTREMET| Auteur &gt; recette Béghin Say de Jean-Jacques Borne MOF 1994</v>
      </c>
      <c r="N92" s="195">
        <f>N67</f>
        <v>18</v>
      </c>
      <c r="O92" s="196" t="str">
        <f>O67</f>
        <v>assiettes</v>
      </c>
      <c r="P92" s="197" t="str">
        <f>P67</f>
        <v>Recette mère ► MILLE-FEUILLE meringue et chiboust pamplemousse aux fraises des bois</v>
      </c>
      <c r="Q92" s="207"/>
      <c r="R92" s="212"/>
      <c r="S92" s="212"/>
      <c r="T92" s="212"/>
      <c r="U92" s="212"/>
      <c r="V92" s="212"/>
      <c r="W92" s="212"/>
      <c r="X92" s="212"/>
      <c r="Y92" s="213"/>
      <c r="Z92" s="234"/>
      <c r="AA92" s="231" t="str">
        <f>"&lt; Nb "&amp;AB89&amp;" dans 1 " &amp;Z90</f>
        <v xml:space="preserve">&lt; Nb  dans 1 </v>
      </c>
      <c r="AB92" s="235"/>
      <c r="AC92" s="233"/>
      <c r="AD92" s="1230" t="str">
        <f t="shared" si="55"/>
        <v>►</v>
      </c>
      <c r="AE92" s="1231" t="str">
        <f t="shared" si="45"/>
        <v/>
      </c>
      <c r="AF92" s="1232">
        <f t="shared" si="56"/>
        <v>0</v>
      </c>
      <c r="AG92" s="1252">
        <f t="shared" si="61"/>
        <v>0</v>
      </c>
      <c r="AH92" s="1234">
        <f t="shared" si="62"/>
        <v>0</v>
      </c>
      <c r="AI92" s="1235">
        <f t="shared" si="63"/>
        <v>0</v>
      </c>
      <c r="AJ92" s="1236">
        <f t="shared" si="52"/>
        <v>0</v>
      </c>
      <c r="AK92" s="1237">
        <f t="shared" si="57"/>
        <v>0</v>
      </c>
      <c r="AL92" s="1238">
        <f t="shared" si="46"/>
        <v>0</v>
      </c>
      <c r="AM92" s="1268"/>
      <c r="AN92" s="1240" t="str">
        <f t="shared" si="69"/>
        <v/>
      </c>
      <c r="AO92" s="1241">
        <f t="shared" si="64"/>
        <v>0</v>
      </c>
      <c r="AP92" s="1242">
        <f t="shared" si="58"/>
        <v>0</v>
      </c>
      <c r="AQ92" s="1269" cm="1">
        <f t="array" ref="AQ92">IF(AF92&lt;&gt;1,0,IF(OR(AO92="",N(AO92)&lt;=0.000000001),"",IF(OR(AI92="",N(AI92)&lt;=0.000000001),0,IF(ISNUMBER(AO92),IFERROR(_xlfn.LET(_xlpm.r,_xlfn.XLOOKUP(U92,$BD$15:$BD$62,ROW($BD$15:$BD$62),_xlfn.XLOOKUP(U92,$BE$15:$BE$62,ROW($BE$15:$BE$62),_xlfn.XLOOKUP(U92,$BF$15:$BF$62,ROW($BF$15:$BF$62),""))),_xlpm.p,_xlpm.r-MIN(ROW($BD$15:$BD$62))+1,_xlpm.f,INDEX($BG$15:$BG$62,_xlpm.p),_xlpm.u,INDEX($BH$15:$BH$62,_xlpm.p),_xlpm.s,INDEX($BJ$15:$BJ$62,_xlpm.p),_xlpm.q,N(AO92)/_xlpm.f,IF(_xlpm.q&gt;=_xlpm.s,ROUND(_xlpm.q,1)&amp;" "&amp;U92&amp;" = "&amp;ROUND(_xlpm.q*_xlpm.f,1)&amp;" "&amp;_xlpm.u,ROUND(_xlpm.q,1)&amp;" "&amp;U92)),""),""))))</f>
        <v>0</v>
      </c>
      <c r="AR92" s="1259"/>
      <c r="AS92" s="1241">
        <f t="shared" si="43"/>
        <v>0</v>
      </c>
      <c r="AT92" s="1242" t="str">
        <f t="shared" si="65"/>
        <v/>
      </c>
      <c r="AU92" s="1245">
        <f t="shared" si="68"/>
        <v>0</v>
      </c>
      <c r="AV92" s="1246" t="str">
        <f t="shared" si="66"/>
        <v/>
      </c>
      <c r="AW92" s="1247"/>
      <c r="AX92" s="1248">
        <f t="shared" si="59"/>
        <v>0</v>
      </c>
      <c r="AY92" s="1249" t="str">
        <f t="shared" si="44"/>
        <v/>
      </c>
      <c r="AZ92" s="276" t="s">
        <v>22</v>
      </c>
      <c r="BA92" s="1221">
        <f t="shared" si="60"/>
        <v>0</v>
      </c>
      <c r="BB92" s="1222">
        <f t="shared" si="67"/>
        <v>0</v>
      </c>
      <c r="BD92" s="877" t="s">
        <v>2722</v>
      </c>
      <c r="BQ92"/>
      <c r="BR92" s="1153" t="str">
        <f t="shared" si="51"/>
        <v>►</v>
      </c>
      <c r="BS92" s="1329" t="s">
        <v>2062</v>
      </c>
      <c r="BT92" s="329"/>
      <c r="BU92" s="329"/>
      <c r="BV92" s="329"/>
      <c r="BW92" s="329"/>
      <c r="BX92" s="1150"/>
      <c r="BY92"/>
      <c r="BZ92"/>
      <c r="CA92"/>
      <c r="CB92"/>
      <c r="CC92"/>
      <c r="CD92"/>
      <c r="CE92"/>
      <c r="CG92"/>
      <c r="CH92"/>
      <c r="CI92"/>
      <c r="CJ92"/>
      <c r="CK92"/>
      <c r="CL92"/>
      <c r="CM92"/>
      <c r="CO92"/>
      <c r="CP92"/>
      <c r="CQ92"/>
      <c r="CR92"/>
      <c r="CS92"/>
      <c r="CT92"/>
      <c r="CU92"/>
      <c r="CW92" s="3">
        <v>1</v>
      </c>
    </row>
    <row r="93" spans="1:101" s="877" customFormat="1" ht="21" customHeight="1">
      <c r="A93" s="1129" t="s">
        <v>22</v>
      </c>
      <c r="B93" s="1145" t="str">
        <f t="shared" si="50"/>
        <v>►</v>
      </c>
      <c r="C93" s="1190" cm="1">
        <f t="array" ref="C93">SUMPRODUCT(LEN(D93:J93))</f>
        <v>0</v>
      </c>
      <c r="D93" s="207"/>
      <c r="E93" s="212"/>
      <c r="F93" s="212"/>
      <c r="G93" s="212"/>
      <c r="H93" s="212"/>
      <c r="I93" s="212"/>
      <c r="J93" s="213"/>
      <c r="K93" s="528"/>
      <c r="L93" s="120" t="str">
        <f t="shared" si="54"/>
        <v>►</v>
      </c>
      <c r="M93" s="195" t="str">
        <f>M67</f>
        <v>F FEUILLES DE MERINGUE | pâtisserie--ENTREMET| Auteur &gt; recette Béghin Say de Jean-Jacques Borne MOF 1994</v>
      </c>
      <c r="N93" s="195">
        <f>N67</f>
        <v>18</v>
      </c>
      <c r="O93" s="196" t="str">
        <f>O67</f>
        <v>assiettes</v>
      </c>
      <c r="P93" s="197" t="str">
        <f>P67</f>
        <v>Recette mère ► MILLE-FEUILLE meringue et chiboust pamplemousse aux fraises des bois</v>
      </c>
      <c r="Q93" s="207"/>
      <c r="R93" s="212"/>
      <c r="S93" s="212"/>
      <c r="T93" s="212"/>
      <c r="U93" s="212"/>
      <c r="V93" s="212"/>
      <c r="W93" s="212"/>
      <c r="X93" s="212"/>
      <c r="Y93" s="213"/>
      <c r="Z93" s="1764" t="str">
        <f>IF(OR(Z92="",AC88=0),"",INT(AC88/Z92) &amp; " " &amp; Z90 &amp; " de " &amp; Z92 &amp; " " &amp; AB89 &amp; IF(MOD(AC88,Z92)&gt;0," + 1 " &amp; Z90 &amp; " de " &amp; TEXT(MOD(AC88,Z92),"0.00") &amp; " " &amp; AB89,""))</f>
        <v/>
      </c>
      <c r="AA93" s="1765"/>
      <c r="AB93" s="1765"/>
      <c r="AC93" s="1766"/>
      <c r="AD93" s="1230" t="str">
        <f>IF(OR(AI93&gt;0,TRIM(AE93)="▼ recette suivante"),"A","►")</f>
        <v>►</v>
      </c>
      <c r="AE93" s="1231" t="str">
        <f>IF(TRIM(Q93)="Adresse PC","▼ recette suivante",IF(AI93&gt;0,M93,""))</f>
        <v/>
      </c>
      <c r="AF93" s="1232">
        <f t="shared" si="56"/>
        <v>0</v>
      </c>
      <c r="AG93" s="1252">
        <f t="shared" si="61"/>
        <v>0</v>
      </c>
      <c r="AH93" s="1234">
        <f t="shared" si="62"/>
        <v>0</v>
      </c>
      <c r="AI93" s="1235">
        <f t="shared" si="63"/>
        <v>0</v>
      </c>
      <c r="AJ93" s="1236">
        <f t="shared" si="52"/>
        <v>0</v>
      </c>
      <c r="AK93" s="1253">
        <f t="shared" si="57"/>
        <v>0</v>
      </c>
      <c r="AL93" s="1254">
        <f t="shared" si="46"/>
        <v>0</v>
      </c>
      <c r="AM93" s="1268"/>
      <c r="AN93" s="1255" t="str">
        <f t="shared" si="69"/>
        <v/>
      </c>
      <c r="AO93" s="1256">
        <f t="shared" si="64"/>
        <v>0</v>
      </c>
      <c r="AP93" s="1257">
        <f t="shared" si="58"/>
        <v>0</v>
      </c>
      <c r="AQ93" s="1271" cm="1">
        <f t="array" ref="AQ93">IF(AF93&lt;&gt;1,0,IF(OR(AO93="",N(AO93)&lt;=0.000000001),"",IF(OR(AI93="",N(AI93)&lt;=0.000000001),0,IF(ISNUMBER(AO93),IFERROR(_xlfn.LET(_xlpm.r,_xlfn.XLOOKUP(U93,$BD$15:$BD$62,ROW($BD$15:$BD$62),_xlfn.XLOOKUP(U93,$BE$15:$BE$62,ROW($BE$15:$BE$62),_xlfn.XLOOKUP(U93,$BF$15:$BF$62,ROW($BF$15:$BF$62),""))),_xlpm.p,_xlpm.r-MIN(ROW($BD$15:$BD$62))+1,_xlpm.f,INDEX($BG$15:$BG$62,_xlpm.p),_xlpm.u,INDEX($BH$15:$BH$62,_xlpm.p),_xlpm.s,INDEX($BJ$15:$BJ$62,_xlpm.p),_xlpm.q,N(AO93)/_xlpm.f,IF(_xlpm.q&gt;=_xlpm.s,ROUND(_xlpm.q,1)&amp;" "&amp;U93&amp;" = "&amp;ROUND(_xlpm.q*_xlpm.f,1)&amp;" "&amp;_xlpm.u,ROUND(_xlpm.q,1)&amp;" "&amp;U93)),""),""))))</f>
        <v>0</v>
      </c>
      <c r="AR93" s="1259"/>
      <c r="AS93" s="1256">
        <f t="shared" si="43"/>
        <v>0</v>
      </c>
      <c r="AT93" s="1257" t="str">
        <f t="shared" si="65"/>
        <v/>
      </c>
      <c r="AU93" s="1260">
        <f t="shared" si="68"/>
        <v>0</v>
      </c>
      <c r="AV93" s="1261" t="str">
        <f t="shared" si="66"/>
        <v/>
      </c>
      <c r="AW93" s="1247"/>
      <c r="AX93" s="1262">
        <f t="shared" si="59"/>
        <v>0</v>
      </c>
      <c r="AY93" s="1249" t="str">
        <f t="shared" si="44"/>
        <v/>
      </c>
      <c r="AZ93" s="276" t="s">
        <v>22</v>
      </c>
      <c r="BA93" s="1221">
        <f t="shared" si="60"/>
        <v>0</v>
      </c>
      <c r="BB93" s="1222">
        <f t="shared" si="67"/>
        <v>0</v>
      </c>
      <c r="BD93" s="557" t="s">
        <v>147</v>
      </c>
      <c r="BE93" s="121" t="s">
        <v>102</v>
      </c>
      <c r="BF93" s="166" t="s">
        <v>1388</v>
      </c>
      <c r="BG93" s="135" t="s">
        <v>1380</v>
      </c>
      <c r="BH93" s="135" t="s">
        <v>1381</v>
      </c>
      <c r="BI93" s="135" t="s">
        <v>1382</v>
      </c>
      <c r="BJ93" s="1034" t="s">
        <v>0</v>
      </c>
      <c r="BK93" s="109" t="s">
        <v>99</v>
      </c>
      <c r="BL93" s="109" t="s">
        <v>151</v>
      </c>
      <c r="BM93" s="1034" t="s">
        <v>152</v>
      </c>
      <c r="BN93" s="126" t="s">
        <v>1383</v>
      </c>
      <c r="BO93" s="126" t="s">
        <v>1384</v>
      </c>
      <c r="BP93" s="168" t="s">
        <v>1385</v>
      </c>
      <c r="BQ93"/>
      <c r="BR93" s="1153" t="str">
        <f t="shared" si="51"/>
        <v>►</v>
      </c>
      <c r="BS93" s="1328" t="s">
        <v>2063</v>
      </c>
      <c r="BT93" s="329"/>
      <c r="BU93" s="329"/>
      <c r="BV93" s="329"/>
      <c r="BW93" s="329"/>
      <c r="BX93" s="1150"/>
      <c r="BY93"/>
      <c r="BZ93"/>
      <c r="CA93"/>
      <c r="CB93"/>
      <c r="CC93"/>
      <c r="CD93"/>
      <c r="CE93"/>
      <c r="CG93"/>
      <c r="CH93"/>
      <c r="CI93"/>
      <c r="CJ93"/>
      <c r="CK93"/>
      <c r="CL93"/>
      <c r="CM93"/>
      <c r="CO93"/>
      <c r="CP93"/>
      <c r="CQ93"/>
      <c r="CR93"/>
      <c r="CS93"/>
      <c r="CT93"/>
      <c r="CU93"/>
      <c r="CW93" s="3">
        <v>1</v>
      </c>
    </row>
    <row r="94" spans="1:101" s="877" customFormat="1" ht="21" customHeight="1">
      <c r="A94" s="1129" t="s">
        <v>22</v>
      </c>
      <c r="B94" s="1145" t="str">
        <f t="shared" si="50"/>
        <v>►</v>
      </c>
      <c r="C94" s="1190" cm="1">
        <f t="array" ref="C94">SUMPRODUCT(LEN(D94:J94))</f>
        <v>0</v>
      </c>
      <c r="D94" s="207"/>
      <c r="E94" s="212"/>
      <c r="F94" s="212"/>
      <c r="G94" s="212"/>
      <c r="H94" s="212"/>
      <c r="I94" s="212"/>
      <c r="J94" s="213"/>
      <c r="K94" s="528"/>
      <c r="L94" s="236" t="s">
        <v>16</v>
      </c>
      <c r="M94" s="195" t="str">
        <f>M67</f>
        <v>F FEUILLES DE MERINGUE | pâtisserie--ENTREMET| Auteur &gt; recette Béghin Say de Jean-Jacques Borne MOF 1994</v>
      </c>
      <c r="N94" s="195">
        <f>N67</f>
        <v>18</v>
      </c>
      <c r="O94" s="196" t="str">
        <f>O67</f>
        <v>assiettes</v>
      </c>
      <c r="P94" s="197" t="str">
        <f>P67</f>
        <v>Recette mère ► MILLE-FEUILLE meringue et chiboust pamplemousse aux fraises des bois</v>
      </c>
      <c r="Q94" s="237" t="s">
        <v>205</v>
      </c>
      <c r="R94" s="212"/>
      <c r="S94" s="212"/>
      <c r="T94" s="212"/>
      <c r="U94" s="212"/>
      <c r="V94" s="212"/>
      <c r="W94" s="212"/>
      <c r="X94" s="212"/>
      <c r="Y94" s="238"/>
      <c r="Z94" s="1767"/>
      <c r="AA94" s="1768"/>
      <c r="AB94" s="1768"/>
      <c r="AC94" s="1769"/>
      <c r="AD94" s="1230" t="str">
        <f t="shared" ref="AD94:AD157" si="70">IF(OR(AI94&gt;0,TRIM(AE94)="▼ recette suivante"),"A","►")</f>
        <v>►</v>
      </c>
      <c r="AE94" s="1231" t="str">
        <f t="shared" ref="AE94:AE157" si="71">IF(TRIM(Q94)="Adresse PC","▼ recette suivante",IF(AI94&gt;0,M94,""))</f>
        <v/>
      </c>
      <c r="AF94" s="1232">
        <f t="shared" si="56"/>
        <v>0</v>
      </c>
      <c r="AG94" s="1252">
        <f t="shared" si="61"/>
        <v>0</v>
      </c>
      <c r="AH94" s="1234">
        <f t="shared" si="62"/>
        <v>0</v>
      </c>
      <c r="AI94" s="1235">
        <f t="shared" si="63"/>
        <v>0</v>
      </c>
      <c r="AJ94" s="1236">
        <f t="shared" si="52"/>
        <v>0</v>
      </c>
      <c r="AK94" s="1237">
        <f t="shared" si="57"/>
        <v>0</v>
      </c>
      <c r="AL94" s="1238">
        <f t="shared" si="46"/>
        <v>0</v>
      </c>
      <c r="AM94" s="1268"/>
      <c r="AN94" s="1240" t="str">
        <f t="shared" si="69"/>
        <v/>
      </c>
      <c r="AO94" s="1241">
        <f t="shared" si="64"/>
        <v>0</v>
      </c>
      <c r="AP94" s="1242">
        <f t="shared" si="58"/>
        <v>0</v>
      </c>
      <c r="AQ94" s="1269" cm="1">
        <f t="array" ref="AQ94">IF(AF94&lt;&gt;1,0,IF(OR(AO94="",N(AO94)&lt;=0.000000001),"",IF(OR(AI94="",N(AI94)&lt;=0.000000001),0,IF(ISNUMBER(AO94),IFERROR(_xlfn.LET(_xlpm.r,_xlfn.XLOOKUP(U94,$BD$15:$BD$62,ROW($BD$15:$BD$62),_xlfn.XLOOKUP(U94,$BE$15:$BE$62,ROW($BE$15:$BE$62),_xlfn.XLOOKUP(U94,$BF$15:$BF$62,ROW($BF$15:$BF$62),""))),_xlpm.p,_xlpm.r-MIN(ROW($BD$15:$BD$62))+1,_xlpm.f,INDEX($BG$15:$BG$62,_xlpm.p),_xlpm.u,INDEX($BH$15:$BH$62,_xlpm.p),_xlpm.s,INDEX($BJ$15:$BJ$62,_xlpm.p),_xlpm.q,N(AO94)/_xlpm.f,IF(_xlpm.q&gt;=_xlpm.s,ROUND(_xlpm.q,1)&amp;" "&amp;U94&amp;" = "&amp;ROUND(_xlpm.q*_xlpm.f,1)&amp;" "&amp;_xlpm.u,ROUND(_xlpm.q,1)&amp;" "&amp;U94)),""),""))))</f>
        <v>0</v>
      </c>
      <c r="AR94" s="1259"/>
      <c r="AS94" s="1241">
        <f t="shared" si="43"/>
        <v>0</v>
      </c>
      <c r="AT94" s="1242" t="str">
        <f t="shared" si="65"/>
        <v/>
      </c>
      <c r="AU94" s="1245">
        <f t="shared" si="68"/>
        <v>0</v>
      </c>
      <c r="AV94" s="1246" t="str">
        <f t="shared" si="66"/>
        <v/>
      </c>
      <c r="AW94" s="1247"/>
      <c r="AX94" s="1248">
        <f t="shared" si="59"/>
        <v>0</v>
      </c>
      <c r="AY94" s="1249" t="str">
        <f t="shared" si="44"/>
        <v/>
      </c>
      <c r="AZ94" s="276" t="s">
        <v>22</v>
      </c>
      <c r="BA94" s="1221">
        <f t="shared" si="60"/>
        <v>0</v>
      </c>
      <c r="BB94" s="1222">
        <f t="shared" si="67"/>
        <v>0</v>
      </c>
      <c r="BD94" s="1093">
        <v>1</v>
      </c>
      <c r="BE94" s="1094">
        <v>1E-3</v>
      </c>
      <c r="BF94" s="1095">
        <v>0</v>
      </c>
      <c r="BG94" s="1094">
        <v>0.25</v>
      </c>
      <c r="BH94" s="1094">
        <v>0.33332999999999996</v>
      </c>
      <c r="BI94" s="1094">
        <v>0.5</v>
      </c>
      <c r="BJ94" s="1096">
        <v>1</v>
      </c>
      <c r="BK94" s="1096">
        <v>0.1</v>
      </c>
      <c r="BL94" s="1096">
        <v>0.01</v>
      </c>
      <c r="BM94" s="1096">
        <v>1E-3</v>
      </c>
      <c r="BN94" s="1096">
        <v>0.5</v>
      </c>
      <c r="BO94" s="1096">
        <v>0.33300000000000002</v>
      </c>
      <c r="BP94" s="1097">
        <v>0.2</v>
      </c>
      <c r="BQ94"/>
      <c r="BR94" s="1153" t="str">
        <f t="shared" si="51"/>
        <v>►</v>
      </c>
      <c r="BS94" s="1332" t="s">
        <v>2064</v>
      </c>
      <c r="BT94" s="52"/>
      <c r="BU94" s="52"/>
      <c r="BV94" s="52"/>
      <c r="BW94" s="52"/>
      <c r="BX94" s="1150"/>
      <c r="BY94"/>
      <c r="BZ94"/>
      <c r="CA94"/>
      <c r="CB94"/>
      <c r="CC94"/>
      <c r="CD94"/>
      <c r="CE94"/>
      <c r="CF94"/>
      <c r="CG94"/>
      <c r="CH94"/>
      <c r="CI94"/>
      <c r="CJ94"/>
      <c r="CK94"/>
      <c r="CL94"/>
      <c r="CM94"/>
      <c r="CN94"/>
      <c r="CO94"/>
      <c r="CP94"/>
      <c r="CQ94"/>
      <c r="CR94"/>
      <c r="CS94"/>
      <c r="CT94"/>
      <c r="CU94"/>
      <c r="CW94" s="3">
        <v>1</v>
      </c>
    </row>
    <row r="95" spans="1:101" s="877" customFormat="1" ht="21" customHeight="1">
      <c r="A95" s="1129" t="s">
        <v>22</v>
      </c>
      <c r="B95" s="1145" t="str">
        <f t="shared" si="50"/>
        <v>A</v>
      </c>
      <c r="C95" s="1190" cm="1">
        <f t="array" ref="C95">SUMPRODUCT(LEN(D95:J95))</f>
        <v>0</v>
      </c>
      <c r="D95" s="207"/>
      <c r="E95" s="212"/>
      <c r="F95" s="212"/>
      <c r="G95" s="212"/>
      <c r="H95" s="212"/>
      <c r="I95" s="212"/>
      <c r="J95" s="213"/>
      <c r="K95" s="528"/>
      <c r="L95" s="236" t="s">
        <v>11</v>
      </c>
      <c r="M95" s="195" t="str">
        <f>M67</f>
        <v>F FEUILLES DE MERINGUE | pâtisserie--ENTREMET| Auteur &gt; recette Béghin Say de Jean-Jacques Borne MOF 1994</v>
      </c>
      <c r="N95" s="195">
        <f>N67</f>
        <v>18</v>
      </c>
      <c r="O95" s="196" t="str">
        <f>O67</f>
        <v>assiettes</v>
      </c>
      <c r="P95" s="197" t="str">
        <f>P67</f>
        <v>Recette mère ► MILLE-FEUILLE meringue et chiboust pamplemousse aux fraises des bois</v>
      </c>
      <c r="Q95" s="239" t="s">
        <v>206</v>
      </c>
      <c r="R95" s="240"/>
      <c r="S95" s="240"/>
      <c r="T95" s="240"/>
      <c r="U95" s="240"/>
      <c r="V95" s="240"/>
      <c r="W95" s="240"/>
      <c r="X95" s="240"/>
      <c r="Y95" s="241"/>
      <c r="Z95" s="242"/>
      <c r="AA95" s="243" t="s">
        <v>207</v>
      </c>
      <c r="AB95" s="223"/>
      <c r="AC95" s="244">
        <f>(Z95*Z89)/1000</f>
        <v>0</v>
      </c>
      <c r="AD95" s="1230" t="str">
        <f t="shared" si="70"/>
        <v>►</v>
      </c>
      <c r="AE95" s="1231" t="str">
        <f t="shared" si="71"/>
        <v/>
      </c>
      <c r="AF95" s="1232">
        <f t="shared" si="56"/>
        <v>0</v>
      </c>
      <c r="AG95" s="1252">
        <f t="shared" si="61"/>
        <v>0</v>
      </c>
      <c r="AH95" s="1234">
        <f t="shared" si="62"/>
        <v>0</v>
      </c>
      <c r="AI95" s="1235">
        <f t="shared" si="63"/>
        <v>0</v>
      </c>
      <c r="AJ95" s="1236">
        <f t="shared" si="52"/>
        <v>0</v>
      </c>
      <c r="AK95" s="1253">
        <f t="shared" si="57"/>
        <v>0</v>
      </c>
      <c r="AL95" s="1254">
        <f t="shared" si="46"/>
        <v>0</v>
      </c>
      <c r="AM95" s="1268"/>
      <c r="AN95" s="1255" t="str">
        <f t="shared" si="69"/>
        <v/>
      </c>
      <c r="AO95" s="1256">
        <f t="shared" si="64"/>
        <v>0</v>
      </c>
      <c r="AP95" s="1257">
        <f t="shared" si="58"/>
        <v>0</v>
      </c>
      <c r="AQ95" s="1271" cm="1">
        <f t="array" ref="AQ95">IF(AF95&lt;&gt;1,0,IF(OR(AO95="",N(AO95)&lt;=0.000000001),"",IF(OR(AI95="",N(AI95)&lt;=0.000000001),0,IF(ISNUMBER(AO95),IFERROR(_xlfn.LET(_xlpm.r,_xlfn.XLOOKUP(U95,$BD$15:$BD$62,ROW($BD$15:$BD$62),_xlfn.XLOOKUP(U95,$BE$15:$BE$62,ROW($BE$15:$BE$62),_xlfn.XLOOKUP(U95,$BF$15:$BF$62,ROW($BF$15:$BF$62),""))),_xlpm.p,_xlpm.r-MIN(ROW($BD$15:$BD$62))+1,_xlpm.f,INDEX($BG$15:$BG$62,_xlpm.p),_xlpm.u,INDEX($BH$15:$BH$62,_xlpm.p),_xlpm.s,INDEX($BJ$15:$BJ$62,_xlpm.p),_xlpm.q,N(AO95)/_xlpm.f,IF(_xlpm.q&gt;=_xlpm.s,ROUND(_xlpm.q,1)&amp;" "&amp;U95&amp;" = "&amp;ROUND(_xlpm.q*_xlpm.f,1)&amp;" "&amp;_xlpm.u,ROUND(_xlpm.q,1)&amp;" "&amp;U95)),""),""))))</f>
        <v>0</v>
      </c>
      <c r="AR95" s="1259"/>
      <c r="AS95" s="1256">
        <f t="shared" si="43"/>
        <v>0</v>
      </c>
      <c r="AT95" s="1257" t="str">
        <f t="shared" si="65"/>
        <v/>
      </c>
      <c r="AU95" s="1260">
        <f t="shared" si="68"/>
        <v>0</v>
      </c>
      <c r="AV95" s="1261" t="str">
        <f t="shared" si="66"/>
        <v/>
      </c>
      <c r="AW95" s="1247"/>
      <c r="AX95" s="1262">
        <f t="shared" si="59"/>
        <v>0</v>
      </c>
      <c r="AY95" s="1249" t="str">
        <f t="shared" si="44"/>
        <v/>
      </c>
      <c r="AZ95" s="276" t="s">
        <v>22</v>
      </c>
      <c r="BA95" s="1221">
        <f t="shared" si="60"/>
        <v>0</v>
      </c>
      <c r="BB95" s="1222">
        <f t="shared" si="67"/>
        <v>0</v>
      </c>
      <c r="BD95" s="138" t="s">
        <v>1386</v>
      </c>
      <c r="BE95" s="138" t="s">
        <v>1387</v>
      </c>
      <c r="BF95" s="166" t="s">
        <v>1388</v>
      </c>
      <c r="BG95" s="138" t="s">
        <v>1389</v>
      </c>
      <c r="BH95" s="138" t="s">
        <v>1390</v>
      </c>
      <c r="BI95" s="138" t="s">
        <v>1391</v>
      </c>
      <c r="BJ95" s="143" t="s">
        <v>1392</v>
      </c>
      <c r="BK95" s="178" t="s">
        <v>1393</v>
      </c>
      <c r="BL95" s="178" t="s">
        <v>1394</v>
      </c>
      <c r="BM95" s="126" t="s">
        <v>1395</v>
      </c>
      <c r="BN95" s="126" t="s">
        <v>1396</v>
      </c>
      <c r="BO95" s="126" t="s">
        <v>1397</v>
      </c>
      <c r="BP95" s="1111" t="s">
        <v>1398</v>
      </c>
      <c r="BQ95"/>
      <c r="BR95" s="1153" t="str">
        <f t="shared" si="51"/>
        <v>►</v>
      </c>
      <c r="BS95" s="1333" t="s">
        <v>2058</v>
      </c>
      <c r="BT95" s="329"/>
      <c r="BU95" s="329"/>
      <c r="BV95" s="52"/>
      <c r="BW95" s="52"/>
      <c r="BX95" s="1150"/>
      <c r="BY95"/>
      <c r="BZ95"/>
      <c r="CA95"/>
      <c r="CB95"/>
      <c r="CC95"/>
      <c r="CD95"/>
      <c r="CE95"/>
      <c r="CF95"/>
      <c r="CG95"/>
      <c r="CH95"/>
      <c r="CI95"/>
      <c r="CJ95"/>
      <c r="CK95"/>
      <c r="CL95"/>
      <c r="CM95"/>
      <c r="CN95"/>
      <c r="CO95"/>
      <c r="CP95"/>
      <c r="CQ95"/>
      <c r="CR95"/>
      <c r="CS95"/>
      <c r="CT95"/>
      <c r="CU95"/>
      <c r="CW95" s="3">
        <v>1</v>
      </c>
    </row>
    <row r="96" spans="1:101" s="877" customFormat="1" ht="21" customHeight="1">
      <c r="A96" s="1129" t="s">
        <v>22</v>
      </c>
      <c r="B96" s="1145" t="str">
        <f t="shared" si="50"/>
        <v>A</v>
      </c>
      <c r="C96" s="1190" cm="1">
        <f t="array" ref="C96">SUMPRODUCT(LEN(D96:J96))</f>
        <v>0</v>
      </c>
      <c r="D96" s="207"/>
      <c r="E96" s="212"/>
      <c r="F96" s="212"/>
      <c r="G96" s="212"/>
      <c r="H96" s="212"/>
      <c r="I96" s="212"/>
      <c r="J96" s="213"/>
      <c r="K96" s="528"/>
      <c r="L96" s="236" t="s">
        <v>11</v>
      </c>
      <c r="M96" s="195" t="str">
        <f>M67</f>
        <v>F FEUILLES DE MERINGUE | pâtisserie--ENTREMET| Auteur &gt; recette Béghin Say de Jean-Jacques Borne MOF 1994</v>
      </c>
      <c r="N96" s="195">
        <f>N67</f>
        <v>18</v>
      </c>
      <c r="O96" s="196" t="str">
        <f>O67</f>
        <v>assiettes</v>
      </c>
      <c r="P96" s="197" t="str">
        <f>P67</f>
        <v>Recette mère ► MILLE-FEUILLE meringue et chiboust pamplemousse aux fraises des bois</v>
      </c>
      <c r="Q96" s="245" t="s">
        <v>208</v>
      </c>
      <c r="R96" s="246"/>
      <c r="S96" s="246"/>
      <c r="T96" s="246"/>
      <c r="U96" s="246"/>
      <c r="V96" s="246"/>
      <c r="W96" s="246"/>
      <c r="X96" s="246"/>
      <c r="Y96" s="247"/>
      <c r="Z96" s="1285"/>
      <c r="AA96" s="249" t="str">
        <f>"poids par "&amp; Z90</f>
        <v xml:space="preserve">poids par </v>
      </c>
      <c r="AB96" s="223"/>
      <c r="AC96" s="229"/>
      <c r="AD96" s="1230" t="str">
        <f t="shared" si="70"/>
        <v>►</v>
      </c>
      <c r="AE96" s="1231" t="str">
        <f t="shared" si="71"/>
        <v/>
      </c>
      <c r="AF96" s="1232">
        <f t="shared" si="56"/>
        <v>0</v>
      </c>
      <c r="AG96" s="1252">
        <f t="shared" si="61"/>
        <v>0</v>
      </c>
      <c r="AH96" s="1234">
        <f t="shared" si="62"/>
        <v>0</v>
      </c>
      <c r="AI96" s="1235">
        <f t="shared" si="63"/>
        <v>0</v>
      </c>
      <c r="AJ96" s="1236">
        <f t="shared" si="52"/>
        <v>0</v>
      </c>
      <c r="AK96" s="1237">
        <f t="shared" si="57"/>
        <v>0</v>
      </c>
      <c r="AL96" s="1238">
        <f t="shared" si="46"/>
        <v>0</v>
      </c>
      <c r="AM96" s="1268"/>
      <c r="AN96" s="1240" t="str">
        <f t="shared" si="69"/>
        <v/>
      </c>
      <c r="AO96" s="1241">
        <f t="shared" si="64"/>
        <v>0</v>
      </c>
      <c r="AP96" s="1242">
        <f t="shared" si="58"/>
        <v>0</v>
      </c>
      <c r="AQ96" s="1269" cm="1">
        <f t="array" ref="AQ96">IF(AF96&lt;&gt;1,0,IF(OR(AO96="",N(AO96)&lt;=0.000000001),"",IF(OR(AI96="",N(AI96)&lt;=0.000000001),0,IF(ISNUMBER(AO96),IFERROR(_xlfn.LET(_xlpm.r,_xlfn.XLOOKUP(U96,$BD$15:$BD$62,ROW($BD$15:$BD$62),_xlfn.XLOOKUP(U96,$BE$15:$BE$62,ROW($BE$15:$BE$62),_xlfn.XLOOKUP(U96,$BF$15:$BF$62,ROW($BF$15:$BF$62),""))),_xlpm.p,_xlpm.r-MIN(ROW($BD$15:$BD$62))+1,_xlpm.f,INDEX($BG$15:$BG$62,_xlpm.p),_xlpm.u,INDEX($BH$15:$BH$62,_xlpm.p),_xlpm.s,INDEX($BJ$15:$BJ$62,_xlpm.p),_xlpm.q,N(AO96)/_xlpm.f,IF(_xlpm.q&gt;=_xlpm.s,ROUND(_xlpm.q,1)&amp;" "&amp;U96&amp;" = "&amp;ROUND(_xlpm.q*_xlpm.f,1)&amp;" "&amp;_xlpm.u,ROUND(_xlpm.q,1)&amp;" "&amp;U96)),""),""))))</f>
        <v>0</v>
      </c>
      <c r="AR96" s="1259"/>
      <c r="AS96" s="1241">
        <f t="shared" si="43"/>
        <v>0</v>
      </c>
      <c r="AT96" s="1242" t="str">
        <f t="shared" si="65"/>
        <v/>
      </c>
      <c r="AU96" s="1245">
        <f t="shared" si="68"/>
        <v>0</v>
      </c>
      <c r="AV96" s="1246" t="str">
        <f t="shared" si="66"/>
        <v/>
      </c>
      <c r="AW96" s="1247"/>
      <c r="AX96" s="1248">
        <f t="shared" si="59"/>
        <v>0</v>
      </c>
      <c r="AY96" s="1249" t="str">
        <f t="shared" si="44"/>
        <v/>
      </c>
      <c r="AZ96" s="276" t="s">
        <v>22</v>
      </c>
      <c r="BA96" s="1221">
        <f t="shared" si="60"/>
        <v>0</v>
      </c>
      <c r="BB96" s="1222">
        <f t="shared" si="67"/>
        <v>0</v>
      </c>
      <c r="BD96" s="1093">
        <v>2.835E-2</v>
      </c>
      <c r="BE96" s="1094">
        <v>0.13</v>
      </c>
      <c r="BF96" s="1095">
        <v>0</v>
      </c>
      <c r="BG96" s="1094">
        <v>0.2</v>
      </c>
      <c r="BH96" s="1094">
        <v>0.23</v>
      </c>
      <c r="BI96" s="1094">
        <v>0.22500000000000001</v>
      </c>
      <c r="BJ96" s="1096">
        <v>0.35</v>
      </c>
      <c r="BK96" s="1096">
        <v>5.0000000000000001E-3</v>
      </c>
      <c r="BL96" s="1096">
        <v>5.0000000000000001E-3</v>
      </c>
      <c r="BM96" s="1096">
        <v>1.4999999999999999E-2</v>
      </c>
      <c r="BN96" s="1096">
        <v>0.1</v>
      </c>
      <c r="BO96" s="1096">
        <v>0.22500000000000001</v>
      </c>
      <c r="BP96" s="1097">
        <v>1E-3</v>
      </c>
      <c r="BQ96"/>
      <c r="BR96" s="1153" t="str">
        <f t="shared" si="51"/>
        <v>►</v>
      </c>
      <c r="BS96" s="52"/>
      <c r="BT96" s="52"/>
      <c r="BU96" s="52"/>
      <c r="BV96" s="52"/>
      <c r="BW96" s="52"/>
      <c r="BX96" s="1150"/>
      <c r="BY96"/>
      <c r="BZ96"/>
      <c r="CA96"/>
      <c r="CB96"/>
      <c r="CC96"/>
      <c r="CD96"/>
      <c r="CE96"/>
      <c r="CF96"/>
      <c r="CG96"/>
      <c r="CH96"/>
      <c r="CI96"/>
      <c r="CJ96"/>
      <c r="CK96"/>
      <c r="CL96"/>
      <c r="CM96"/>
      <c r="CN96"/>
      <c r="CO96"/>
      <c r="CP96"/>
      <c r="CQ96"/>
      <c r="CR96"/>
      <c r="CS96"/>
      <c r="CT96"/>
      <c r="CU96"/>
      <c r="CW96" s="3">
        <v>1</v>
      </c>
    </row>
    <row r="97" spans="1:101" s="877" customFormat="1" ht="21" customHeight="1">
      <c r="A97" s="1129" t="s">
        <v>22</v>
      </c>
      <c r="B97" s="1145" t="str">
        <f t="shared" si="50"/>
        <v>A</v>
      </c>
      <c r="C97" s="1190" cm="1">
        <f t="array" ref="C97">SUMPRODUCT(LEN(D97:J97))</f>
        <v>0</v>
      </c>
      <c r="D97" s="207"/>
      <c r="E97" s="212"/>
      <c r="F97" s="212"/>
      <c r="G97" s="212"/>
      <c r="H97" s="212"/>
      <c r="I97" s="212"/>
      <c r="J97" s="213"/>
      <c r="K97" s="528"/>
      <c r="L97" s="236" t="s">
        <v>11</v>
      </c>
      <c r="M97" s="195" t="str">
        <f>M67</f>
        <v>F FEUILLES DE MERINGUE | pâtisserie--ENTREMET| Auteur &gt; recette Béghin Say de Jean-Jacques Borne MOF 1994</v>
      </c>
      <c r="N97" s="195">
        <f>N67</f>
        <v>18</v>
      </c>
      <c r="O97" s="196" t="str">
        <f>O67</f>
        <v>assiettes</v>
      </c>
      <c r="P97" s="197" t="str">
        <f>P67</f>
        <v>Recette mère ► MILLE-FEUILLE meringue et chiboust pamplemousse aux fraises des bois</v>
      </c>
      <c r="Q97" s="250"/>
      <c r="R97" s="250"/>
      <c r="S97" s="250" t="s">
        <v>209</v>
      </c>
      <c r="T97" s="251"/>
      <c r="U97" s="252"/>
      <c r="V97" s="252"/>
      <c r="W97" s="252"/>
      <c r="X97" s="252"/>
      <c r="Y97" s="253"/>
      <c r="Z97" s="1770" t="str">
        <f>IF(OR(AC95&lt;=0,Z96&lt;=0),"",_xlfn.LET(_xlpm.n,ROUND(AC95/Z96,9),_xlpm.q,INT(_xlpm.n),_xlpm.r,ROUND(AC95-_xlpm.q*Z96,9),_xlpm.base,_xlpm.q&amp;" "&amp;Z90&amp;" de "&amp;TEXT(Z96,"0.000")&amp;" kg",IF(_xlpm.r&lt;=0.000000001,_xlpm.base,_xlpm.base&amp;" + 1 "&amp;Z90&amp;" de "&amp;TEXT(_xlpm.r,"0.000")&amp;" kg")))</f>
        <v/>
      </c>
      <c r="AA97" s="1771"/>
      <c r="AB97" s="1771"/>
      <c r="AC97" s="1772"/>
      <c r="AD97" s="1230" t="str">
        <f t="shared" si="70"/>
        <v>►</v>
      </c>
      <c r="AE97" s="1231" t="str">
        <f t="shared" si="71"/>
        <v/>
      </c>
      <c r="AF97" s="1232">
        <f t="shared" si="56"/>
        <v>0</v>
      </c>
      <c r="AG97" s="1252">
        <f t="shared" si="61"/>
        <v>0</v>
      </c>
      <c r="AH97" s="1234">
        <f t="shared" si="62"/>
        <v>0</v>
      </c>
      <c r="AI97" s="1235">
        <f t="shared" si="63"/>
        <v>0</v>
      </c>
      <c r="AJ97" s="1236">
        <f t="shared" si="52"/>
        <v>0</v>
      </c>
      <c r="AK97" s="1253">
        <f t="shared" si="57"/>
        <v>0</v>
      </c>
      <c r="AL97" s="1254">
        <f t="shared" si="46"/>
        <v>0</v>
      </c>
      <c r="AM97" s="1268"/>
      <c r="AN97" s="1255" t="str">
        <f t="shared" si="69"/>
        <v/>
      </c>
      <c r="AO97" s="1256">
        <f t="shared" si="64"/>
        <v>0</v>
      </c>
      <c r="AP97" s="1257">
        <f t="shared" si="58"/>
        <v>0</v>
      </c>
      <c r="AQ97" s="1271" cm="1">
        <f t="array" ref="AQ97">IF(AF97&lt;&gt;1,0,IF(OR(AO97="",N(AO97)&lt;=0.000000001),"",IF(OR(AI97="",N(AI97)&lt;=0.000000001),0,IF(ISNUMBER(AO97),IFERROR(_xlfn.LET(_xlpm.r,_xlfn.XLOOKUP(U97,$BD$15:$BD$62,ROW($BD$15:$BD$62),_xlfn.XLOOKUP(U97,$BE$15:$BE$62,ROW($BE$15:$BE$62),_xlfn.XLOOKUP(U97,$BF$15:$BF$62,ROW($BF$15:$BF$62),""))),_xlpm.p,_xlpm.r-MIN(ROW($BD$15:$BD$62))+1,_xlpm.f,INDEX($BG$15:$BG$62,_xlpm.p),_xlpm.u,INDEX($BH$15:$BH$62,_xlpm.p),_xlpm.s,INDEX($BJ$15:$BJ$62,_xlpm.p),_xlpm.q,N(AO97)/_xlpm.f,IF(_xlpm.q&gt;=_xlpm.s,ROUND(_xlpm.q,1)&amp;" "&amp;U97&amp;" = "&amp;ROUND(_xlpm.q*_xlpm.f,1)&amp;" "&amp;_xlpm.u,ROUND(_xlpm.q,1)&amp;" "&amp;U97)),""),""))))</f>
        <v>0</v>
      </c>
      <c r="AR97" s="1259"/>
      <c r="AS97" s="1256">
        <f t="shared" si="43"/>
        <v>0</v>
      </c>
      <c r="AT97" s="1257" t="str">
        <f t="shared" si="65"/>
        <v/>
      </c>
      <c r="AU97" s="1260">
        <f t="shared" si="68"/>
        <v>0</v>
      </c>
      <c r="AV97" s="1261" t="str">
        <f t="shared" si="66"/>
        <v/>
      </c>
      <c r="AW97" s="1247"/>
      <c r="AX97" s="1262">
        <f t="shared" si="59"/>
        <v>0</v>
      </c>
      <c r="AY97" s="1249" t="str">
        <f t="shared" si="44"/>
        <v/>
      </c>
      <c r="AZ97" s="276" t="s">
        <v>22</v>
      </c>
      <c r="BA97" s="1221">
        <f t="shared" si="60"/>
        <v>0</v>
      </c>
      <c r="BB97" s="1222">
        <f t="shared" si="67"/>
        <v>0</v>
      </c>
      <c r="BD97" s="1334" t="s">
        <v>841</v>
      </c>
      <c r="BE97" s="1047"/>
      <c r="BF97" s="1047"/>
      <c r="BG97" s="1047"/>
      <c r="BH97" s="1047"/>
      <c r="BI97" s="1047"/>
      <c r="BJ97" s="1047"/>
      <c r="BK97" s="1047"/>
      <c r="BL97" s="1047"/>
      <c r="BM97" s="1047"/>
      <c r="BN97" s="1047"/>
      <c r="BO97" s="1047"/>
      <c r="BP97" s="1047"/>
      <c r="BQ97"/>
      <c r="BR97" s="1153" t="str">
        <f t="shared" si="51"/>
        <v>►</v>
      </c>
      <c r="BS97" s="1335"/>
      <c r="BT97" s="1336"/>
      <c r="BU97" s="1336"/>
      <c r="BV97" s="1336"/>
      <c r="BW97" s="52"/>
      <c r="BX97" s="1150"/>
      <c r="BY97"/>
      <c r="BZ97"/>
      <c r="CA97"/>
      <c r="CB97"/>
      <c r="CC97"/>
      <c r="CD97"/>
      <c r="CE97"/>
      <c r="CF97"/>
      <c r="CG97"/>
      <c r="CH97"/>
      <c r="CI97"/>
      <c r="CJ97"/>
      <c r="CK97"/>
      <c r="CL97"/>
      <c r="CM97"/>
      <c r="CN97"/>
      <c r="CO97"/>
      <c r="CP97"/>
      <c r="CQ97"/>
      <c r="CR97"/>
      <c r="CS97"/>
      <c r="CT97"/>
      <c r="CU97"/>
      <c r="CW97" s="3">
        <v>1</v>
      </c>
    </row>
    <row r="98" spans="1:101" s="877" customFormat="1" ht="21" customHeight="1">
      <c r="A98" s="1129" t="s">
        <v>22</v>
      </c>
      <c r="B98" s="1145" t="str">
        <f t="shared" si="50"/>
        <v>A</v>
      </c>
      <c r="C98" s="1190" cm="1">
        <f t="array" ref="C98">SUMPRODUCT(LEN(D98:J98))</f>
        <v>0</v>
      </c>
      <c r="D98" s="207"/>
      <c r="E98" s="212"/>
      <c r="F98" s="212"/>
      <c r="G98" s="212"/>
      <c r="H98" s="212"/>
      <c r="I98" s="212"/>
      <c r="J98" s="213"/>
      <c r="K98" s="528"/>
      <c r="L98" s="236" t="s">
        <v>11</v>
      </c>
      <c r="M98" s="256" t="str">
        <f>M67</f>
        <v>F FEUILLES DE MERINGUE | pâtisserie--ENTREMET| Auteur &gt; recette Béghin Say de Jean-Jacques Borne MOF 1994</v>
      </c>
      <c r="N98" s="256">
        <f>N67</f>
        <v>18</v>
      </c>
      <c r="O98" s="257" t="str">
        <f>O67</f>
        <v>assiettes</v>
      </c>
      <c r="P98" s="258" t="str">
        <f>P67</f>
        <v>Recette mère ► MILLE-FEUILLE meringue et chiboust pamplemousse aux fraises des bois</v>
      </c>
      <c r="Q98" s="259"/>
      <c r="R98" s="260"/>
      <c r="S98" s="261"/>
      <c r="T98" s="262"/>
      <c r="U98" s="261"/>
      <c r="V98" s="261"/>
      <c r="W98" s="261"/>
      <c r="X98" s="261"/>
      <c r="Y98" s="263"/>
      <c r="Z98" s="1773"/>
      <c r="AA98" s="1774"/>
      <c r="AB98" s="1774"/>
      <c r="AC98" s="1775"/>
      <c r="AD98" s="1230" t="str">
        <f t="shared" si="70"/>
        <v>►</v>
      </c>
      <c r="AE98" s="1231" t="str">
        <f t="shared" si="71"/>
        <v/>
      </c>
      <c r="AF98" s="1232">
        <f t="shared" si="56"/>
        <v>0</v>
      </c>
      <c r="AG98" s="1252">
        <f t="shared" si="61"/>
        <v>0</v>
      </c>
      <c r="AH98" s="1234">
        <f t="shared" si="62"/>
        <v>0</v>
      </c>
      <c r="AI98" s="1235">
        <f t="shared" si="63"/>
        <v>0</v>
      </c>
      <c r="AJ98" s="1236">
        <f t="shared" si="52"/>
        <v>0</v>
      </c>
      <c r="AK98" s="1237">
        <f t="shared" si="57"/>
        <v>0</v>
      </c>
      <c r="AL98" s="1238">
        <f t="shared" si="46"/>
        <v>0</v>
      </c>
      <c r="AM98" s="1268"/>
      <c r="AN98" s="1240" t="str">
        <f t="shared" si="69"/>
        <v/>
      </c>
      <c r="AO98" s="1241">
        <f t="shared" si="64"/>
        <v>0</v>
      </c>
      <c r="AP98" s="1242">
        <f t="shared" si="58"/>
        <v>0</v>
      </c>
      <c r="AQ98" s="1269" cm="1">
        <f t="array" ref="AQ98">IF(AF98&lt;&gt;1,0,IF(OR(AO98="",N(AO98)&lt;=0.000000001),"",IF(OR(AI98="",N(AI98)&lt;=0.000000001),0,IF(ISNUMBER(AO98),IFERROR(_xlfn.LET(_xlpm.r,_xlfn.XLOOKUP(U98,$BD$15:$BD$62,ROW($BD$15:$BD$62),_xlfn.XLOOKUP(U98,$BE$15:$BE$62,ROW($BE$15:$BE$62),_xlfn.XLOOKUP(U98,$BF$15:$BF$62,ROW($BF$15:$BF$62),""))),_xlpm.p,_xlpm.r-MIN(ROW($BD$15:$BD$62))+1,_xlpm.f,INDEX($BG$15:$BG$62,_xlpm.p),_xlpm.u,INDEX($BH$15:$BH$62,_xlpm.p),_xlpm.s,INDEX($BJ$15:$BJ$62,_xlpm.p),_xlpm.q,N(AO98)/_xlpm.f,IF(_xlpm.q&gt;=_xlpm.s,ROUND(_xlpm.q,1)&amp;" "&amp;U98&amp;" = "&amp;ROUND(_xlpm.q*_xlpm.f,1)&amp;" "&amp;_xlpm.u,ROUND(_xlpm.q,1)&amp;" "&amp;U98)),""),""))))</f>
        <v>0</v>
      </c>
      <c r="AR98" s="1259"/>
      <c r="AS98" s="1241">
        <f t="shared" si="43"/>
        <v>0</v>
      </c>
      <c r="AT98" s="1242" t="str">
        <f t="shared" si="65"/>
        <v/>
      </c>
      <c r="AU98" s="1245">
        <f t="shared" si="68"/>
        <v>0</v>
      </c>
      <c r="AV98" s="1246" t="str">
        <f t="shared" si="66"/>
        <v/>
      </c>
      <c r="AW98" s="1247"/>
      <c r="AX98" s="1248">
        <f t="shared" si="59"/>
        <v>0</v>
      </c>
      <c r="AY98" s="1249" t="str">
        <f t="shared" si="44"/>
        <v/>
      </c>
      <c r="AZ98" s="276" t="s">
        <v>22</v>
      </c>
      <c r="BA98" s="1221">
        <f t="shared" si="60"/>
        <v>0</v>
      </c>
      <c r="BB98" s="1222">
        <f t="shared" si="67"/>
        <v>0</v>
      </c>
      <c r="BD98" s="1337" t="s">
        <v>2065</v>
      </c>
      <c r="BE98" s="1338"/>
      <c r="BF98" s="1338"/>
      <c r="BG98" s="1338"/>
      <c r="BH98" s="1338"/>
      <c r="BI98" s="1338"/>
      <c r="BJ98" s="1338"/>
      <c r="BK98" s="1338"/>
      <c r="BL98" s="1338"/>
      <c r="BM98" s="1338"/>
      <c r="BN98" s="1338"/>
      <c r="BO98" s="1338"/>
      <c r="BP98" s="1338"/>
      <c r="BQ98"/>
      <c r="BR98" s="1153" t="str">
        <f t="shared" si="51"/>
        <v>►</v>
      </c>
      <c r="BS98" s="1335"/>
      <c r="BT98" s="1336"/>
      <c r="BU98" s="1336"/>
      <c r="BV98" s="1336"/>
      <c r="BW98" s="52"/>
      <c r="BX98" s="1150"/>
      <c r="BY98"/>
      <c r="BZ98"/>
      <c r="CA98"/>
      <c r="CB98"/>
      <c r="CC98"/>
      <c r="CD98"/>
      <c r="CE98"/>
      <c r="CF98"/>
      <c r="CG98"/>
      <c r="CH98"/>
      <c r="CI98"/>
      <c r="CJ98"/>
      <c r="CK98"/>
      <c r="CL98"/>
      <c r="CM98"/>
      <c r="CN98"/>
      <c r="CO98"/>
      <c r="CP98"/>
      <c r="CQ98"/>
      <c r="CR98"/>
      <c r="CS98"/>
      <c r="CT98"/>
      <c r="CU98"/>
      <c r="CW98" s="3">
        <v>1</v>
      </c>
    </row>
    <row r="99" spans="1:101" s="877" customFormat="1" ht="21" customHeight="1" thickBot="1">
      <c r="A99" s="1129" t="s">
        <v>22</v>
      </c>
      <c r="B99" s="1145" t="str">
        <f t="shared" si="50"/>
        <v>A</v>
      </c>
      <c r="C99" s="1190" cm="1">
        <f t="array" ref="C99">SUMPRODUCT(LEN(D99:J99))</f>
        <v>0</v>
      </c>
      <c r="D99" s="207"/>
      <c r="E99" s="212"/>
      <c r="F99" s="212"/>
      <c r="G99" s="212"/>
      <c r="H99" s="212"/>
      <c r="I99" s="212"/>
      <c r="J99" s="213"/>
      <c r="K99" s="528"/>
      <c r="L99" s="264" t="s">
        <v>11</v>
      </c>
      <c r="M99" s="265" t="str">
        <f>M67</f>
        <v>F FEUILLES DE MERINGUE | pâtisserie--ENTREMET| Auteur &gt; recette Béghin Say de Jean-Jacques Borne MOF 1994</v>
      </c>
      <c r="N99" s="265">
        <f>N67</f>
        <v>18</v>
      </c>
      <c r="O99" s="265" t="str">
        <f>O67</f>
        <v>assiettes</v>
      </c>
      <c r="P99" s="266" t="str">
        <f>P67</f>
        <v>Recette mère ► MILLE-FEUILLE meringue et chiboust pamplemousse aux fraises des bois</v>
      </c>
      <c r="Q99" s="267" t="s">
        <v>217</v>
      </c>
      <c r="R99" s="268" t="str">
        <f ca="1">CELL("nomfichier")</f>
        <v>D:\Données\1.UPRT\0-UPRT.fait\1-UPRT.FR-SITE-WEB\ff-fiches-fabrications\ff.fiches.fabrication.2023\ffr.restaurant.2023\[postit.sauvegarde.05.10.2025.xlsx]Nota.ES</v>
      </c>
      <c r="S99" s="269"/>
      <c r="T99" s="269"/>
      <c r="U99" s="269"/>
      <c r="V99" s="269"/>
      <c r="W99" s="269"/>
      <c r="X99" s="269"/>
      <c r="Y99" s="269"/>
      <c r="Z99" s="269"/>
      <c r="AA99" s="269"/>
      <c r="AB99" s="269"/>
      <c r="AC99" s="270"/>
      <c r="AD99" s="1230" t="str">
        <f t="shared" si="70"/>
        <v>A</v>
      </c>
      <c r="AE99" s="1231" t="str">
        <f t="shared" si="71"/>
        <v>▼ recette suivante</v>
      </c>
      <c r="AF99" s="1232">
        <f t="shared" si="56"/>
        <v>0</v>
      </c>
      <c r="AG99" s="1252">
        <f t="shared" si="61"/>
        <v>0</v>
      </c>
      <c r="AH99" s="1234">
        <f t="shared" si="62"/>
        <v>0</v>
      </c>
      <c r="AI99" s="1235">
        <f t="shared" si="63"/>
        <v>0</v>
      </c>
      <c r="AJ99" s="1236">
        <f t="shared" si="52"/>
        <v>0</v>
      </c>
      <c r="AK99" s="1253">
        <f t="shared" si="57"/>
        <v>0</v>
      </c>
      <c r="AL99" s="1254" t="str">
        <f t="shared" si="46"/>
        <v>▼ recette suivante</v>
      </c>
      <c r="AM99" s="1268"/>
      <c r="AN99" s="1255" t="str">
        <f t="shared" si="69"/>
        <v/>
      </c>
      <c r="AO99" s="1256">
        <f t="shared" si="64"/>
        <v>0</v>
      </c>
      <c r="AP99" s="1257">
        <f t="shared" si="58"/>
        <v>0</v>
      </c>
      <c r="AQ99" s="1271" cm="1">
        <f t="array" ref="AQ99">IF(AF99&lt;&gt;1,0,IF(OR(AO99="",N(AO99)&lt;=0.000000001),"",IF(OR(AI99="",N(AI99)&lt;=0.000000001),0,IF(ISNUMBER(AO99),IFERROR(_xlfn.LET(_xlpm.r,_xlfn.XLOOKUP(U99,$BD$15:$BD$62,ROW($BD$15:$BD$62),_xlfn.XLOOKUP(U99,$BE$15:$BE$62,ROW($BE$15:$BE$62),_xlfn.XLOOKUP(U99,$BF$15:$BF$62,ROW($BF$15:$BF$62),""))),_xlpm.p,_xlpm.r-MIN(ROW($BD$15:$BD$62))+1,_xlpm.f,INDEX($BG$15:$BG$62,_xlpm.p),_xlpm.u,INDEX($BH$15:$BH$62,_xlpm.p),_xlpm.s,INDEX($BJ$15:$BJ$62,_xlpm.p),_xlpm.q,N(AO99)/_xlpm.f,IF(_xlpm.q&gt;=_xlpm.s,ROUND(_xlpm.q,1)&amp;" "&amp;U99&amp;" = "&amp;ROUND(_xlpm.q*_xlpm.f,1)&amp;" "&amp;_xlpm.u,ROUND(_xlpm.q,1)&amp;" "&amp;U99)),""),""))))</f>
        <v>0</v>
      </c>
      <c r="AR99" s="1259"/>
      <c r="AS99" s="1256" t="str">
        <f t="shared" si="43"/>
        <v xml:space="preserve">▼next recipe </v>
      </c>
      <c r="AT99" s="1257" t="str">
        <f t="shared" si="65"/>
        <v/>
      </c>
      <c r="AU99" s="1260">
        <f t="shared" si="68"/>
        <v>0</v>
      </c>
      <c r="AV99" s="1261" t="str">
        <f t="shared" si="66"/>
        <v/>
      </c>
      <c r="AW99" s="1247"/>
      <c r="AX99" s="1262">
        <f t="shared" si="59"/>
        <v>0</v>
      </c>
      <c r="AY99" s="1249" t="str">
        <f t="shared" si="44"/>
        <v>▼ receta siguiente</v>
      </c>
      <c r="AZ99" s="276" t="s">
        <v>22</v>
      </c>
      <c r="BA99" s="1221">
        <f t="shared" si="60"/>
        <v>0</v>
      </c>
      <c r="BB99" s="1222">
        <f t="shared" si="67"/>
        <v>0</v>
      </c>
      <c r="BD99" s="1903" t="s">
        <v>2066</v>
      </c>
      <c r="BE99" s="1903"/>
      <c r="BF99" s="1903"/>
      <c r="BG99" s="1903"/>
      <c r="BH99" s="1903"/>
      <c r="BI99" s="1903"/>
      <c r="BJ99" s="1903"/>
      <c r="BK99" s="1903"/>
      <c r="BL99" s="1903"/>
      <c r="BM99" s="1903"/>
      <c r="BN99" s="1903"/>
      <c r="BO99" s="1903"/>
      <c r="BP99" s="1903"/>
      <c r="BQ99"/>
      <c r="BR99" s="1153" t="str">
        <f t="shared" si="51"/>
        <v>A</v>
      </c>
      <c r="BS99" s="1335" t="s">
        <v>2719</v>
      </c>
      <c r="BT99" s="1336"/>
      <c r="BU99" s="1336"/>
      <c r="BV99" s="1336"/>
      <c r="BW99" s="52"/>
      <c r="BX99" s="1150"/>
      <c r="BY99"/>
      <c r="BZ99"/>
      <c r="CA99"/>
      <c r="CB99"/>
      <c r="CC99"/>
      <c r="CD99"/>
      <c r="CE99"/>
      <c r="CF99"/>
      <c r="CG99"/>
      <c r="CH99"/>
      <c r="CI99"/>
      <c r="CJ99"/>
      <c r="CK99"/>
      <c r="CL99"/>
      <c r="CM99"/>
      <c r="CN99"/>
      <c r="CO99"/>
      <c r="CP99"/>
      <c r="CQ99"/>
      <c r="CR99"/>
      <c r="CS99"/>
      <c r="CT99"/>
      <c r="CU99"/>
      <c r="CW99" s="3">
        <v>1</v>
      </c>
    </row>
    <row r="100" spans="1:101" s="877" customFormat="1" ht="21" customHeight="1" thickBot="1">
      <c r="A100" s="1129" t="s">
        <v>22</v>
      </c>
      <c r="B100" s="1145" t="str">
        <f t="shared" si="50"/>
        <v>A</v>
      </c>
      <c r="C100" s="1190" cm="1">
        <f t="array" ref="C100">SUMPRODUCT(LEN(D100:J100))</f>
        <v>0</v>
      </c>
      <c r="D100" s="207"/>
      <c r="E100" s="212"/>
      <c r="F100" s="212"/>
      <c r="G100" s="212"/>
      <c r="H100" s="212"/>
      <c r="I100" s="212"/>
      <c r="J100" s="213"/>
      <c r="K100" s="528"/>
      <c r="L100" s="1369" t="s">
        <v>11</v>
      </c>
      <c r="M100" s="1370"/>
      <c r="N100" s="1370"/>
      <c r="O100" s="1370"/>
      <c r="P100" s="1370"/>
      <c r="Q100" s="1376" t="s">
        <v>2713</v>
      </c>
      <c r="R100" s="1371"/>
      <c r="S100" s="1372"/>
      <c r="T100" s="1373"/>
      <c r="U100" s="1374"/>
      <c r="V100" s="1375"/>
      <c r="W100" s="1376"/>
      <c r="X100" s="1377"/>
      <c r="Y100" s="1378"/>
      <c r="Z100" s="1379"/>
      <c r="AA100" s="1380"/>
      <c r="AB100" s="1381"/>
      <c r="AC100" s="1382"/>
      <c r="AD100" s="1230" t="str">
        <f t="shared" si="70"/>
        <v>►</v>
      </c>
      <c r="AE100" s="1231" t="str">
        <f t="shared" si="71"/>
        <v/>
      </c>
      <c r="AF100" s="1232">
        <f t="shared" si="56"/>
        <v>0</v>
      </c>
      <c r="AG100" s="1252">
        <f t="shared" si="61"/>
        <v>0</v>
      </c>
      <c r="AH100" s="1234">
        <f t="shared" si="62"/>
        <v>0</v>
      </c>
      <c r="AI100" s="1235">
        <f t="shared" si="63"/>
        <v>0</v>
      </c>
      <c r="AJ100" s="1236">
        <f t="shared" si="52"/>
        <v>0</v>
      </c>
      <c r="AK100" s="1237">
        <f t="shared" si="57"/>
        <v>0</v>
      </c>
      <c r="AL100" s="1238">
        <f t="shared" si="46"/>
        <v>0</v>
      </c>
      <c r="AM100" s="1268"/>
      <c r="AN100" s="1240" t="str">
        <f t="shared" si="69"/>
        <v/>
      </c>
      <c r="AO100" s="1241">
        <f t="shared" si="64"/>
        <v>0</v>
      </c>
      <c r="AP100" s="1242">
        <f t="shared" si="58"/>
        <v>0</v>
      </c>
      <c r="AQ100" s="1269" cm="1">
        <f t="array" ref="AQ100">IF(AF100&lt;&gt;1,0,IF(OR(AO100="",N(AO100)&lt;=0.000000001),"",IF(OR(AI100="",N(AI100)&lt;=0.000000001),0,IF(ISNUMBER(AO100),IFERROR(_xlfn.LET(_xlpm.r,_xlfn.XLOOKUP(U100,$BD$15:$BD$62,ROW($BD$15:$BD$62),_xlfn.XLOOKUP(U100,$BE$15:$BE$62,ROW($BE$15:$BE$62),_xlfn.XLOOKUP(U100,$BF$15:$BF$62,ROW($BF$15:$BF$62),""))),_xlpm.p,_xlpm.r-MIN(ROW($BD$15:$BD$62))+1,_xlpm.f,INDEX($BG$15:$BG$62,_xlpm.p),_xlpm.u,INDEX($BH$15:$BH$62,_xlpm.p),_xlpm.s,INDEX($BJ$15:$BJ$62,_xlpm.p),_xlpm.q,N(AO100)/_xlpm.f,IF(_xlpm.q&gt;=_xlpm.s,ROUND(_xlpm.q,1)&amp;" "&amp;U100&amp;" = "&amp;ROUND(_xlpm.q*_xlpm.f,1)&amp;" "&amp;_xlpm.u,ROUND(_xlpm.q,1)&amp;" "&amp;U100)),""),""))))</f>
        <v>0</v>
      </c>
      <c r="AR100" s="1259"/>
      <c r="AS100" s="1241">
        <f t="shared" si="43"/>
        <v>0</v>
      </c>
      <c r="AT100" s="1242" t="str">
        <f t="shared" si="65"/>
        <v/>
      </c>
      <c r="AU100" s="1245">
        <f t="shared" si="68"/>
        <v>0</v>
      </c>
      <c r="AV100" s="1246" t="str">
        <f t="shared" si="66"/>
        <v/>
      </c>
      <c r="AW100" s="1247"/>
      <c r="AX100" s="1248">
        <f t="shared" si="59"/>
        <v>0</v>
      </c>
      <c r="AY100" s="1249" t="str">
        <f t="shared" si="44"/>
        <v/>
      </c>
      <c r="AZ100" s="276" t="s">
        <v>22</v>
      </c>
      <c r="BA100" s="1221">
        <f t="shared" si="60"/>
        <v>0</v>
      </c>
      <c r="BB100" s="1222">
        <f t="shared" si="67"/>
        <v>0</v>
      </c>
      <c r="BD100" s="1903"/>
      <c r="BE100" s="1903"/>
      <c r="BF100" s="1903"/>
      <c r="BG100" s="1903"/>
      <c r="BH100" s="1903"/>
      <c r="BI100" s="1903"/>
      <c r="BJ100" s="1903"/>
      <c r="BK100" s="1903"/>
      <c r="BL100" s="1903"/>
      <c r="BM100" s="1903"/>
      <c r="BN100" s="1903"/>
      <c r="BO100" s="1903"/>
      <c r="BP100" s="1903"/>
      <c r="BQ100"/>
      <c r="BR100" s="1153" t="str">
        <f t="shared" si="51"/>
        <v>►</v>
      </c>
      <c r="BS100" s="1335"/>
      <c r="BT100" s="1336"/>
      <c r="BU100" s="1336"/>
      <c r="BV100" s="1336"/>
      <c r="BW100" s="52"/>
      <c r="BX100" s="1150"/>
      <c r="BY100"/>
      <c r="BZ100"/>
      <c r="CA100"/>
      <c r="CB100"/>
      <c r="CC100"/>
      <c r="CD100"/>
      <c r="CE100"/>
      <c r="CF100"/>
      <c r="CG100"/>
      <c r="CH100"/>
      <c r="CI100"/>
      <c r="CJ100"/>
      <c r="CK100"/>
      <c r="CL100"/>
      <c r="CM100"/>
      <c r="CN100"/>
      <c r="CO100"/>
      <c r="CP100"/>
      <c r="CQ100"/>
      <c r="CR100"/>
      <c r="CS100"/>
      <c r="CT100"/>
      <c r="CU100"/>
      <c r="CW100" s="3">
        <v>1</v>
      </c>
    </row>
    <row r="101" spans="1:101" s="877" customFormat="1" ht="21" customHeight="1">
      <c r="A101" s="1129" t="s">
        <v>22</v>
      </c>
      <c r="B101" s="1145" t="str">
        <f t="shared" si="50"/>
        <v>A</v>
      </c>
      <c r="C101" s="1190" cm="1">
        <f t="array" ref="C101">SUMPRODUCT(LEN(D101:J101))</f>
        <v>0</v>
      </c>
      <c r="D101" s="207"/>
      <c r="E101" s="212"/>
      <c r="F101" s="212"/>
      <c r="G101" s="212"/>
      <c r="H101" s="212"/>
      <c r="I101" s="212"/>
      <c r="J101" s="213"/>
      <c r="K101" s="528"/>
      <c r="L101" s="22" t="s">
        <v>11</v>
      </c>
      <c r="M101" s="23" t="str">
        <f>M107</f>
        <v>C COULIS DE MANGUE | pâtisserie--ENTREMET| Auteur &gt; recette Béghin Say de Jean-Jacques Borne MOF 1994</v>
      </c>
      <c r="N101" s="24">
        <f>N107</f>
        <v>18</v>
      </c>
      <c r="O101" s="24" t="str">
        <f>O107</f>
        <v>assiettes</v>
      </c>
      <c r="P101" s="25" t="str">
        <f>P107</f>
        <v>Recette mère ► MILLE-FEUILLE meringue et chiboust pamplemousse aux fraises des bois</v>
      </c>
      <c r="Q101" s="26" t="s">
        <v>22</v>
      </c>
      <c r="R101" s="27" t="s">
        <v>23</v>
      </c>
      <c r="S101" s="27"/>
      <c r="T101" s="1732" t="s">
        <v>3407</v>
      </c>
      <c r="U101" s="1732"/>
      <c r="V101" s="1732"/>
      <c r="W101" s="1732"/>
      <c r="X101" s="1732"/>
      <c r="Y101" s="1732"/>
      <c r="Z101" s="1732"/>
      <c r="AA101" s="1754" t="s">
        <v>25</v>
      </c>
      <c r="AB101" s="1754"/>
      <c r="AC101" s="1736" t="str">
        <f>UPPER(LEFT(T101,1))</f>
        <v>C</v>
      </c>
      <c r="AD101" s="1230" t="str">
        <f t="shared" si="70"/>
        <v>►</v>
      </c>
      <c r="AE101" s="1231" t="str">
        <f t="shared" si="71"/>
        <v/>
      </c>
      <c r="AF101" s="1232">
        <f t="shared" si="56"/>
        <v>0</v>
      </c>
      <c r="AG101" s="1252">
        <f t="shared" si="61"/>
        <v>0</v>
      </c>
      <c r="AH101" s="1234">
        <f t="shared" si="62"/>
        <v>0</v>
      </c>
      <c r="AI101" s="1235">
        <f t="shared" si="63"/>
        <v>0</v>
      </c>
      <c r="AJ101" s="1236">
        <f t="shared" si="52"/>
        <v>0</v>
      </c>
      <c r="AK101" s="1253">
        <f t="shared" si="57"/>
        <v>0</v>
      </c>
      <c r="AL101" s="1254">
        <f t="shared" si="46"/>
        <v>0</v>
      </c>
      <c r="AM101" s="1268"/>
      <c r="AN101" s="1255" t="str">
        <f t="shared" si="69"/>
        <v/>
      </c>
      <c r="AO101" s="1256">
        <f t="shared" si="64"/>
        <v>0</v>
      </c>
      <c r="AP101" s="1257">
        <f t="shared" si="58"/>
        <v>0</v>
      </c>
      <c r="AQ101" s="1271" cm="1">
        <f t="array" ref="AQ101">IF(AF101&lt;&gt;1,0,IF(OR(AO101="",N(AO101)&lt;=0.000000001),"",IF(OR(AI101="",N(AI101)&lt;=0.000000001),0,IF(ISNUMBER(AO101),IFERROR(_xlfn.LET(_xlpm.r,_xlfn.XLOOKUP(U101,$BD$15:$BD$62,ROW($BD$15:$BD$62),_xlfn.XLOOKUP(U101,$BE$15:$BE$62,ROW($BE$15:$BE$62),_xlfn.XLOOKUP(U101,$BF$15:$BF$62,ROW($BF$15:$BF$62),""))),_xlpm.p,_xlpm.r-MIN(ROW($BD$15:$BD$62))+1,_xlpm.f,INDEX($BG$15:$BG$62,_xlpm.p),_xlpm.u,INDEX($BH$15:$BH$62,_xlpm.p),_xlpm.s,INDEX($BJ$15:$BJ$62,_xlpm.p),_xlpm.q,N(AO101)/_xlpm.f,IF(_xlpm.q&gt;=_xlpm.s,ROUND(_xlpm.q,1)&amp;" "&amp;U101&amp;" = "&amp;ROUND(_xlpm.q*_xlpm.f,1)&amp;" "&amp;_xlpm.u,ROUND(_xlpm.q,1)&amp;" "&amp;U101)),""),""))))</f>
        <v>0</v>
      </c>
      <c r="AR101" s="1259"/>
      <c r="AS101" s="1256">
        <f t="shared" si="43"/>
        <v>0</v>
      </c>
      <c r="AT101" s="1257" t="str">
        <f t="shared" si="65"/>
        <v/>
      </c>
      <c r="AU101" s="1260">
        <f t="shared" si="68"/>
        <v>0</v>
      </c>
      <c r="AV101" s="1261" t="str">
        <f t="shared" si="66"/>
        <v/>
      </c>
      <c r="AW101" s="1247"/>
      <c r="AX101" s="1262">
        <f t="shared" si="59"/>
        <v>0</v>
      </c>
      <c r="AY101" s="1249" t="str">
        <f t="shared" si="44"/>
        <v/>
      </c>
      <c r="AZ101" s="276" t="s">
        <v>22</v>
      </c>
      <c r="BA101" s="1221">
        <f t="shared" si="60"/>
        <v>0</v>
      </c>
      <c r="BB101" s="1222">
        <f t="shared" si="67"/>
        <v>0</v>
      </c>
      <c r="BD101" s="1334" t="s">
        <v>842</v>
      </c>
      <c r="BE101" s="1047"/>
      <c r="BF101" s="1047"/>
      <c r="BG101" s="1047"/>
      <c r="BH101" s="1047"/>
      <c r="BI101" s="1047"/>
      <c r="BJ101" s="1047"/>
      <c r="BK101" s="1047"/>
      <c r="BL101" s="1047"/>
      <c r="BM101" s="1047"/>
      <c r="BN101" s="1047"/>
      <c r="BO101" s="1047"/>
      <c r="BP101" s="1047"/>
      <c r="BQ101"/>
      <c r="BR101" s="1153" t="str">
        <f t="shared" si="51"/>
        <v>►</v>
      </c>
      <c r="BS101"/>
      <c r="BT101"/>
      <c r="BU101"/>
      <c r="BV101"/>
      <c r="BW101"/>
      <c r="BX101" s="1150"/>
      <c r="BY101"/>
      <c r="BZ101"/>
      <c r="CA101"/>
      <c r="CB101"/>
      <c r="CC101"/>
      <c r="CD101"/>
      <c r="CE101"/>
      <c r="CF101"/>
      <c r="CG101"/>
      <c r="CH101"/>
      <c r="CI101"/>
      <c r="CJ101"/>
      <c r="CK101"/>
      <c r="CL101"/>
      <c r="CM101"/>
      <c r="CN101"/>
      <c r="CO101"/>
      <c r="CP101"/>
      <c r="CQ101"/>
      <c r="CR101"/>
      <c r="CS101"/>
      <c r="CT101"/>
      <c r="CU101"/>
      <c r="CW101" s="3">
        <v>1</v>
      </c>
    </row>
    <row r="102" spans="1:101" s="877" customFormat="1" ht="21" customHeight="1">
      <c r="A102" s="1129" t="s">
        <v>22</v>
      </c>
      <c r="B102" s="1145" t="str">
        <f t="shared" si="50"/>
        <v>A</v>
      </c>
      <c r="C102" s="1190" cm="1">
        <f t="array" ref="C102">SUMPRODUCT(LEN(D102:J102))</f>
        <v>0</v>
      </c>
      <c r="D102" s="207"/>
      <c r="E102" s="212"/>
      <c r="F102" s="212"/>
      <c r="G102" s="212"/>
      <c r="H102" s="212"/>
      <c r="I102" s="212"/>
      <c r="J102" s="213"/>
      <c r="K102" s="528"/>
      <c r="L102" s="28" t="s">
        <v>11</v>
      </c>
      <c r="M102" s="29" t="str">
        <f>M107</f>
        <v>C COULIS DE MANGUE | pâtisserie--ENTREMET| Auteur &gt; recette Béghin Say de Jean-Jacques Borne MOF 1994</v>
      </c>
      <c r="N102" s="30">
        <f>N107</f>
        <v>18</v>
      </c>
      <c r="O102" s="30" t="str">
        <f>O107</f>
        <v>assiettes</v>
      </c>
      <c r="P102" s="31" t="str">
        <f>P107</f>
        <v>Recette mère ► MILLE-FEUILLE meringue et chiboust pamplemousse aux fraises des bois</v>
      </c>
      <c r="Q102" s="32" t="s">
        <v>29</v>
      </c>
      <c r="R102" s="33" t="s">
        <v>30</v>
      </c>
      <c r="S102" s="33"/>
      <c r="T102" s="1733"/>
      <c r="U102" s="1733"/>
      <c r="V102" s="1733"/>
      <c r="W102" s="1733"/>
      <c r="X102" s="1733"/>
      <c r="Y102" s="1733"/>
      <c r="Z102" s="1733"/>
      <c r="AA102" s="1755"/>
      <c r="AB102" s="1755"/>
      <c r="AC102" s="1737"/>
      <c r="AD102" s="1230" t="str">
        <f t="shared" si="70"/>
        <v>►</v>
      </c>
      <c r="AE102" s="1231" t="str">
        <f t="shared" si="71"/>
        <v/>
      </c>
      <c r="AF102" s="1232">
        <f t="shared" si="56"/>
        <v>0</v>
      </c>
      <c r="AG102" s="1252">
        <f t="shared" si="61"/>
        <v>0</v>
      </c>
      <c r="AH102" s="1234">
        <f t="shared" si="62"/>
        <v>0</v>
      </c>
      <c r="AI102" s="1235">
        <f t="shared" si="63"/>
        <v>0</v>
      </c>
      <c r="AJ102" s="1236">
        <f t="shared" si="52"/>
        <v>0</v>
      </c>
      <c r="AK102" s="1237">
        <f t="shared" si="57"/>
        <v>0</v>
      </c>
      <c r="AL102" s="1238">
        <f t="shared" si="46"/>
        <v>0</v>
      </c>
      <c r="AM102" s="1268"/>
      <c r="AN102" s="1240" t="str">
        <f t="shared" si="69"/>
        <v/>
      </c>
      <c r="AO102" s="1241">
        <f t="shared" si="64"/>
        <v>0</v>
      </c>
      <c r="AP102" s="1242">
        <f t="shared" si="58"/>
        <v>0</v>
      </c>
      <c r="AQ102" s="1269" cm="1">
        <f t="array" ref="AQ102">IF(AF102&lt;&gt;1,0,IF(OR(AO102="",N(AO102)&lt;=0.000000001),"",IF(OR(AI102="",N(AI102)&lt;=0.000000001),0,IF(ISNUMBER(AO102),IFERROR(_xlfn.LET(_xlpm.r,_xlfn.XLOOKUP(U102,$BD$15:$BD$62,ROW($BD$15:$BD$62),_xlfn.XLOOKUP(U102,$BE$15:$BE$62,ROW($BE$15:$BE$62),_xlfn.XLOOKUP(U102,$BF$15:$BF$62,ROW($BF$15:$BF$62),""))),_xlpm.p,_xlpm.r-MIN(ROW($BD$15:$BD$62))+1,_xlpm.f,INDEX($BG$15:$BG$62,_xlpm.p),_xlpm.u,INDEX($BH$15:$BH$62,_xlpm.p),_xlpm.s,INDEX($BJ$15:$BJ$62,_xlpm.p),_xlpm.q,N(AO102)/_xlpm.f,IF(_xlpm.q&gt;=_xlpm.s,ROUND(_xlpm.q,1)&amp;" "&amp;U102&amp;" = "&amp;ROUND(_xlpm.q*_xlpm.f,1)&amp;" "&amp;_xlpm.u,ROUND(_xlpm.q,1)&amp;" "&amp;U102)),""),""))))</f>
        <v>0</v>
      </c>
      <c r="AR102" s="1259"/>
      <c r="AS102" s="1241">
        <f t="shared" si="43"/>
        <v>0</v>
      </c>
      <c r="AT102" s="1242" t="str">
        <f t="shared" si="65"/>
        <v/>
      </c>
      <c r="AU102" s="1245">
        <f t="shared" si="68"/>
        <v>0</v>
      </c>
      <c r="AV102" s="1246" t="str">
        <f t="shared" si="66"/>
        <v/>
      </c>
      <c r="AW102" s="1247"/>
      <c r="AX102" s="1248">
        <f t="shared" si="59"/>
        <v>0</v>
      </c>
      <c r="AY102" s="1249" t="str">
        <f t="shared" si="44"/>
        <v/>
      </c>
      <c r="AZ102" s="276" t="s">
        <v>22</v>
      </c>
      <c r="BA102" s="1221">
        <f t="shared" si="60"/>
        <v>0</v>
      </c>
      <c r="BB102" s="1222">
        <f t="shared" si="67"/>
        <v>0</v>
      </c>
      <c r="BD102" s="1339" t="s">
        <v>2067</v>
      </c>
      <c r="BE102" s="1047"/>
      <c r="BF102" s="1047"/>
      <c r="BG102" s="1047"/>
      <c r="BH102" s="1047"/>
      <c r="BI102" s="1047"/>
      <c r="BJ102" s="1047"/>
      <c r="BK102" s="1047"/>
      <c r="BL102" s="1047"/>
      <c r="BM102" s="1047"/>
      <c r="BN102" s="1047"/>
      <c r="BO102" s="1047"/>
      <c r="BP102" s="1047"/>
      <c r="BQ102"/>
      <c r="BR102" s="1153" t="str">
        <f t="shared" si="51"/>
        <v>►</v>
      </c>
      <c r="BS102"/>
      <c r="BT102"/>
      <c r="BU102"/>
      <c r="BV102"/>
      <c r="BW102"/>
      <c r="BX102" s="1150"/>
      <c r="BY102"/>
      <c r="BZ102"/>
      <c r="CA102"/>
      <c r="CB102"/>
      <c r="CC102"/>
      <c r="CD102"/>
      <c r="CE102"/>
      <c r="CF102"/>
      <c r="CG102"/>
      <c r="CH102"/>
      <c r="CI102"/>
      <c r="CJ102"/>
      <c r="CK102"/>
      <c r="CL102"/>
      <c r="CM102"/>
      <c r="CN102"/>
      <c r="CO102"/>
      <c r="CP102"/>
      <c r="CQ102"/>
      <c r="CR102"/>
      <c r="CS102"/>
      <c r="CT102"/>
      <c r="CU102"/>
      <c r="CW102" s="3">
        <v>1</v>
      </c>
    </row>
    <row r="103" spans="1:101" s="877" customFormat="1" ht="21" customHeight="1">
      <c r="A103" s="1129" t="s">
        <v>22</v>
      </c>
      <c r="B103" s="1145" t="str">
        <f t="shared" si="50"/>
        <v>A</v>
      </c>
      <c r="C103" s="1190" cm="1">
        <f t="array" ref="C103">SUMPRODUCT(LEN(D103:J103))</f>
        <v>0</v>
      </c>
      <c r="D103" s="207"/>
      <c r="E103" s="212"/>
      <c r="F103" s="212"/>
      <c r="G103" s="212"/>
      <c r="H103" s="212"/>
      <c r="I103" s="212"/>
      <c r="J103" s="213"/>
      <c r="K103" s="528"/>
      <c r="L103" s="28" t="s">
        <v>11</v>
      </c>
      <c r="M103" s="34" t="str">
        <f>M107</f>
        <v>C COULIS DE MANGUE | pâtisserie--ENTREMET| Auteur &gt; recette Béghin Say de Jean-Jacques Borne MOF 1994</v>
      </c>
      <c r="N103" s="35">
        <f>N107</f>
        <v>18</v>
      </c>
      <c r="O103" s="35" t="str">
        <f>O107</f>
        <v>assiettes</v>
      </c>
      <c r="P103" s="36" t="str">
        <f>P107</f>
        <v>Recette mère ► MILLE-FEUILLE meringue et chiboust pamplemousse aux fraises des bois</v>
      </c>
      <c r="Q103" s="37"/>
      <c r="R103" s="38" t="s">
        <v>31</v>
      </c>
      <c r="S103" s="39"/>
      <c r="T103" s="40" t="s">
        <v>32</v>
      </c>
      <c r="U103" s="41" t="s">
        <v>3385</v>
      </c>
      <c r="V103" s="9"/>
      <c r="W103" s="41"/>
      <c r="X103" s="41"/>
      <c r="Y103" s="41"/>
      <c r="Z103" s="42"/>
      <c r="AA103" s="9"/>
      <c r="AB103" s="9"/>
      <c r="AC103" s="43"/>
      <c r="AD103" s="1230" t="str">
        <f t="shared" si="70"/>
        <v>►</v>
      </c>
      <c r="AE103" s="1231" t="str">
        <f t="shared" si="71"/>
        <v/>
      </c>
      <c r="AF103" s="1232">
        <f t="shared" si="56"/>
        <v>0</v>
      </c>
      <c r="AG103" s="1252">
        <f t="shared" si="61"/>
        <v>0</v>
      </c>
      <c r="AH103" s="1234">
        <f t="shared" si="62"/>
        <v>0</v>
      </c>
      <c r="AI103" s="1235">
        <f t="shared" si="63"/>
        <v>0</v>
      </c>
      <c r="AJ103" s="1236">
        <f t="shared" si="52"/>
        <v>0</v>
      </c>
      <c r="AK103" s="1253">
        <f t="shared" si="57"/>
        <v>0</v>
      </c>
      <c r="AL103" s="1254">
        <f t="shared" si="46"/>
        <v>0</v>
      </c>
      <c r="AM103" s="1268"/>
      <c r="AN103" s="1255" t="str">
        <f t="shared" si="69"/>
        <v/>
      </c>
      <c r="AO103" s="1256">
        <f t="shared" si="64"/>
        <v>0</v>
      </c>
      <c r="AP103" s="1257">
        <f t="shared" si="58"/>
        <v>0</v>
      </c>
      <c r="AQ103" s="1271" cm="1">
        <f t="array" ref="AQ103">IF(AF103&lt;&gt;1,0,IF(OR(AO103="",N(AO103)&lt;=0.000000001),"",IF(OR(AI103="",N(AI103)&lt;=0.000000001),0,IF(ISNUMBER(AO103),IFERROR(_xlfn.LET(_xlpm.r,_xlfn.XLOOKUP(U103,$BD$15:$BD$62,ROW($BD$15:$BD$62),_xlfn.XLOOKUP(U103,$BE$15:$BE$62,ROW($BE$15:$BE$62),_xlfn.XLOOKUP(U103,$BF$15:$BF$62,ROW($BF$15:$BF$62),""))),_xlpm.p,_xlpm.r-MIN(ROW($BD$15:$BD$62))+1,_xlpm.f,INDEX($BG$15:$BG$62,_xlpm.p),_xlpm.u,INDEX($BH$15:$BH$62,_xlpm.p),_xlpm.s,INDEX($BJ$15:$BJ$62,_xlpm.p),_xlpm.q,N(AO103)/_xlpm.f,IF(_xlpm.q&gt;=_xlpm.s,ROUND(_xlpm.q,1)&amp;" "&amp;U103&amp;" = "&amp;ROUND(_xlpm.q*_xlpm.f,1)&amp;" "&amp;_xlpm.u,ROUND(_xlpm.q,1)&amp;" "&amp;U103)),""),""))))</f>
        <v>0</v>
      </c>
      <c r="AR103" s="1259"/>
      <c r="AS103" s="1256">
        <f t="shared" si="43"/>
        <v>0</v>
      </c>
      <c r="AT103" s="1257" t="str">
        <f t="shared" si="65"/>
        <v/>
      </c>
      <c r="AU103" s="1260">
        <f t="shared" si="68"/>
        <v>0</v>
      </c>
      <c r="AV103" s="1261" t="str">
        <f t="shared" si="66"/>
        <v/>
      </c>
      <c r="AW103" s="1247"/>
      <c r="AX103" s="1262">
        <f t="shared" si="59"/>
        <v>0</v>
      </c>
      <c r="AY103" s="1249" t="str">
        <f t="shared" si="44"/>
        <v/>
      </c>
      <c r="AZ103" s="276" t="s">
        <v>22</v>
      </c>
      <c r="BA103" s="1221">
        <f t="shared" si="60"/>
        <v>0</v>
      </c>
      <c r="BB103" s="1222">
        <f t="shared" si="67"/>
        <v>0</v>
      </c>
      <c r="BD103" s="1339" t="s">
        <v>2068</v>
      </c>
      <c r="BE103" s="1047"/>
      <c r="BF103" s="1047"/>
      <c r="BG103" s="1047"/>
      <c r="BH103" s="1047"/>
      <c r="BI103" s="1047"/>
      <c r="BJ103" s="1047"/>
      <c r="BK103" s="1047"/>
      <c r="BL103" s="1047"/>
      <c r="BM103" s="1047"/>
      <c r="BN103" s="1047"/>
      <c r="BO103" s="1047"/>
      <c r="BP103" s="1047"/>
      <c r="BQ103"/>
      <c r="BR103" s="1153" t="str">
        <f t="shared" si="51"/>
        <v>►</v>
      </c>
      <c r="BS103"/>
      <c r="BT103"/>
      <c r="BU103"/>
      <c r="BV103"/>
      <c r="BW103"/>
      <c r="BX103" s="1150"/>
      <c r="BY103"/>
      <c r="BZ103"/>
      <c r="CA103"/>
      <c r="CB103"/>
      <c r="CC103"/>
      <c r="CD103"/>
      <c r="CE103"/>
      <c r="CF103"/>
      <c r="CG103"/>
      <c r="CH103"/>
      <c r="CI103"/>
      <c r="CJ103"/>
      <c r="CK103"/>
      <c r="CL103"/>
      <c r="CM103"/>
      <c r="CN103"/>
      <c r="CO103"/>
      <c r="CP103"/>
      <c r="CQ103"/>
      <c r="CR103"/>
      <c r="CS103"/>
      <c r="CT103"/>
      <c r="CU103"/>
      <c r="CW103" s="3">
        <v>1</v>
      </c>
    </row>
    <row r="104" spans="1:101" s="877" customFormat="1" ht="21" customHeight="1">
      <c r="A104" s="1129" t="s">
        <v>22</v>
      </c>
      <c r="B104" s="1145" t="str">
        <f t="shared" si="50"/>
        <v>A</v>
      </c>
      <c r="C104" s="1190" cm="1">
        <f t="array" ref="C104">SUMPRODUCT(LEN(D104:J104))</f>
        <v>0</v>
      </c>
      <c r="D104" s="207"/>
      <c r="E104" s="212"/>
      <c r="F104" s="212"/>
      <c r="G104" s="212"/>
      <c r="H104" s="212"/>
      <c r="I104" s="212"/>
      <c r="J104" s="213"/>
      <c r="K104" s="528"/>
      <c r="L104" s="28" t="s">
        <v>11</v>
      </c>
      <c r="M104" s="34" t="str">
        <f>M107</f>
        <v>C COULIS DE MANGUE | pâtisserie--ENTREMET| Auteur &gt; recette Béghin Say de Jean-Jacques Borne MOF 1994</v>
      </c>
      <c r="N104" s="35">
        <f>N107</f>
        <v>18</v>
      </c>
      <c r="O104" s="35" t="str">
        <f>O107</f>
        <v>assiettes</v>
      </c>
      <c r="P104" s="36" t="str">
        <f>P107</f>
        <v>Recette mère ► MILLE-FEUILLE meringue et chiboust pamplemousse aux fraises des bois</v>
      </c>
      <c r="Q104" s="44" t="s">
        <v>33</v>
      </c>
      <c r="R104" s="45"/>
      <c r="S104" s="45"/>
      <c r="T104" s="46" t="s">
        <v>34</v>
      </c>
      <c r="U104" s="1738" t="str">
        <f>V107&amp;" "&amp;W107&amp;" ► Famille = "&amp;AA101&amp;" ► "&amp;T101&amp;" "&amp;Z104&amp;" "&amp;AA104&amp;" "&amp;AB104&amp;" "&amp;AC104</f>
        <v>Recette mère ► MILLE-FEUILLE meringue et chiboust pamplemousse aux fraises des bois ► Famille = pâtisserie--ENTREMET ► COULIS DE MANGUE  ⓫  Dupliquée pour 36 couverts</v>
      </c>
      <c r="V104" s="1738"/>
      <c r="W104" s="1738"/>
      <c r="X104" s="47"/>
      <c r="Y104" s="47"/>
      <c r="Z104" s="42"/>
      <c r="AA104" s="48" t="s">
        <v>36</v>
      </c>
      <c r="AB104" s="49">
        <v>36</v>
      </c>
      <c r="AC104" s="50" t="str">
        <f>AC106</f>
        <v>couverts</v>
      </c>
      <c r="AD104" s="1230" t="str">
        <f t="shared" si="70"/>
        <v>►</v>
      </c>
      <c r="AE104" s="1231" t="str">
        <f t="shared" si="71"/>
        <v/>
      </c>
      <c r="AF104" s="1232">
        <f t="shared" si="56"/>
        <v>0</v>
      </c>
      <c r="AG104" s="1252">
        <f t="shared" si="61"/>
        <v>0</v>
      </c>
      <c r="AH104" s="1234">
        <f t="shared" si="62"/>
        <v>0</v>
      </c>
      <c r="AI104" s="1235">
        <f t="shared" si="63"/>
        <v>0</v>
      </c>
      <c r="AJ104" s="1236">
        <f t="shared" si="52"/>
        <v>0</v>
      </c>
      <c r="AK104" s="1237">
        <f t="shared" si="57"/>
        <v>0</v>
      </c>
      <c r="AL104" s="1238">
        <f t="shared" si="46"/>
        <v>0</v>
      </c>
      <c r="AM104" s="1268"/>
      <c r="AN104" s="1240" t="str">
        <f t="shared" si="69"/>
        <v/>
      </c>
      <c r="AO104" s="1241">
        <f t="shared" si="64"/>
        <v>0</v>
      </c>
      <c r="AP104" s="1242">
        <f t="shared" si="58"/>
        <v>0</v>
      </c>
      <c r="AQ104" s="1269" cm="1">
        <f t="array" ref="AQ104">IF(AF104&lt;&gt;1,0,IF(OR(AO104="",N(AO104)&lt;=0.000000001),"",IF(OR(AI104="",N(AI104)&lt;=0.000000001),0,IF(ISNUMBER(AO104),IFERROR(_xlfn.LET(_xlpm.r,_xlfn.XLOOKUP(U104,$BD$15:$BD$62,ROW($BD$15:$BD$62),_xlfn.XLOOKUP(U104,$BE$15:$BE$62,ROW($BE$15:$BE$62),_xlfn.XLOOKUP(U104,$BF$15:$BF$62,ROW($BF$15:$BF$62),""))),_xlpm.p,_xlpm.r-MIN(ROW($BD$15:$BD$62))+1,_xlpm.f,INDEX($BG$15:$BG$62,_xlpm.p),_xlpm.u,INDEX($BH$15:$BH$62,_xlpm.p),_xlpm.s,INDEX($BJ$15:$BJ$62,_xlpm.p),_xlpm.q,N(AO104)/_xlpm.f,IF(_xlpm.q&gt;=_xlpm.s,ROUND(_xlpm.q,1)&amp;" "&amp;U104&amp;" = "&amp;ROUND(_xlpm.q*_xlpm.f,1)&amp;" "&amp;_xlpm.u,ROUND(_xlpm.q,1)&amp;" "&amp;U104)),""),""))))</f>
        <v>0</v>
      </c>
      <c r="AR104" s="1259"/>
      <c r="AS104" s="1241">
        <f t="shared" si="43"/>
        <v>0</v>
      </c>
      <c r="AT104" s="1242" t="str">
        <f t="shared" si="65"/>
        <v/>
      </c>
      <c r="AU104" s="1245">
        <f t="shared" si="68"/>
        <v>0</v>
      </c>
      <c r="AV104" s="1246" t="str">
        <f t="shared" si="66"/>
        <v/>
      </c>
      <c r="AW104" s="1247"/>
      <c r="AX104" s="1248">
        <f t="shared" si="59"/>
        <v>0</v>
      </c>
      <c r="AY104" s="1249" t="str">
        <f t="shared" si="44"/>
        <v/>
      </c>
      <c r="AZ104" s="276" t="s">
        <v>22</v>
      </c>
      <c r="BA104" s="1221">
        <f t="shared" si="60"/>
        <v>0</v>
      </c>
      <c r="BB104" s="1222">
        <f t="shared" si="67"/>
        <v>0</v>
      </c>
      <c r="BD104" s="280"/>
      <c r="BE104" s="280"/>
      <c r="BF104" s="280"/>
      <c r="BG104" s="280"/>
      <c r="BH104" s="280"/>
      <c r="BI104" s="280"/>
      <c r="BJ104" s="280"/>
      <c r="BK104" s="280"/>
      <c r="BL104" s="280"/>
      <c r="BM104" s="280"/>
      <c r="BN104" s="280"/>
      <c r="BO104" s="280"/>
      <c r="BP104" s="280"/>
      <c r="BQ104"/>
      <c r="BR104" s="1153" t="str">
        <f t="shared" si="51"/>
        <v>►</v>
      </c>
      <c r="BS104"/>
      <c r="BT104"/>
      <c r="BU104"/>
      <c r="BV104"/>
      <c r="BW104"/>
      <c r="BX104" s="1150"/>
      <c r="BY104"/>
      <c r="BZ104"/>
      <c r="CA104"/>
      <c r="CB104"/>
      <c r="CC104"/>
      <c r="CD104"/>
      <c r="CE104"/>
      <c r="CF104"/>
      <c r="CG104"/>
      <c r="CH104"/>
      <c r="CI104"/>
      <c r="CJ104"/>
      <c r="CK104"/>
      <c r="CL104"/>
      <c r="CM104"/>
      <c r="CN104"/>
      <c r="CO104"/>
      <c r="CP104"/>
      <c r="CQ104"/>
      <c r="CR104"/>
      <c r="CS104"/>
      <c r="CT104"/>
      <c r="CU104"/>
      <c r="CW104" s="3">
        <v>1</v>
      </c>
    </row>
    <row r="105" spans="1:101" s="877" customFormat="1" ht="21" customHeight="1">
      <c r="A105" s="1129" t="s">
        <v>22</v>
      </c>
      <c r="B105" s="1145" t="str">
        <f t="shared" si="50"/>
        <v>A</v>
      </c>
      <c r="C105" s="1190" cm="1">
        <f t="array" ref="C105">SUMPRODUCT(LEN(D105:J105))</f>
        <v>0</v>
      </c>
      <c r="D105" s="207"/>
      <c r="E105" s="212"/>
      <c r="F105" s="212"/>
      <c r="G105" s="212"/>
      <c r="H105" s="212"/>
      <c r="I105" s="212"/>
      <c r="J105" s="213"/>
      <c r="K105" s="528"/>
      <c r="L105" s="28" t="s">
        <v>11</v>
      </c>
      <c r="M105" s="34" t="str">
        <f>M107</f>
        <v>C COULIS DE MANGUE | pâtisserie--ENTREMET| Auteur &gt; recette Béghin Say de Jean-Jacques Borne MOF 1994</v>
      </c>
      <c r="N105" s="35">
        <f>N107</f>
        <v>18</v>
      </c>
      <c r="O105" s="35" t="str">
        <f>O107</f>
        <v>assiettes</v>
      </c>
      <c r="P105" s="36" t="str">
        <f>P107</f>
        <v>Recette mère ► MILLE-FEUILLE meringue et chiboust pamplemousse aux fraises des bois</v>
      </c>
      <c r="Q105" s="54">
        <v>18</v>
      </c>
      <c r="R105" s="55" t="s">
        <v>20</v>
      </c>
      <c r="S105" s="44"/>
      <c r="T105" s="44"/>
      <c r="U105" s="1738"/>
      <c r="V105" s="1738"/>
      <c r="W105" s="1738"/>
      <c r="X105" s="47"/>
      <c r="Y105" s="47"/>
      <c r="Z105" s="56"/>
      <c r="AA105" s="9"/>
      <c r="AB105" s="57" t="s">
        <v>41</v>
      </c>
      <c r="AC105" s="58" t="s">
        <v>42</v>
      </c>
      <c r="AD105" s="1230" t="str">
        <f t="shared" si="70"/>
        <v>►</v>
      </c>
      <c r="AE105" s="1231" t="str">
        <f t="shared" si="71"/>
        <v/>
      </c>
      <c r="AF105" s="1232">
        <f t="shared" si="56"/>
        <v>0</v>
      </c>
      <c r="AG105" s="1252">
        <f t="shared" si="61"/>
        <v>0</v>
      </c>
      <c r="AH105" s="1234">
        <f t="shared" si="62"/>
        <v>0</v>
      </c>
      <c r="AI105" s="1235">
        <f t="shared" si="63"/>
        <v>0</v>
      </c>
      <c r="AJ105" s="1236">
        <f t="shared" si="52"/>
        <v>0</v>
      </c>
      <c r="AK105" s="1253">
        <f t="shared" si="57"/>
        <v>0</v>
      </c>
      <c r="AL105" s="1254">
        <f t="shared" si="46"/>
        <v>0</v>
      </c>
      <c r="AM105" s="1268"/>
      <c r="AN105" s="1255" t="str">
        <f t="shared" si="69"/>
        <v/>
      </c>
      <c r="AO105" s="1256">
        <f t="shared" si="64"/>
        <v>0</v>
      </c>
      <c r="AP105" s="1257">
        <f t="shared" si="58"/>
        <v>0</v>
      </c>
      <c r="AQ105" s="1271" cm="1">
        <f t="array" ref="AQ105">IF(AF105&lt;&gt;1,0,IF(OR(AO105="",N(AO105)&lt;=0.000000001),"",IF(OR(AI105="",N(AI105)&lt;=0.000000001),0,IF(ISNUMBER(AO105),IFERROR(_xlfn.LET(_xlpm.r,_xlfn.XLOOKUP(U105,$BD$15:$BD$62,ROW($BD$15:$BD$62),_xlfn.XLOOKUP(U105,$BE$15:$BE$62,ROW($BE$15:$BE$62),_xlfn.XLOOKUP(U105,$BF$15:$BF$62,ROW($BF$15:$BF$62),""))),_xlpm.p,_xlpm.r-MIN(ROW($BD$15:$BD$62))+1,_xlpm.f,INDEX($BG$15:$BG$62,_xlpm.p),_xlpm.u,INDEX($BH$15:$BH$62,_xlpm.p),_xlpm.s,INDEX($BJ$15:$BJ$62,_xlpm.p),_xlpm.q,N(AO105)/_xlpm.f,IF(_xlpm.q&gt;=_xlpm.s,ROUND(_xlpm.q,1)&amp;" "&amp;U105&amp;" = "&amp;ROUND(_xlpm.q*_xlpm.f,1)&amp;" "&amp;_xlpm.u,ROUND(_xlpm.q,1)&amp;" "&amp;U105)),""),""))))</f>
        <v>0</v>
      </c>
      <c r="AR105" s="1259"/>
      <c r="AS105" s="1256">
        <f t="shared" si="43"/>
        <v>0</v>
      </c>
      <c r="AT105" s="1257" t="str">
        <f t="shared" si="65"/>
        <v/>
      </c>
      <c r="AU105" s="1260">
        <f t="shared" si="68"/>
        <v>0</v>
      </c>
      <c r="AV105" s="1261" t="str">
        <f t="shared" si="66"/>
        <v/>
      </c>
      <c r="AW105" s="1247"/>
      <c r="AX105" s="1262">
        <f t="shared" si="59"/>
        <v>0</v>
      </c>
      <c r="AY105" s="1249" t="str">
        <f t="shared" si="44"/>
        <v/>
      </c>
      <c r="AZ105" s="276" t="s">
        <v>22</v>
      </c>
      <c r="BA105" s="1221">
        <f t="shared" si="60"/>
        <v>0</v>
      </c>
      <c r="BB105" s="1222">
        <f t="shared" si="67"/>
        <v>0</v>
      </c>
      <c r="BD105" s="1334" t="s">
        <v>843</v>
      </c>
      <c r="BE105" s="280"/>
      <c r="BF105" s="280"/>
      <c r="BG105" s="280"/>
      <c r="BH105" s="280"/>
      <c r="BI105" s="280"/>
      <c r="BJ105" s="280"/>
      <c r="BK105" s="280"/>
      <c r="BL105" s="280"/>
      <c r="BM105" s="280"/>
      <c r="BN105" s="280"/>
      <c r="BO105" s="280"/>
      <c r="BP105" s="280"/>
      <c r="BQ105"/>
      <c r="BR105" s="1153" t="str">
        <f t="shared" si="51"/>
        <v>►</v>
      </c>
      <c r="BS105"/>
      <c r="BT105"/>
      <c r="BU105"/>
      <c r="BV105"/>
      <c r="BW105"/>
      <c r="BX105" s="1150"/>
      <c r="BY105"/>
      <c r="BZ105"/>
      <c r="CA105"/>
      <c r="CB105"/>
      <c r="CC105"/>
      <c r="CD105"/>
      <c r="CE105"/>
      <c r="CF105"/>
      <c r="CG105"/>
      <c r="CH105"/>
      <c r="CI105"/>
      <c r="CJ105"/>
      <c r="CK105"/>
      <c r="CL105"/>
      <c r="CM105"/>
      <c r="CN105"/>
      <c r="CO105"/>
      <c r="CP105"/>
      <c r="CQ105"/>
      <c r="CR105"/>
      <c r="CS105"/>
      <c r="CT105"/>
      <c r="CU105"/>
      <c r="CW105" s="3">
        <v>1</v>
      </c>
    </row>
    <row r="106" spans="1:101" s="877" customFormat="1" ht="21" customHeight="1">
      <c r="A106" s="1129" t="s">
        <v>22</v>
      </c>
      <c r="B106" s="1145" t="str">
        <f t="shared" si="50"/>
        <v>►</v>
      </c>
      <c r="C106" s="1190" cm="1">
        <f t="array" ref="C106">SUMPRODUCT(LEN(D106:J106))</f>
        <v>0</v>
      </c>
      <c r="D106" s="207"/>
      <c r="E106" s="212"/>
      <c r="F106" s="212"/>
      <c r="G106" s="212"/>
      <c r="H106" s="212"/>
      <c r="I106" s="212"/>
      <c r="J106" s="213"/>
      <c r="K106" s="528"/>
      <c r="L106" s="28" t="s">
        <v>16</v>
      </c>
      <c r="M106" s="34" t="str">
        <f>M107</f>
        <v>C COULIS DE MANGUE | pâtisserie--ENTREMET| Auteur &gt; recette Béghin Say de Jean-Jacques Borne MOF 1994</v>
      </c>
      <c r="N106" s="35">
        <f>N107</f>
        <v>18</v>
      </c>
      <c r="O106" s="35" t="str">
        <f>O107</f>
        <v>assiettes</v>
      </c>
      <c r="P106" s="36" t="str">
        <f>P107</f>
        <v>Recette mère ► MILLE-FEUILLE meringue et chiboust pamplemousse aux fraises des bois</v>
      </c>
      <c r="Q106" s="63" t="s">
        <v>51</v>
      </c>
      <c r="R106" s="64">
        <f>Z116</f>
        <v>0.315</v>
      </c>
      <c r="S106" s="65"/>
      <c r="T106" s="65"/>
      <c r="U106" s="66"/>
      <c r="V106" s="66"/>
      <c r="W106" s="66"/>
      <c r="X106" s="66"/>
      <c r="Y106" s="66"/>
      <c r="Z106"/>
      <c r="AA106" s="67" t="s">
        <v>52</v>
      </c>
      <c r="AB106" s="1701">
        <v>18</v>
      </c>
      <c r="AC106" s="68" t="s">
        <v>37</v>
      </c>
      <c r="AD106" s="1230" t="str">
        <f t="shared" si="70"/>
        <v>►</v>
      </c>
      <c r="AE106" s="1231" t="str">
        <f t="shared" si="71"/>
        <v/>
      </c>
      <c r="AF106" s="1232">
        <f t="shared" si="56"/>
        <v>0</v>
      </c>
      <c r="AG106" s="1252">
        <f t="shared" si="61"/>
        <v>0</v>
      </c>
      <c r="AH106" s="1234">
        <f t="shared" si="62"/>
        <v>0</v>
      </c>
      <c r="AI106" s="1235">
        <f t="shared" si="63"/>
        <v>0</v>
      </c>
      <c r="AJ106" s="1236">
        <f t="shared" si="52"/>
        <v>0</v>
      </c>
      <c r="AK106" s="1237">
        <f t="shared" si="57"/>
        <v>0</v>
      </c>
      <c r="AL106" s="1238">
        <f t="shared" si="46"/>
        <v>0</v>
      </c>
      <c r="AM106" s="1268"/>
      <c r="AN106" s="1240" t="str">
        <f t="shared" si="69"/>
        <v/>
      </c>
      <c r="AO106" s="1241">
        <f t="shared" si="64"/>
        <v>0</v>
      </c>
      <c r="AP106" s="1242">
        <f t="shared" si="58"/>
        <v>0</v>
      </c>
      <c r="AQ106" s="1269" cm="1">
        <f t="array" ref="AQ106">IF(AF106&lt;&gt;1,0,IF(OR(AO106="",N(AO106)&lt;=0.000000001),"",IF(OR(AI106="",N(AI106)&lt;=0.000000001),0,IF(ISNUMBER(AO106),IFERROR(_xlfn.LET(_xlpm.r,_xlfn.XLOOKUP(U106,$BD$15:$BD$62,ROW($BD$15:$BD$62),_xlfn.XLOOKUP(U106,$BE$15:$BE$62,ROW($BE$15:$BE$62),_xlfn.XLOOKUP(U106,$BF$15:$BF$62,ROW($BF$15:$BF$62),""))),_xlpm.p,_xlpm.r-MIN(ROW($BD$15:$BD$62))+1,_xlpm.f,INDEX($BG$15:$BG$62,_xlpm.p),_xlpm.u,INDEX($BH$15:$BH$62,_xlpm.p),_xlpm.s,INDEX($BJ$15:$BJ$62,_xlpm.p),_xlpm.q,N(AO106)/_xlpm.f,IF(_xlpm.q&gt;=_xlpm.s,ROUND(_xlpm.q,1)&amp;" "&amp;U106&amp;" = "&amp;ROUND(_xlpm.q*_xlpm.f,1)&amp;" "&amp;_xlpm.u,ROUND(_xlpm.q,1)&amp;" "&amp;U106)),""),""))))</f>
        <v>0</v>
      </c>
      <c r="AR106" s="1259"/>
      <c r="AS106" s="1241">
        <f t="shared" si="43"/>
        <v>0</v>
      </c>
      <c r="AT106" s="1242" t="str">
        <f t="shared" si="65"/>
        <v/>
      </c>
      <c r="AU106" s="1245">
        <f t="shared" si="68"/>
        <v>0</v>
      </c>
      <c r="AV106" s="1246" t="str">
        <f t="shared" si="66"/>
        <v/>
      </c>
      <c r="AW106" s="1247"/>
      <c r="AX106" s="1248">
        <f t="shared" si="59"/>
        <v>0</v>
      </c>
      <c r="AY106" s="1249" t="str">
        <f t="shared" si="44"/>
        <v/>
      </c>
      <c r="AZ106" s="276" t="s">
        <v>22</v>
      </c>
      <c r="BA106" s="1221">
        <f t="shared" si="60"/>
        <v>0</v>
      </c>
      <c r="BB106" s="1222">
        <f t="shared" si="67"/>
        <v>0</v>
      </c>
      <c r="BD106" s="1339" t="s">
        <v>2069</v>
      </c>
      <c r="BE106" s="280"/>
      <c r="BF106" s="280"/>
      <c r="BG106" s="280"/>
      <c r="BH106" s="280"/>
      <c r="BI106" s="280"/>
      <c r="BJ106" s="280"/>
      <c r="BK106" s="280"/>
      <c r="BL106" s="280"/>
      <c r="BM106" s="280"/>
      <c r="BN106" s="280"/>
      <c r="BO106" s="280"/>
      <c r="BP106" s="280"/>
      <c r="BQ106"/>
      <c r="BR106" s="1153" t="str">
        <f t="shared" si="51"/>
        <v>►</v>
      </c>
      <c r="BS106"/>
      <c r="BT106"/>
      <c r="BU106"/>
      <c r="BV106"/>
      <c r="BW106"/>
      <c r="BX106" s="1150"/>
      <c r="BY106"/>
      <c r="BZ106"/>
      <c r="CA106"/>
      <c r="CB106"/>
      <c r="CC106"/>
      <c r="CD106"/>
      <c r="CE106"/>
      <c r="CF106"/>
      <c r="CG106"/>
      <c r="CH106"/>
      <c r="CI106"/>
      <c r="CJ106"/>
      <c r="CK106"/>
      <c r="CL106"/>
      <c r="CM106"/>
      <c r="CN106"/>
      <c r="CO106"/>
      <c r="CP106"/>
      <c r="CQ106"/>
      <c r="CR106"/>
      <c r="CS106"/>
      <c r="CT106"/>
      <c r="CU106"/>
      <c r="CW106" s="3">
        <v>1</v>
      </c>
    </row>
    <row r="107" spans="1:101" s="877" customFormat="1" ht="21" customHeight="1">
      <c r="A107" s="1129" t="s">
        <v>22</v>
      </c>
      <c r="B107" s="1145" t="str">
        <f t="shared" si="50"/>
        <v>►</v>
      </c>
      <c r="C107" s="1190" cm="1">
        <f t="array" ref="C107">SUMPRODUCT(LEN(D107:J107))</f>
        <v>0</v>
      </c>
      <c r="D107" s="207"/>
      <c r="E107" s="212"/>
      <c r="F107" s="212"/>
      <c r="G107" s="212"/>
      <c r="H107" s="212"/>
      <c r="I107" s="212"/>
      <c r="J107" s="213"/>
      <c r="K107" s="528"/>
      <c r="L107" s="73" t="s">
        <v>16</v>
      </c>
      <c r="M107" s="74" t="str">
        <f>Q107</f>
        <v>C COULIS DE MANGUE | pâtisserie--ENTREMET| Auteur &gt; recette Béghin Say de Jean-Jacques Borne MOF 1994</v>
      </c>
      <c r="N107" s="75">
        <f>Q105</f>
        <v>18</v>
      </c>
      <c r="O107" s="74" t="str">
        <f>R105</f>
        <v>assiettes</v>
      </c>
      <c r="P107" s="76" t="str">
        <f>V107&amp;" "&amp;W107</f>
        <v>Recette mère ► MILLE-FEUILLE meringue et chiboust pamplemousse aux fraises des bois</v>
      </c>
      <c r="Q107" s="77" t="str">
        <f>UPPER(LEFT(T101,1))&amp;" "&amp;T101&amp;" | "&amp;AA101&amp;"| "&amp;T103&amp;" "&amp;U103</f>
        <v>C COULIS DE MANGUE | pâtisserie--ENTREMET| Auteur &gt; recette Béghin Say de Jean-Jacques Borne MOF 1994</v>
      </c>
      <c r="R107" s="78" t="s">
        <v>55</v>
      </c>
      <c r="S107" s="1739" t="s">
        <v>56</v>
      </c>
      <c r="T107" s="1739"/>
      <c r="U107" s="1739"/>
      <c r="V107" s="79" t="str">
        <f>IF(ISTEXT(W107),"Recette mère ►",R107)</f>
        <v>Recette mère ►</v>
      </c>
      <c r="W107" s="80" t="s">
        <v>57</v>
      </c>
      <c r="X107" s="80"/>
      <c r="Y107" s="80"/>
      <c r="Z107" s="81"/>
      <c r="AA107" s="81"/>
      <c r="AB107" s="81"/>
      <c r="AC107" s="1110" t="s">
        <v>912</v>
      </c>
      <c r="AD107" s="1230" t="str">
        <f t="shared" si="70"/>
        <v>►</v>
      </c>
      <c r="AE107" s="1231" t="str">
        <f t="shared" si="71"/>
        <v/>
      </c>
      <c r="AF107" s="1232">
        <f t="shared" si="56"/>
        <v>0</v>
      </c>
      <c r="AG107" s="1252">
        <f t="shared" si="61"/>
        <v>0</v>
      </c>
      <c r="AH107" s="1234">
        <f t="shared" si="62"/>
        <v>0</v>
      </c>
      <c r="AI107" s="1235">
        <f t="shared" si="63"/>
        <v>0</v>
      </c>
      <c r="AJ107" s="1236">
        <f t="shared" si="52"/>
        <v>0</v>
      </c>
      <c r="AK107" s="1253">
        <f t="shared" si="57"/>
        <v>0</v>
      </c>
      <c r="AL107" s="1254">
        <f t="shared" si="46"/>
        <v>0</v>
      </c>
      <c r="AM107" s="1268"/>
      <c r="AN107" s="1255" t="str">
        <f t="shared" si="69"/>
        <v/>
      </c>
      <c r="AO107" s="1256">
        <f t="shared" si="64"/>
        <v>0</v>
      </c>
      <c r="AP107" s="1257">
        <f t="shared" si="58"/>
        <v>0</v>
      </c>
      <c r="AQ107" s="1271" cm="1">
        <f t="array" ref="AQ107">IF(AF107&lt;&gt;1,0,IF(OR(AO107="",N(AO107)&lt;=0.000000001),"",IF(OR(AI107="",N(AI107)&lt;=0.000000001),0,IF(ISNUMBER(AO107),IFERROR(_xlfn.LET(_xlpm.r,_xlfn.XLOOKUP(U107,$BD$15:$BD$62,ROW($BD$15:$BD$62),_xlfn.XLOOKUP(U107,$BE$15:$BE$62,ROW($BE$15:$BE$62),_xlfn.XLOOKUP(U107,$BF$15:$BF$62,ROW($BF$15:$BF$62),""))),_xlpm.p,_xlpm.r-MIN(ROW($BD$15:$BD$62))+1,_xlpm.f,INDEX($BG$15:$BG$62,_xlpm.p),_xlpm.u,INDEX($BH$15:$BH$62,_xlpm.p),_xlpm.s,INDEX($BJ$15:$BJ$62,_xlpm.p),_xlpm.q,N(AO107)/_xlpm.f,IF(_xlpm.q&gt;=_xlpm.s,ROUND(_xlpm.q,1)&amp;" "&amp;U107&amp;" = "&amp;ROUND(_xlpm.q*_xlpm.f,1)&amp;" "&amp;_xlpm.u,ROUND(_xlpm.q,1)&amp;" "&amp;U107)),""),""))))</f>
        <v>0</v>
      </c>
      <c r="AR107" s="1259"/>
      <c r="AS107" s="1256">
        <f t="shared" si="43"/>
        <v>0</v>
      </c>
      <c r="AT107" s="1257" t="str">
        <f t="shared" si="65"/>
        <v/>
      </c>
      <c r="AU107" s="1260">
        <f t="shared" si="68"/>
        <v>0</v>
      </c>
      <c r="AV107" s="1261" t="str">
        <f t="shared" si="66"/>
        <v/>
      </c>
      <c r="AW107" s="1247"/>
      <c r="AX107" s="1262">
        <f t="shared" si="59"/>
        <v>0</v>
      </c>
      <c r="AY107" s="1249" t="str">
        <f t="shared" si="44"/>
        <v/>
      </c>
      <c r="AZ107" s="276" t="s">
        <v>22</v>
      </c>
      <c r="BA107" s="1221">
        <f t="shared" si="60"/>
        <v>0</v>
      </c>
      <c r="BB107" s="1222">
        <f t="shared" si="67"/>
        <v>0</v>
      </c>
      <c r="BD107" s="1903" t="s">
        <v>2070</v>
      </c>
      <c r="BE107" s="1903"/>
      <c r="BF107" s="1903"/>
      <c r="BG107" s="1903"/>
      <c r="BH107" s="1903"/>
      <c r="BI107" s="1903"/>
      <c r="BJ107" s="1903"/>
      <c r="BK107" s="1903"/>
      <c r="BL107" s="1903"/>
      <c r="BM107" s="1903"/>
      <c r="BN107" s="1903"/>
      <c r="BO107" s="1903"/>
      <c r="BP107" s="1903"/>
      <c r="BQ107"/>
      <c r="BR107" s="1153" t="str">
        <f t="shared" si="51"/>
        <v>►</v>
      </c>
      <c r="BS107"/>
      <c r="BT107"/>
      <c r="BU107"/>
      <c r="BV107"/>
      <c r="BW107"/>
      <c r="BX107" s="1150"/>
      <c r="BY107"/>
      <c r="BZ107"/>
      <c r="CA107"/>
      <c r="CB107"/>
      <c r="CC107"/>
      <c r="CD107"/>
      <c r="CE107"/>
      <c r="CF107"/>
      <c r="CG107"/>
      <c r="CH107"/>
      <c r="CI107"/>
      <c r="CJ107"/>
      <c r="CK107"/>
      <c r="CL107"/>
      <c r="CM107"/>
      <c r="CN107"/>
      <c r="CO107"/>
      <c r="CP107"/>
      <c r="CQ107"/>
      <c r="CR107"/>
      <c r="CS107"/>
      <c r="CT107"/>
      <c r="CU107"/>
      <c r="CW107" s="3">
        <v>1</v>
      </c>
    </row>
    <row r="108" spans="1:101" s="877" customFormat="1" ht="21" customHeight="1">
      <c r="A108" s="1129" t="s">
        <v>22</v>
      </c>
      <c r="B108" s="1145" t="str">
        <f t="shared" si="50"/>
        <v>►</v>
      </c>
      <c r="C108" s="1190" cm="1">
        <f t="array" ref="C108">SUMPRODUCT(LEN(D108:J108))</f>
        <v>0</v>
      </c>
      <c r="D108" s="207"/>
      <c r="E108" s="212"/>
      <c r="F108" s="212"/>
      <c r="G108" s="212"/>
      <c r="H108" s="212"/>
      <c r="I108" s="212"/>
      <c r="J108" s="213"/>
      <c r="K108" s="528"/>
      <c r="L108" s="84" t="s">
        <v>16</v>
      </c>
      <c r="M108" s="85" t="str">
        <f>M107</f>
        <v>C COULIS DE MANGUE | pâtisserie--ENTREMET| Auteur &gt; recette Béghin Say de Jean-Jacques Borne MOF 1994</v>
      </c>
      <c r="N108" s="85">
        <f>N107</f>
        <v>18</v>
      </c>
      <c r="O108" s="85" t="str">
        <f>O107</f>
        <v>assiettes</v>
      </c>
      <c r="P108" s="86" t="str">
        <f>P107</f>
        <v>Recette mère ► MILLE-FEUILLE meringue et chiboust pamplemousse aux fraises des bois</v>
      </c>
      <c r="Q108" s="13" t="s">
        <v>67</v>
      </c>
      <c r="R108" s="13" t="s">
        <v>68</v>
      </c>
      <c r="S108" s="13" t="s">
        <v>69</v>
      </c>
      <c r="T108" s="13" t="s">
        <v>70</v>
      </c>
      <c r="U108" s="87" t="s">
        <v>71</v>
      </c>
      <c r="V108" s="88" t="s">
        <v>72</v>
      </c>
      <c r="W108" s="89" t="s">
        <v>73</v>
      </c>
      <c r="X108" s="89" t="s">
        <v>74</v>
      </c>
      <c r="Y108" s="89" t="s">
        <v>75</v>
      </c>
      <c r="Z108" s="89" t="s">
        <v>76</v>
      </c>
      <c r="AA108" s="89" t="s">
        <v>77</v>
      </c>
      <c r="AB108" s="89" t="s">
        <v>78</v>
      </c>
      <c r="AC108" s="90" t="s">
        <v>79</v>
      </c>
      <c r="AD108" s="1230" t="str">
        <f t="shared" si="70"/>
        <v>►</v>
      </c>
      <c r="AE108" s="1231" t="str">
        <f t="shared" si="71"/>
        <v/>
      </c>
      <c r="AF108" s="1232">
        <f t="shared" si="56"/>
        <v>0</v>
      </c>
      <c r="AG108" s="1252">
        <f t="shared" si="61"/>
        <v>0</v>
      </c>
      <c r="AH108" s="1234">
        <f t="shared" si="62"/>
        <v>0</v>
      </c>
      <c r="AI108" s="1235">
        <f t="shared" si="63"/>
        <v>0</v>
      </c>
      <c r="AJ108" s="1236">
        <f t="shared" si="52"/>
        <v>0</v>
      </c>
      <c r="AK108" s="1237">
        <f t="shared" si="57"/>
        <v>0</v>
      </c>
      <c r="AL108" s="1238">
        <f t="shared" si="46"/>
        <v>0</v>
      </c>
      <c r="AM108" s="1268"/>
      <c r="AN108" s="1240" t="str">
        <f t="shared" si="69"/>
        <v/>
      </c>
      <c r="AO108" s="1241">
        <f t="shared" si="64"/>
        <v>0</v>
      </c>
      <c r="AP108" s="1242">
        <f t="shared" si="58"/>
        <v>0</v>
      </c>
      <c r="AQ108" s="1269" cm="1">
        <f t="array" ref="AQ108">IF(AF108&lt;&gt;1,0,IF(OR(AO108="",N(AO108)&lt;=0.000000001),"",IF(OR(AI108="",N(AI108)&lt;=0.000000001),0,IF(ISNUMBER(AO108),IFERROR(_xlfn.LET(_xlpm.r,_xlfn.XLOOKUP(U108,$BD$15:$BD$62,ROW($BD$15:$BD$62),_xlfn.XLOOKUP(U108,$BE$15:$BE$62,ROW($BE$15:$BE$62),_xlfn.XLOOKUP(U108,$BF$15:$BF$62,ROW($BF$15:$BF$62),""))),_xlpm.p,_xlpm.r-MIN(ROW($BD$15:$BD$62))+1,_xlpm.f,INDEX($BG$15:$BG$62,_xlpm.p),_xlpm.u,INDEX($BH$15:$BH$62,_xlpm.p),_xlpm.s,INDEX($BJ$15:$BJ$62,_xlpm.p),_xlpm.q,N(AO108)/_xlpm.f,IF(_xlpm.q&gt;=_xlpm.s,ROUND(_xlpm.q,1)&amp;" "&amp;U108&amp;" = "&amp;ROUND(_xlpm.q*_xlpm.f,1)&amp;" "&amp;_xlpm.u,ROUND(_xlpm.q,1)&amp;" "&amp;U108)),""),""))))</f>
        <v>0</v>
      </c>
      <c r="AR108" s="1259"/>
      <c r="AS108" s="1241">
        <f t="shared" si="43"/>
        <v>0</v>
      </c>
      <c r="AT108" s="1242" t="str">
        <f t="shared" si="65"/>
        <v/>
      </c>
      <c r="AU108" s="1245">
        <f t="shared" si="68"/>
        <v>0</v>
      </c>
      <c r="AV108" s="1246" t="str">
        <f t="shared" si="66"/>
        <v/>
      </c>
      <c r="AW108" s="1247"/>
      <c r="AX108" s="1248">
        <f t="shared" si="59"/>
        <v>0</v>
      </c>
      <c r="AY108" s="1249" t="str">
        <f t="shared" si="44"/>
        <v/>
      </c>
      <c r="AZ108" s="276" t="s">
        <v>22</v>
      </c>
      <c r="BA108" s="1221">
        <f t="shared" si="60"/>
        <v>0</v>
      </c>
      <c r="BB108" s="1222">
        <f t="shared" si="67"/>
        <v>0</v>
      </c>
      <c r="BD108" s="1903"/>
      <c r="BE108" s="1903"/>
      <c r="BF108" s="1903"/>
      <c r="BG108" s="1903"/>
      <c r="BH108" s="1903"/>
      <c r="BI108" s="1903"/>
      <c r="BJ108" s="1903"/>
      <c r="BK108" s="1903"/>
      <c r="BL108" s="1903"/>
      <c r="BM108" s="1903"/>
      <c r="BN108" s="1903"/>
      <c r="BO108" s="1903"/>
      <c r="BP108" s="1903"/>
      <c r="BQ108"/>
      <c r="BR108" s="1153" t="str">
        <f t="shared" si="51"/>
        <v>►</v>
      </c>
      <c r="BS108"/>
      <c r="BT108"/>
      <c r="BU108"/>
      <c r="BV108"/>
      <c r="BW108"/>
      <c r="BX108" s="1150"/>
      <c r="BY108"/>
      <c r="BZ108"/>
      <c r="CA108"/>
      <c r="CB108"/>
      <c r="CC108"/>
      <c r="CD108"/>
      <c r="CE108"/>
      <c r="CF108"/>
      <c r="CG108"/>
      <c r="CH108"/>
      <c r="CI108"/>
      <c r="CJ108"/>
      <c r="CK108"/>
      <c r="CL108"/>
      <c r="CM108"/>
      <c r="CN108"/>
      <c r="CO108"/>
      <c r="CP108"/>
      <c r="CQ108"/>
      <c r="CR108"/>
      <c r="CS108"/>
      <c r="CT108"/>
      <c r="CU108"/>
      <c r="CW108" s="3">
        <v>1</v>
      </c>
    </row>
    <row r="109" spans="1:101" s="877" customFormat="1" ht="21" customHeight="1">
      <c r="A109" s="1129" t="s">
        <v>22</v>
      </c>
      <c r="B109" s="1145" t="str">
        <f t="shared" si="50"/>
        <v>A</v>
      </c>
      <c r="C109" s="1190" cm="1">
        <f t="array" ref="C109">SUMPRODUCT(LEN(D109:J109))</f>
        <v>0</v>
      </c>
      <c r="D109" s="207"/>
      <c r="E109" s="212"/>
      <c r="F109" s="212"/>
      <c r="G109" s="212"/>
      <c r="H109" s="212"/>
      <c r="I109" s="212"/>
      <c r="J109" s="213"/>
      <c r="K109" s="528" t="s">
        <v>22</v>
      </c>
      <c r="L109" s="28" t="s">
        <v>11</v>
      </c>
      <c r="M109" s="34" t="str">
        <f>M107</f>
        <v>C COULIS DE MANGUE | pâtisserie--ENTREMET| Auteur &gt; recette Béghin Say de Jean-Jacques Borne MOF 1994</v>
      </c>
      <c r="N109" s="35">
        <f>N107</f>
        <v>18</v>
      </c>
      <c r="O109" s="34" t="str">
        <f>O107</f>
        <v>assiettes</v>
      </c>
      <c r="P109" s="36" t="str">
        <f>P107</f>
        <v>Recette mère ► MILLE-FEUILLE meringue et chiboust pamplemousse aux fraises des bois</v>
      </c>
      <c r="Q109" s="92" t="s">
        <v>80</v>
      </c>
      <c r="R109" s="93" t="s">
        <v>81</v>
      </c>
      <c r="S109" s="94"/>
      <c r="T109" s="1884" t="s">
        <v>82</v>
      </c>
      <c r="U109" s="1885" t="s">
        <v>83</v>
      </c>
      <c r="V109" s="1886" t="s">
        <v>84</v>
      </c>
      <c r="W109" s="95" t="s">
        <v>85</v>
      </c>
      <c r="X109" s="96" t="s">
        <v>51</v>
      </c>
      <c r="Y109" s="97" t="s">
        <v>86</v>
      </c>
      <c r="Z109" s="1887" t="s">
        <v>87</v>
      </c>
      <c r="AA109" s="1889" t="s">
        <v>86</v>
      </c>
      <c r="AB109" s="1881" t="s">
        <v>88</v>
      </c>
      <c r="AC109" s="1882" t="s">
        <v>89</v>
      </c>
      <c r="AD109" s="1230" t="str">
        <f t="shared" si="70"/>
        <v>►</v>
      </c>
      <c r="AE109" s="1231" t="str">
        <f t="shared" si="71"/>
        <v/>
      </c>
      <c r="AF109" s="1232">
        <f t="shared" si="56"/>
        <v>0</v>
      </c>
      <c r="AG109" s="1252">
        <f t="shared" si="61"/>
        <v>0</v>
      </c>
      <c r="AH109" s="1234">
        <f t="shared" si="62"/>
        <v>0</v>
      </c>
      <c r="AI109" s="1235">
        <f t="shared" si="63"/>
        <v>0</v>
      </c>
      <c r="AJ109" s="1236">
        <f t="shared" si="52"/>
        <v>0</v>
      </c>
      <c r="AK109" s="1253">
        <f t="shared" si="57"/>
        <v>0</v>
      </c>
      <c r="AL109" s="1254">
        <f t="shared" si="46"/>
        <v>0</v>
      </c>
      <c r="AM109" s="1268"/>
      <c r="AN109" s="1255" t="str">
        <f t="shared" si="69"/>
        <v/>
      </c>
      <c r="AO109" s="1256">
        <f t="shared" si="64"/>
        <v>0</v>
      </c>
      <c r="AP109" s="1257">
        <f t="shared" si="58"/>
        <v>0</v>
      </c>
      <c r="AQ109" s="1271" cm="1">
        <f t="array" ref="AQ109">IF(AF109&lt;&gt;1,0,IF(OR(AO109="",N(AO109)&lt;=0.000000001),"",IF(OR(AI109="",N(AI109)&lt;=0.000000001),0,IF(ISNUMBER(AO109),IFERROR(_xlfn.LET(_xlpm.r,_xlfn.XLOOKUP(U109,$BD$15:$BD$62,ROW($BD$15:$BD$62),_xlfn.XLOOKUP(U109,$BE$15:$BE$62,ROW($BE$15:$BE$62),_xlfn.XLOOKUP(U109,$BF$15:$BF$62,ROW($BF$15:$BF$62),""))),_xlpm.p,_xlpm.r-MIN(ROW($BD$15:$BD$62))+1,_xlpm.f,INDEX($BG$15:$BG$62,_xlpm.p),_xlpm.u,INDEX($BH$15:$BH$62,_xlpm.p),_xlpm.s,INDEX($BJ$15:$BJ$62,_xlpm.p),_xlpm.q,N(AO109)/_xlpm.f,IF(_xlpm.q&gt;=_xlpm.s,ROUND(_xlpm.q,1)&amp;" "&amp;U109&amp;" = "&amp;ROUND(_xlpm.q*_xlpm.f,1)&amp;" "&amp;_xlpm.u,ROUND(_xlpm.q,1)&amp;" "&amp;U109)),""),""))))</f>
        <v>0</v>
      </c>
      <c r="AR109" s="1259"/>
      <c r="AS109" s="1256">
        <f t="shared" si="43"/>
        <v>0</v>
      </c>
      <c r="AT109" s="1257" t="str">
        <f t="shared" si="65"/>
        <v/>
      </c>
      <c r="AU109" s="1260">
        <f t="shared" si="68"/>
        <v>0</v>
      </c>
      <c r="AV109" s="1261" t="str">
        <f t="shared" si="66"/>
        <v/>
      </c>
      <c r="AW109" s="1247"/>
      <c r="AX109" s="1262">
        <f t="shared" si="59"/>
        <v>0</v>
      </c>
      <c r="AY109" s="1249" t="str">
        <f t="shared" si="44"/>
        <v/>
      </c>
      <c r="AZ109" s="276" t="s">
        <v>22</v>
      </c>
      <c r="BA109" s="1221">
        <f t="shared" si="60"/>
        <v>0</v>
      </c>
      <c r="BB109" s="1222">
        <f t="shared" si="67"/>
        <v>0</v>
      </c>
      <c r="BQ109"/>
      <c r="BR109" s="1153" t="str">
        <f t="shared" si="51"/>
        <v>►</v>
      </c>
      <c r="BS109"/>
      <c r="BT109"/>
      <c r="BU109"/>
      <c r="BV109"/>
      <c r="BW109"/>
      <c r="BX109" s="1150"/>
      <c r="BY109"/>
      <c r="BZ109"/>
      <c r="CA109"/>
      <c r="CB109"/>
      <c r="CC109"/>
      <c r="CD109"/>
      <c r="CE109"/>
      <c r="CF109"/>
      <c r="CG109"/>
      <c r="CH109"/>
      <c r="CI109"/>
      <c r="CJ109"/>
      <c r="CK109"/>
      <c r="CL109"/>
      <c r="CM109"/>
      <c r="CN109"/>
      <c r="CO109"/>
      <c r="CP109"/>
      <c r="CQ109"/>
      <c r="CR109"/>
      <c r="CS109"/>
      <c r="CT109"/>
      <c r="CU109"/>
      <c r="CW109" s="3">
        <v>1</v>
      </c>
    </row>
    <row r="110" spans="1:101" s="877" customFormat="1" ht="21" customHeight="1">
      <c r="A110" s="1129" t="s">
        <v>22</v>
      </c>
      <c r="B110" s="1145" t="str">
        <f t="shared" si="50"/>
        <v>A</v>
      </c>
      <c r="C110" s="1190" cm="1">
        <f t="array" ref="C110">SUMPRODUCT(LEN(D110:J110))</f>
        <v>0</v>
      </c>
      <c r="D110" s="207"/>
      <c r="E110" s="212"/>
      <c r="F110" s="212"/>
      <c r="G110" s="212"/>
      <c r="H110" s="212"/>
      <c r="I110" s="212"/>
      <c r="J110" s="213"/>
      <c r="K110" s="528" t="s">
        <v>22</v>
      </c>
      <c r="L110" s="28" t="s">
        <v>11</v>
      </c>
      <c r="M110" s="34" t="str">
        <f>M107</f>
        <v>C COULIS DE MANGUE | pâtisserie--ENTREMET| Auteur &gt; recette Béghin Say de Jean-Jacques Borne MOF 1994</v>
      </c>
      <c r="N110" s="35">
        <f>N107</f>
        <v>18</v>
      </c>
      <c r="O110" s="34" t="str">
        <f>O107</f>
        <v>assiettes</v>
      </c>
      <c r="P110" s="36" t="str">
        <f>P107</f>
        <v>Recette mère ► MILLE-FEUILLE meringue et chiboust pamplemousse aux fraises des bois</v>
      </c>
      <c r="Q110" s="99" t="s">
        <v>94</v>
      </c>
      <c r="R110" s="100" t="s">
        <v>95</v>
      </c>
      <c r="S110" s="101" t="s">
        <v>96</v>
      </c>
      <c r="T110" s="1741"/>
      <c r="U110" s="1743"/>
      <c r="V110" s="1745"/>
      <c r="W110" s="102" t="s">
        <v>97</v>
      </c>
      <c r="X110" s="103" t="s">
        <v>98</v>
      </c>
      <c r="Y110" s="104">
        <v>1</v>
      </c>
      <c r="Z110" s="1888"/>
      <c r="AA110" s="1749"/>
      <c r="AB110" s="1751"/>
      <c r="AC110" s="1753"/>
      <c r="AD110" s="1230" t="str">
        <f t="shared" si="70"/>
        <v>►</v>
      </c>
      <c r="AE110" s="1231" t="str">
        <f t="shared" si="71"/>
        <v/>
      </c>
      <c r="AF110" s="1232">
        <f t="shared" si="56"/>
        <v>0</v>
      </c>
      <c r="AG110" s="1252">
        <f t="shared" si="61"/>
        <v>0</v>
      </c>
      <c r="AH110" s="1234">
        <f t="shared" si="62"/>
        <v>0</v>
      </c>
      <c r="AI110" s="1235">
        <f t="shared" si="63"/>
        <v>0</v>
      </c>
      <c r="AJ110" s="1236">
        <f t="shared" si="52"/>
        <v>0</v>
      </c>
      <c r="AK110" s="1237">
        <f t="shared" si="57"/>
        <v>0</v>
      </c>
      <c r="AL110" s="1238">
        <f t="shared" si="46"/>
        <v>0</v>
      </c>
      <c r="AM110" s="1268"/>
      <c r="AN110" s="1240" t="str">
        <f t="shared" si="69"/>
        <v/>
      </c>
      <c r="AO110" s="1241">
        <f t="shared" si="64"/>
        <v>0</v>
      </c>
      <c r="AP110" s="1242">
        <f t="shared" si="58"/>
        <v>0</v>
      </c>
      <c r="AQ110" s="1269" cm="1">
        <f t="array" ref="AQ110">IF(AF110&lt;&gt;1,0,IF(OR(AO110="",N(AO110)&lt;=0.000000001),"",IF(OR(AI110="",N(AI110)&lt;=0.000000001),0,IF(ISNUMBER(AO110),IFERROR(_xlfn.LET(_xlpm.r,_xlfn.XLOOKUP(U110,$BD$15:$BD$62,ROW($BD$15:$BD$62),_xlfn.XLOOKUP(U110,$BE$15:$BE$62,ROW($BE$15:$BE$62),_xlfn.XLOOKUP(U110,$BF$15:$BF$62,ROW($BF$15:$BF$62),""))),_xlpm.p,_xlpm.r-MIN(ROW($BD$15:$BD$62))+1,_xlpm.f,INDEX($BG$15:$BG$62,_xlpm.p),_xlpm.u,INDEX($BH$15:$BH$62,_xlpm.p),_xlpm.s,INDEX($BJ$15:$BJ$62,_xlpm.p),_xlpm.q,N(AO110)/_xlpm.f,IF(_xlpm.q&gt;=_xlpm.s,ROUND(_xlpm.q,1)&amp;" "&amp;U110&amp;" = "&amp;ROUND(_xlpm.q*_xlpm.f,1)&amp;" "&amp;_xlpm.u,ROUND(_xlpm.q,1)&amp;" "&amp;U110)),""),""))))</f>
        <v>0</v>
      </c>
      <c r="AR110" s="1259"/>
      <c r="AS110" s="1241">
        <f t="shared" si="43"/>
        <v>0</v>
      </c>
      <c r="AT110" s="1242" t="str">
        <f t="shared" si="65"/>
        <v/>
      </c>
      <c r="AU110" s="1245">
        <f t="shared" si="68"/>
        <v>0</v>
      </c>
      <c r="AV110" s="1246" t="str">
        <f t="shared" si="66"/>
        <v/>
      </c>
      <c r="AW110" s="1247"/>
      <c r="AX110" s="1248">
        <f t="shared" si="59"/>
        <v>0</v>
      </c>
      <c r="AY110" s="1249" t="str">
        <f t="shared" si="44"/>
        <v/>
      </c>
      <c r="AZ110" s="276" t="s">
        <v>22</v>
      </c>
      <c r="BA110" s="1221">
        <f t="shared" si="60"/>
        <v>0</v>
      </c>
      <c r="BB110" s="1222">
        <f t="shared" si="67"/>
        <v>0</v>
      </c>
      <c r="BQ110"/>
      <c r="BR110" s="1153" t="str">
        <f t="shared" si="51"/>
        <v>►</v>
      </c>
      <c r="BS110"/>
      <c r="BT110"/>
      <c r="BU110"/>
      <c r="BV110"/>
      <c r="BW110"/>
      <c r="BX110" s="1150"/>
      <c r="BY110"/>
      <c r="BZ110"/>
      <c r="CA110"/>
      <c r="CB110"/>
      <c r="CC110"/>
      <c r="CD110"/>
      <c r="CE110"/>
      <c r="CF110"/>
      <c r="CG110"/>
      <c r="CH110"/>
      <c r="CI110"/>
      <c r="CJ110"/>
      <c r="CK110"/>
      <c r="CL110"/>
      <c r="CM110"/>
      <c r="CN110"/>
      <c r="CO110"/>
      <c r="CP110"/>
      <c r="CQ110"/>
      <c r="CR110"/>
      <c r="CS110"/>
      <c r="CT110"/>
      <c r="CU110"/>
      <c r="CW110" s="3">
        <v>1</v>
      </c>
    </row>
    <row r="111" spans="1:101" s="877" customFormat="1" ht="21" customHeight="1">
      <c r="A111" s="1129" t="s">
        <v>22</v>
      </c>
      <c r="B111" s="1145" t="str">
        <f t="shared" si="50"/>
        <v>A</v>
      </c>
      <c r="C111" s="1190" cm="1">
        <f t="array" ref="C111">SUMPRODUCT(LEN(D111:J111))</f>
        <v>0</v>
      </c>
      <c r="D111" s="207"/>
      <c r="E111" s="212"/>
      <c r="F111" s="212"/>
      <c r="G111" s="212"/>
      <c r="H111" s="212"/>
      <c r="I111" s="212"/>
      <c r="J111" s="213"/>
      <c r="K111" s="528" t="s">
        <v>22</v>
      </c>
      <c r="L111" s="28" t="s">
        <v>11</v>
      </c>
      <c r="M111" s="34" t="str">
        <f>M107</f>
        <v>C COULIS DE MANGUE | pâtisserie--ENTREMET| Auteur &gt; recette Béghin Say de Jean-Jacques Borne MOF 1994</v>
      </c>
      <c r="N111" s="35">
        <f>N107</f>
        <v>18</v>
      </c>
      <c r="O111" s="34" t="str">
        <f>O107</f>
        <v>assiettes</v>
      </c>
      <c r="P111" s="36" t="str">
        <f>P107</f>
        <v>Recette mère ► MILLE-FEUILLE meringue et chiboust pamplemousse aux fraises des bois</v>
      </c>
      <c r="Q111" s="105"/>
      <c r="R111" s="106"/>
      <c r="S111" s="107" t="str">
        <f>IF(OR(ISTEXT(Q111), Q111&lt;=0, T111&lt;=0), "", "de")</f>
        <v/>
      </c>
      <c r="T111" s="108">
        <v>250</v>
      </c>
      <c r="U111" s="121" t="s">
        <v>102</v>
      </c>
      <c r="V111" s="110">
        <v>1</v>
      </c>
      <c r="W111" s="111" t="s">
        <v>3408</v>
      </c>
      <c r="X111" s="112">
        <f>IF(Z116=0,0,(Z111/Z116)*Y110*1000)</f>
        <v>793.65079365079362</v>
      </c>
      <c r="Y111" s="113">
        <f>IF(Z116=0, 0, (Q111*V111)/(Z116*Y110))</f>
        <v>0</v>
      </c>
      <c r="Z111" s="114">
        <f>IFERROR(_xlfn.LET(_xlpm.v,IFERROR(_xlfn.XLOOKUP(U111,Q117:AC117,Q118:AC118),_xlfn.XLOOKUP(U111,Q119:AC119,Q120:AC120)),_xlpm.v*T111*IF(ISBLANK(Q111),1,Q111)),0)</f>
        <v>0.25</v>
      </c>
      <c r="AA111" s="115">
        <f>IF(OR(ISBLANK(AB106),AB106=0),0,Q111*AB104*V111/AB106)</f>
        <v>0</v>
      </c>
      <c r="AB111" s="116">
        <f>IF(OR(ISBLANK(AB106),AB106=0),0,Z111*V111*AB104/AB106)</f>
        <v>0.5</v>
      </c>
      <c r="AC111" s="117" t="str">
        <f>_xlfn.LET(_xlpm.unite,SUBSTITUTE(TRIM(U111)," (s)",""),_xlpm.val,AB111,_xlpm.estVol,COUNTIF(W117:AC117,_xlpm.unite)+COUNTIF(W119:AC119,_xlpm.unite)&gt;0,_xlpm.estPoids,COUNTIF(Q117:V117,_xlpm.unite)+COUNTIF(Q119:V119,_xlpm.unite)&gt;0,IF(_xlpm.estVol,IF(ROUND(_xlpm.val,3)&gt;=1,ROUND(_xlpm.val,3)&amp;" L",MAX(1,ROUND(_xlpm.val*100,0))&amp;" cl"),IF(_xlpm.estPoids,IF(ROUND(_xlpm.val,3)&gt;=1,ROUND(_xlpm.val,3)&amp;" Kg",MAX(1,ROUND(_xlpm.val*1000,0))&amp;" g"),"")))</f>
        <v>500 g</v>
      </c>
      <c r="AD111" s="1230" t="str">
        <f t="shared" si="70"/>
        <v>A</v>
      </c>
      <c r="AE111" s="1231" t="str">
        <f t="shared" si="71"/>
        <v>C COULIS DE MANGUE | pâtisserie--ENTREMET| Auteur &gt; recette Béghin Say de Jean-Jacques Borne MOF 1994</v>
      </c>
      <c r="AF111" s="1232">
        <f t="shared" si="56"/>
        <v>1</v>
      </c>
      <c r="AG111" s="1252">
        <f t="shared" si="61"/>
        <v>0.25</v>
      </c>
      <c r="AH111" s="1234" t="str">
        <f t="shared" si="62"/>
        <v>Kg</v>
      </c>
      <c r="AI111" s="1235">
        <f t="shared" si="63"/>
        <v>18</v>
      </c>
      <c r="AJ111" s="1236" t="str">
        <f t="shared" si="52"/>
        <v>assiettes</v>
      </c>
      <c r="AK111" s="1253">
        <f t="shared" si="57"/>
        <v>10</v>
      </c>
      <c r="AL111" s="1254" t="str">
        <f t="shared" si="46"/>
        <v>assiettes</v>
      </c>
      <c r="AM111" s="1268"/>
      <c r="AN111" s="1255" t="str">
        <f t="shared" si="69"/>
        <v/>
      </c>
      <c r="AO111" s="1256">
        <f t="shared" si="64"/>
        <v>0.1388888888888889</v>
      </c>
      <c r="AP111" s="1257" t="str">
        <f t="shared" si="58"/>
        <v>Kg</v>
      </c>
      <c r="AQ111" s="1271" t="str" cm="1">
        <f t="array" ref="AQ111">IF(AF111&lt;&gt;1,0,IF(OR(AO111="",N(AO111)&lt;=0.000000001),"",IF(OR(AI111="",N(AI111)&lt;=0.000000001),0,IF(ISNUMBER(AO111),IFERROR(_xlfn.LET(_xlpm.r,_xlfn.XLOOKUP(U111,$BD$15:$BD$62,ROW($BD$15:$BD$62),_xlfn.XLOOKUP(U111,$BE$15:$BE$62,ROW($BE$15:$BE$62),_xlfn.XLOOKUP(U111,$BF$15:$BF$62,ROW($BF$15:$BF$62),""))),_xlpm.p,_xlpm.r-MIN(ROW($BD$15:$BD$62))+1,_xlpm.f,INDEX($BG$15:$BG$62,_xlpm.p),_xlpm.u,INDEX($BH$15:$BH$62,_xlpm.p),_xlpm.s,INDEX($BJ$15:$BJ$62,_xlpm.p),_xlpm.q,N(AO111)/_xlpm.f,IF(_xlpm.q&gt;=_xlpm.s,ROUND(_xlpm.q,1)&amp;" "&amp;U111&amp;" = "&amp;ROUND(_xlpm.q*_xlpm.f,1)&amp;" "&amp;_xlpm.u,ROUND(_xlpm.q,1)&amp;" "&amp;U111)),""),""))))</f>
        <v>138.9 g</v>
      </c>
      <c r="AR111" s="1259"/>
      <c r="AS111" s="1256">
        <f t="shared" si="43"/>
        <v>0.1388888888888889</v>
      </c>
      <c r="AT111" s="1257" t="str">
        <f t="shared" si="65"/>
        <v>Kg</v>
      </c>
      <c r="AU111" s="1260">
        <f t="shared" si="68"/>
        <v>0</v>
      </c>
      <c r="AV111" s="1261" t="str">
        <f t="shared" si="66"/>
        <v/>
      </c>
      <c r="AW111" s="1247"/>
      <c r="AX111" s="1262">
        <f t="shared" si="59"/>
        <v>0</v>
      </c>
      <c r="AY111" s="1249" t="str">
        <f t="shared" si="44"/>
        <v>pulpe</v>
      </c>
      <c r="AZ111" s="276" t="s">
        <v>22</v>
      </c>
      <c r="BA111" s="1221">
        <f t="shared" si="60"/>
        <v>0</v>
      </c>
      <c r="BB111" s="1222">
        <f t="shared" si="67"/>
        <v>0.55555555555555558</v>
      </c>
      <c r="BQ111"/>
      <c r="BR111" s="1153" t="str">
        <f t="shared" si="51"/>
        <v>A</v>
      </c>
      <c r="BS111"/>
      <c r="BT111"/>
      <c r="BU111"/>
      <c r="BV111"/>
      <c r="BW111"/>
      <c r="BX111" s="1150"/>
      <c r="BY111"/>
      <c r="BZ111"/>
      <c r="CA111"/>
      <c r="CB111"/>
      <c r="CC111"/>
      <c r="CD111"/>
      <c r="CE111"/>
      <c r="CF111"/>
      <c r="CG111"/>
      <c r="CH111"/>
      <c r="CI111"/>
      <c r="CJ111"/>
      <c r="CK111"/>
      <c r="CL111"/>
      <c r="CM111"/>
      <c r="CN111"/>
      <c r="CO111"/>
      <c r="CP111"/>
      <c r="CQ111"/>
      <c r="CR111"/>
      <c r="CS111"/>
      <c r="CT111"/>
      <c r="CU111"/>
      <c r="CW111" s="3">
        <v>1</v>
      </c>
    </row>
    <row r="112" spans="1:101" s="877" customFormat="1" ht="21" customHeight="1">
      <c r="A112" s="1129" t="s">
        <v>22</v>
      </c>
      <c r="B112" s="1145" t="str">
        <f t="shared" si="50"/>
        <v>A</v>
      </c>
      <c r="C112" s="1190" cm="1">
        <f t="array" ref="C112">SUMPRODUCT(LEN(D112:J112))</f>
        <v>0</v>
      </c>
      <c r="D112" s="207"/>
      <c r="E112" s="212"/>
      <c r="F112" s="212"/>
      <c r="G112" s="212"/>
      <c r="H112" s="212"/>
      <c r="I112" s="212"/>
      <c r="J112" s="213"/>
      <c r="K112" s="528" t="s">
        <v>22</v>
      </c>
      <c r="L112" s="120" t="str">
        <f>IF(W112&lt;&gt;"","A","►")</f>
        <v>A</v>
      </c>
      <c r="M112" s="34" t="str">
        <f>M107</f>
        <v>C COULIS DE MANGUE | pâtisserie--ENTREMET| Auteur &gt; recette Béghin Say de Jean-Jacques Borne MOF 1994</v>
      </c>
      <c r="N112" s="35">
        <f>N107</f>
        <v>18</v>
      </c>
      <c r="O112" s="34" t="str">
        <f>O107</f>
        <v>assiettes</v>
      </c>
      <c r="P112" s="36" t="str">
        <f>P107</f>
        <v>Recette mère ► MILLE-FEUILLE meringue et chiboust pamplemousse aux fraises des bois</v>
      </c>
      <c r="Q112" s="105"/>
      <c r="R112" s="106"/>
      <c r="S112" s="107" t="str">
        <f>IF(OR(ISTEXT(Q112), Q112&lt;=0, T112&lt;=0), "", "de")</f>
        <v/>
      </c>
      <c r="T112" s="108">
        <v>55</v>
      </c>
      <c r="U112" s="121" t="s">
        <v>102</v>
      </c>
      <c r="V112" s="110">
        <v>1</v>
      </c>
      <c r="W112" s="111" t="s">
        <v>3409</v>
      </c>
      <c r="X112" s="112">
        <f>IF(Z116=0,0,(Z112/Z116)*Y110*1000)</f>
        <v>174.60317460317458</v>
      </c>
      <c r="Y112" s="122">
        <f>IF(Z116=0, 0, (Q112*V112)/(Z116*Y110))</f>
        <v>0</v>
      </c>
      <c r="Z112" s="114">
        <f>IFERROR(_xlfn.LET(_xlpm.v,IFERROR(_xlfn.XLOOKUP(U112,Q117:AC117,Q118:AC118),_xlfn.XLOOKUP(U112,Q119:AC119,Q120:AC120)),_xlpm.v*T112*IF(ISBLANK(Q112),1,Q112)),0)</f>
        <v>5.5E-2</v>
      </c>
      <c r="AA112" s="123">
        <f>IF(OR(ISBLANK(AB106),AB106=0),0,Q112*AB104*V112/AB106)</f>
        <v>0</v>
      </c>
      <c r="AB112" s="116">
        <f>IF(OR(ISBLANK(AB106),AB106=0),0,Z112*V112*AB104/AB106)</f>
        <v>0.11</v>
      </c>
      <c r="AC112" s="124" t="str">
        <f>_xlfn.LET(_xlpm.unite,SUBSTITUTE(TRIM(U112)," (s)",""),_xlpm.val,AB112,_xlpm.estVol,COUNTIF(W117:AC117,_xlpm.unite)+COUNTIF(W119:AC119,_xlpm.unite)&gt;0,_xlpm.estPoids,COUNTIF(Q117:V117,_xlpm.unite)+COUNTIF(Q119:V119,_xlpm.unite)&gt;0,IF(_xlpm.estVol,IF(ROUND(_xlpm.val,3)&gt;=1,ROUND(_xlpm.val,3)&amp;" L",MAX(1,ROUND(_xlpm.val*100,0))&amp;" cl"),IF(_xlpm.estPoids,IF(ROUND(_xlpm.val,3)&gt;=1,ROUND(_xlpm.val,3)&amp;" Kg",MAX(1,ROUND(_xlpm.val*1000,0))&amp;" g"),"")))</f>
        <v>110 g</v>
      </c>
      <c r="AD112" s="1230" t="str">
        <f t="shared" si="70"/>
        <v>A</v>
      </c>
      <c r="AE112" s="1231" t="str">
        <f t="shared" si="71"/>
        <v>C COULIS DE MANGUE | pâtisserie--ENTREMET| Auteur &gt; recette Béghin Say de Jean-Jacques Borne MOF 1994</v>
      </c>
      <c r="AF112" s="1232">
        <f t="shared" si="56"/>
        <v>1</v>
      </c>
      <c r="AG112" s="1252">
        <f t="shared" si="61"/>
        <v>5.5E-2</v>
      </c>
      <c r="AH112" s="1234" t="str">
        <f t="shared" si="62"/>
        <v>Kg</v>
      </c>
      <c r="AI112" s="1235">
        <f t="shared" si="63"/>
        <v>18</v>
      </c>
      <c r="AJ112" s="1236" t="str">
        <f t="shared" si="52"/>
        <v>assiettes</v>
      </c>
      <c r="AK112" s="1237">
        <f t="shared" si="57"/>
        <v>10</v>
      </c>
      <c r="AL112" s="1238" t="str">
        <f t="shared" si="46"/>
        <v>assiettes</v>
      </c>
      <c r="AM112" s="1268"/>
      <c r="AN112" s="1240" t="str">
        <f t="shared" si="69"/>
        <v/>
      </c>
      <c r="AO112" s="1241">
        <f t="shared" si="64"/>
        <v>3.0555555555555558E-2</v>
      </c>
      <c r="AP112" s="1242" t="str">
        <f t="shared" si="58"/>
        <v>Kg</v>
      </c>
      <c r="AQ112" s="1269" t="str" cm="1">
        <f t="array" ref="AQ112">IF(AF112&lt;&gt;1,0,IF(OR(AO112="",N(AO112)&lt;=0.000000001),"",IF(OR(AI112="",N(AI112)&lt;=0.000000001),0,IF(ISNUMBER(AO112),IFERROR(_xlfn.LET(_xlpm.r,_xlfn.XLOOKUP(U112,$BD$15:$BD$62,ROW($BD$15:$BD$62),_xlfn.XLOOKUP(U112,$BE$15:$BE$62,ROW($BE$15:$BE$62),_xlfn.XLOOKUP(U112,$BF$15:$BF$62,ROW($BF$15:$BF$62),""))),_xlpm.p,_xlpm.r-MIN(ROW($BD$15:$BD$62))+1,_xlpm.f,INDEX($BG$15:$BG$62,_xlpm.p),_xlpm.u,INDEX($BH$15:$BH$62,_xlpm.p),_xlpm.s,INDEX($BJ$15:$BJ$62,_xlpm.p),_xlpm.q,N(AO112)/_xlpm.f,IF(_xlpm.q&gt;=_xlpm.s,ROUND(_xlpm.q,1)&amp;" "&amp;U112&amp;" = "&amp;ROUND(_xlpm.q*_xlpm.f,1)&amp;" "&amp;_xlpm.u,ROUND(_xlpm.q,1)&amp;" "&amp;U112)),""),""))))</f>
        <v>30.6 g</v>
      </c>
      <c r="AR112" s="1259"/>
      <c r="AS112" s="1241">
        <f t="shared" si="43"/>
        <v>3.0555555555555558E-2</v>
      </c>
      <c r="AT112" s="1242" t="str">
        <f t="shared" si="65"/>
        <v>Kg</v>
      </c>
      <c r="AU112" s="1245">
        <f t="shared" si="68"/>
        <v>0</v>
      </c>
      <c r="AV112" s="1246" t="str">
        <f t="shared" si="66"/>
        <v/>
      </c>
      <c r="AW112" s="1247"/>
      <c r="AX112" s="1248">
        <f t="shared" si="59"/>
        <v>0</v>
      </c>
      <c r="AY112" s="1249" t="str">
        <f t="shared" si="44"/>
        <v>sucre semoule pâtissière</v>
      </c>
      <c r="AZ112" s="276" t="s">
        <v>22</v>
      </c>
      <c r="BA112" s="1221">
        <f t="shared" si="60"/>
        <v>0</v>
      </c>
      <c r="BB112" s="1222">
        <f t="shared" si="67"/>
        <v>0.55555555555555558</v>
      </c>
      <c r="BQ112"/>
      <c r="BR112" s="1153" t="str">
        <f t="shared" si="51"/>
        <v>A</v>
      </c>
      <c r="BS112"/>
      <c r="BT112"/>
      <c r="BU112"/>
      <c r="BV112"/>
      <c r="BW112"/>
      <c r="BX112" s="1150"/>
      <c r="BY112"/>
      <c r="BZ112"/>
      <c r="CA112"/>
      <c r="CB112"/>
      <c r="CC112"/>
      <c r="CD112"/>
      <c r="CE112"/>
      <c r="CF112"/>
      <c r="CG112"/>
      <c r="CH112"/>
      <c r="CI112"/>
      <c r="CJ112"/>
      <c r="CK112"/>
      <c r="CL112"/>
      <c r="CM112"/>
      <c r="CN112"/>
      <c r="CO112"/>
      <c r="CP112"/>
      <c r="CQ112"/>
      <c r="CR112"/>
      <c r="CS112"/>
      <c r="CT112"/>
      <c r="CU112"/>
      <c r="CW112" s="3">
        <v>1</v>
      </c>
    </row>
    <row r="113" spans="1:101" s="877" customFormat="1" ht="21" customHeight="1">
      <c r="A113" s="1129" t="s">
        <v>22</v>
      </c>
      <c r="B113" s="1145" t="str">
        <f t="shared" si="50"/>
        <v>A</v>
      </c>
      <c r="C113" s="1190" cm="1">
        <f t="array" ref="C113">SUMPRODUCT(LEN(D113:J113))</f>
        <v>0</v>
      </c>
      <c r="D113" s="207"/>
      <c r="E113" s="212"/>
      <c r="F113" s="212"/>
      <c r="G113" s="212"/>
      <c r="H113" s="212"/>
      <c r="I113" s="212"/>
      <c r="J113" s="213"/>
      <c r="K113" s="528" t="s">
        <v>22</v>
      </c>
      <c r="L113" s="120" t="str">
        <f>IF(W113&lt;&gt;"","A","►")</f>
        <v>A</v>
      </c>
      <c r="M113" s="34" t="str">
        <f>M107</f>
        <v>C COULIS DE MANGUE | pâtisserie--ENTREMET| Auteur &gt; recette Béghin Say de Jean-Jacques Borne MOF 1994</v>
      </c>
      <c r="N113" s="35">
        <f>N107</f>
        <v>18</v>
      </c>
      <c r="O113" s="34" t="str">
        <f>O107</f>
        <v>assiettes</v>
      </c>
      <c r="P113" s="36" t="str">
        <f>P107</f>
        <v>Recette mère ► MILLE-FEUILLE meringue et chiboust pamplemousse aux fraises des bois</v>
      </c>
      <c r="Q113" s="105"/>
      <c r="R113" s="125"/>
      <c r="S113" s="107" t="str">
        <f>IF(OR(ISTEXT(Q113), Q113&lt;=0, T113&lt;=0), "", "de")</f>
        <v/>
      </c>
      <c r="T113" s="108">
        <v>10</v>
      </c>
      <c r="U113" s="121" t="s">
        <v>102</v>
      </c>
      <c r="V113" s="110">
        <v>1</v>
      </c>
      <c r="W113" s="111" t="s">
        <v>3410</v>
      </c>
      <c r="X113" s="112">
        <f>IF(Z116=0,0,(Z113/Z116)*Y110*1000)</f>
        <v>31.746031746031743</v>
      </c>
      <c r="Y113" s="122">
        <f>IF(Z116=0, 0, (Q113*V113)/(Z116*Y110))</f>
        <v>0</v>
      </c>
      <c r="Z113" s="114">
        <f>IFERROR(_xlfn.LET(_xlpm.v,IFERROR(_xlfn.XLOOKUP(U113,Q117:AC117,Q118:AC118),_xlfn.XLOOKUP(U113,Q119:AC119,Q120:AC120)),_xlpm.v*T113*IF(ISBLANK(Q113),1,Q113)),0)</f>
        <v>0.01</v>
      </c>
      <c r="AA113" s="127">
        <f>IF(OR(ISBLANK(AB106),AB106=0),0,Q113*AB104*V113/AB106)</f>
        <v>0</v>
      </c>
      <c r="AB113" s="116">
        <f>IF(OR(ISBLANK(AB106),AB106=0),0,Z113*V113*AB104/AB106)</f>
        <v>0.02</v>
      </c>
      <c r="AC113" s="128" t="str">
        <f>_xlfn.LET(_xlpm.unite,SUBSTITUTE(TRIM(U113)," (s)",""),_xlpm.val,AB113,_xlpm.estVol,COUNTIF(W117:AC117,_xlpm.unite)+COUNTIF(W119:AC119,_xlpm.unite)&gt;0,_xlpm.estPoids,COUNTIF(Q117:V117,_xlpm.unite)+COUNTIF(Q119:V119,_xlpm.unite)&gt;0,IF(_xlpm.estVol,IF(ROUND(_xlpm.val,3)&gt;=1,ROUND(_xlpm.val,3)&amp;" L",MAX(1,ROUND(_xlpm.val*100,0))&amp;" cl"),IF(_xlpm.estPoids,IF(ROUND(_xlpm.val,3)&gt;=1,ROUND(_xlpm.val,3)&amp;" Kg",MAX(1,ROUND(_xlpm.val*1000,0))&amp;" g"),"")))</f>
        <v>20 g</v>
      </c>
      <c r="AD113" s="1230" t="str">
        <f t="shared" si="70"/>
        <v>A</v>
      </c>
      <c r="AE113" s="1231" t="str">
        <f t="shared" si="71"/>
        <v>C COULIS DE MANGUE | pâtisserie--ENTREMET| Auteur &gt; recette Béghin Say de Jean-Jacques Borne MOF 1994</v>
      </c>
      <c r="AF113" s="1232">
        <f t="shared" si="56"/>
        <v>1</v>
      </c>
      <c r="AG113" s="1252">
        <f t="shared" si="61"/>
        <v>0.01</v>
      </c>
      <c r="AH113" s="1234" t="str">
        <f t="shared" si="62"/>
        <v>Kg</v>
      </c>
      <c r="AI113" s="1235">
        <f t="shared" si="63"/>
        <v>18</v>
      </c>
      <c r="AJ113" s="1236" t="str">
        <f t="shared" si="52"/>
        <v>assiettes</v>
      </c>
      <c r="AK113" s="1253">
        <f t="shared" si="57"/>
        <v>10</v>
      </c>
      <c r="AL113" s="1254" t="str">
        <f t="shared" si="46"/>
        <v>assiettes</v>
      </c>
      <c r="AM113" s="1268"/>
      <c r="AN113" s="1255" t="str">
        <f t="shared" si="69"/>
        <v/>
      </c>
      <c r="AO113" s="1256">
        <f t="shared" si="64"/>
        <v>5.5555555555555558E-3</v>
      </c>
      <c r="AP113" s="1257" t="str">
        <f t="shared" si="58"/>
        <v>Kg</v>
      </c>
      <c r="AQ113" s="1271" t="str" cm="1">
        <f t="array" ref="AQ113">IF(AF113&lt;&gt;1,0,IF(OR(AO113="",N(AO113)&lt;=0.000000001),"",IF(OR(AI113="",N(AI113)&lt;=0.000000001),0,IF(ISNUMBER(AO113),IFERROR(_xlfn.LET(_xlpm.r,_xlfn.XLOOKUP(U113,$BD$15:$BD$62,ROW($BD$15:$BD$62),_xlfn.XLOOKUP(U113,$BE$15:$BE$62,ROW($BE$15:$BE$62),_xlfn.XLOOKUP(U113,$BF$15:$BF$62,ROW($BF$15:$BF$62),""))),_xlpm.p,_xlpm.r-MIN(ROW($BD$15:$BD$62))+1,_xlpm.f,INDEX($BG$15:$BG$62,_xlpm.p),_xlpm.u,INDEX($BH$15:$BH$62,_xlpm.p),_xlpm.s,INDEX($BJ$15:$BJ$62,_xlpm.p),_xlpm.q,N(AO113)/_xlpm.f,IF(_xlpm.q&gt;=_xlpm.s,ROUND(_xlpm.q,1)&amp;" "&amp;U113&amp;" = "&amp;ROUND(_xlpm.q*_xlpm.f,1)&amp;" "&amp;_xlpm.u,ROUND(_xlpm.q,1)&amp;" "&amp;U113)),""),""))))</f>
        <v>5.6 g</v>
      </c>
      <c r="AR113" s="1259"/>
      <c r="AS113" s="1256">
        <f t="shared" si="43"/>
        <v>5.5555555555555558E-3</v>
      </c>
      <c r="AT113" s="1257" t="str">
        <f t="shared" si="65"/>
        <v>Kg</v>
      </c>
      <c r="AU113" s="1260">
        <f t="shared" si="68"/>
        <v>0</v>
      </c>
      <c r="AV113" s="1261" t="str">
        <f t="shared" si="66"/>
        <v/>
      </c>
      <c r="AW113" s="1247"/>
      <c r="AX113" s="1262">
        <f t="shared" si="59"/>
        <v>0</v>
      </c>
      <c r="AY113" s="1249" t="str">
        <f t="shared" si="44"/>
        <v>jus de citron</v>
      </c>
      <c r="AZ113" s="276" t="s">
        <v>22</v>
      </c>
      <c r="BA113" s="1221">
        <f t="shared" si="60"/>
        <v>0</v>
      </c>
      <c r="BB113" s="1222">
        <f t="shared" si="67"/>
        <v>0.55555555555555558</v>
      </c>
      <c r="BQ113"/>
      <c r="BR113" s="1153" t="str">
        <f t="shared" si="51"/>
        <v>A</v>
      </c>
      <c r="BS113"/>
      <c r="BT113"/>
      <c r="BU113"/>
      <c r="BV113"/>
      <c r="BW113"/>
      <c r="BX113" s="1150"/>
      <c r="BY113"/>
      <c r="BZ113"/>
      <c r="CA113"/>
      <c r="CB113"/>
      <c r="CC113"/>
      <c r="CD113"/>
      <c r="CE113"/>
      <c r="CF113"/>
      <c r="CG113"/>
      <c r="CH113"/>
      <c r="CI113"/>
      <c r="CJ113"/>
      <c r="CK113"/>
      <c r="CL113"/>
      <c r="CM113"/>
      <c r="CN113"/>
      <c r="CO113"/>
      <c r="CP113"/>
      <c r="CQ113"/>
      <c r="CR113"/>
      <c r="CS113"/>
      <c r="CT113"/>
      <c r="CU113"/>
      <c r="CW113" s="3">
        <v>1</v>
      </c>
    </row>
    <row r="114" spans="1:101" s="877" customFormat="1" ht="21" customHeight="1">
      <c r="A114" s="1129" t="s">
        <v>22</v>
      </c>
      <c r="B114" s="1145" t="str">
        <f t="shared" si="50"/>
        <v>►</v>
      </c>
      <c r="C114" s="1190" cm="1">
        <f t="array" ref="C114">SUMPRODUCT(LEN(D114:J114))</f>
        <v>0</v>
      </c>
      <c r="D114" s="207"/>
      <c r="E114" s="212"/>
      <c r="F114" s="212"/>
      <c r="G114" s="212"/>
      <c r="H114" s="212"/>
      <c r="I114" s="212"/>
      <c r="J114" s="213"/>
      <c r="K114" s="528" t="s">
        <v>22</v>
      </c>
      <c r="L114" s="120" t="str">
        <f>IF(W114&lt;&gt;"","A","►")</f>
        <v>►</v>
      </c>
      <c r="M114" s="34" t="str">
        <f>M107</f>
        <v>C COULIS DE MANGUE | pâtisserie--ENTREMET| Auteur &gt; recette Béghin Say de Jean-Jacques Borne MOF 1994</v>
      </c>
      <c r="N114" s="35">
        <f>N107</f>
        <v>18</v>
      </c>
      <c r="O114" s="34" t="str">
        <f>O107</f>
        <v>assiettes</v>
      </c>
      <c r="P114" s="36" t="str">
        <f>P107</f>
        <v>Recette mère ► MILLE-FEUILLE meringue et chiboust pamplemousse aux fraises des bois</v>
      </c>
      <c r="Q114" s="105"/>
      <c r="R114" s="125"/>
      <c r="S114" s="107" t="str">
        <f>IF(OR(ISTEXT(Q114), Q114&lt;=0, T114&lt;=0), "", "de")</f>
        <v/>
      </c>
      <c r="T114" s="108"/>
      <c r="U114" s="146"/>
      <c r="V114" s="110">
        <v>1</v>
      </c>
      <c r="W114" s="111"/>
      <c r="X114" s="112">
        <f>IF(Z116=0,0,(Z114/Z116)*Y110*1000)</f>
        <v>0</v>
      </c>
      <c r="Y114" s="122">
        <f>IF(Z116=0, 0, (Q114*V114)/(Z116*Y110))</f>
        <v>0</v>
      </c>
      <c r="Z114" s="114">
        <f>IFERROR(_xlfn.LET(_xlpm.v,IFERROR(_xlfn.XLOOKUP(U114,Q117:AC117,Q118:AC118),_xlfn.XLOOKUP(U114,Q119:AC119,Q120:AC120)),_xlpm.v*T114*IF(ISBLANK(Q114),1,Q114)),0)</f>
        <v>0</v>
      </c>
      <c r="AA114" s="123">
        <f>IF(OR(ISBLANK(AB106),AB106=0),0,Q114*AB104*V114/AB106)</f>
        <v>0</v>
      </c>
      <c r="AB114" s="116">
        <f>IF(OR(ISBLANK(AB106),AB106=0),0,Z114*V114*AB104/AB106)</f>
        <v>0</v>
      </c>
      <c r="AC114" s="124" t="str">
        <f>_xlfn.LET(_xlpm.unite,SUBSTITUTE(TRIM(U114)," (s)",""),_xlpm.val,AB114,_xlpm.estVol,COUNTIF(W117:AC117,_xlpm.unite)+COUNTIF(W119:AC119,_xlpm.unite)&gt;0,_xlpm.estPoids,COUNTIF(Q117:V117,_xlpm.unite)+COUNTIF(Q119:V119,_xlpm.unite)&gt;0,IF(_xlpm.estVol,IF(ROUND(_xlpm.val,3)&gt;=1,ROUND(_xlpm.val,3)&amp;" L",MAX(1,ROUND(_xlpm.val*100,0))&amp;" cl"),IF(_xlpm.estPoids,IF(ROUND(_xlpm.val,3)&gt;=1,ROUND(_xlpm.val,3)&amp;" Kg",MAX(1,ROUND(_xlpm.val*1000,0))&amp;" g"),"")))</f>
        <v/>
      </c>
      <c r="AD114" s="1230" t="str">
        <f t="shared" si="70"/>
        <v>►</v>
      </c>
      <c r="AE114" s="1231" t="str">
        <f t="shared" si="71"/>
        <v/>
      </c>
      <c r="AF114" s="1232">
        <f t="shared" si="56"/>
        <v>0</v>
      </c>
      <c r="AG114" s="1252">
        <f t="shared" si="61"/>
        <v>0</v>
      </c>
      <c r="AH114" s="1234">
        <f t="shared" si="62"/>
        <v>0</v>
      </c>
      <c r="AI114" s="1235">
        <f t="shared" si="63"/>
        <v>0</v>
      </c>
      <c r="AJ114" s="1236">
        <f t="shared" si="52"/>
        <v>0</v>
      </c>
      <c r="AK114" s="1237">
        <f t="shared" si="57"/>
        <v>0</v>
      </c>
      <c r="AL114" s="1238">
        <f t="shared" si="46"/>
        <v>0</v>
      </c>
      <c r="AM114" s="1268"/>
      <c r="AN114" s="1240" t="str">
        <f t="shared" si="69"/>
        <v/>
      </c>
      <c r="AO114" s="1241">
        <f t="shared" si="64"/>
        <v>0</v>
      </c>
      <c r="AP114" s="1242">
        <f t="shared" si="58"/>
        <v>0</v>
      </c>
      <c r="AQ114" s="1269" cm="1">
        <f t="array" ref="AQ114">IF(AF114&lt;&gt;1,0,IF(OR(AO114="",N(AO114)&lt;=0.000000001),"",IF(OR(AI114="",N(AI114)&lt;=0.000000001),0,IF(ISNUMBER(AO114),IFERROR(_xlfn.LET(_xlpm.r,_xlfn.XLOOKUP(U114,$BD$15:$BD$62,ROW($BD$15:$BD$62),_xlfn.XLOOKUP(U114,$BE$15:$BE$62,ROW($BE$15:$BE$62),_xlfn.XLOOKUP(U114,$BF$15:$BF$62,ROW($BF$15:$BF$62),""))),_xlpm.p,_xlpm.r-MIN(ROW($BD$15:$BD$62))+1,_xlpm.f,INDEX($BG$15:$BG$62,_xlpm.p),_xlpm.u,INDEX($BH$15:$BH$62,_xlpm.p),_xlpm.s,INDEX($BJ$15:$BJ$62,_xlpm.p),_xlpm.q,N(AO114)/_xlpm.f,IF(_xlpm.q&gt;=_xlpm.s,ROUND(_xlpm.q,1)&amp;" "&amp;U114&amp;" = "&amp;ROUND(_xlpm.q*_xlpm.f,1)&amp;" "&amp;_xlpm.u,ROUND(_xlpm.q,1)&amp;" "&amp;U114)),""),""))))</f>
        <v>0</v>
      </c>
      <c r="AR114" s="1259"/>
      <c r="AS114" s="1241">
        <f t="shared" si="43"/>
        <v>0</v>
      </c>
      <c r="AT114" s="1242" t="str">
        <f t="shared" si="65"/>
        <v/>
      </c>
      <c r="AU114" s="1245">
        <f t="shared" si="68"/>
        <v>0</v>
      </c>
      <c r="AV114" s="1246" t="str">
        <f t="shared" si="66"/>
        <v/>
      </c>
      <c r="AW114" s="1247"/>
      <c r="AX114" s="1248">
        <f t="shared" si="59"/>
        <v>0</v>
      </c>
      <c r="AY114" s="1249" t="str">
        <f t="shared" si="44"/>
        <v/>
      </c>
      <c r="AZ114" s="276" t="s">
        <v>22</v>
      </c>
      <c r="BA114" s="1221">
        <f t="shared" si="60"/>
        <v>0</v>
      </c>
      <c r="BB114" s="1222">
        <f t="shared" si="67"/>
        <v>0</v>
      </c>
      <c r="BQ114"/>
      <c r="BR114" s="1153" t="str">
        <f t="shared" si="51"/>
        <v>►</v>
      </c>
      <c r="BS114"/>
      <c r="BT114"/>
      <c r="BU114"/>
      <c r="BV114"/>
      <c r="BW114"/>
      <c r="BX114" s="1150"/>
      <c r="BY114"/>
      <c r="BZ114"/>
      <c r="CA114"/>
      <c r="CB114"/>
      <c r="CC114"/>
      <c r="CD114"/>
      <c r="CE114"/>
      <c r="CF114"/>
      <c r="CG114"/>
      <c r="CH114"/>
      <c r="CI114"/>
      <c r="CJ114"/>
      <c r="CK114"/>
      <c r="CL114"/>
      <c r="CM114"/>
      <c r="CN114"/>
      <c r="CO114"/>
      <c r="CP114"/>
      <c r="CQ114"/>
      <c r="CR114"/>
      <c r="CS114"/>
      <c r="CT114"/>
      <c r="CU114"/>
      <c r="CW114" s="3">
        <v>1</v>
      </c>
    </row>
    <row r="115" spans="1:101" s="877" customFormat="1" ht="21" customHeight="1">
      <c r="A115" s="1129" t="s">
        <v>22</v>
      </c>
      <c r="B115" s="1145" t="str">
        <f t="shared" si="50"/>
        <v>►</v>
      </c>
      <c r="C115" s="1190" cm="1">
        <f t="array" ref="C115">SUMPRODUCT(LEN(D115:J115))</f>
        <v>0</v>
      </c>
      <c r="D115" s="207"/>
      <c r="E115" s="212"/>
      <c r="F115" s="212"/>
      <c r="G115" s="212"/>
      <c r="H115" s="212"/>
      <c r="I115" s="212"/>
      <c r="J115" s="213"/>
      <c r="K115" s="528" t="s">
        <v>22</v>
      </c>
      <c r="L115" s="120" t="str">
        <f>IF(W115&lt;&gt;"","A","►")</f>
        <v>►</v>
      </c>
      <c r="M115" s="34" t="str">
        <f>M107</f>
        <v>C COULIS DE MANGUE | pâtisserie--ENTREMET| Auteur &gt; recette Béghin Say de Jean-Jacques Borne MOF 1994</v>
      </c>
      <c r="N115" s="35">
        <f>N107</f>
        <v>18</v>
      </c>
      <c r="O115" s="34" t="str">
        <f>O107</f>
        <v>assiettes</v>
      </c>
      <c r="P115" s="36" t="str">
        <f>P107</f>
        <v>Recette mère ► MILLE-FEUILLE meringue et chiboust pamplemousse aux fraises des bois</v>
      </c>
      <c r="Q115" s="105"/>
      <c r="R115" s="125"/>
      <c r="S115" s="107" t="str">
        <f>IF(OR(ISTEXT(Q115), Q115&lt;=0, T115&lt;=0), "", "de")</f>
        <v/>
      </c>
      <c r="T115" s="108"/>
      <c r="U115" s="146"/>
      <c r="V115" s="110">
        <v>1</v>
      </c>
      <c r="W115" s="111"/>
      <c r="X115" s="112">
        <f>IF(Z116=0,0,(Z115/Z116)*Y110*1000)</f>
        <v>0</v>
      </c>
      <c r="Y115" s="122">
        <f>IF(Z116=0, 0, (Q115*V115)/(Z116*Y110))</f>
        <v>0</v>
      </c>
      <c r="Z115" s="114">
        <f>IFERROR(_xlfn.LET(_xlpm.v,IFERROR(_xlfn.XLOOKUP(U115,Q117:AC117,Q118:AC118),_xlfn.XLOOKUP(U115,Q119:AC119,Q120:AC120)),_xlpm.v*T115*IF(ISBLANK(Q115),1,Q115)),0)</f>
        <v>0</v>
      </c>
      <c r="AA115" s="127">
        <f>IF(OR(ISBLANK(AB106),AB106=0),0,Q115*AB104*V115/AB106)</f>
        <v>0</v>
      </c>
      <c r="AB115" s="116">
        <f>IF(OR(ISBLANK(AB106),AB106=0),0,Z115*V115*AB104/AB106)</f>
        <v>0</v>
      </c>
      <c r="AC115" s="128" t="str">
        <f>_xlfn.LET(_xlpm.unite,SUBSTITUTE(TRIM(U115)," (s)",""),_xlpm.val,AB115,_xlpm.estVol,COUNTIF(W117:AC117,_xlpm.unite)+COUNTIF(W119:AC119,_xlpm.unite)&gt;0,_xlpm.estPoids,COUNTIF(Q117:V117,_xlpm.unite)+COUNTIF(Q119:V119,_xlpm.unite)&gt;0,IF(_xlpm.estVol,IF(ROUND(_xlpm.val,3)&gt;=1,ROUND(_xlpm.val,3)&amp;" L",MAX(1,ROUND(_xlpm.val*100,0))&amp;" cl"),IF(_xlpm.estPoids,IF(ROUND(_xlpm.val,3)&gt;=1,ROUND(_xlpm.val,3)&amp;" Kg",MAX(1,ROUND(_xlpm.val*1000,0))&amp;" g"),"")))</f>
        <v/>
      </c>
      <c r="AD115" s="1230" t="str">
        <f t="shared" si="70"/>
        <v>►</v>
      </c>
      <c r="AE115" s="1231" t="str">
        <f t="shared" si="71"/>
        <v/>
      </c>
      <c r="AF115" s="1232">
        <f t="shared" si="56"/>
        <v>0</v>
      </c>
      <c r="AG115" s="1252">
        <f t="shared" si="61"/>
        <v>0</v>
      </c>
      <c r="AH115" s="1234">
        <f t="shared" si="62"/>
        <v>0</v>
      </c>
      <c r="AI115" s="1235">
        <f t="shared" si="63"/>
        <v>0</v>
      </c>
      <c r="AJ115" s="1236">
        <f t="shared" si="52"/>
        <v>0</v>
      </c>
      <c r="AK115" s="1253">
        <f t="shared" si="57"/>
        <v>0</v>
      </c>
      <c r="AL115" s="1254">
        <f t="shared" si="46"/>
        <v>0</v>
      </c>
      <c r="AM115" s="1268"/>
      <c r="AN115" s="1255" t="str">
        <f t="shared" si="69"/>
        <v/>
      </c>
      <c r="AO115" s="1256">
        <f t="shared" si="64"/>
        <v>0</v>
      </c>
      <c r="AP115" s="1257">
        <f t="shared" si="58"/>
        <v>0</v>
      </c>
      <c r="AQ115" s="1271" cm="1">
        <f t="array" ref="AQ115">IF(AF115&lt;&gt;1,0,IF(OR(AO115="",N(AO115)&lt;=0.000000001),"",IF(OR(AI115="",N(AI115)&lt;=0.000000001),0,IF(ISNUMBER(AO115),IFERROR(_xlfn.LET(_xlpm.r,_xlfn.XLOOKUP(U115,$BD$15:$BD$62,ROW($BD$15:$BD$62),_xlfn.XLOOKUP(U115,$BE$15:$BE$62,ROW($BE$15:$BE$62),_xlfn.XLOOKUP(U115,$BF$15:$BF$62,ROW($BF$15:$BF$62),""))),_xlpm.p,_xlpm.r-MIN(ROW($BD$15:$BD$62))+1,_xlpm.f,INDEX($BG$15:$BG$62,_xlpm.p),_xlpm.u,INDEX($BH$15:$BH$62,_xlpm.p),_xlpm.s,INDEX($BJ$15:$BJ$62,_xlpm.p),_xlpm.q,N(AO115)/_xlpm.f,IF(_xlpm.q&gt;=_xlpm.s,ROUND(_xlpm.q,1)&amp;" "&amp;U115&amp;" = "&amp;ROUND(_xlpm.q*_xlpm.f,1)&amp;" "&amp;_xlpm.u,ROUND(_xlpm.q,1)&amp;" "&amp;U115)),""),""))))</f>
        <v>0</v>
      </c>
      <c r="AR115" s="1259"/>
      <c r="AS115" s="1256">
        <f t="shared" ref="AS115:AS178" si="72">IF(TRIM(AE115)="▼ recette suivante","▼next recipe ",IF(AO115="","",IF(ISBLANK(AR115),AO115,ROUND(AO115*(1-MIN(1,MAX(0,IF(AR115&gt;1,AR115/100,AR115)))),3))))</f>
        <v>0</v>
      </c>
      <c r="AT115" s="1257" t="str">
        <f t="shared" si="65"/>
        <v/>
      </c>
      <c r="AU115" s="1260">
        <f t="shared" si="68"/>
        <v>0</v>
      </c>
      <c r="AV115" s="1261" t="str">
        <f t="shared" si="66"/>
        <v/>
      </c>
      <c r="AW115" s="1247"/>
      <c r="AX115" s="1262">
        <f t="shared" si="59"/>
        <v>0</v>
      </c>
      <c r="AY115" s="1249" t="str">
        <f t="shared" ref="AY115:AY178" si="73">IF(IFERROR(SEARCH("Adresse PC",TRIM(Q115)),0)&gt;0,"▼ receta siguiente",IF(AS115&gt;0,W115,""))</f>
        <v/>
      </c>
      <c r="AZ115" s="276" t="s">
        <v>22</v>
      </c>
      <c r="BA115" s="1221">
        <f t="shared" si="60"/>
        <v>0</v>
      </c>
      <c r="BB115" s="1222">
        <f t="shared" si="67"/>
        <v>0</v>
      </c>
      <c r="BQ115"/>
      <c r="BR115" s="1153" t="str">
        <f t="shared" si="51"/>
        <v>►</v>
      </c>
      <c r="BS115"/>
      <c r="BT115"/>
      <c r="BU115"/>
      <c r="BV115"/>
      <c r="BW115"/>
      <c r="BX115" s="1150"/>
      <c r="BY115"/>
      <c r="BZ115"/>
      <c r="CA115"/>
      <c r="CB115"/>
      <c r="CC115"/>
      <c r="CD115"/>
      <c r="CE115"/>
      <c r="CF115"/>
      <c r="CG115"/>
      <c r="CH115"/>
      <c r="CI115"/>
      <c r="CJ115"/>
      <c r="CK115"/>
      <c r="CL115"/>
      <c r="CM115"/>
      <c r="CN115"/>
      <c r="CO115"/>
      <c r="CP115"/>
      <c r="CQ115"/>
      <c r="CR115"/>
      <c r="CS115"/>
      <c r="CT115"/>
      <c r="CU115"/>
      <c r="CW115" s="3">
        <v>1</v>
      </c>
    </row>
    <row r="116" spans="1:101" s="877" customFormat="1" ht="21" customHeight="1">
      <c r="A116" s="1129" t="s">
        <v>22</v>
      </c>
      <c r="B116" s="1145" t="str">
        <f t="shared" si="50"/>
        <v>A</v>
      </c>
      <c r="C116" s="1190" cm="1">
        <f t="array" ref="C116">SUMPRODUCT(LEN(D116:J116))</f>
        <v>0</v>
      </c>
      <c r="D116" s="207"/>
      <c r="E116" s="212"/>
      <c r="F116" s="212"/>
      <c r="G116" s="212"/>
      <c r="H116" s="212"/>
      <c r="I116" s="212"/>
      <c r="J116" s="213"/>
      <c r="K116" s="528" t="s">
        <v>22</v>
      </c>
      <c r="L116" s="120" t="s">
        <v>11</v>
      </c>
      <c r="M116" s="34" t="str">
        <f>M107</f>
        <v>C COULIS DE MANGUE | pâtisserie--ENTREMET| Auteur &gt; recette Béghin Say de Jean-Jacques Borne MOF 1994</v>
      </c>
      <c r="N116" s="35">
        <f>N107</f>
        <v>18</v>
      </c>
      <c r="O116" s="34" t="str">
        <f>O107</f>
        <v>assiettes</v>
      </c>
      <c r="P116" s="36" t="str">
        <f>P107</f>
        <v>Recette mère ► MILLE-FEUILLE meringue et chiboust pamplemousse aux fraises des bois</v>
      </c>
      <c r="Q116" s="154" t="s">
        <v>140</v>
      </c>
      <c r="R116" s="155"/>
      <c r="S116" s="155"/>
      <c r="T116" s="155"/>
      <c r="U116" s="155"/>
      <c r="V116" s="1112"/>
      <c r="W116" s="1113"/>
      <c r="X116" s="156"/>
      <c r="Y116" s="156"/>
      <c r="Z116" s="157">
        <f>SUM(Z111:Z115)</f>
        <v>0.315</v>
      </c>
      <c r="AA116" s="158"/>
      <c r="AB116" s="158" t="str">
        <f>"Total " &amp; AB108&amp;" &gt;"</f>
        <v>Total Col.17 &gt;</v>
      </c>
      <c r="AC116" s="1114">
        <f>SUM(AB111:AB115)</f>
        <v>0.63</v>
      </c>
      <c r="AD116" s="1230" t="str">
        <f t="shared" si="70"/>
        <v>►</v>
      </c>
      <c r="AE116" s="1231" t="str">
        <f t="shared" si="71"/>
        <v/>
      </c>
      <c r="AF116" s="1232">
        <f t="shared" si="56"/>
        <v>0</v>
      </c>
      <c r="AG116" s="1252">
        <f t="shared" si="61"/>
        <v>0</v>
      </c>
      <c r="AH116" s="1234">
        <f t="shared" si="62"/>
        <v>0</v>
      </c>
      <c r="AI116" s="1235">
        <f t="shared" si="63"/>
        <v>0</v>
      </c>
      <c r="AJ116" s="1236">
        <f t="shared" si="52"/>
        <v>0</v>
      </c>
      <c r="AK116" s="1237">
        <f t="shared" si="57"/>
        <v>0</v>
      </c>
      <c r="AL116" s="1238">
        <f t="shared" si="46"/>
        <v>0</v>
      </c>
      <c r="AM116" s="1268"/>
      <c r="AN116" s="1240" t="str">
        <f t="shared" si="69"/>
        <v/>
      </c>
      <c r="AO116" s="1241">
        <f t="shared" si="64"/>
        <v>0</v>
      </c>
      <c r="AP116" s="1242">
        <f t="shared" si="58"/>
        <v>0</v>
      </c>
      <c r="AQ116" s="1269" cm="1">
        <f t="array" ref="AQ116">IF(AF116&lt;&gt;1,0,IF(OR(AO116="",N(AO116)&lt;=0.000000001),"",IF(OR(AI116="",N(AI116)&lt;=0.000000001),0,IF(ISNUMBER(AO116),IFERROR(_xlfn.LET(_xlpm.r,_xlfn.XLOOKUP(U116,$BD$15:$BD$62,ROW($BD$15:$BD$62),_xlfn.XLOOKUP(U116,$BE$15:$BE$62,ROW($BE$15:$BE$62),_xlfn.XLOOKUP(U116,$BF$15:$BF$62,ROW($BF$15:$BF$62),""))),_xlpm.p,_xlpm.r-MIN(ROW($BD$15:$BD$62))+1,_xlpm.f,INDEX($BG$15:$BG$62,_xlpm.p),_xlpm.u,INDEX($BH$15:$BH$62,_xlpm.p),_xlpm.s,INDEX($BJ$15:$BJ$62,_xlpm.p),_xlpm.q,N(AO116)/_xlpm.f,IF(_xlpm.q&gt;=_xlpm.s,ROUND(_xlpm.q,1)&amp;" "&amp;U116&amp;" = "&amp;ROUND(_xlpm.q*_xlpm.f,1)&amp;" "&amp;_xlpm.u,ROUND(_xlpm.q,1)&amp;" "&amp;U116)),""),""))))</f>
        <v>0</v>
      </c>
      <c r="AR116" s="1259"/>
      <c r="AS116" s="1241">
        <f t="shared" si="72"/>
        <v>0</v>
      </c>
      <c r="AT116" s="1242" t="str">
        <f t="shared" si="65"/>
        <v/>
      </c>
      <c r="AU116" s="1245">
        <f t="shared" si="68"/>
        <v>0</v>
      </c>
      <c r="AV116" s="1246" t="str">
        <f t="shared" si="66"/>
        <v/>
      </c>
      <c r="AW116" s="1247"/>
      <c r="AX116" s="1248">
        <f t="shared" si="59"/>
        <v>0</v>
      </c>
      <c r="AY116" s="1249" t="str">
        <f t="shared" si="73"/>
        <v/>
      </c>
      <c r="AZ116" s="276" t="s">
        <v>22</v>
      </c>
      <c r="BA116" s="1221">
        <f t="shared" si="60"/>
        <v>0</v>
      </c>
      <c r="BB116" s="1222">
        <f t="shared" si="67"/>
        <v>0</v>
      </c>
      <c r="BQ116"/>
      <c r="BR116" s="1153" t="str">
        <f t="shared" si="51"/>
        <v>►</v>
      </c>
      <c r="BX116" s="1150"/>
      <c r="BY116"/>
      <c r="BZ116"/>
      <c r="CA116"/>
      <c r="CB116"/>
      <c r="CC116"/>
      <c r="CD116"/>
      <c r="CE116"/>
      <c r="CF116"/>
      <c r="CG116"/>
      <c r="CH116"/>
      <c r="CI116"/>
      <c r="CJ116"/>
      <c r="CK116"/>
      <c r="CL116"/>
      <c r="CM116"/>
      <c r="CN116"/>
      <c r="CO116"/>
      <c r="CP116"/>
      <c r="CQ116"/>
      <c r="CR116"/>
      <c r="CS116"/>
      <c r="CT116"/>
      <c r="CU116"/>
      <c r="CW116" s="3">
        <v>1</v>
      </c>
    </row>
    <row r="117" spans="1:101" s="877" customFormat="1" ht="21" customHeight="1">
      <c r="A117" s="1129" t="s">
        <v>22</v>
      </c>
      <c r="B117" s="1145" t="str">
        <f t="shared" si="50"/>
        <v>►</v>
      </c>
      <c r="C117" s="1190" cm="1">
        <f t="array" ref="C117">SUMPRODUCT(LEN(D117:J117))</f>
        <v>0</v>
      </c>
      <c r="D117" s="207"/>
      <c r="E117" s="212"/>
      <c r="F117" s="212"/>
      <c r="G117" s="212"/>
      <c r="H117" s="212"/>
      <c r="I117" s="212"/>
      <c r="J117" s="213"/>
      <c r="K117" s="528" t="s">
        <v>22</v>
      </c>
      <c r="L117" s="120" t="s">
        <v>16</v>
      </c>
      <c r="M117" s="34" t="str">
        <f>M107</f>
        <v>C COULIS DE MANGUE | pâtisserie--ENTREMET| Auteur &gt; recette Béghin Say de Jean-Jacques Borne MOF 1994</v>
      </c>
      <c r="N117" s="35">
        <f>N107</f>
        <v>18</v>
      </c>
      <c r="O117" s="34" t="str">
        <f>O107</f>
        <v>assiettes</v>
      </c>
      <c r="P117" s="36" t="str">
        <f>P107</f>
        <v>Recette mère ► MILLE-FEUILLE meringue et chiboust pamplemousse aux fraises des bois</v>
      </c>
      <c r="Q117" s="165" t="s">
        <v>147</v>
      </c>
      <c r="R117" s="121" t="s">
        <v>102</v>
      </c>
      <c r="S117" s="166" t="s">
        <v>148</v>
      </c>
      <c r="T117" s="167" t="s">
        <v>149</v>
      </c>
      <c r="U117" s="135" t="s">
        <v>150</v>
      </c>
      <c r="V117" s="135" t="s">
        <v>111</v>
      </c>
      <c r="W117" s="109" t="s">
        <v>0</v>
      </c>
      <c r="X117" s="109" t="s">
        <v>99</v>
      </c>
      <c r="Y117" s="109" t="s">
        <v>151</v>
      </c>
      <c r="Z117" s="109" t="s">
        <v>152</v>
      </c>
      <c r="AA117" s="126" t="s">
        <v>106</v>
      </c>
      <c r="AB117" s="126" t="s">
        <v>153</v>
      </c>
      <c r="AC117" s="168" t="s">
        <v>154</v>
      </c>
      <c r="AD117" s="1230" t="str">
        <f t="shared" si="70"/>
        <v>►</v>
      </c>
      <c r="AE117" s="1231" t="str">
        <f t="shared" si="71"/>
        <v/>
      </c>
      <c r="AF117" s="1232">
        <f t="shared" si="56"/>
        <v>0</v>
      </c>
      <c r="AG117" s="1252">
        <f t="shared" si="61"/>
        <v>0</v>
      </c>
      <c r="AH117" s="1234">
        <f t="shared" si="62"/>
        <v>0</v>
      </c>
      <c r="AI117" s="1235">
        <f t="shared" si="63"/>
        <v>0</v>
      </c>
      <c r="AJ117" s="1236">
        <f t="shared" si="52"/>
        <v>0</v>
      </c>
      <c r="AK117" s="1253">
        <f t="shared" si="57"/>
        <v>0</v>
      </c>
      <c r="AL117" s="1254">
        <f t="shared" si="46"/>
        <v>0</v>
      </c>
      <c r="AM117" s="1268"/>
      <c r="AN117" s="1255" t="str">
        <f t="shared" si="69"/>
        <v/>
      </c>
      <c r="AO117" s="1256">
        <f t="shared" si="64"/>
        <v>0</v>
      </c>
      <c r="AP117" s="1257">
        <f t="shared" si="58"/>
        <v>0</v>
      </c>
      <c r="AQ117" s="1271" cm="1">
        <f t="array" ref="AQ117">IF(AF117&lt;&gt;1,0,IF(OR(AO117="",N(AO117)&lt;=0.000000001),"",IF(OR(AI117="",N(AI117)&lt;=0.000000001),0,IF(ISNUMBER(AO117),IFERROR(_xlfn.LET(_xlpm.r,_xlfn.XLOOKUP(U117,$BD$15:$BD$62,ROW($BD$15:$BD$62),_xlfn.XLOOKUP(U117,$BE$15:$BE$62,ROW($BE$15:$BE$62),_xlfn.XLOOKUP(U117,$BF$15:$BF$62,ROW($BF$15:$BF$62),""))),_xlpm.p,_xlpm.r-MIN(ROW($BD$15:$BD$62))+1,_xlpm.f,INDEX($BG$15:$BG$62,_xlpm.p),_xlpm.u,INDEX($BH$15:$BH$62,_xlpm.p),_xlpm.s,INDEX($BJ$15:$BJ$62,_xlpm.p),_xlpm.q,N(AO117)/_xlpm.f,IF(_xlpm.q&gt;=_xlpm.s,ROUND(_xlpm.q,1)&amp;" "&amp;U117&amp;" = "&amp;ROUND(_xlpm.q*_xlpm.f,1)&amp;" "&amp;_xlpm.u,ROUND(_xlpm.q,1)&amp;" "&amp;U117)),""),""))))</f>
        <v>0</v>
      </c>
      <c r="AR117" s="1259"/>
      <c r="AS117" s="1256">
        <f t="shared" si="72"/>
        <v>0</v>
      </c>
      <c r="AT117" s="1257" t="str">
        <f t="shared" si="65"/>
        <v/>
      </c>
      <c r="AU117" s="1260">
        <f t="shared" si="68"/>
        <v>0</v>
      </c>
      <c r="AV117" s="1261" t="str">
        <f t="shared" si="66"/>
        <v/>
      </c>
      <c r="AW117" s="1247"/>
      <c r="AX117" s="1262">
        <f t="shared" si="59"/>
        <v>0</v>
      </c>
      <c r="AY117" s="1249" t="str">
        <f t="shared" si="73"/>
        <v/>
      </c>
      <c r="AZ117" s="276" t="s">
        <v>22</v>
      </c>
      <c r="BA117" s="1221">
        <f t="shared" si="60"/>
        <v>0</v>
      </c>
      <c r="BB117" s="1222">
        <f t="shared" si="67"/>
        <v>0</v>
      </c>
      <c r="BQ117"/>
      <c r="BR117" s="1153" t="str">
        <f t="shared" si="51"/>
        <v>►</v>
      </c>
      <c r="BX117" s="1150"/>
      <c r="BY117"/>
      <c r="BZ117"/>
      <c r="CA117"/>
      <c r="CB117"/>
      <c r="CC117"/>
      <c r="CD117"/>
      <c r="CE117"/>
      <c r="CF117"/>
      <c r="CG117"/>
      <c r="CH117"/>
      <c r="CI117"/>
      <c r="CJ117"/>
      <c r="CK117"/>
      <c r="CL117"/>
      <c r="CM117"/>
      <c r="CN117"/>
      <c r="CO117"/>
      <c r="CP117"/>
      <c r="CQ117"/>
      <c r="CR117"/>
      <c r="CS117"/>
      <c r="CT117"/>
      <c r="CU117"/>
      <c r="CW117" s="3">
        <v>1</v>
      </c>
    </row>
    <row r="118" spans="1:101" s="877" customFormat="1" ht="21" customHeight="1">
      <c r="A118" s="1129" t="s">
        <v>22</v>
      </c>
      <c r="B118" s="1145" t="str">
        <f t="shared" si="50"/>
        <v>►</v>
      </c>
      <c r="C118" s="1190" cm="1">
        <f t="array" ref="C118">SUMPRODUCT(LEN(D118:J118))</f>
        <v>0</v>
      </c>
      <c r="D118" s="207"/>
      <c r="E118" s="212"/>
      <c r="F118" s="212"/>
      <c r="G118" s="212"/>
      <c r="H118" s="212"/>
      <c r="I118" s="212"/>
      <c r="J118" s="213"/>
      <c r="K118" s="528" t="s">
        <v>22</v>
      </c>
      <c r="L118" s="120" t="s">
        <v>16</v>
      </c>
      <c r="M118" s="34" t="str">
        <f>M107</f>
        <v>C COULIS DE MANGUE | pâtisserie--ENTREMET| Auteur &gt; recette Béghin Say de Jean-Jacques Borne MOF 1994</v>
      </c>
      <c r="N118" s="35">
        <f>N107</f>
        <v>18</v>
      </c>
      <c r="O118" s="34" t="str">
        <f>O107</f>
        <v>assiettes</v>
      </c>
      <c r="P118" s="36" t="str">
        <f>P107</f>
        <v>Recette mère ► MILLE-FEUILLE meringue et chiboust pamplemousse aux fraises des bois</v>
      </c>
      <c r="Q118" s="1093">
        <v>1</v>
      </c>
      <c r="R118" s="1094">
        <v>1E-3</v>
      </c>
      <c r="S118" s="1095">
        <v>0</v>
      </c>
      <c r="T118" s="1094">
        <v>0.25</v>
      </c>
      <c r="U118" s="1094">
        <v>0.33332999999999996</v>
      </c>
      <c r="V118" s="1094">
        <v>0.5</v>
      </c>
      <c r="W118" s="1096">
        <v>1</v>
      </c>
      <c r="X118" s="1096">
        <v>0.1</v>
      </c>
      <c r="Y118" s="1096">
        <v>0.01</v>
      </c>
      <c r="Z118" s="1096">
        <v>1E-3</v>
      </c>
      <c r="AA118" s="1096">
        <v>0.5</v>
      </c>
      <c r="AB118" s="1096">
        <v>0.33300000000000002</v>
      </c>
      <c r="AC118" s="1097">
        <v>0.2</v>
      </c>
      <c r="AD118" s="1230" t="str">
        <f t="shared" si="70"/>
        <v>►</v>
      </c>
      <c r="AE118" s="1231" t="str">
        <f t="shared" si="71"/>
        <v/>
      </c>
      <c r="AF118" s="1232">
        <f t="shared" si="56"/>
        <v>0</v>
      </c>
      <c r="AG118" s="1252">
        <f t="shared" si="61"/>
        <v>0</v>
      </c>
      <c r="AH118" s="1234">
        <f t="shared" si="62"/>
        <v>0</v>
      </c>
      <c r="AI118" s="1235">
        <f t="shared" si="63"/>
        <v>0</v>
      </c>
      <c r="AJ118" s="1236">
        <f t="shared" si="52"/>
        <v>0</v>
      </c>
      <c r="AK118" s="1237">
        <f t="shared" si="57"/>
        <v>0</v>
      </c>
      <c r="AL118" s="1238">
        <f t="shared" si="46"/>
        <v>0</v>
      </c>
      <c r="AM118" s="1268"/>
      <c r="AN118" s="1240" t="str">
        <f t="shared" si="69"/>
        <v/>
      </c>
      <c r="AO118" s="1241">
        <f t="shared" si="64"/>
        <v>0</v>
      </c>
      <c r="AP118" s="1242">
        <f t="shared" si="58"/>
        <v>0</v>
      </c>
      <c r="AQ118" s="1269" cm="1">
        <f t="array" ref="AQ118">IF(AF118&lt;&gt;1,0,IF(OR(AO118="",N(AO118)&lt;=0.000000001),"",IF(OR(AI118="",N(AI118)&lt;=0.000000001),0,IF(ISNUMBER(AO118),IFERROR(_xlfn.LET(_xlpm.r,_xlfn.XLOOKUP(U118,$BD$15:$BD$62,ROW($BD$15:$BD$62),_xlfn.XLOOKUP(U118,$BE$15:$BE$62,ROW($BE$15:$BE$62),_xlfn.XLOOKUP(U118,$BF$15:$BF$62,ROW($BF$15:$BF$62),""))),_xlpm.p,_xlpm.r-MIN(ROW($BD$15:$BD$62))+1,_xlpm.f,INDEX($BG$15:$BG$62,_xlpm.p),_xlpm.u,INDEX($BH$15:$BH$62,_xlpm.p),_xlpm.s,INDEX($BJ$15:$BJ$62,_xlpm.p),_xlpm.q,N(AO118)/_xlpm.f,IF(_xlpm.q&gt;=_xlpm.s,ROUND(_xlpm.q,1)&amp;" "&amp;U118&amp;" = "&amp;ROUND(_xlpm.q*_xlpm.f,1)&amp;" "&amp;_xlpm.u,ROUND(_xlpm.q,1)&amp;" "&amp;U118)),""),""))))</f>
        <v>0</v>
      </c>
      <c r="AR118" s="1259"/>
      <c r="AS118" s="1241">
        <f t="shared" si="72"/>
        <v>0</v>
      </c>
      <c r="AT118" s="1242" t="str">
        <f t="shared" si="65"/>
        <v/>
      </c>
      <c r="AU118" s="1245">
        <f t="shared" si="68"/>
        <v>0</v>
      </c>
      <c r="AV118" s="1246" t="str">
        <f t="shared" si="66"/>
        <v/>
      </c>
      <c r="AW118" s="1247"/>
      <c r="AX118" s="1248">
        <f t="shared" si="59"/>
        <v>0</v>
      </c>
      <c r="AY118" s="1249" t="str">
        <f t="shared" si="73"/>
        <v/>
      </c>
      <c r="AZ118" s="276" t="s">
        <v>22</v>
      </c>
      <c r="BA118" s="1221">
        <f t="shared" si="60"/>
        <v>0</v>
      </c>
      <c r="BB118" s="1222">
        <f t="shared" si="67"/>
        <v>0</v>
      </c>
      <c r="BQ118"/>
      <c r="BR118" s="1153" t="str">
        <f t="shared" si="51"/>
        <v>►</v>
      </c>
      <c r="BX118" s="1150"/>
      <c r="BY118"/>
      <c r="BZ118"/>
      <c r="CA118"/>
      <c r="CB118"/>
      <c r="CC118"/>
      <c r="CD118"/>
      <c r="CE118"/>
      <c r="CF118"/>
      <c r="CG118"/>
      <c r="CH118"/>
      <c r="CI118"/>
      <c r="CJ118"/>
      <c r="CK118"/>
      <c r="CL118"/>
      <c r="CM118"/>
      <c r="CN118"/>
      <c r="CO118"/>
      <c r="CP118"/>
      <c r="CQ118"/>
      <c r="CR118"/>
      <c r="CS118"/>
      <c r="CT118"/>
      <c r="CU118"/>
      <c r="CW118" s="3">
        <v>1</v>
      </c>
    </row>
    <row r="119" spans="1:101" s="877" customFormat="1" ht="21" customHeight="1">
      <c r="A119" s="1129" t="s">
        <v>22</v>
      </c>
      <c r="B119" s="1145" t="str">
        <f t="shared" si="50"/>
        <v>►</v>
      </c>
      <c r="C119" s="1190" cm="1">
        <f t="array" ref="C119">SUMPRODUCT(LEN(D119:J119))</f>
        <v>0</v>
      </c>
      <c r="D119" s="207"/>
      <c r="E119" s="212"/>
      <c r="F119" s="212"/>
      <c r="G119" s="212"/>
      <c r="H119" s="212"/>
      <c r="I119" s="212"/>
      <c r="J119" s="213"/>
      <c r="K119" s="528" t="s">
        <v>22</v>
      </c>
      <c r="L119" s="120" t="s">
        <v>16</v>
      </c>
      <c r="M119" s="34" t="str">
        <f>M107</f>
        <v>C COULIS DE MANGUE | pâtisserie--ENTREMET| Auteur &gt; recette Béghin Say de Jean-Jacques Borne MOF 1994</v>
      </c>
      <c r="N119" s="35">
        <f>N107</f>
        <v>18</v>
      </c>
      <c r="O119" s="34" t="str">
        <f>O107</f>
        <v>assiettes</v>
      </c>
      <c r="P119" s="36" t="str">
        <f>P107</f>
        <v>Recette mère ► MILLE-FEUILLE meringue et chiboust pamplemousse aux fraises des bois</v>
      </c>
      <c r="Q119" s="138" t="s">
        <v>162</v>
      </c>
      <c r="R119" s="138" t="s">
        <v>163</v>
      </c>
      <c r="S119" s="166" t="s">
        <v>148</v>
      </c>
      <c r="T119" s="138" t="s">
        <v>116</v>
      </c>
      <c r="U119" s="138" t="s">
        <v>164</v>
      </c>
      <c r="V119" s="138" t="s">
        <v>165</v>
      </c>
      <c r="W119" s="143" t="s">
        <v>121</v>
      </c>
      <c r="X119" s="178" t="s">
        <v>166</v>
      </c>
      <c r="Y119" s="178" t="s">
        <v>167</v>
      </c>
      <c r="Z119" s="126" t="s">
        <v>168</v>
      </c>
      <c r="AA119" s="126" t="s">
        <v>169</v>
      </c>
      <c r="AB119" s="126" t="s">
        <v>107</v>
      </c>
      <c r="AC119" s="179" t="s">
        <v>170</v>
      </c>
      <c r="AD119" s="1230" t="str">
        <f t="shared" si="70"/>
        <v>►</v>
      </c>
      <c r="AE119" s="1231" t="str">
        <f t="shared" si="71"/>
        <v/>
      </c>
      <c r="AF119" s="1232">
        <f t="shared" si="56"/>
        <v>0</v>
      </c>
      <c r="AG119" s="1252">
        <f t="shared" si="61"/>
        <v>0</v>
      </c>
      <c r="AH119" s="1234">
        <f t="shared" si="62"/>
        <v>0</v>
      </c>
      <c r="AI119" s="1235">
        <f t="shared" si="63"/>
        <v>0</v>
      </c>
      <c r="AJ119" s="1236">
        <f t="shared" si="52"/>
        <v>0</v>
      </c>
      <c r="AK119" s="1253">
        <f t="shared" si="57"/>
        <v>0</v>
      </c>
      <c r="AL119" s="1254">
        <f t="shared" si="46"/>
        <v>0</v>
      </c>
      <c r="AM119" s="1268"/>
      <c r="AN119" s="1255" t="str">
        <f t="shared" si="69"/>
        <v/>
      </c>
      <c r="AO119" s="1256">
        <f t="shared" si="64"/>
        <v>0</v>
      </c>
      <c r="AP119" s="1257">
        <f t="shared" si="58"/>
        <v>0</v>
      </c>
      <c r="AQ119" s="1271" cm="1">
        <f t="array" ref="AQ119">IF(AF119&lt;&gt;1,0,IF(OR(AO119="",N(AO119)&lt;=0.000000001),"",IF(OR(AI119="",N(AI119)&lt;=0.000000001),0,IF(ISNUMBER(AO119),IFERROR(_xlfn.LET(_xlpm.r,_xlfn.XLOOKUP(U119,$BD$15:$BD$62,ROW($BD$15:$BD$62),_xlfn.XLOOKUP(U119,$BE$15:$BE$62,ROW($BE$15:$BE$62),_xlfn.XLOOKUP(U119,$BF$15:$BF$62,ROW($BF$15:$BF$62),""))),_xlpm.p,_xlpm.r-MIN(ROW($BD$15:$BD$62))+1,_xlpm.f,INDEX($BG$15:$BG$62,_xlpm.p),_xlpm.u,INDEX($BH$15:$BH$62,_xlpm.p),_xlpm.s,INDEX($BJ$15:$BJ$62,_xlpm.p),_xlpm.q,N(AO119)/_xlpm.f,IF(_xlpm.q&gt;=_xlpm.s,ROUND(_xlpm.q,1)&amp;" "&amp;U119&amp;" = "&amp;ROUND(_xlpm.q*_xlpm.f,1)&amp;" "&amp;_xlpm.u,ROUND(_xlpm.q,1)&amp;" "&amp;U119)),""),""))))</f>
        <v>0</v>
      </c>
      <c r="AR119" s="1259"/>
      <c r="AS119" s="1256">
        <f t="shared" si="72"/>
        <v>0</v>
      </c>
      <c r="AT119" s="1257" t="str">
        <f t="shared" si="65"/>
        <v/>
      </c>
      <c r="AU119" s="1260">
        <f t="shared" si="68"/>
        <v>0</v>
      </c>
      <c r="AV119" s="1261" t="str">
        <f t="shared" si="66"/>
        <v/>
      </c>
      <c r="AW119" s="1247"/>
      <c r="AX119" s="1262">
        <f t="shared" si="59"/>
        <v>0</v>
      </c>
      <c r="AY119" s="1249" t="str">
        <f t="shared" si="73"/>
        <v/>
      </c>
      <c r="AZ119" s="276" t="s">
        <v>22</v>
      </c>
      <c r="BA119" s="1221">
        <f t="shared" si="60"/>
        <v>0</v>
      </c>
      <c r="BB119" s="1222">
        <f t="shared" si="67"/>
        <v>0</v>
      </c>
      <c r="BQ119"/>
      <c r="BR119" s="1153" t="str">
        <f t="shared" si="51"/>
        <v>►</v>
      </c>
      <c r="BX119" s="1150"/>
      <c r="BY119"/>
      <c r="BZ119"/>
      <c r="CA119"/>
      <c r="CB119"/>
      <c r="CC119"/>
      <c r="CD119"/>
      <c r="CE119"/>
      <c r="CF119"/>
      <c r="CG119"/>
      <c r="CH119"/>
      <c r="CI119"/>
      <c r="CJ119"/>
      <c r="CK119"/>
      <c r="CL119"/>
      <c r="CM119"/>
      <c r="CN119"/>
      <c r="CO119"/>
      <c r="CP119"/>
      <c r="CQ119"/>
      <c r="CR119"/>
      <c r="CS119"/>
      <c r="CT119"/>
      <c r="CU119"/>
      <c r="CW119" s="3">
        <v>1</v>
      </c>
    </row>
    <row r="120" spans="1:101" s="877" customFormat="1" ht="21" customHeight="1">
      <c r="A120" s="1129" t="s">
        <v>22</v>
      </c>
      <c r="B120" s="1145" t="str">
        <f t="shared" si="50"/>
        <v>►</v>
      </c>
      <c r="C120" s="1190" cm="1">
        <f t="array" ref="C120">SUMPRODUCT(LEN(D120:J120))</f>
        <v>0</v>
      </c>
      <c r="D120" s="207"/>
      <c r="E120" s="212"/>
      <c r="F120" s="212"/>
      <c r="G120" s="212"/>
      <c r="H120" s="212"/>
      <c r="I120" s="212"/>
      <c r="J120" s="213"/>
      <c r="K120" s="528" t="s">
        <v>22</v>
      </c>
      <c r="L120" s="120" t="s">
        <v>16</v>
      </c>
      <c r="M120" s="34" t="str">
        <f>M107</f>
        <v>C COULIS DE MANGUE | pâtisserie--ENTREMET| Auteur &gt; recette Béghin Say de Jean-Jacques Borne MOF 1994</v>
      </c>
      <c r="N120" s="35">
        <f>N107</f>
        <v>18</v>
      </c>
      <c r="O120" s="34" t="str">
        <f>O107</f>
        <v>assiettes</v>
      </c>
      <c r="P120" s="36" t="str">
        <f>P107</f>
        <v>Recette mère ► MILLE-FEUILLE meringue et chiboust pamplemousse aux fraises des bois</v>
      </c>
      <c r="Q120" s="1093">
        <v>2.835E-2</v>
      </c>
      <c r="R120" s="1094">
        <v>0.13</v>
      </c>
      <c r="S120" s="1095">
        <v>0</v>
      </c>
      <c r="T120" s="1094">
        <v>0.2</v>
      </c>
      <c r="U120" s="1094">
        <v>0.23</v>
      </c>
      <c r="V120" s="1094">
        <v>0.22500000000000001</v>
      </c>
      <c r="W120" s="1096">
        <v>0.35</v>
      </c>
      <c r="X120" s="1096">
        <v>5.0000000000000001E-3</v>
      </c>
      <c r="Y120" s="1096">
        <v>5.0000000000000001E-3</v>
      </c>
      <c r="Z120" s="1096">
        <v>1.4999999999999999E-2</v>
      </c>
      <c r="AA120" s="1096">
        <v>0.1</v>
      </c>
      <c r="AB120" s="1096">
        <v>0.22500000000000001</v>
      </c>
      <c r="AC120" s="1097">
        <v>1E-3</v>
      </c>
      <c r="AD120" s="1230" t="str">
        <f t="shared" si="70"/>
        <v>►</v>
      </c>
      <c r="AE120" s="1231" t="str">
        <f t="shared" si="71"/>
        <v/>
      </c>
      <c r="AF120" s="1232">
        <f t="shared" si="56"/>
        <v>0</v>
      </c>
      <c r="AG120" s="1252">
        <f t="shared" si="61"/>
        <v>0</v>
      </c>
      <c r="AH120" s="1234">
        <f t="shared" si="62"/>
        <v>0</v>
      </c>
      <c r="AI120" s="1235">
        <f t="shared" si="63"/>
        <v>0</v>
      </c>
      <c r="AJ120" s="1236">
        <f t="shared" si="52"/>
        <v>0</v>
      </c>
      <c r="AK120" s="1237">
        <f t="shared" si="57"/>
        <v>0</v>
      </c>
      <c r="AL120" s="1238">
        <f t="shared" si="46"/>
        <v>0</v>
      </c>
      <c r="AM120" s="1268"/>
      <c r="AN120" s="1240" t="str">
        <f t="shared" si="69"/>
        <v/>
      </c>
      <c r="AO120" s="1241">
        <f t="shared" si="64"/>
        <v>0</v>
      </c>
      <c r="AP120" s="1242">
        <f t="shared" si="58"/>
        <v>0</v>
      </c>
      <c r="AQ120" s="1269" cm="1">
        <f t="array" ref="AQ120">IF(AF120&lt;&gt;1,0,IF(OR(AO120="",N(AO120)&lt;=0.000000001),"",IF(OR(AI120="",N(AI120)&lt;=0.000000001),0,IF(ISNUMBER(AO120),IFERROR(_xlfn.LET(_xlpm.r,_xlfn.XLOOKUP(U120,$BD$15:$BD$62,ROW($BD$15:$BD$62),_xlfn.XLOOKUP(U120,$BE$15:$BE$62,ROW($BE$15:$BE$62),_xlfn.XLOOKUP(U120,$BF$15:$BF$62,ROW($BF$15:$BF$62),""))),_xlpm.p,_xlpm.r-MIN(ROW($BD$15:$BD$62))+1,_xlpm.f,INDEX($BG$15:$BG$62,_xlpm.p),_xlpm.u,INDEX($BH$15:$BH$62,_xlpm.p),_xlpm.s,INDEX($BJ$15:$BJ$62,_xlpm.p),_xlpm.q,N(AO120)/_xlpm.f,IF(_xlpm.q&gt;=_xlpm.s,ROUND(_xlpm.q,1)&amp;" "&amp;U120&amp;" = "&amp;ROUND(_xlpm.q*_xlpm.f,1)&amp;" "&amp;_xlpm.u,ROUND(_xlpm.q,1)&amp;" "&amp;U120)),""),""))))</f>
        <v>0</v>
      </c>
      <c r="AR120" s="1259"/>
      <c r="AS120" s="1241">
        <f t="shared" si="72"/>
        <v>0</v>
      </c>
      <c r="AT120" s="1242" t="str">
        <f t="shared" si="65"/>
        <v/>
      </c>
      <c r="AU120" s="1245">
        <f t="shared" si="68"/>
        <v>0</v>
      </c>
      <c r="AV120" s="1246" t="str">
        <f t="shared" si="66"/>
        <v/>
      </c>
      <c r="AW120" s="1247">
        <v>1</v>
      </c>
      <c r="AX120" s="1248">
        <f t="shared" si="59"/>
        <v>0</v>
      </c>
      <c r="AY120" s="1249" t="str">
        <f t="shared" si="73"/>
        <v/>
      </c>
      <c r="AZ120" s="276" t="s">
        <v>22</v>
      </c>
      <c r="BA120" s="1221">
        <f t="shared" si="60"/>
        <v>0</v>
      </c>
      <c r="BB120" s="1222">
        <f t="shared" si="67"/>
        <v>0</v>
      </c>
      <c r="BQ120"/>
      <c r="BR120" s="1153" t="str">
        <f t="shared" si="51"/>
        <v>►</v>
      </c>
      <c r="BX120" s="1150"/>
      <c r="BY120"/>
      <c r="BZ120"/>
      <c r="CA120"/>
      <c r="CB120"/>
      <c r="CC120"/>
      <c r="CD120"/>
      <c r="CE120"/>
      <c r="CF120"/>
      <c r="CG120"/>
      <c r="CH120"/>
      <c r="CI120"/>
      <c r="CJ120"/>
      <c r="CK120"/>
      <c r="CL120"/>
      <c r="CM120"/>
      <c r="CN120"/>
      <c r="CO120"/>
      <c r="CP120"/>
      <c r="CQ120"/>
      <c r="CR120"/>
      <c r="CS120"/>
      <c r="CT120"/>
      <c r="CU120"/>
      <c r="CW120" s="3">
        <v>1</v>
      </c>
    </row>
    <row r="121" spans="1:101" s="877" customFormat="1" ht="21" customHeight="1">
      <c r="A121" s="1129" t="s">
        <v>22</v>
      </c>
      <c r="B121" s="1145" t="str">
        <f t="shared" si="50"/>
        <v>A</v>
      </c>
      <c r="C121" s="1190" cm="1">
        <f t="array" ref="C121">SUMPRODUCT(LEN(D121:J121))</f>
        <v>0</v>
      </c>
      <c r="D121" s="207"/>
      <c r="E121" s="212"/>
      <c r="F121" s="212"/>
      <c r="G121" s="212"/>
      <c r="H121" s="212"/>
      <c r="I121" s="212"/>
      <c r="J121" s="213"/>
      <c r="K121" s="528" t="s">
        <v>22</v>
      </c>
      <c r="L121" s="184" t="s">
        <v>11</v>
      </c>
      <c r="M121" s="185" t="str">
        <f>M107</f>
        <v>C COULIS DE MANGUE | pâtisserie--ENTREMET| Auteur &gt; recette Béghin Say de Jean-Jacques Borne MOF 1994</v>
      </c>
      <c r="N121" s="185">
        <f>N107</f>
        <v>18</v>
      </c>
      <c r="O121" s="186" t="str">
        <f>O107</f>
        <v>assiettes</v>
      </c>
      <c r="P121" s="187" t="str">
        <f>P107</f>
        <v>Recette mère ► MILLE-FEUILLE meringue et chiboust pamplemousse aux fraises des bois</v>
      </c>
      <c r="Q121" s="188" t="str">
        <f t="shared" ref="Q121:V121" si="74">Q108</f>
        <v>Col.6</v>
      </c>
      <c r="R121" s="188" t="str">
        <f t="shared" si="74"/>
        <v>Col.7</v>
      </c>
      <c r="S121" s="188" t="str">
        <f t="shared" si="74"/>
        <v>Col.8</v>
      </c>
      <c r="T121" s="188" t="str">
        <f t="shared" si="74"/>
        <v>Col.9</v>
      </c>
      <c r="U121" s="188" t="str">
        <f t="shared" si="74"/>
        <v>Col.10</v>
      </c>
      <c r="V121" s="188" t="str">
        <f t="shared" si="74"/>
        <v>Col.11</v>
      </c>
      <c r="W121" s="189" t="s">
        <v>171</v>
      </c>
      <c r="X121" s="190"/>
      <c r="Y121" s="190"/>
      <c r="Z121" s="191"/>
      <c r="AA121" s="191"/>
      <c r="AB121" s="192" t="s">
        <v>172</v>
      </c>
      <c r="AC121" s="193" t="s">
        <v>3406</v>
      </c>
      <c r="AD121" s="1230" t="str">
        <f t="shared" si="70"/>
        <v>►</v>
      </c>
      <c r="AE121" s="1231" t="str">
        <f t="shared" si="71"/>
        <v/>
      </c>
      <c r="AF121" s="1232">
        <f t="shared" si="56"/>
        <v>0</v>
      </c>
      <c r="AG121" s="1252">
        <f t="shared" si="61"/>
        <v>0</v>
      </c>
      <c r="AH121" s="1234">
        <f t="shared" si="62"/>
        <v>0</v>
      </c>
      <c r="AI121" s="1235">
        <f t="shared" si="63"/>
        <v>0</v>
      </c>
      <c r="AJ121" s="1236">
        <f t="shared" si="52"/>
        <v>0</v>
      </c>
      <c r="AK121" s="1253">
        <f t="shared" si="57"/>
        <v>0</v>
      </c>
      <c r="AL121" s="1254">
        <f t="shared" si="46"/>
        <v>0</v>
      </c>
      <c r="AM121" s="1268"/>
      <c r="AN121" s="1255" t="str">
        <f t="shared" si="69"/>
        <v/>
      </c>
      <c r="AO121" s="1256">
        <f t="shared" si="64"/>
        <v>0</v>
      </c>
      <c r="AP121" s="1257">
        <f t="shared" si="58"/>
        <v>0</v>
      </c>
      <c r="AQ121" s="1271" cm="1">
        <f t="array" ref="AQ121">IF(AF121&lt;&gt;1,0,IF(OR(AO121="",N(AO121)&lt;=0.000000001),"",IF(OR(AI121="",N(AI121)&lt;=0.000000001),0,IF(ISNUMBER(AO121),IFERROR(_xlfn.LET(_xlpm.r,_xlfn.XLOOKUP(U121,$BD$15:$BD$62,ROW($BD$15:$BD$62),_xlfn.XLOOKUP(U121,$BE$15:$BE$62,ROW($BE$15:$BE$62),_xlfn.XLOOKUP(U121,$BF$15:$BF$62,ROW($BF$15:$BF$62),""))),_xlpm.p,_xlpm.r-MIN(ROW($BD$15:$BD$62))+1,_xlpm.f,INDEX($BG$15:$BG$62,_xlpm.p),_xlpm.u,INDEX($BH$15:$BH$62,_xlpm.p),_xlpm.s,INDEX($BJ$15:$BJ$62,_xlpm.p),_xlpm.q,N(AO121)/_xlpm.f,IF(_xlpm.q&gt;=_xlpm.s,ROUND(_xlpm.q,1)&amp;" "&amp;U121&amp;" = "&amp;ROUND(_xlpm.q*_xlpm.f,1)&amp;" "&amp;_xlpm.u,ROUND(_xlpm.q,1)&amp;" "&amp;U121)),""),""))))</f>
        <v>0</v>
      </c>
      <c r="AR121" s="1259"/>
      <c r="AS121" s="1256">
        <f t="shared" si="72"/>
        <v>0</v>
      </c>
      <c r="AT121" s="1257" t="str">
        <f t="shared" si="65"/>
        <v/>
      </c>
      <c r="AU121" s="1260">
        <f t="shared" si="68"/>
        <v>0</v>
      </c>
      <c r="AV121" s="1261" t="str">
        <f t="shared" si="66"/>
        <v/>
      </c>
      <c r="AW121" s="1247"/>
      <c r="AX121" s="1262">
        <f t="shared" si="59"/>
        <v>0</v>
      </c>
      <c r="AY121" s="1249" t="str">
        <f t="shared" si="73"/>
        <v/>
      </c>
      <c r="AZ121" s="276" t="s">
        <v>22</v>
      </c>
      <c r="BA121" s="1221">
        <f t="shared" si="60"/>
        <v>0</v>
      </c>
      <c r="BB121" s="1222">
        <f t="shared" si="67"/>
        <v>0</v>
      </c>
      <c r="BQ121"/>
      <c r="BR121" s="1153" t="str">
        <f t="shared" si="51"/>
        <v>►</v>
      </c>
      <c r="BX121" s="1150"/>
      <c r="BY121"/>
      <c r="BZ121"/>
      <c r="CA121"/>
      <c r="CB121"/>
      <c r="CC121"/>
      <c r="CD121"/>
      <c r="CE121"/>
      <c r="CF121"/>
      <c r="CG121"/>
      <c r="CH121"/>
      <c r="CI121"/>
      <c r="CJ121"/>
      <c r="CK121"/>
      <c r="CL121"/>
      <c r="CM121"/>
      <c r="CN121"/>
      <c r="CO121"/>
      <c r="CP121"/>
      <c r="CQ121"/>
      <c r="CR121"/>
      <c r="CS121"/>
      <c r="CT121"/>
      <c r="CU121"/>
      <c r="CW121" s="3">
        <v>1</v>
      </c>
    </row>
    <row r="122" spans="1:101" s="877" customFormat="1" ht="21" customHeight="1">
      <c r="A122" s="1129" t="s">
        <v>22</v>
      </c>
      <c r="B122" s="1145" t="str">
        <f t="shared" si="50"/>
        <v>A</v>
      </c>
      <c r="C122" s="1190" cm="1">
        <f t="array" ref="C122">SUMPRODUCT(LEN(D122:J122))</f>
        <v>0</v>
      </c>
      <c r="D122" s="207"/>
      <c r="E122" s="212"/>
      <c r="F122" s="212"/>
      <c r="G122" s="212"/>
      <c r="H122" s="212"/>
      <c r="I122" s="212"/>
      <c r="J122" s="213"/>
      <c r="K122" s="528" t="s">
        <v>22</v>
      </c>
      <c r="L122" s="194" t="s">
        <v>11</v>
      </c>
      <c r="M122" s="195" t="str">
        <f>M107</f>
        <v>C COULIS DE MANGUE | pâtisserie--ENTREMET| Auteur &gt; recette Béghin Say de Jean-Jacques Borne MOF 1994</v>
      </c>
      <c r="N122" s="195">
        <f>N107</f>
        <v>18</v>
      </c>
      <c r="O122" s="196" t="str">
        <f>O107</f>
        <v>assiettes</v>
      </c>
      <c r="P122" s="197" t="str">
        <f>P107</f>
        <v>Recette mère ► MILLE-FEUILLE meringue et chiboust pamplemousse aux fraises des bois</v>
      </c>
      <c r="Q122" s="198" t="s">
        <v>174</v>
      </c>
      <c r="R122" s="199" t="s">
        <v>175</v>
      </c>
      <c r="S122" s="200"/>
      <c r="T122" s="200"/>
      <c r="U122" s="200"/>
      <c r="V122" s="200"/>
      <c r="W122" s="200"/>
      <c r="X122" s="200"/>
      <c r="Y122" s="201"/>
      <c r="Z122" s="202"/>
      <c r="AA122" s="203"/>
      <c r="AB122" s="204" t="s">
        <v>176</v>
      </c>
      <c r="AC122" s="205" t="s">
        <v>685</v>
      </c>
      <c r="AD122" s="1230" t="str">
        <f t="shared" si="70"/>
        <v>►</v>
      </c>
      <c r="AE122" s="1231" t="str">
        <f t="shared" si="71"/>
        <v/>
      </c>
      <c r="AF122" s="1232">
        <f t="shared" si="56"/>
        <v>0</v>
      </c>
      <c r="AG122" s="1252">
        <f t="shared" si="61"/>
        <v>0</v>
      </c>
      <c r="AH122" s="1234">
        <f t="shared" si="62"/>
        <v>0</v>
      </c>
      <c r="AI122" s="1235">
        <f t="shared" si="63"/>
        <v>0</v>
      </c>
      <c r="AJ122" s="1236">
        <f t="shared" si="52"/>
        <v>0</v>
      </c>
      <c r="AK122" s="1237">
        <f t="shared" si="57"/>
        <v>0</v>
      </c>
      <c r="AL122" s="1238">
        <f t="shared" si="46"/>
        <v>0</v>
      </c>
      <c r="AM122" s="1268"/>
      <c r="AN122" s="1240" t="str">
        <f t="shared" si="69"/>
        <v/>
      </c>
      <c r="AO122" s="1241">
        <f t="shared" si="64"/>
        <v>0</v>
      </c>
      <c r="AP122" s="1242">
        <f t="shared" si="58"/>
        <v>0</v>
      </c>
      <c r="AQ122" s="1269" cm="1">
        <f t="array" ref="AQ122">IF(AF122&lt;&gt;1,0,IF(OR(AO122="",N(AO122)&lt;=0.000000001),"",IF(OR(AI122="",N(AI122)&lt;=0.000000001),0,IF(ISNUMBER(AO122),IFERROR(_xlfn.LET(_xlpm.r,_xlfn.XLOOKUP(U122,$BD$15:$BD$62,ROW($BD$15:$BD$62),_xlfn.XLOOKUP(U122,$BE$15:$BE$62,ROW($BE$15:$BE$62),_xlfn.XLOOKUP(U122,$BF$15:$BF$62,ROW($BF$15:$BF$62),""))),_xlpm.p,_xlpm.r-MIN(ROW($BD$15:$BD$62))+1,_xlpm.f,INDEX($BG$15:$BG$62,_xlpm.p),_xlpm.u,INDEX($BH$15:$BH$62,_xlpm.p),_xlpm.s,INDEX($BJ$15:$BJ$62,_xlpm.p),_xlpm.q,N(AO122)/_xlpm.f,IF(_xlpm.q&gt;=_xlpm.s,ROUND(_xlpm.q,1)&amp;" "&amp;U122&amp;" = "&amp;ROUND(_xlpm.q*_xlpm.f,1)&amp;" "&amp;_xlpm.u,ROUND(_xlpm.q,1)&amp;" "&amp;U122)),""),""))))</f>
        <v>0</v>
      </c>
      <c r="AR122" s="1259"/>
      <c r="AS122" s="1241">
        <f t="shared" si="72"/>
        <v>0</v>
      </c>
      <c r="AT122" s="1242" t="str">
        <f t="shared" si="65"/>
        <v/>
      </c>
      <c r="AU122" s="1245">
        <f t="shared" si="68"/>
        <v>0</v>
      </c>
      <c r="AV122" s="1246" t="str">
        <f t="shared" si="66"/>
        <v/>
      </c>
      <c r="AW122" s="1247"/>
      <c r="AX122" s="1248">
        <f t="shared" si="59"/>
        <v>0</v>
      </c>
      <c r="AY122" s="1249" t="str">
        <f t="shared" si="73"/>
        <v/>
      </c>
      <c r="AZ122" s="276" t="s">
        <v>22</v>
      </c>
      <c r="BA122" s="1221">
        <f t="shared" si="60"/>
        <v>0</v>
      </c>
      <c r="BB122" s="1222">
        <f t="shared" si="67"/>
        <v>0</v>
      </c>
      <c r="BQ122"/>
      <c r="BR122" s="1153" t="str">
        <f t="shared" si="51"/>
        <v>►</v>
      </c>
      <c r="BX122" s="1150"/>
      <c r="BY122"/>
      <c r="BZ122"/>
      <c r="CA122"/>
      <c r="CB122"/>
      <c r="CC122"/>
      <c r="CD122"/>
      <c r="CE122"/>
      <c r="CF122"/>
      <c r="CG122"/>
      <c r="CH122"/>
      <c r="CI122"/>
      <c r="CJ122"/>
      <c r="CK122"/>
      <c r="CL122"/>
      <c r="CM122"/>
      <c r="CN122"/>
      <c r="CO122"/>
      <c r="CP122"/>
      <c r="CQ122"/>
      <c r="CR122"/>
      <c r="CS122"/>
      <c r="CT122"/>
      <c r="CU122"/>
      <c r="CW122" s="3">
        <v>1</v>
      </c>
    </row>
    <row r="123" spans="1:101" s="877" customFormat="1" ht="21" customHeight="1">
      <c r="A123" s="1129" t="s">
        <v>22</v>
      </c>
      <c r="B123" s="1145" t="str">
        <f t="shared" si="50"/>
        <v>►</v>
      </c>
      <c r="C123" s="1190" cm="1">
        <f t="array" ref="C123">SUMPRODUCT(LEN(D123:J123))</f>
        <v>0</v>
      </c>
      <c r="D123" s="207"/>
      <c r="E123" s="212"/>
      <c r="F123" s="212"/>
      <c r="G123" s="212"/>
      <c r="H123" s="212"/>
      <c r="I123" s="212"/>
      <c r="J123" s="213"/>
      <c r="K123" s="528" t="s">
        <v>22</v>
      </c>
      <c r="L123" s="120" t="str">
        <f t="shared" ref="L123:L133" si="75">IF(OR(Q123&lt;&gt;"",R123&lt;&gt; "",S123&lt;&gt;"",T123&lt;&gt;""),"A", "►")</f>
        <v>►</v>
      </c>
      <c r="M123" s="195" t="str">
        <f>M107</f>
        <v>C COULIS DE MANGUE | pâtisserie--ENTREMET| Auteur &gt; recette Béghin Say de Jean-Jacques Borne MOF 1994</v>
      </c>
      <c r="N123" s="195">
        <f>N107</f>
        <v>18</v>
      </c>
      <c r="O123" s="196" t="str">
        <f>O107</f>
        <v>assiettes</v>
      </c>
      <c r="P123" s="197" t="str">
        <f>P107</f>
        <v>Recette mère ► MILLE-FEUILLE meringue et chiboust pamplemousse aux fraises des bois</v>
      </c>
      <c r="Q123" s="207"/>
      <c r="R123" s="208"/>
      <c r="S123" s="208"/>
      <c r="T123" s="208"/>
      <c r="U123" s="208"/>
      <c r="V123" s="208"/>
      <c r="W123" s="208"/>
      <c r="X123" s="208"/>
      <c r="Y123" s="209"/>
      <c r="Z123" s="9"/>
      <c r="AA123" s="9"/>
      <c r="AB123" s="210" t="s">
        <v>180</v>
      </c>
      <c r="AC123" s="211">
        <v>3.472222222222222E-3</v>
      </c>
      <c r="AD123" s="1230" t="str">
        <f t="shared" si="70"/>
        <v>►</v>
      </c>
      <c r="AE123" s="1231" t="str">
        <f t="shared" si="71"/>
        <v/>
      </c>
      <c r="AF123" s="1232">
        <f t="shared" si="56"/>
        <v>0</v>
      </c>
      <c r="AG123" s="1252">
        <f t="shared" si="61"/>
        <v>0</v>
      </c>
      <c r="AH123" s="1234">
        <f t="shared" si="62"/>
        <v>0</v>
      </c>
      <c r="AI123" s="1235">
        <f t="shared" si="63"/>
        <v>0</v>
      </c>
      <c r="AJ123" s="1236">
        <f t="shared" si="52"/>
        <v>0</v>
      </c>
      <c r="AK123" s="1253">
        <f t="shared" si="57"/>
        <v>0</v>
      </c>
      <c r="AL123" s="1254">
        <f t="shared" si="46"/>
        <v>0</v>
      </c>
      <c r="AM123" s="1268"/>
      <c r="AN123" s="1255" t="str">
        <f t="shared" si="69"/>
        <v/>
      </c>
      <c r="AO123" s="1256">
        <f t="shared" si="64"/>
        <v>0</v>
      </c>
      <c r="AP123" s="1257">
        <f t="shared" si="58"/>
        <v>0</v>
      </c>
      <c r="AQ123" s="1271" cm="1">
        <f t="array" ref="AQ123">IF(AF123&lt;&gt;1,0,IF(OR(AO123="",N(AO123)&lt;=0.000000001),"",IF(OR(AI123="",N(AI123)&lt;=0.000000001),0,IF(ISNUMBER(AO123),IFERROR(_xlfn.LET(_xlpm.r,_xlfn.XLOOKUP(U123,$BD$15:$BD$62,ROW($BD$15:$BD$62),_xlfn.XLOOKUP(U123,$BE$15:$BE$62,ROW($BE$15:$BE$62),_xlfn.XLOOKUP(U123,$BF$15:$BF$62,ROW($BF$15:$BF$62),""))),_xlpm.p,_xlpm.r-MIN(ROW($BD$15:$BD$62))+1,_xlpm.f,INDEX($BG$15:$BG$62,_xlpm.p),_xlpm.u,INDEX($BH$15:$BH$62,_xlpm.p),_xlpm.s,INDEX($BJ$15:$BJ$62,_xlpm.p),_xlpm.q,N(AO123)/_xlpm.f,IF(_xlpm.q&gt;=_xlpm.s,ROUND(_xlpm.q,1)&amp;" "&amp;U123&amp;" = "&amp;ROUND(_xlpm.q*_xlpm.f,1)&amp;" "&amp;_xlpm.u,ROUND(_xlpm.q,1)&amp;" "&amp;U123)),""),""))))</f>
        <v>0</v>
      </c>
      <c r="AR123" s="1259"/>
      <c r="AS123" s="1256">
        <f t="shared" si="72"/>
        <v>0</v>
      </c>
      <c r="AT123" s="1257" t="str">
        <f t="shared" si="65"/>
        <v/>
      </c>
      <c r="AU123" s="1260">
        <f t="shared" si="68"/>
        <v>0</v>
      </c>
      <c r="AV123" s="1261" t="str">
        <f t="shared" si="66"/>
        <v/>
      </c>
      <c r="AW123" s="1247"/>
      <c r="AX123" s="1262">
        <f t="shared" si="59"/>
        <v>0</v>
      </c>
      <c r="AY123" s="1249" t="str">
        <f t="shared" si="73"/>
        <v/>
      </c>
      <c r="AZ123" s="276" t="s">
        <v>22</v>
      </c>
      <c r="BA123" s="1221">
        <f t="shared" si="60"/>
        <v>0</v>
      </c>
      <c r="BB123" s="1222">
        <f t="shared" si="67"/>
        <v>0</v>
      </c>
      <c r="BQ123"/>
      <c r="BR123" s="1153" t="str">
        <f t="shared" si="51"/>
        <v>►</v>
      </c>
      <c r="BX123" s="1150"/>
      <c r="BY123"/>
      <c r="BZ123"/>
      <c r="CA123"/>
      <c r="CB123"/>
      <c r="CC123"/>
      <c r="CD123"/>
      <c r="CE123"/>
      <c r="CF123"/>
      <c r="CG123"/>
      <c r="CH123"/>
      <c r="CI123"/>
      <c r="CJ123"/>
      <c r="CK123"/>
      <c r="CL123"/>
      <c r="CM123"/>
      <c r="CN123"/>
      <c r="CO123"/>
      <c r="CP123"/>
      <c r="CQ123"/>
      <c r="CR123"/>
      <c r="CS123"/>
      <c r="CT123"/>
      <c r="CU123"/>
      <c r="CW123" s="3">
        <v>1</v>
      </c>
    </row>
    <row r="124" spans="1:101" s="877" customFormat="1" ht="21" customHeight="1">
      <c r="A124" s="1129" t="s">
        <v>22</v>
      </c>
      <c r="B124" s="1145" t="str">
        <f t="shared" si="50"/>
        <v>►</v>
      </c>
      <c r="C124" s="1190" cm="1">
        <f t="array" ref="C124">SUMPRODUCT(LEN(D124:J124))</f>
        <v>0</v>
      </c>
      <c r="D124" s="207"/>
      <c r="E124" s="212"/>
      <c r="F124" s="212"/>
      <c r="G124" s="212"/>
      <c r="H124" s="212"/>
      <c r="I124" s="212"/>
      <c r="J124" s="213"/>
      <c r="K124" s="528" t="s">
        <v>22</v>
      </c>
      <c r="L124" s="120" t="str">
        <f t="shared" si="75"/>
        <v>►</v>
      </c>
      <c r="M124" s="195" t="str">
        <f>M107</f>
        <v>C COULIS DE MANGUE | pâtisserie--ENTREMET| Auteur &gt; recette Béghin Say de Jean-Jacques Borne MOF 1994</v>
      </c>
      <c r="N124" s="195">
        <f>N107</f>
        <v>18</v>
      </c>
      <c r="O124" s="196" t="str">
        <f>O107</f>
        <v>assiettes</v>
      </c>
      <c r="P124" s="197" t="str">
        <f>P107</f>
        <v>Recette mère ► MILLE-FEUILLE meringue et chiboust pamplemousse aux fraises des bois</v>
      </c>
      <c r="Q124" s="207"/>
      <c r="R124" s="212"/>
      <c r="S124" s="212"/>
      <c r="T124" s="212"/>
      <c r="U124" s="212"/>
      <c r="V124" s="212"/>
      <c r="W124" s="212"/>
      <c r="X124" s="212"/>
      <c r="Y124" s="213"/>
      <c r="Z124" s="9"/>
      <c r="AA124" s="9"/>
      <c r="AB124" s="210" t="s">
        <v>182</v>
      </c>
      <c r="AC124" s="214">
        <v>3.472222222222222E-3</v>
      </c>
      <c r="AD124" s="1230" t="str">
        <f t="shared" si="70"/>
        <v>►</v>
      </c>
      <c r="AE124" s="1231" t="str">
        <f t="shared" si="71"/>
        <v/>
      </c>
      <c r="AF124" s="1232">
        <f t="shared" si="56"/>
        <v>0</v>
      </c>
      <c r="AG124" s="1252">
        <f t="shared" si="61"/>
        <v>0</v>
      </c>
      <c r="AH124" s="1234">
        <f t="shared" si="62"/>
        <v>0</v>
      </c>
      <c r="AI124" s="1235">
        <f t="shared" si="63"/>
        <v>0</v>
      </c>
      <c r="AJ124" s="1236">
        <f t="shared" si="52"/>
        <v>0</v>
      </c>
      <c r="AK124" s="1237">
        <f t="shared" si="57"/>
        <v>0</v>
      </c>
      <c r="AL124" s="1238">
        <f t="shared" ref="AL124:AL187" si="76">IF(TRIM(AE124)="▼ recette suivante",AE124,IF(AK124&gt;0,AN$9,0))</f>
        <v>0</v>
      </c>
      <c r="AM124" s="1268"/>
      <c r="AN124" s="1240" t="str">
        <f t="shared" si="69"/>
        <v/>
      </c>
      <c r="AO124" s="1241">
        <f t="shared" si="64"/>
        <v>0</v>
      </c>
      <c r="AP124" s="1242">
        <f t="shared" si="58"/>
        <v>0</v>
      </c>
      <c r="AQ124" s="1269" cm="1">
        <f t="array" ref="AQ124">IF(AF124&lt;&gt;1,0,IF(OR(AO124="",N(AO124)&lt;=0.000000001),"",IF(OR(AI124="",N(AI124)&lt;=0.000000001),0,IF(ISNUMBER(AO124),IFERROR(_xlfn.LET(_xlpm.r,_xlfn.XLOOKUP(U124,$BD$15:$BD$62,ROW($BD$15:$BD$62),_xlfn.XLOOKUP(U124,$BE$15:$BE$62,ROW($BE$15:$BE$62),_xlfn.XLOOKUP(U124,$BF$15:$BF$62,ROW($BF$15:$BF$62),""))),_xlpm.p,_xlpm.r-MIN(ROW($BD$15:$BD$62))+1,_xlpm.f,INDEX($BG$15:$BG$62,_xlpm.p),_xlpm.u,INDEX($BH$15:$BH$62,_xlpm.p),_xlpm.s,INDEX($BJ$15:$BJ$62,_xlpm.p),_xlpm.q,N(AO124)/_xlpm.f,IF(_xlpm.q&gt;=_xlpm.s,ROUND(_xlpm.q,1)&amp;" "&amp;U124&amp;" = "&amp;ROUND(_xlpm.q*_xlpm.f,1)&amp;" "&amp;_xlpm.u,ROUND(_xlpm.q,1)&amp;" "&amp;U124)),""),""))))</f>
        <v>0</v>
      </c>
      <c r="AR124" s="1259"/>
      <c r="AS124" s="1241">
        <f t="shared" si="72"/>
        <v>0</v>
      </c>
      <c r="AT124" s="1242" t="str">
        <f t="shared" si="65"/>
        <v/>
      </c>
      <c r="AU124" s="1245">
        <f t="shared" si="68"/>
        <v>0</v>
      </c>
      <c r="AV124" s="1246" t="str">
        <f t="shared" si="66"/>
        <v/>
      </c>
      <c r="AW124" s="1247"/>
      <c r="AX124" s="1248">
        <f t="shared" si="59"/>
        <v>0</v>
      </c>
      <c r="AY124" s="1249" t="str">
        <f t="shared" si="73"/>
        <v/>
      </c>
      <c r="AZ124" s="276" t="s">
        <v>22</v>
      </c>
      <c r="BA124" s="1221">
        <f t="shared" si="60"/>
        <v>0</v>
      </c>
      <c r="BB124" s="1222">
        <f t="shared" si="67"/>
        <v>0</v>
      </c>
      <c r="BQ124"/>
      <c r="BR124" s="1153" t="str">
        <f t="shared" si="51"/>
        <v>►</v>
      </c>
      <c r="BX124" s="1150"/>
      <c r="BY124"/>
      <c r="BZ124"/>
      <c r="CA124"/>
      <c r="CB124"/>
      <c r="CC124"/>
      <c r="CD124"/>
      <c r="CE124"/>
      <c r="CF124"/>
      <c r="CG124"/>
      <c r="CH124"/>
      <c r="CI124"/>
      <c r="CJ124"/>
      <c r="CK124"/>
      <c r="CL124"/>
      <c r="CM124"/>
      <c r="CN124"/>
      <c r="CO124"/>
      <c r="CP124"/>
      <c r="CQ124"/>
      <c r="CR124"/>
      <c r="CS124"/>
      <c r="CT124"/>
      <c r="CU124"/>
      <c r="CW124" s="3">
        <v>1</v>
      </c>
    </row>
    <row r="125" spans="1:101" s="877" customFormat="1" ht="21" customHeight="1">
      <c r="A125" s="1129" t="s">
        <v>22</v>
      </c>
      <c r="B125" s="1145" t="str">
        <f t="shared" si="50"/>
        <v>►</v>
      </c>
      <c r="C125" s="1190" cm="1">
        <f t="array" ref="C125">SUMPRODUCT(LEN(D125:J125))</f>
        <v>0</v>
      </c>
      <c r="D125" s="207"/>
      <c r="E125" s="212"/>
      <c r="F125" s="212"/>
      <c r="G125" s="212"/>
      <c r="H125" s="212"/>
      <c r="I125" s="212"/>
      <c r="J125" s="213"/>
      <c r="K125" s="528" t="s">
        <v>22</v>
      </c>
      <c r="L125" s="120" t="str">
        <f t="shared" si="75"/>
        <v>►</v>
      </c>
      <c r="M125" s="195" t="str">
        <f>M107</f>
        <v>C COULIS DE MANGUE | pâtisserie--ENTREMET| Auteur &gt; recette Béghin Say de Jean-Jacques Borne MOF 1994</v>
      </c>
      <c r="N125" s="195">
        <f>N107</f>
        <v>18</v>
      </c>
      <c r="O125" s="196" t="str">
        <f>O107</f>
        <v>assiettes</v>
      </c>
      <c r="P125" s="197" t="str">
        <f>P107</f>
        <v>Recette mère ► MILLE-FEUILLE meringue et chiboust pamplemousse aux fraises des bois</v>
      </c>
      <c r="Q125" s="207"/>
      <c r="R125" s="212"/>
      <c r="S125" s="212"/>
      <c r="T125" s="212"/>
      <c r="U125" s="212"/>
      <c r="V125" s="212"/>
      <c r="W125" s="212"/>
      <c r="X125" s="212"/>
      <c r="Y125" s="213"/>
      <c r="Z125" s="9"/>
      <c r="AA125" s="9"/>
      <c r="AB125" s="210" t="s">
        <v>190</v>
      </c>
      <c r="AC125" s="215">
        <v>3.472222222222222E-3</v>
      </c>
      <c r="AD125" s="1230" t="str">
        <f t="shared" si="70"/>
        <v>►</v>
      </c>
      <c r="AE125" s="1231" t="str">
        <f t="shared" si="71"/>
        <v/>
      </c>
      <c r="AF125" s="1232">
        <f t="shared" si="56"/>
        <v>0</v>
      </c>
      <c r="AG125" s="1252">
        <f t="shared" si="61"/>
        <v>0</v>
      </c>
      <c r="AH125" s="1234">
        <f t="shared" si="62"/>
        <v>0</v>
      </c>
      <c r="AI125" s="1235">
        <f t="shared" si="63"/>
        <v>0</v>
      </c>
      <c r="AJ125" s="1236">
        <f t="shared" si="52"/>
        <v>0</v>
      </c>
      <c r="AK125" s="1253">
        <f t="shared" si="57"/>
        <v>0</v>
      </c>
      <c r="AL125" s="1254">
        <f t="shared" si="76"/>
        <v>0</v>
      </c>
      <c r="AM125" s="1268"/>
      <c r="AN125" s="1255" t="str">
        <f t="shared" si="69"/>
        <v/>
      </c>
      <c r="AO125" s="1256">
        <f t="shared" si="64"/>
        <v>0</v>
      </c>
      <c r="AP125" s="1257">
        <f t="shared" si="58"/>
        <v>0</v>
      </c>
      <c r="AQ125" s="1271" cm="1">
        <f t="array" ref="AQ125">IF(AF125&lt;&gt;1,0,IF(OR(AO125="",N(AO125)&lt;=0.000000001),"",IF(OR(AI125="",N(AI125)&lt;=0.000000001),0,IF(ISNUMBER(AO125),IFERROR(_xlfn.LET(_xlpm.r,_xlfn.XLOOKUP(U125,$BD$15:$BD$62,ROW($BD$15:$BD$62),_xlfn.XLOOKUP(U125,$BE$15:$BE$62,ROW($BE$15:$BE$62),_xlfn.XLOOKUP(U125,$BF$15:$BF$62,ROW($BF$15:$BF$62),""))),_xlpm.p,_xlpm.r-MIN(ROW($BD$15:$BD$62))+1,_xlpm.f,INDEX($BG$15:$BG$62,_xlpm.p),_xlpm.u,INDEX($BH$15:$BH$62,_xlpm.p),_xlpm.s,INDEX($BJ$15:$BJ$62,_xlpm.p),_xlpm.q,N(AO125)/_xlpm.f,IF(_xlpm.q&gt;=_xlpm.s,ROUND(_xlpm.q,1)&amp;" "&amp;U125&amp;" = "&amp;ROUND(_xlpm.q*_xlpm.f,1)&amp;" "&amp;_xlpm.u,ROUND(_xlpm.q,1)&amp;" "&amp;U125)),""),""))))</f>
        <v>0</v>
      </c>
      <c r="AR125" s="1259"/>
      <c r="AS125" s="1256">
        <f t="shared" si="72"/>
        <v>0</v>
      </c>
      <c r="AT125" s="1257" t="str">
        <f t="shared" si="65"/>
        <v/>
      </c>
      <c r="AU125" s="1260">
        <f t="shared" si="68"/>
        <v>0</v>
      </c>
      <c r="AV125" s="1261" t="str">
        <f t="shared" si="66"/>
        <v/>
      </c>
      <c r="AW125" s="1247"/>
      <c r="AX125" s="1262">
        <f t="shared" si="59"/>
        <v>0</v>
      </c>
      <c r="AY125" s="1249" t="str">
        <f t="shared" si="73"/>
        <v/>
      </c>
      <c r="AZ125" s="276" t="s">
        <v>22</v>
      </c>
      <c r="BA125" s="1221">
        <f t="shared" si="60"/>
        <v>0</v>
      </c>
      <c r="BB125" s="1222">
        <f t="shared" si="67"/>
        <v>0</v>
      </c>
      <c r="BQ125"/>
      <c r="BR125" s="1153" t="str">
        <f t="shared" si="51"/>
        <v>►</v>
      </c>
      <c r="BX125" s="1150"/>
      <c r="BY125"/>
      <c r="BZ125"/>
      <c r="CA125"/>
      <c r="CB125"/>
      <c r="CC125"/>
      <c r="CD125"/>
      <c r="CE125"/>
      <c r="CF125"/>
      <c r="CG125"/>
      <c r="CH125"/>
      <c r="CI125"/>
      <c r="CJ125"/>
      <c r="CK125"/>
      <c r="CL125"/>
      <c r="CM125"/>
      <c r="CN125"/>
      <c r="CO125"/>
      <c r="CP125"/>
      <c r="CQ125"/>
      <c r="CR125"/>
      <c r="CS125"/>
      <c r="CT125"/>
      <c r="CU125"/>
      <c r="CW125" s="3">
        <v>1</v>
      </c>
    </row>
    <row r="126" spans="1:101" s="877" customFormat="1" ht="21" customHeight="1">
      <c r="A126" s="1129" t="s">
        <v>22</v>
      </c>
      <c r="B126" s="1145" t="str">
        <f t="shared" si="50"/>
        <v>►</v>
      </c>
      <c r="C126" s="1190" cm="1">
        <f t="array" ref="C126">SUMPRODUCT(LEN(D126:J126))</f>
        <v>0</v>
      </c>
      <c r="D126" s="207"/>
      <c r="E126" s="212"/>
      <c r="F126" s="212"/>
      <c r="G126" s="212"/>
      <c r="H126" s="212"/>
      <c r="I126" s="212"/>
      <c r="J126" s="213"/>
      <c r="K126" s="528" t="s">
        <v>22</v>
      </c>
      <c r="L126" s="120" t="str">
        <f t="shared" si="75"/>
        <v>►</v>
      </c>
      <c r="M126" s="195" t="str">
        <f>M107</f>
        <v>C COULIS DE MANGUE | pâtisserie--ENTREMET| Auteur &gt; recette Béghin Say de Jean-Jacques Borne MOF 1994</v>
      </c>
      <c r="N126" s="195">
        <f>N107</f>
        <v>18</v>
      </c>
      <c r="O126" s="196" t="str">
        <f>O107</f>
        <v>assiettes</v>
      </c>
      <c r="P126" s="197" t="str">
        <f>P107</f>
        <v>Recette mère ► MILLE-FEUILLE meringue et chiboust pamplemousse aux fraises des bois</v>
      </c>
      <c r="Q126" s="207"/>
      <c r="R126" s="212"/>
      <c r="S126" s="212"/>
      <c r="T126" s="212"/>
      <c r="U126" s="212"/>
      <c r="V126" s="212"/>
      <c r="W126" s="212"/>
      <c r="X126" s="212"/>
      <c r="Y126" s="213"/>
      <c r="Z126" s="9"/>
      <c r="AA126" s="9"/>
      <c r="AB126" s="216" t="s">
        <v>191</v>
      </c>
      <c r="AC126" s="217">
        <f>AC123+AC124+AC125</f>
        <v>1.0416666666666666E-2</v>
      </c>
      <c r="AD126" s="1230" t="str">
        <f t="shared" si="70"/>
        <v>►</v>
      </c>
      <c r="AE126" s="1231" t="str">
        <f t="shared" si="71"/>
        <v/>
      </c>
      <c r="AF126" s="1232">
        <f t="shared" si="56"/>
        <v>0</v>
      </c>
      <c r="AG126" s="1252">
        <f t="shared" si="61"/>
        <v>0</v>
      </c>
      <c r="AH126" s="1234">
        <f t="shared" si="62"/>
        <v>0</v>
      </c>
      <c r="AI126" s="1235">
        <f t="shared" si="63"/>
        <v>0</v>
      </c>
      <c r="AJ126" s="1236">
        <f t="shared" si="52"/>
        <v>0</v>
      </c>
      <c r="AK126" s="1237">
        <f t="shared" si="57"/>
        <v>0</v>
      </c>
      <c r="AL126" s="1238">
        <f t="shared" si="76"/>
        <v>0</v>
      </c>
      <c r="AM126" s="1268"/>
      <c r="AN126" s="1240" t="str">
        <f t="shared" si="69"/>
        <v/>
      </c>
      <c r="AO126" s="1241">
        <f t="shared" si="64"/>
        <v>0</v>
      </c>
      <c r="AP126" s="1242">
        <f t="shared" si="58"/>
        <v>0</v>
      </c>
      <c r="AQ126" s="1269" cm="1">
        <f t="array" ref="AQ126">IF(AF126&lt;&gt;1,0,IF(OR(AO126="",N(AO126)&lt;=0.000000001),"",IF(OR(AI126="",N(AI126)&lt;=0.000000001),0,IF(ISNUMBER(AO126),IFERROR(_xlfn.LET(_xlpm.r,_xlfn.XLOOKUP(U126,$BD$15:$BD$62,ROW($BD$15:$BD$62),_xlfn.XLOOKUP(U126,$BE$15:$BE$62,ROW($BE$15:$BE$62),_xlfn.XLOOKUP(U126,$BF$15:$BF$62,ROW($BF$15:$BF$62),""))),_xlpm.p,_xlpm.r-MIN(ROW($BD$15:$BD$62))+1,_xlpm.f,INDEX($BG$15:$BG$62,_xlpm.p),_xlpm.u,INDEX($BH$15:$BH$62,_xlpm.p),_xlpm.s,INDEX($BJ$15:$BJ$62,_xlpm.p),_xlpm.q,N(AO126)/_xlpm.f,IF(_xlpm.q&gt;=_xlpm.s,ROUND(_xlpm.q,1)&amp;" "&amp;U126&amp;" = "&amp;ROUND(_xlpm.q*_xlpm.f,1)&amp;" "&amp;_xlpm.u,ROUND(_xlpm.q,1)&amp;" "&amp;U126)),""),""))))</f>
        <v>0</v>
      </c>
      <c r="AR126" s="1259"/>
      <c r="AS126" s="1241">
        <f t="shared" si="72"/>
        <v>0</v>
      </c>
      <c r="AT126" s="1242" t="str">
        <f t="shared" si="65"/>
        <v/>
      </c>
      <c r="AU126" s="1245">
        <f t="shared" si="68"/>
        <v>0</v>
      </c>
      <c r="AV126" s="1246" t="str">
        <f t="shared" si="66"/>
        <v/>
      </c>
      <c r="AW126" s="1247"/>
      <c r="AX126" s="1248">
        <f t="shared" si="59"/>
        <v>0</v>
      </c>
      <c r="AY126" s="1249" t="str">
        <f t="shared" si="73"/>
        <v/>
      </c>
      <c r="AZ126" s="276" t="s">
        <v>22</v>
      </c>
      <c r="BA126" s="1221">
        <f t="shared" si="60"/>
        <v>0</v>
      </c>
      <c r="BB126" s="1222">
        <f t="shared" si="67"/>
        <v>0</v>
      </c>
      <c r="BQ126"/>
      <c r="BR126" s="1153" t="str">
        <f t="shared" si="51"/>
        <v>►</v>
      </c>
      <c r="BX126" s="1150"/>
      <c r="BY126"/>
      <c r="BZ126"/>
      <c r="CA126"/>
      <c r="CB126"/>
      <c r="CC126"/>
      <c r="CD126"/>
      <c r="CE126"/>
      <c r="CF126"/>
      <c r="CG126"/>
      <c r="CH126"/>
      <c r="CI126"/>
      <c r="CJ126"/>
      <c r="CK126"/>
      <c r="CL126"/>
      <c r="CM126"/>
      <c r="CN126"/>
      <c r="CO126"/>
      <c r="CP126"/>
      <c r="CQ126"/>
      <c r="CR126"/>
      <c r="CS126"/>
      <c r="CT126"/>
      <c r="CU126"/>
      <c r="CW126" s="3">
        <v>1</v>
      </c>
    </row>
    <row r="127" spans="1:101" s="877" customFormat="1" ht="21" customHeight="1">
      <c r="A127" s="1129" t="s">
        <v>22</v>
      </c>
      <c r="B127" s="1145" t="str">
        <f t="shared" si="50"/>
        <v>►</v>
      </c>
      <c r="C127" s="1190" cm="1">
        <f t="array" ref="C127">SUMPRODUCT(LEN(D127:J127))</f>
        <v>0</v>
      </c>
      <c r="D127" s="207"/>
      <c r="E127" s="212"/>
      <c r="F127" s="212"/>
      <c r="G127" s="212"/>
      <c r="H127" s="212"/>
      <c r="I127" s="212"/>
      <c r="J127" s="213"/>
      <c r="K127" s="528" t="s">
        <v>22</v>
      </c>
      <c r="L127" s="120" t="str">
        <f t="shared" si="75"/>
        <v>►</v>
      </c>
      <c r="M127" s="195" t="str">
        <f>M107</f>
        <v>C COULIS DE MANGUE | pâtisserie--ENTREMET| Auteur &gt; recette Béghin Say de Jean-Jacques Borne MOF 1994</v>
      </c>
      <c r="N127" s="195">
        <f>N107</f>
        <v>18</v>
      </c>
      <c r="O127" s="196" t="str">
        <f>O107</f>
        <v>assiettes</v>
      </c>
      <c r="P127" s="197" t="str">
        <f>P107</f>
        <v>Recette mère ► MILLE-FEUILLE meringue et chiboust pamplemousse aux fraises des bois</v>
      </c>
      <c r="Q127" s="207"/>
      <c r="R127" s="212"/>
      <c r="S127" s="212"/>
      <c r="T127" s="212"/>
      <c r="U127" s="212"/>
      <c r="V127" s="212"/>
      <c r="W127" s="212"/>
      <c r="X127" s="212"/>
      <c r="Y127" s="213"/>
      <c r="Z127" s="1757" t="s">
        <v>1932</v>
      </c>
      <c r="AA127" s="1758"/>
      <c r="AB127" s="1758"/>
      <c r="AC127" s="1759"/>
      <c r="AD127" s="1230" t="str">
        <f t="shared" si="70"/>
        <v>►</v>
      </c>
      <c r="AE127" s="1231" t="str">
        <f t="shared" si="71"/>
        <v/>
      </c>
      <c r="AF127" s="1232">
        <f t="shared" si="56"/>
        <v>0</v>
      </c>
      <c r="AG127" s="1252">
        <f t="shared" si="61"/>
        <v>0</v>
      </c>
      <c r="AH127" s="1234">
        <f t="shared" si="62"/>
        <v>0</v>
      </c>
      <c r="AI127" s="1235">
        <f t="shared" si="63"/>
        <v>0</v>
      </c>
      <c r="AJ127" s="1236">
        <f t="shared" si="52"/>
        <v>0</v>
      </c>
      <c r="AK127" s="1253">
        <f t="shared" si="57"/>
        <v>0</v>
      </c>
      <c r="AL127" s="1254">
        <f t="shared" si="76"/>
        <v>0</v>
      </c>
      <c r="AM127" s="1268"/>
      <c r="AN127" s="1255" t="str">
        <f t="shared" si="69"/>
        <v/>
      </c>
      <c r="AO127" s="1256">
        <f t="shared" si="64"/>
        <v>0</v>
      </c>
      <c r="AP127" s="1257">
        <f t="shared" si="58"/>
        <v>0</v>
      </c>
      <c r="AQ127" s="1271" cm="1">
        <f t="array" ref="AQ127">IF(AF127&lt;&gt;1,0,IF(OR(AO127="",N(AO127)&lt;=0.000000001),"",IF(OR(AI127="",N(AI127)&lt;=0.000000001),0,IF(ISNUMBER(AO127),IFERROR(_xlfn.LET(_xlpm.r,_xlfn.XLOOKUP(U127,$BD$15:$BD$62,ROW($BD$15:$BD$62),_xlfn.XLOOKUP(U127,$BE$15:$BE$62,ROW($BE$15:$BE$62),_xlfn.XLOOKUP(U127,$BF$15:$BF$62,ROW($BF$15:$BF$62),""))),_xlpm.p,_xlpm.r-MIN(ROW($BD$15:$BD$62))+1,_xlpm.f,INDEX($BG$15:$BG$62,_xlpm.p),_xlpm.u,INDEX($BH$15:$BH$62,_xlpm.p),_xlpm.s,INDEX($BJ$15:$BJ$62,_xlpm.p),_xlpm.q,N(AO127)/_xlpm.f,IF(_xlpm.q&gt;=_xlpm.s,ROUND(_xlpm.q,1)&amp;" "&amp;U127&amp;" = "&amp;ROUND(_xlpm.q*_xlpm.f,1)&amp;" "&amp;_xlpm.u,ROUND(_xlpm.q,1)&amp;" "&amp;U127)),""),""))))</f>
        <v>0</v>
      </c>
      <c r="AR127" s="1259"/>
      <c r="AS127" s="1256">
        <f t="shared" si="72"/>
        <v>0</v>
      </c>
      <c r="AT127" s="1257" t="str">
        <f t="shared" si="65"/>
        <v/>
      </c>
      <c r="AU127" s="1260">
        <f t="shared" si="68"/>
        <v>0</v>
      </c>
      <c r="AV127" s="1261" t="str">
        <f t="shared" si="66"/>
        <v/>
      </c>
      <c r="AW127" s="1247"/>
      <c r="AX127" s="1262">
        <f t="shared" si="59"/>
        <v>0</v>
      </c>
      <c r="AY127" s="1249" t="str">
        <f t="shared" si="73"/>
        <v/>
      </c>
      <c r="AZ127" s="276" t="s">
        <v>22</v>
      </c>
      <c r="BA127" s="1221">
        <f t="shared" si="60"/>
        <v>0</v>
      </c>
      <c r="BB127" s="1222">
        <f t="shared" si="67"/>
        <v>0</v>
      </c>
      <c r="BL127"/>
      <c r="BM127"/>
      <c r="BN127"/>
      <c r="BO127"/>
      <c r="BP127"/>
      <c r="BQ127"/>
      <c r="BR127" s="1153" t="str">
        <f t="shared" si="51"/>
        <v>►</v>
      </c>
      <c r="BX127" s="1150"/>
      <c r="CW127" s="3">
        <v>1</v>
      </c>
    </row>
    <row r="128" spans="1:101" s="877" customFormat="1" ht="21" customHeight="1">
      <c r="A128" s="1129" t="s">
        <v>22</v>
      </c>
      <c r="B128" s="1145" t="str">
        <f t="shared" si="50"/>
        <v>►</v>
      </c>
      <c r="C128" s="1190" cm="1">
        <f t="array" ref="C128">SUMPRODUCT(LEN(D128:J128))</f>
        <v>0</v>
      </c>
      <c r="D128" s="207"/>
      <c r="E128" s="212"/>
      <c r="F128" s="212"/>
      <c r="G128" s="212"/>
      <c r="H128" s="212"/>
      <c r="I128" s="212"/>
      <c r="J128" s="213"/>
      <c r="K128" s="528" t="s">
        <v>22</v>
      </c>
      <c r="L128" s="120" t="str">
        <f t="shared" si="75"/>
        <v>►</v>
      </c>
      <c r="M128" s="195" t="str">
        <f>M107</f>
        <v>C COULIS DE MANGUE | pâtisserie--ENTREMET| Auteur &gt; recette Béghin Say de Jean-Jacques Borne MOF 1994</v>
      </c>
      <c r="N128" s="195">
        <f>N107</f>
        <v>18</v>
      </c>
      <c r="O128" s="196" t="str">
        <f>O107</f>
        <v>assiettes</v>
      </c>
      <c r="P128" s="197" t="str">
        <f>P107</f>
        <v>Recette mère ► MILLE-FEUILLE meringue et chiboust pamplemousse aux fraises des bois</v>
      </c>
      <c r="Q128" s="207"/>
      <c r="R128" s="212"/>
      <c r="S128" s="212"/>
      <c r="T128" s="212"/>
      <c r="U128" s="212"/>
      <c r="V128" s="212"/>
      <c r="W128" s="212"/>
      <c r="X128" s="212"/>
      <c r="Y128" s="213"/>
      <c r="Z128" s="222" t="s">
        <v>199</v>
      </c>
      <c r="AA128" s="223"/>
      <c r="AB128" s="1277" t="s">
        <v>200</v>
      </c>
      <c r="AC128" s="233">
        <f>Z131*Z129</f>
        <v>0</v>
      </c>
      <c r="AD128" s="1230" t="str">
        <f t="shared" si="70"/>
        <v>►</v>
      </c>
      <c r="AE128" s="1231" t="str">
        <f t="shared" si="71"/>
        <v/>
      </c>
      <c r="AF128" s="1232">
        <f t="shared" si="56"/>
        <v>0</v>
      </c>
      <c r="AG128" s="1252">
        <f t="shared" si="61"/>
        <v>0</v>
      </c>
      <c r="AH128" s="1234">
        <f t="shared" si="62"/>
        <v>0</v>
      </c>
      <c r="AI128" s="1235">
        <f t="shared" si="63"/>
        <v>0</v>
      </c>
      <c r="AJ128" s="1236">
        <f t="shared" si="52"/>
        <v>0</v>
      </c>
      <c r="AK128" s="1237">
        <f t="shared" si="57"/>
        <v>0</v>
      </c>
      <c r="AL128" s="1238">
        <f t="shared" si="76"/>
        <v>0</v>
      </c>
      <c r="AM128" s="1268"/>
      <c r="AN128" s="1240" t="str">
        <f t="shared" si="69"/>
        <v/>
      </c>
      <c r="AO128" s="1241">
        <f t="shared" si="64"/>
        <v>0</v>
      </c>
      <c r="AP128" s="1242">
        <f t="shared" si="58"/>
        <v>0</v>
      </c>
      <c r="AQ128" s="1269" cm="1">
        <f t="array" ref="AQ128">IF(AF128&lt;&gt;1,0,IF(OR(AO128="",N(AO128)&lt;=0.000000001),"",IF(OR(AI128="",N(AI128)&lt;=0.000000001),0,IF(ISNUMBER(AO128),IFERROR(_xlfn.LET(_xlpm.r,_xlfn.XLOOKUP(U128,$BD$15:$BD$62,ROW($BD$15:$BD$62),_xlfn.XLOOKUP(U128,$BE$15:$BE$62,ROW($BE$15:$BE$62),_xlfn.XLOOKUP(U128,$BF$15:$BF$62,ROW($BF$15:$BF$62),""))),_xlpm.p,_xlpm.r-MIN(ROW($BD$15:$BD$62))+1,_xlpm.f,INDEX($BG$15:$BG$62,_xlpm.p),_xlpm.u,INDEX($BH$15:$BH$62,_xlpm.p),_xlpm.s,INDEX($BJ$15:$BJ$62,_xlpm.p),_xlpm.q,N(AO128)/_xlpm.f,IF(_xlpm.q&gt;=_xlpm.s,ROUND(_xlpm.q,1)&amp;" "&amp;U128&amp;" = "&amp;ROUND(_xlpm.q*_xlpm.f,1)&amp;" "&amp;_xlpm.u,ROUND(_xlpm.q,1)&amp;" "&amp;U128)),""),""))))</f>
        <v>0</v>
      </c>
      <c r="AR128" s="1259"/>
      <c r="AS128" s="1241">
        <f t="shared" si="72"/>
        <v>0</v>
      </c>
      <c r="AT128" s="1242" t="str">
        <f t="shared" si="65"/>
        <v/>
      </c>
      <c r="AU128" s="1245">
        <f t="shared" si="68"/>
        <v>0</v>
      </c>
      <c r="AV128" s="1246" t="str">
        <f t="shared" si="66"/>
        <v/>
      </c>
      <c r="AW128" s="1247"/>
      <c r="AX128" s="1248">
        <f t="shared" si="59"/>
        <v>0</v>
      </c>
      <c r="AY128" s="1249" t="str">
        <f t="shared" si="73"/>
        <v/>
      </c>
      <c r="AZ128" s="276" t="s">
        <v>22</v>
      </c>
      <c r="BA128" s="1221">
        <f t="shared" si="60"/>
        <v>0</v>
      </c>
      <c r="BB128" s="1222">
        <f t="shared" si="67"/>
        <v>0</v>
      </c>
      <c r="BC128"/>
      <c r="BL128"/>
      <c r="BM128"/>
      <c r="BN128"/>
      <c r="BO128"/>
      <c r="BP128"/>
      <c r="BQ128"/>
      <c r="BR128" s="1153" t="str">
        <f t="shared" si="51"/>
        <v>►</v>
      </c>
      <c r="BX128" s="1150"/>
      <c r="CW128" s="3">
        <v>1</v>
      </c>
    </row>
    <row r="129" spans="1:101" s="877" customFormat="1" ht="21" customHeight="1">
      <c r="A129" s="1129" t="s">
        <v>22</v>
      </c>
      <c r="B129" s="1145" t="str">
        <f t="shared" si="50"/>
        <v>►</v>
      </c>
      <c r="C129" s="1190" cm="1">
        <f t="array" ref="C129">SUMPRODUCT(LEN(D129:J129))</f>
        <v>0</v>
      </c>
      <c r="D129" s="207"/>
      <c r="E129" s="212"/>
      <c r="F129" s="212"/>
      <c r="G129" s="212"/>
      <c r="H129" s="212"/>
      <c r="I129" s="212"/>
      <c r="J129" s="213"/>
      <c r="K129" s="528" t="s">
        <v>22</v>
      </c>
      <c r="L129" s="120" t="str">
        <f t="shared" si="75"/>
        <v>►</v>
      </c>
      <c r="M129" s="195" t="str">
        <f>M107</f>
        <v>C COULIS DE MANGUE | pâtisserie--ENTREMET| Auteur &gt; recette Béghin Say de Jean-Jacques Borne MOF 1994</v>
      </c>
      <c r="N129" s="195">
        <f>N107</f>
        <v>18</v>
      </c>
      <c r="O129" s="196" t="str">
        <f>O107</f>
        <v>assiettes</v>
      </c>
      <c r="P129" s="197" t="str">
        <f>P107</f>
        <v>Recette mère ► MILLE-FEUILLE meringue et chiboust pamplemousse aux fraises des bois</v>
      </c>
      <c r="Q129" s="207"/>
      <c r="R129" s="212"/>
      <c r="S129" s="212"/>
      <c r="T129" s="212"/>
      <c r="U129" s="212"/>
      <c r="V129" s="212"/>
      <c r="W129" s="212"/>
      <c r="X129" s="212"/>
      <c r="Y129" s="213"/>
      <c r="Z129" s="224"/>
      <c r="AA129" s="225" t="s">
        <v>201</v>
      </c>
      <c r="AB129" s="1760"/>
      <c r="AC129" s="1761"/>
      <c r="AD129" s="1230" t="str">
        <f t="shared" si="70"/>
        <v>►</v>
      </c>
      <c r="AE129" s="1231" t="str">
        <f t="shared" si="71"/>
        <v/>
      </c>
      <c r="AF129" s="1232">
        <f t="shared" si="56"/>
        <v>0</v>
      </c>
      <c r="AG129" s="1252">
        <f t="shared" si="61"/>
        <v>0</v>
      </c>
      <c r="AH129" s="1234">
        <f t="shared" si="62"/>
        <v>0</v>
      </c>
      <c r="AI129" s="1235">
        <f t="shared" si="63"/>
        <v>0</v>
      </c>
      <c r="AJ129" s="1236">
        <f t="shared" si="52"/>
        <v>0</v>
      </c>
      <c r="AK129" s="1253">
        <f t="shared" si="57"/>
        <v>0</v>
      </c>
      <c r="AL129" s="1254">
        <f t="shared" si="76"/>
        <v>0</v>
      </c>
      <c r="AM129" s="1268"/>
      <c r="AN129" s="1255" t="str">
        <f t="shared" si="69"/>
        <v/>
      </c>
      <c r="AO129" s="1256">
        <f t="shared" si="64"/>
        <v>0</v>
      </c>
      <c r="AP129" s="1257">
        <f t="shared" si="58"/>
        <v>0</v>
      </c>
      <c r="AQ129" s="1271" cm="1">
        <f t="array" ref="AQ129">IF(AF129&lt;&gt;1,0,IF(OR(AO129="",N(AO129)&lt;=0.000000001),"",IF(OR(AI129="",N(AI129)&lt;=0.000000001),0,IF(ISNUMBER(AO129),IFERROR(_xlfn.LET(_xlpm.r,_xlfn.XLOOKUP(U129,$BD$15:$BD$62,ROW($BD$15:$BD$62),_xlfn.XLOOKUP(U129,$BE$15:$BE$62,ROW($BE$15:$BE$62),_xlfn.XLOOKUP(U129,$BF$15:$BF$62,ROW($BF$15:$BF$62),""))),_xlpm.p,_xlpm.r-MIN(ROW($BD$15:$BD$62))+1,_xlpm.f,INDEX($BG$15:$BG$62,_xlpm.p),_xlpm.u,INDEX($BH$15:$BH$62,_xlpm.p),_xlpm.s,INDEX($BJ$15:$BJ$62,_xlpm.p),_xlpm.q,N(AO129)/_xlpm.f,IF(_xlpm.q&gt;=_xlpm.s,ROUND(_xlpm.q,1)&amp;" "&amp;U129&amp;" = "&amp;ROUND(_xlpm.q*_xlpm.f,1)&amp;" "&amp;_xlpm.u,ROUND(_xlpm.q,1)&amp;" "&amp;U129)),""),""))))</f>
        <v>0</v>
      </c>
      <c r="AR129" s="1259"/>
      <c r="AS129" s="1256">
        <f t="shared" si="72"/>
        <v>0</v>
      </c>
      <c r="AT129" s="1257" t="str">
        <f t="shared" si="65"/>
        <v/>
      </c>
      <c r="AU129" s="1260">
        <f t="shared" si="68"/>
        <v>0</v>
      </c>
      <c r="AV129" s="1261" t="str">
        <f t="shared" si="66"/>
        <v/>
      </c>
      <c r="AW129" s="1247"/>
      <c r="AX129" s="1262">
        <f t="shared" si="59"/>
        <v>0</v>
      </c>
      <c r="AY129" s="1249" t="str">
        <f t="shared" si="73"/>
        <v/>
      </c>
      <c r="AZ129" s="276" t="s">
        <v>22</v>
      </c>
      <c r="BA129" s="1221">
        <f t="shared" si="60"/>
        <v>0</v>
      </c>
      <c r="BB129" s="1222">
        <f t="shared" si="67"/>
        <v>0</v>
      </c>
      <c r="BC129"/>
      <c r="BL129"/>
      <c r="BM129"/>
      <c r="BN129"/>
      <c r="BO129"/>
      <c r="BP129"/>
      <c r="BQ129"/>
      <c r="BR129" s="1153" t="str">
        <f t="shared" si="51"/>
        <v>►</v>
      </c>
      <c r="BX129" s="1150"/>
      <c r="CW129" s="3">
        <v>1</v>
      </c>
    </row>
    <row r="130" spans="1:101" s="877" customFormat="1" ht="21" customHeight="1">
      <c r="A130" s="1129" t="s">
        <v>22</v>
      </c>
      <c r="B130" s="1145" t="str">
        <f t="shared" si="50"/>
        <v>►</v>
      </c>
      <c r="C130" s="1190" cm="1">
        <f t="array" ref="C130">SUMPRODUCT(LEN(D130:J130))</f>
        <v>0</v>
      </c>
      <c r="D130" s="207"/>
      <c r="E130" s="212"/>
      <c r="F130" s="212"/>
      <c r="G130" s="212"/>
      <c r="H130" s="212"/>
      <c r="I130" s="212"/>
      <c r="J130" s="213"/>
      <c r="K130" s="528" t="s">
        <v>22</v>
      </c>
      <c r="L130" s="120" t="str">
        <f t="shared" si="75"/>
        <v>►</v>
      </c>
      <c r="M130" s="195" t="str">
        <f>M107</f>
        <v>C COULIS DE MANGUE | pâtisserie--ENTREMET| Auteur &gt; recette Béghin Say de Jean-Jacques Borne MOF 1994</v>
      </c>
      <c r="N130" s="195">
        <f>N107</f>
        <v>18</v>
      </c>
      <c r="O130" s="196" t="str">
        <f>O107</f>
        <v>assiettes</v>
      </c>
      <c r="P130" s="197" t="str">
        <f>P107</f>
        <v>Recette mère ► MILLE-FEUILLE meringue et chiboust pamplemousse aux fraises des bois</v>
      </c>
      <c r="Q130" s="207"/>
      <c r="R130" s="212"/>
      <c r="S130" s="212"/>
      <c r="T130" s="212"/>
      <c r="U130" s="212"/>
      <c r="V130" s="212"/>
      <c r="W130" s="212"/>
      <c r="X130" s="212"/>
      <c r="Y130" s="213"/>
      <c r="Z130" s="1762"/>
      <c r="AA130" s="1763"/>
      <c r="AB130" s="1279" t="s">
        <v>1936</v>
      </c>
      <c r="AC130" s="229"/>
      <c r="AD130" s="1230" t="str">
        <f t="shared" si="70"/>
        <v>►</v>
      </c>
      <c r="AE130" s="1231" t="str">
        <f t="shared" si="71"/>
        <v/>
      </c>
      <c r="AF130" s="1232">
        <f t="shared" si="56"/>
        <v>0</v>
      </c>
      <c r="AG130" s="1252">
        <f t="shared" si="61"/>
        <v>0</v>
      </c>
      <c r="AH130" s="1234">
        <f t="shared" si="62"/>
        <v>0</v>
      </c>
      <c r="AI130" s="1235">
        <f t="shared" si="63"/>
        <v>0</v>
      </c>
      <c r="AJ130" s="1236">
        <f t="shared" si="52"/>
        <v>0</v>
      </c>
      <c r="AK130" s="1237">
        <f t="shared" si="57"/>
        <v>0</v>
      </c>
      <c r="AL130" s="1238">
        <f t="shared" si="76"/>
        <v>0</v>
      </c>
      <c r="AM130" s="1268"/>
      <c r="AN130" s="1240" t="str">
        <f t="shared" si="69"/>
        <v/>
      </c>
      <c r="AO130" s="1241">
        <f t="shared" si="64"/>
        <v>0</v>
      </c>
      <c r="AP130" s="1242">
        <f t="shared" si="58"/>
        <v>0</v>
      </c>
      <c r="AQ130" s="1269" cm="1">
        <f t="array" ref="AQ130">IF(AF130&lt;&gt;1,0,IF(OR(AO130="",N(AO130)&lt;=0.000000001),"",IF(OR(AI130="",N(AI130)&lt;=0.000000001),0,IF(ISNUMBER(AO130),IFERROR(_xlfn.LET(_xlpm.r,_xlfn.XLOOKUP(U130,$BD$15:$BD$62,ROW($BD$15:$BD$62),_xlfn.XLOOKUP(U130,$BE$15:$BE$62,ROW($BE$15:$BE$62),_xlfn.XLOOKUP(U130,$BF$15:$BF$62,ROW($BF$15:$BF$62),""))),_xlpm.p,_xlpm.r-MIN(ROW($BD$15:$BD$62))+1,_xlpm.f,INDEX($BG$15:$BG$62,_xlpm.p),_xlpm.u,INDEX($BH$15:$BH$62,_xlpm.p),_xlpm.s,INDEX($BJ$15:$BJ$62,_xlpm.p),_xlpm.q,N(AO130)/_xlpm.f,IF(_xlpm.q&gt;=_xlpm.s,ROUND(_xlpm.q,1)&amp;" "&amp;U130&amp;" = "&amp;ROUND(_xlpm.q*_xlpm.f,1)&amp;" "&amp;_xlpm.u,ROUND(_xlpm.q,1)&amp;" "&amp;U130)),""),""))))</f>
        <v>0</v>
      </c>
      <c r="AR130" s="1259"/>
      <c r="AS130" s="1241">
        <f t="shared" si="72"/>
        <v>0</v>
      </c>
      <c r="AT130" s="1242" t="str">
        <f t="shared" si="65"/>
        <v/>
      </c>
      <c r="AU130" s="1245">
        <f t="shared" si="68"/>
        <v>0</v>
      </c>
      <c r="AV130" s="1246" t="str">
        <f t="shared" si="66"/>
        <v/>
      </c>
      <c r="AW130" s="1247"/>
      <c r="AX130" s="1248">
        <f t="shared" si="59"/>
        <v>0</v>
      </c>
      <c r="AY130" s="1249" t="str">
        <f t="shared" si="73"/>
        <v/>
      </c>
      <c r="AZ130" s="276" t="s">
        <v>22</v>
      </c>
      <c r="BA130" s="1221">
        <f t="shared" si="60"/>
        <v>0</v>
      </c>
      <c r="BB130" s="1222">
        <f t="shared" si="67"/>
        <v>0</v>
      </c>
      <c r="BC130"/>
      <c r="BL130"/>
      <c r="BM130"/>
      <c r="BN130"/>
      <c r="BO130"/>
      <c r="BP130"/>
      <c r="BQ130"/>
      <c r="BR130" s="1153" t="str">
        <f t="shared" si="51"/>
        <v>►</v>
      </c>
      <c r="BX130" s="1150"/>
      <c r="CW130" s="3">
        <v>1</v>
      </c>
    </row>
    <row r="131" spans="1:101" s="877" customFormat="1" ht="21" customHeight="1">
      <c r="A131" s="1129" t="s">
        <v>22</v>
      </c>
      <c r="B131" s="1145" t="str">
        <f t="shared" si="50"/>
        <v>►</v>
      </c>
      <c r="C131" s="1190" cm="1">
        <f t="array" ref="C131">SUMPRODUCT(LEN(D131:J131))</f>
        <v>0</v>
      </c>
      <c r="D131" s="207"/>
      <c r="E131" s="212"/>
      <c r="F131" s="212"/>
      <c r="G131" s="212"/>
      <c r="H131" s="212"/>
      <c r="I131" s="212"/>
      <c r="J131" s="213"/>
      <c r="K131" s="528" t="s">
        <v>22</v>
      </c>
      <c r="L131" s="120" t="str">
        <f t="shared" si="75"/>
        <v>►</v>
      </c>
      <c r="M131" s="195" t="str">
        <f>M107</f>
        <v>C COULIS DE MANGUE | pâtisserie--ENTREMET| Auteur &gt; recette Béghin Say de Jean-Jacques Borne MOF 1994</v>
      </c>
      <c r="N131" s="195">
        <f>N107</f>
        <v>18</v>
      </c>
      <c r="O131" s="196" t="str">
        <f>O107</f>
        <v>assiettes</v>
      </c>
      <c r="P131" s="197" t="str">
        <f>P107</f>
        <v>Recette mère ► MILLE-FEUILLE meringue et chiboust pamplemousse aux fraises des bois</v>
      </c>
      <c r="Q131" s="207"/>
      <c r="R131" s="212"/>
      <c r="S131" s="212"/>
      <c r="T131" s="212"/>
      <c r="U131" s="212"/>
      <c r="V131" s="212"/>
      <c r="W131" s="212"/>
      <c r="X131" s="212"/>
      <c r="Y131" s="213"/>
      <c r="Z131" s="230"/>
      <c r="AA131" s="231" t="str">
        <f>"&lt; Nb de "&amp;AB129&amp;" par personne "</f>
        <v xml:space="preserve">&lt; Nb de  par personne </v>
      </c>
      <c r="AB131" s="232"/>
      <c r="AC131" s="838"/>
      <c r="AD131" s="1230" t="str">
        <f t="shared" si="70"/>
        <v>►</v>
      </c>
      <c r="AE131" s="1231" t="str">
        <f t="shared" si="71"/>
        <v/>
      </c>
      <c r="AF131" s="1232">
        <f t="shared" si="56"/>
        <v>0</v>
      </c>
      <c r="AG131" s="1252">
        <f t="shared" si="61"/>
        <v>0</v>
      </c>
      <c r="AH131" s="1234">
        <f t="shared" si="62"/>
        <v>0</v>
      </c>
      <c r="AI131" s="1235">
        <f t="shared" si="63"/>
        <v>0</v>
      </c>
      <c r="AJ131" s="1236">
        <f t="shared" si="52"/>
        <v>0</v>
      </c>
      <c r="AK131" s="1253">
        <f t="shared" si="57"/>
        <v>0</v>
      </c>
      <c r="AL131" s="1254">
        <f t="shared" si="76"/>
        <v>0</v>
      </c>
      <c r="AM131" s="1268"/>
      <c r="AN131" s="1255" t="str">
        <f t="shared" si="69"/>
        <v/>
      </c>
      <c r="AO131" s="1256">
        <f t="shared" si="64"/>
        <v>0</v>
      </c>
      <c r="AP131" s="1257">
        <f t="shared" si="58"/>
        <v>0</v>
      </c>
      <c r="AQ131" s="1271" cm="1">
        <f t="array" ref="AQ131">IF(AF131&lt;&gt;1,0,IF(OR(AO131="",N(AO131)&lt;=0.000000001),"",IF(OR(AI131="",N(AI131)&lt;=0.000000001),0,IF(ISNUMBER(AO131),IFERROR(_xlfn.LET(_xlpm.r,_xlfn.XLOOKUP(U131,$BD$15:$BD$62,ROW($BD$15:$BD$62),_xlfn.XLOOKUP(U131,$BE$15:$BE$62,ROW($BE$15:$BE$62),_xlfn.XLOOKUP(U131,$BF$15:$BF$62,ROW($BF$15:$BF$62),""))),_xlpm.p,_xlpm.r-MIN(ROW($BD$15:$BD$62))+1,_xlpm.f,INDEX($BG$15:$BG$62,_xlpm.p),_xlpm.u,INDEX($BH$15:$BH$62,_xlpm.p),_xlpm.s,INDEX($BJ$15:$BJ$62,_xlpm.p),_xlpm.q,N(AO131)/_xlpm.f,IF(_xlpm.q&gt;=_xlpm.s,ROUND(_xlpm.q,1)&amp;" "&amp;U131&amp;" = "&amp;ROUND(_xlpm.q*_xlpm.f,1)&amp;" "&amp;_xlpm.u,ROUND(_xlpm.q,1)&amp;" "&amp;U131)),""),""))))</f>
        <v>0</v>
      </c>
      <c r="AR131" s="1259"/>
      <c r="AS131" s="1256">
        <f t="shared" si="72"/>
        <v>0</v>
      </c>
      <c r="AT131" s="1257" t="str">
        <f t="shared" si="65"/>
        <v/>
      </c>
      <c r="AU131" s="1260">
        <f t="shared" si="68"/>
        <v>0</v>
      </c>
      <c r="AV131" s="1261" t="str">
        <f t="shared" si="66"/>
        <v/>
      </c>
      <c r="AW131" s="1247"/>
      <c r="AX131" s="1262">
        <f t="shared" si="59"/>
        <v>0</v>
      </c>
      <c r="AY131" s="1249" t="str">
        <f t="shared" si="73"/>
        <v/>
      </c>
      <c r="AZ131" s="276" t="s">
        <v>22</v>
      </c>
      <c r="BA131" s="1221">
        <f t="shared" si="60"/>
        <v>0</v>
      </c>
      <c r="BB131" s="1222">
        <f t="shared" si="67"/>
        <v>0</v>
      </c>
      <c r="BC131"/>
      <c r="BL131"/>
      <c r="BM131"/>
      <c r="BN131"/>
      <c r="BO131"/>
      <c r="BP131"/>
      <c r="BQ131"/>
      <c r="BR131" s="1153" t="str">
        <f t="shared" si="51"/>
        <v>►</v>
      </c>
      <c r="BX131" s="1150"/>
      <c r="CW131" s="3">
        <v>1</v>
      </c>
    </row>
    <row r="132" spans="1:101" s="877" customFormat="1" ht="21" customHeight="1">
      <c r="A132" s="1129" t="s">
        <v>22</v>
      </c>
      <c r="B132" s="1145" t="str">
        <f t="shared" si="50"/>
        <v>►</v>
      </c>
      <c r="C132" s="1190" cm="1">
        <f t="array" ref="C132">SUMPRODUCT(LEN(D132:J132))</f>
        <v>0</v>
      </c>
      <c r="D132" s="207"/>
      <c r="E132" s="212"/>
      <c r="F132" s="212"/>
      <c r="G132" s="212"/>
      <c r="H132" s="212"/>
      <c r="I132" s="212"/>
      <c r="J132" s="213"/>
      <c r="K132" s="528" t="s">
        <v>22</v>
      </c>
      <c r="L132" s="120" t="str">
        <f t="shared" si="75"/>
        <v>►</v>
      </c>
      <c r="M132" s="195" t="str">
        <f>M107</f>
        <v>C COULIS DE MANGUE | pâtisserie--ENTREMET| Auteur &gt; recette Béghin Say de Jean-Jacques Borne MOF 1994</v>
      </c>
      <c r="N132" s="195">
        <f>N107</f>
        <v>18</v>
      </c>
      <c r="O132" s="196" t="str">
        <f>O107</f>
        <v>assiettes</v>
      </c>
      <c r="P132" s="197" t="str">
        <f>P107</f>
        <v>Recette mère ► MILLE-FEUILLE meringue et chiboust pamplemousse aux fraises des bois</v>
      </c>
      <c r="Q132" s="207"/>
      <c r="R132" s="212"/>
      <c r="S132" s="212"/>
      <c r="T132" s="212"/>
      <c r="U132" s="212"/>
      <c r="V132" s="212"/>
      <c r="W132" s="212"/>
      <c r="X132" s="212"/>
      <c r="Y132" s="213"/>
      <c r="Z132" s="234"/>
      <c r="AA132" s="231" t="str">
        <f>"&lt; Nb "&amp;AB129&amp;" dans 1 " &amp;Z130</f>
        <v xml:space="preserve">&lt; Nb  dans 1 </v>
      </c>
      <c r="AB132" s="235"/>
      <c r="AC132" s="233"/>
      <c r="AD132" s="1230" t="str">
        <f t="shared" si="70"/>
        <v>►</v>
      </c>
      <c r="AE132" s="1231" t="str">
        <f t="shared" si="71"/>
        <v/>
      </c>
      <c r="AF132" s="1232">
        <f t="shared" si="56"/>
        <v>0</v>
      </c>
      <c r="AG132" s="1252">
        <f t="shared" si="61"/>
        <v>0</v>
      </c>
      <c r="AH132" s="1234">
        <f t="shared" si="62"/>
        <v>0</v>
      </c>
      <c r="AI132" s="1235">
        <f t="shared" si="63"/>
        <v>0</v>
      </c>
      <c r="AJ132" s="1236">
        <f t="shared" si="52"/>
        <v>0</v>
      </c>
      <c r="AK132" s="1237">
        <f t="shared" si="57"/>
        <v>0</v>
      </c>
      <c r="AL132" s="1238">
        <f t="shared" si="76"/>
        <v>0</v>
      </c>
      <c r="AM132" s="1268"/>
      <c r="AN132" s="1240" t="str">
        <f t="shared" si="69"/>
        <v/>
      </c>
      <c r="AO132" s="1241">
        <f t="shared" si="64"/>
        <v>0</v>
      </c>
      <c r="AP132" s="1242">
        <f t="shared" si="58"/>
        <v>0</v>
      </c>
      <c r="AQ132" s="1269" cm="1">
        <f t="array" ref="AQ132">IF(AF132&lt;&gt;1,0,IF(OR(AO132="",N(AO132)&lt;=0.000000001),"",IF(OR(AI132="",N(AI132)&lt;=0.000000001),0,IF(ISNUMBER(AO132),IFERROR(_xlfn.LET(_xlpm.r,_xlfn.XLOOKUP(U132,$BD$15:$BD$62,ROW($BD$15:$BD$62),_xlfn.XLOOKUP(U132,$BE$15:$BE$62,ROW($BE$15:$BE$62),_xlfn.XLOOKUP(U132,$BF$15:$BF$62,ROW($BF$15:$BF$62),""))),_xlpm.p,_xlpm.r-MIN(ROW($BD$15:$BD$62))+1,_xlpm.f,INDEX($BG$15:$BG$62,_xlpm.p),_xlpm.u,INDEX($BH$15:$BH$62,_xlpm.p),_xlpm.s,INDEX($BJ$15:$BJ$62,_xlpm.p),_xlpm.q,N(AO132)/_xlpm.f,IF(_xlpm.q&gt;=_xlpm.s,ROUND(_xlpm.q,1)&amp;" "&amp;U132&amp;" = "&amp;ROUND(_xlpm.q*_xlpm.f,1)&amp;" "&amp;_xlpm.u,ROUND(_xlpm.q,1)&amp;" "&amp;U132)),""),""))))</f>
        <v>0</v>
      </c>
      <c r="AR132" s="1259"/>
      <c r="AS132" s="1241">
        <f t="shared" si="72"/>
        <v>0</v>
      </c>
      <c r="AT132" s="1242" t="str">
        <f t="shared" si="65"/>
        <v/>
      </c>
      <c r="AU132" s="1245">
        <f t="shared" si="68"/>
        <v>0</v>
      </c>
      <c r="AV132" s="1246" t="str">
        <f t="shared" si="66"/>
        <v/>
      </c>
      <c r="AW132" s="1247"/>
      <c r="AX132" s="1248">
        <f t="shared" si="59"/>
        <v>0</v>
      </c>
      <c r="AY132" s="1249" t="str">
        <f t="shared" si="73"/>
        <v/>
      </c>
      <c r="AZ132" s="276" t="s">
        <v>22</v>
      </c>
      <c r="BA132" s="1221">
        <f t="shared" si="60"/>
        <v>0</v>
      </c>
      <c r="BB132" s="1222">
        <f t="shared" si="67"/>
        <v>0</v>
      </c>
      <c r="BC132"/>
      <c r="BL132"/>
      <c r="BM132"/>
      <c r="BN132"/>
      <c r="BO132"/>
      <c r="BP132"/>
      <c r="BQ132"/>
      <c r="BR132" s="1153" t="str">
        <f t="shared" si="51"/>
        <v>►</v>
      </c>
      <c r="BX132" s="1150"/>
      <c r="CW132" s="3">
        <v>1</v>
      </c>
    </row>
    <row r="133" spans="1:101" s="877" customFormat="1" ht="21" customHeight="1">
      <c r="A133" s="1129" t="s">
        <v>22</v>
      </c>
      <c r="B133" s="1145" t="str">
        <f t="shared" ref="B133:B196" si="77">L133</f>
        <v>►</v>
      </c>
      <c r="C133" s="1190" cm="1">
        <f t="array" ref="C133">SUMPRODUCT(LEN(D133:J133))</f>
        <v>0</v>
      </c>
      <c r="D133" s="207"/>
      <c r="E133" s="212"/>
      <c r="F133" s="212"/>
      <c r="G133" s="212"/>
      <c r="H133" s="212"/>
      <c r="I133" s="212"/>
      <c r="J133" s="213"/>
      <c r="K133" s="528" t="s">
        <v>22</v>
      </c>
      <c r="L133" s="120" t="str">
        <f t="shared" si="75"/>
        <v>►</v>
      </c>
      <c r="M133" s="195" t="str">
        <f>M107</f>
        <v>C COULIS DE MANGUE | pâtisserie--ENTREMET| Auteur &gt; recette Béghin Say de Jean-Jacques Borne MOF 1994</v>
      </c>
      <c r="N133" s="195">
        <f>N107</f>
        <v>18</v>
      </c>
      <c r="O133" s="196" t="str">
        <f>O107</f>
        <v>assiettes</v>
      </c>
      <c r="P133" s="197" t="str">
        <f>P107</f>
        <v>Recette mère ► MILLE-FEUILLE meringue et chiboust pamplemousse aux fraises des bois</v>
      </c>
      <c r="Q133" s="207"/>
      <c r="R133" s="212"/>
      <c r="S133" s="212"/>
      <c r="T133" s="212"/>
      <c r="U133" s="212"/>
      <c r="V133" s="212"/>
      <c r="W133" s="212"/>
      <c r="X133" s="212"/>
      <c r="Y133" s="213"/>
      <c r="Z133" s="1764" t="str">
        <f>IF(OR(Z132="",AC128=0),"",INT(AC128/Z132) &amp; " " &amp; Z130 &amp; " de " &amp; Z132 &amp; " " &amp; AB129 &amp; IF(MOD(AC128,Z132)&gt;0," + 1 " &amp; Z130 &amp; " de " &amp; TEXT(MOD(AC128,Z132),"0.00") &amp; " " &amp; AB129,""))</f>
        <v/>
      </c>
      <c r="AA133" s="1765"/>
      <c r="AB133" s="1765"/>
      <c r="AC133" s="1766"/>
      <c r="AD133" s="1230" t="str">
        <f t="shared" si="70"/>
        <v>►</v>
      </c>
      <c r="AE133" s="1231" t="str">
        <f t="shared" si="71"/>
        <v/>
      </c>
      <c r="AF133" s="1232">
        <f t="shared" si="56"/>
        <v>0</v>
      </c>
      <c r="AG133" s="1252">
        <f t="shared" si="61"/>
        <v>0</v>
      </c>
      <c r="AH133" s="1234">
        <f t="shared" si="62"/>
        <v>0</v>
      </c>
      <c r="AI133" s="1235">
        <f t="shared" si="63"/>
        <v>0</v>
      </c>
      <c r="AJ133" s="1236">
        <f t="shared" si="52"/>
        <v>0</v>
      </c>
      <c r="AK133" s="1253">
        <f t="shared" si="57"/>
        <v>0</v>
      </c>
      <c r="AL133" s="1254">
        <f t="shared" si="76"/>
        <v>0</v>
      </c>
      <c r="AM133" s="1268"/>
      <c r="AN133" s="1255" t="str">
        <f t="shared" si="69"/>
        <v/>
      </c>
      <c r="AO133" s="1256">
        <f t="shared" si="64"/>
        <v>0</v>
      </c>
      <c r="AP133" s="1257">
        <f t="shared" si="58"/>
        <v>0</v>
      </c>
      <c r="AQ133" s="1271" cm="1">
        <f t="array" ref="AQ133">IF(AF133&lt;&gt;1,0,IF(OR(AO133="",N(AO133)&lt;=0.000000001),"",IF(OR(AI133="",N(AI133)&lt;=0.000000001),0,IF(ISNUMBER(AO133),IFERROR(_xlfn.LET(_xlpm.r,_xlfn.XLOOKUP(U133,$BD$15:$BD$62,ROW($BD$15:$BD$62),_xlfn.XLOOKUP(U133,$BE$15:$BE$62,ROW($BE$15:$BE$62),_xlfn.XLOOKUP(U133,$BF$15:$BF$62,ROW($BF$15:$BF$62),""))),_xlpm.p,_xlpm.r-MIN(ROW($BD$15:$BD$62))+1,_xlpm.f,INDEX($BG$15:$BG$62,_xlpm.p),_xlpm.u,INDEX($BH$15:$BH$62,_xlpm.p),_xlpm.s,INDEX($BJ$15:$BJ$62,_xlpm.p),_xlpm.q,N(AO133)/_xlpm.f,IF(_xlpm.q&gt;=_xlpm.s,ROUND(_xlpm.q,1)&amp;" "&amp;U133&amp;" = "&amp;ROUND(_xlpm.q*_xlpm.f,1)&amp;" "&amp;_xlpm.u,ROUND(_xlpm.q,1)&amp;" "&amp;U133)),""),""))))</f>
        <v>0</v>
      </c>
      <c r="AR133" s="1259"/>
      <c r="AS133" s="1256">
        <f t="shared" si="72"/>
        <v>0</v>
      </c>
      <c r="AT133" s="1257" t="str">
        <f t="shared" si="65"/>
        <v/>
      </c>
      <c r="AU133" s="1260">
        <f t="shared" si="68"/>
        <v>0</v>
      </c>
      <c r="AV133" s="1261" t="str">
        <f t="shared" si="66"/>
        <v/>
      </c>
      <c r="AW133" s="1247"/>
      <c r="AX133" s="1262">
        <f t="shared" si="59"/>
        <v>0</v>
      </c>
      <c r="AY133" s="1249" t="str">
        <f t="shared" si="73"/>
        <v/>
      </c>
      <c r="AZ133" s="276" t="s">
        <v>22</v>
      </c>
      <c r="BA133" s="1221">
        <f t="shared" si="60"/>
        <v>0</v>
      </c>
      <c r="BB133" s="1222">
        <f t="shared" si="67"/>
        <v>0</v>
      </c>
      <c r="BC133"/>
      <c r="BL133"/>
      <c r="BM133"/>
      <c r="BN133"/>
      <c r="BO133"/>
      <c r="BP133"/>
      <c r="BQ133"/>
      <c r="BR133" s="1153" t="str">
        <f t="shared" ref="BR133:BR196" si="78">AD133</f>
        <v>►</v>
      </c>
      <c r="BX133" s="1150"/>
      <c r="CW133" s="3">
        <v>1</v>
      </c>
    </row>
    <row r="134" spans="1:101" s="877" customFormat="1" ht="21" customHeight="1">
      <c r="A134" s="1129" t="s">
        <v>22</v>
      </c>
      <c r="B134" s="1145" t="str">
        <f t="shared" si="77"/>
        <v>►</v>
      </c>
      <c r="C134" s="1190" cm="1">
        <f t="array" ref="C134">SUMPRODUCT(LEN(D134:J134))</f>
        <v>0</v>
      </c>
      <c r="D134" s="207"/>
      <c r="E134" s="212"/>
      <c r="F134" s="212"/>
      <c r="G134" s="212"/>
      <c r="H134" s="212"/>
      <c r="I134" s="212"/>
      <c r="J134" s="213"/>
      <c r="K134" s="528" t="s">
        <v>22</v>
      </c>
      <c r="L134" s="236" t="s">
        <v>16</v>
      </c>
      <c r="M134" s="195" t="str">
        <f>M107</f>
        <v>C COULIS DE MANGUE | pâtisserie--ENTREMET| Auteur &gt; recette Béghin Say de Jean-Jacques Borne MOF 1994</v>
      </c>
      <c r="N134" s="195">
        <f>N107</f>
        <v>18</v>
      </c>
      <c r="O134" s="196" t="str">
        <f>O107</f>
        <v>assiettes</v>
      </c>
      <c r="P134" s="197" t="str">
        <f>P107</f>
        <v>Recette mère ► MILLE-FEUILLE meringue et chiboust pamplemousse aux fraises des bois</v>
      </c>
      <c r="Q134" s="237" t="s">
        <v>205</v>
      </c>
      <c r="R134" s="212"/>
      <c r="S134" s="212"/>
      <c r="T134" s="212"/>
      <c r="U134" s="212"/>
      <c r="V134" s="212"/>
      <c r="W134" s="212"/>
      <c r="X134" s="212"/>
      <c r="Y134" s="238"/>
      <c r="Z134" s="1767"/>
      <c r="AA134" s="1768"/>
      <c r="AB134" s="1768"/>
      <c r="AC134" s="1769"/>
      <c r="AD134" s="1230" t="str">
        <f t="shared" si="70"/>
        <v>►</v>
      </c>
      <c r="AE134" s="1231" t="str">
        <f t="shared" si="71"/>
        <v/>
      </c>
      <c r="AF134" s="1232">
        <f t="shared" si="56"/>
        <v>0</v>
      </c>
      <c r="AG134" s="1252">
        <f t="shared" si="61"/>
        <v>0</v>
      </c>
      <c r="AH134" s="1234">
        <f t="shared" si="62"/>
        <v>0</v>
      </c>
      <c r="AI134" s="1235">
        <f t="shared" si="63"/>
        <v>0</v>
      </c>
      <c r="AJ134" s="1236">
        <f t="shared" si="52"/>
        <v>0</v>
      </c>
      <c r="AK134" s="1237">
        <f t="shared" si="57"/>
        <v>0</v>
      </c>
      <c r="AL134" s="1238">
        <f t="shared" si="76"/>
        <v>0</v>
      </c>
      <c r="AM134" s="1268"/>
      <c r="AN134" s="1240" t="str">
        <f t="shared" si="69"/>
        <v/>
      </c>
      <c r="AO134" s="1241">
        <f t="shared" si="64"/>
        <v>0</v>
      </c>
      <c r="AP134" s="1242">
        <f t="shared" si="58"/>
        <v>0</v>
      </c>
      <c r="AQ134" s="1269" cm="1">
        <f t="array" ref="AQ134">IF(AF134&lt;&gt;1,0,IF(OR(AO134="",N(AO134)&lt;=0.000000001),"",IF(OR(AI134="",N(AI134)&lt;=0.000000001),0,IF(ISNUMBER(AO134),IFERROR(_xlfn.LET(_xlpm.r,_xlfn.XLOOKUP(U134,$BD$15:$BD$62,ROW($BD$15:$BD$62),_xlfn.XLOOKUP(U134,$BE$15:$BE$62,ROW($BE$15:$BE$62),_xlfn.XLOOKUP(U134,$BF$15:$BF$62,ROW($BF$15:$BF$62),""))),_xlpm.p,_xlpm.r-MIN(ROW($BD$15:$BD$62))+1,_xlpm.f,INDEX($BG$15:$BG$62,_xlpm.p),_xlpm.u,INDEX($BH$15:$BH$62,_xlpm.p),_xlpm.s,INDEX($BJ$15:$BJ$62,_xlpm.p),_xlpm.q,N(AO134)/_xlpm.f,IF(_xlpm.q&gt;=_xlpm.s,ROUND(_xlpm.q,1)&amp;" "&amp;U134&amp;" = "&amp;ROUND(_xlpm.q*_xlpm.f,1)&amp;" "&amp;_xlpm.u,ROUND(_xlpm.q,1)&amp;" "&amp;U134)),""),""))))</f>
        <v>0</v>
      </c>
      <c r="AR134" s="1259"/>
      <c r="AS134" s="1241">
        <f t="shared" si="72"/>
        <v>0</v>
      </c>
      <c r="AT134" s="1242" t="str">
        <f t="shared" si="65"/>
        <v/>
      </c>
      <c r="AU134" s="1245">
        <f t="shared" si="68"/>
        <v>0</v>
      </c>
      <c r="AV134" s="1246" t="str">
        <f t="shared" si="66"/>
        <v/>
      </c>
      <c r="AW134" s="1247"/>
      <c r="AX134" s="1248">
        <f t="shared" si="59"/>
        <v>0</v>
      </c>
      <c r="AY134" s="1249" t="str">
        <f t="shared" si="73"/>
        <v/>
      </c>
      <c r="AZ134" s="276" t="s">
        <v>22</v>
      </c>
      <c r="BA134" s="1221">
        <f t="shared" si="60"/>
        <v>0</v>
      </c>
      <c r="BB134" s="1222">
        <f t="shared" si="67"/>
        <v>0</v>
      </c>
      <c r="BC134"/>
      <c r="BL134"/>
      <c r="BM134"/>
      <c r="BN134"/>
      <c r="BO134"/>
      <c r="BP134"/>
      <c r="BQ134"/>
      <c r="BR134" s="1153" t="str">
        <f t="shared" si="78"/>
        <v>►</v>
      </c>
      <c r="BX134" s="1150"/>
      <c r="CW134" s="3">
        <v>1</v>
      </c>
    </row>
    <row r="135" spans="1:101" s="877" customFormat="1" ht="21" customHeight="1">
      <c r="A135" s="1129" t="s">
        <v>22</v>
      </c>
      <c r="B135" s="1145" t="str">
        <f t="shared" si="77"/>
        <v>A</v>
      </c>
      <c r="C135" s="1190" cm="1">
        <f t="array" ref="C135">SUMPRODUCT(LEN(D135:J135))</f>
        <v>0</v>
      </c>
      <c r="D135" s="207"/>
      <c r="E135" s="212"/>
      <c r="F135" s="212"/>
      <c r="G135" s="212"/>
      <c r="H135" s="212"/>
      <c r="I135" s="212"/>
      <c r="J135" s="213"/>
      <c r="K135" s="528" t="s">
        <v>22</v>
      </c>
      <c r="L135" s="236" t="s">
        <v>11</v>
      </c>
      <c r="M135" s="195" t="str">
        <f>M107</f>
        <v>C COULIS DE MANGUE | pâtisserie--ENTREMET| Auteur &gt; recette Béghin Say de Jean-Jacques Borne MOF 1994</v>
      </c>
      <c r="N135" s="195">
        <f>N107</f>
        <v>18</v>
      </c>
      <c r="O135" s="196" t="str">
        <f>O107</f>
        <v>assiettes</v>
      </c>
      <c r="P135" s="197" t="str">
        <f>P107</f>
        <v>Recette mère ► MILLE-FEUILLE meringue et chiboust pamplemousse aux fraises des bois</v>
      </c>
      <c r="Q135" s="239" t="s">
        <v>206</v>
      </c>
      <c r="R135" s="240"/>
      <c r="S135" s="240"/>
      <c r="T135" s="240"/>
      <c r="U135" s="240"/>
      <c r="V135" s="240"/>
      <c r="W135" s="240"/>
      <c r="X135" s="240"/>
      <c r="Y135" s="241"/>
      <c r="Z135" s="242"/>
      <c r="AA135" s="243" t="s">
        <v>207</v>
      </c>
      <c r="AB135" s="223"/>
      <c r="AC135" s="244">
        <f>(Z135*Z129)/1000</f>
        <v>0</v>
      </c>
      <c r="AD135" s="1230" t="str">
        <f t="shared" si="70"/>
        <v>►</v>
      </c>
      <c r="AE135" s="1231" t="str">
        <f t="shared" si="71"/>
        <v/>
      </c>
      <c r="AF135" s="1232">
        <f t="shared" si="56"/>
        <v>0</v>
      </c>
      <c r="AG135" s="1252">
        <f t="shared" si="61"/>
        <v>0</v>
      </c>
      <c r="AH135" s="1234">
        <f t="shared" si="62"/>
        <v>0</v>
      </c>
      <c r="AI135" s="1235">
        <f t="shared" si="63"/>
        <v>0</v>
      </c>
      <c r="AJ135" s="1236">
        <f t="shared" si="52"/>
        <v>0</v>
      </c>
      <c r="AK135" s="1253">
        <f t="shared" si="57"/>
        <v>0</v>
      </c>
      <c r="AL135" s="1254">
        <f t="shared" si="76"/>
        <v>0</v>
      </c>
      <c r="AM135" s="1268"/>
      <c r="AN135" s="1255" t="str">
        <f t="shared" si="69"/>
        <v/>
      </c>
      <c r="AO135" s="1256">
        <f t="shared" si="64"/>
        <v>0</v>
      </c>
      <c r="AP135" s="1257">
        <f t="shared" si="58"/>
        <v>0</v>
      </c>
      <c r="AQ135" s="1271" cm="1">
        <f t="array" ref="AQ135">IF(AF135&lt;&gt;1,0,IF(OR(AO135="",N(AO135)&lt;=0.000000001),"",IF(OR(AI135="",N(AI135)&lt;=0.000000001),0,IF(ISNUMBER(AO135),IFERROR(_xlfn.LET(_xlpm.r,_xlfn.XLOOKUP(U135,$BD$15:$BD$62,ROW($BD$15:$BD$62),_xlfn.XLOOKUP(U135,$BE$15:$BE$62,ROW($BE$15:$BE$62),_xlfn.XLOOKUP(U135,$BF$15:$BF$62,ROW($BF$15:$BF$62),""))),_xlpm.p,_xlpm.r-MIN(ROW($BD$15:$BD$62))+1,_xlpm.f,INDEX($BG$15:$BG$62,_xlpm.p),_xlpm.u,INDEX($BH$15:$BH$62,_xlpm.p),_xlpm.s,INDEX($BJ$15:$BJ$62,_xlpm.p),_xlpm.q,N(AO135)/_xlpm.f,IF(_xlpm.q&gt;=_xlpm.s,ROUND(_xlpm.q,1)&amp;" "&amp;U135&amp;" = "&amp;ROUND(_xlpm.q*_xlpm.f,1)&amp;" "&amp;_xlpm.u,ROUND(_xlpm.q,1)&amp;" "&amp;U135)),""),""))))</f>
        <v>0</v>
      </c>
      <c r="AR135" s="1259"/>
      <c r="AS135" s="1256">
        <f t="shared" si="72"/>
        <v>0</v>
      </c>
      <c r="AT135" s="1257" t="str">
        <f t="shared" si="65"/>
        <v/>
      </c>
      <c r="AU135" s="1260">
        <f t="shared" si="68"/>
        <v>0</v>
      </c>
      <c r="AV135" s="1261" t="str">
        <f t="shared" si="66"/>
        <v/>
      </c>
      <c r="AW135" s="1247"/>
      <c r="AX135" s="1262">
        <f t="shared" si="59"/>
        <v>0</v>
      </c>
      <c r="AY135" s="1249" t="str">
        <f t="shared" si="73"/>
        <v/>
      </c>
      <c r="AZ135" s="276" t="s">
        <v>22</v>
      </c>
      <c r="BA135" s="1221">
        <f t="shared" si="60"/>
        <v>0</v>
      </c>
      <c r="BB135" s="1222">
        <f t="shared" si="67"/>
        <v>0</v>
      </c>
      <c r="BC135"/>
      <c r="BL135"/>
      <c r="BM135"/>
      <c r="BN135"/>
      <c r="BO135"/>
      <c r="BP135"/>
      <c r="BQ135"/>
      <c r="BR135" s="1153" t="str">
        <f t="shared" si="78"/>
        <v>►</v>
      </c>
      <c r="BX135" s="1150"/>
      <c r="CW135" s="3">
        <v>1</v>
      </c>
    </row>
    <row r="136" spans="1:101" s="877" customFormat="1" ht="21" customHeight="1">
      <c r="A136" s="1129" t="s">
        <v>22</v>
      </c>
      <c r="B136" s="1145" t="str">
        <f t="shared" si="77"/>
        <v>A</v>
      </c>
      <c r="C136" s="1190" cm="1">
        <f t="array" ref="C136">SUMPRODUCT(LEN(D136:J136))</f>
        <v>0</v>
      </c>
      <c r="D136" s="207"/>
      <c r="E136" s="212"/>
      <c r="F136" s="212"/>
      <c r="G136" s="212"/>
      <c r="H136" s="212"/>
      <c r="I136" s="212"/>
      <c r="J136" s="213"/>
      <c r="K136" s="528" t="s">
        <v>22</v>
      </c>
      <c r="L136" s="236" t="s">
        <v>11</v>
      </c>
      <c r="M136" s="195" t="str">
        <f>M107</f>
        <v>C COULIS DE MANGUE | pâtisserie--ENTREMET| Auteur &gt; recette Béghin Say de Jean-Jacques Borne MOF 1994</v>
      </c>
      <c r="N136" s="195">
        <f>N107</f>
        <v>18</v>
      </c>
      <c r="O136" s="196" t="str">
        <f>O107</f>
        <v>assiettes</v>
      </c>
      <c r="P136" s="197" t="str">
        <f>P107</f>
        <v>Recette mère ► MILLE-FEUILLE meringue et chiboust pamplemousse aux fraises des bois</v>
      </c>
      <c r="Q136" s="245" t="s">
        <v>208</v>
      </c>
      <c r="R136" s="246"/>
      <c r="S136" s="246"/>
      <c r="T136" s="246"/>
      <c r="U136" s="246"/>
      <c r="V136" s="246"/>
      <c r="W136" s="246"/>
      <c r="X136" s="246"/>
      <c r="Y136" s="247"/>
      <c r="Z136" s="1285"/>
      <c r="AA136" s="249" t="str">
        <f>"poids par "&amp; Z130</f>
        <v xml:space="preserve">poids par </v>
      </c>
      <c r="AB136" s="223"/>
      <c r="AC136" s="229"/>
      <c r="AD136" s="1230" t="str">
        <f t="shared" si="70"/>
        <v>►</v>
      </c>
      <c r="AE136" s="1231" t="str">
        <f t="shared" si="71"/>
        <v/>
      </c>
      <c r="AF136" s="1232">
        <f t="shared" si="56"/>
        <v>0</v>
      </c>
      <c r="AG136" s="1252">
        <f t="shared" si="61"/>
        <v>0</v>
      </c>
      <c r="AH136" s="1234">
        <f t="shared" si="62"/>
        <v>0</v>
      </c>
      <c r="AI136" s="1235">
        <f t="shared" si="63"/>
        <v>0</v>
      </c>
      <c r="AJ136" s="1236">
        <f t="shared" ref="AJ136:AJ182" si="79">_xlfn.LET(_xlpm.EPS,0.000000001,_xlpm.hasQ,AND(ISNUMBER(Q136),ABS(Q136)&gt;_xlpm.EPS),_xlpm.hasX,AND(ISNUMBER(Z136),ABS(Z136)&gt;_xlpm.EPS),_xlpm.hasZ,AND(ISNUMBER(AB136),ABS(AB136)&gt;_xlpm.EPS),IF(AI136=0,0,IF(OR(_xlpm.hasQ,_xlpm.hasX,_xlpm.hasZ),O136,"")))</f>
        <v>0</v>
      </c>
      <c r="AK136" s="1237">
        <f t="shared" si="57"/>
        <v>0</v>
      </c>
      <c r="AL136" s="1238">
        <f t="shared" si="76"/>
        <v>0</v>
      </c>
      <c r="AM136" s="1268"/>
      <c r="AN136" s="1240" t="str">
        <f t="shared" si="69"/>
        <v/>
      </c>
      <c r="AO136" s="1241">
        <f t="shared" si="64"/>
        <v>0</v>
      </c>
      <c r="AP136" s="1242">
        <f t="shared" si="58"/>
        <v>0</v>
      </c>
      <c r="AQ136" s="1269" cm="1">
        <f t="array" ref="AQ136">IF(AF136&lt;&gt;1,0,IF(OR(AO136="",N(AO136)&lt;=0.000000001),"",IF(OR(AI136="",N(AI136)&lt;=0.000000001),0,IF(ISNUMBER(AO136),IFERROR(_xlfn.LET(_xlpm.r,_xlfn.XLOOKUP(U136,$BD$15:$BD$62,ROW($BD$15:$BD$62),_xlfn.XLOOKUP(U136,$BE$15:$BE$62,ROW($BE$15:$BE$62),_xlfn.XLOOKUP(U136,$BF$15:$BF$62,ROW($BF$15:$BF$62),""))),_xlpm.p,_xlpm.r-MIN(ROW($BD$15:$BD$62))+1,_xlpm.f,INDEX($BG$15:$BG$62,_xlpm.p),_xlpm.u,INDEX($BH$15:$BH$62,_xlpm.p),_xlpm.s,INDEX($BJ$15:$BJ$62,_xlpm.p),_xlpm.q,N(AO136)/_xlpm.f,IF(_xlpm.q&gt;=_xlpm.s,ROUND(_xlpm.q,1)&amp;" "&amp;U136&amp;" = "&amp;ROUND(_xlpm.q*_xlpm.f,1)&amp;" "&amp;_xlpm.u,ROUND(_xlpm.q,1)&amp;" "&amp;U136)),""),""))))</f>
        <v>0</v>
      </c>
      <c r="AR136" s="1259"/>
      <c r="AS136" s="1241">
        <f t="shared" si="72"/>
        <v>0</v>
      </c>
      <c r="AT136" s="1242" t="str">
        <f t="shared" si="65"/>
        <v/>
      </c>
      <c r="AU136" s="1245">
        <f t="shared" si="68"/>
        <v>0</v>
      </c>
      <c r="AV136" s="1246" t="str">
        <f t="shared" si="66"/>
        <v/>
      </c>
      <c r="AW136" s="1247"/>
      <c r="AX136" s="1248">
        <f t="shared" si="59"/>
        <v>0</v>
      </c>
      <c r="AY136" s="1249" t="str">
        <f t="shared" si="73"/>
        <v/>
      </c>
      <c r="AZ136" s="276" t="s">
        <v>22</v>
      </c>
      <c r="BA136" s="1221">
        <f t="shared" si="60"/>
        <v>0</v>
      </c>
      <c r="BB136" s="1222">
        <f t="shared" si="67"/>
        <v>0</v>
      </c>
      <c r="BC136"/>
      <c r="BL136"/>
      <c r="BM136"/>
      <c r="BN136"/>
      <c r="BO136"/>
      <c r="BP136"/>
      <c r="BQ136"/>
      <c r="BR136" s="1153" t="str">
        <f t="shared" si="78"/>
        <v>►</v>
      </c>
      <c r="BX136" s="1150"/>
      <c r="CW136" s="3">
        <v>1</v>
      </c>
    </row>
    <row r="137" spans="1:101" s="877" customFormat="1" ht="21" customHeight="1">
      <c r="A137" s="1129" t="s">
        <v>22</v>
      </c>
      <c r="B137" s="1145" t="str">
        <f t="shared" si="77"/>
        <v>A</v>
      </c>
      <c r="C137" s="1190" cm="1">
        <f t="array" ref="C137">SUMPRODUCT(LEN(D137:J137))</f>
        <v>0</v>
      </c>
      <c r="D137" s="207"/>
      <c r="E137" s="212"/>
      <c r="F137" s="212"/>
      <c r="G137" s="212"/>
      <c r="H137" s="212"/>
      <c r="I137" s="212"/>
      <c r="J137" s="213"/>
      <c r="K137" s="528" t="s">
        <v>22</v>
      </c>
      <c r="L137" s="236" t="s">
        <v>11</v>
      </c>
      <c r="M137" s="195" t="str">
        <f>M107</f>
        <v>C COULIS DE MANGUE | pâtisserie--ENTREMET| Auteur &gt; recette Béghin Say de Jean-Jacques Borne MOF 1994</v>
      </c>
      <c r="N137" s="195">
        <f>N107</f>
        <v>18</v>
      </c>
      <c r="O137" s="196" t="str">
        <f>O107</f>
        <v>assiettes</v>
      </c>
      <c r="P137" s="197" t="str">
        <f>P107</f>
        <v>Recette mère ► MILLE-FEUILLE meringue et chiboust pamplemousse aux fraises des bois</v>
      </c>
      <c r="Q137" s="250"/>
      <c r="R137" s="250"/>
      <c r="S137" s="250" t="s">
        <v>209</v>
      </c>
      <c r="T137" s="251"/>
      <c r="U137" s="252"/>
      <c r="V137" s="252"/>
      <c r="W137" s="252"/>
      <c r="X137" s="252"/>
      <c r="Y137" s="253"/>
      <c r="Z137" s="1770" t="str">
        <f>IF(OR(AC135&lt;=0,Z136&lt;=0),"",_xlfn.LET(_xlpm.n,ROUND(AC135/Z136,9),_xlpm.q,INT(_xlpm.n),_xlpm.r,ROUND(AC135-_xlpm.q*Z136,9),_xlpm.base,_xlpm.q&amp;" "&amp;Z130&amp;" de "&amp;TEXT(Z136,"0.000")&amp;" kg",IF(_xlpm.r&lt;=0.000000001,_xlpm.base,_xlpm.base&amp;" + 1 "&amp;Z130&amp;" de "&amp;TEXT(_xlpm.r,"0.000")&amp;" kg")))</f>
        <v/>
      </c>
      <c r="AA137" s="1771"/>
      <c r="AB137" s="1771"/>
      <c r="AC137" s="1772"/>
      <c r="AD137" s="1230" t="str">
        <f t="shared" si="70"/>
        <v>►</v>
      </c>
      <c r="AE137" s="1231" t="str">
        <f t="shared" si="71"/>
        <v/>
      </c>
      <c r="AF137" s="1232">
        <f t="shared" si="56"/>
        <v>0</v>
      </c>
      <c r="AG137" s="1252">
        <f t="shared" si="61"/>
        <v>0</v>
      </c>
      <c r="AH137" s="1234">
        <f t="shared" si="62"/>
        <v>0</v>
      </c>
      <c r="AI137" s="1235">
        <f t="shared" si="63"/>
        <v>0</v>
      </c>
      <c r="AJ137" s="1236">
        <f t="shared" si="79"/>
        <v>0</v>
      </c>
      <c r="AK137" s="1253">
        <f t="shared" si="57"/>
        <v>0</v>
      </c>
      <c r="AL137" s="1254">
        <f t="shared" si="76"/>
        <v>0</v>
      </c>
      <c r="AM137" s="1268"/>
      <c r="AN137" s="1255" t="str">
        <f t="shared" si="69"/>
        <v/>
      </c>
      <c r="AO137" s="1256">
        <f t="shared" si="64"/>
        <v>0</v>
      </c>
      <c r="AP137" s="1257">
        <f t="shared" si="58"/>
        <v>0</v>
      </c>
      <c r="AQ137" s="1271" cm="1">
        <f t="array" ref="AQ137">IF(AF137&lt;&gt;1,0,IF(OR(AO137="",N(AO137)&lt;=0.000000001),"",IF(OR(AI137="",N(AI137)&lt;=0.000000001),0,IF(ISNUMBER(AO137),IFERROR(_xlfn.LET(_xlpm.r,_xlfn.XLOOKUP(U137,$BD$15:$BD$62,ROW($BD$15:$BD$62),_xlfn.XLOOKUP(U137,$BE$15:$BE$62,ROW($BE$15:$BE$62),_xlfn.XLOOKUP(U137,$BF$15:$BF$62,ROW($BF$15:$BF$62),""))),_xlpm.p,_xlpm.r-MIN(ROW($BD$15:$BD$62))+1,_xlpm.f,INDEX($BG$15:$BG$62,_xlpm.p),_xlpm.u,INDEX($BH$15:$BH$62,_xlpm.p),_xlpm.s,INDEX($BJ$15:$BJ$62,_xlpm.p),_xlpm.q,N(AO137)/_xlpm.f,IF(_xlpm.q&gt;=_xlpm.s,ROUND(_xlpm.q,1)&amp;" "&amp;U137&amp;" = "&amp;ROUND(_xlpm.q*_xlpm.f,1)&amp;" "&amp;_xlpm.u,ROUND(_xlpm.q,1)&amp;" "&amp;U137)),""),""))))</f>
        <v>0</v>
      </c>
      <c r="AR137" s="1259"/>
      <c r="AS137" s="1256">
        <f t="shared" si="72"/>
        <v>0</v>
      </c>
      <c r="AT137" s="1257" t="str">
        <f t="shared" si="65"/>
        <v/>
      </c>
      <c r="AU137" s="1260">
        <f t="shared" si="68"/>
        <v>0</v>
      </c>
      <c r="AV137" s="1261" t="str">
        <f t="shared" si="66"/>
        <v/>
      </c>
      <c r="AW137" s="1247"/>
      <c r="AX137" s="1262">
        <f t="shared" si="59"/>
        <v>0</v>
      </c>
      <c r="AY137" s="1249" t="str">
        <f t="shared" si="73"/>
        <v/>
      </c>
      <c r="AZ137" s="276" t="s">
        <v>22</v>
      </c>
      <c r="BA137" s="1221">
        <f t="shared" si="60"/>
        <v>0</v>
      </c>
      <c r="BB137" s="1222">
        <f t="shared" si="67"/>
        <v>0</v>
      </c>
      <c r="BC137"/>
      <c r="BL137"/>
      <c r="BM137"/>
      <c r="BN137"/>
      <c r="BO137"/>
      <c r="BP137"/>
      <c r="BQ137"/>
      <c r="BR137" s="1153" t="str">
        <f t="shared" si="78"/>
        <v>►</v>
      </c>
      <c r="BX137" s="1150"/>
      <c r="CW137" s="3">
        <v>1</v>
      </c>
    </row>
    <row r="138" spans="1:101" s="877" customFormat="1" ht="21" customHeight="1">
      <c r="A138" s="1129" t="s">
        <v>22</v>
      </c>
      <c r="B138" s="1145" t="str">
        <f t="shared" si="77"/>
        <v>A</v>
      </c>
      <c r="C138" s="1190" cm="1">
        <f t="array" ref="C138">SUMPRODUCT(LEN(D138:J138))</f>
        <v>0</v>
      </c>
      <c r="D138" s="207"/>
      <c r="E138" s="212"/>
      <c r="F138" s="212"/>
      <c r="G138" s="212"/>
      <c r="H138" s="212"/>
      <c r="I138" s="212"/>
      <c r="J138" s="213"/>
      <c r="K138" s="528" t="s">
        <v>22</v>
      </c>
      <c r="L138" s="236" t="s">
        <v>11</v>
      </c>
      <c r="M138" s="256" t="str">
        <f>M107</f>
        <v>C COULIS DE MANGUE | pâtisserie--ENTREMET| Auteur &gt; recette Béghin Say de Jean-Jacques Borne MOF 1994</v>
      </c>
      <c r="N138" s="256">
        <f>N107</f>
        <v>18</v>
      </c>
      <c r="O138" s="257" t="str">
        <f>O107</f>
        <v>assiettes</v>
      </c>
      <c r="P138" s="258" t="str">
        <f>P107</f>
        <v>Recette mère ► MILLE-FEUILLE meringue et chiboust pamplemousse aux fraises des bois</v>
      </c>
      <c r="Q138" s="259"/>
      <c r="R138" s="260"/>
      <c r="S138" s="261"/>
      <c r="T138" s="262"/>
      <c r="U138" s="261"/>
      <c r="V138" s="261"/>
      <c r="W138" s="261"/>
      <c r="X138" s="261"/>
      <c r="Y138" s="263"/>
      <c r="Z138" s="1773"/>
      <c r="AA138" s="1774"/>
      <c r="AB138" s="1774"/>
      <c r="AC138" s="1775"/>
      <c r="AD138" s="1230" t="str">
        <f t="shared" si="70"/>
        <v>►</v>
      </c>
      <c r="AE138" s="1231" t="str">
        <f t="shared" si="71"/>
        <v/>
      </c>
      <c r="AF138" s="1232">
        <f t="shared" si="56"/>
        <v>0</v>
      </c>
      <c r="AG138" s="1252">
        <f t="shared" si="61"/>
        <v>0</v>
      </c>
      <c r="AH138" s="1234">
        <f t="shared" si="62"/>
        <v>0</v>
      </c>
      <c r="AI138" s="1235">
        <f t="shared" si="63"/>
        <v>0</v>
      </c>
      <c r="AJ138" s="1236">
        <f t="shared" si="79"/>
        <v>0</v>
      </c>
      <c r="AK138" s="1237">
        <f t="shared" si="57"/>
        <v>0</v>
      </c>
      <c r="AL138" s="1238">
        <f t="shared" si="76"/>
        <v>0</v>
      </c>
      <c r="AM138" s="1268"/>
      <c r="AN138" s="1240" t="str">
        <f t="shared" si="69"/>
        <v/>
      </c>
      <c r="AO138" s="1241">
        <f t="shared" si="64"/>
        <v>0</v>
      </c>
      <c r="AP138" s="1242">
        <f t="shared" si="58"/>
        <v>0</v>
      </c>
      <c r="AQ138" s="1269" cm="1">
        <f t="array" ref="AQ138">IF(AF138&lt;&gt;1,0,IF(OR(AO138="",N(AO138)&lt;=0.000000001),"",IF(OR(AI138="",N(AI138)&lt;=0.000000001),0,IF(ISNUMBER(AO138),IFERROR(_xlfn.LET(_xlpm.r,_xlfn.XLOOKUP(U138,$BD$15:$BD$62,ROW($BD$15:$BD$62),_xlfn.XLOOKUP(U138,$BE$15:$BE$62,ROW($BE$15:$BE$62),_xlfn.XLOOKUP(U138,$BF$15:$BF$62,ROW($BF$15:$BF$62),""))),_xlpm.p,_xlpm.r-MIN(ROW($BD$15:$BD$62))+1,_xlpm.f,INDEX($BG$15:$BG$62,_xlpm.p),_xlpm.u,INDEX($BH$15:$BH$62,_xlpm.p),_xlpm.s,INDEX($BJ$15:$BJ$62,_xlpm.p),_xlpm.q,N(AO138)/_xlpm.f,IF(_xlpm.q&gt;=_xlpm.s,ROUND(_xlpm.q,1)&amp;" "&amp;U138&amp;" = "&amp;ROUND(_xlpm.q*_xlpm.f,1)&amp;" "&amp;_xlpm.u,ROUND(_xlpm.q,1)&amp;" "&amp;U138)),""),""))))</f>
        <v>0</v>
      </c>
      <c r="AR138" s="1259"/>
      <c r="AS138" s="1241">
        <f t="shared" si="72"/>
        <v>0</v>
      </c>
      <c r="AT138" s="1242" t="str">
        <f t="shared" si="65"/>
        <v/>
      </c>
      <c r="AU138" s="1245">
        <f t="shared" si="68"/>
        <v>0</v>
      </c>
      <c r="AV138" s="1246" t="str">
        <f t="shared" si="66"/>
        <v/>
      </c>
      <c r="AW138" s="1247"/>
      <c r="AX138" s="1248">
        <f t="shared" si="59"/>
        <v>0</v>
      </c>
      <c r="AY138" s="1249" t="str">
        <f t="shared" si="73"/>
        <v/>
      </c>
      <c r="AZ138" s="276" t="s">
        <v>22</v>
      </c>
      <c r="BA138" s="1221">
        <f t="shared" si="60"/>
        <v>0</v>
      </c>
      <c r="BB138" s="1222">
        <f t="shared" si="67"/>
        <v>0</v>
      </c>
      <c r="BC138"/>
      <c r="BL138"/>
      <c r="BM138"/>
      <c r="BN138"/>
      <c r="BO138"/>
      <c r="BP138"/>
      <c r="BQ138"/>
      <c r="BR138" s="1153" t="str">
        <f t="shared" si="78"/>
        <v>►</v>
      </c>
      <c r="BX138" s="1150"/>
      <c r="CW138" s="3">
        <v>1</v>
      </c>
    </row>
    <row r="139" spans="1:101" s="877" customFormat="1" ht="21" customHeight="1" thickBot="1">
      <c r="A139" s="1129" t="s">
        <v>22</v>
      </c>
      <c r="B139" s="1145" t="str">
        <f t="shared" si="77"/>
        <v>A</v>
      </c>
      <c r="C139" s="1190" cm="1">
        <f t="array" ref="C139">SUMPRODUCT(LEN(D139:J139))</f>
        <v>0</v>
      </c>
      <c r="D139" s="207"/>
      <c r="E139" s="212"/>
      <c r="F139" s="212"/>
      <c r="G139" s="212"/>
      <c r="H139" s="212"/>
      <c r="I139" s="212"/>
      <c r="J139" s="213"/>
      <c r="K139" s="528" t="s">
        <v>22</v>
      </c>
      <c r="L139" s="264" t="s">
        <v>11</v>
      </c>
      <c r="M139" s="265" t="str">
        <f>M107</f>
        <v>C COULIS DE MANGUE | pâtisserie--ENTREMET| Auteur &gt; recette Béghin Say de Jean-Jacques Borne MOF 1994</v>
      </c>
      <c r="N139" s="265">
        <f>N107</f>
        <v>18</v>
      </c>
      <c r="O139" s="265" t="str">
        <f>O107</f>
        <v>assiettes</v>
      </c>
      <c r="P139" s="266" t="str">
        <f>P107</f>
        <v>Recette mère ► MILLE-FEUILLE meringue et chiboust pamplemousse aux fraises des bois</v>
      </c>
      <c r="Q139" s="267" t="s">
        <v>217</v>
      </c>
      <c r="R139" s="268" t="str">
        <f ca="1">CELL("nomfichier")</f>
        <v>D:\Données\1.UPRT\0-UPRT.fait\1-UPRT.FR-SITE-WEB\ff-fiches-fabrications\ff.fiches.fabrication.2023\ffr.restaurant.2023\[postit.sauvegarde.05.10.2025.xlsx]Nota.ES</v>
      </c>
      <c r="S139" s="269"/>
      <c r="T139" s="269"/>
      <c r="U139" s="269"/>
      <c r="V139" s="269"/>
      <c r="W139" s="269"/>
      <c r="X139" s="269"/>
      <c r="Y139" s="269"/>
      <c r="Z139" s="269"/>
      <c r="AA139" s="269"/>
      <c r="AB139" s="269"/>
      <c r="AC139" s="270"/>
      <c r="AD139" s="1230" t="str">
        <f t="shared" si="70"/>
        <v>A</v>
      </c>
      <c r="AE139" s="1231" t="str">
        <f t="shared" si="71"/>
        <v>▼ recette suivante</v>
      </c>
      <c r="AF139" s="1232">
        <f t="shared" si="56"/>
        <v>0</v>
      </c>
      <c r="AG139" s="1252">
        <f t="shared" si="61"/>
        <v>0</v>
      </c>
      <c r="AH139" s="1234">
        <f t="shared" si="62"/>
        <v>0</v>
      </c>
      <c r="AI139" s="1235">
        <f t="shared" si="63"/>
        <v>0</v>
      </c>
      <c r="AJ139" s="1236">
        <f t="shared" si="79"/>
        <v>0</v>
      </c>
      <c r="AK139" s="1253">
        <f t="shared" si="57"/>
        <v>0</v>
      </c>
      <c r="AL139" s="1254" t="str">
        <f t="shared" si="76"/>
        <v>▼ recette suivante</v>
      </c>
      <c r="AM139" s="1268"/>
      <c r="AN139" s="1255" t="str">
        <f t="shared" si="69"/>
        <v/>
      </c>
      <c r="AO139" s="1256">
        <f t="shared" si="64"/>
        <v>0</v>
      </c>
      <c r="AP139" s="1257">
        <f t="shared" si="58"/>
        <v>0</v>
      </c>
      <c r="AQ139" s="1271" cm="1">
        <f t="array" ref="AQ139">IF(AF139&lt;&gt;1,0,IF(OR(AO139="",N(AO139)&lt;=0.000000001),"",IF(OR(AI139="",N(AI139)&lt;=0.000000001),0,IF(ISNUMBER(AO139),IFERROR(_xlfn.LET(_xlpm.r,_xlfn.XLOOKUP(U139,$BD$15:$BD$62,ROW($BD$15:$BD$62),_xlfn.XLOOKUP(U139,$BE$15:$BE$62,ROW($BE$15:$BE$62),_xlfn.XLOOKUP(U139,$BF$15:$BF$62,ROW($BF$15:$BF$62),""))),_xlpm.p,_xlpm.r-MIN(ROW($BD$15:$BD$62))+1,_xlpm.f,INDEX($BG$15:$BG$62,_xlpm.p),_xlpm.u,INDEX($BH$15:$BH$62,_xlpm.p),_xlpm.s,INDEX($BJ$15:$BJ$62,_xlpm.p),_xlpm.q,N(AO139)/_xlpm.f,IF(_xlpm.q&gt;=_xlpm.s,ROUND(_xlpm.q,1)&amp;" "&amp;U139&amp;" = "&amp;ROUND(_xlpm.q*_xlpm.f,1)&amp;" "&amp;_xlpm.u,ROUND(_xlpm.q,1)&amp;" "&amp;U139)),""),""))))</f>
        <v>0</v>
      </c>
      <c r="AR139" s="1259"/>
      <c r="AS139" s="1256" t="str">
        <f t="shared" si="72"/>
        <v xml:space="preserve">▼next recipe </v>
      </c>
      <c r="AT139" s="1257" t="str">
        <f t="shared" si="65"/>
        <v/>
      </c>
      <c r="AU139" s="1260">
        <f t="shared" si="68"/>
        <v>0</v>
      </c>
      <c r="AV139" s="1261" t="str">
        <f t="shared" si="66"/>
        <v/>
      </c>
      <c r="AW139" s="1247"/>
      <c r="AX139" s="1262">
        <f t="shared" si="59"/>
        <v>0</v>
      </c>
      <c r="AY139" s="1249" t="str">
        <f t="shared" si="73"/>
        <v>▼ receta siguiente</v>
      </c>
      <c r="AZ139" s="276" t="s">
        <v>22</v>
      </c>
      <c r="BA139" s="1221">
        <f t="shared" si="60"/>
        <v>0</v>
      </c>
      <c r="BB139" s="1222">
        <f t="shared" si="67"/>
        <v>0</v>
      </c>
      <c r="BC139"/>
      <c r="BL139"/>
      <c r="BM139"/>
      <c r="BN139"/>
      <c r="BO139"/>
      <c r="BP139"/>
      <c r="BQ139"/>
      <c r="BR139" s="1153" t="str">
        <f t="shared" si="78"/>
        <v>A</v>
      </c>
      <c r="BX139" s="1024"/>
      <c r="CW139" s="3">
        <v>1</v>
      </c>
    </row>
    <row r="140" spans="1:101" s="877" customFormat="1" ht="21" customHeight="1" thickBot="1">
      <c r="A140" s="1129" t="s">
        <v>22</v>
      </c>
      <c r="B140" s="1145" t="str">
        <f t="shared" si="77"/>
        <v>A</v>
      </c>
      <c r="C140" s="1190" cm="1">
        <f t="array" ref="C140">SUMPRODUCT(LEN(D140:J140))</f>
        <v>0</v>
      </c>
      <c r="D140" s="207"/>
      <c r="E140" s="212"/>
      <c r="F140" s="212"/>
      <c r="G140" s="212"/>
      <c r="H140" s="212"/>
      <c r="I140" s="212"/>
      <c r="J140" s="213"/>
      <c r="K140" s="528" t="s">
        <v>22</v>
      </c>
      <c r="L140" s="1369" t="s">
        <v>11</v>
      </c>
      <c r="M140" s="1370"/>
      <c r="N140" s="1370"/>
      <c r="O140" s="1370"/>
      <c r="P140" s="1370"/>
      <c r="Q140" s="1376" t="s">
        <v>2713</v>
      </c>
      <c r="R140" s="1371"/>
      <c r="S140" s="1372"/>
      <c r="T140" s="1373"/>
      <c r="U140" s="1374"/>
      <c r="V140" s="1375"/>
      <c r="W140" s="1376"/>
      <c r="X140" s="1377"/>
      <c r="Y140" s="1378"/>
      <c r="Z140" s="1379"/>
      <c r="AA140" s="1380"/>
      <c r="AB140" s="1381"/>
      <c r="AC140" s="1382"/>
      <c r="AD140" s="1230" t="str">
        <f t="shared" si="70"/>
        <v>►</v>
      </c>
      <c r="AE140" s="1231" t="str">
        <f t="shared" si="71"/>
        <v/>
      </c>
      <c r="AF140" s="1232">
        <f t="shared" si="56"/>
        <v>0</v>
      </c>
      <c r="AG140" s="1252">
        <f t="shared" si="61"/>
        <v>0</v>
      </c>
      <c r="AH140" s="1234">
        <f t="shared" si="62"/>
        <v>0</v>
      </c>
      <c r="AI140" s="1235">
        <f t="shared" si="63"/>
        <v>0</v>
      </c>
      <c r="AJ140" s="1236">
        <f t="shared" si="79"/>
        <v>0</v>
      </c>
      <c r="AK140" s="1237">
        <f t="shared" si="57"/>
        <v>0</v>
      </c>
      <c r="AL140" s="1238">
        <f t="shared" si="76"/>
        <v>0</v>
      </c>
      <c r="AM140" s="1268"/>
      <c r="AN140" s="1240" t="str">
        <f t="shared" si="69"/>
        <v/>
      </c>
      <c r="AO140" s="1241">
        <f t="shared" si="64"/>
        <v>0</v>
      </c>
      <c r="AP140" s="1242">
        <f t="shared" si="58"/>
        <v>0</v>
      </c>
      <c r="AQ140" s="1269" cm="1">
        <f t="array" ref="AQ140">IF(AF140&lt;&gt;1,0,IF(OR(AO140="",N(AO140)&lt;=0.000000001),"",IF(OR(AI140="",N(AI140)&lt;=0.000000001),0,IF(ISNUMBER(AO140),IFERROR(_xlfn.LET(_xlpm.r,_xlfn.XLOOKUP(U140,$BD$15:$BD$62,ROW($BD$15:$BD$62),_xlfn.XLOOKUP(U140,$BE$15:$BE$62,ROW($BE$15:$BE$62),_xlfn.XLOOKUP(U140,$BF$15:$BF$62,ROW($BF$15:$BF$62),""))),_xlpm.p,_xlpm.r-MIN(ROW($BD$15:$BD$62))+1,_xlpm.f,INDEX($BG$15:$BG$62,_xlpm.p),_xlpm.u,INDEX($BH$15:$BH$62,_xlpm.p),_xlpm.s,INDEX($BJ$15:$BJ$62,_xlpm.p),_xlpm.q,N(AO140)/_xlpm.f,IF(_xlpm.q&gt;=_xlpm.s,ROUND(_xlpm.q,1)&amp;" "&amp;U140&amp;" = "&amp;ROUND(_xlpm.q*_xlpm.f,1)&amp;" "&amp;_xlpm.u,ROUND(_xlpm.q,1)&amp;" "&amp;U140)),""),""))))</f>
        <v>0</v>
      </c>
      <c r="AR140" s="1259"/>
      <c r="AS140" s="1241">
        <f t="shared" si="72"/>
        <v>0</v>
      </c>
      <c r="AT140" s="1242" t="str">
        <f t="shared" si="65"/>
        <v/>
      </c>
      <c r="AU140" s="1245">
        <f t="shared" si="68"/>
        <v>0</v>
      </c>
      <c r="AV140" s="1246" t="str">
        <f t="shared" si="66"/>
        <v/>
      </c>
      <c r="AW140" s="1247"/>
      <c r="AX140" s="1248">
        <f t="shared" si="59"/>
        <v>0</v>
      </c>
      <c r="AY140" s="1249" t="str">
        <f t="shared" si="73"/>
        <v/>
      </c>
      <c r="AZ140" s="276" t="s">
        <v>22</v>
      </c>
      <c r="BA140" s="1221">
        <f t="shared" si="60"/>
        <v>0</v>
      </c>
      <c r="BB140" s="1222">
        <f t="shared" si="67"/>
        <v>0</v>
      </c>
      <c r="BC140"/>
      <c r="BL140"/>
      <c r="BM140"/>
      <c r="BN140"/>
      <c r="BO140"/>
      <c r="BP140"/>
      <c r="BQ140"/>
      <c r="BR140" s="1153" t="str">
        <f t="shared" si="78"/>
        <v>►</v>
      </c>
      <c r="BX140" s="1024"/>
      <c r="CW140" s="3">
        <v>1</v>
      </c>
    </row>
    <row r="141" spans="1:101" s="877" customFormat="1" ht="21" customHeight="1">
      <c r="A141" s="1129" t="s">
        <v>22</v>
      </c>
      <c r="B141" s="1145" t="str">
        <f t="shared" si="77"/>
        <v>A</v>
      </c>
      <c r="C141" s="1190" cm="1">
        <f t="array" ref="C141">SUMPRODUCT(LEN(D141:J141))</f>
        <v>0</v>
      </c>
      <c r="D141" s="207"/>
      <c r="E141" s="212"/>
      <c r="F141" s="212"/>
      <c r="G141" s="212"/>
      <c r="H141" s="212"/>
      <c r="I141" s="212"/>
      <c r="J141" s="213"/>
      <c r="K141" s="528"/>
      <c r="L141" s="22" t="s">
        <v>11</v>
      </c>
      <c r="M141" s="23" t="str">
        <f>M147</f>
        <v>J JUS DE FRAISES DES BOIS | pâtisserie--ENTREMET| Auteur &gt; recette Béghin Say de Jean-Jacques Borne MOF 1994</v>
      </c>
      <c r="N141" s="24">
        <f>N147</f>
        <v>18</v>
      </c>
      <c r="O141" s="24" t="str">
        <f>O147</f>
        <v>assiettes</v>
      </c>
      <c r="P141" s="25" t="str">
        <f>P147</f>
        <v>Recette mère ► MILLE-FEUILLE meringue et chiboust pamplemousse aux fraises des bois</v>
      </c>
      <c r="Q141" s="26" t="s">
        <v>22</v>
      </c>
      <c r="R141" s="27" t="s">
        <v>23</v>
      </c>
      <c r="S141" s="27"/>
      <c r="T141" s="1732" t="s">
        <v>3411</v>
      </c>
      <c r="U141" s="1732"/>
      <c r="V141" s="1732"/>
      <c r="W141" s="1732"/>
      <c r="X141" s="1732"/>
      <c r="Y141" s="1732"/>
      <c r="Z141" s="1732"/>
      <c r="AA141" s="1754" t="s">
        <v>25</v>
      </c>
      <c r="AB141" s="1754"/>
      <c r="AC141" s="1736" t="str">
        <f>UPPER(LEFT(T141,1))</f>
        <v>J</v>
      </c>
      <c r="AD141" s="1230" t="str">
        <f t="shared" si="70"/>
        <v>►</v>
      </c>
      <c r="AE141" s="1231" t="str">
        <f t="shared" si="71"/>
        <v/>
      </c>
      <c r="AF141" s="1232">
        <f t="shared" si="56"/>
        <v>0</v>
      </c>
      <c r="AG141" s="1252">
        <f t="shared" si="61"/>
        <v>0</v>
      </c>
      <c r="AH141" s="1234">
        <f t="shared" si="62"/>
        <v>0</v>
      </c>
      <c r="AI141" s="1235">
        <f t="shared" si="63"/>
        <v>0</v>
      </c>
      <c r="AJ141" s="1236">
        <f t="shared" si="79"/>
        <v>0</v>
      </c>
      <c r="AK141" s="1253">
        <f t="shared" si="57"/>
        <v>0</v>
      </c>
      <c r="AL141" s="1254">
        <f t="shared" si="76"/>
        <v>0</v>
      </c>
      <c r="AM141" s="1268"/>
      <c r="AN141" s="1255" t="str">
        <f t="shared" si="69"/>
        <v/>
      </c>
      <c r="AO141" s="1256">
        <f t="shared" si="64"/>
        <v>0</v>
      </c>
      <c r="AP141" s="1257">
        <f t="shared" si="58"/>
        <v>0</v>
      </c>
      <c r="AQ141" s="1271" cm="1">
        <f t="array" ref="AQ141">IF(AF141&lt;&gt;1,0,IF(OR(AO141="",N(AO141)&lt;=0.000000001),"",IF(OR(AI141="",N(AI141)&lt;=0.000000001),0,IF(ISNUMBER(AO141),IFERROR(_xlfn.LET(_xlpm.r,_xlfn.XLOOKUP(U141,$BD$15:$BD$62,ROW($BD$15:$BD$62),_xlfn.XLOOKUP(U141,$BE$15:$BE$62,ROW($BE$15:$BE$62),_xlfn.XLOOKUP(U141,$BF$15:$BF$62,ROW($BF$15:$BF$62),""))),_xlpm.p,_xlpm.r-MIN(ROW($BD$15:$BD$62))+1,_xlpm.f,INDEX($BG$15:$BG$62,_xlpm.p),_xlpm.u,INDEX($BH$15:$BH$62,_xlpm.p),_xlpm.s,INDEX($BJ$15:$BJ$62,_xlpm.p),_xlpm.q,N(AO141)/_xlpm.f,IF(_xlpm.q&gt;=_xlpm.s,ROUND(_xlpm.q,1)&amp;" "&amp;U141&amp;" = "&amp;ROUND(_xlpm.q*_xlpm.f,1)&amp;" "&amp;_xlpm.u,ROUND(_xlpm.q,1)&amp;" "&amp;U141)),""),""))))</f>
        <v>0</v>
      </c>
      <c r="AR141" s="1259"/>
      <c r="AS141" s="1256">
        <f t="shared" si="72"/>
        <v>0</v>
      </c>
      <c r="AT141" s="1257" t="str">
        <f t="shared" si="65"/>
        <v/>
      </c>
      <c r="AU141" s="1260">
        <f t="shared" si="68"/>
        <v>0</v>
      </c>
      <c r="AV141" s="1261" t="str">
        <f t="shared" si="66"/>
        <v/>
      </c>
      <c r="AW141" s="1247"/>
      <c r="AX141" s="1262">
        <f t="shared" si="59"/>
        <v>0</v>
      </c>
      <c r="AY141" s="1249" t="str">
        <f t="shared" si="73"/>
        <v/>
      </c>
      <c r="AZ141" s="276" t="s">
        <v>22</v>
      </c>
      <c r="BA141" s="1221">
        <f t="shared" si="60"/>
        <v>0</v>
      </c>
      <c r="BB141" s="1222">
        <f t="shared" si="67"/>
        <v>0</v>
      </c>
      <c r="BC141"/>
      <c r="BL141"/>
      <c r="BM141"/>
      <c r="BN141"/>
      <c r="BO141"/>
      <c r="BP141"/>
      <c r="BQ141"/>
      <c r="BR141" s="1153" t="str">
        <f t="shared" si="78"/>
        <v>►</v>
      </c>
      <c r="BX141" s="1024"/>
      <c r="CW141" s="3">
        <v>1</v>
      </c>
    </row>
    <row r="142" spans="1:101" s="877" customFormat="1" ht="21" customHeight="1">
      <c r="A142" s="1129" t="s">
        <v>22</v>
      </c>
      <c r="B142" s="1145" t="str">
        <f t="shared" si="77"/>
        <v>A</v>
      </c>
      <c r="C142" s="1190" cm="1">
        <f t="array" ref="C142">SUMPRODUCT(LEN(D142:J142))</f>
        <v>0</v>
      </c>
      <c r="D142" s="207"/>
      <c r="E142" s="212"/>
      <c r="F142" s="212"/>
      <c r="G142" s="212"/>
      <c r="H142" s="212"/>
      <c r="I142" s="212"/>
      <c r="J142" s="213"/>
      <c r="K142" s="528"/>
      <c r="L142" s="28" t="s">
        <v>11</v>
      </c>
      <c r="M142" s="29" t="str">
        <f>M147</f>
        <v>J JUS DE FRAISES DES BOIS | pâtisserie--ENTREMET| Auteur &gt; recette Béghin Say de Jean-Jacques Borne MOF 1994</v>
      </c>
      <c r="N142" s="30">
        <f>N147</f>
        <v>18</v>
      </c>
      <c r="O142" s="30" t="str">
        <f>O147</f>
        <v>assiettes</v>
      </c>
      <c r="P142" s="31" t="str">
        <f>P147</f>
        <v>Recette mère ► MILLE-FEUILLE meringue et chiboust pamplemousse aux fraises des bois</v>
      </c>
      <c r="Q142" s="32" t="s">
        <v>29</v>
      </c>
      <c r="R142" s="33" t="s">
        <v>30</v>
      </c>
      <c r="S142" s="33"/>
      <c r="T142" s="1733"/>
      <c r="U142" s="1733"/>
      <c r="V142" s="1733"/>
      <c r="W142" s="1733"/>
      <c r="X142" s="1733"/>
      <c r="Y142" s="1733"/>
      <c r="Z142" s="1733"/>
      <c r="AA142" s="1755"/>
      <c r="AB142" s="1755"/>
      <c r="AC142" s="1737"/>
      <c r="AD142" s="1230" t="str">
        <f t="shared" si="70"/>
        <v>►</v>
      </c>
      <c r="AE142" s="1231" t="str">
        <f t="shared" si="71"/>
        <v/>
      </c>
      <c r="AF142" s="1232">
        <f t="shared" si="56"/>
        <v>0</v>
      </c>
      <c r="AG142" s="1252">
        <f t="shared" si="61"/>
        <v>0</v>
      </c>
      <c r="AH142" s="1234">
        <f t="shared" si="62"/>
        <v>0</v>
      </c>
      <c r="AI142" s="1235">
        <f t="shared" si="63"/>
        <v>0</v>
      </c>
      <c r="AJ142" s="1236">
        <f t="shared" si="79"/>
        <v>0</v>
      </c>
      <c r="AK142" s="1237">
        <f t="shared" si="57"/>
        <v>0</v>
      </c>
      <c r="AL142" s="1238">
        <f t="shared" si="76"/>
        <v>0</v>
      </c>
      <c r="AM142" s="1268"/>
      <c r="AN142" s="1240" t="str">
        <f t="shared" si="69"/>
        <v/>
      </c>
      <c r="AO142" s="1241">
        <f t="shared" si="64"/>
        <v>0</v>
      </c>
      <c r="AP142" s="1242">
        <f t="shared" si="58"/>
        <v>0</v>
      </c>
      <c r="AQ142" s="1269" cm="1">
        <f t="array" ref="AQ142">IF(AF142&lt;&gt;1,0,IF(OR(AO142="",N(AO142)&lt;=0.000000001),"",IF(OR(AI142="",N(AI142)&lt;=0.000000001),0,IF(ISNUMBER(AO142),IFERROR(_xlfn.LET(_xlpm.r,_xlfn.XLOOKUP(U142,$BD$15:$BD$62,ROW($BD$15:$BD$62),_xlfn.XLOOKUP(U142,$BE$15:$BE$62,ROW($BE$15:$BE$62),_xlfn.XLOOKUP(U142,$BF$15:$BF$62,ROW($BF$15:$BF$62),""))),_xlpm.p,_xlpm.r-MIN(ROW($BD$15:$BD$62))+1,_xlpm.f,INDEX($BG$15:$BG$62,_xlpm.p),_xlpm.u,INDEX($BH$15:$BH$62,_xlpm.p),_xlpm.s,INDEX($BJ$15:$BJ$62,_xlpm.p),_xlpm.q,N(AO142)/_xlpm.f,IF(_xlpm.q&gt;=_xlpm.s,ROUND(_xlpm.q,1)&amp;" "&amp;U142&amp;" = "&amp;ROUND(_xlpm.q*_xlpm.f,1)&amp;" "&amp;_xlpm.u,ROUND(_xlpm.q,1)&amp;" "&amp;U142)),""),""))))</f>
        <v>0</v>
      </c>
      <c r="AR142" s="1259"/>
      <c r="AS142" s="1241">
        <f t="shared" si="72"/>
        <v>0</v>
      </c>
      <c r="AT142" s="1242" t="str">
        <f t="shared" si="65"/>
        <v/>
      </c>
      <c r="AU142" s="1245">
        <f t="shared" si="68"/>
        <v>0</v>
      </c>
      <c r="AV142" s="1246" t="str">
        <f t="shared" si="66"/>
        <v/>
      </c>
      <c r="AW142" s="1247"/>
      <c r="AX142" s="1248">
        <f t="shared" si="59"/>
        <v>0</v>
      </c>
      <c r="AY142" s="1249" t="str">
        <f t="shared" si="73"/>
        <v/>
      </c>
      <c r="AZ142" s="276" t="s">
        <v>22</v>
      </c>
      <c r="BA142" s="1221">
        <f t="shared" si="60"/>
        <v>0</v>
      </c>
      <c r="BB142" s="1222">
        <f t="shared" si="67"/>
        <v>0</v>
      </c>
      <c r="BC142"/>
      <c r="BL142"/>
      <c r="BM142"/>
      <c r="BN142"/>
      <c r="BO142"/>
      <c r="BP142"/>
      <c r="BQ142"/>
      <c r="BR142" s="1153" t="str">
        <f t="shared" si="78"/>
        <v>►</v>
      </c>
      <c r="BX142" s="1024"/>
      <c r="CW142" s="3">
        <v>1</v>
      </c>
    </row>
    <row r="143" spans="1:101" s="877" customFormat="1" ht="21" customHeight="1">
      <c r="A143" s="1129" t="s">
        <v>22</v>
      </c>
      <c r="B143" s="1145" t="str">
        <f t="shared" si="77"/>
        <v>A</v>
      </c>
      <c r="C143" s="1190" cm="1">
        <f t="array" ref="C143">SUMPRODUCT(LEN(D143:J143))</f>
        <v>0</v>
      </c>
      <c r="D143" s="207"/>
      <c r="E143" s="212"/>
      <c r="F143" s="212"/>
      <c r="G143" s="212"/>
      <c r="H143" s="212"/>
      <c r="I143" s="212"/>
      <c r="J143" s="213"/>
      <c r="K143" s="528"/>
      <c r="L143" s="28" t="s">
        <v>11</v>
      </c>
      <c r="M143" s="34" t="str">
        <f>M147</f>
        <v>J JUS DE FRAISES DES BOIS | pâtisserie--ENTREMET| Auteur &gt; recette Béghin Say de Jean-Jacques Borne MOF 1994</v>
      </c>
      <c r="N143" s="35">
        <f>N147</f>
        <v>18</v>
      </c>
      <c r="O143" s="35" t="str">
        <f>O147</f>
        <v>assiettes</v>
      </c>
      <c r="P143" s="36" t="str">
        <f>P147</f>
        <v>Recette mère ► MILLE-FEUILLE meringue et chiboust pamplemousse aux fraises des bois</v>
      </c>
      <c r="Q143" s="37"/>
      <c r="R143" s="38" t="s">
        <v>31</v>
      </c>
      <c r="S143" s="39"/>
      <c r="T143" s="40" t="s">
        <v>32</v>
      </c>
      <c r="U143" s="41" t="s">
        <v>3385</v>
      </c>
      <c r="V143" s="9"/>
      <c r="W143" s="41"/>
      <c r="X143" s="41"/>
      <c r="Y143" s="41"/>
      <c r="Z143" s="42"/>
      <c r="AA143" s="9"/>
      <c r="AB143" s="9"/>
      <c r="AC143" s="43"/>
      <c r="AD143" s="1230" t="str">
        <f t="shared" si="70"/>
        <v>►</v>
      </c>
      <c r="AE143" s="1231" t="str">
        <f t="shared" si="71"/>
        <v/>
      </c>
      <c r="AF143" s="1232">
        <f t="shared" si="56"/>
        <v>0</v>
      </c>
      <c r="AG143" s="1252">
        <f t="shared" si="61"/>
        <v>0</v>
      </c>
      <c r="AH143" s="1234">
        <f t="shared" si="62"/>
        <v>0</v>
      </c>
      <c r="AI143" s="1235">
        <f t="shared" si="63"/>
        <v>0</v>
      </c>
      <c r="AJ143" s="1236">
        <f t="shared" si="79"/>
        <v>0</v>
      </c>
      <c r="AK143" s="1253">
        <f t="shared" si="57"/>
        <v>0</v>
      </c>
      <c r="AL143" s="1254">
        <f t="shared" si="76"/>
        <v>0</v>
      </c>
      <c r="AM143" s="1268"/>
      <c r="AN143" s="1255" t="str">
        <f t="shared" si="69"/>
        <v/>
      </c>
      <c r="AO143" s="1256">
        <f t="shared" si="64"/>
        <v>0</v>
      </c>
      <c r="AP143" s="1257">
        <f t="shared" si="58"/>
        <v>0</v>
      </c>
      <c r="AQ143" s="1271" cm="1">
        <f t="array" ref="AQ143">IF(AF143&lt;&gt;1,0,IF(OR(AO143="",N(AO143)&lt;=0.000000001),"",IF(OR(AI143="",N(AI143)&lt;=0.000000001),0,IF(ISNUMBER(AO143),IFERROR(_xlfn.LET(_xlpm.r,_xlfn.XLOOKUP(U143,$BD$15:$BD$62,ROW($BD$15:$BD$62),_xlfn.XLOOKUP(U143,$BE$15:$BE$62,ROW($BE$15:$BE$62),_xlfn.XLOOKUP(U143,$BF$15:$BF$62,ROW($BF$15:$BF$62),""))),_xlpm.p,_xlpm.r-MIN(ROW($BD$15:$BD$62))+1,_xlpm.f,INDEX($BG$15:$BG$62,_xlpm.p),_xlpm.u,INDEX($BH$15:$BH$62,_xlpm.p),_xlpm.s,INDEX($BJ$15:$BJ$62,_xlpm.p),_xlpm.q,N(AO143)/_xlpm.f,IF(_xlpm.q&gt;=_xlpm.s,ROUND(_xlpm.q,1)&amp;" "&amp;U143&amp;" = "&amp;ROUND(_xlpm.q*_xlpm.f,1)&amp;" "&amp;_xlpm.u,ROUND(_xlpm.q,1)&amp;" "&amp;U143)),""),""))))</f>
        <v>0</v>
      </c>
      <c r="AR143" s="1259"/>
      <c r="AS143" s="1256">
        <f t="shared" si="72"/>
        <v>0</v>
      </c>
      <c r="AT143" s="1257" t="str">
        <f t="shared" si="65"/>
        <v/>
      </c>
      <c r="AU143" s="1260">
        <f t="shared" si="68"/>
        <v>0</v>
      </c>
      <c r="AV143" s="1261" t="str">
        <f t="shared" si="66"/>
        <v/>
      </c>
      <c r="AW143" s="1247"/>
      <c r="AX143" s="1262">
        <f t="shared" si="59"/>
        <v>0</v>
      </c>
      <c r="AY143" s="1249" t="str">
        <f t="shared" si="73"/>
        <v/>
      </c>
      <c r="AZ143" s="276" t="s">
        <v>22</v>
      </c>
      <c r="BA143" s="1221">
        <f t="shared" si="60"/>
        <v>0</v>
      </c>
      <c r="BB143" s="1222">
        <f t="shared" si="67"/>
        <v>0</v>
      </c>
      <c r="BC143"/>
      <c r="BL143"/>
      <c r="BM143"/>
      <c r="BN143"/>
      <c r="BO143"/>
      <c r="BP143"/>
      <c r="BQ143"/>
      <c r="BR143" s="1153" t="str">
        <f t="shared" si="78"/>
        <v>►</v>
      </c>
      <c r="BX143" s="1024"/>
      <c r="CW143" s="3">
        <v>1</v>
      </c>
    </row>
    <row r="144" spans="1:101" s="877" customFormat="1" ht="21" customHeight="1">
      <c r="A144" s="1129" t="s">
        <v>22</v>
      </c>
      <c r="B144" s="1145" t="str">
        <f t="shared" si="77"/>
        <v>A</v>
      </c>
      <c r="C144" s="1190" cm="1">
        <f t="array" ref="C144">SUMPRODUCT(LEN(D144:J144))</f>
        <v>0</v>
      </c>
      <c r="D144" s="207"/>
      <c r="E144" s="212"/>
      <c r="F144" s="212"/>
      <c r="G144" s="212"/>
      <c r="H144" s="212"/>
      <c r="I144" s="212"/>
      <c r="J144" s="213"/>
      <c r="K144" s="528"/>
      <c r="L144" s="28" t="s">
        <v>11</v>
      </c>
      <c r="M144" s="34" t="str">
        <f>M147</f>
        <v>J JUS DE FRAISES DES BOIS | pâtisserie--ENTREMET| Auteur &gt; recette Béghin Say de Jean-Jacques Borne MOF 1994</v>
      </c>
      <c r="N144" s="35">
        <f>N147</f>
        <v>18</v>
      </c>
      <c r="O144" s="35" t="str">
        <f>O147</f>
        <v>assiettes</v>
      </c>
      <c r="P144" s="36" t="str">
        <f>P147</f>
        <v>Recette mère ► MILLE-FEUILLE meringue et chiboust pamplemousse aux fraises des bois</v>
      </c>
      <c r="Q144" s="44" t="s">
        <v>33</v>
      </c>
      <c r="R144" s="45"/>
      <c r="S144" s="45"/>
      <c r="T144" s="46" t="s">
        <v>34</v>
      </c>
      <c r="U144" s="1738" t="str">
        <f>V147&amp;" "&amp;W147&amp;" ► Famille = "&amp;AA141&amp;" ► "&amp;T141&amp;" "&amp;Z144&amp;" "&amp;AA144&amp;" "&amp;AB144&amp;" "&amp;AC144</f>
        <v>Recette mère ► MILLE-FEUILLE meringue et chiboust pamplemousse aux fraises des bois ► Famille = pâtisserie--ENTREMET ► JUS DE FRAISES DES BOIS  ⓫  Dupliquée pour 36 couverts</v>
      </c>
      <c r="V144" s="1738"/>
      <c r="W144" s="1738"/>
      <c r="X144" s="47"/>
      <c r="Y144" s="47"/>
      <c r="Z144" s="42"/>
      <c r="AA144" s="48" t="s">
        <v>36</v>
      </c>
      <c r="AB144" s="49">
        <v>36</v>
      </c>
      <c r="AC144" s="50" t="str">
        <f>AC146</f>
        <v>couverts</v>
      </c>
      <c r="AD144" s="1230" t="str">
        <f t="shared" si="70"/>
        <v>►</v>
      </c>
      <c r="AE144" s="1231" t="str">
        <f t="shared" si="71"/>
        <v/>
      </c>
      <c r="AF144" s="1232">
        <f t="shared" si="56"/>
        <v>0</v>
      </c>
      <c r="AG144" s="1252">
        <f t="shared" si="61"/>
        <v>0</v>
      </c>
      <c r="AH144" s="1234">
        <f t="shared" si="62"/>
        <v>0</v>
      </c>
      <c r="AI144" s="1235">
        <f t="shared" si="63"/>
        <v>0</v>
      </c>
      <c r="AJ144" s="1236">
        <f t="shared" si="79"/>
        <v>0</v>
      </c>
      <c r="AK144" s="1237">
        <f t="shared" si="57"/>
        <v>0</v>
      </c>
      <c r="AL144" s="1238">
        <f t="shared" si="76"/>
        <v>0</v>
      </c>
      <c r="AM144" s="1268"/>
      <c r="AN144" s="1240" t="str">
        <f t="shared" si="69"/>
        <v/>
      </c>
      <c r="AO144" s="1241">
        <f t="shared" si="64"/>
        <v>0</v>
      </c>
      <c r="AP144" s="1242">
        <f t="shared" si="58"/>
        <v>0</v>
      </c>
      <c r="AQ144" s="1269" cm="1">
        <f t="array" ref="AQ144">IF(AF144&lt;&gt;1,0,IF(OR(AO144="",N(AO144)&lt;=0.000000001),"",IF(OR(AI144="",N(AI144)&lt;=0.000000001),0,IF(ISNUMBER(AO144),IFERROR(_xlfn.LET(_xlpm.r,_xlfn.XLOOKUP(U144,$BD$15:$BD$62,ROW($BD$15:$BD$62),_xlfn.XLOOKUP(U144,$BE$15:$BE$62,ROW($BE$15:$BE$62),_xlfn.XLOOKUP(U144,$BF$15:$BF$62,ROW($BF$15:$BF$62),""))),_xlpm.p,_xlpm.r-MIN(ROW($BD$15:$BD$62))+1,_xlpm.f,INDEX($BG$15:$BG$62,_xlpm.p),_xlpm.u,INDEX($BH$15:$BH$62,_xlpm.p),_xlpm.s,INDEX($BJ$15:$BJ$62,_xlpm.p),_xlpm.q,N(AO144)/_xlpm.f,IF(_xlpm.q&gt;=_xlpm.s,ROUND(_xlpm.q,1)&amp;" "&amp;U144&amp;" = "&amp;ROUND(_xlpm.q*_xlpm.f,1)&amp;" "&amp;_xlpm.u,ROUND(_xlpm.q,1)&amp;" "&amp;U144)),""),""))))</f>
        <v>0</v>
      </c>
      <c r="AR144" s="1259"/>
      <c r="AS144" s="1241">
        <f t="shared" si="72"/>
        <v>0</v>
      </c>
      <c r="AT144" s="1242" t="str">
        <f t="shared" si="65"/>
        <v/>
      </c>
      <c r="AU144" s="1245">
        <f t="shared" si="68"/>
        <v>0</v>
      </c>
      <c r="AV144" s="1246" t="str">
        <f t="shared" si="66"/>
        <v/>
      </c>
      <c r="AW144" s="1247"/>
      <c r="AX144" s="1248">
        <f t="shared" si="59"/>
        <v>0</v>
      </c>
      <c r="AY144" s="1249" t="str">
        <f t="shared" si="73"/>
        <v/>
      </c>
      <c r="AZ144" s="276" t="s">
        <v>22</v>
      </c>
      <c r="BA144" s="1221">
        <f t="shared" si="60"/>
        <v>0</v>
      </c>
      <c r="BB144" s="1222">
        <f t="shared" si="67"/>
        <v>0</v>
      </c>
      <c r="BC144"/>
      <c r="BL144"/>
      <c r="BM144"/>
      <c r="BN144"/>
      <c r="BO144"/>
      <c r="BP144"/>
      <c r="BQ144"/>
      <c r="BR144" s="1153" t="str">
        <f t="shared" si="78"/>
        <v>►</v>
      </c>
      <c r="BX144" s="1024"/>
      <c r="CW144" s="3">
        <v>1</v>
      </c>
    </row>
    <row r="145" spans="1:101" s="877" customFormat="1" ht="21" customHeight="1">
      <c r="A145" s="1129" t="s">
        <v>22</v>
      </c>
      <c r="B145" s="1145" t="str">
        <f t="shared" si="77"/>
        <v>A</v>
      </c>
      <c r="C145" s="1190" cm="1">
        <f t="array" ref="C145">SUMPRODUCT(LEN(D145:J145))</f>
        <v>0</v>
      </c>
      <c r="D145" s="207"/>
      <c r="E145" s="212"/>
      <c r="F145" s="212"/>
      <c r="G145" s="212"/>
      <c r="H145" s="212"/>
      <c r="I145" s="212"/>
      <c r="J145" s="213"/>
      <c r="K145" s="528"/>
      <c r="L145" s="28" t="s">
        <v>11</v>
      </c>
      <c r="M145" s="34" t="str">
        <f>M147</f>
        <v>J JUS DE FRAISES DES BOIS | pâtisserie--ENTREMET| Auteur &gt; recette Béghin Say de Jean-Jacques Borne MOF 1994</v>
      </c>
      <c r="N145" s="35">
        <f>N147</f>
        <v>18</v>
      </c>
      <c r="O145" s="35" t="str">
        <f>O147</f>
        <v>assiettes</v>
      </c>
      <c r="P145" s="36" t="str">
        <f>P147</f>
        <v>Recette mère ► MILLE-FEUILLE meringue et chiboust pamplemousse aux fraises des bois</v>
      </c>
      <c r="Q145" s="54">
        <v>18</v>
      </c>
      <c r="R145" s="55" t="s">
        <v>20</v>
      </c>
      <c r="S145" s="44"/>
      <c r="T145" s="44"/>
      <c r="U145" s="1738"/>
      <c r="V145" s="1738"/>
      <c r="W145" s="1738"/>
      <c r="X145" s="47"/>
      <c r="Y145" s="47"/>
      <c r="Z145" s="56"/>
      <c r="AA145" s="9"/>
      <c r="AB145" s="57" t="s">
        <v>41</v>
      </c>
      <c r="AC145" s="58" t="s">
        <v>42</v>
      </c>
      <c r="AD145" s="1230" t="str">
        <f t="shared" si="70"/>
        <v>►</v>
      </c>
      <c r="AE145" s="1231" t="str">
        <f t="shared" si="71"/>
        <v/>
      </c>
      <c r="AF145" s="1232">
        <f t="shared" si="56"/>
        <v>0</v>
      </c>
      <c r="AG145" s="1252">
        <f t="shared" si="61"/>
        <v>0</v>
      </c>
      <c r="AH145" s="1234">
        <f t="shared" si="62"/>
        <v>0</v>
      </c>
      <c r="AI145" s="1235">
        <f t="shared" si="63"/>
        <v>0</v>
      </c>
      <c r="AJ145" s="1236">
        <f t="shared" si="79"/>
        <v>0</v>
      </c>
      <c r="AK145" s="1253">
        <f t="shared" si="57"/>
        <v>0</v>
      </c>
      <c r="AL145" s="1254">
        <f t="shared" si="76"/>
        <v>0</v>
      </c>
      <c r="AM145" s="1268"/>
      <c r="AN145" s="1255" t="str">
        <f t="shared" si="69"/>
        <v/>
      </c>
      <c r="AO145" s="1256">
        <f t="shared" si="64"/>
        <v>0</v>
      </c>
      <c r="AP145" s="1257">
        <f t="shared" si="58"/>
        <v>0</v>
      </c>
      <c r="AQ145" s="1271" cm="1">
        <f t="array" ref="AQ145">IF(AF145&lt;&gt;1,0,IF(OR(AO145="",N(AO145)&lt;=0.000000001),"",IF(OR(AI145="",N(AI145)&lt;=0.000000001),0,IF(ISNUMBER(AO145),IFERROR(_xlfn.LET(_xlpm.r,_xlfn.XLOOKUP(U145,$BD$15:$BD$62,ROW($BD$15:$BD$62),_xlfn.XLOOKUP(U145,$BE$15:$BE$62,ROW($BE$15:$BE$62),_xlfn.XLOOKUP(U145,$BF$15:$BF$62,ROW($BF$15:$BF$62),""))),_xlpm.p,_xlpm.r-MIN(ROW($BD$15:$BD$62))+1,_xlpm.f,INDEX($BG$15:$BG$62,_xlpm.p),_xlpm.u,INDEX($BH$15:$BH$62,_xlpm.p),_xlpm.s,INDEX($BJ$15:$BJ$62,_xlpm.p),_xlpm.q,N(AO145)/_xlpm.f,IF(_xlpm.q&gt;=_xlpm.s,ROUND(_xlpm.q,1)&amp;" "&amp;U145&amp;" = "&amp;ROUND(_xlpm.q*_xlpm.f,1)&amp;" "&amp;_xlpm.u,ROUND(_xlpm.q,1)&amp;" "&amp;U145)),""),""))))</f>
        <v>0</v>
      </c>
      <c r="AR145" s="1259"/>
      <c r="AS145" s="1256">
        <f t="shared" si="72"/>
        <v>0</v>
      </c>
      <c r="AT145" s="1257" t="str">
        <f t="shared" si="65"/>
        <v/>
      </c>
      <c r="AU145" s="1260">
        <f t="shared" si="68"/>
        <v>0</v>
      </c>
      <c r="AV145" s="1261" t="str">
        <f t="shared" si="66"/>
        <v/>
      </c>
      <c r="AW145" s="1247"/>
      <c r="AX145" s="1262">
        <f t="shared" si="59"/>
        <v>0</v>
      </c>
      <c r="AY145" s="1249" t="str">
        <f t="shared" si="73"/>
        <v/>
      </c>
      <c r="AZ145" s="276" t="s">
        <v>22</v>
      </c>
      <c r="BA145" s="1221">
        <f t="shared" si="60"/>
        <v>0</v>
      </c>
      <c r="BB145" s="1222">
        <f t="shared" si="67"/>
        <v>0</v>
      </c>
      <c r="BC145"/>
      <c r="BL145"/>
      <c r="BM145"/>
      <c r="BN145"/>
      <c r="BO145"/>
      <c r="BP145"/>
      <c r="BQ145"/>
      <c r="BR145" s="1153" t="str">
        <f t="shared" si="78"/>
        <v>►</v>
      </c>
      <c r="BX145" s="1024"/>
      <c r="CW145" s="3">
        <v>1</v>
      </c>
    </row>
    <row r="146" spans="1:101" s="877" customFormat="1" ht="21" customHeight="1">
      <c r="A146" s="1129" t="s">
        <v>22</v>
      </c>
      <c r="B146" s="1145" t="str">
        <f t="shared" si="77"/>
        <v>►</v>
      </c>
      <c r="C146" s="1190" cm="1">
        <f t="array" ref="C146">SUMPRODUCT(LEN(D146:J146))</f>
        <v>0</v>
      </c>
      <c r="D146" s="207"/>
      <c r="E146" s="212"/>
      <c r="F146" s="212"/>
      <c r="G146" s="212"/>
      <c r="H146" s="212"/>
      <c r="I146" s="212"/>
      <c r="J146" s="213"/>
      <c r="K146" s="528"/>
      <c r="L146" s="28" t="s">
        <v>16</v>
      </c>
      <c r="M146" s="34" t="str">
        <f>M147</f>
        <v>J JUS DE FRAISES DES BOIS | pâtisserie--ENTREMET| Auteur &gt; recette Béghin Say de Jean-Jacques Borne MOF 1994</v>
      </c>
      <c r="N146" s="35">
        <f>N147</f>
        <v>18</v>
      </c>
      <c r="O146" s="35" t="str">
        <f>O147</f>
        <v>assiettes</v>
      </c>
      <c r="P146" s="36" t="str">
        <f>P147</f>
        <v>Recette mère ► MILLE-FEUILLE meringue et chiboust pamplemousse aux fraises des bois</v>
      </c>
      <c r="Q146" s="63" t="s">
        <v>51</v>
      </c>
      <c r="R146" s="64">
        <f>Z156</f>
        <v>0.35</v>
      </c>
      <c r="S146" s="65"/>
      <c r="T146" s="65"/>
      <c r="U146" s="66"/>
      <c r="V146" s="66"/>
      <c r="W146" s="66"/>
      <c r="X146" s="66"/>
      <c r="Y146" s="66"/>
      <c r="Z146"/>
      <c r="AA146" s="67" t="s">
        <v>52</v>
      </c>
      <c r="AB146" s="1701">
        <v>18</v>
      </c>
      <c r="AC146" s="68" t="s">
        <v>37</v>
      </c>
      <c r="AD146" s="1230" t="str">
        <f t="shared" si="70"/>
        <v>►</v>
      </c>
      <c r="AE146" s="1231" t="str">
        <f t="shared" si="71"/>
        <v/>
      </c>
      <c r="AF146" s="1232">
        <f t="shared" si="56"/>
        <v>0</v>
      </c>
      <c r="AG146" s="1252">
        <f t="shared" si="61"/>
        <v>0</v>
      </c>
      <c r="AH146" s="1234">
        <f t="shared" si="62"/>
        <v>0</v>
      </c>
      <c r="AI146" s="1235">
        <f t="shared" si="63"/>
        <v>0</v>
      </c>
      <c r="AJ146" s="1236">
        <f t="shared" si="79"/>
        <v>0</v>
      </c>
      <c r="AK146" s="1237">
        <f t="shared" si="57"/>
        <v>0</v>
      </c>
      <c r="AL146" s="1238">
        <f t="shared" si="76"/>
        <v>0</v>
      </c>
      <c r="AM146" s="1268"/>
      <c r="AN146" s="1240" t="str">
        <f t="shared" si="69"/>
        <v/>
      </c>
      <c r="AO146" s="1241">
        <f t="shared" si="64"/>
        <v>0</v>
      </c>
      <c r="AP146" s="1242">
        <f t="shared" si="58"/>
        <v>0</v>
      </c>
      <c r="AQ146" s="1269" cm="1">
        <f t="array" ref="AQ146">IF(AF146&lt;&gt;1,0,IF(OR(AO146="",N(AO146)&lt;=0.000000001),"",IF(OR(AI146="",N(AI146)&lt;=0.000000001),0,IF(ISNUMBER(AO146),IFERROR(_xlfn.LET(_xlpm.r,_xlfn.XLOOKUP(U146,$BD$15:$BD$62,ROW($BD$15:$BD$62),_xlfn.XLOOKUP(U146,$BE$15:$BE$62,ROW($BE$15:$BE$62),_xlfn.XLOOKUP(U146,$BF$15:$BF$62,ROW($BF$15:$BF$62),""))),_xlpm.p,_xlpm.r-MIN(ROW($BD$15:$BD$62))+1,_xlpm.f,INDEX($BG$15:$BG$62,_xlpm.p),_xlpm.u,INDEX($BH$15:$BH$62,_xlpm.p),_xlpm.s,INDEX($BJ$15:$BJ$62,_xlpm.p),_xlpm.q,N(AO146)/_xlpm.f,IF(_xlpm.q&gt;=_xlpm.s,ROUND(_xlpm.q,1)&amp;" "&amp;U146&amp;" = "&amp;ROUND(_xlpm.q*_xlpm.f,1)&amp;" "&amp;_xlpm.u,ROUND(_xlpm.q,1)&amp;" "&amp;U146)),""),""))))</f>
        <v>0</v>
      </c>
      <c r="AR146" s="1259"/>
      <c r="AS146" s="1241">
        <f t="shared" si="72"/>
        <v>0</v>
      </c>
      <c r="AT146" s="1242" t="str">
        <f t="shared" si="65"/>
        <v/>
      </c>
      <c r="AU146" s="1245">
        <f t="shared" si="68"/>
        <v>0</v>
      </c>
      <c r="AV146" s="1246" t="str">
        <f t="shared" si="66"/>
        <v/>
      </c>
      <c r="AW146" s="1247"/>
      <c r="AX146" s="1248">
        <f t="shared" si="59"/>
        <v>0</v>
      </c>
      <c r="AY146" s="1249" t="str">
        <f t="shared" si="73"/>
        <v/>
      </c>
      <c r="AZ146" s="276" t="s">
        <v>22</v>
      </c>
      <c r="BA146" s="1221">
        <f t="shared" si="60"/>
        <v>0</v>
      </c>
      <c r="BB146" s="1222">
        <f t="shared" si="67"/>
        <v>0</v>
      </c>
      <c r="BC146"/>
      <c r="BL146"/>
      <c r="BM146"/>
      <c r="BN146"/>
      <c r="BO146"/>
      <c r="BP146"/>
      <c r="BQ146"/>
      <c r="BR146" s="1153" t="str">
        <f t="shared" si="78"/>
        <v>►</v>
      </c>
      <c r="BS146"/>
      <c r="BT146"/>
      <c r="BU146"/>
      <c r="BV146"/>
      <c r="BW146"/>
      <c r="BX146" s="1024"/>
      <c r="CW146" s="3">
        <v>1</v>
      </c>
    </row>
    <row r="147" spans="1:101" s="877" customFormat="1" ht="21" customHeight="1">
      <c r="A147" s="1129" t="s">
        <v>22</v>
      </c>
      <c r="B147" s="1145" t="str">
        <f t="shared" si="77"/>
        <v>►</v>
      </c>
      <c r="C147" s="1190" cm="1">
        <f t="array" ref="C147">SUMPRODUCT(LEN(D147:J147))</f>
        <v>0</v>
      </c>
      <c r="D147" s="207"/>
      <c r="E147" s="212"/>
      <c r="F147" s="212"/>
      <c r="G147" s="212"/>
      <c r="H147" s="212"/>
      <c r="I147" s="212"/>
      <c r="J147" s="213"/>
      <c r="K147" s="528"/>
      <c r="L147" s="73" t="s">
        <v>16</v>
      </c>
      <c r="M147" s="74" t="str">
        <f>Q147</f>
        <v>J JUS DE FRAISES DES BOIS | pâtisserie--ENTREMET| Auteur &gt; recette Béghin Say de Jean-Jacques Borne MOF 1994</v>
      </c>
      <c r="N147" s="75">
        <f>Q145</f>
        <v>18</v>
      </c>
      <c r="O147" s="74" t="str">
        <f>R145</f>
        <v>assiettes</v>
      </c>
      <c r="P147" s="76" t="str">
        <f>V147&amp;" "&amp;W147</f>
        <v>Recette mère ► MILLE-FEUILLE meringue et chiboust pamplemousse aux fraises des bois</v>
      </c>
      <c r="Q147" s="77" t="str">
        <f>UPPER(LEFT(T141,1))&amp;" "&amp;T141&amp;" | "&amp;AA141&amp;"| "&amp;T143&amp;" "&amp;U143</f>
        <v>J JUS DE FRAISES DES BOIS | pâtisserie--ENTREMET| Auteur &gt; recette Béghin Say de Jean-Jacques Borne MOF 1994</v>
      </c>
      <c r="R147" s="78" t="s">
        <v>55</v>
      </c>
      <c r="S147" s="1739" t="s">
        <v>56</v>
      </c>
      <c r="T147" s="1739"/>
      <c r="U147" s="1739"/>
      <c r="V147" s="79" t="str">
        <f>IF(ISTEXT(W147),"Recette mère ►",R147)</f>
        <v>Recette mère ►</v>
      </c>
      <c r="W147" s="80" t="s">
        <v>57</v>
      </c>
      <c r="X147" s="80"/>
      <c r="Y147" s="80"/>
      <c r="Z147" s="81"/>
      <c r="AA147" s="81"/>
      <c r="AB147" s="81"/>
      <c r="AC147" s="1110" t="s">
        <v>912</v>
      </c>
      <c r="AD147" s="1230" t="str">
        <f t="shared" si="70"/>
        <v>►</v>
      </c>
      <c r="AE147" s="1231" t="str">
        <f t="shared" si="71"/>
        <v/>
      </c>
      <c r="AF147" s="1232">
        <f t="shared" si="56"/>
        <v>0</v>
      </c>
      <c r="AG147" s="1252">
        <f t="shared" si="61"/>
        <v>0</v>
      </c>
      <c r="AH147" s="1234">
        <f t="shared" si="62"/>
        <v>0</v>
      </c>
      <c r="AI147" s="1235">
        <f t="shared" si="63"/>
        <v>0</v>
      </c>
      <c r="AJ147" s="1236">
        <f t="shared" si="79"/>
        <v>0</v>
      </c>
      <c r="AK147" s="1253">
        <f t="shared" si="57"/>
        <v>0</v>
      </c>
      <c r="AL147" s="1254">
        <f t="shared" si="76"/>
        <v>0</v>
      </c>
      <c r="AM147" s="1268"/>
      <c r="AN147" s="1255" t="str">
        <f t="shared" si="69"/>
        <v/>
      </c>
      <c r="AO147" s="1256">
        <f t="shared" si="64"/>
        <v>0</v>
      </c>
      <c r="AP147" s="1257">
        <f t="shared" si="58"/>
        <v>0</v>
      </c>
      <c r="AQ147" s="1271" cm="1">
        <f t="array" ref="AQ147">IF(AF147&lt;&gt;1,0,IF(OR(AO147="",N(AO147)&lt;=0.000000001),"",IF(OR(AI147="",N(AI147)&lt;=0.000000001),0,IF(ISNUMBER(AO147),IFERROR(_xlfn.LET(_xlpm.r,_xlfn.XLOOKUP(U147,$BD$15:$BD$62,ROW($BD$15:$BD$62),_xlfn.XLOOKUP(U147,$BE$15:$BE$62,ROW($BE$15:$BE$62),_xlfn.XLOOKUP(U147,$BF$15:$BF$62,ROW($BF$15:$BF$62),""))),_xlpm.p,_xlpm.r-MIN(ROW($BD$15:$BD$62))+1,_xlpm.f,INDEX($BG$15:$BG$62,_xlpm.p),_xlpm.u,INDEX($BH$15:$BH$62,_xlpm.p),_xlpm.s,INDEX($BJ$15:$BJ$62,_xlpm.p),_xlpm.q,N(AO147)/_xlpm.f,IF(_xlpm.q&gt;=_xlpm.s,ROUND(_xlpm.q,1)&amp;" "&amp;U147&amp;" = "&amp;ROUND(_xlpm.q*_xlpm.f,1)&amp;" "&amp;_xlpm.u,ROUND(_xlpm.q,1)&amp;" "&amp;U147)),""),""))))</f>
        <v>0</v>
      </c>
      <c r="AR147" s="1259"/>
      <c r="AS147" s="1256">
        <f t="shared" si="72"/>
        <v>0</v>
      </c>
      <c r="AT147" s="1257" t="str">
        <f t="shared" si="65"/>
        <v/>
      </c>
      <c r="AU147" s="1260">
        <f t="shared" si="68"/>
        <v>0</v>
      </c>
      <c r="AV147" s="1261" t="str">
        <f t="shared" si="66"/>
        <v/>
      </c>
      <c r="AW147" s="1247"/>
      <c r="AX147" s="1262">
        <f t="shared" si="59"/>
        <v>0</v>
      </c>
      <c r="AY147" s="1249" t="str">
        <f t="shared" si="73"/>
        <v/>
      </c>
      <c r="AZ147" s="276" t="s">
        <v>22</v>
      </c>
      <c r="BA147" s="1221">
        <f t="shared" si="60"/>
        <v>0</v>
      </c>
      <c r="BB147" s="1222">
        <f t="shared" si="67"/>
        <v>0</v>
      </c>
      <c r="BC147"/>
      <c r="BL147"/>
      <c r="BM147"/>
      <c r="BN147"/>
      <c r="BO147"/>
      <c r="BP147"/>
      <c r="BQ147"/>
      <c r="BR147" s="1153" t="str">
        <f t="shared" si="78"/>
        <v>►</v>
      </c>
      <c r="BS147"/>
      <c r="BT147"/>
      <c r="BU147"/>
      <c r="BV147"/>
      <c r="BW147"/>
      <c r="BX147" s="1024"/>
      <c r="CW147" s="3">
        <v>1</v>
      </c>
    </row>
    <row r="148" spans="1:101" s="877" customFormat="1" ht="21" customHeight="1">
      <c r="A148" s="1129" t="s">
        <v>22</v>
      </c>
      <c r="B148" s="1145" t="str">
        <f t="shared" si="77"/>
        <v>►</v>
      </c>
      <c r="C148" s="1190" cm="1">
        <f t="array" ref="C148">SUMPRODUCT(LEN(D148:J148))</f>
        <v>0</v>
      </c>
      <c r="D148" s="207"/>
      <c r="E148" s="212"/>
      <c r="F148" s="212"/>
      <c r="G148" s="212"/>
      <c r="H148" s="212"/>
      <c r="I148" s="212"/>
      <c r="J148" s="213"/>
      <c r="K148" s="528"/>
      <c r="L148" s="84" t="s">
        <v>16</v>
      </c>
      <c r="M148" s="85" t="str">
        <f>M147</f>
        <v>J JUS DE FRAISES DES BOIS | pâtisserie--ENTREMET| Auteur &gt; recette Béghin Say de Jean-Jacques Borne MOF 1994</v>
      </c>
      <c r="N148" s="85">
        <f>N147</f>
        <v>18</v>
      </c>
      <c r="O148" s="85" t="str">
        <f>O147</f>
        <v>assiettes</v>
      </c>
      <c r="P148" s="86" t="str">
        <f>P147</f>
        <v>Recette mère ► MILLE-FEUILLE meringue et chiboust pamplemousse aux fraises des bois</v>
      </c>
      <c r="Q148" s="13" t="s">
        <v>67</v>
      </c>
      <c r="R148" s="13" t="s">
        <v>68</v>
      </c>
      <c r="S148" s="13" t="s">
        <v>69</v>
      </c>
      <c r="T148" s="13" t="s">
        <v>70</v>
      </c>
      <c r="U148" s="87" t="s">
        <v>71</v>
      </c>
      <c r="V148" s="88" t="s">
        <v>72</v>
      </c>
      <c r="W148" s="89" t="s">
        <v>73</v>
      </c>
      <c r="X148" s="89" t="s">
        <v>74</v>
      </c>
      <c r="Y148" s="89" t="s">
        <v>75</v>
      </c>
      <c r="Z148" s="89" t="s">
        <v>76</v>
      </c>
      <c r="AA148" s="89" t="s">
        <v>77</v>
      </c>
      <c r="AB148" s="89" t="s">
        <v>78</v>
      </c>
      <c r="AC148" s="90" t="s">
        <v>79</v>
      </c>
      <c r="AD148" s="1230" t="str">
        <f t="shared" si="70"/>
        <v>►</v>
      </c>
      <c r="AE148" s="1231" t="str">
        <f t="shared" si="71"/>
        <v/>
      </c>
      <c r="AF148" s="1232">
        <f t="shared" si="56"/>
        <v>0</v>
      </c>
      <c r="AG148" s="1252">
        <f t="shared" si="61"/>
        <v>0</v>
      </c>
      <c r="AH148" s="1234">
        <f t="shared" si="62"/>
        <v>0</v>
      </c>
      <c r="AI148" s="1235">
        <f t="shared" si="63"/>
        <v>0</v>
      </c>
      <c r="AJ148" s="1236">
        <f t="shared" si="79"/>
        <v>0</v>
      </c>
      <c r="AK148" s="1237">
        <f t="shared" si="57"/>
        <v>0</v>
      </c>
      <c r="AL148" s="1238">
        <f t="shared" si="76"/>
        <v>0</v>
      </c>
      <c r="AM148" s="1268"/>
      <c r="AN148" s="1240" t="str">
        <f t="shared" si="69"/>
        <v/>
      </c>
      <c r="AO148" s="1241">
        <f t="shared" si="64"/>
        <v>0</v>
      </c>
      <c r="AP148" s="1242">
        <f t="shared" si="58"/>
        <v>0</v>
      </c>
      <c r="AQ148" s="1269" cm="1">
        <f t="array" ref="AQ148">IF(AF148&lt;&gt;1,0,IF(OR(AO148="",N(AO148)&lt;=0.000000001),"",IF(OR(AI148="",N(AI148)&lt;=0.000000001),0,IF(ISNUMBER(AO148),IFERROR(_xlfn.LET(_xlpm.r,_xlfn.XLOOKUP(U148,$BD$15:$BD$62,ROW($BD$15:$BD$62),_xlfn.XLOOKUP(U148,$BE$15:$BE$62,ROW($BE$15:$BE$62),_xlfn.XLOOKUP(U148,$BF$15:$BF$62,ROW($BF$15:$BF$62),""))),_xlpm.p,_xlpm.r-MIN(ROW($BD$15:$BD$62))+1,_xlpm.f,INDEX($BG$15:$BG$62,_xlpm.p),_xlpm.u,INDEX($BH$15:$BH$62,_xlpm.p),_xlpm.s,INDEX($BJ$15:$BJ$62,_xlpm.p),_xlpm.q,N(AO148)/_xlpm.f,IF(_xlpm.q&gt;=_xlpm.s,ROUND(_xlpm.q,1)&amp;" "&amp;U148&amp;" = "&amp;ROUND(_xlpm.q*_xlpm.f,1)&amp;" "&amp;_xlpm.u,ROUND(_xlpm.q,1)&amp;" "&amp;U148)),""),""))))</f>
        <v>0</v>
      </c>
      <c r="AR148" s="1259"/>
      <c r="AS148" s="1241">
        <f t="shared" si="72"/>
        <v>0</v>
      </c>
      <c r="AT148" s="1242" t="str">
        <f t="shared" si="65"/>
        <v/>
      </c>
      <c r="AU148" s="1245">
        <f t="shared" si="68"/>
        <v>0</v>
      </c>
      <c r="AV148" s="1246" t="str">
        <f t="shared" si="66"/>
        <v/>
      </c>
      <c r="AW148" s="1247"/>
      <c r="AX148" s="1248">
        <f t="shared" si="59"/>
        <v>0</v>
      </c>
      <c r="AY148" s="1249" t="str">
        <f t="shared" si="73"/>
        <v/>
      </c>
      <c r="AZ148" s="276" t="s">
        <v>22</v>
      </c>
      <c r="BA148" s="1221">
        <f t="shared" si="60"/>
        <v>0</v>
      </c>
      <c r="BB148" s="1222">
        <f t="shared" si="67"/>
        <v>0</v>
      </c>
      <c r="BC148"/>
      <c r="BL148"/>
      <c r="BM148"/>
      <c r="BN148"/>
      <c r="BO148"/>
      <c r="BP148"/>
      <c r="BQ148"/>
      <c r="BR148" s="1153" t="str">
        <f t="shared" si="78"/>
        <v>►</v>
      </c>
      <c r="BS148"/>
      <c r="BT148"/>
      <c r="BU148"/>
      <c r="BV148"/>
      <c r="BW148"/>
      <c r="BX148" s="1024"/>
      <c r="CW148" s="3">
        <v>1</v>
      </c>
    </row>
    <row r="149" spans="1:101" s="877" customFormat="1" ht="21" customHeight="1">
      <c r="A149" s="1129" t="s">
        <v>22</v>
      </c>
      <c r="B149" s="1145" t="str">
        <f t="shared" si="77"/>
        <v>A</v>
      </c>
      <c r="C149" s="1190" cm="1">
        <f t="array" ref="C149">SUMPRODUCT(LEN(D149:J149))</f>
        <v>0</v>
      </c>
      <c r="D149" s="207"/>
      <c r="E149" s="212"/>
      <c r="F149" s="212"/>
      <c r="G149" s="212"/>
      <c r="H149" s="212"/>
      <c r="I149" s="212"/>
      <c r="J149" s="213"/>
      <c r="K149" s="528"/>
      <c r="L149" s="28" t="s">
        <v>11</v>
      </c>
      <c r="M149" s="34" t="str">
        <f>M147</f>
        <v>J JUS DE FRAISES DES BOIS | pâtisserie--ENTREMET| Auteur &gt; recette Béghin Say de Jean-Jacques Borne MOF 1994</v>
      </c>
      <c r="N149" s="35">
        <f>N147</f>
        <v>18</v>
      </c>
      <c r="O149" s="34" t="str">
        <f>O147</f>
        <v>assiettes</v>
      </c>
      <c r="P149" s="36" t="str">
        <f>P147</f>
        <v>Recette mère ► MILLE-FEUILLE meringue et chiboust pamplemousse aux fraises des bois</v>
      </c>
      <c r="Q149" s="92" t="s">
        <v>80</v>
      </c>
      <c r="R149" s="93" t="s">
        <v>81</v>
      </c>
      <c r="S149" s="94"/>
      <c r="T149" s="1884" t="s">
        <v>82</v>
      </c>
      <c r="U149" s="1885" t="s">
        <v>83</v>
      </c>
      <c r="V149" s="1886" t="s">
        <v>84</v>
      </c>
      <c r="W149" s="95" t="s">
        <v>85</v>
      </c>
      <c r="X149" s="96" t="s">
        <v>51</v>
      </c>
      <c r="Y149" s="97" t="s">
        <v>86</v>
      </c>
      <c r="Z149" s="1887" t="s">
        <v>87</v>
      </c>
      <c r="AA149" s="1889" t="s">
        <v>86</v>
      </c>
      <c r="AB149" s="1881" t="s">
        <v>88</v>
      </c>
      <c r="AC149" s="1882" t="s">
        <v>89</v>
      </c>
      <c r="AD149" s="1230" t="str">
        <f t="shared" si="70"/>
        <v>►</v>
      </c>
      <c r="AE149" s="1231" t="str">
        <f t="shared" si="71"/>
        <v/>
      </c>
      <c r="AF149" s="1232">
        <f t="shared" si="56"/>
        <v>0</v>
      </c>
      <c r="AG149" s="1252">
        <f t="shared" si="61"/>
        <v>0</v>
      </c>
      <c r="AH149" s="1234">
        <f t="shared" si="62"/>
        <v>0</v>
      </c>
      <c r="AI149" s="1235">
        <f t="shared" si="63"/>
        <v>0</v>
      </c>
      <c r="AJ149" s="1236">
        <f t="shared" si="79"/>
        <v>0</v>
      </c>
      <c r="AK149" s="1253">
        <f t="shared" si="57"/>
        <v>0</v>
      </c>
      <c r="AL149" s="1254">
        <f t="shared" si="76"/>
        <v>0</v>
      </c>
      <c r="AM149" s="1268"/>
      <c r="AN149" s="1255" t="str">
        <f t="shared" si="69"/>
        <v/>
      </c>
      <c r="AO149" s="1256">
        <f t="shared" si="64"/>
        <v>0</v>
      </c>
      <c r="AP149" s="1257">
        <f t="shared" si="58"/>
        <v>0</v>
      </c>
      <c r="AQ149" s="1271" cm="1">
        <f t="array" ref="AQ149">IF(AF149&lt;&gt;1,0,IF(OR(AO149="",N(AO149)&lt;=0.000000001),"",IF(OR(AI149="",N(AI149)&lt;=0.000000001),0,IF(ISNUMBER(AO149),IFERROR(_xlfn.LET(_xlpm.r,_xlfn.XLOOKUP(U149,$BD$15:$BD$62,ROW($BD$15:$BD$62),_xlfn.XLOOKUP(U149,$BE$15:$BE$62,ROW($BE$15:$BE$62),_xlfn.XLOOKUP(U149,$BF$15:$BF$62,ROW($BF$15:$BF$62),""))),_xlpm.p,_xlpm.r-MIN(ROW($BD$15:$BD$62))+1,_xlpm.f,INDEX($BG$15:$BG$62,_xlpm.p),_xlpm.u,INDEX($BH$15:$BH$62,_xlpm.p),_xlpm.s,INDEX($BJ$15:$BJ$62,_xlpm.p),_xlpm.q,N(AO149)/_xlpm.f,IF(_xlpm.q&gt;=_xlpm.s,ROUND(_xlpm.q,1)&amp;" "&amp;U149&amp;" = "&amp;ROUND(_xlpm.q*_xlpm.f,1)&amp;" "&amp;_xlpm.u,ROUND(_xlpm.q,1)&amp;" "&amp;U149)),""),""))))</f>
        <v>0</v>
      </c>
      <c r="AR149" s="1259"/>
      <c r="AS149" s="1256">
        <f t="shared" si="72"/>
        <v>0</v>
      </c>
      <c r="AT149" s="1257" t="str">
        <f t="shared" si="65"/>
        <v/>
      </c>
      <c r="AU149" s="1260">
        <f t="shared" si="68"/>
        <v>0</v>
      </c>
      <c r="AV149" s="1261" t="str">
        <f t="shared" si="66"/>
        <v/>
      </c>
      <c r="AW149" s="1247"/>
      <c r="AX149" s="1262">
        <f t="shared" si="59"/>
        <v>0</v>
      </c>
      <c r="AY149" s="1249" t="str">
        <f t="shared" si="73"/>
        <v/>
      </c>
      <c r="AZ149" s="276" t="s">
        <v>22</v>
      </c>
      <c r="BA149" s="1221">
        <f t="shared" si="60"/>
        <v>0</v>
      </c>
      <c r="BB149" s="1222">
        <f t="shared" si="67"/>
        <v>0</v>
      </c>
      <c r="BC149"/>
      <c r="BL149"/>
      <c r="BM149"/>
      <c r="BN149"/>
      <c r="BO149"/>
      <c r="BP149"/>
      <c r="BQ149"/>
      <c r="BR149" s="1153" t="str">
        <f t="shared" si="78"/>
        <v>►</v>
      </c>
      <c r="BS149"/>
      <c r="BT149"/>
      <c r="BU149"/>
      <c r="BV149"/>
      <c r="BW149"/>
      <c r="BX149" s="1024"/>
      <c r="CW149" s="3">
        <v>1</v>
      </c>
    </row>
    <row r="150" spans="1:101" s="877" customFormat="1" ht="21" customHeight="1">
      <c r="A150" s="1129" t="s">
        <v>22</v>
      </c>
      <c r="B150" s="1145" t="str">
        <f t="shared" si="77"/>
        <v>A</v>
      </c>
      <c r="C150" s="1190" cm="1">
        <f t="array" ref="C150">SUMPRODUCT(LEN(D150:J150))</f>
        <v>0</v>
      </c>
      <c r="D150" s="207"/>
      <c r="E150" s="212"/>
      <c r="F150" s="212"/>
      <c r="G150" s="212"/>
      <c r="H150" s="212"/>
      <c r="I150" s="212"/>
      <c r="J150" s="213"/>
      <c r="K150" s="528"/>
      <c r="L150" s="28" t="s">
        <v>11</v>
      </c>
      <c r="M150" s="34" t="str">
        <f>M147</f>
        <v>J JUS DE FRAISES DES BOIS | pâtisserie--ENTREMET| Auteur &gt; recette Béghin Say de Jean-Jacques Borne MOF 1994</v>
      </c>
      <c r="N150" s="35">
        <f>N147</f>
        <v>18</v>
      </c>
      <c r="O150" s="34" t="str">
        <f>O147</f>
        <v>assiettes</v>
      </c>
      <c r="P150" s="36" t="str">
        <f>P147</f>
        <v>Recette mère ► MILLE-FEUILLE meringue et chiboust pamplemousse aux fraises des bois</v>
      </c>
      <c r="Q150" s="99" t="s">
        <v>94</v>
      </c>
      <c r="R150" s="100" t="s">
        <v>95</v>
      </c>
      <c r="S150" s="101" t="s">
        <v>96</v>
      </c>
      <c r="T150" s="1741"/>
      <c r="U150" s="1743"/>
      <c r="V150" s="1745"/>
      <c r="W150" s="102" t="s">
        <v>97</v>
      </c>
      <c r="X150" s="103" t="s">
        <v>98</v>
      </c>
      <c r="Y150" s="104">
        <v>1</v>
      </c>
      <c r="Z150" s="1888"/>
      <c r="AA150" s="1749"/>
      <c r="AB150" s="1751"/>
      <c r="AC150" s="1753"/>
      <c r="AD150" s="1230" t="str">
        <f t="shared" si="70"/>
        <v>►</v>
      </c>
      <c r="AE150" s="1231" t="str">
        <f t="shared" si="71"/>
        <v/>
      </c>
      <c r="AF150" s="1232">
        <f t="shared" ref="AF150:AF213" si="80">N(AND(L150="A", COUNTIF($BD$15:$BF$62, TRIM(U150))&gt;0))</f>
        <v>0</v>
      </c>
      <c r="AG150" s="1252">
        <f t="shared" si="61"/>
        <v>0</v>
      </c>
      <c r="AH150" s="1234">
        <f t="shared" si="62"/>
        <v>0</v>
      </c>
      <c r="AI150" s="1235">
        <f t="shared" si="63"/>
        <v>0</v>
      </c>
      <c r="AJ150" s="1236">
        <f t="shared" si="79"/>
        <v>0</v>
      </c>
      <c r="AK150" s="1237">
        <f t="shared" ref="AK150:AK213" si="81">IF(AI150&gt;0,AM$9,0)</f>
        <v>0</v>
      </c>
      <c r="AL150" s="1238">
        <f t="shared" si="76"/>
        <v>0</v>
      </c>
      <c r="AM150" s="1268"/>
      <c r="AN150" s="1240" t="str">
        <f t="shared" si="69"/>
        <v/>
      </c>
      <c r="AO150" s="1241">
        <f t="shared" si="64"/>
        <v>0</v>
      </c>
      <c r="AP150" s="1242">
        <f t="shared" ref="AP150:AP213" si="82">IF(AF150=1,IF(OR(AO150="",N(AO150)&lt;=0.000000001),"",_xlfn.XLOOKUP(U150,$BD$15:$BD$62,$BH$15:$BH$62,_xlfn.XLOOKUP(U150,$BE$15:$BE$62,$BH$15:$BH$62,_xlfn.XLOOKUP(U150,$BF$15:$BF$62,$BH$15:$BH$62,"")))),0)</f>
        <v>0</v>
      </c>
      <c r="AQ150" s="1269" cm="1">
        <f t="array" ref="AQ150">IF(AF150&lt;&gt;1,0,IF(OR(AO150="",N(AO150)&lt;=0.000000001),"",IF(OR(AI150="",N(AI150)&lt;=0.000000001),0,IF(ISNUMBER(AO150),IFERROR(_xlfn.LET(_xlpm.r,_xlfn.XLOOKUP(U150,$BD$15:$BD$62,ROW($BD$15:$BD$62),_xlfn.XLOOKUP(U150,$BE$15:$BE$62,ROW($BE$15:$BE$62),_xlfn.XLOOKUP(U150,$BF$15:$BF$62,ROW($BF$15:$BF$62),""))),_xlpm.p,_xlpm.r-MIN(ROW($BD$15:$BD$62))+1,_xlpm.f,INDEX($BG$15:$BG$62,_xlpm.p),_xlpm.u,INDEX($BH$15:$BH$62,_xlpm.p),_xlpm.s,INDEX($BJ$15:$BJ$62,_xlpm.p),_xlpm.q,N(AO150)/_xlpm.f,IF(_xlpm.q&gt;=_xlpm.s,ROUND(_xlpm.q,1)&amp;" "&amp;U150&amp;" = "&amp;ROUND(_xlpm.q*_xlpm.f,1)&amp;" "&amp;_xlpm.u,ROUND(_xlpm.q,1)&amp;" "&amp;U150)),""),""))))</f>
        <v>0</v>
      </c>
      <c r="AR150" s="1259"/>
      <c r="AS150" s="1241">
        <f t="shared" si="72"/>
        <v>0</v>
      </c>
      <c r="AT150" s="1242" t="str">
        <f t="shared" si="65"/>
        <v/>
      </c>
      <c r="AU150" s="1245">
        <f t="shared" si="68"/>
        <v>0</v>
      </c>
      <c r="AV150" s="1246" t="str">
        <f t="shared" si="66"/>
        <v/>
      </c>
      <c r="AW150" s="1247"/>
      <c r="AX150" s="1248">
        <f t="shared" ref="AX150:AX213" si="83">IF(AI150=0,0,IF(OR(ISBLANK(AW150),ISTEXT(AU150)),0,(IF(AO150=0,Q150,AO150)*AW150)))</f>
        <v>0</v>
      </c>
      <c r="AY150" s="1249" t="str">
        <f t="shared" si="73"/>
        <v/>
      </c>
      <c r="AZ150" s="276" t="s">
        <v>22</v>
      </c>
      <c r="BA150" s="1221">
        <f t="shared" ref="BA150:BA213" si="84">IFERROR(_xlfn.LET(_xlpm.EPS,0.000000001,_xlpm.b,Q150/AI150,IF(ISNUMBER(AM150),_xlpm.b*AM150,IF(OR(ISBLANK(AM150),AM150=""),_xlpm.b*AK150,IF(AND(BB150=0,ISNUMBER(Q150)),_xlpm.b/AK150,0)))),0)</f>
        <v>0</v>
      </c>
      <c r="BB150" s="1222">
        <f t="shared" si="67"/>
        <v>0</v>
      </c>
      <c r="BC150"/>
      <c r="BL150"/>
      <c r="BM150"/>
      <c r="BN150"/>
      <c r="BO150"/>
      <c r="BP150"/>
      <c r="BQ150"/>
      <c r="BR150" s="1153" t="str">
        <f t="shared" si="78"/>
        <v>►</v>
      </c>
      <c r="BS150"/>
      <c r="BT150"/>
      <c r="BU150"/>
      <c r="BV150"/>
      <c r="BW150"/>
      <c r="BX150" s="1024"/>
      <c r="CW150" s="3">
        <v>1</v>
      </c>
    </row>
    <row r="151" spans="1:101" s="877" customFormat="1" ht="21" customHeight="1">
      <c r="A151" s="1129" t="s">
        <v>22</v>
      </c>
      <c r="B151" s="1145" t="str">
        <f t="shared" si="77"/>
        <v>A</v>
      </c>
      <c r="C151" s="1190" cm="1">
        <f t="array" ref="C151">SUMPRODUCT(LEN(D151:J151))</f>
        <v>0</v>
      </c>
      <c r="D151" s="207"/>
      <c r="E151" s="212"/>
      <c r="F151" s="212"/>
      <c r="G151" s="212"/>
      <c r="H151" s="212"/>
      <c r="I151" s="212"/>
      <c r="J151" s="213"/>
      <c r="K151" s="528"/>
      <c r="L151" s="28" t="s">
        <v>11</v>
      </c>
      <c r="M151" s="34" t="str">
        <f>M147</f>
        <v>J JUS DE FRAISES DES BOIS | pâtisserie--ENTREMET| Auteur &gt; recette Béghin Say de Jean-Jacques Borne MOF 1994</v>
      </c>
      <c r="N151" s="35">
        <f>N147</f>
        <v>18</v>
      </c>
      <c r="O151" s="34" t="str">
        <f>O147</f>
        <v>assiettes</v>
      </c>
      <c r="P151" s="36" t="str">
        <f>P147</f>
        <v>Recette mère ► MILLE-FEUILLE meringue et chiboust pamplemousse aux fraises des bois</v>
      </c>
      <c r="Q151" s="105"/>
      <c r="R151" s="106"/>
      <c r="S151" s="107" t="str">
        <f>IF(OR(ISTEXT(Q151), Q151&lt;=0, T151&lt;=0), "", "de")</f>
        <v/>
      </c>
      <c r="T151" s="108">
        <v>250</v>
      </c>
      <c r="U151" s="121" t="s">
        <v>102</v>
      </c>
      <c r="V151" s="110">
        <v>1</v>
      </c>
      <c r="W151" s="111" t="s">
        <v>3412</v>
      </c>
      <c r="X151" s="112">
        <f>IF(Z156=0,0,(Z151/Z156)*Y150*1000)</f>
        <v>714.28571428571433</v>
      </c>
      <c r="Y151" s="113">
        <f>IF(Z156=0, 0, (Q151*V151)/(Z156*Y150))</f>
        <v>0</v>
      </c>
      <c r="Z151" s="114">
        <f>IFERROR(_xlfn.LET(_xlpm.v,IFERROR(_xlfn.XLOOKUP(U151,Q157:AC157,Q158:AC158),_xlfn.XLOOKUP(U151,Q159:AC159,Q160:AC160)),_xlpm.v*T151*IF(ISBLANK(Q151),1,Q151)),0)</f>
        <v>0.25</v>
      </c>
      <c r="AA151" s="115">
        <f>IF(OR(ISBLANK(AB146),AB146=0),0,Q151*AB144*V151/AB146)</f>
        <v>0</v>
      </c>
      <c r="AB151" s="116">
        <f>IF(OR(ISBLANK(AB146),AB146=0),0,Z151*V151*AB144/AB146)</f>
        <v>0.5</v>
      </c>
      <c r="AC151" s="117" t="str">
        <f>_xlfn.LET(_xlpm.unite,SUBSTITUTE(TRIM(U151)," (s)",""),_xlpm.val,AB151,_xlpm.estVol,COUNTIF(W157:AC157,_xlpm.unite)+COUNTIF(W159:AC159,_xlpm.unite)&gt;0,_xlpm.estPoids,COUNTIF(Q157:V157,_xlpm.unite)+COUNTIF(Q159:V159,_xlpm.unite)&gt;0,IF(_xlpm.estVol,IF(ROUND(_xlpm.val,3)&gt;=1,ROUND(_xlpm.val,3)&amp;" L",MAX(1,ROUND(_xlpm.val*100,0))&amp;" cl"),IF(_xlpm.estPoids,IF(ROUND(_xlpm.val,3)&gt;=1,ROUND(_xlpm.val,3)&amp;" Kg",MAX(1,ROUND(_xlpm.val*1000,0))&amp;" g"),"")))</f>
        <v>500 g</v>
      </c>
      <c r="AD151" s="1230" t="str">
        <f t="shared" si="70"/>
        <v>A</v>
      </c>
      <c r="AE151" s="1231" t="str">
        <f t="shared" si="71"/>
        <v>J JUS DE FRAISES DES BOIS | pâtisserie--ENTREMET| Auteur &gt; recette Béghin Say de Jean-Jacques Borne MOF 1994</v>
      </c>
      <c r="AF151" s="1232">
        <f t="shared" si="80"/>
        <v>1</v>
      </c>
      <c r="AG151" s="1252">
        <f t="shared" ref="AG151:AG214" si="85">IF(AF151=1,Z151,0)</f>
        <v>0.25</v>
      </c>
      <c r="AH151" s="1234" t="str">
        <f t="shared" ref="AH151:AH214" si="86">IF(AF151=1,IF(AG151&gt;0,"Kg",0),0)</f>
        <v>Kg</v>
      </c>
      <c r="AI151" s="1235">
        <f t="shared" ref="AI151:AI214" si="87">IF(AF151=1,N151,0)</f>
        <v>18</v>
      </c>
      <c r="AJ151" s="1236" t="str">
        <f t="shared" si="79"/>
        <v>assiettes</v>
      </c>
      <c r="AK151" s="1253">
        <f t="shared" si="81"/>
        <v>10</v>
      </c>
      <c r="AL151" s="1254" t="str">
        <f t="shared" si="76"/>
        <v>assiettes</v>
      </c>
      <c r="AM151" s="1268"/>
      <c r="AN151" s="1255" t="str">
        <f t="shared" si="69"/>
        <v/>
      </c>
      <c r="AO151" s="1256">
        <f t="shared" ref="AO151:AO214" si="88">IF(TRIM(AH151)&lt;&gt;"Kg",0,N(AG151)*N(BB151))</f>
        <v>0.1388888888888889</v>
      </c>
      <c r="AP151" s="1257" t="str">
        <f t="shared" si="82"/>
        <v>Kg</v>
      </c>
      <c r="AQ151" s="1271" t="str" cm="1">
        <f t="array" ref="AQ151">IF(AF151&lt;&gt;1,0,IF(OR(AO151="",N(AO151)&lt;=0.000000001),"",IF(OR(AI151="",N(AI151)&lt;=0.000000001),0,IF(ISNUMBER(AO151),IFERROR(_xlfn.LET(_xlpm.r,_xlfn.XLOOKUP(U151,$BD$15:$BD$62,ROW($BD$15:$BD$62),_xlfn.XLOOKUP(U151,$BE$15:$BE$62,ROW($BE$15:$BE$62),_xlfn.XLOOKUP(U151,$BF$15:$BF$62,ROW($BF$15:$BF$62),""))),_xlpm.p,_xlpm.r-MIN(ROW($BD$15:$BD$62))+1,_xlpm.f,INDEX($BG$15:$BG$62,_xlpm.p),_xlpm.u,INDEX($BH$15:$BH$62,_xlpm.p),_xlpm.s,INDEX($BJ$15:$BJ$62,_xlpm.p),_xlpm.q,N(AO151)/_xlpm.f,IF(_xlpm.q&gt;=_xlpm.s,ROUND(_xlpm.q,1)&amp;" "&amp;U151&amp;" = "&amp;ROUND(_xlpm.q*_xlpm.f,1)&amp;" "&amp;_xlpm.u,ROUND(_xlpm.q,1)&amp;" "&amp;U151)),""),""))))</f>
        <v>138.9 g</v>
      </c>
      <c r="AR151" s="1259"/>
      <c r="AS151" s="1256">
        <f t="shared" si="72"/>
        <v>0.1388888888888889</v>
      </c>
      <c r="AT151" s="1257" t="str">
        <f t="shared" ref="AT151:AT214" si="89">IF(AF151=1,AP151,"")</f>
        <v>Kg</v>
      </c>
      <c r="AU151" s="1260">
        <f t="shared" si="68"/>
        <v>0</v>
      </c>
      <c r="AV151" s="1261" t="str">
        <f t="shared" ref="AV151:AV214" si="90">IF(AF151=1,IF(N(AU151)&gt;0.000000001,R151,""),"")</f>
        <v/>
      </c>
      <c r="AW151" s="1247"/>
      <c r="AX151" s="1262">
        <f t="shared" si="83"/>
        <v>0</v>
      </c>
      <c r="AY151" s="1249" t="str">
        <f t="shared" si="73"/>
        <v>fraises</v>
      </c>
      <c r="AZ151" s="276" t="s">
        <v>22</v>
      </c>
      <c r="BA151" s="1221">
        <f t="shared" si="84"/>
        <v>0</v>
      </c>
      <c r="BB151" s="1222">
        <f t="shared" ref="BB151:BB214" si="91">IF(AG151&gt;0,IFERROR(IF(OR(ISBLANK(AM151),AM151=""),AK151,AM151)/AI151,0),0)</f>
        <v>0.55555555555555558</v>
      </c>
      <c r="BC151"/>
      <c r="BL151"/>
      <c r="BM151"/>
      <c r="BN151"/>
      <c r="BO151"/>
      <c r="BP151"/>
      <c r="BQ151"/>
      <c r="BR151" s="1153" t="str">
        <f t="shared" si="78"/>
        <v>A</v>
      </c>
      <c r="BS151"/>
      <c r="BT151"/>
      <c r="BU151"/>
      <c r="BV151"/>
      <c r="BW151"/>
      <c r="BX151" s="1024"/>
      <c r="CW151" s="3">
        <v>1</v>
      </c>
    </row>
    <row r="152" spans="1:101" s="877" customFormat="1" ht="21" customHeight="1">
      <c r="A152" s="1129" t="s">
        <v>22</v>
      </c>
      <c r="B152" s="1145" t="str">
        <f t="shared" si="77"/>
        <v>A</v>
      </c>
      <c r="C152" s="1190" cm="1">
        <f t="array" ref="C152">SUMPRODUCT(LEN(D152:J152))</f>
        <v>0</v>
      </c>
      <c r="D152" s="207"/>
      <c r="E152" s="212"/>
      <c r="F152" s="212"/>
      <c r="G152" s="212"/>
      <c r="H152" s="212"/>
      <c r="I152" s="212"/>
      <c r="J152" s="213"/>
      <c r="K152" s="528"/>
      <c r="L152" s="120" t="str">
        <f>IF(W152&lt;&gt;"","A","►")</f>
        <v>A</v>
      </c>
      <c r="M152" s="34" t="str">
        <f>M147</f>
        <v>J JUS DE FRAISES DES BOIS | pâtisserie--ENTREMET| Auteur &gt; recette Béghin Say de Jean-Jacques Borne MOF 1994</v>
      </c>
      <c r="N152" s="35">
        <f>N147</f>
        <v>18</v>
      </c>
      <c r="O152" s="34" t="str">
        <f>O147</f>
        <v>assiettes</v>
      </c>
      <c r="P152" s="36" t="str">
        <f>P147</f>
        <v>Recette mère ► MILLE-FEUILLE meringue et chiboust pamplemousse aux fraises des bois</v>
      </c>
      <c r="Q152" s="105"/>
      <c r="R152" s="106"/>
      <c r="S152" s="107" t="str">
        <f>IF(OR(ISTEXT(Q152), Q152&lt;=0, T152&lt;=0), "", "de")</f>
        <v/>
      </c>
      <c r="T152" s="108">
        <v>50</v>
      </c>
      <c r="U152" s="121" t="s">
        <v>102</v>
      </c>
      <c r="V152" s="110">
        <v>1</v>
      </c>
      <c r="W152" s="111" t="s">
        <v>3413</v>
      </c>
      <c r="X152" s="112">
        <f>IF(Z156=0,0,(Z152/Z156)*Y150*1000)</f>
        <v>142.85714285714289</v>
      </c>
      <c r="Y152" s="122">
        <f>IF(Z156=0, 0, (Q152*V152)/(Z156*Y150))</f>
        <v>0</v>
      </c>
      <c r="Z152" s="114">
        <f>IFERROR(_xlfn.LET(_xlpm.v,IFERROR(_xlfn.XLOOKUP(U152,Q157:AC157,Q158:AC158),_xlfn.XLOOKUP(U152,Q159:AC159,Q160:AC160)),_xlpm.v*T152*IF(ISBLANK(Q152),1,Q152)),0)</f>
        <v>0.05</v>
      </c>
      <c r="AA152" s="123">
        <f>IF(OR(ISBLANK(AB146),AB146=0),0,Q152*AB144*V152/AB146)</f>
        <v>0</v>
      </c>
      <c r="AB152" s="116">
        <f>IF(OR(ISBLANK(AB146),AB146=0),0,Z152*V152*AB144/AB146)</f>
        <v>0.1</v>
      </c>
      <c r="AC152" s="124" t="str">
        <f>_xlfn.LET(_xlpm.unite,SUBSTITUTE(TRIM(U152)," (s)",""),_xlpm.val,AB152,_xlpm.estVol,COUNTIF(W157:AC157,_xlpm.unite)+COUNTIF(W159:AC159,_xlpm.unite)&gt;0,_xlpm.estPoids,COUNTIF(Q157:V157,_xlpm.unite)+COUNTIF(Q159:V159,_xlpm.unite)&gt;0,IF(_xlpm.estVol,IF(ROUND(_xlpm.val,3)&gt;=1,ROUND(_xlpm.val,3)&amp;" L",MAX(1,ROUND(_xlpm.val*100,0))&amp;" cl"),IF(_xlpm.estPoids,IF(ROUND(_xlpm.val,3)&gt;=1,ROUND(_xlpm.val,3)&amp;" Kg",MAX(1,ROUND(_xlpm.val*1000,0))&amp;" g"),"")))</f>
        <v>100 g</v>
      </c>
      <c r="AD152" s="1230" t="str">
        <f t="shared" si="70"/>
        <v>A</v>
      </c>
      <c r="AE152" s="1231" t="str">
        <f t="shared" si="71"/>
        <v>J JUS DE FRAISES DES BOIS | pâtisserie--ENTREMET| Auteur &gt; recette Béghin Say de Jean-Jacques Borne MOF 1994</v>
      </c>
      <c r="AF152" s="1232">
        <f t="shared" si="80"/>
        <v>1</v>
      </c>
      <c r="AG152" s="1252">
        <f t="shared" si="85"/>
        <v>0.05</v>
      </c>
      <c r="AH152" s="1234" t="str">
        <f t="shared" si="86"/>
        <v>Kg</v>
      </c>
      <c r="AI152" s="1235">
        <f t="shared" si="87"/>
        <v>18</v>
      </c>
      <c r="AJ152" s="1236" t="str">
        <f t="shared" si="79"/>
        <v>assiettes</v>
      </c>
      <c r="AK152" s="1237">
        <f t="shared" si="81"/>
        <v>10</v>
      </c>
      <c r="AL152" s="1238" t="str">
        <f t="shared" si="76"/>
        <v>assiettes</v>
      </c>
      <c r="AM152" s="1268"/>
      <c r="AN152" s="1240" t="str">
        <f t="shared" si="69"/>
        <v/>
      </c>
      <c r="AO152" s="1241">
        <f t="shared" si="88"/>
        <v>2.777777777777778E-2</v>
      </c>
      <c r="AP152" s="1242" t="str">
        <f t="shared" si="82"/>
        <v>Kg</v>
      </c>
      <c r="AQ152" s="1269" t="str" cm="1">
        <f t="array" ref="AQ152">IF(AF152&lt;&gt;1,0,IF(OR(AO152="",N(AO152)&lt;=0.000000001),"",IF(OR(AI152="",N(AI152)&lt;=0.000000001),0,IF(ISNUMBER(AO152),IFERROR(_xlfn.LET(_xlpm.r,_xlfn.XLOOKUP(U152,$BD$15:$BD$62,ROW($BD$15:$BD$62),_xlfn.XLOOKUP(U152,$BE$15:$BE$62,ROW($BE$15:$BE$62),_xlfn.XLOOKUP(U152,$BF$15:$BF$62,ROW($BF$15:$BF$62),""))),_xlpm.p,_xlpm.r-MIN(ROW($BD$15:$BD$62))+1,_xlpm.f,INDEX($BG$15:$BG$62,_xlpm.p),_xlpm.u,INDEX($BH$15:$BH$62,_xlpm.p),_xlpm.s,INDEX($BJ$15:$BJ$62,_xlpm.p),_xlpm.q,N(AO152)/_xlpm.f,IF(_xlpm.q&gt;=_xlpm.s,ROUND(_xlpm.q,1)&amp;" "&amp;U152&amp;" = "&amp;ROUND(_xlpm.q*_xlpm.f,1)&amp;" "&amp;_xlpm.u,ROUND(_xlpm.q,1)&amp;" "&amp;U152)),""),""))))</f>
        <v>27.8 g</v>
      </c>
      <c r="AR152" s="1259"/>
      <c r="AS152" s="1241">
        <f t="shared" si="72"/>
        <v>2.777777777777778E-2</v>
      </c>
      <c r="AT152" s="1242" t="str">
        <f t="shared" si="89"/>
        <v>Kg</v>
      </c>
      <c r="AU152" s="1245">
        <f t="shared" ref="AU152:AU215" si="92">_xlfn.LET(_xlpm.EPS,0.000000001,IF(ISNUMBER(BA152),IF(ABS(BA152)&lt;=_xlpm.EPS,0,BA152),0))</f>
        <v>0</v>
      </c>
      <c r="AV152" s="1246" t="str">
        <f t="shared" si="90"/>
        <v/>
      </c>
      <c r="AW152" s="1247"/>
      <c r="AX152" s="1248">
        <f t="shared" si="83"/>
        <v>0</v>
      </c>
      <c r="AY152" s="1249" t="str">
        <f t="shared" si="73"/>
        <v>framboises</v>
      </c>
      <c r="AZ152" s="276" t="s">
        <v>22</v>
      </c>
      <c r="BA152" s="1221">
        <f t="shared" si="84"/>
        <v>0</v>
      </c>
      <c r="BB152" s="1222">
        <f t="shared" si="91"/>
        <v>0.55555555555555558</v>
      </c>
      <c r="BC152"/>
      <c r="BL152"/>
      <c r="BM152"/>
      <c r="BN152"/>
      <c r="BO152"/>
      <c r="BP152"/>
      <c r="BQ152"/>
      <c r="BR152" s="1153" t="str">
        <f t="shared" si="78"/>
        <v>A</v>
      </c>
      <c r="BS152"/>
      <c r="BT152"/>
      <c r="BU152"/>
      <c r="BV152"/>
      <c r="BW152"/>
      <c r="BX152" s="1024"/>
      <c r="CW152" s="3">
        <v>1</v>
      </c>
    </row>
    <row r="153" spans="1:101" s="877" customFormat="1" ht="21" customHeight="1">
      <c r="A153" s="1129" t="s">
        <v>22</v>
      </c>
      <c r="B153" s="1145" t="str">
        <f t="shared" si="77"/>
        <v>A</v>
      </c>
      <c r="C153" s="1190" cm="1">
        <f t="array" ref="C153">SUMPRODUCT(LEN(D153:J153))</f>
        <v>0</v>
      </c>
      <c r="D153" s="207"/>
      <c r="E153" s="212"/>
      <c r="F153" s="212"/>
      <c r="G153" s="212"/>
      <c r="H153" s="212"/>
      <c r="I153" s="212"/>
      <c r="J153" s="213"/>
      <c r="K153" s="528"/>
      <c r="L153" s="120" t="str">
        <f>IF(W153&lt;&gt;"","A","►")</f>
        <v>A</v>
      </c>
      <c r="M153" s="34" t="str">
        <f>M147</f>
        <v>J JUS DE FRAISES DES BOIS | pâtisserie--ENTREMET| Auteur &gt; recette Béghin Say de Jean-Jacques Borne MOF 1994</v>
      </c>
      <c r="N153" s="35">
        <f>N147</f>
        <v>18</v>
      </c>
      <c r="O153" s="34" t="str">
        <f>O147</f>
        <v>assiettes</v>
      </c>
      <c r="P153" s="36" t="str">
        <f>P147</f>
        <v>Recette mère ► MILLE-FEUILLE meringue et chiboust pamplemousse aux fraises des bois</v>
      </c>
      <c r="Q153" s="105"/>
      <c r="R153" s="125"/>
      <c r="S153" s="107" t="str">
        <f>IF(OR(ISTEXT(Q153), Q153&lt;=0, T153&lt;=0), "", "de")</f>
        <v/>
      </c>
      <c r="T153" s="108">
        <v>50</v>
      </c>
      <c r="U153" s="121" t="s">
        <v>102</v>
      </c>
      <c r="V153" s="110">
        <v>1</v>
      </c>
      <c r="W153" s="111" t="s">
        <v>3409</v>
      </c>
      <c r="X153" s="112">
        <f>IF(Z156=0,0,(Z153/Z156)*Y150*1000)</f>
        <v>142.85714285714289</v>
      </c>
      <c r="Y153" s="122">
        <f>IF(Z156=0, 0, (Q153*V153)/(Z156*Y150))</f>
        <v>0</v>
      </c>
      <c r="Z153" s="114">
        <f>IFERROR(_xlfn.LET(_xlpm.v,IFERROR(_xlfn.XLOOKUP(U153,Q157:AC157,Q158:AC158),_xlfn.XLOOKUP(U153,Q159:AC159,Q160:AC160)),_xlpm.v*T153*IF(ISBLANK(Q153),1,Q153)),0)</f>
        <v>0.05</v>
      </c>
      <c r="AA153" s="127">
        <f>IF(OR(ISBLANK(AB146),AB146=0),0,Q153*AB144*V153/AB146)</f>
        <v>0</v>
      </c>
      <c r="AB153" s="116">
        <f>IF(OR(ISBLANK(AB146),AB146=0),0,Z153*V153*AB144/AB146)</f>
        <v>0.1</v>
      </c>
      <c r="AC153" s="128" t="str">
        <f>_xlfn.LET(_xlpm.unite,SUBSTITUTE(TRIM(U153)," (s)",""),_xlpm.val,AB153,_xlpm.estVol,COUNTIF(W157:AC157,_xlpm.unite)+COUNTIF(W159:AC159,_xlpm.unite)&gt;0,_xlpm.estPoids,COUNTIF(Q157:V157,_xlpm.unite)+COUNTIF(Q159:V159,_xlpm.unite)&gt;0,IF(_xlpm.estVol,IF(ROUND(_xlpm.val,3)&gt;=1,ROUND(_xlpm.val,3)&amp;" L",MAX(1,ROUND(_xlpm.val*100,0))&amp;" cl"),IF(_xlpm.estPoids,IF(ROUND(_xlpm.val,3)&gt;=1,ROUND(_xlpm.val,3)&amp;" Kg",MAX(1,ROUND(_xlpm.val*1000,0))&amp;" g"),"")))</f>
        <v>100 g</v>
      </c>
      <c r="AD153" s="1230" t="str">
        <f t="shared" si="70"/>
        <v>A</v>
      </c>
      <c r="AE153" s="1231" t="str">
        <f t="shared" si="71"/>
        <v>J JUS DE FRAISES DES BOIS | pâtisserie--ENTREMET| Auteur &gt; recette Béghin Say de Jean-Jacques Borne MOF 1994</v>
      </c>
      <c r="AF153" s="1232">
        <f t="shared" si="80"/>
        <v>1</v>
      </c>
      <c r="AG153" s="1252">
        <f t="shared" si="85"/>
        <v>0.05</v>
      </c>
      <c r="AH153" s="1234" t="str">
        <f t="shared" si="86"/>
        <v>Kg</v>
      </c>
      <c r="AI153" s="1235">
        <f t="shared" si="87"/>
        <v>18</v>
      </c>
      <c r="AJ153" s="1236" t="str">
        <f t="shared" si="79"/>
        <v>assiettes</v>
      </c>
      <c r="AK153" s="1253">
        <f t="shared" si="81"/>
        <v>10</v>
      </c>
      <c r="AL153" s="1254" t="str">
        <f t="shared" si="76"/>
        <v>assiettes</v>
      </c>
      <c r="AM153" s="1268"/>
      <c r="AN153" s="1255" t="str">
        <f t="shared" si="69"/>
        <v/>
      </c>
      <c r="AO153" s="1256">
        <f t="shared" si="88"/>
        <v>2.777777777777778E-2</v>
      </c>
      <c r="AP153" s="1257" t="str">
        <f t="shared" si="82"/>
        <v>Kg</v>
      </c>
      <c r="AQ153" s="1271" t="str" cm="1">
        <f t="array" ref="AQ153">IF(AF153&lt;&gt;1,0,IF(OR(AO153="",N(AO153)&lt;=0.000000001),"",IF(OR(AI153="",N(AI153)&lt;=0.000000001),0,IF(ISNUMBER(AO153),IFERROR(_xlfn.LET(_xlpm.r,_xlfn.XLOOKUP(U153,$BD$15:$BD$62,ROW($BD$15:$BD$62),_xlfn.XLOOKUP(U153,$BE$15:$BE$62,ROW($BE$15:$BE$62),_xlfn.XLOOKUP(U153,$BF$15:$BF$62,ROW($BF$15:$BF$62),""))),_xlpm.p,_xlpm.r-MIN(ROW($BD$15:$BD$62))+1,_xlpm.f,INDEX($BG$15:$BG$62,_xlpm.p),_xlpm.u,INDEX($BH$15:$BH$62,_xlpm.p),_xlpm.s,INDEX($BJ$15:$BJ$62,_xlpm.p),_xlpm.q,N(AO153)/_xlpm.f,IF(_xlpm.q&gt;=_xlpm.s,ROUND(_xlpm.q,1)&amp;" "&amp;U153&amp;" = "&amp;ROUND(_xlpm.q*_xlpm.f,1)&amp;" "&amp;_xlpm.u,ROUND(_xlpm.q,1)&amp;" "&amp;U153)),""),""))))</f>
        <v>27.8 g</v>
      </c>
      <c r="AR153" s="1259"/>
      <c r="AS153" s="1256">
        <f t="shared" si="72"/>
        <v>2.777777777777778E-2</v>
      </c>
      <c r="AT153" s="1257" t="str">
        <f t="shared" si="89"/>
        <v>Kg</v>
      </c>
      <c r="AU153" s="1260">
        <f t="shared" si="92"/>
        <v>0</v>
      </c>
      <c r="AV153" s="1261" t="str">
        <f t="shared" si="90"/>
        <v/>
      </c>
      <c r="AW153" s="1247"/>
      <c r="AX153" s="1262">
        <f t="shared" si="83"/>
        <v>0</v>
      </c>
      <c r="AY153" s="1249" t="str">
        <f t="shared" si="73"/>
        <v>sucre semoule pâtissière</v>
      </c>
      <c r="AZ153" s="276" t="s">
        <v>22</v>
      </c>
      <c r="BA153" s="1221">
        <f t="shared" si="84"/>
        <v>0</v>
      </c>
      <c r="BB153" s="1222">
        <f t="shared" si="91"/>
        <v>0.55555555555555558</v>
      </c>
      <c r="BC153"/>
      <c r="BL153"/>
      <c r="BM153"/>
      <c r="BN153"/>
      <c r="BO153"/>
      <c r="BP153"/>
      <c r="BQ153"/>
      <c r="BR153" s="1153" t="str">
        <f t="shared" si="78"/>
        <v>A</v>
      </c>
      <c r="BS153"/>
      <c r="BT153"/>
      <c r="BU153"/>
      <c r="BV153"/>
      <c r="BW153"/>
      <c r="BX153" s="1024"/>
      <c r="CW153" s="3">
        <v>1</v>
      </c>
    </row>
    <row r="154" spans="1:101" s="877" customFormat="1" ht="21" customHeight="1">
      <c r="A154" s="1129" t="s">
        <v>22</v>
      </c>
      <c r="B154" s="1145" t="str">
        <f t="shared" si="77"/>
        <v>►</v>
      </c>
      <c r="C154" s="1190" cm="1">
        <f t="array" ref="C154">SUMPRODUCT(LEN(D154:J154))</f>
        <v>0</v>
      </c>
      <c r="D154" s="207"/>
      <c r="E154" s="212"/>
      <c r="F154" s="212"/>
      <c r="G154" s="212"/>
      <c r="H154" s="212"/>
      <c r="I154" s="212"/>
      <c r="J154" s="213"/>
      <c r="K154" s="528"/>
      <c r="L154" s="120" t="str">
        <f>IF(W154&lt;&gt;"","A","►")</f>
        <v>►</v>
      </c>
      <c r="M154" s="34" t="str">
        <f>M147</f>
        <v>J JUS DE FRAISES DES BOIS | pâtisserie--ENTREMET| Auteur &gt; recette Béghin Say de Jean-Jacques Borne MOF 1994</v>
      </c>
      <c r="N154" s="35">
        <f>N147</f>
        <v>18</v>
      </c>
      <c r="O154" s="34" t="str">
        <f>O147</f>
        <v>assiettes</v>
      </c>
      <c r="P154" s="36" t="str">
        <f>P147</f>
        <v>Recette mère ► MILLE-FEUILLE meringue et chiboust pamplemousse aux fraises des bois</v>
      </c>
      <c r="Q154" s="105"/>
      <c r="R154" s="125"/>
      <c r="S154" s="107" t="str">
        <f>IF(OR(ISTEXT(Q154), Q154&lt;=0, T154&lt;=0), "", "de")</f>
        <v/>
      </c>
      <c r="T154" s="108"/>
      <c r="U154" s="146"/>
      <c r="V154" s="110">
        <v>1</v>
      </c>
      <c r="W154" s="111"/>
      <c r="X154" s="112">
        <f>IF(Z156=0,0,(Z154/Z156)*Y150*1000)</f>
        <v>0</v>
      </c>
      <c r="Y154" s="122">
        <f>IF(Z156=0, 0, (Q154*V154)/(Z156*Y150))</f>
        <v>0</v>
      </c>
      <c r="Z154" s="114">
        <f>IFERROR(_xlfn.LET(_xlpm.v,IFERROR(_xlfn.XLOOKUP(U154,Q157:AC157,Q158:AC158),_xlfn.XLOOKUP(U154,Q159:AC159,Q160:AC160)),_xlpm.v*T154*IF(ISBLANK(Q154),1,Q154)),0)</f>
        <v>0</v>
      </c>
      <c r="AA154" s="123">
        <f>IF(OR(ISBLANK(AB146),AB146=0),0,Q154*AB144*V154/AB146)</f>
        <v>0</v>
      </c>
      <c r="AB154" s="116">
        <f>IF(OR(ISBLANK(AB146),AB146=0),0,Z154*V154*AB144/AB146)</f>
        <v>0</v>
      </c>
      <c r="AC154" s="124" t="str">
        <f>_xlfn.LET(_xlpm.unite,SUBSTITUTE(TRIM(U154)," (s)",""),_xlpm.val,AB154,_xlpm.estVol,COUNTIF(W157:AC157,_xlpm.unite)+COUNTIF(W159:AC159,_xlpm.unite)&gt;0,_xlpm.estPoids,COUNTIF(Q157:V157,_xlpm.unite)+COUNTIF(Q159:V159,_xlpm.unite)&gt;0,IF(_xlpm.estVol,IF(ROUND(_xlpm.val,3)&gt;=1,ROUND(_xlpm.val,3)&amp;" L",MAX(1,ROUND(_xlpm.val*100,0))&amp;" cl"),IF(_xlpm.estPoids,IF(ROUND(_xlpm.val,3)&gt;=1,ROUND(_xlpm.val,3)&amp;" Kg",MAX(1,ROUND(_xlpm.val*1000,0))&amp;" g"),"")))</f>
        <v/>
      </c>
      <c r="AD154" s="1230" t="str">
        <f t="shared" si="70"/>
        <v>►</v>
      </c>
      <c r="AE154" s="1231" t="str">
        <f t="shared" si="71"/>
        <v/>
      </c>
      <c r="AF154" s="1232">
        <f t="shared" si="80"/>
        <v>0</v>
      </c>
      <c r="AG154" s="1252">
        <f t="shared" si="85"/>
        <v>0</v>
      </c>
      <c r="AH154" s="1234">
        <f t="shared" si="86"/>
        <v>0</v>
      </c>
      <c r="AI154" s="1235">
        <f t="shared" si="87"/>
        <v>0</v>
      </c>
      <c r="AJ154" s="1236">
        <f t="shared" si="79"/>
        <v>0</v>
      </c>
      <c r="AK154" s="1237">
        <f t="shared" si="81"/>
        <v>0</v>
      </c>
      <c r="AL154" s="1238">
        <f t="shared" si="76"/>
        <v>0</v>
      </c>
      <c r="AM154" s="1268"/>
      <c r="AN154" s="1240" t="str">
        <f t="shared" si="69"/>
        <v/>
      </c>
      <c r="AO154" s="1241">
        <f t="shared" si="88"/>
        <v>0</v>
      </c>
      <c r="AP154" s="1242">
        <f t="shared" si="82"/>
        <v>0</v>
      </c>
      <c r="AQ154" s="1269" cm="1">
        <f t="array" ref="AQ154">IF(AF154&lt;&gt;1,0,IF(OR(AO154="",N(AO154)&lt;=0.000000001),"",IF(OR(AI154="",N(AI154)&lt;=0.000000001),0,IF(ISNUMBER(AO154),IFERROR(_xlfn.LET(_xlpm.r,_xlfn.XLOOKUP(U154,$BD$15:$BD$62,ROW($BD$15:$BD$62),_xlfn.XLOOKUP(U154,$BE$15:$BE$62,ROW($BE$15:$BE$62),_xlfn.XLOOKUP(U154,$BF$15:$BF$62,ROW($BF$15:$BF$62),""))),_xlpm.p,_xlpm.r-MIN(ROW($BD$15:$BD$62))+1,_xlpm.f,INDEX($BG$15:$BG$62,_xlpm.p),_xlpm.u,INDEX($BH$15:$BH$62,_xlpm.p),_xlpm.s,INDEX($BJ$15:$BJ$62,_xlpm.p),_xlpm.q,N(AO154)/_xlpm.f,IF(_xlpm.q&gt;=_xlpm.s,ROUND(_xlpm.q,1)&amp;" "&amp;U154&amp;" = "&amp;ROUND(_xlpm.q*_xlpm.f,1)&amp;" "&amp;_xlpm.u,ROUND(_xlpm.q,1)&amp;" "&amp;U154)),""),""))))</f>
        <v>0</v>
      </c>
      <c r="AR154" s="1259"/>
      <c r="AS154" s="1241">
        <f t="shared" si="72"/>
        <v>0</v>
      </c>
      <c r="AT154" s="1242" t="str">
        <f t="shared" si="89"/>
        <v/>
      </c>
      <c r="AU154" s="1245">
        <f t="shared" si="92"/>
        <v>0</v>
      </c>
      <c r="AV154" s="1246" t="str">
        <f t="shared" si="90"/>
        <v/>
      </c>
      <c r="AW154" s="1247"/>
      <c r="AX154" s="1248">
        <f t="shared" si="83"/>
        <v>0</v>
      </c>
      <c r="AY154" s="1249" t="str">
        <f t="shared" si="73"/>
        <v/>
      </c>
      <c r="AZ154" s="276" t="s">
        <v>22</v>
      </c>
      <c r="BA154" s="1221">
        <f t="shared" si="84"/>
        <v>0</v>
      </c>
      <c r="BB154" s="1222">
        <f t="shared" si="91"/>
        <v>0</v>
      </c>
      <c r="BC154"/>
      <c r="BL154"/>
      <c r="BM154"/>
      <c r="BN154"/>
      <c r="BO154"/>
      <c r="BP154"/>
      <c r="BQ154"/>
      <c r="BR154" s="1153" t="str">
        <f t="shared" si="78"/>
        <v>►</v>
      </c>
      <c r="BS154"/>
      <c r="BT154"/>
      <c r="BU154"/>
      <c r="BV154"/>
      <c r="BW154"/>
      <c r="BX154" s="1024"/>
      <c r="BY154"/>
      <c r="BZ154"/>
      <c r="CA154"/>
      <c r="CB154"/>
      <c r="CC154"/>
      <c r="CD154"/>
      <c r="CE154"/>
      <c r="CG154"/>
      <c r="CH154"/>
      <c r="CI154"/>
      <c r="CJ154"/>
      <c r="CK154"/>
      <c r="CL154"/>
      <c r="CM154"/>
      <c r="CO154"/>
      <c r="CP154"/>
      <c r="CQ154"/>
      <c r="CR154"/>
      <c r="CS154"/>
      <c r="CT154"/>
      <c r="CU154"/>
      <c r="CW154" s="3">
        <v>1</v>
      </c>
    </row>
    <row r="155" spans="1:101" s="877" customFormat="1" ht="21" customHeight="1">
      <c r="A155" s="1129" t="s">
        <v>22</v>
      </c>
      <c r="B155" s="1145" t="str">
        <f t="shared" si="77"/>
        <v>►</v>
      </c>
      <c r="C155" s="1190" cm="1">
        <f t="array" ref="C155">SUMPRODUCT(LEN(D155:J155))</f>
        <v>0</v>
      </c>
      <c r="D155" s="207"/>
      <c r="E155" s="212"/>
      <c r="F155" s="212"/>
      <c r="G155" s="212"/>
      <c r="H155" s="212"/>
      <c r="I155" s="212"/>
      <c r="J155" s="213"/>
      <c r="K155" s="528"/>
      <c r="L155" s="120" t="str">
        <f>IF(W155&lt;&gt;"","A","►")</f>
        <v>►</v>
      </c>
      <c r="M155" s="34" t="str">
        <f>M147</f>
        <v>J JUS DE FRAISES DES BOIS | pâtisserie--ENTREMET| Auteur &gt; recette Béghin Say de Jean-Jacques Borne MOF 1994</v>
      </c>
      <c r="N155" s="35">
        <f>N147</f>
        <v>18</v>
      </c>
      <c r="O155" s="34" t="str">
        <f>O147</f>
        <v>assiettes</v>
      </c>
      <c r="P155" s="36" t="str">
        <f>P147</f>
        <v>Recette mère ► MILLE-FEUILLE meringue et chiboust pamplemousse aux fraises des bois</v>
      </c>
      <c r="Q155" s="105"/>
      <c r="R155" s="125"/>
      <c r="S155" s="107" t="str">
        <f>IF(OR(ISTEXT(Q155), Q155&lt;=0, T155&lt;=0), "", "de")</f>
        <v/>
      </c>
      <c r="T155" s="108"/>
      <c r="U155" s="146"/>
      <c r="V155" s="110">
        <v>1</v>
      </c>
      <c r="W155" s="111"/>
      <c r="X155" s="112">
        <f>IF(Z156=0,0,(Z155/Z156)*Y150*1000)</f>
        <v>0</v>
      </c>
      <c r="Y155" s="122">
        <f>IF(Z156=0, 0, (Q155*V155)/(Z156*Y150))</f>
        <v>0</v>
      </c>
      <c r="Z155" s="114">
        <f>IFERROR(_xlfn.LET(_xlpm.v,IFERROR(_xlfn.XLOOKUP(U155,Q157:AC157,Q158:AC158),_xlfn.XLOOKUP(U155,Q159:AC159,Q160:AC160)),_xlpm.v*T155*IF(ISBLANK(Q155),1,Q155)),0)</f>
        <v>0</v>
      </c>
      <c r="AA155" s="127">
        <f>IF(OR(ISBLANK(AB146),AB146=0),0,Q155*AB144*V155/AB146)</f>
        <v>0</v>
      </c>
      <c r="AB155" s="116">
        <f>IF(OR(ISBLANK(AB146),AB146=0),0,Z155*V155*AB144/AB146)</f>
        <v>0</v>
      </c>
      <c r="AC155" s="128" t="str">
        <f>_xlfn.LET(_xlpm.unite,SUBSTITUTE(TRIM(U155)," (s)",""),_xlpm.val,AB155,_xlpm.estVol,COUNTIF(W157:AC157,_xlpm.unite)+COUNTIF(W159:AC159,_xlpm.unite)&gt;0,_xlpm.estPoids,COUNTIF(Q157:V157,_xlpm.unite)+COUNTIF(Q159:V159,_xlpm.unite)&gt;0,IF(_xlpm.estVol,IF(ROUND(_xlpm.val,3)&gt;=1,ROUND(_xlpm.val,3)&amp;" L",MAX(1,ROUND(_xlpm.val*100,0))&amp;" cl"),IF(_xlpm.estPoids,IF(ROUND(_xlpm.val,3)&gt;=1,ROUND(_xlpm.val,3)&amp;" Kg",MAX(1,ROUND(_xlpm.val*1000,0))&amp;" g"),"")))</f>
        <v/>
      </c>
      <c r="AD155" s="1230" t="str">
        <f t="shared" si="70"/>
        <v>►</v>
      </c>
      <c r="AE155" s="1231" t="str">
        <f t="shared" si="71"/>
        <v/>
      </c>
      <c r="AF155" s="1232">
        <f t="shared" si="80"/>
        <v>0</v>
      </c>
      <c r="AG155" s="1252">
        <f t="shared" si="85"/>
        <v>0</v>
      </c>
      <c r="AH155" s="1234">
        <f t="shared" si="86"/>
        <v>0</v>
      </c>
      <c r="AI155" s="1235">
        <f t="shared" si="87"/>
        <v>0</v>
      </c>
      <c r="AJ155" s="1236">
        <f t="shared" si="79"/>
        <v>0</v>
      </c>
      <c r="AK155" s="1253">
        <f t="shared" si="81"/>
        <v>0</v>
      </c>
      <c r="AL155" s="1254">
        <f t="shared" si="76"/>
        <v>0</v>
      </c>
      <c r="AM155" s="1268"/>
      <c r="AN155" s="1255" t="str">
        <f t="shared" ref="AN155:AN218" si="93">IF(AM155&gt;0,AL155,"")</f>
        <v/>
      </c>
      <c r="AO155" s="1256">
        <f t="shared" si="88"/>
        <v>0</v>
      </c>
      <c r="AP155" s="1257">
        <f t="shared" si="82"/>
        <v>0</v>
      </c>
      <c r="AQ155" s="1271" cm="1">
        <f t="array" ref="AQ155">IF(AF155&lt;&gt;1,0,IF(OR(AO155="",N(AO155)&lt;=0.000000001),"",IF(OR(AI155="",N(AI155)&lt;=0.000000001),0,IF(ISNUMBER(AO155),IFERROR(_xlfn.LET(_xlpm.r,_xlfn.XLOOKUP(U155,$BD$15:$BD$62,ROW($BD$15:$BD$62),_xlfn.XLOOKUP(U155,$BE$15:$BE$62,ROW($BE$15:$BE$62),_xlfn.XLOOKUP(U155,$BF$15:$BF$62,ROW($BF$15:$BF$62),""))),_xlpm.p,_xlpm.r-MIN(ROW($BD$15:$BD$62))+1,_xlpm.f,INDEX($BG$15:$BG$62,_xlpm.p),_xlpm.u,INDEX($BH$15:$BH$62,_xlpm.p),_xlpm.s,INDEX($BJ$15:$BJ$62,_xlpm.p),_xlpm.q,N(AO155)/_xlpm.f,IF(_xlpm.q&gt;=_xlpm.s,ROUND(_xlpm.q,1)&amp;" "&amp;U155&amp;" = "&amp;ROUND(_xlpm.q*_xlpm.f,1)&amp;" "&amp;_xlpm.u,ROUND(_xlpm.q,1)&amp;" "&amp;U155)),""),""))))</f>
        <v>0</v>
      </c>
      <c r="AR155" s="1259"/>
      <c r="AS155" s="1256">
        <f t="shared" si="72"/>
        <v>0</v>
      </c>
      <c r="AT155" s="1257" t="str">
        <f t="shared" si="89"/>
        <v/>
      </c>
      <c r="AU155" s="1260">
        <f t="shared" si="92"/>
        <v>0</v>
      </c>
      <c r="AV155" s="1261" t="str">
        <f t="shared" si="90"/>
        <v/>
      </c>
      <c r="AW155" s="1247"/>
      <c r="AX155" s="1262">
        <f t="shared" si="83"/>
        <v>0</v>
      </c>
      <c r="AY155" s="1249" t="str">
        <f t="shared" si="73"/>
        <v/>
      </c>
      <c r="AZ155" s="276" t="s">
        <v>22</v>
      </c>
      <c r="BA155" s="1221">
        <f t="shared" si="84"/>
        <v>0</v>
      </c>
      <c r="BB155" s="1222">
        <f t="shared" si="91"/>
        <v>0</v>
      </c>
      <c r="BC155"/>
      <c r="BL155"/>
      <c r="BM155"/>
      <c r="BN155"/>
      <c r="BO155"/>
      <c r="BP155"/>
      <c r="BQ155"/>
      <c r="BR155" s="1153" t="str">
        <f t="shared" si="78"/>
        <v>►</v>
      </c>
      <c r="BS155"/>
      <c r="BT155"/>
      <c r="BU155"/>
      <c r="BV155"/>
      <c r="BW155"/>
      <c r="BX155" s="1024"/>
      <c r="BY155"/>
      <c r="BZ155"/>
      <c r="CA155"/>
      <c r="CB155"/>
      <c r="CC155"/>
      <c r="CD155"/>
      <c r="CE155"/>
      <c r="CG155"/>
      <c r="CH155"/>
      <c r="CI155"/>
      <c r="CJ155"/>
      <c r="CK155"/>
      <c r="CL155"/>
      <c r="CM155"/>
      <c r="CO155"/>
      <c r="CP155"/>
      <c r="CQ155"/>
      <c r="CR155"/>
      <c r="CS155"/>
      <c r="CT155"/>
      <c r="CU155"/>
      <c r="CW155" s="3">
        <v>1</v>
      </c>
    </row>
    <row r="156" spans="1:101" s="877" customFormat="1" ht="21" customHeight="1">
      <c r="A156" s="1129" t="s">
        <v>22</v>
      </c>
      <c r="B156" s="1145" t="str">
        <f t="shared" si="77"/>
        <v>A</v>
      </c>
      <c r="C156" s="1190" cm="1">
        <f t="array" ref="C156">SUMPRODUCT(LEN(D156:J156))</f>
        <v>0</v>
      </c>
      <c r="D156" s="207"/>
      <c r="E156" s="212"/>
      <c r="F156" s="212"/>
      <c r="G156" s="212"/>
      <c r="H156" s="212"/>
      <c r="I156" s="212"/>
      <c r="J156" s="213"/>
      <c r="K156" s="528"/>
      <c r="L156" s="120" t="s">
        <v>11</v>
      </c>
      <c r="M156" s="34" t="str">
        <f>M147</f>
        <v>J JUS DE FRAISES DES BOIS | pâtisserie--ENTREMET| Auteur &gt; recette Béghin Say de Jean-Jacques Borne MOF 1994</v>
      </c>
      <c r="N156" s="35">
        <f>N147</f>
        <v>18</v>
      </c>
      <c r="O156" s="34" t="str">
        <f>O147</f>
        <v>assiettes</v>
      </c>
      <c r="P156" s="36" t="str">
        <f>P147</f>
        <v>Recette mère ► MILLE-FEUILLE meringue et chiboust pamplemousse aux fraises des bois</v>
      </c>
      <c r="Q156" s="154" t="s">
        <v>140</v>
      </c>
      <c r="R156" s="155"/>
      <c r="S156" s="155"/>
      <c r="T156" s="155"/>
      <c r="U156" s="155"/>
      <c r="V156" s="1112"/>
      <c r="W156" s="1113"/>
      <c r="X156" s="156"/>
      <c r="Y156" s="156"/>
      <c r="Z156" s="157">
        <f>SUM(Z151:Z155)</f>
        <v>0.35</v>
      </c>
      <c r="AA156" s="158"/>
      <c r="AB156" s="158" t="str">
        <f>"Total " &amp; AB148&amp;" &gt;"</f>
        <v>Total Col.17 &gt;</v>
      </c>
      <c r="AC156" s="1114">
        <f>SUM(AB151:AB155)</f>
        <v>0.7</v>
      </c>
      <c r="AD156" s="1230" t="str">
        <f t="shared" si="70"/>
        <v>►</v>
      </c>
      <c r="AE156" s="1231" t="str">
        <f t="shared" si="71"/>
        <v/>
      </c>
      <c r="AF156" s="1232">
        <f t="shared" si="80"/>
        <v>0</v>
      </c>
      <c r="AG156" s="1252">
        <f t="shared" si="85"/>
        <v>0</v>
      </c>
      <c r="AH156" s="1234">
        <f t="shared" si="86"/>
        <v>0</v>
      </c>
      <c r="AI156" s="1235">
        <f t="shared" si="87"/>
        <v>0</v>
      </c>
      <c r="AJ156" s="1236">
        <f t="shared" si="79"/>
        <v>0</v>
      </c>
      <c r="AK156" s="1237">
        <f t="shared" si="81"/>
        <v>0</v>
      </c>
      <c r="AL156" s="1238">
        <f t="shared" si="76"/>
        <v>0</v>
      </c>
      <c r="AM156" s="1268"/>
      <c r="AN156" s="1240" t="str">
        <f t="shared" si="93"/>
        <v/>
      </c>
      <c r="AO156" s="1241">
        <f t="shared" si="88"/>
        <v>0</v>
      </c>
      <c r="AP156" s="1242">
        <f t="shared" si="82"/>
        <v>0</v>
      </c>
      <c r="AQ156" s="1269" cm="1">
        <f t="array" ref="AQ156">IF(AF156&lt;&gt;1,0,IF(OR(AO156="",N(AO156)&lt;=0.000000001),"",IF(OR(AI156="",N(AI156)&lt;=0.000000001),0,IF(ISNUMBER(AO156),IFERROR(_xlfn.LET(_xlpm.r,_xlfn.XLOOKUP(U156,$BD$15:$BD$62,ROW($BD$15:$BD$62),_xlfn.XLOOKUP(U156,$BE$15:$BE$62,ROW($BE$15:$BE$62),_xlfn.XLOOKUP(U156,$BF$15:$BF$62,ROW($BF$15:$BF$62),""))),_xlpm.p,_xlpm.r-MIN(ROW($BD$15:$BD$62))+1,_xlpm.f,INDEX($BG$15:$BG$62,_xlpm.p),_xlpm.u,INDEX($BH$15:$BH$62,_xlpm.p),_xlpm.s,INDEX($BJ$15:$BJ$62,_xlpm.p),_xlpm.q,N(AO156)/_xlpm.f,IF(_xlpm.q&gt;=_xlpm.s,ROUND(_xlpm.q,1)&amp;" "&amp;U156&amp;" = "&amp;ROUND(_xlpm.q*_xlpm.f,1)&amp;" "&amp;_xlpm.u,ROUND(_xlpm.q,1)&amp;" "&amp;U156)),""),""))))</f>
        <v>0</v>
      </c>
      <c r="AR156" s="1259"/>
      <c r="AS156" s="1241">
        <f t="shared" si="72"/>
        <v>0</v>
      </c>
      <c r="AT156" s="1242" t="str">
        <f t="shared" si="89"/>
        <v/>
      </c>
      <c r="AU156" s="1245">
        <f t="shared" si="92"/>
        <v>0</v>
      </c>
      <c r="AV156" s="1246" t="str">
        <f t="shared" si="90"/>
        <v/>
      </c>
      <c r="AW156" s="1247"/>
      <c r="AX156" s="1248">
        <f t="shared" si="83"/>
        <v>0</v>
      </c>
      <c r="AY156" s="1249" t="str">
        <f t="shared" si="73"/>
        <v/>
      </c>
      <c r="AZ156" s="276" t="s">
        <v>22</v>
      </c>
      <c r="BA156" s="1221">
        <f t="shared" si="84"/>
        <v>0</v>
      </c>
      <c r="BB156" s="1222">
        <f t="shared" si="91"/>
        <v>0</v>
      </c>
      <c r="BC156"/>
      <c r="BL156"/>
      <c r="BM156"/>
      <c r="BN156"/>
      <c r="BO156"/>
      <c r="BP156"/>
      <c r="BQ156"/>
      <c r="BR156" s="1153" t="str">
        <f t="shared" si="78"/>
        <v>►</v>
      </c>
      <c r="BS156"/>
      <c r="BT156"/>
      <c r="BU156"/>
      <c r="BV156"/>
      <c r="BW156"/>
      <c r="BX156" s="1024"/>
      <c r="BY156"/>
      <c r="BZ156"/>
      <c r="CA156"/>
      <c r="CB156"/>
      <c r="CC156"/>
      <c r="CD156"/>
      <c r="CE156"/>
      <c r="CG156"/>
      <c r="CH156"/>
      <c r="CI156"/>
      <c r="CJ156"/>
      <c r="CK156"/>
      <c r="CL156"/>
      <c r="CM156"/>
      <c r="CO156"/>
      <c r="CP156"/>
      <c r="CQ156"/>
      <c r="CR156"/>
      <c r="CS156"/>
      <c r="CT156"/>
      <c r="CU156"/>
      <c r="CW156" s="3">
        <v>1</v>
      </c>
    </row>
    <row r="157" spans="1:101" s="877" customFormat="1" ht="21" customHeight="1">
      <c r="A157" s="1129" t="s">
        <v>22</v>
      </c>
      <c r="B157" s="1145" t="str">
        <f t="shared" si="77"/>
        <v>►</v>
      </c>
      <c r="C157" s="1190" cm="1">
        <f t="array" ref="C157">SUMPRODUCT(LEN(D157:J157))</f>
        <v>0</v>
      </c>
      <c r="D157" s="207"/>
      <c r="E157" s="212"/>
      <c r="F157" s="212"/>
      <c r="G157" s="212"/>
      <c r="H157" s="212"/>
      <c r="I157" s="212"/>
      <c r="J157" s="213"/>
      <c r="K157" s="528"/>
      <c r="L157" s="120" t="s">
        <v>16</v>
      </c>
      <c r="M157" s="34" t="str">
        <f>M147</f>
        <v>J JUS DE FRAISES DES BOIS | pâtisserie--ENTREMET| Auteur &gt; recette Béghin Say de Jean-Jacques Borne MOF 1994</v>
      </c>
      <c r="N157" s="35">
        <f>N147</f>
        <v>18</v>
      </c>
      <c r="O157" s="34" t="str">
        <f>O147</f>
        <v>assiettes</v>
      </c>
      <c r="P157" s="36" t="str">
        <f>P147</f>
        <v>Recette mère ► MILLE-FEUILLE meringue et chiboust pamplemousse aux fraises des bois</v>
      </c>
      <c r="Q157" s="165" t="s">
        <v>147</v>
      </c>
      <c r="R157" s="121" t="s">
        <v>102</v>
      </c>
      <c r="S157" s="166" t="s">
        <v>148</v>
      </c>
      <c r="T157" s="167" t="s">
        <v>149</v>
      </c>
      <c r="U157" s="135" t="s">
        <v>150</v>
      </c>
      <c r="V157" s="135" t="s">
        <v>111</v>
      </c>
      <c r="W157" s="109" t="s">
        <v>0</v>
      </c>
      <c r="X157" s="109" t="s">
        <v>99</v>
      </c>
      <c r="Y157" s="109" t="s">
        <v>151</v>
      </c>
      <c r="Z157" s="109" t="s">
        <v>152</v>
      </c>
      <c r="AA157" s="126" t="s">
        <v>106</v>
      </c>
      <c r="AB157" s="126" t="s">
        <v>153</v>
      </c>
      <c r="AC157" s="168" t="s">
        <v>154</v>
      </c>
      <c r="AD157" s="1230" t="str">
        <f t="shared" si="70"/>
        <v>►</v>
      </c>
      <c r="AE157" s="1231" t="str">
        <f t="shared" si="71"/>
        <v/>
      </c>
      <c r="AF157" s="1232">
        <f t="shared" si="80"/>
        <v>0</v>
      </c>
      <c r="AG157" s="1252">
        <f t="shared" si="85"/>
        <v>0</v>
      </c>
      <c r="AH157" s="1234">
        <f t="shared" si="86"/>
        <v>0</v>
      </c>
      <c r="AI157" s="1235">
        <f t="shared" si="87"/>
        <v>0</v>
      </c>
      <c r="AJ157" s="1236">
        <f t="shared" si="79"/>
        <v>0</v>
      </c>
      <c r="AK157" s="1253">
        <f t="shared" si="81"/>
        <v>0</v>
      </c>
      <c r="AL157" s="1254">
        <f t="shared" si="76"/>
        <v>0</v>
      </c>
      <c r="AM157" s="1268"/>
      <c r="AN157" s="1255" t="str">
        <f t="shared" si="93"/>
        <v/>
      </c>
      <c r="AO157" s="1256">
        <f t="shared" si="88"/>
        <v>0</v>
      </c>
      <c r="AP157" s="1257">
        <f t="shared" si="82"/>
        <v>0</v>
      </c>
      <c r="AQ157" s="1271" cm="1">
        <f t="array" ref="AQ157">IF(AF157&lt;&gt;1,0,IF(OR(AO157="",N(AO157)&lt;=0.000000001),"",IF(OR(AI157="",N(AI157)&lt;=0.000000001),0,IF(ISNUMBER(AO157),IFERROR(_xlfn.LET(_xlpm.r,_xlfn.XLOOKUP(U157,$BD$15:$BD$62,ROW($BD$15:$BD$62),_xlfn.XLOOKUP(U157,$BE$15:$BE$62,ROW($BE$15:$BE$62),_xlfn.XLOOKUP(U157,$BF$15:$BF$62,ROW($BF$15:$BF$62),""))),_xlpm.p,_xlpm.r-MIN(ROW($BD$15:$BD$62))+1,_xlpm.f,INDEX($BG$15:$BG$62,_xlpm.p),_xlpm.u,INDEX($BH$15:$BH$62,_xlpm.p),_xlpm.s,INDEX($BJ$15:$BJ$62,_xlpm.p),_xlpm.q,N(AO157)/_xlpm.f,IF(_xlpm.q&gt;=_xlpm.s,ROUND(_xlpm.q,1)&amp;" "&amp;U157&amp;" = "&amp;ROUND(_xlpm.q*_xlpm.f,1)&amp;" "&amp;_xlpm.u,ROUND(_xlpm.q,1)&amp;" "&amp;U157)),""),""))))</f>
        <v>0</v>
      </c>
      <c r="AR157" s="1259"/>
      <c r="AS157" s="1256">
        <f t="shared" si="72"/>
        <v>0</v>
      </c>
      <c r="AT157" s="1257" t="str">
        <f t="shared" si="89"/>
        <v/>
      </c>
      <c r="AU157" s="1260">
        <f t="shared" si="92"/>
        <v>0</v>
      </c>
      <c r="AV157" s="1261" t="str">
        <f t="shared" si="90"/>
        <v/>
      </c>
      <c r="AW157" s="1247"/>
      <c r="AX157" s="1262">
        <f t="shared" si="83"/>
        <v>0</v>
      </c>
      <c r="AY157" s="1249" t="str">
        <f t="shared" si="73"/>
        <v/>
      </c>
      <c r="AZ157" s="276" t="s">
        <v>22</v>
      </c>
      <c r="BA157" s="1221">
        <f t="shared" si="84"/>
        <v>0</v>
      </c>
      <c r="BB157" s="1222">
        <f t="shared" si="91"/>
        <v>0</v>
      </c>
      <c r="BC157"/>
      <c r="BL157"/>
      <c r="BM157"/>
      <c r="BN157"/>
      <c r="BO157"/>
      <c r="BP157"/>
      <c r="BQ157"/>
      <c r="BR157" s="1153" t="str">
        <f t="shared" si="78"/>
        <v>►</v>
      </c>
      <c r="BS157"/>
      <c r="BT157"/>
      <c r="BU157"/>
      <c r="BV157"/>
      <c r="BW157"/>
      <c r="BX157" s="1024"/>
      <c r="BY157"/>
      <c r="BZ157"/>
      <c r="CA157"/>
      <c r="CB157"/>
      <c r="CC157"/>
      <c r="CD157"/>
      <c r="CE157"/>
      <c r="CG157"/>
      <c r="CH157"/>
      <c r="CI157"/>
      <c r="CJ157"/>
      <c r="CK157"/>
      <c r="CL157"/>
      <c r="CM157"/>
      <c r="CO157"/>
      <c r="CP157"/>
      <c r="CQ157"/>
      <c r="CR157"/>
      <c r="CS157"/>
      <c r="CT157"/>
      <c r="CU157"/>
      <c r="CW157" s="3">
        <v>1</v>
      </c>
    </row>
    <row r="158" spans="1:101" s="877" customFormat="1" ht="21" customHeight="1">
      <c r="A158" s="1129" t="s">
        <v>22</v>
      </c>
      <c r="B158" s="1145" t="str">
        <f t="shared" si="77"/>
        <v>►</v>
      </c>
      <c r="C158" s="1190" cm="1">
        <f t="array" ref="C158">SUMPRODUCT(LEN(D158:J158))</f>
        <v>0</v>
      </c>
      <c r="D158" s="207"/>
      <c r="E158" s="212"/>
      <c r="F158" s="212"/>
      <c r="G158" s="212"/>
      <c r="H158" s="212"/>
      <c r="I158" s="212"/>
      <c r="J158" s="213"/>
      <c r="K158" s="528" t="s">
        <v>22</v>
      </c>
      <c r="L158" s="120" t="s">
        <v>16</v>
      </c>
      <c r="M158" s="34" t="str">
        <f>M147</f>
        <v>J JUS DE FRAISES DES BOIS | pâtisserie--ENTREMET| Auteur &gt; recette Béghin Say de Jean-Jacques Borne MOF 1994</v>
      </c>
      <c r="N158" s="35">
        <f>N147</f>
        <v>18</v>
      </c>
      <c r="O158" s="34" t="str">
        <f>O147</f>
        <v>assiettes</v>
      </c>
      <c r="P158" s="36" t="str">
        <f>P147</f>
        <v>Recette mère ► MILLE-FEUILLE meringue et chiboust pamplemousse aux fraises des bois</v>
      </c>
      <c r="Q158" s="1093">
        <v>1</v>
      </c>
      <c r="R158" s="1094">
        <v>1E-3</v>
      </c>
      <c r="S158" s="1095">
        <v>0</v>
      </c>
      <c r="T158" s="1094">
        <v>0.25</v>
      </c>
      <c r="U158" s="1094">
        <v>0.33332999999999996</v>
      </c>
      <c r="V158" s="1094">
        <v>0.5</v>
      </c>
      <c r="W158" s="1096">
        <v>1</v>
      </c>
      <c r="X158" s="1096">
        <v>0.1</v>
      </c>
      <c r="Y158" s="1096">
        <v>0.01</v>
      </c>
      <c r="Z158" s="1096">
        <v>1E-3</v>
      </c>
      <c r="AA158" s="1096">
        <v>0.5</v>
      </c>
      <c r="AB158" s="1096">
        <v>0.33300000000000002</v>
      </c>
      <c r="AC158" s="1097">
        <v>0.2</v>
      </c>
      <c r="AD158" s="1230" t="str">
        <f t="shared" ref="AD158:AD221" si="94">IF(OR(AI158&gt;0,TRIM(AE158)="▼ recette suivante"),"A","►")</f>
        <v>►</v>
      </c>
      <c r="AE158" s="1231" t="str">
        <f t="shared" ref="AE158:AE221" si="95">IF(TRIM(Q158)="Adresse PC","▼ recette suivante",IF(AI158&gt;0,M158,""))</f>
        <v/>
      </c>
      <c r="AF158" s="1232">
        <f t="shared" si="80"/>
        <v>0</v>
      </c>
      <c r="AG158" s="1252">
        <f t="shared" si="85"/>
        <v>0</v>
      </c>
      <c r="AH158" s="1234">
        <f t="shared" si="86"/>
        <v>0</v>
      </c>
      <c r="AI158" s="1235">
        <f t="shared" si="87"/>
        <v>0</v>
      </c>
      <c r="AJ158" s="1236">
        <f t="shared" si="79"/>
        <v>0</v>
      </c>
      <c r="AK158" s="1237">
        <f t="shared" si="81"/>
        <v>0</v>
      </c>
      <c r="AL158" s="1238">
        <f t="shared" si="76"/>
        <v>0</v>
      </c>
      <c r="AM158" s="1268"/>
      <c r="AN158" s="1240" t="str">
        <f t="shared" si="93"/>
        <v/>
      </c>
      <c r="AO158" s="1241">
        <f t="shared" si="88"/>
        <v>0</v>
      </c>
      <c r="AP158" s="1242">
        <f t="shared" si="82"/>
        <v>0</v>
      </c>
      <c r="AQ158" s="1269" cm="1">
        <f t="array" ref="AQ158">IF(AF158&lt;&gt;1,0,IF(OR(AO158="",N(AO158)&lt;=0.000000001),"",IF(OR(AI158="",N(AI158)&lt;=0.000000001),0,IF(ISNUMBER(AO158),IFERROR(_xlfn.LET(_xlpm.r,_xlfn.XLOOKUP(U158,$BD$15:$BD$62,ROW($BD$15:$BD$62),_xlfn.XLOOKUP(U158,$BE$15:$BE$62,ROW($BE$15:$BE$62),_xlfn.XLOOKUP(U158,$BF$15:$BF$62,ROW($BF$15:$BF$62),""))),_xlpm.p,_xlpm.r-MIN(ROW($BD$15:$BD$62))+1,_xlpm.f,INDEX($BG$15:$BG$62,_xlpm.p),_xlpm.u,INDEX($BH$15:$BH$62,_xlpm.p),_xlpm.s,INDEX($BJ$15:$BJ$62,_xlpm.p),_xlpm.q,N(AO158)/_xlpm.f,IF(_xlpm.q&gt;=_xlpm.s,ROUND(_xlpm.q,1)&amp;" "&amp;U158&amp;" = "&amp;ROUND(_xlpm.q*_xlpm.f,1)&amp;" "&amp;_xlpm.u,ROUND(_xlpm.q,1)&amp;" "&amp;U158)),""),""))))</f>
        <v>0</v>
      </c>
      <c r="AR158" s="1259"/>
      <c r="AS158" s="1241">
        <f t="shared" si="72"/>
        <v>0</v>
      </c>
      <c r="AT158" s="1242" t="str">
        <f t="shared" si="89"/>
        <v/>
      </c>
      <c r="AU158" s="1245">
        <f t="shared" si="92"/>
        <v>0</v>
      </c>
      <c r="AV158" s="1246" t="str">
        <f t="shared" si="90"/>
        <v/>
      </c>
      <c r="AW158" s="1247"/>
      <c r="AX158" s="1248">
        <f t="shared" si="83"/>
        <v>0</v>
      </c>
      <c r="AY158" s="1249" t="str">
        <f t="shared" si="73"/>
        <v/>
      </c>
      <c r="AZ158" s="276" t="s">
        <v>22</v>
      </c>
      <c r="BA158" s="1221">
        <f t="shared" si="84"/>
        <v>0</v>
      </c>
      <c r="BB158" s="1222">
        <f t="shared" si="91"/>
        <v>0</v>
      </c>
      <c r="BC158"/>
      <c r="BL158"/>
      <c r="BM158"/>
      <c r="BN158"/>
      <c r="BO158"/>
      <c r="BP158"/>
      <c r="BQ158"/>
      <c r="BR158" s="1153" t="str">
        <f t="shared" si="78"/>
        <v>►</v>
      </c>
      <c r="BS158"/>
      <c r="BT158"/>
      <c r="BU158"/>
      <c r="BV158"/>
      <c r="BW158"/>
      <c r="BX158" s="1024"/>
      <c r="BY158"/>
      <c r="BZ158"/>
      <c r="CA158"/>
      <c r="CB158"/>
      <c r="CC158"/>
      <c r="CD158"/>
      <c r="CE158"/>
      <c r="CG158"/>
      <c r="CH158"/>
      <c r="CI158"/>
      <c r="CJ158"/>
      <c r="CK158"/>
      <c r="CL158"/>
      <c r="CM158"/>
      <c r="CO158"/>
      <c r="CP158"/>
      <c r="CQ158"/>
      <c r="CR158"/>
      <c r="CS158"/>
      <c r="CT158"/>
      <c r="CU158"/>
      <c r="CW158" s="3">
        <v>1</v>
      </c>
    </row>
    <row r="159" spans="1:101" s="877" customFormat="1" ht="21" customHeight="1">
      <c r="A159" s="1129" t="s">
        <v>22</v>
      </c>
      <c r="B159" s="1145" t="str">
        <f t="shared" si="77"/>
        <v>►</v>
      </c>
      <c r="C159" s="1190" cm="1">
        <f t="array" ref="C159">SUMPRODUCT(LEN(D159:J159))</f>
        <v>0</v>
      </c>
      <c r="D159" s="207"/>
      <c r="E159" s="212"/>
      <c r="F159" s="212"/>
      <c r="G159" s="212"/>
      <c r="H159" s="212"/>
      <c r="I159" s="212"/>
      <c r="J159" s="213"/>
      <c r="K159" s="528" t="s">
        <v>22</v>
      </c>
      <c r="L159" s="120" t="s">
        <v>16</v>
      </c>
      <c r="M159" s="34" t="str">
        <f>M147</f>
        <v>J JUS DE FRAISES DES BOIS | pâtisserie--ENTREMET| Auteur &gt; recette Béghin Say de Jean-Jacques Borne MOF 1994</v>
      </c>
      <c r="N159" s="35">
        <f>N147</f>
        <v>18</v>
      </c>
      <c r="O159" s="34" t="str">
        <f>O147</f>
        <v>assiettes</v>
      </c>
      <c r="P159" s="36" t="str">
        <f>P147</f>
        <v>Recette mère ► MILLE-FEUILLE meringue et chiboust pamplemousse aux fraises des bois</v>
      </c>
      <c r="Q159" s="138" t="s">
        <v>162</v>
      </c>
      <c r="R159" s="138" t="s">
        <v>163</v>
      </c>
      <c r="S159" s="166" t="s">
        <v>148</v>
      </c>
      <c r="T159" s="138" t="s">
        <v>116</v>
      </c>
      <c r="U159" s="138" t="s">
        <v>164</v>
      </c>
      <c r="V159" s="138" t="s">
        <v>165</v>
      </c>
      <c r="W159" s="143" t="s">
        <v>121</v>
      </c>
      <c r="X159" s="178" t="s">
        <v>166</v>
      </c>
      <c r="Y159" s="178" t="s">
        <v>167</v>
      </c>
      <c r="Z159" s="126" t="s">
        <v>168</v>
      </c>
      <c r="AA159" s="126" t="s">
        <v>169</v>
      </c>
      <c r="AB159" s="126" t="s">
        <v>107</v>
      </c>
      <c r="AC159" s="179" t="s">
        <v>170</v>
      </c>
      <c r="AD159" s="1230" t="str">
        <f t="shared" si="94"/>
        <v>►</v>
      </c>
      <c r="AE159" s="1231" t="str">
        <f t="shared" si="95"/>
        <v/>
      </c>
      <c r="AF159" s="1232">
        <f t="shared" si="80"/>
        <v>0</v>
      </c>
      <c r="AG159" s="1252">
        <f t="shared" si="85"/>
        <v>0</v>
      </c>
      <c r="AH159" s="1234">
        <f t="shared" si="86"/>
        <v>0</v>
      </c>
      <c r="AI159" s="1235">
        <f t="shared" si="87"/>
        <v>0</v>
      </c>
      <c r="AJ159" s="1236">
        <f t="shared" si="79"/>
        <v>0</v>
      </c>
      <c r="AK159" s="1253">
        <f t="shared" si="81"/>
        <v>0</v>
      </c>
      <c r="AL159" s="1254">
        <f t="shared" si="76"/>
        <v>0</v>
      </c>
      <c r="AM159" s="1268"/>
      <c r="AN159" s="1255" t="str">
        <f t="shared" si="93"/>
        <v/>
      </c>
      <c r="AO159" s="1256">
        <f t="shared" si="88"/>
        <v>0</v>
      </c>
      <c r="AP159" s="1257">
        <f t="shared" si="82"/>
        <v>0</v>
      </c>
      <c r="AQ159" s="1271" cm="1">
        <f t="array" ref="AQ159">IF(AF159&lt;&gt;1,0,IF(OR(AO159="",N(AO159)&lt;=0.000000001),"",IF(OR(AI159="",N(AI159)&lt;=0.000000001),0,IF(ISNUMBER(AO159),IFERROR(_xlfn.LET(_xlpm.r,_xlfn.XLOOKUP(U159,$BD$15:$BD$62,ROW($BD$15:$BD$62),_xlfn.XLOOKUP(U159,$BE$15:$BE$62,ROW($BE$15:$BE$62),_xlfn.XLOOKUP(U159,$BF$15:$BF$62,ROW($BF$15:$BF$62),""))),_xlpm.p,_xlpm.r-MIN(ROW($BD$15:$BD$62))+1,_xlpm.f,INDEX($BG$15:$BG$62,_xlpm.p),_xlpm.u,INDEX($BH$15:$BH$62,_xlpm.p),_xlpm.s,INDEX($BJ$15:$BJ$62,_xlpm.p),_xlpm.q,N(AO159)/_xlpm.f,IF(_xlpm.q&gt;=_xlpm.s,ROUND(_xlpm.q,1)&amp;" "&amp;U159&amp;" = "&amp;ROUND(_xlpm.q*_xlpm.f,1)&amp;" "&amp;_xlpm.u,ROUND(_xlpm.q,1)&amp;" "&amp;U159)),""),""))))</f>
        <v>0</v>
      </c>
      <c r="AR159" s="1259"/>
      <c r="AS159" s="1256">
        <f t="shared" si="72"/>
        <v>0</v>
      </c>
      <c r="AT159" s="1257" t="str">
        <f t="shared" si="89"/>
        <v/>
      </c>
      <c r="AU159" s="1260">
        <f t="shared" si="92"/>
        <v>0</v>
      </c>
      <c r="AV159" s="1261" t="str">
        <f t="shared" si="90"/>
        <v/>
      </c>
      <c r="AW159" s="1247"/>
      <c r="AX159" s="1262">
        <f t="shared" si="83"/>
        <v>0</v>
      </c>
      <c r="AY159" s="1249" t="str">
        <f t="shared" si="73"/>
        <v/>
      </c>
      <c r="AZ159" s="276" t="s">
        <v>22</v>
      </c>
      <c r="BA159" s="1221">
        <f t="shared" si="84"/>
        <v>0</v>
      </c>
      <c r="BB159" s="1222">
        <f t="shared" si="91"/>
        <v>0</v>
      </c>
      <c r="BC159"/>
      <c r="BL159"/>
      <c r="BM159"/>
      <c r="BN159"/>
      <c r="BO159"/>
      <c r="BP159"/>
      <c r="BQ159"/>
      <c r="BR159" s="1153" t="str">
        <f t="shared" si="78"/>
        <v>►</v>
      </c>
      <c r="BS159"/>
      <c r="BT159"/>
      <c r="BU159"/>
      <c r="BV159"/>
      <c r="BW159"/>
      <c r="BX159" s="1024"/>
      <c r="BY159"/>
      <c r="BZ159"/>
      <c r="CA159"/>
      <c r="CB159"/>
      <c r="CC159"/>
      <c r="CD159"/>
      <c r="CE159"/>
      <c r="CG159"/>
      <c r="CH159"/>
      <c r="CI159"/>
      <c r="CJ159"/>
      <c r="CK159"/>
      <c r="CL159"/>
      <c r="CM159"/>
      <c r="CO159"/>
      <c r="CP159"/>
      <c r="CQ159"/>
      <c r="CR159"/>
      <c r="CS159"/>
      <c r="CT159"/>
      <c r="CU159"/>
      <c r="CW159" s="3">
        <v>1</v>
      </c>
    </row>
    <row r="160" spans="1:101" s="877" customFormat="1" ht="21" customHeight="1">
      <c r="A160" s="1129" t="s">
        <v>22</v>
      </c>
      <c r="B160" s="1145" t="str">
        <f t="shared" si="77"/>
        <v>►</v>
      </c>
      <c r="C160" s="1190" cm="1">
        <f t="array" ref="C160">SUMPRODUCT(LEN(D160:J160))</f>
        <v>0</v>
      </c>
      <c r="D160" s="207"/>
      <c r="E160" s="212"/>
      <c r="F160" s="212"/>
      <c r="G160" s="212"/>
      <c r="H160" s="212"/>
      <c r="I160" s="212"/>
      <c r="J160" s="213"/>
      <c r="K160" s="528" t="s">
        <v>22</v>
      </c>
      <c r="L160" s="120" t="s">
        <v>16</v>
      </c>
      <c r="M160" s="34" t="str">
        <f>M147</f>
        <v>J JUS DE FRAISES DES BOIS | pâtisserie--ENTREMET| Auteur &gt; recette Béghin Say de Jean-Jacques Borne MOF 1994</v>
      </c>
      <c r="N160" s="35">
        <f>N147</f>
        <v>18</v>
      </c>
      <c r="O160" s="34" t="str">
        <f>O147</f>
        <v>assiettes</v>
      </c>
      <c r="P160" s="36" t="str">
        <f>P147</f>
        <v>Recette mère ► MILLE-FEUILLE meringue et chiboust pamplemousse aux fraises des bois</v>
      </c>
      <c r="Q160" s="1093">
        <v>2.835E-2</v>
      </c>
      <c r="R160" s="1094">
        <v>0.13</v>
      </c>
      <c r="S160" s="1095">
        <v>0</v>
      </c>
      <c r="T160" s="1094">
        <v>0.2</v>
      </c>
      <c r="U160" s="1094">
        <v>0.23</v>
      </c>
      <c r="V160" s="1094">
        <v>0.22500000000000001</v>
      </c>
      <c r="W160" s="1096">
        <v>0.35</v>
      </c>
      <c r="X160" s="1096">
        <v>5.0000000000000001E-3</v>
      </c>
      <c r="Y160" s="1096">
        <v>5.0000000000000001E-3</v>
      </c>
      <c r="Z160" s="1096">
        <v>1.4999999999999999E-2</v>
      </c>
      <c r="AA160" s="1096">
        <v>0.1</v>
      </c>
      <c r="AB160" s="1096">
        <v>0.22500000000000001</v>
      </c>
      <c r="AC160" s="1097">
        <v>1E-3</v>
      </c>
      <c r="AD160" s="1230" t="str">
        <f t="shared" si="94"/>
        <v>►</v>
      </c>
      <c r="AE160" s="1231" t="str">
        <f t="shared" si="95"/>
        <v/>
      </c>
      <c r="AF160" s="1232">
        <f t="shared" si="80"/>
        <v>0</v>
      </c>
      <c r="AG160" s="1252">
        <f t="shared" si="85"/>
        <v>0</v>
      </c>
      <c r="AH160" s="1234">
        <f t="shared" si="86"/>
        <v>0</v>
      </c>
      <c r="AI160" s="1235">
        <f t="shared" si="87"/>
        <v>0</v>
      </c>
      <c r="AJ160" s="1236">
        <f t="shared" si="79"/>
        <v>0</v>
      </c>
      <c r="AK160" s="1237">
        <f t="shared" si="81"/>
        <v>0</v>
      </c>
      <c r="AL160" s="1238">
        <f t="shared" si="76"/>
        <v>0</v>
      </c>
      <c r="AM160" s="1268"/>
      <c r="AN160" s="1240" t="str">
        <f t="shared" si="93"/>
        <v/>
      </c>
      <c r="AO160" s="1241">
        <f t="shared" si="88"/>
        <v>0</v>
      </c>
      <c r="AP160" s="1242">
        <f t="shared" si="82"/>
        <v>0</v>
      </c>
      <c r="AQ160" s="1269" cm="1">
        <f t="array" ref="AQ160">IF(AF160&lt;&gt;1,0,IF(OR(AO160="",N(AO160)&lt;=0.000000001),"",IF(OR(AI160="",N(AI160)&lt;=0.000000001),0,IF(ISNUMBER(AO160),IFERROR(_xlfn.LET(_xlpm.r,_xlfn.XLOOKUP(U160,$BD$15:$BD$62,ROW($BD$15:$BD$62),_xlfn.XLOOKUP(U160,$BE$15:$BE$62,ROW($BE$15:$BE$62),_xlfn.XLOOKUP(U160,$BF$15:$BF$62,ROW($BF$15:$BF$62),""))),_xlpm.p,_xlpm.r-MIN(ROW($BD$15:$BD$62))+1,_xlpm.f,INDEX($BG$15:$BG$62,_xlpm.p),_xlpm.u,INDEX($BH$15:$BH$62,_xlpm.p),_xlpm.s,INDEX($BJ$15:$BJ$62,_xlpm.p),_xlpm.q,N(AO160)/_xlpm.f,IF(_xlpm.q&gt;=_xlpm.s,ROUND(_xlpm.q,1)&amp;" "&amp;U160&amp;" = "&amp;ROUND(_xlpm.q*_xlpm.f,1)&amp;" "&amp;_xlpm.u,ROUND(_xlpm.q,1)&amp;" "&amp;U160)),""),""))))</f>
        <v>0</v>
      </c>
      <c r="AR160" s="1259"/>
      <c r="AS160" s="1241">
        <f t="shared" si="72"/>
        <v>0</v>
      </c>
      <c r="AT160" s="1242" t="str">
        <f t="shared" si="89"/>
        <v/>
      </c>
      <c r="AU160" s="1245">
        <f t="shared" si="92"/>
        <v>0</v>
      </c>
      <c r="AV160" s="1246" t="str">
        <f t="shared" si="90"/>
        <v/>
      </c>
      <c r="AW160" s="1247"/>
      <c r="AX160" s="1248">
        <f t="shared" si="83"/>
        <v>0</v>
      </c>
      <c r="AY160" s="1249" t="str">
        <f t="shared" si="73"/>
        <v/>
      </c>
      <c r="AZ160" s="276" t="s">
        <v>22</v>
      </c>
      <c r="BA160" s="1221">
        <f t="shared" si="84"/>
        <v>0</v>
      </c>
      <c r="BB160" s="1222">
        <f t="shared" si="91"/>
        <v>0</v>
      </c>
      <c r="BC160"/>
      <c r="BL160"/>
      <c r="BM160"/>
      <c r="BN160"/>
      <c r="BO160"/>
      <c r="BP160"/>
      <c r="BQ160"/>
      <c r="BR160" s="1153" t="str">
        <f t="shared" si="78"/>
        <v>►</v>
      </c>
      <c r="BS160"/>
      <c r="BT160"/>
      <c r="BU160"/>
      <c r="BV160"/>
      <c r="BW160"/>
      <c r="BX160" s="1024"/>
      <c r="BY160"/>
      <c r="BZ160"/>
      <c r="CA160"/>
      <c r="CB160"/>
      <c r="CC160"/>
      <c r="CD160"/>
      <c r="CE160"/>
      <c r="CG160"/>
      <c r="CH160"/>
      <c r="CI160"/>
      <c r="CJ160"/>
      <c r="CK160"/>
      <c r="CL160"/>
      <c r="CM160"/>
      <c r="CO160"/>
      <c r="CP160"/>
      <c r="CQ160"/>
      <c r="CR160"/>
      <c r="CS160"/>
      <c r="CT160"/>
      <c r="CU160"/>
      <c r="CW160" s="3">
        <v>1</v>
      </c>
    </row>
    <row r="161" spans="1:101" s="877" customFormat="1" ht="21" customHeight="1">
      <c r="A161" s="1129" t="s">
        <v>22</v>
      </c>
      <c r="B161" s="1145" t="str">
        <f t="shared" si="77"/>
        <v>A</v>
      </c>
      <c r="C161" s="1190" cm="1">
        <f t="array" ref="C161">SUMPRODUCT(LEN(D161:J161))</f>
        <v>0</v>
      </c>
      <c r="D161" s="207"/>
      <c r="E161" s="212"/>
      <c r="F161" s="212"/>
      <c r="G161" s="212"/>
      <c r="H161" s="212"/>
      <c r="I161" s="212"/>
      <c r="J161" s="213"/>
      <c r="K161" s="528" t="s">
        <v>22</v>
      </c>
      <c r="L161" s="184" t="s">
        <v>11</v>
      </c>
      <c r="M161" s="185" t="str">
        <f>M147</f>
        <v>J JUS DE FRAISES DES BOIS | pâtisserie--ENTREMET| Auteur &gt; recette Béghin Say de Jean-Jacques Borne MOF 1994</v>
      </c>
      <c r="N161" s="185">
        <f>N147</f>
        <v>18</v>
      </c>
      <c r="O161" s="186" t="str">
        <f>O147</f>
        <v>assiettes</v>
      </c>
      <c r="P161" s="187" t="str">
        <f>P147</f>
        <v>Recette mère ► MILLE-FEUILLE meringue et chiboust pamplemousse aux fraises des bois</v>
      </c>
      <c r="Q161" s="188" t="str">
        <f t="shared" ref="Q161:V161" si="96">Q148</f>
        <v>Col.6</v>
      </c>
      <c r="R161" s="188" t="str">
        <f t="shared" si="96"/>
        <v>Col.7</v>
      </c>
      <c r="S161" s="188" t="str">
        <f t="shared" si="96"/>
        <v>Col.8</v>
      </c>
      <c r="T161" s="188" t="str">
        <f t="shared" si="96"/>
        <v>Col.9</v>
      </c>
      <c r="U161" s="188" t="str">
        <f t="shared" si="96"/>
        <v>Col.10</v>
      </c>
      <c r="V161" s="188" t="str">
        <f t="shared" si="96"/>
        <v>Col.11</v>
      </c>
      <c r="W161" s="189" t="s">
        <v>171</v>
      </c>
      <c r="X161" s="190"/>
      <c r="Y161" s="190"/>
      <c r="Z161" s="191"/>
      <c r="AA161" s="191"/>
      <c r="AB161" s="192" t="s">
        <v>172</v>
      </c>
      <c r="AC161" s="193" t="s">
        <v>3406</v>
      </c>
      <c r="AD161" s="1230" t="str">
        <f t="shared" si="94"/>
        <v>►</v>
      </c>
      <c r="AE161" s="1231" t="str">
        <f t="shared" si="95"/>
        <v/>
      </c>
      <c r="AF161" s="1232">
        <f t="shared" si="80"/>
        <v>0</v>
      </c>
      <c r="AG161" s="1252">
        <f t="shared" si="85"/>
        <v>0</v>
      </c>
      <c r="AH161" s="1234">
        <f t="shared" si="86"/>
        <v>0</v>
      </c>
      <c r="AI161" s="1235">
        <f t="shared" si="87"/>
        <v>0</v>
      </c>
      <c r="AJ161" s="1236">
        <f t="shared" si="79"/>
        <v>0</v>
      </c>
      <c r="AK161" s="1253">
        <f t="shared" si="81"/>
        <v>0</v>
      </c>
      <c r="AL161" s="1254">
        <f t="shared" si="76"/>
        <v>0</v>
      </c>
      <c r="AM161" s="1268"/>
      <c r="AN161" s="1255" t="str">
        <f t="shared" si="93"/>
        <v/>
      </c>
      <c r="AO161" s="1256">
        <f t="shared" si="88"/>
        <v>0</v>
      </c>
      <c r="AP161" s="1257">
        <f t="shared" si="82"/>
        <v>0</v>
      </c>
      <c r="AQ161" s="1271" cm="1">
        <f t="array" ref="AQ161">IF(AF161&lt;&gt;1,0,IF(OR(AO161="",N(AO161)&lt;=0.000000001),"",IF(OR(AI161="",N(AI161)&lt;=0.000000001),0,IF(ISNUMBER(AO161),IFERROR(_xlfn.LET(_xlpm.r,_xlfn.XLOOKUP(U161,$BD$15:$BD$62,ROW($BD$15:$BD$62),_xlfn.XLOOKUP(U161,$BE$15:$BE$62,ROW($BE$15:$BE$62),_xlfn.XLOOKUP(U161,$BF$15:$BF$62,ROW($BF$15:$BF$62),""))),_xlpm.p,_xlpm.r-MIN(ROW($BD$15:$BD$62))+1,_xlpm.f,INDEX($BG$15:$BG$62,_xlpm.p),_xlpm.u,INDEX($BH$15:$BH$62,_xlpm.p),_xlpm.s,INDEX($BJ$15:$BJ$62,_xlpm.p),_xlpm.q,N(AO161)/_xlpm.f,IF(_xlpm.q&gt;=_xlpm.s,ROUND(_xlpm.q,1)&amp;" "&amp;U161&amp;" = "&amp;ROUND(_xlpm.q*_xlpm.f,1)&amp;" "&amp;_xlpm.u,ROUND(_xlpm.q,1)&amp;" "&amp;U161)),""),""))))</f>
        <v>0</v>
      </c>
      <c r="AR161" s="1259"/>
      <c r="AS161" s="1256">
        <f t="shared" si="72"/>
        <v>0</v>
      </c>
      <c r="AT161" s="1257" t="str">
        <f t="shared" si="89"/>
        <v/>
      </c>
      <c r="AU161" s="1260">
        <f t="shared" si="92"/>
        <v>0</v>
      </c>
      <c r="AV161" s="1261" t="str">
        <f t="shared" si="90"/>
        <v/>
      </c>
      <c r="AW161" s="1247"/>
      <c r="AX161" s="1262">
        <f t="shared" si="83"/>
        <v>0</v>
      </c>
      <c r="AY161" s="1249" t="str">
        <f t="shared" si="73"/>
        <v/>
      </c>
      <c r="AZ161" s="276" t="s">
        <v>22</v>
      </c>
      <c r="BA161" s="1221">
        <f t="shared" si="84"/>
        <v>0</v>
      </c>
      <c r="BB161" s="1222">
        <f t="shared" si="91"/>
        <v>0</v>
      </c>
      <c r="BC161"/>
      <c r="BL161"/>
      <c r="BM161"/>
      <c r="BN161"/>
      <c r="BO161"/>
      <c r="BP161"/>
      <c r="BQ161"/>
      <c r="BR161" s="1153" t="str">
        <f t="shared" si="78"/>
        <v>►</v>
      </c>
      <c r="BS161"/>
      <c r="BT161"/>
      <c r="BU161"/>
      <c r="BV161"/>
      <c r="BW161"/>
      <c r="BX161" s="1024"/>
      <c r="BY161"/>
      <c r="BZ161"/>
      <c r="CA161"/>
      <c r="CB161"/>
      <c r="CC161"/>
      <c r="CD161"/>
      <c r="CE161"/>
      <c r="CG161"/>
      <c r="CH161"/>
      <c r="CI161"/>
      <c r="CJ161"/>
      <c r="CK161"/>
      <c r="CL161"/>
      <c r="CM161"/>
      <c r="CO161"/>
      <c r="CP161"/>
      <c r="CQ161"/>
      <c r="CR161"/>
      <c r="CS161"/>
      <c r="CT161"/>
      <c r="CU161"/>
      <c r="CW161" s="3">
        <v>1</v>
      </c>
    </row>
    <row r="162" spans="1:101" s="877" customFormat="1" ht="21" customHeight="1">
      <c r="A162" s="1129" t="s">
        <v>22</v>
      </c>
      <c r="B162" s="1145" t="str">
        <f t="shared" si="77"/>
        <v>A</v>
      </c>
      <c r="C162" s="1190" cm="1">
        <f t="array" ref="C162">SUMPRODUCT(LEN(D162:J162))</f>
        <v>0</v>
      </c>
      <c r="D162" s="207"/>
      <c r="E162" s="212"/>
      <c r="F162" s="212"/>
      <c r="G162" s="212"/>
      <c r="H162" s="212"/>
      <c r="I162" s="212"/>
      <c r="J162" s="213"/>
      <c r="K162" s="528" t="s">
        <v>22</v>
      </c>
      <c r="L162" s="194" t="s">
        <v>11</v>
      </c>
      <c r="M162" s="195" t="str">
        <f>M147</f>
        <v>J JUS DE FRAISES DES BOIS | pâtisserie--ENTREMET| Auteur &gt; recette Béghin Say de Jean-Jacques Borne MOF 1994</v>
      </c>
      <c r="N162" s="195">
        <f>N147</f>
        <v>18</v>
      </c>
      <c r="O162" s="196" t="str">
        <f>O147</f>
        <v>assiettes</v>
      </c>
      <c r="P162" s="197" t="str">
        <f>P147</f>
        <v>Recette mère ► MILLE-FEUILLE meringue et chiboust pamplemousse aux fraises des bois</v>
      </c>
      <c r="Q162" s="198" t="s">
        <v>174</v>
      </c>
      <c r="R162" s="199" t="s">
        <v>175</v>
      </c>
      <c r="S162" s="200"/>
      <c r="T162" s="200"/>
      <c r="U162" s="200"/>
      <c r="V162" s="200"/>
      <c r="W162" s="200"/>
      <c r="X162" s="200"/>
      <c r="Y162" s="201"/>
      <c r="Z162" s="202"/>
      <c r="AA162" s="203"/>
      <c r="AB162" s="204" t="s">
        <v>176</v>
      </c>
      <c r="AC162" s="205" t="s">
        <v>685</v>
      </c>
      <c r="AD162" s="1230" t="str">
        <f t="shared" si="94"/>
        <v>►</v>
      </c>
      <c r="AE162" s="1231" t="str">
        <f t="shared" si="95"/>
        <v/>
      </c>
      <c r="AF162" s="1232">
        <f t="shared" si="80"/>
        <v>0</v>
      </c>
      <c r="AG162" s="1252">
        <f t="shared" si="85"/>
        <v>0</v>
      </c>
      <c r="AH162" s="1234">
        <f t="shared" si="86"/>
        <v>0</v>
      </c>
      <c r="AI162" s="1235">
        <f t="shared" si="87"/>
        <v>0</v>
      </c>
      <c r="AJ162" s="1236">
        <f t="shared" si="79"/>
        <v>0</v>
      </c>
      <c r="AK162" s="1237">
        <f t="shared" si="81"/>
        <v>0</v>
      </c>
      <c r="AL162" s="1238">
        <f t="shared" si="76"/>
        <v>0</v>
      </c>
      <c r="AM162" s="1268"/>
      <c r="AN162" s="1240" t="str">
        <f t="shared" si="93"/>
        <v/>
      </c>
      <c r="AO162" s="1241">
        <f t="shared" si="88"/>
        <v>0</v>
      </c>
      <c r="AP162" s="1242">
        <f t="shared" si="82"/>
        <v>0</v>
      </c>
      <c r="AQ162" s="1269" cm="1">
        <f t="array" ref="AQ162">IF(AF162&lt;&gt;1,0,IF(OR(AO162="",N(AO162)&lt;=0.000000001),"",IF(OR(AI162="",N(AI162)&lt;=0.000000001),0,IF(ISNUMBER(AO162),IFERROR(_xlfn.LET(_xlpm.r,_xlfn.XLOOKUP(U162,$BD$15:$BD$62,ROW($BD$15:$BD$62),_xlfn.XLOOKUP(U162,$BE$15:$BE$62,ROW($BE$15:$BE$62),_xlfn.XLOOKUP(U162,$BF$15:$BF$62,ROW($BF$15:$BF$62),""))),_xlpm.p,_xlpm.r-MIN(ROW($BD$15:$BD$62))+1,_xlpm.f,INDEX($BG$15:$BG$62,_xlpm.p),_xlpm.u,INDEX($BH$15:$BH$62,_xlpm.p),_xlpm.s,INDEX($BJ$15:$BJ$62,_xlpm.p),_xlpm.q,N(AO162)/_xlpm.f,IF(_xlpm.q&gt;=_xlpm.s,ROUND(_xlpm.q,1)&amp;" "&amp;U162&amp;" = "&amp;ROUND(_xlpm.q*_xlpm.f,1)&amp;" "&amp;_xlpm.u,ROUND(_xlpm.q,1)&amp;" "&amp;U162)),""),""))))</f>
        <v>0</v>
      </c>
      <c r="AR162" s="1259"/>
      <c r="AS162" s="1241">
        <f t="shared" si="72"/>
        <v>0</v>
      </c>
      <c r="AT162" s="1242" t="str">
        <f t="shared" si="89"/>
        <v/>
      </c>
      <c r="AU162" s="1245">
        <f t="shared" si="92"/>
        <v>0</v>
      </c>
      <c r="AV162" s="1246" t="str">
        <f t="shared" si="90"/>
        <v/>
      </c>
      <c r="AW162" s="1247"/>
      <c r="AX162" s="1248">
        <f t="shared" si="83"/>
        <v>0</v>
      </c>
      <c r="AY162" s="1249" t="str">
        <f t="shared" si="73"/>
        <v/>
      </c>
      <c r="AZ162" s="276" t="s">
        <v>22</v>
      </c>
      <c r="BA162" s="1221">
        <f t="shared" si="84"/>
        <v>0</v>
      </c>
      <c r="BB162" s="1222">
        <f t="shared" si="91"/>
        <v>0</v>
      </c>
      <c r="BC162"/>
      <c r="BL162"/>
      <c r="BM162"/>
      <c r="BN162"/>
      <c r="BO162"/>
      <c r="BP162"/>
      <c r="BQ162"/>
      <c r="BR162" s="1153" t="str">
        <f t="shared" si="78"/>
        <v>►</v>
      </c>
      <c r="BS162"/>
      <c r="BT162"/>
      <c r="BU162"/>
      <c r="BV162"/>
      <c r="BW162"/>
      <c r="BX162" s="1024"/>
      <c r="BY162"/>
      <c r="BZ162"/>
      <c r="CA162"/>
      <c r="CB162"/>
      <c r="CC162"/>
      <c r="CD162"/>
      <c r="CE162"/>
      <c r="CG162"/>
      <c r="CH162"/>
      <c r="CI162"/>
      <c r="CJ162"/>
      <c r="CK162"/>
      <c r="CL162"/>
      <c r="CM162"/>
      <c r="CO162"/>
      <c r="CP162"/>
      <c r="CQ162"/>
      <c r="CR162"/>
      <c r="CS162"/>
      <c r="CT162"/>
      <c r="CU162"/>
      <c r="CW162" s="3">
        <v>1</v>
      </c>
    </row>
    <row r="163" spans="1:101" s="877" customFormat="1" ht="21" customHeight="1">
      <c r="A163" s="1129" t="s">
        <v>22</v>
      </c>
      <c r="B163" s="1145" t="str">
        <f t="shared" si="77"/>
        <v>A</v>
      </c>
      <c r="C163" s="1190" cm="1">
        <f t="array" ref="C163">SUMPRODUCT(LEN(D163:J163))</f>
        <v>0</v>
      </c>
      <c r="D163" s="207"/>
      <c r="E163" s="212"/>
      <c r="F163" s="212"/>
      <c r="G163" s="212"/>
      <c r="H163" s="212"/>
      <c r="I163" s="212"/>
      <c r="J163" s="213"/>
      <c r="K163" s="528" t="s">
        <v>22</v>
      </c>
      <c r="L163" s="120" t="str">
        <f t="shared" ref="L163:L173" si="97">IF(OR(Q163&lt;&gt;"",R163&lt;&gt; "",S163&lt;&gt;"",T163&lt;&gt;""),"A", "►")</f>
        <v>A</v>
      </c>
      <c r="M163" s="195" t="str">
        <f>M147</f>
        <v>J JUS DE FRAISES DES BOIS | pâtisserie--ENTREMET| Auteur &gt; recette Béghin Say de Jean-Jacques Borne MOF 1994</v>
      </c>
      <c r="N163" s="195">
        <f>N147</f>
        <v>18</v>
      </c>
      <c r="O163" s="196" t="str">
        <f>O147</f>
        <v>assiettes</v>
      </c>
      <c r="P163" s="197" t="str">
        <f>P147</f>
        <v>Recette mère ► MILLE-FEUILLE meringue et chiboust pamplemousse aux fraises des bois</v>
      </c>
      <c r="Q163" s="207" t="s">
        <v>3414</v>
      </c>
      <c r="R163" s="208"/>
      <c r="S163" s="208"/>
      <c r="T163" s="208"/>
      <c r="U163" s="208"/>
      <c r="V163" s="208"/>
      <c r="W163" s="208"/>
      <c r="X163" s="208"/>
      <c r="Y163" s="209"/>
      <c r="Z163" s="9"/>
      <c r="AA163" s="9"/>
      <c r="AB163" s="210" t="s">
        <v>180</v>
      </c>
      <c r="AC163" s="211">
        <v>3.472222222222222E-3</v>
      </c>
      <c r="AD163" s="1230" t="str">
        <f t="shared" si="94"/>
        <v>►</v>
      </c>
      <c r="AE163" s="1231" t="str">
        <f t="shared" si="95"/>
        <v/>
      </c>
      <c r="AF163" s="1232">
        <f t="shared" si="80"/>
        <v>0</v>
      </c>
      <c r="AG163" s="1252">
        <f t="shared" si="85"/>
        <v>0</v>
      </c>
      <c r="AH163" s="1234">
        <f t="shared" si="86"/>
        <v>0</v>
      </c>
      <c r="AI163" s="1235">
        <f t="shared" si="87"/>
        <v>0</v>
      </c>
      <c r="AJ163" s="1236">
        <f t="shared" si="79"/>
        <v>0</v>
      </c>
      <c r="AK163" s="1253">
        <f t="shared" si="81"/>
        <v>0</v>
      </c>
      <c r="AL163" s="1254">
        <f t="shared" si="76"/>
        <v>0</v>
      </c>
      <c r="AM163" s="1268"/>
      <c r="AN163" s="1255" t="str">
        <f t="shared" si="93"/>
        <v/>
      </c>
      <c r="AO163" s="1256">
        <f t="shared" si="88"/>
        <v>0</v>
      </c>
      <c r="AP163" s="1257">
        <f t="shared" si="82"/>
        <v>0</v>
      </c>
      <c r="AQ163" s="1271" cm="1">
        <f t="array" ref="AQ163">IF(AF163&lt;&gt;1,0,IF(OR(AO163="",N(AO163)&lt;=0.000000001),"",IF(OR(AI163="",N(AI163)&lt;=0.000000001),0,IF(ISNUMBER(AO163),IFERROR(_xlfn.LET(_xlpm.r,_xlfn.XLOOKUP(U163,$BD$15:$BD$62,ROW($BD$15:$BD$62),_xlfn.XLOOKUP(U163,$BE$15:$BE$62,ROW($BE$15:$BE$62),_xlfn.XLOOKUP(U163,$BF$15:$BF$62,ROW($BF$15:$BF$62),""))),_xlpm.p,_xlpm.r-MIN(ROW($BD$15:$BD$62))+1,_xlpm.f,INDEX($BG$15:$BG$62,_xlpm.p),_xlpm.u,INDEX($BH$15:$BH$62,_xlpm.p),_xlpm.s,INDEX($BJ$15:$BJ$62,_xlpm.p),_xlpm.q,N(AO163)/_xlpm.f,IF(_xlpm.q&gt;=_xlpm.s,ROUND(_xlpm.q,1)&amp;" "&amp;U163&amp;" = "&amp;ROUND(_xlpm.q*_xlpm.f,1)&amp;" "&amp;_xlpm.u,ROUND(_xlpm.q,1)&amp;" "&amp;U163)),""),""))))</f>
        <v>0</v>
      </c>
      <c r="AR163" s="1259"/>
      <c r="AS163" s="1256">
        <f t="shared" si="72"/>
        <v>0</v>
      </c>
      <c r="AT163" s="1257" t="str">
        <f t="shared" si="89"/>
        <v/>
      </c>
      <c r="AU163" s="1260">
        <f t="shared" si="92"/>
        <v>0</v>
      </c>
      <c r="AV163" s="1261" t="str">
        <f t="shared" si="90"/>
        <v/>
      </c>
      <c r="AW163" s="1247"/>
      <c r="AX163" s="1262">
        <f t="shared" si="83"/>
        <v>0</v>
      </c>
      <c r="AY163" s="1249" t="str">
        <f t="shared" si="73"/>
        <v/>
      </c>
      <c r="AZ163" s="276" t="s">
        <v>22</v>
      </c>
      <c r="BA163" s="1221">
        <f t="shared" si="84"/>
        <v>0</v>
      </c>
      <c r="BB163" s="1222">
        <f t="shared" si="91"/>
        <v>0</v>
      </c>
      <c r="BC163"/>
      <c r="BL163"/>
      <c r="BM163"/>
      <c r="BN163"/>
      <c r="BO163"/>
      <c r="BP163"/>
      <c r="BQ163"/>
      <c r="BR163" s="1153" t="str">
        <f t="shared" si="78"/>
        <v>►</v>
      </c>
      <c r="BS163"/>
      <c r="BT163"/>
      <c r="BU163"/>
      <c r="BV163"/>
      <c r="BW163"/>
      <c r="BX163" s="1024"/>
      <c r="BY163"/>
      <c r="BZ163"/>
      <c r="CA163"/>
      <c r="CB163"/>
      <c r="CC163"/>
      <c r="CD163"/>
      <c r="CE163"/>
      <c r="CG163"/>
      <c r="CH163"/>
      <c r="CI163"/>
      <c r="CJ163"/>
      <c r="CK163"/>
      <c r="CL163"/>
      <c r="CM163"/>
      <c r="CO163"/>
      <c r="CP163"/>
      <c r="CQ163"/>
      <c r="CR163"/>
      <c r="CS163"/>
      <c r="CT163"/>
      <c r="CU163"/>
      <c r="CW163" s="3">
        <v>1</v>
      </c>
    </row>
    <row r="164" spans="1:101" s="877" customFormat="1" ht="21" customHeight="1">
      <c r="A164" s="1129" t="s">
        <v>22</v>
      </c>
      <c r="B164" s="1145" t="str">
        <f t="shared" si="77"/>
        <v>A</v>
      </c>
      <c r="C164" s="1190" cm="1">
        <f t="array" ref="C164">SUMPRODUCT(LEN(D164:J164))</f>
        <v>0</v>
      </c>
      <c r="D164" s="207"/>
      <c r="E164" s="212"/>
      <c r="F164" s="212"/>
      <c r="G164" s="212"/>
      <c r="H164" s="212"/>
      <c r="I164" s="212"/>
      <c r="J164" s="213"/>
      <c r="K164" s="528" t="s">
        <v>22</v>
      </c>
      <c r="L164" s="120" t="str">
        <f t="shared" si="97"/>
        <v>A</v>
      </c>
      <c r="M164" s="195" t="str">
        <f>M147</f>
        <v>J JUS DE FRAISES DES BOIS | pâtisserie--ENTREMET| Auteur &gt; recette Béghin Say de Jean-Jacques Borne MOF 1994</v>
      </c>
      <c r="N164" s="195">
        <f>N147</f>
        <v>18</v>
      </c>
      <c r="O164" s="196" t="str">
        <f>O147</f>
        <v>assiettes</v>
      </c>
      <c r="P164" s="197" t="str">
        <f>P147</f>
        <v>Recette mère ► MILLE-FEUILLE meringue et chiboust pamplemousse aux fraises des bois</v>
      </c>
      <c r="Q164" s="207" t="s">
        <v>3415</v>
      </c>
      <c r="R164" s="212"/>
      <c r="S164" s="212"/>
      <c r="T164" s="212"/>
      <c r="U164" s="212"/>
      <c r="V164" s="212"/>
      <c r="W164" s="212"/>
      <c r="X164" s="212"/>
      <c r="Y164" s="213"/>
      <c r="Z164" s="9"/>
      <c r="AA164" s="9"/>
      <c r="AB164" s="210" t="s">
        <v>182</v>
      </c>
      <c r="AC164" s="214">
        <v>3.472222222222222E-3</v>
      </c>
      <c r="AD164" s="1230" t="str">
        <f t="shared" si="94"/>
        <v>►</v>
      </c>
      <c r="AE164" s="1231" t="str">
        <f t="shared" si="95"/>
        <v/>
      </c>
      <c r="AF164" s="1232">
        <f t="shared" si="80"/>
        <v>0</v>
      </c>
      <c r="AG164" s="1252">
        <f t="shared" si="85"/>
        <v>0</v>
      </c>
      <c r="AH164" s="1234">
        <f t="shared" si="86"/>
        <v>0</v>
      </c>
      <c r="AI164" s="1235">
        <f t="shared" si="87"/>
        <v>0</v>
      </c>
      <c r="AJ164" s="1236">
        <f t="shared" si="79"/>
        <v>0</v>
      </c>
      <c r="AK164" s="1237">
        <f t="shared" si="81"/>
        <v>0</v>
      </c>
      <c r="AL164" s="1238">
        <f t="shared" si="76"/>
        <v>0</v>
      </c>
      <c r="AM164" s="1268"/>
      <c r="AN164" s="1240" t="str">
        <f t="shared" si="93"/>
        <v/>
      </c>
      <c r="AO164" s="1241">
        <f t="shared" si="88"/>
        <v>0</v>
      </c>
      <c r="AP164" s="1242">
        <f t="shared" si="82"/>
        <v>0</v>
      </c>
      <c r="AQ164" s="1269" cm="1">
        <f t="array" ref="AQ164">IF(AF164&lt;&gt;1,0,IF(OR(AO164="",N(AO164)&lt;=0.000000001),"",IF(OR(AI164="",N(AI164)&lt;=0.000000001),0,IF(ISNUMBER(AO164),IFERROR(_xlfn.LET(_xlpm.r,_xlfn.XLOOKUP(U164,$BD$15:$BD$62,ROW($BD$15:$BD$62),_xlfn.XLOOKUP(U164,$BE$15:$BE$62,ROW($BE$15:$BE$62),_xlfn.XLOOKUP(U164,$BF$15:$BF$62,ROW($BF$15:$BF$62),""))),_xlpm.p,_xlpm.r-MIN(ROW($BD$15:$BD$62))+1,_xlpm.f,INDEX($BG$15:$BG$62,_xlpm.p),_xlpm.u,INDEX($BH$15:$BH$62,_xlpm.p),_xlpm.s,INDEX($BJ$15:$BJ$62,_xlpm.p),_xlpm.q,N(AO164)/_xlpm.f,IF(_xlpm.q&gt;=_xlpm.s,ROUND(_xlpm.q,1)&amp;" "&amp;U164&amp;" = "&amp;ROUND(_xlpm.q*_xlpm.f,1)&amp;" "&amp;_xlpm.u,ROUND(_xlpm.q,1)&amp;" "&amp;U164)),""),""))))</f>
        <v>0</v>
      </c>
      <c r="AR164" s="1259"/>
      <c r="AS164" s="1241">
        <f t="shared" si="72"/>
        <v>0</v>
      </c>
      <c r="AT164" s="1242" t="str">
        <f t="shared" si="89"/>
        <v/>
      </c>
      <c r="AU164" s="1245">
        <f t="shared" si="92"/>
        <v>0</v>
      </c>
      <c r="AV164" s="1246" t="str">
        <f t="shared" si="90"/>
        <v/>
      </c>
      <c r="AW164" s="1247"/>
      <c r="AX164" s="1248">
        <f t="shared" si="83"/>
        <v>0</v>
      </c>
      <c r="AY164" s="1249" t="str">
        <f t="shared" si="73"/>
        <v/>
      </c>
      <c r="AZ164" s="276" t="s">
        <v>22</v>
      </c>
      <c r="BA164" s="1221">
        <f t="shared" si="84"/>
        <v>0</v>
      </c>
      <c r="BB164" s="1222">
        <f t="shared" si="91"/>
        <v>0</v>
      </c>
      <c r="BC164"/>
      <c r="BL164"/>
      <c r="BM164"/>
      <c r="BN164"/>
      <c r="BO164"/>
      <c r="BP164"/>
      <c r="BQ164"/>
      <c r="BR164" s="1153" t="str">
        <f t="shared" si="78"/>
        <v>►</v>
      </c>
      <c r="BS164"/>
      <c r="BT164"/>
      <c r="BU164"/>
      <c r="BV164"/>
      <c r="BW164"/>
      <c r="BX164" s="1024"/>
      <c r="BY164"/>
      <c r="BZ164"/>
      <c r="CA164"/>
      <c r="CB164"/>
      <c r="CC164"/>
      <c r="CD164"/>
      <c r="CE164"/>
      <c r="CG164"/>
      <c r="CH164"/>
      <c r="CI164"/>
      <c r="CJ164"/>
      <c r="CK164"/>
      <c r="CL164"/>
      <c r="CM164"/>
      <c r="CO164"/>
      <c r="CP164"/>
      <c r="CQ164"/>
      <c r="CR164"/>
      <c r="CS164"/>
      <c r="CT164"/>
      <c r="CU164"/>
      <c r="CW164" s="3">
        <v>1</v>
      </c>
    </row>
    <row r="165" spans="1:101" s="877" customFormat="1" ht="21" customHeight="1">
      <c r="A165" s="1129" t="s">
        <v>22</v>
      </c>
      <c r="B165" s="1145" t="str">
        <f t="shared" si="77"/>
        <v>A</v>
      </c>
      <c r="C165" s="1190" cm="1">
        <f t="array" ref="C165">SUMPRODUCT(LEN(D165:J165))</f>
        <v>0</v>
      </c>
      <c r="D165" s="207"/>
      <c r="E165" s="212"/>
      <c r="F165" s="212"/>
      <c r="G165" s="212"/>
      <c r="H165" s="212"/>
      <c r="I165" s="212"/>
      <c r="J165" s="213"/>
      <c r="K165" s="528" t="s">
        <v>22</v>
      </c>
      <c r="L165" s="120" t="str">
        <f t="shared" si="97"/>
        <v>A</v>
      </c>
      <c r="M165" s="195" t="str">
        <f>M147</f>
        <v>J JUS DE FRAISES DES BOIS | pâtisserie--ENTREMET| Auteur &gt; recette Béghin Say de Jean-Jacques Borne MOF 1994</v>
      </c>
      <c r="N165" s="195">
        <f>N147</f>
        <v>18</v>
      </c>
      <c r="O165" s="196" t="str">
        <f>O147</f>
        <v>assiettes</v>
      </c>
      <c r="P165" s="197" t="str">
        <f>P147</f>
        <v>Recette mère ► MILLE-FEUILLE meringue et chiboust pamplemousse aux fraises des bois</v>
      </c>
      <c r="Q165" s="207" t="s">
        <v>3416</v>
      </c>
      <c r="R165" s="212"/>
      <c r="S165" s="212"/>
      <c r="T165" s="212"/>
      <c r="U165" s="212"/>
      <c r="V165" s="212"/>
      <c r="W165" s="212"/>
      <c r="X165" s="212"/>
      <c r="Y165" s="213"/>
      <c r="Z165" s="9"/>
      <c r="AA165" s="9"/>
      <c r="AB165" s="210" t="s">
        <v>190</v>
      </c>
      <c r="AC165" s="215">
        <v>3.472222222222222E-3</v>
      </c>
      <c r="AD165" s="1230" t="str">
        <f t="shared" si="94"/>
        <v>►</v>
      </c>
      <c r="AE165" s="1231" t="str">
        <f t="shared" si="95"/>
        <v/>
      </c>
      <c r="AF165" s="1232">
        <f t="shared" si="80"/>
        <v>0</v>
      </c>
      <c r="AG165" s="1252">
        <f t="shared" si="85"/>
        <v>0</v>
      </c>
      <c r="AH165" s="1234">
        <f t="shared" si="86"/>
        <v>0</v>
      </c>
      <c r="AI165" s="1235">
        <f t="shared" si="87"/>
        <v>0</v>
      </c>
      <c r="AJ165" s="1236">
        <f t="shared" si="79"/>
        <v>0</v>
      </c>
      <c r="AK165" s="1253">
        <f t="shared" si="81"/>
        <v>0</v>
      </c>
      <c r="AL165" s="1254">
        <f t="shared" si="76"/>
        <v>0</v>
      </c>
      <c r="AM165" s="1268"/>
      <c r="AN165" s="1255" t="str">
        <f t="shared" si="93"/>
        <v/>
      </c>
      <c r="AO165" s="1256">
        <f t="shared" si="88"/>
        <v>0</v>
      </c>
      <c r="AP165" s="1257">
        <f t="shared" si="82"/>
        <v>0</v>
      </c>
      <c r="AQ165" s="1271" cm="1">
        <f t="array" ref="AQ165">IF(AF165&lt;&gt;1,0,IF(OR(AO165="",N(AO165)&lt;=0.000000001),"",IF(OR(AI165="",N(AI165)&lt;=0.000000001),0,IF(ISNUMBER(AO165),IFERROR(_xlfn.LET(_xlpm.r,_xlfn.XLOOKUP(U165,$BD$15:$BD$62,ROW($BD$15:$BD$62),_xlfn.XLOOKUP(U165,$BE$15:$BE$62,ROW($BE$15:$BE$62),_xlfn.XLOOKUP(U165,$BF$15:$BF$62,ROW($BF$15:$BF$62),""))),_xlpm.p,_xlpm.r-MIN(ROW($BD$15:$BD$62))+1,_xlpm.f,INDEX($BG$15:$BG$62,_xlpm.p),_xlpm.u,INDEX($BH$15:$BH$62,_xlpm.p),_xlpm.s,INDEX($BJ$15:$BJ$62,_xlpm.p),_xlpm.q,N(AO165)/_xlpm.f,IF(_xlpm.q&gt;=_xlpm.s,ROUND(_xlpm.q,1)&amp;" "&amp;U165&amp;" = "&amp;ROUND(_xlpm.q*_xlpm.f,1)&amp;" "&amp;_xlpm.u,ROUND(_xlpm.q,1)&amp;" "&amp;U165)),""),""))))</f>
        <v>0</v>
      </c>
      <c r="AR165" s="1259"/>
      <c r="AS165" s="1256">
        <f t="shared" si="72"/>
        <v>0</v>
      </c>
      <c r="AT165" s="1257" t="str">
        <f t="shared" si="89"/>
        <v/>
      </c>
      <c r="AU165" s="1260">
        <f t="shared" si="92"/>
        <v>0</v>
      </c>
      <c r="AV165" s="1261" t="str">
        <f t="shared" si="90"/>
        <v/>
      </c>
      <c r="AW165" s="1247"/>
      <c r="AX165" s="1262">
        <f t="shared" si="83"/>
        <v>0</v>
      </c>
      <c r="AY165" s="1249" t="str">
        <f t="shared" si="73"/>
        <v/>
      </c>
      <c r="AZ165" s="276" t="s">
        <v>22</v>
      </c>
      <c r="BA165" s="1221">
        <f t="shared" si="84"/>
        <v>0</v>
      </c>
      <c r="BB165" s="1222">
        <f t="shared" si="91"/>
        <v>0</v>
      </c>
      <c r="BC165"/>
      <c r="BL165"/>
      <c r="BM165"/>
      <c r="BN165"/>
      <c r="BO165"/>
      <c r="BP165"/>
      <c r="BQ165"/>
      <c r="BR165" s="1153" t="str">
        <f t="shared" si="78"/>
        <v>►</v>
      </c>
      <c r="BS165"/>
      <c r="BT165"/>
      <c r="BU165"/>
      <c r="BV165"/>
      <c r="BW165"/>
      <c r="BX165" s="1024"/>
      <c r="BY165"/>
      <c r="BZ165"/>
      <c r="CA165"/>
      <c r="CB165"/>
      <c r="CC165"/>
      <c r="CD165"/>
      <c r="CE165"/>
      <c r="CG165"/>
      <c r="CH165"/>
      <c r="CI165"/>
      <c r="CJ165"/>
      <c r="CK165"/>
      <c r="CL165"/>
      <c r="CM165"/>
      <c r="CO165"/>
      <c r="CP165"/>
      <c r="CQ165"/>
      <c r="CR165"/>
      <c r="CS165"/>
      <c r="CT165"/>
      <c r="CU165"/>
      <c r="CW165" s="3">
        <v>1</v>
      </c>
    </row>
    <row r="166" spans="1:101" s="877" customFormat="1" ht="21" customHeight="1">
      <c r="A166" s="1129" t="s">
        <v>22</v>
      </c>
      <c r="B166" s="1145" t="str">
        <f t="shared" si="77"/>
        <v>►</v>
      </c>
      <c r="C166" s="1190" cm="1">
        <f t="array" ref="C166">SUMPRODUCT(LEN(D166:J166))</f>
        <v>0</v>
      </c>
      <c r="D166" s="207"/>
      <c r="E166" s="212"/>
      <c r="F166" s="212"/>
      <c r="G166" s="212"/>
      <c r="H166" s="212"/>
      <c r="I166" s="212"/>
      <c r="J166" s="213"/>
      <c r="K166" s="528" t="s">
        <v>22</v>
      </c>
      <c r="L166" s="120" t="str">
        <f t="shared" si="97"/>
        <v>►</v>
      </c>
      <c r="M166" s="195" t="str">
        <f>M147</f>
        <v>J JUS DE FRAISES DES BOIS | pâtisserie--ENTREMET| Auteur &gt; recette Béghin Say de Jean-Jacques Borne MOF 1994</v>
      </c>
      <c r="N166" s="195">
        <f>N147</f>
        <v>18</v>
      </c>
      <c r="O166" s="196" t="str">
        <f>O147</f>
        <v>assiettes</v>
      </c>
      <c r="P166" s="197" t="str">
        <f>P147</f>
        <v>Recette mère ► MILLE-FEUILLE meringue et chiboust pamplemousse aux fraises des bois</v>
      </c>
      <c r="Q166" s="207"/>
      <c r="R166" s="212"/>
      <c r="S166" s="212"/>
      <c r="T166" s="212"/>
      <c r="U166" s="212"/>
      <c r="V166" s="212"/>
      <c r="W166" s="212"/>
      <c r="X166" s="212"/>
      <c r="Y166" s="213"/>
      <c r="Z166" s="9"/>
      <c r="AA166" s="9"/>
      <c r="AB166" s="216" t="s">
        <v>191</v>
      </c>
      <c r="AC166" s="217">
        <f>AC163+AC164+AC165</f>
        <v>1.0416666666666666E-2</v>
      </c>
      <c r="AD166" s="1230" t="str">
        <f t="shared" si="94"/>
        <v>►</v>
      </c>
      <c r="AE166" s="1231" t="str">
        <f t="shared" si="95"/>
        <v/>
      </c>
      <c r="AF166" s="1232">
        <f t="shared" si="80"/>
        <v>0</v>
      </c>
      <c r="AG166" s="1252">
        <f t="shared" si="85"/>
        <v>0</v>
      </c>
      <c r="AH166" s="1234">
        <f t="shared" si="86"/>
        <v>0</v>
      </c>
      <c r="AI166" s="1235">
        <f t="shared" si="87"/>
        <v>0</v>
      </c>
      <c r="AJ166" s="1236">
        <f t="shared" si="79"/>
        <v>0</v>
      </c>
      <c r="AK166" s="1237">
        <f t="shared" si="81"/>
        <v>0</v>
      </c>
      <c r="AL166" s="1238">
        <f t="shared" si="76"/>
        <v>0</v>
      </c>
      <c r="AM166" s="1268"/>
      <c r="AN166" s="1240" t="str">
        <f t="shared" si="93"/>
        <v/>
      </c>
      <c r="AO166" s="1241">
        <f t="shared" si="88"/>
        <v>0</v>
      </c>
      <c r="AP166" s="1242">
        <f t="shared" si="82"/>
        <v>0</v>
      </c>
      <c r="AQ166" s="1269" cm="1">
        <f t="array" ref="AQ166">IF(AF166&lt;&gt;1,0,IF(OR(AO166="",N(AO166)&lt;=0.000000001),"",IF(OR(AI166="",N(AI166)&lt;=0.000000001),0,IF(ISNUMBER(AO166),IFERROR(_xlfn.LET(_xlpm.r,_xlfn.XLOOKUP(U166,$BD$15:$BD$62,ROW($BD$15:$BD$62),_xlfn.XLOOKUP(U166,$BE$15:$BE$62,ROW($BE$15:$BE$62),_xlfn.XLOOKUP(U166,$BF$15:$BF$62,ROW($BF$15:$BF$62),""))),_xlpm.p,_xlpm.r-MIN(ROW($BD$15:$BD$62))+1,_xlpm.f,INDEX($BG$15:$BG$62,_xlpm.p),_xlpm.u,INDEX($BH$15:$BH$62,_xlpm.p),_xlpm.s,INDEX($BJ$15:$BJ$62,_xlpm.p),_xlpm.q,N(AO166)/_xlpm.f,IF(_xlpm.q&gt;=_xlpm.s,ROUND(_xlpm.q,1)&amp;" "&amp;U166&amp;" = "&amp;ROUND(_xlpm.q*_xlpm.f,1)&amp;" "&amp;_xlpm.u,ROUND(_xlpm.q,1)&amp;" "&amp;U166)),""),""))))</f>
        <v>0</v>
      </c>
      <c r="AR166" s="1259"/>
      <c r="AS166" s="1241">
        <f t="shared" si="72"/>
        <v>0</v>
      </c>
      <c r="AT166" s="1242" t="str">
        <f t="shared" si="89"/>
        <v/>
      </c>
      <c r="AU166" s="1245">
        <f t="shared" si="92"/>
        <v>0</v>
      </c>
      <c r="AV166" s="1246" t="str">
        <f t="shared" si="90"/>
        <v/>
      </c>
      <c r="AW166" s="1247"/>
      <c r="AX166" s="1248">
        <f t="shared" si="83"/>
        <v>0</v>
      </c>
      <c r="AY166" s="1249" t="str">
        <f t="shared" si="73"/>
        <v/>
      </c>
      <c r="AZ166" s="276" t="s">
        <v>22</v>
      </c>
      <c r="BA166" s="1221">
        <f t="shared" si="84"/>
        <v>0</v>
      </c>
      <c r="BB166" s="1222">
        <f t="shared" si="91"/>
        <v>0</v>
      </c>
      <c r="BC166"/>
      <c r="BL166"/>
      <c r="BM166"/>
      <c r="BN166"/>
      <c r="BO166"/>
      <c r="BP166"/>
      <c r="BQ166"/>
      <c r="BR166" s="1153" t="str">
        <f t="shared" si="78"/>
        <v>►</v>
      </c>
      <c r="BS166"/>
      <c r="BT166"/>
      <c r="BU166"/>
      <c r="BV166"/>
      <c r="BW166"/>
      <c r="BX166" s="1024"/>
      <c r="BY166"/>
      <c r="BZ166"/>
      <c r="CA166"/>
      <c r="CB166"/>
      <c r="CC166"/>
      <c r="CD166"/>
      <c r="CE166"/>
      <c r="CG166"/>
      <c r="CH166"/>
      <c r="CI166"/>
      <c r="CJ166"/>
      <c r="CK166"/>
      <c r="CL166"/>
      <c r="CM166"/>
      <c r="CO166"/>
      <c r="CP166"/>
      <c r="CQ166"/>
      <c r="CR166"/>
      <c r="CS166"/>
      <c r="CT166"/>
      <c r="CU166"/>
      <c r="CW166" s="3">
        <v>1</v>
      </c>
    </row>
    <row r="167" spans="1:101" s="877" customFormat="1" ht="21" customHeight="1">
      <c r="A167" s="1129" t="s">
        <v>22</v>
      </c>
      <c r="B167" s="1145" t="str">
        <f t="shared" si="77"/>
        <v>►</v>
      </c>
      <c r="C167" s="1190" cm="1">
        <f t="array" ref="C167">SUMPRODUCT(LEN(D167:J167))</f>
        <v>0</v>
      </c>
      <c r="D167" s="207"/>
      <c r="E167" s="212"/>
      <c r="F167" s="212"/>
      <c r="G167" s="212"/>
      <c r="H167" s="212"/>
      <c r="I167" s="212"/>
      <c r="J167" s="213"/>
      <c r="K167" s="528" t="s">
        <v>22</v>
      </c>
      <c r="L167" s="120" t="str">
        <f t="shared" si="97"/>
        <v>►</v>
      </c>
      <c r="M167" s="195" t="str">
        <f>M147</f>
        <v>J JUS DE FRAISES DES BOIS | pâtisserie--ENTREMET| Auteur &gt; recette Béghin Say de Jean-Jacques Borne MOF 1994</v>
      </c>
      <c r="N167" s="195">
        <f>N147</f>
        <v>18</v>
      </c>
      <c r="O167" s="196" t="str">
        <f>O147</f>
        <v>assiettes</v>
      </c>
      <c r="P167" s="197" t="str">
        <f>P147</f>
        <v>Recette mère ► MILLE-FEUILLE meringue et chiboust pamplemousse aux fraises des bois</v>
      </c>
      <c r="Q167" s="207"/>
      <c r="R167" s="212"/>
      <c r="S167" s="212"/>
      <c r="T167" s="212"/>
      <c r="U167" s="212"/>
      <c r="V167" s="212"/>
      <c r="W167" s="212"/>
      <c r="X167" s="212"/>
      <c r="Y167" s="213"/>
      <c r="Z167" s="1757" t="s">
        <v>1932</v>
      </c>
      <c r="AA167" s="1758"/>
      <c r="AB167" s="1758"/>
      <c r="AC167" s="1759"/>
      <c r="AD167" s="1230" t="str">
        <f t="shared" si="94"/>
        <v>►</v>
      </c>
      <c r="AE167" s="1231" t="str">
        <f t="shared" si="95"/>
        <v/>
      </c>
      <c r="AF167" s="1232">
        <f t="shared" si="80"/>
        <v>0</v>
      </c>
      <c r="AG167" s="1252">
        <f t="shared" si="85"/>
        <v>0</v>
      </c>
      <c r="AH167" s="1234">
        <f t="shared" si="86"/>
        <v>0</v>
      </c>
      <c r="AI167" s="1235">
        <f t="shared" si="87"/>
        <v>0</v>
      </c>
      <c r="AJ167" s="1236">
        <f t="shared" si="79"/>
        <v>0</v>
      </c>
      <c r="AK167" s="1253">
        <f t="shared" si="81"/>
        <v>0</v>
      </c>
      <c r="AL167" s="1254">
        <f t="shared" si="76"/>
        <v>0</v>
      </c>
      <c r="AM167" s="1268"/>
      <c r="AN167" s="1255" t="str">
        <f t="shared" si="93"/>
        <v/>
      </c>
      <c r="AO167" s="1256">
        <f t="shared" si="88"/>
        <v>0</v>
      </c>
      <c r="AP167" s="1257">
        <f t="shared" si="82"/>
        <v>0</v>
      </c>
      <c r="AQ167" s="1271" cm="1">
        <f t="array" ref="AQ167">IF(AF167&lt;&gt;1,0,IF(OR(AO167="",N(AO167)&lt;=0.000000001),"",IF(OR(AI167="",N(AI167)&lt;=0.000000001),0,IF(ISNUMBER(AO167),IFERROR(_xlfn.LET(_xlpm.r,_xlfn.XLOOKUP(U167,$BD$15:$BD$62,ROW($BD$15:$BD$62),_xlfn.XLOOKUP(U167,$BE$15:$BE$62,ROW($BE$15:$BE$62),_xlfn.XLOOKUP(U167,$BF$15:$BF$62,ROW($BF$15:$BF$62),""))),_xlpm.p,_xlpm.r-MIN(ROW($BD$15:$BD$62))+1,_xlpm.f,INDEX($BG$15:$BG$62,_xlpm.p),_xlpm.u,INDEX($BH$15:$BH$62,_xlpm.p),_xlpm.s,INDEX($BJ$15:$BJ$62,_xlpm.p),_xlpm.q,N(AO167)/_xlpm.f,IF(_xlpm.q&gt;=_xlpm.s,ROUND(_xlpm.q,1)&amp;" "&amp;U167&amp;" = "&amp;ROUND(_xlpm.q*_xlpm.f,1)&amp;" "&amp;_xlpm.u,ROUND(_xlpm.q,1)&amp;" "&amp;U167)),""),""))))</f>
        <v>0</v>
      </c>
      <c r="AR167" s="1259"/>
      <c r="AS167" s="1256">
        <f t="shared" si="72"/>
        <v>0</v>
      </c>
      <c r="AT167" s="1257" t="str">
        <f t="shared" si="89"/>
        <v/>
      </c>
      <c r="AU167" s="1260">
        <f t="shared" si="92"/>
        <v>0</v>
      </c>
      <c r="AV167" s="1261" t="str">
        <f t="shared" si="90"/>
        <v/>
      </c>
      <c r="AW167" s="1247"/>
      <c r="AX167" s="1262">
        <f t="shared" si="83"/>
        <v>0</v>
      </c>
      <c r="AY167" s="1249" t="str">
        <f t="shared" si="73"/>
        <v/>
      </c>
      <c r="AZ167" s="276" t="s">
        <v>22</v>
      </c>
      <c r="BA167" s="1221">
        <f t="shared" si="84"/>
        <v>0</v>
      </c>
      <c r="BB167" s="1222">
        <f t="shared" si="91"/>
        <v>0</v>
      </c>
      <c r="BC167"/>
      <c r="BL167"/>
      <c r="BM167"/>
      <c r="BN167"/>
      <c r="BO167"/>
      <c r="BP167"/>
      <c r="BQ167"/>
      <c r="BR167" s="1153" t="str">
        <f t="shared" si="78"/>
        <v>►</v>
      </c>
      <c r="BS167"/>
      <c r="BT167"/>
      <c r="BU167"/>
      <c r="BV167"/>
      <c r="BW167"/>
      <c r="BX167" s="1024"/>
      <c r="BY167"/>
      <c r="BZ167"/>
      <c r="CA167"/>
      <c r="CB167"/>
      <c r="CC167"/>
      <c r="CD167"/>
      <c r="CE167"/>
      <c r="CG167"/>
      <c r="CH167"/>
      <c r="CI167"/>
      <c r="CJ167"/>
      <c r="CK167"/>
      <c r="CL167"/>
      <c r="CM167"/>
      <c r="CO167"/>
      <c r="CP167"/>
      <c r="CQ167"/>
      <c r="CR167"/>
      <c r="CS167"/>
      <c r="CT167"/>
      <c r="CU167"/>
      <c r="CW167" s="3">
        <v>1</v>
      </c>
    </row>
    <row r="168" spans="1:101" s="877" customFormat="1" ht="21" customHeight="1">
      <c r="A168" s="1129" t="s">
        <v>22</v>
      </c>
      <c r="B168" s="1145" t="str">
        <f t="shared" si="77"/>
        <v>►</v>
      </c>
      <c r="C168" s="1190" cm="1">
        <f t="array" ref="C168">SUMPRODUCT(LEN(D168:J168))</f>
        <v>0</v>
      </c>
      <c r="D168" s="207"/>
      <c r="E168" s="212"/>
      <c r="F168" s="212"/>
      <c r="G168" s="212"/>
      <c r="H168" s="212"/>
      <c r="I168" s="212"/>
      <c r="J168" s="213"/>
      <c r="K168" s="528" t="s">
        <v>22</v>
      </c>
      <c r="L168" s="120" t="str">
        <f t="shared" si="97"/>
        <v>►</v>
      </c>
      <c r="M168" s="195" t="str">
        <f>M147</f>
        <v>J JUS DE FRAISES DES BOIS | pâtisserie--ENTREMET| Auteur &gt; recette Béghin Say de Jean-Jacques Borne MOF 1994</v>
      </c>
      <c r="N168" s="195">
        <f>N147</f>
        <v>18</v>
      </c>
      <c r="O168" s="196" t="str">
        <f>O147</f>
        <v>assiettes</v>
      </c>
      <c r="P168" s="197" t="str">
        <f>P147</f>
        <v>Recette mère ► MILLE-FEUILLE meringue et chiboust pamplemousse aux fraises des bois</v>
      </c>
      <c r="Q168" s="207"/>
      <c r="R168" s="212"/>
      <c r="S168" s="212"/>
      <c r="T168" s="212"/>
      <c r="U168" s="212"/>
      <c r="V168" s="212"/>
      <c r="W168" s="212"/>
      <c r="X168" s="212"/>
      <c r="Y168" s="213"/>
      <c r="Z168" s="222" t="s">
        <v>199</v>
      </c>
      <c r="AA168" s="223"/>
      <c r="AB168" s="1277" t="s">
        <v>200</v>
      </c>
      <c r="AC168" s="233">
        <f>Z171*Z169</f>
        <v>0</v>
      </c>
      <c r="AD168" s="1230" t="str">
        <f t="shared" si="94"/>
        <v>►</v>
      </c>
      <c r="AE168" s="1231" t="str">
        <f t="shared" si="95"/>
        <v/>
      </c>
      <c r="AF168" s="1232">
        <f t="shared" si="80"/>
        <v>0</v>
      </c>
      <c r="AG168" s="1252">
        <f t="shared" si="85"/>
        <v>0</v>
      </c>
      <c r="AH168" s="1234">
        <f t="shared" si="86"/>
        <v>0</v>
      </c>
      <c r="AI168" s="1235">
        <f t="shared" si="87"/>
        <v>0</v>
      </c>
      <c r="AJ168" s="1236">
        <f t="shared" si="79"/>
        <v>0</v>
      </c>
      <c r="AK168" s="1237">
        <f t="shared" si="81"/>
        <v>0</v>
      </c>
      <c r="AL168" s="1238">
        <f t="shared" si="76"/>
        <v>0</v>
      </c>
      <c r="AM168" s="1268"/>
      <c r="AN168" s="1240" t="str">
        <f t="shared" si="93"/>
        <v/>
      </c>
      <c r="AO168" s="1241">
        <f t="shared" si="88"/>
        <v>0</v>
      </c>
      <c r="AP168" s="1242">
        <f t="shared" si="82"/>
        <v>0</v>
      </c>
      <c r="AQ168" s="1269" cm="1">
        <f t="array" ref="AQ168">IF(AF168&lt;&gt;1,0,IF(OR(AO168="",N(AO168)&lt;=0.000000001),"",IF(OR(AI168="",N(AI168)&lt;=0.000000001),0,IF(ISNUMBER(AO168),IFERROR(_xlfn.LET(_xlpm.r,_xlfn.XLOOKUP(U168,$BD$15:$BD$62,ROW($BD$15:$BD$62),_xlfn.XLOOKUP(U168,$BE$15:$BE$62,ROW($BE$15:$BE$62),_xlfn.XLOOKUP(U168,$BF$15:$BF$62,ROW($BF$15:$BF$62),""))),_xlpm.p,_xlpm.r-MIN(ROW($BD$15:$BD$62))+1,_xlpm.f,INDEX($BG$15:$BG$62,_xlpm.p),_xlpm.u,INDEX($BH$15:$BH$62,_xlpm.p),_xlpm.s,INDEX($BJ$15:$BJ$62,_xlpm.p),_xlpm.q,N(AO168)/_xlpm.f,IF(_xlpm.q&gt;=_xlpm.s,ROUND(_xlpm.q,1)&amp;" "&amp;U168&amp;" = "&amp;ROUND(_xlpm.q*_xlpm.f,1)&amp;" "&amp;_xlpm.u,ROUND(_xlpm.q,1)&amp;" "&amp;U168)),""),""))))</f>
        <v>0</v>
      </c>
      <c r="AR168" s="1259"/>
      <c r="AS168" s="1241">
        <f t="shared" si="72"/>
        <v>0</v>
      </c>
      <c r="AT168" s="1242" t="str">
        <f t="shared" si="89"/>
        <v/>
      </c>
      <c r="AU168" s="1245">
        <f t="shared" si="92"/>
        <v>0</v>
      </c>
      <c r="AV168" s="1246" t="str">
        <f t="shared" si="90"/>
        <v/>
      </c>
      <c r="AW168" s="1247"/>
      <c r="AX168" s="1248">
        <f t="shared" si="83"/>
        <v>0</v>
      </c>
      <c r="AY168" s="1249" t="str">
        <f t="shared" si="73"/>
        <v/>
      </c>
      <c r="AZ168" s="276" t="s">
        <v>22</v>
      </c>
      <c r="BA168" s="1221">
        <f t="shared" si="84"/>
        <v>0</v>
      </c>
      <c r="BB168" s="1222">
        <f t="shared" si="91"/>
        <v>0</v>
      </c>
      <c r="BC168"/>
      <c r="BL168"/>
      <c r="BM168"/>
      <c r="BN168"/>
      <c r="BO168"/>
      <c r="BP168"/>
      <c r="BQ168"/>
      <c r="BR168" s="1153" t="str">
        <f t="shared" si="78"/>
        <v>►</v>
      </c>
      <c r="BS168"/>
      <c r="BT168"/>
      <c r="BU168"/>
      <c r="BV168"/>
      <c r="BW168"/>
      <c r="BX168" s="1024"/>
      <c r="BY168"/>
      <c r="BZ168"/>
      <c r="CA168"/>
      <c r="CB168"/>
      <c r="CC168"/>
      <c r="CD168"/>
      <c r="CE168"/>
      <c r="CG168"/>
      <c r="CH168"/>
      <c r="CI168"/>
      <c r="CJ168"/>
      <c r="CK168"/>
      <c r="CL168"/>
      <c r="CM168"/>
      <c r="CO168"/>
      <c r="CP168"/>
      <c r="CQ168"/>
      <c r="CR168"/>
      <c r="CS168"/>
      <c r="CT168"/>
      <c r="CU168"/>
      <c r="CW168" s="3">
        <v>1</v>
      </c>
    </row>
    <row r="169" spans="1:101" s="877" customFormat="1" ht="21" customHeight="1">
      <c r="A169" s="1129" t="s">
        <v>22</v>
      </c>
      <c r="B169" s="1145" t="str">
        <f t="shared" si="77"/>
        <v>►</v>
      </c>
      <c r="C169" s="1190" cm="1">
        <f t="array" ref="C169">SUMPRODUCT(LEN(D169:J169))</f>
        <v>0</v>
      </c>
      <c r="D169" s="207"/>
      <c r="E169" s="212"/>
      <c r="F169" s="212"/>
      <c r="G169" s="212"/>
      <c r="H169" s="212"/>
      <c r="I169" s="212"/>
      <c r="J169" s="213"/>
      <c r="K169" s="528" t="s">
        <v>22</v>
      </c>
      <c r="L169" s="120" t="str">
        <f t="shared" si="97"/>
        <v>►</v>
      </c>
      <c r="M169" s="195" t="str">
        <f>M147</f>
        <v>J JUS DE FRAISES DES BOIS | pâtisserie--ENTREMET| Auteur &gt; recette Béghin Say de Jean-Jacques Borne MOF 1994</v>
      </c>
      <c r="N169" s="195">
        <f>N147</f>
        <v>18</v>
      </c>
      <c r="O169" s="196" t="str">
        <f>O147</f>
        <v>assiettes</v>
      </c>
      <c r="P169" s="197" t="str">
        <f>P147</f>
        <v>Recette mère ► MILLE-FEUILLE meringue et chiboust pamplemousse aux fraises des bois</v>
      </c>
      <c r="Q169" s="207"/>
      <c r="R169" s="212"/>
      <c r="S169" s="212"/>
      <c r="T169" s="212"/>
      <c r="U169" s="212"/>
      <c r="V169" s="212"/>
      <c r="W169" s="212"/>
      <c r="X169" s="212"/>
      <c r="Y169" s="213"/>
      <c r="Z169" s="224"/>
      <c r="AA169" s="225" t="s">
        <v>201</v>
      </c>
      <c r="AB169" s="1760"/>
      <c r="AC169" s="1761"/>
      <c r="AD169" s="1230" t="str">
        <f t="shared" si="94"/>
        <v>►</v>
      </c>
      <c r="AE169" s="1231" t="str">
        <f t="shared" si="95"/>
        <v/>
      </c>
      <c r="AF169" s="1232">
        <f t="shared" si="80"/>
        <v>0</v>
      </c>
      <c r="AG169" s="1252">
        <f t="shared" si="85"/>
        <v>0</v>
      </c>
      <c r="AH169" s="1234">
        <f t="shared" si="86"/>
        <v>0</v>
      </c>
      <c r="AI169" s="1235">
        <f t="shared" si="87"/>
        <v>0</v>
      </c>
      <c r="AJ169" s="1236">
        <f t="shared" si="79"/>
        <v>0</v>
      </c>
      <c r="AK169" s="1253">
        <f t="shared" si="81"/>
        <v>0</v>
      </c>
      <c r="AL169" s="1254">
        <f t="shared" si="76"/>
        <v>0</v>
      </c>
      <c r="AM169" s="1268"/>
      <c r="AN169" s="1255" t="str">
        <f t="shared" si="93"/>
        <v/>
      </c>
      <c r="AO169" s="1256">
        <f t="shared" si="88"/>
        <v>0</v>
      </c>
      <c r="AP169" s="1257">
        <f t="shared" si="82"/>
        <v>0</v>
      </c>
      <c r="AQ169" s="1271" cm="1">
        <f t="array" ref="AQ169">IF(AF169&lt;&gt;1,0,IF(OR(AO169="",N(AO169)&lt;=0.000000001),"",IF(OR(AI169="",N(AI169)&lt;=0.000000001),0,IF(ISNUMBER(AO169),IFERROR(_xlfn.LET(_xlpm.r,_xlfn.XLOOKUP(U169,$BD$15:$BD$62,ROW($BD$15:$BD$62),_xlfn.XLOOKUP(U169,$BE$15:$BE$62,ROW($BE$15:$BE$62),_xlfn.XLOOKUP(U169,$BF$15:$BF$62,ROW($BF$15:$BF$62),""))),_xlpm.p,_xlpm.r-MIN(ROW($BD$15:$BD$62))+1,_xlpm.f,INDEX($BG$15:$BG$62,_xlpm.p),_xlpm.u,INDEX($BH$15:$BH$62,_xlpm.p),_xlpm.s,INDEX($BJ$15:$BJ$62,_xlpm.p),_xlpm.q,N(AO169)/_xlpm.f,IF(_xlpm.q&gt;=_xlpm.s,ROUND(_xlpm.q,1)&amp;" "&amp;U169&amp;" = "&amp;ROUND(_xlpm.q*_xlpm.f,1)&amp;" "&amp;_xlpm.u,ROUND(_xlpm.q,1)&amp;" "&amp;U169)),""),""))))</f>
        <v>0</v>
      </c>
      <c r="AR169" s="1259"/>
      <c r="AS169" s="1256">
        <f t="shared" si="72"/>
        <v>0</v>
      </c>
      <c r="AT169" s="1257" t="str">
        <f t="shared" si="89"/>
        <v/>
      </c>
      <c r="AU169" s="1260">
        <f t="shared" si="92"/>
        <v>0</v>
      </c>
      <c r="AV169" s="1261" t="str">
        <f t="shared" si="90"/>
        <v/>
      </c>
      <c r="AW169" s="1247">
        <v>1</v>
      </c>
      <c r="AX169" s="1262">
        <f t="shared" si="83"/>
        <v>0</v>
      </c>
      <c r="AY169" s="1249" t="str">
        <f t="shared" si="73"/>
        <v/>
      </c>
      <c r="AZ169" s="276" t="s">
        <v>22</v>
      </c>
      <c r="BA169" s="1221">
        <f t="shared" si="84"/>
        <v>0</v>
      </c>
      <c r="BB169" s="1222">
        <f t="shared" si="91"/>
        <v>0</v>
      </c>
      <c r="BC169"/>
      <c r="BL169"/>
      <c r="BM169"/>
      <c r="BN169"/>
      <c r="BO169"/>
      <c r="BP169"/>
      <c r="BQ169"/>
      <c r="BR169" s="1153" t="str">
        <f t="shared" si="78"/>
        <v>►</v>
      </c>
      <c r="BS169"/>
      <c r="BT169"/>
      <c r="BU169"/>
      <c r="BV169"/>
      <c r="BW169"/>
      <c r="BX169" s="1024"/>
      <c r="BY169"/>
      <c r="BZ169"/>
      <c r="CA169"/>
      <c r="CB169"/>
      <c r="CC169"/>
      <c r="CD169"/>
      <c r="CE169"/>
      <c r="CG169"/>
      <c r="CH169"/>
      <c r="CI169"/>
      <c r="CJ169"/>
      <c r="CK169"/>
      <c r="CL169"/>
      <c r="CM169"/>
      <c r="CO169"/>
      <c r="CP169"/>
      <c r="CQ169"/>
      <c r="CR169"/>
      <c r="CS169"/>
      <c r="CT169"/>
      <c r="CU169"/>
      <c r="CW169" s="3">
        <v>1</v>
      </c>
    </row>
    <row r="170" spans="1:101" s="877" customFormat="1" ht="21" customHeight="1">
      <c r="A170" s="1129" t="s">
        <v>22</v>
      </c>
      <c r="B170" s="1145" t="str">
        <f t="shared" si="77"/>
        <v>►</v>
      </c>
      <c r="C170" s="1190" cm="1">
        <f t="array" ref="C170">SUMPRODUCT(LEN(D170:J170))</f>
        <v>0</v>
      </c>
      <c r="D170" s="207"/>
      <c r="E170" s="212"/>
      <c r="F170" s="212"/>
      <c r="G170" s="212"/>
      <c r="H170" s="212"/>
      <c r="I170" s="212"/>
      <c r="J170" s="213"/>
      <c r="K170" s="528" t="s">
        <v>22</v>
      </c>
      <c r="L170" s="120" t="str">
        <f t="shared" si="97"/>
        <v>►</v>
      </c>
      <c r="M170" s="195" t="str">
        <f>M147</f>
        <v>J JUS DE FRAISES DES BOIS | pâtisserie--ENTREMET| Auteur &gt; recette Béghin Say de Jean-Jacques Borne MOF 1994</v>
      </c>
      <c r="N170" s="195">
        <f>N147</f>
        <v>18</v>
      </c>
      <c r="O170" s="196" t="str">
        <f>O147</f>
        <v>assiettes</v>
      </c>
      <c r="P170" s="197" t="str">
        <f>P147</f>
        <v>Recette mère ► MILLE-FEUILLE meringue et chiboust pamplemousse aux fraises des bois</v>
      </c>
      <c r="Q170" s="207"/>
      <c r="R170" s="212"/>
      <c r="S170" s="212"/>
      <c r="T170" s="212"/>
      <c r="U170" s="212"/>
      <c r="V170" s="212"/>
      <c r="W170" s="212"/>
      <c r="X170" s="212"/>
      <c r="Y170" s="213"/>
      <c r="Z170" s="1762"/>
      <c r="AA170" s="1763"/>
      <c r="AB170" s="1279" t="s">
        <v>1936</v>
      </c>
      <c r="AC170" s="229"/>
      <c r="AD170" s="1230" t="str">
        <f t="shared" si="94"/>
        <v>►</v>
      </c>
      <c r="AE170" s="1231" t="str">
        <f t="shared" si="95"/>
        <v/>
      </c>
      <c r="AF170" s="1232">
        <f t="shared" si="80"/>
        <v>0</v>
      </c>
      <c r="AG170" s="1252">
        <f t="shared" si="85"/>
        <v>0</v>
      </c>
      <c r="AH170" s="1234">
        <f t="shared" si="86"/>
        <v>0</v>
      </c>
      <c r="AI170" s="1235">
        <f t="shared" si="87"/>
        <v>0</v>
      </c>
      <c r="AJ170" s="1236">
        <f t="shared" si="79"/>
        <v>0</v>
      </c>
      <c r="AK170" s="1237">
        <f t="shared" si="81"/>
        <v>0</v>
      </c>
      <c r="AL170" s="1238">
        <f t="shared" si="76"/>
        <v>0</v>
      </c>
      <c r="AM170" s="1268"/>
      <c r="AN170" s="1240" t="str">
        <f t="shared" si="93"/>
        <v/>
      </c>
      <c r="AO170" s="1241">
        <f t="shared" si="88"/>
        <v>0</v>
      </c>
      <c r="AP170" s="1242">
        <f t="shared" si="82"/>
        <v>0</v>
      </c>
      <c r="AQ170" s="1269" cm="1">
        <f t="array" ref="AQ170">IF(AF170&lt;&gt;1,0,IF(OR(AO170="",N(AO170)&lt;=0.000000001),"",IF(OR(AI170="",N(AI170)&lt;=0.000000001),0,IF(ISNUMBER(AO170),IFERROR(_xlfn.LET(_xlpm.r,_xlfn.XLOOKUP(U170,$BD$15:$BD$62,ROW($BD$15:$BD$62),_xlfn.XLOOKUP(U170,$BE$15:$BE$62,ROW($BE$15:$BE$62),_xlfn.XLOOKUP(U170,$BF$15:$BF$62,ROW($BF$15:$BF$62),""))),_xlpm.p,_xlpm.r-MIN(ROW($BD$15:$BD$62))+1,_xlpm.f,INDEX($BG$15:$BG$62,_xlpm.p),_xlpm.u,INDEX($BH$15:$BH$62,_xlpm.p),_xlpm.s,INDEX($BJ$15:$BJ$62,_xlpm.p),_xlpm.q,N(AO170)/_xlpm.f,IF(_xlpm.q&gt;=_xlpm.s,ROUND(_xlpm.q,1)&amp;" "&amp;U170&amp;" = "&amp;ROUND(_xlpm.q*_xlpm.f,1)&amp;" "&amp;_xlpm.u,ROUND(_xlpm.q,1)&amp;" "&amp;U170)),""),""))))</f>
        <v>0</v>
      </c>
      <c r="AR170" s="1259"/>
      <c r="AS170" s="1241">
        <f t="shared" si="72"/>
        <v>0</v>
      </c>
      <c r="AT170" s="1242" t="str">
        <f t="shared" si="89"/>
        <v/>
      </c>
      <c r="AU170" s="1245">
        <f t="shared" si="92"/>
        <v>0</v>
      </c>
      <c r="AV170" s="1246" t="str">
        <f t="shared" si="90"/>
        <v/>
      </c>
      <c r="AW170" s="1247"/>
      <c r="AX170" s="1248">
        <f t="shared" si="83"/>
        <v>0</v>
      </c>
      <c r="AY170" s="1249" t="str">
        <f t="shared" si="73"/>
        <v/>
      </c>
      <c r="AZ170" s="276" t="s">
        <v>22</v>
      </c>
      <c r="BA170" s="1221">
        <f t="shared" si="84"/>
        <v>0</v>
      </c>
      <c r="BB170" s="1222">
        <f t="shared" si="91"/>
        <v>0</v>
      </c>
      <c r="BC170"/>
      <c r="BL170"/>
      <c r="BM170"/>
      <c r="BN170"/>
      <c r="BO170"/>
      <c r="BP170"/>
      <c r="BQ170"/>
      <c r="BR170" s="1153" t="str">
        <f t="shared" si="78"/>
        <v>►</v>
      </c>
      <c r="BS170"/>
      <c r="BT170"/>
      <c r="BU170"/>
      <c r="BV170"/>
      <c r="BW170"/>
      <c r="BX170" s="1024"/>
      <c r="BY170"/>
      <c r="BZ170"/>
      <c r="CA170"/>
      <c r="CB170"/>
      <c r="CC170"/>
      <c r="CD170"/>
      <c r="CE170"/>
      <c r="CG170"/>
      <c r="CH170"/>
      <c r="CI170"/>
      <c r="CJ170"/>
      <c r="CK170"/>
      <c r="CL170"/>
      <c r="CM170"/>
      <c r="CO170"/>
      <c r="CP170"/>
      <c r="CQ170"/>
      <c r="CR170"/>
      <c r="CS170"/>
      <c r="CT170"/>
      <c r="CU170"/>
      <c r="CW170" s="3">
        <v>1</v>
      </c>
    </row>
    <row r="171" spans="1:101" s="877" customFormat="1" ht="21" customHeight="1">
      <c r="A171" s="1129" t="s">
        <v>22</v>
      </c>
      <c r="B171" s="1145" t="str">
        <f t="shared" si="77"/>
        <v>►</v>
      </c>
      <c r="C171" s="1190" cm="1">
        <f t="array" ref="C171">SUMPRODUCT(LEN(D171:J171))</f>
        <v>0</v>
      </c>
      <c r="D171" s="207"/>
      <c r="E171" s="212"/>
      <c r="F171" s="212"/>
      <c r="G171" s="212"/>
      <c r="H171" s="212"/>
      <c r="I171" s="212"/>
      <c r="J171" s="213"/>
      <c r="K171" s="528" t="s">
        <v>22</v>
      </c>
      <c r="L171" s="120" t="str">
        <f t="shared" si="97"/>
        <v>►</v>
      </c>
      <c r="M171" s="195" t="str">
        <f>M147</f>
        <v>J JUS DE FRAISES DES BOIS | pâtisserie--ENTREMET| Auteur &gt; recette Béghin Say de Jean-Jacques Borne MOF 1994</v>
      </c>
      <c r="N171" s="195">
        <f>N147</f>
        <v>18</v>
      </c>
      <c r="O171" s="196" t="str">
        <f>O147</f>
        <v>assiettes</v>
      </c>
      <c r="P171" s="197" t="str">
        <f>P147</f>
        <v>Recette mère ► MILLE-FEUILLE meringue et chiboust pamplemousse aux fraises des bois</v>
      </c>
      <c r="Q171" s="207"/>
      <c r="R171" s="212"/>
      <c r="S171" s="212"/>
      <c r="T171" s="212"/>
      <c r="U171" s="212"/>
      <c r="V171" s="212"/>
      <c r="W171" s="212"/>
      <c r="X171" s="212"/>
      <c r="Y171" s="213"/>
      <c r="Z171" s="230"/>
      <c r="AA171" s="231" t="str">
        <f>"&lt; Nb de "&amp;AB169&amp;" par personne "</f>
        <v xml:space="preserve">&lt; Nb de  par personne </v>
      </c>
      <c r="AB171" s="232"/>
      <c r="AC171" s="838"/>
      <c r="AD171" s="1230" t="str">
        <f t="shared" si="94"/>
        <v>►</v>
      </c>
      <c r="AE171" s="1231" t="str">
        <f t="shared" si="95"/>
        <v/>
      </c>
      <c r="AF171" s="1232">
        <f t="shared" si="80"/>
        <v>0</v>
      </c>
      <c r="AG171" s="1252">
        <f t="shared" si="85"/>
        <v>0</v>
      </c>
      <c r="AH171" s="1234">
        <f t="shared" si="86"/>
        <v>0</v>
      </c>
      <c r="AI171" s="1235">
        <f t="shared" si="87"/>
        <v>0</v>
      </c>
      <c r="AJ171" s="1236">
        <f t="shared" si="79"/>
        <v>0</v>
      </c>
      <c r="AK171" s="1253">
        <f t="shared" si="81"/>
        <v>0</v>
      </c>
      <c r="AL171" s="1254">
        <f t="shared" si="76"/>
        <v>0</v>
      </c>
      <c r="AM171" s="1268"/>
      <c r="AN171" s="1255" t="str">
        <f t="shared" si="93"/>
        <v/>
      </c>
      <c r="AO171" s="1256">
        <f t="shared" si="88"/>
        <v>0</v>
      </c>
      <c r="AP171" s="1257">
        <f t="shared" si="82"/>
        <v>0</v>
      </c>
      <c r="AQ171" s="1271" cm="1">
        <f t="array" ref="AQ171">IF(AF171&lt;&gt;1,0,IF(OR(AO171="",N(AO171)&lt;=0.000000001),"",IF(OR(AI171="",N(AI171)&lt;=0.000000001),0,IF(ISNUMBER(AO171),IFERROR(_xlfn.LET(_xlpm.r,_xlfn.XLOOKUP(U171,$BD$15:$BD$62,ROW($BD$15:$BD$62),_xlfn.XLOOKUP(U171,$BE$15:$BE$62,ROW($BE$15:$BE$62),_xlfn.XLOOKUP(U171,$BF$15:$BF$62,ROW($BF$15:$BF$62),""))),_xlpm.p,_xlpm.r-MIN(ROW($BD$15:$BD$62))+1,_xlpm.f,INDEX($BG$15:$BG$62,_xlpm.p),_xlpm.u,INDEX($BH$15:$BH$62,_xlpm.p),_xlpm.s,INDEX($BJ$15:$BJ$62,_xlpm.p),_xlpm.q,N(AO171)/_xlpm.f,IF(_xlpm.q&gt;=_xlpm.s,ROUND(_xlpm.q,1)&amp;" "&amp;U171&amp;" = "&amp;ROUND(_xlpm.q*_xlpm.f,1)&amp;" "&amp;_xlpm.u,ROUND(_xlpm.q,1)&amp;" "&amp;U171)),""),""))))</f>
        <v>0</v>
      </c>
      <c r="AR171" s="1259"/>
      <c r="AS171" s="1256">
        <f t="shared" si="72"/>
        <v>0</v>
      </c>
      <c r="AT171" s="1257" t="str">
        <f t="shared" si="89"/>
        <v/>
      </c>
      <c r="AU171" s="1260">
        <f t="shared" si="92"/>
        <v>0</v>
      </c>
      <c r="AV171" s="1261" t="str">
        <f t="shared" si="90"/>
        <v/>
      </c>
      <c r="AW171" s="1247"/>
      <c r="AX171" s="1262">
        <f t="shared" si="83"/>
        <v>0</v>
      </c>
      <c r="AY171" s="1249" t="str">
        <f t="shared" si="73"/>
        <v/>
      </c>
      <c r="AZ171" s="276" t="s">
        <v>22</v>
      </c>
      <c r="BA171" s="1221">
        <f t="shared" si="84"/>
        <v>0</v>
      </c>
      <c r="BB171" s="1222">
        <f t="shared" si="91"/>
        <v>0</v>
      </c>
      <c r="BC171"/>
      <c r="BL171"/>
      <c r="BM171"/>
      <c r="BN171"/>
      <c r="BO171"/>
      <c r="BP171"/>
      <c r="BQ171"/>
      <c r="BR171" s="1153" t="str">
        <f t="shared" si="78"/>
        <v>►</v>
      </c>
      <c r="BS171"/>
      <c r="BT171"/>
      <c r="BU171"/>
      <c r="BV171"/>
      <c r="BW171"/>
      <c r="BX171" s="1024"/>
      <c r="BY171"/>
      <c r="BZ171"/>
      <c r="CA171"/>
      <c r="CB171"/>
      <c r="CC171"/>
      <c r="CD171"/>
      <c r="CE171"/>
      <c r="CG171"/>
      <c r="CH171"/>
      <c r="CI171"/>
      <c r="CJ171"/>
      <c r="CK171"/>
      <c r="CL171"/>
      <c r="CM171"/>
      <c r="CO171"/>
      <c r="CP171"/>
      <c r="CQ171"/>
      <c r="CR171"/>
      <c r="CS171"/>
      <c r="CT171"/>
      <c r="CU171"/>
      <c r="CW171" s="3">
        <v>1</v>
      </c>
    </row>
    <row r="172" spans="1:101" s="877" customFormat="1" ht="21" customHeight="1">
      <c r="A172" s="1129" t="s">
        <v>22</v>
      </c>
      <c r="B172" s="1145" t="str">
        <f t="shared" si="77"/>
        <v>►</v>
      </c>
      <c r="C172" s="1190" cm="1">
        <f t="array" ref="C172">SUMPRODUCT(LEN(D172:J172))</f>
        <v>0</v>
      </c>
      <c r="D172" s="207"/>
      <c r="E172" s="212"/>
      <c r="F172" s="212"/>
      <c r="G172" s="212"/>
      <c r="H172" s="212"/>
      <c r="I172" s="212"/>
      <c r="J172" s="213"/>
      <c r="K172" s="528" t="s">
        <v>22</v>
      </c>
      <c r="L172" s="120" t="str">
        <f t="shared" si="97"/>
        <v>►</v>
      </c>
      <c r="M172" s="195" t="str">
        <f>M147</f>
        <v>J JUS DE FRAISES DES BOIS | pâtisserie--ENTREMET| Auteur &gt; recette Béghin Say de Jean-Jacques Borne MOF 1994</v>
      </c>
      <c r="N172" s="195">
        <f>N147</f>
        <v>18</v>
      </c>
      <c r="O172" s="196" t="str">
        <f>O147</f>
        <v>assiettes</v>
      </c>
      <c r="P172" s="197" t="str">
        <f>P147</f>
        <v>Recette mère ► MILLE-FEUILLE meringue et chiboust pamplemousse aux fraises des bois</v>
      </c>
      <c r="Q172" s="207"/>
      <c r="R172" s="212"/>
      <c r="S172" s="212"/>
      <c r="T172" s="212"/>
      <c r="U172" s="212"/>
      <c r="V172" s="212"/>
      <c r="W172" s="212"/>
      <c r="X172" s="212"/>
      <c r="Y172" s="213"/>
      <c r="Z172" s="234"/>
      <c r="AA172" s="231" t="str">
        <f>"&lt; Nb "&amp;AB169&amp;" dans 1 " &amp;Z170</f>
        <v xml:space="preserve">&lt; Nb  dans 1 </v>
      </c>
      <c r="AB172" s="235"/>
      <c r="AC172" s="233"/>
      <c r="AD172" s="1230" t="str">
        <f t="shared" si="94"/>
        <v>►</v>
      </c>
      <c r="AE172" s="1231" t="str">
        <f t="shared" si="95"/>
        <v/>
      </c>
      <c r="AF172" s="1232">
        <f t="shared" si="80"/>
        <v>0</v>
      </c>
      <c r="AG172" s="1252">
        <f t="shared" si="85"/>
        <v>0</v>
      </c>
      <c r="AH172" s="1234">
        <f t="shared" si="86"/>
        <v>0</v>
      </c>
      <c r="AI172" s="1235">
        <f t="shared" si="87"/>
        <v>0</v>
      </c>
      <c r="AJ172" s="1236">
        <f t="shared" si="79"/>
        <v>0</v>
      </c>
      <c r="AK172" s="1237">
        <f t="shared" si="81"/>
        <v>0</v>
      </c>
      <c r="AL172" s="1238">
        <f t="shared" si="76"/>
        <v>0</v>
      </c>
      <c r="AM172" s="1268"/>
      <c r="AN172" s="1240" t="str">
        <f t="shared" si="93"/>
        <v/>
      </c>
      <c r="AO172" s="1241">
        <f t="shared" si="88"/>
        <v>0</v>
      </c>
      <c r="AP172" s="1242">
        <f t="shared" si="82"/>
        <v>0</v>
      </c>
      <c r="AQ172" s="1269" cm="1">
        <f t="array" ref="AQ172">IF(AF172&lt;&gt;1,0,IF(OR(AO172="",N(AO172)&lt;=0.000000001),"",IF(OR(AI172="",N(AI172)&lt;=0.000000001),0,IF(ISNUMBER(AO172),IFERROR(_xlfn.LET(_xlpm.r,_xlfn.XLOOKUP(U172,$BD$15:$BD$62,ROW($BD$15:$BD$62),_xlfn.XLOOKUP(U172,$BE$15:$BE$62,ROW($BE$15:$BE$62),_xlfn.XLOOKUP(U172,$BF$15:$BF$62,ROW($BF$15:$BF$62),""))),_xlpm.p,_xlpm.r-MIN(ROW($BD$15:$BD$62))+1,_xlpm.f,INDEX($BG$15:$BG$62,_xlpm.p),_xlpm.u,INDEX($BH$15:$BH$62,_xlpm.p),_xlpm.s,INDEX($BJ$15:$BJ$62,_xlpm.p),_xlpm.q,N(AO172)/_xlpm.f,IF(_xlpm.q&gt;=_xlpm.s,ROUND(_xlpm.q,1)&amp;" "&amp;U172&amp;" = "&amp;ROUND(_xlpm.q*_xlpm.f,1)&amp;" "&amp;_xlpm.u,ROUND(_xlpm.q,1)&amp;" "&amp;U172)),""),""))))</f>
        <v>0</v>
      </c>
      <c r="AR172" s="1259"/>
      <c r="AS172" s="1241">
        <f t="shared" si="72"/>
        <v>0</v>
      </c>
      <c r="AT172" s="1242" t="str">
        <f t="shared" si="89"/>
        <v/>
      </c>
      <c r="AU172" s="1245">
        <f t="shared" si="92"/>
        <v>0</v>
      </c>
      <c r="AV172" s="1246" t="str">
        <f t="shared" si="90"/>
        <v/>
      </c>
      <c r="AW172" s="1247"/>
      <c r="AX172" s="1248">
        <f t="shared" si="83"/>
        <v>0</v>
      </c>
      <c r="AY172" s="1249" t="str">
        <f t="shared" si="73"/>
        <v/>
      </c>
      <c r="AZ172" s="276" t="s">
        <v>22</v>
      </c>
      <c r="BA172" s="1221">
        <f t="shared" si="84"/>
        <v>0</v>
      </c>
      <c r="BB172" s="1222">
        <f t="shared" si="91"/>
        <v>0</v>
      </c>
      <c r="BC172"/>
      <c r="BL172"/>
      <c r="BM172"/>
      <c r="BN172"/>
      <c r="BO172"/>
      <c r="BP172"/>
      <c r="BQ172"/>
      <c r="BR172" s="1153" t="str">
        <f t="shared" si="78"/>
        <v>►</v>
      </c>
      <c r="BS172"/>
      <c r="BT172"/>
      <c r="BU172"/>
      <c r="BV172"/>
      <c r="BW172"/>
      <c r="BX172" s="1024"/>
      <c r="BY172"/>
      <c r="BZ172"/>
      <c r="CA172"/>
      <c r="CB172"/>
      <c r="CC172"/>
      <c r="CD172"/>
      <c r="CE172"/>
      <c r="CG172"/>
      <c r="CH172"/>
      <c r="CI172"/>
      <c r="CJ172"/>
      <c r="CK172"/>
      <c r="CL172"/>
      <c r="CM172"/>
      <c r="CO172"/>
      <c r="CP172"/>
      <c r="CQ172"/>
      <c r="CR172"/>
      <c r="CS172"/>
      <c r="CT172"/>
      <c r="CU172"/>
      <c r="CW172" s="3">
        <v>1</v>
      </c>
    </row>
    <row r="173" spans="1:101" s="877" customFormat="1" ht="21" customHeight="1">
      <c r="A173" s="1129" t="s">
        <v>22</v>
      </c>
      <c r="B173" s="1145" t="str">
        <f t="shared" si="77"/>
        <v>►</v>
      </c>
      <c r="C173" s="1190" cm="1">
        <f t="array" ref="C173">SUMPRODUCT(LEN(D173:J173))</f>
        <v>0</v>
      </c>
      <c r="D173" s="207"/>
      <c r="E173" s="212"/>
      <c r="F173" s="212"/>
      <c r="G173" s="212"/>
      <c r="H173" s="212"/>
      <c r="I173" s="212"/>
      <c r="J173" s="213"/>
      <c r="K173" s="528" t="s">
        <v>22</v>
      </c>
      <c r="L173" s="120" t="str">
        <f t="shared" si="97"/>
        <v>►</v>
      </c>
      <c r="M173" s="195" t="str">
        <f>M147</f>
        <v>J JUS DE FRAISES DES BOIS | pâtisserie--ENTREMET| Auteur &gt; recette Béghin Say de Jean-Jacques Borne MOF 1994</v>
      </c>
      <c r="N173" s="195">
        <f>N147</f>
        <v>18</v>
      </c>
      <c r="O173" s="196" t="str">
        <f>O147</f>
        <v>assiettes</v>
      </c>
      <c r="P173" s="197" t="str">
        <f>P147</f>
        <v>Recette mère ► MILLE-FEUILLE meringue et chiboust pamplemousse aux fraises des bois</v>
      </c>
      <c r="Q173" s="207"/>
      <c r="R173" s="212"/>
      <c r="S173" s="212"/>
      <c r="T173" s="212"/>
      <c r="U173" s="212"/>
      <c r="V173" s="212"/>
      <c r="W173" s="212"/>
      <c r="X173" s="212"/>
      <c r="Y173" s="213"/>
      <c r="Z173" s="1764" t="str">
        <f>IF(OR(Z172="",AC168=0),"",INT(AC168/Z172) &amp; " " &amp; Z170 &amp; " de " &amp; Z172 &amp; " " &amp; AB169 &amp; IF(MOD(AC168,Z172)&gt;0," + 1 " &amp; Z170 &amp; " de " &amp; TEXT(MOD(AC168,Z172),"0.00") &amp; " " &amp; AB169,""))</f>
        <v/>
      </c>
      <c r="AA173" s="1765"/>
      <c r="AB173" s="1765"/>
      <c r="AC173" s="1766"/>
      <c r="AD173" s="1230" t="str">
        <f t="shared" si="94"/>
        <v>►</v>
      </c>
      <c r="AE173" s="1231" t="str">
        <f t="shared" si="95"/>
        <v/>
      </c>
      <c r="AF173" s="1232">
        <f t="shared" si="80"/>
        <v>0</v>
      </c>
      <c r="AG173" s="1252">
        <f t="shared" si="85"/>
        <v>0</v>
      </c>
      <c r="AH173" s="1234">
        <f t="shared" si="86"/>
        <v>0</v>
      </c>
      <c r="AI173" s="1235">
        <f t="shared" si="87"/>
        <v>0</v>
      </c>
      <c r="AJ173" s="1236">
        <f t="shared" si="79"/>
        <v>0</v>
      </c>
      <c r="AK173" s="1253">
        <f t="shared" si="81"/>
        <v>0</v>
      </c>
      <c r="AL173" s="1254">
        <f t="shared" si="76"/>
        <v>0</v>
      </c>
      <c r="AM173" s="1268"/>
      <c r="AN173" s="1255" t="str">
        <f t="shared" si="93"/>
        <v/>
      </c>
      <c r="AO173" s="1256">
        <f t="shared" si="88"/>
        <v>0</v>
      </c>
      <c r="AP173" s="1257">
        <f t="shared" si="82"/>
        <v>0</v>
      </c>
      <c r="AQ173" s="1271" cm="1">
        <f t="array" ref="AQ173">IF(AF173&lt;&gt;1,0,IF(OR(AO173="",N(AO173)&lt;=0.000000001),"",IF(OR(AI173="",N(AI173)&lt;=0.000000001),0,IF(ISNUMBER(AO173),IFERROR(_xlfn.LET(_xlpm.r,_xlfn.XLOOKUP(U173,$BD$15:$BD$62,ROW($BD$15:$BD$62),_xlfn.XLOOKUP(U173,$BE$15:$BE$62,ROW($BE$15:$BE$62),_xlfn.XLOOKUP(U173,$BF$15:$BF$62,ROW($BF$15:$BF$62),""))),_xlpm.p,_xlpm.r-MIN(ROW($BD$15:$BD$62))+1,_xlpm.f,INDEX($BG$15:$BG$62,_xlpm.p),_xlpm.u,INDEX($BH$15:$BH$62,_xlpm.p),_xlpm.s,INDEX($BJ$15:$BJ$62,_xlpm.p),_xlpm.q,N(AO173)/_xlpm.f,IF(_xlpm.q&gt;=_xlpm.s,ROUND(_xlpm.q,1)&amp;" "&amp;U173&amp;" = "&amp;ROUND(_xlpm.q*_xlpm.f,1)&amp;" "&amp;_xlpm.u,ROUND(_xlpm.q,1)&amp;" "&amp;U173)),""),""))))</f>
        <v>0</v>
      </c>
      <c r="AR173" s="1259"/>
      <c r="AS173" s="1256">
        <f t="shared" si="72"/>
        <v>0</v>
      </c>
      <c r="AT173" s="1257" t="str">
        <f t="shared" si="89"/>
        <v/>
      </c>
      <c r="AU173" s="1260">
        <f t="shared" si="92"/>
        <v>0</v>
      </c>
      <c r="AV173" s="1261" t="str">
        <f t="shared" si="90"/>
        <v/>
      </c>
      <c r="AW173" s="1247"/>
      <c r="AX173" s="1262">
        <f t="shared" si="83"/>
        <v>0</v>
      </c>
      <c r="AY173" s="1249" t="str">
        <f t="shared" si="73"/>
        <v/>
      </c>
      <c r="AZ173" s="276" t="s">
        <v>22</v>
      </c>
      <c r="BA173" s="1221">
        <f t="shared" si="84"/>
        <v>0</v>
      </c>
      <c r="BB173" s="1222">
        <f t="shared" si="91"/>
        <v>0</v>
      </c>
      <c r="BC173"/>
      <c r="BL173"/>
      <c r="BM173"/>
      <c r="BN173"/>
      <c r="BO173"/>
      <c r="BP173"/>
      <c r="BQ173"/>
      <c r="BR173" s="1153" t="str">
        <f t="shared" si="78"/>
        <v>►</v>
      </c>
      <c r="BS173"/>
      <c r="BT173"/>
      <c r="BU173"/>
      <c r="BV173"/>
      <c r="BW173"/>
      <c r="BX173" s="1024"/>
      <c r="BY173"/>
      <c r="BZ173"/>
      <c r="CA173"/>
      <c r="CB173"/>
      <c r="CC173"/>
      <c r="CD173"/>
      <c r="CE173"/>
      <c r="CG173"/>
      <c r="CH173"/>
      <c r="CI173"/>
      <c r="CJ173"/>
      <c r="CK173"/>
      <c r="CL173"/>
      <c r="CM173"/>
      <c r="CO173"/>
      <c r="CP173"/>
      <c r="CQ173"/>
      <c r="CR173"/>
      <c r="CS173"/>
      <c r="CT173"/>
      <c r="CU173"/>
      <c r="CW173" s="3">
        <v>1</v>
      </c>
    </row>
    <row r="174" spans="1:101" s="877" customFormat="1" ht="21" customHeight="1">
      <c r="A174" s="1129" t="s">
        <v>22</v>
      </c>
      <c r="B174" s="1145" t="str">
        <f t="shared" si="77"/>
        <v>►</v>
      </c>
      <c r="C174" s="1190" cm="1">
        <f t="array" ref="C174">SUMPRODUCT(LEN(D174:J174))</f>
        <v>0</v>
      </c>
      <c r="D174" s="207"/>
      <c r="E174" s="212"/>
      <c r="F174" s="212"/>
      <c r="G174" s="212"/>
      <c r="H174" s="212"/>
      <c r="I174" s="212"/>
      <c r="J174" s="213"/>
      <c r="K174" s="528" t="s">
        <v>22</v>
      </c>
      <c r="L174" s="236" t="s">
        <v>16</v>
      </c>
      <c r="M174" s="195" t="str">
        <f>M147</f>
        <v>J JUS DE FRAISES DES BOIS | pâtisserie--ENTREMET| Auteur &gt; recette Béghin Say de Jean-Jacques Borne MOF 1994</v>
      </c>
      <c r="N174" s="195">
        <f>N147</f>
        <v>18</v>
      </c>
      <c r="O174" s="196" t="str">
        <f>O147</f>
        <v>assiettes</v>
      </c>
      <c r="P174" s="197" t="str">
        <f>P147</f>
        <v>Recette mère ► MILLE-FEUILLE meringue et chiboust pamplemousse aux fraises des bois</v>
      </c>
      <c r="Q174" s="237" t="s">
        <v>205</v>
      </c>
      <c r="R174" s="212"/>
      <c r="S174" s="212"/>
      <c r="T174" s="212"/>
      <c r="U174" s="212"/>
      <c r="V174" s="212"/>
      <c r="W174" s="212"/>
      <c r="X174" s="212"/>
      <c r="Y174" s="238"/>
      <c r="Z174" s="1767"/>
      <c r="AA174" s="1768"/>
      <c r="AB174" s="1768"/>
      <c r="AC174" s="1769"/>
      <c r="AD174" s="1230" t="str">
        <f t="shared" si="94"/>
        <v>►</v>
      </c>
      <c r="AE174" s="1231" t="str">
        <f t="shared" si="95"/>
        <v/>
      </c>
      <c r="AF174" s="1232">
        <f t="shared" si="80"/>
        <v>0</v>
      </c>
      <c r="AG174" s="1252">
        <f t="shared" si="85"/>
        <v>0</v>
      </c>
      <c r="AH174" s="1234">
        <f t="shared" si="86"/>
        <v>0</v>
      </c>
      <c r="AI174" s="1235">
        <f t="shared" si="87"/>
        <v>0</v>
      </c>
      <c r="AJ174" s="1236">
        <f t="shared" si="79"/>
        <v>0</v>
      </c>
      <c r="AK174" s="1237">
        <f t="shared" si="81"/>
        <v>0</v>
      </c>
      <c r="AL174" s="1238">
        <f t="shared" si="76"/>
        <v>0</v>
      </c>
      <c r="AM174" s="1268"/>
      <c r="AN174" s="1240" t="str">
        <f t="shared" si="93"/>
        <v/>
      </c>
      <c r="AO174" s="1241">
        <f t="shared" si="88"/>
        <v>0</v>
      </c>
      <c r="AP174" s="1242">
        <f t="shared" si="82"/>
        <v>0</v>
      </c>
      <c r="AQ174" s="1269" cm="1">
        <f t="array" ref="AQ174">IF(AF174&lt;&gt;1,0,IF(OR(AO174="",N(AO174)&lt;=0.000000001),"",IF(OR(AI174="",N(AI174)&lt;=0.000000001),0,IF(ISNUMBER(AO174),IFERROR(_xlfn.LET(_xlpm.r,_xlfn.XLOOKUP(U174,$BD$15:$BD$62,ROW($BD$15:$BD$62),_xlfn.XLOOKUP(U174,$BE$15:$BE$62,ROW($BE$15:$BE$62),_xlfn.XLOOKUP(U174,$BF$15:$BF$62,ROW($BF$15:$BF$62),""))),_xlpm.p,_xlpm.r-MIN(ROW($BD$15:$BD$62))+1,_xlpm.f,INDEX($BG$15:$BG$62,_xlpm.p),_xlpm.u,INDEX($BH$15:$BH$62,_xlpm.p),_xlpm.s,INDEX($BJ$15:$BJ$62,_xlpm.p),_xlpm.q,N(AO174)/_xlpm.f,IF(_xlpm.q&gt;=_xlpm.s,ROUND(_xlpm.q,1)&amp;" "&amp;U174&amp;" = "&amp;ROUND(_xlpm.q*_xlpm.f,1)&amp;" "&amp;_xlpm.u,ROUND(_xlpm.q,1)&amp;" "&amp;U174)),""),""))))</f>
        <v>0</v>
      </c>
      <c r="AR174" s="1259"/>
      <c r="AS174" s="1241">
        <f t="shared" si="72"/>
        <v>0</v>
      </c>
      <c r="AT174" s="1242" t="str">
        <f t="shared" si="89"/>
        <v/>
      </c>
      <c r="AU174" s="1245">
        <f t="shared" si="92"/>
        <v>0</v>
      </c>
      <c r="AV174" s="1246" t="str">
        <f t="shared" si="90"/>
        <v/>
      </c>
      <c r="AW174" s="1247"/>
      <c r="AX174" s="1248">
        <f t="shared" si="83"/>
        <v>0</v>
      </c>
      <c r="AY174" s="1249" t="str">
        <f t="shared" si="73"/>
        <v/>
      </c>
      <c r="AZ174" s="276" t="s">
        <v>22</v>
      </c>
      <c r="BA174" s="1221">
        <f t="shared" si="84"/>
        <v>0</v>
      </c>
      <c r="BB174" s="1222">
        <f t="shared" si="91"/>
        <v>0</v>
      </c>
      <c r="BC174"/>
      <c r="BL174"/>
      <c r="BM174"/>
      <c r="BN174"/>
      <c r="BO174"/>
      <c r="BP174"/>
      <c r="BQ174"/>
      <c r="BR174" s="1153" t="str">
        <f t="shared" si="78"/>
        <v>►</v>
      </c>
      <c r="BS174"/>
      <c r="BT174"/>
      <c r="BU174"/>
      <c r="BV174"/>
      <c r="BW174"/>
      <c r="BX174" s="1024"/>
      <c r="BY174"/>
      <c r="BZ174"/>
      <c r="CA174"/>
      <c r="CB174"/>
      <c r="CC174"/>
      <c r="CD174"/>
      <c r="CE174"/>
      <c r="CG174"/>
      <c r="CH174"/>
      <c r="CI174"/>
      <c r="CJ174"/>
      <c r="CK174"/>
      <c r="CL174"/>
      <c r="CM174"/>
      <c r="CO174"/>
      <c r="CP174"/>
      <c r="CQ174"/>
      <c r="CR174"/>
      <c r="CS174"/>
      <c r="CT174"/>
      <c r="CU174"/>
      <c r="CW174" s="3">
        <v>1</v>
      </c>
    </row>
    <row r="175" spans="1:101" s="877" customFormat="1" ht="21" customHeight="1">
      <c r="A175" s="1129" t="s">
        <v>22</v>
      </c>
      <c r="B175" s="1145" t="str">
        <f t="shared" si="77"/>
        <v>A</v>
      </c>
      <c r="C175" s="1190" cm="1">
        <f t="array" ref="C175">SUMPRODUCT(LEN(D175:J175))</f>
        <v>0</v>
      </c>
      <c r="D175" s="207"/>
      <c r="E175" s="212"/>
      <c r="F175" s="212"/>
      <c r="G175" s="212"/>
      <c r="H175" s="212"/>
      <c r="I175" s="212"/>
      <c r="J175" s="213"/>
      <c r="K175" s="528" t="s">
        <v>22</v>
      </c>
      <c r="L175" s="236" t="s">
        <v>11</v>
      </c>
      <c r="M175" s="195" t="str">
        <f>M147</f>
        <v>J JUS DE FRAISES DES BOIS | pâtisserie--ENTREMET| Auteur &gt; recette Béghin Say de Jean-Jacques Borne MOF 1994</v>
      </c>
      <c r="N175" s="195">
        <f>N147</f>
        <v>18</v>
      </c>
      <c r="O175" s="196" t="str">
        <f>O147</f>
        <v>assiettes</v>
      </c>
      <c r="P175" s="197" t="str">
        <f>P147</f>
        <v>Recette mère ► MILLE-FEUILLE meringue et chiboust pamplemousse aux fraises des bois</v>
      </c>
      <c r="Q175" s="239" t="s">
        <v>206</v>
      </c>
      <c r="R175" s="240"/>
      <c r="S175" s="240"/>
      <c r="T175" s="240"/>
      <c r="U175" s="240"/>
      <c r="V175" s="240"/>
      <c r="W175" s="240"/>
      <c r="X175" s="240"/>
      <c r="Y175" s="241"/>
      <c r="Z175" s="242"/>
      <c r="AA175" s="243" t="s">
        <v>207</v>
      </c>
      <c r="AB175" s="223"/>
      <c r="AC175" s="244">
        <f>(Z175*Z169)/1000</f>
        <v>0</v>
      </c>
      <c r="AD175" s="1230" t="str">
        <f t="shared" si="94"/>
        <v>►</v>
      </c>
      <c r="AE175" s="1231" t="str">
        <f t="shared" si="95"/>
        <v/>
      </c>
      <c r="AF175" s="1232">
        <f t="shared" si="80"/>
        <v>0</v>
      </c>
      <c r="AG175" s="1252">
        <f t="shared" si="85"/>
        <v>0</v>
      </c>
      <c r="AH175" s="1234">
        <f t="shared" si="86"/>
        <v>0</v>
      </c>
      <c r="AI175" s="1235">
        <f t="shared" si="87"/>
        <v>0</v>
      </c>
      <c r="AJ175" s="1236">
        <f t="shared" si="79"/>
        <v>0</v>
      </c>
      <c r="AK175" s="1253">
        <f t="shared" si="81"/>
        <v>0</v>
      </c>
      <c r="AL175" s="1254">
        <f t="shared" si="76"/>
        <v>0</v>
      </c>
      <c r="AM175" s="1268"/>
      <c r="AN175" s="1255" t="str">
        <f t="shared" si="93"/>
        <v/>
      </c>
      <c r="AO175" s="1256">
        <f t="shared" si="88"/>
        <v>0</v>
      </c>
      <c r="AP175" s="1257">
        <f t="shared" si="82"/>
        <v>0</v>
      </c>
      <c r="AQ175" s="1271" cm="1">
        <f t="array" ref="AQ175">IF(AF175&lt;&gt;1,0,IF(OR(AO175="",N(AO175)&lt;=0.000000001),"",IF(OR(AI175="",N(AI175)&lt;=0.000000001),0,IF(ISNUMBER(AO175),IFERROR(_xlfn.LET(_xlpm.r,_xlfn.XLOOKUP(U175,$BD$15:$BD$62,ROW($BD$15:$BD$62),_xlfn.XLOOKUP(U175,$BE$15:$BE$62,ROW($BE$15:$BE$62),_xlfn.XLOOKUP(U175,$BF$15:$BF$62,ROW($BF$15:$BF$62),""))),_xlpm.p,_xlpm.r-MIN(ROW($BD$15:$BD$62))+1,_xlpm.f,INDEX($BG$15:$BG$62,_xlpm.p),_xlpm.u,INDEX($BH$15:$BH$62,_xlpm.p),_xlpm.s,INDEX($BJ$15:$BJ$62,_xlpm.p),_xlpm.q,N(AO175)/_xlpm.f,IF(_xlpm.q&gt;=_xlpm.s,ROUND(_xlpm.q,1)&amp;" "&amp;U175&amp;" = "&amp;ROUND(_xlpm.q*_xlpm.f,1)&amp;" "&amp;_xlpm.u,ROUND(_xlpm.q,1)&amp;" "&amp;U175)),""),""))))</f>
        <v>0</v>
      </c>
      <c r="AR175" s="1259"/>
      <c r="AS175" s="1256">
        <f t="shared" si="72"/>
        <v>0</v>
      </c>
      <c r="AT175" s="1257" t="str">
        <f t="shared" si="89"/>
        <v/>
      </c>
      <c r="AU175" s="1260">
        <f t="shared" si="92"/>
        <v>0</v>
      </c>
      <c r="AV175" s="1261" t="str">
        <f t="shared" si="90"/>
        <v/>
      </c>
      <c r="AW175" s="1247"/>
      <c r="AX175" s="1262">
        <f t="shared" si="83"/>
        <v>0</v>
      </c>
      <c r="AY175" s="1249" t="str">
        <f t="shared" si="73"/>
        <v/>
      </c>
      <c r="AZ175" s="276" t="s">
        <v>22</v>
      </c>
      <c r="BA175" s="1221">
        <f t="shared" si="84"/>
        <v>0</v>
      </c>
      <c r="BB175" s="1222">
        <f t="shared" si="91"/>
        <v>0</v>
      </c>
      <c r="BC175"/>
      <c r="BL175"/>
      <c r="BM175"/>
      <c r="BN175"/>
      <c r="BO175"/>
      <c r="BP175"/>
      <c r="BQ175"/>
      <c r="BR175" s="1153" t="str">
        <f t="shared" si="78"/>
        <v>►</v>
      </c>
      <c r="BS175"/>
      <c r="BT175"/>
      <c r="BU175"/>
      <c r="BV175"/>
      <c r="BW175"/>
      <c r="BX175" s="1024"/>
      <c r="BY175"/>
      <c r="BZ175"/>
      <c r="CA175"/>
      <c r="CB175"/>
      <c r="CC175"/>
      <c r="CD175"/>
      <c r="CE175"/>
      <c r="CG175"/>
      <c r="CH175"/>
      <c r="CI175"/>
      <c r="CJ175"/>
      <c r="CK175"/>
      <c r="CL175"/>
      <c r="CM175"/>
      <c r="CO175"/>
      <c r="CP175"/>
      <c r="CQ175"/>
      <c r="CR175"/>
      <c r="CS175"/>
      <c r="CT175"/>
      <c r="CU175"/>
      <c r="CW175" s="3">
        <v>1</v>
      </c>
    </row>
    <row r="176" spans="1:101" s="877" customFormat="1" ht="21" customHeight="1">
      <c r="A176" s="1129" t="s">
        <v>22</v>
      </c>
      <c r="B176" s="1145" t="str">
        <f t="shared" si="77"/>
        <v>A</v>
      </c>
      <c r="C176" s="1190" cm="1">
        <f t="array" ref="C176">SUMPRODUCT(LEN(D176:J176))</f>
        <v>0</v>
      </c>
      <c r="D176" s="207"/>
      <c r="E176" s="212"/>
      <c r="F176" s="212"/>
      <c r="G176" s="212"/>
      <c r="H176" s="212"/>
      <c r="I176" s="212"/>
      <c r="J176" s="213"/>
      <c r="K176" s="528" t="s">
        <v>22</v>
      </c>
      <c r="L176" s="236" t="s">
        <v>11</v>
      </c>
      <c r="M176" s="195" t="str">
        <f>M147</f>
        <v>J JUS DE FRAISES DES BOIS | pâtisserie--ENTREMET| Auteur &gt; recette Béghin Say de Jean-Jacques Borne MOF 1994</v>
      </c>
      <c r="N176" s="195">
        <f>N147</f>
        <v>18</v>
      </c>
      <c r="O176" s="196" t="str">
        <f>O147</f>
        <v>assiettes</v>
      </c>
      <c r="P176" s="197" t="str">
        <f>P147</f>
        <v>Recette mère ► MILLE-FEUILLE meringue et chiboust pamplemousse aux fraises des bois</v>
      </c>
      <c r="Q176" s="245" t="s">
        <v>208</v>
      </c>
      <c r="R176" s="246"/>
      <c r="S176" s="246"/>
      <c r="T176" s="246"/>
      <c r="U176" s="246"/>
      <c r="V176" s="246"/>
      <c r="W176" s="246"/>
      <c r="X176" s="246"/>
      <c r="Y176" s="247"/>
      <c r="Z176" s="1285"/>
      <c r="AA176" s="249" t="str">
        <f>"poids par "&amp; Z170</f>
        <v xml:space="preserve">poids par </v>
      </c>
      <c r="AB176" s="223"/>
      <c r="AC176" s="229"/>
      <c r="AD176" s="1230" t="str">
        <f t="shared" si="94"/>
        <v>►</v>
      </c>
      <c r="AE176" s="1231" t="str">
        <f t="shared" si="95"/>
        <v/>
      </c>
      <c r="AF176" s="1232">
        <f t="shared" si="80"/>
        <v>0</v>
      </c>
      <c r="AG176" s="1252">
        <f t="shared" si="85"/>
        <v>0</v>
      </c>
      <c r="AH176" s="1234">
        <f t="shared" si="86"/>
        <v>0</v>
      </c>
      <c r="AI176" s="1235">
        <f t="shared" si="87"/>
        <v>0</v>
      </c>
      <c r="AJ176" s="1236">
        <f t="shared" si="79"/>
        <v>0</v>
      </c>
      <c r="AK176" s="1237">
        <f t="shared" si="81"/>
        <v>0</v>
      </c>
      <c r="AL176" s="1238">
        <f t="shared" si="76"/>
        <v>0</v>
      </c>
      <c r="AM176" s="1268"/>
      <c r="AN176" s="1240" t="str">
        <f t="shared" si="93"/>
        <v/>
      </c>
      <c r="AO176" s="1241">
        <f t="shared" si="88"/>
        <v>0</v>
      </c>
      <c r="AP176" s="1242">
        <f t="shared" si="82"/>
        <v>0</v>
      </c>
      <c r="AQ176" s="1269" cm="1">
        <f t="array" ref="AQ176">IF(AF176&lt;&gt;1,0,IF(OR(AO176="",N(AO176)&lt;=0.000000001),"",IF(OR(AI176="",N(AI176)&lt;=0.000000001),0,IF(ISNUMBER(AO176),IFERROR(_xlfn.LET(_xlpm.r,_xlfn.XLOOKUP(U176,$BD$15:$BD$62,ROW($BD$15:$BD$62),_xlfn.XLOOKUP(U176,$BE$15:$BE$62,ROW($BE$15:$BE$62),_xlfn.XLOOKUP(U176,$BF$15:$BF$62,ROW($BF$15:$BF$62),""))),_xlpm.p,_xlpm.r-MIN(ROW($BD$15:$BD$62))+1,_xlpm.f,INDEX($BG$15:$BG$62,_xlpm.p),_xlpm.u,INDEX($BH$15:$BH$62,_xlpm.p),_xlpm.s,INDEX($BJ$15:$BJ$62,_xlpm.p),_xlpm.q,N(AO176)/_xlpm.f,IF(_xlpm.q&gt;=_xlpm.s,ROUND(_xlpm.q,1)&amp;" "&amp;U176&amp;" = "&amp;ROUND(_xlpm.q*_xlpm.f,1)&amp;" "&amp;_xlpm.u,ROUND(_xlpm.q,1)&amp;" "&amp;U176)),""),""))))</f>
        <v>0</v>
      </c>
      <c r="AR176" s="1259"/>
      <c r="AS176" s="1241">
        <f t="shared" si="72"/>
        <v>0</v>
      </c>
      <c r="AT176" s="1242" t="str">
        <f t="shared" si="89"/>
        <v/>
      </c>
      <c r="AU176" s="1245">
        <f t="shared" si="92"/>
        <v>0</v>
      </c>
      <c r="AV176" s="1246" t="str">
        <f t="shared" si="90"/>
        <v/>
      </c>
      <c r="AW176" s="1247"/>
      <c r="AX176" s="1248">
        <f t="shared" si="83"/>
        <v>0</v>
      </c>
      <c r="AY176" s="1249" t="str">
        <f t="shared" si="73"/>
        <v/>
      </c>
      <c r="AZ176" s="276" t="s">
        <v>22</v>
      </c>
      <c r="BA176" s="1221">
        <f t="shared" si="84"/>
        <v>0</v>
      </c>
      <c r="BB176" s="1222">
        <f t="shared" si="91"/>
        <v>0</v>
      </c>
      <c r="BC176"/>
      <c r="BL176"/>
      <c r="BM176"/>
      <c r="BN176"/>
      <c r="BO176"/>
      <c r="BP176"/>
      <c r="BQ176"/>
      <c r="BR176" s="1153" t="str">
        <f t="shared" si="78"/>
        <v>►</v>
      </c>
      <c r="BS176"/>
      <c r="BT176"/>
      <c r="BU176"/>
      <c r="BV176"/>
      <c r="BW176"/>
      <c r="BX176" s="1024"/>
      <c r="BY176"/>
      <c r="BZ176"/>
      <c r="CA176"/>
      <c r="CB176"/>
      <c r="CC176"/>
      <c r="CD176"/>
      <c r="CE176"/>
      <c r="CG176"/>
      <c r="CH176"/>
      <c r="CI176"/>
      <c r="CJ176"/>
      <c r="CK176"/>
      <c r="CL176"/>
      <c r="CM176"/>
      <c r="CO176"/>
      <c r="CP176"/>
      <c r="CQ176"/>
      <c r="CR176"/>
      <c r="CS176"/>
      <c r="CT176"/>
      <c r="CU176"/>
      <c r="CW176" s="3">
        <v>1</v>
      </c>
    </row>
    <row r="177" spans="1:101" s="877" customFormat="1" ht="21" customHeight="1">
      <c r="A177" s="1129" t="s">
        <v>22</v>
      </c>
      <c r="B177" s="1145" t="str">
        <f t="shared" si="77"/>
        <v>A</v>
      </c>
      <c r="C177" s="1190" cm="1">
        <f t="array" ref="C177">SUMPRODUCT(LEN(D177:J177))</f>
        <v>0</v>
      </c>
      <c r="D177" s="207"/>
      <c r="E177" s="212"/>
      <c r="F177" s="212"/>
      <c r="G177" s="212"/>
      <c r="H177" s="212"/>
      <c r="I177" s="212"/>
      <c r="J177" s="213"/>
      <c r="K177" s="528" t="s">
        <v>22</v>
      </c>
      <c r="L177" s="236" t="s">
        <v>11</v>
      </c>
      <c r="M177" s="195" t="str">
        <f>M147</f>
        <v>J JUS DE FRAISES DES BOIS | pâtisserie--ENTREMET| Auteur &gt; recette Béghin Say de Jean-Jacques Borne MOF 1994</v>
      </c>
      <c r="N177" s="195">
        <f>N147</f>
        <v>18</v>
      </c>
      <c r="O177" s="196" t="str">
        <f>O147</f>
        <v>assiettes</v>
      </c>
      <c r="P177" s="197" t="str">
        <f>P147</f>
        <v>Recette mère ► MILLE-FEUILLE meringue et chiboust pamplemousse aux fraises des bois</v>
      </c>
      <c r="Q177" s="250"/>
      <c r="R177" s="250"/>
      <c r="S177" s="250" t="s">
        <v>209</v>
      </c>
      <c r="T177" s="251"/>
      <c r="U177" s="252"/>
      <c r="V177" s="252"/>
      <c r="W177" s="252"/>
      <c r="X177" s="252"/>
      <c r="Y177" s="253"/>
      <c r="Z177" s="1770" t="str">
        <f>IF(OR(AC175&lt;=0,Z176&lt;=0),"",_xlfn.LET(_xlpm.n,ROUND(AC175/Z176,9),_xlpm.q,INT(_xlpm.n),_xlpm.r,ROUND(AC175-_xlpm.q*Z176,9),_xlpm.base,_xlpm.q&amp;" "&amp;Z170&amp;" de "&amp;TEXT(Z176,"0.000")&amp;" kg",IF(_xlpm.r&lt;=0.000000001,_xlpm.base,_xlpm.base&amp;" + 1 "&amp;Z170&amp;" de "&amp;TEXT(_xlpm.r,"0.000")&amp;" kg")))</f>
        <v/>
      </c>
      <c r="AA177" s="1771"/>
      <c r="AB177" s="1771"/>
      <c r="AC177" s="1772"/>
      <c r="AD177" s="1230" t="str">
        <f t="shared" si="94"/>
        <v>►</v>
      </c>
      <c r="AE177" s="1231" t="str">
        <f t="shared" si="95"/>
        <v/>
      </c>
      <c r="AF177" s="1232">
        <f t="shared" si="80"/>
        <v>0</v>
      </c>
      <c r="AG177" s="1252">
        <f t="shared" si="85"/>
        <v>0</v>
      </c>
      <c r="AH177" s="1234">
        <f t="shared" si="86"/>
        <v>0</v>
      </c>
      <c r="AI177" s="1235">
        <f t="shared" si="87"/>
        <v>0</v>
      </c>
      <c r="AJ177" s="1236">
        <f t="shared" si="79"/>
        <v>0</v>
      </c>
      <c r="AK177" s="1253">
        <f t="shared" si="81"/>
        <v>0</v>
      </c>
      <c r="AL177" s="1254">
        <f t="shared" si="76"/>
        <v>0</v>
      </c>
      <c r="AM177" s="1268"/>
      <c r="AN177" s="1255" t="str">
        <f t="shared" si="93"/>
        <v/>
      </c>
      <c r="AO177" s="1256">
        <f t="shared" si="88"/>
        <v>0</v>
      </c>
      <c r="AP177" s="1257">
        <f t="shared" si="82"/>
        <v>0</v>
      </c>
      <c r="AQ177" s="1271" cm="1">
        <f t="array" ref="AQ177">IF(AF177&lt;&gt;1,0,IF(OR(AO177="",N(AO177)&lt;=0.000000001),"",IF(OR(AI177="",N(AI177)&lt;=0.000000001),0,IF(ISNUMBER(AO177),IFERROR(_xlfn.LET(_xlpm.r,_xlfn.XLOOKUP(U177,$BD$15:$BD$62,ROW($BD$15:$BD$62),_xlfn.XLOOKUP(U177,$BE$15:$BE$62,ROW($BE$15:$BE$62),_xlfn.XLOOKUP(U177,$BF$15:$BF$62,ROW($BF$15:$BF$62),""))),_xlpm.p,_xlpm.r-MIN(ROW($BD$15:$BD$62))+1,_xlpm.f,INDEX($BG$15:$BG$62,_xlpm.p),_xlpm.u,INDEX($BH$15:$BH$62,_xlpm.p),_xlpm.s,INDEX($BJ$15:$BJ$62,_xlpm.p),_xlpm.q,N(AO177)/_xlpm.f,IF(_xlpm.q&gt;=_xlpm.s,ROUND(_xlpm.q,1)&amp;" "&amp;U177&amp;" = "&amp;ROUND(_xlpm.q*_xlpm.f,1)&amp;" "&amp;_xlpm.u,ROUND(_xlpm.q,1)&amp;" "&amp;U177)),""),""))))</f>
        <v>0</v>
      </c>
      <c r="AR177" s="1259"/>
      <c r="AS177" s="1256">
        <f t="shared" si="72"/>
        <v>0</v>
      </c>
      <c r="AT177" s="1257" t="str">
        <f t="shared" si="89"/>
        <v/>
      </c>
      <c r="AU177" s="1260">
        <f t="shared" si="92"/>
        <v>0</v>
      </c>
      <c r="AV177" s="1261" t="str">
        <f t="shared" si="90"/>
        <v/>
      </c>
      <c r="AW177" s="1247"/>
      <c r="AX177" s="1262">
        <f t="shared" si="83"/>
        <v>0</v>
      </c>
      <c r="AY177" s="1249" t="str">
        <f t="shared" si="73"/>
        <v/>
      </c>
      <c r="AZ177" s="276" t="s">
        <v>22</v>
      </c>
      <c r="BA177" s="1221">
        <f t="shared" si="84"/>
        <v>0</v>
      </c>
      <c r="BB177" s="1222">
        <f t="shared" si="91"/>
        <v>0</v>
      </c>
      <c r="BC177"/>
      <c r="BL177"/>
      <c r="BM177"/>
      <c r="BN177"/>
      <c r="BO177"/>
      <c r="BP177"/>
      <c r="BQ177"/>
      <c r="BR177" s="1153" t="str">
        <f t="shared" si="78"/>
        <v>►</v>
      </c>
      <c r="BS177"/>
      <c r="BT177"/>
      <c r="BU177"/>
      <c r="BV177"/>
      <c r="BW177"/>
      <c r="BX177" s="1024"/>
      <c r="BY177"/>
      <c r="BZ177"/>
      <c r="CA177"/>
      <c r="CB177"/>
      <c r="CC177"/>
      <c r="CD177"/>
      <c r="CE177"/>
      <c r="CG177"/>
      <c r="CH177"/>
      <c r="CI177"/>
      <c r="CJ177"/>
      <c r="CK177"/>
      <c r="CL177"/>
      <c r="CM177"/>
      <c r="CO177"/>
      <c r="CP177"/>
      <c r="CQ177"/>
      <c r="CR177"/>
      <c r="CS177"/>
      <c r="CT177"/>
      <c r="CU177"/>
      <c r="CW177" s="3">
        <v>1</v>
      </c>
    </row>
    <row r="178" spans="1:101" s="877" customFormat="1" ht="21" customHeight="1">
      <c r="A178" s="1129" t="s">
        <v>22</v>
      </c>
      <c r="B178" s="1145" t="str">
        <f t="shared" si="77"/>
        <v>A</v>
      </c>
      <c r="C178" s="1190" cm="1">
        <f t="array" ref="C178">SUMPRODUCT(LEN(D178:J178))</f>
        <v>0</v>
      </c>
      <c r="D178" s="207"/>
      <c r="E178" s="212"/>
      <c r="F178" s="212"/>
      <c r="G178" s="212"/>
      <c r="H178" s="212"/>
      <c r="I178" s="212"/>
      <c r="J178" s="213"/>
      <c r="K178" s="528" t="s">
        <v>22</v>
      </c>
      <c r="L178" s="236" t="s">
        <v>11</v>
      </c>
      <c r="M178" s="256" t="str">
        <f>M147</f>
        <v>J JUS DE FRAISES DES BOIS | pâtisserie--ENTREMET| Auteur &gt; recette Béghin Say de Jean-Jacques Borne MOF 1994</v>
      </c>
      <c r="N178" s="256">
        <f>N147</f>
        <v>18</v>
      </c>
      <c r="O178" s="257" t="str">
        <f>O147</f>
        <v>assiettes</v>
      </c>
      <c r="P178" s="258" t="str">
        <f>P147</f>
        <v>Recette mère ► MILLE-FEUILLE meringue et chiboust pamplemousse aux fraises des bois</v>
      </c>
      <c r="Q178" s="259"/>
      <c r="R178" s="260"/>
      <c r="S178" s="261"/>
      <c r="T178" s="262"/>
      <c r="U178" s="261"/>
      <c r="V178" s="261"/>
      <c r="W178" s="261"/>
      <c r="X178" s="261"/>
      <c r="Y178" s="263"/>
      <c r="Z178" s="1773"/>
      <c r="AA178" s="1774"/>
      <c r="AB178" s="1774"/>
      <c r="AC178" s="1775"/>
      <c r="AD178" s="1230" t="str">
        <f t="shared" si="94"/>
        <v>►</v>
      </c>
      <c r="AE178" s="1231" t="str">
        <f t="shared" si="95"/>
        <v/>
      </c>
      <c r="AF178" s="1232">
        <f t="shared" si="80"/>
        <v>0</v>
      </c>
      <c r="AG178" s="1252">
        <f t="shared" si="85"/>
        <v>0</v>
      </c>
      <c r="AH178" s="1234">
        <f t="shared" si="86"/>
        <v>0</v>
      </c>
      <c r="AI178" s="1235">
        <f t="shared" si="87"/>
        <v>0</v>
      </c>
      <c r="AJ178" s="1236">
        <f t="shared" si="79"/>
        <v>0</v>
      </c>
      <c r="AK178" s="1237">
        <f t="shared" si="81"/>
        <v>0</v>
      </c>
      <c r="AL178" s="1238">
        <f t="shared" si="76"/>
        <v>0</v>
      </c>
      <c r="AM178" s="1268"/>
      <c r="AN178" s="1240" t="str">
        <f t="shared" si="93"/>
        <v/>
      </c>
      <c r="AO178" s="1241">
        <f t="shared" si="88"/>
        <v>0</v>
      </c>
      <c r="AP178" s="1242">
        <f t="shared" si="82"/>
        <v>0</v>
      </c>
      <c r="AQ178" s="1269" cm="1">
        <f t="array" ref="AQ178">IF(AF178&lt;&gt;1,0,IF(OR(AO178="",N(AO178)&lt;=0.000000001),"",IF(OR(AI178="",N(AI178)&lt;=0.000000001),0,IF(ISNUMBER(AO178),IFERROR(_xlfn.LET(_xlpm.r,_xlfn.XLOOKUP(U178,$BD$15:$BD$62,ROW($BD$15:$BD$62),_xlfn.XLOOKUP(U178,$BE$15:$BE$62,ROW($BE$15:$BE$62),_xlfn.XLOOKUP(U178,$BF$15:$BF$62,ROW($BF$15:$BF$62),""))),_xlpm.p,_xlpm.r-MIN(ROW($BD$15:$BD$62))+1,_xlpm.f,INDEX($BG$15:$BG$62,_xlpm.p),_xlpm.u,INDEX($BH$15:$BH$62,_xlpm.p),_xlpm.s,INDEX($BJ$15:$BJ$62,_xlpm.p),_xlpm.q,N(AO178)/_xlpm.f,IF(_xlpm.q&gt;=_xlpm.s,ROUND(_xlpm.q,1)&amp;" "&amp;U178&amp;" = "&amp;ROUND(_xlpm.q*_xlpm.f,1)&amp;" "&amp;_xlpm.u,ROUND(_xlpm.q,1)&amp;" "&amp;U178)),""),""))))</f>
        <v>0</v>
      </c>
      <c r="AR178" s="1259"/>
      <c r="AS178" s="1241">
        <f t="shared" si="72"/>
        <v>0</v>
      </c>
      <c r="AT178" s="1242" t="str">
        <f t="shared" si="89"/>
        <v/>
      </c>
      <c r="AU178" s="1245">
        <f t="shared" si="92"/>
        <v>0</v>
      </c>
      <c r="AV178" s="1246" t="str">
        <f t="shared" si="90"/>
        <v/>
      </c>
      <c r="AW178" s="1247"/>
      <c r="AX178" s="1248">
        <f t="shared" si="83"/>
        <v>0</v>
      </c>
      <c r="AY178" s="1249" t="str">
        <f t="shared" si="73"/>
        <v/>
      </c>
      <c r="AZ178" s="276" t="s">
        <v>22</v>
      </c>
      <c r="BA178" s="1221">
        <f t="shared" si="84"/>
        <v>0</v>
      </c>
      <c r="BB178" s="1222">
        <f t="shared" si="91"/>
        <v>0</v>
      </c>
      <c r="BC178"/>
      <c r="BL178"/>
      <c r="BM178"/>
      <c r="BN178"/>
      <c r="BO178"/>
      <c r="BP178"/>
      <c r="BQ178"/>
      <c r="BR178" s="1153" t="str">
        <f t="shared" si="78"/>
        <v>►</v>
      </c>
      <c r="BS178"/>
      <c r="BT178"/>
      <c r="BU178"/>
      <c r="BV178"/>
      <c r="BW178"/>
      <c r="BX178" s="1024"/>
      <c r="BY178"/>
      <c r="BZ178"/>
      <c r="CA178"/>
      <c r="CB178"/>
      <c r="CC178"/>
      <c r="CD178"/>
      <c r="CE178"/>
      <c r="CG178"/>
      <c r="CH178"/>
      <c r="CI178"/>
      <c r="CJ178"/>
      <c r="CK178"/>
      <c r="CL178"/>
      <c r="CM178"/>
      <c r="CO178"/>
      <c r="CP178"/>
      <c r="CQ178"/>
      <c r="CR178"/>
      <c r="CS178"/>
      <c r="CT178"/>
      <c r="CU178"/>
      <c r="CW178" s="3">
        <v>1</v>
      </c>
    </row>
    <row r="179" spans="1:101" s="877" customFormat="1" ht="21" customHeight="1" thickBot="1">
      <c r="A179" s="1129" t="s">
        <v>22</v>
      </c>
      <c r="B179" s="1145" t="str">
        <f t="shared" si="77"/>
        <v>A</v>
      </c>
      <c r="C179" s="1190" cm="1">
        <f t="array" ref="C179">SUMPRODUCT(LEN(D179:J179))</f>
        <v>0</v>
      </c>
      <c r="D179" s="207"/>
      <c r="E179" s="212"/>
      <c r="F179" s="212"/>
      <c r="G179" s="212"/>
      <c r="H179" s="212"/>
      <c r="I179" s="212"/>
      <c r="J179" s="213"/>
      <c r="K179" s="528" t="s">
        <v>22</v>
      </c>
      <c r="L179" s="264" t="s">
        <v>11</v>
      </c>
      <c r="M179" s="265" t="str">
        <f>M147</f>
        <v>J JUS DE FRAISES DES BOIS | pâtisserie--ENTREMET| Auteur &gt; recette Béghin Say de Jean-Jacques Borne MOF 1994</v>
      </c>
      <c r="N179" s="265">
        <f>N147</f>
        <v>18</v>
      </c>
      <c r="O179" s="265" t="str">
        <f>O147</f>
        <v>assiettes</v>
      </c>
      <c r="P179" s="266" t="str">
        <f>P147</f>
        <v>Recette mère ► MILLE-FEUILLE meringue et chiboust pamplemousse aux fraises des bois</v>
      </c>
      <c r="Q179" s="267" t="s">
        <v>217</v>
      </c>
      <c r="R179" s="268" t="str">
        <f ca="1">CELL("nomfichier")</f>
        <v>D:\Données\1.UPRT\0-UPRT.fait\1-UPRT.FR-SITE-WEB\ff-fiches-fabrications\ff.fiches.fabrication.2023\ffr.restaurant.2023\[postit.sauvegarde.05.10.2025.xlsx]Nota.ES</v>
      </c>
      <c r="S179" s="269"/>
      <c r="T179" s="269"/>
      <c r="U179" s="269"/>
      <c r="V179" s="269"/>
      <c r="W179" s="269"/>
      <c r="X179" s="269"/>
      <c r="Y179" s="269"/>
      <c r="Z179" s="269"/>
      <c r="AA179" s="269"/>
      <c r="AB179" s="269"/>
      <c r="AC179" s="270"/>
      <c r="AD179" s="1230" t="str">
        <f t="shared" si="94"/>
        <v>A</v>
      </c>
      <c r="AE179" s="1231" t="str">
        <f t="shared" si="95"/>
        <v>▼ recette suivante</v>
      </c>
      <c r="AF179" s="1232">
        <f t="shared" si="80"/>
        <v>0</v>
      </c>
      <c r="AG179" s="1252">
        <f t="shared" si="85"/>
        <v>0</v>
      </c>
      <c r="AH179" s="1234">
        <f t="shared" si="86"/>
        <v>0</v>
      </c>
      <c r="AI179" s="1235">
        <f t="shared" si="87"/>
        <v>0</v>
      </c>
      <c r="AJ179" s="1236">
        <f t="shared" si="79"/>
        <v>0</v>
      </c>
      <c r="AK179" s="1253">
        <f t="shared" si="81"/>
        <v>0</v>
      </c>
      <c r="AL179" s="1254" t="str">
        <f t="shared" si="76"/>
        <v>▼ recette suivante</v>
      </c>
      <c r="AM179" s="1268"/>
      <c r="AN179" s="1255" t="str">
        <f t="shared" si="93"/>
        <v/>
      </c>
      <c r="AO179" s="1256">
        <f t="shared" si="88"/>
        <v>0</v>
      </c>
      <c r="AP179" s="1257">
        <f t="shared" si="82"/>
        <v>0</v>
      </c>
      <c r="AQ179" s="1271" cm="1">
        <f t="array" ref="AQ179">IF(AF179&lt;&gt;1,0,IF(OR(AO179="",N(AO179)&lt;=0.000000001),"",IF(OR(AI179="",N(AI179)&lt;=0.000000001),0,IF(ISNUMBER(AO179),IFERROR(_xlfn.LET(_xlpm.r,_xlfn.XLOOKUP(U179,$BD$15:$BD$62,ROW($BD$15:$BD$62),_xlfn.XLOOKUP(U179,$BE$15:$BE$62,ROW($BE$15:$BE$62),_xlfn.XLOOKUP(U179,$BF$15:$BF$62,ROW($BF$15:$BF$62),""))),_xlpm.p,_xlpm.r-MIN(ROW($BD$15:$BD$62))+1,_xlpm.f,INDEX($BG$15:$BG$62,_xlpm.p),_xlpm.u,INDEX($BH$15:$BH$62,_xlpm.p),_xlpm.s,INDEX($BJ$15:$BJ$62,_xlpm.p),_xlpm.q,N(AO179)/_xlpm.f,IF(_xlpm.q&gt;=_xlpm.s,ROUND(_xlpm.q,1)&amp;" "&amp;U179&amp;" = "&amp;ROUND(_xlpm.q*_xlpm.f,1)&amp;" "&amp;_xlpm.u,ROUND(_xlpm.q,1)&amp;" "&amp;U179)),""),""))))</f>
        <v>0</v>
      </c>
      <c r="AR179" s="1259"/>
      <c r="AS179" s="1256" t="str">
        <f t="shared" ref="AS179:AS242" si="98">IF(TRIM(AE179)="▼ recette suivante","▼next recipe ",IF(AO179="","",IF(ISBLANK(AR179),AO179,ROUND(AO179*(1-MIN(1,MAX(0,IF(AR179&gt;1,AR179/100,AR179)))),3))))</f>
        <v xml:space="preserve">▼next recipe </v>
      </c>
      <c r="AT179" s="1257" t="str">
        <f t="shared" si="89"/>
        <v/>
      </c>
      <c r="AU179" s="1260">
        <f t="shared" si="92"/>
        <v>0</v>
      </c>
      <c r="AV179" s="1261" t="str">
        <f t="shared" si="90"/>
        <v/>
      </c>
      <c r="AW179" s="1247"/>
      <c r="AX179" s="1262">
        <f t="shared" si="83"/>
        <v>0</v>
      </c>
      <c r="AY179" s="1249" t="str">
        <f t="shared" ref="AY179:AY242" si="99">IF(IFERROR(SEARCH("Adresse PC",TRIM(Q179)),0)&gt;0,"▼ receta siguiente",IF(AS179&gt;0,W179,""))</f>
        <v>▼ receta siguiente</v>
      </c>
      <c r="AZ179" s="276" t="s">
        <v>22</v>
      </c>
      <c r="BA179" s="1221">
        <f t="shared" si="84"/>
        <v>0</v>
      </c>
      <c r="BB179" s="1222">
        <f t="shared" si="91"/>
        <v>0</v>
      </c>
      <c r="BC179"/>
      <c r="BL179"/>
      <c r="BM179"/>
      <c r="BN179"/>
      <c r="BO179"/>
      <c r="BP179"/>
      <c r="BQ179"/>
      <c r="BR179" s="1153" t="str">
        <f t="shared" si="78"/>
        <v>A</v>
      </c>
      <c r="BS179"/>
      <c r="BT179"/>
      <c r="BU179"/>
      <c r="BV179"/>
      <c r="BW179"/>
      <c r="BX179" s="1024"/>
      <c r="BY179"/>
      <c r="BZ179"/>
      <c r="CA179"/>
      <c r="CB179"/>
      <c r="CC179"/>
      <c r="CD179"/>
      <c r="CE179"/>
      <c r="CG179"/>
      <c r="CH179"/>
      <c r="CI179"/>
      <c r="CJ179"/>
      <c r="CK179"/>
      <c r="CL179"/>
      <c r="CM179"/>
      <c r="CO179"/>
      <c r="CP179"/>
      <c r="CQ179"/>
      <c r="CR179"/>
      <c r="CS179"/>
      <c r="CT179"/>
      <c r="CU179"/>
      <c r="CW179" s="3">
        <v>1</v>
      </c>
    </row>
    <row r="180" spans="1:101" s="877" customFormat="1" ht="21" customHeight="1" thickBot="1">
      <c r="A180" s="1129" t="s">
        <v>22</v>
      </c>
      <c r="B180" s="1145" t="str">
        <f t="shared" si="77"/>
        <v>A</v>
      </c>
      <c r="C180" s="1190" cm="1">
        <f t="array" ref="C180">SUMPRODUCT(LEN(D180:J180))</f>
        <v>0</v>
      </c>
      <c r="D180" s="207"/>
      <c r="E180" s="212"/>
      <c r="F180" s="212"/>
      <c r="G180" s="212"/>
      <c r="H180" s="212"/>
      <c r="I180" s="212"/>
      <c r="J180" s="213"/>
      <c r="K180" s="528" t="s">
        <v>22</v>
      </c>
      <c r="L180" s="1369" t="s">
        <v>11</v>
      </c>
      <c r="M180" s="1370"/>
      <c r="N180" s="1370"/>
      <c r="O180" s="1370"/>
      <c r="P180" s="1370"/>
      <c r="Q180" s="1376" t="s">
        <v>2713</v>
      </c>
      <c r="R180" s="1371"/>
      <c r="S180" s="1372"/>
      <c r="T180" s="1373"/>
      <c r="U180" s="1374"/>
      <c r="V180" s="1375"/>
      <c r="W180" s="1376"/>
      <c r="X180" s="1377"/>
      <c r="Y180" s="1378"/>
      <c r="Z180" s="1379"/>
      <c r="AA180" s="1380"/>
      <c r="AB180" s="1381"/>
      <c r="AC180" s="1382"/>
      <c r="AD180" s="1230" t="str">
        <f t="shared" si="94"/>
        <v>►</v>
      </c>
      <c r="AE180" s="1231" t="str">
        <f t="shared" si="95"/>
        <v/>
      </c>
      <c r="AF180" s="1232">
        <f t="shared" si="80"/>
        <v>0</v>
      </c>
      <c r="AG180" s="1252">
        <f t="shared" si="85"/>
        <v>0</v>
      </c>
      <c r="AH180" s="1234">
        <f t="shared" si="86"/>
        <v>0</v>
      </c>
      <c r="AI180" s="1235">
        <f t="shared" si="87"/>
        <v>0</v>
      </c>
      <c r="AJ180" s="1236">
        <f t="shared" si="79"/>
        <v>0</v>
      </c>
      <c r="AK180" s="1237">
        <f t="shared" si="81"/>
        <v>0</v>
      </c>
      <c r="AL180" s="1238">
        <f t="shared" si="76"/>
        <v>0</v>
      </c>
      <c r="AM180" s="1268"/>
      <c r="AN180" s="1240" t="str">
        <f t="shared" si="93"/>
        <v/>
      </c>
      <c r="AO180" s="1241">
        <f t="shared" si="88"/>
        <v>0</v>
      </c>
      <c r="AP180" s="1242">
        <f t="shared" si="82"/>
        <v>0</v>
      </c>
      <c r="AQ180" s="1269" cm="1">
        <f t="array" ref="AQ180">IF(AF180&lt;&gt;1,0,IF(OR(AO180="",N(AO180)&lt;=0.000000001),"",IF(OR(AI180="",N(AI180)&lt;=0.000000001),0,IF(ISNUMBER(AO180),IFERROR(_xlfn.LET(_xlpm.r,_xlfn.XLOOKUP(U180,$BD$15:$BD$62,ROW($BD$15:$BD$62),_xlfn.XLOOKUP(U180,$BE$15:$BE$62,ROW($BE$15:$BE$62),_xlfn.XLOOKUP(U180,$BF$15:$BF$62,ROW($BF$15:$BF$62),""))),_xlpm.p,_xlpm.r-MIN(ROW($BD$15:$BD$62))+1,_xlpm.f,INDEX($BG$15:$BG$62,_xlpm.p),_xlpm.u,INDEX($BH$15:$BH$62,_xlpm.p),_xlpm.s,INDEX($BJ$15:$BJ$62,_xlpm.p),_xlpm.q,N(AO180)/_xlpm.f,IF(_xlpm.q&gt;=_xlpm.s,ROUND(_xlpm.q,1)&amp;" "&amp;U180&amp;" = "&amp;ROUND(_xlpm.q*_xlpm.f,1)&amp;" "&amp;_xlpm.u,ROUND(_xlpm.q,1)&amp;" "&amp;U180)),""),""))))</f>
        <v>0</v>
      </c>
      <c r="AR180" s="1259"/>
      <c r="AS180" s="1241">
        <f t="shared" si="98"/>
        <v>0</v>
      </c>
      <c r="AT180" s="1242" t="str">
        <f t="shared" si="89"/>
        <v/>
      </c>
      <c r="AU180" s="1245">
        <f t="shared" si="92"/>
        <v>0</v>
      </c>
      <c r="AV180" s="1246" t="str">
        <f t="shared" si="90"/>
        <v/>
      </c>
      <c r="AW180" s="1247"/>
      <c r="AX180" s="1248">
        <f t="shared" si="83"/>
        <v>0</v>
      </c>
      <c r="AY180" s="1249" t="str">
        <f t="shared" si="99"/>
        <v/>
      </c>
      <c r="AZ180" s="276" t="s">
        <v>22</v>
      </c>
      <c r="BA180" s="1221">
        <f t="shared" si="84"/>
        <v>0</v>
      </c>
      <c r="BB180" s="1222">
        <f t="shared" si="91"/>
        <v>0</v>
      </c>
      <c r="BC180"/>
      <c r="BL180"/>
      <c r="BM180"/>
      <c r="BN180"/>
      <c r="BO180"/>
      <c r="BP180"/>
      <c r="BQ180"/>
      <c r="BR180" s="1153" t="str">
        <f t="shared" si="78"/>
        <v>►</v>
      </c>
      <c r="BS180"/>
      <c r="BT180"/>
      <c r="BU180"/>
      <c r="BV180"/>
      <c r="BW180"/>
      <c r="BX180" s="1024"/>
      <c r="BY180"/>
      <c r="BZ180"/>
      <c r="CA180"/>
      <c r="CB180"/>
      <c r="CC180"/>
      <c r="CD180"/>
      <c r="CE180"/>
      <c r="CG180"/>
      <c r="CH180"/>
      <c r="CI180"/>
      <c r="CJ180"/>
      <c r="CK180"/>
      <c r="CL180"/>
      <c r="CM180"/>
      <c r="CO180"/>
      <c r="CP180"/>
      <c r="CQ180"/>
      <c r="CR180"/>
      <c r="CS180"/>
      <c r="CT180"/>
      <c r="CU180"/>
      <c r="CW180" s="3">
        <v>1</v>
      </c>
    </row>
    <row r="181" spans="1:101" s="877" customFormat="1" ht="21" customHeight="1">
      <c r="A181" s="1129" t="s">
        <v>22</v>
      </c>
      <c r="B181" s="1145" t="str">
        <f t="shared" si="77"/>
        <v>A</v>
      </c>
      <c r="C181" s="1190" cm="1">
        <f t="array" ref="C181">SUMPRODUCT(LEN(D181:J181))</f>
        <v>0</v>
      </c>
      <c r="D181" s="207"/>
      <c r="E181" s="212"/>
      <c r="F181" s="212"/>
      <c r="G181" s="212"/>
      <c r="H181" s="212"/>
      <c r="I181" s="212"/>
      <c r="J181" s="213"/>
      <c r="K181" s="528" t="s">
        <v>22</v>
      </c>
      <c r="L181" s="22" t="s">
        <v>11</v>
      </c>
      <c r="M181" s="23" t="str">
        <f>M187</f>
        <v>M MILLE-FEUILLE meringue et chiboust pamplemousse aux fraises des bois | pâtisserie--ENTREMET| Auteur &gt; VOUS</v>
      </c>
      <c r="N181" s="24">
        <f>N187</f>
        <v>1</v>
      </c>
      <c r="O181" s="24" t="str">
        <f>O187</f>
        <v>coupe</v>
      </c>
      <c r="P181" s="25" t="str">
        <f>P187</f>
        <v>Recette mère ► MILLE-FEUILLE  aux fraises des bois</v>
      </c>
      <c r="Q181" s="26" t="s">
        <v>22</v>
      </c>
      <c r="R181" s="27" t="s">
        <v>23</v>
      </c>
      <c r="S181" s="27"/>
      <c r="T181" s="2012" t="s">
        <v>57</v>
      </c>
      <c r="U181" s="2012"/>
      <c r="V181" s="2012"/>
      <c r="W181" s="2012"/>
      <c r="X181" s="2012"/>
      <c r="Y181" s="2012"/>
      <c r="Z181" s="2012"/>
      <c r="AA181" s="1754" t="s">
        <v>25</v>
      </c>
      <c r="AB181" s="1754"/>
      <c r="AC181" s="1736" t="str">
        <f>UPPER(LEFT(T181,1))</f>
        <v>M</v>
      </c>
      <c r="AD181" s="1230" t="str">
        <f t="shared" si="94"/>
        <v>►</v>
      </c>
      <c r="AE181" s="1231" t="str">
        <f t="shared" si="95"/>
        <v/>
      </c>
      <c r="AF181" s="1232">
        <f t="shared" si="80"/>
        <v>0</v>
      </c>
      <c r="AG181" s="1252">
        <f t="shared" si="85"/>
        <v>0</v>
      </c>
      <c r="AH181" s="1234">
        <f t="shared" si="86"/>
        <v>0</v>
      </c>
      <c r="AI181" s="1235">
        <f t="shared" si="87"/>
        <v>0</v>
      </c>
      <c r="AJ181" s="1236">
        <f t="shared" si="79"/>
        <v>0</v>
      </c>
      <c r="AK181" s="1253">
        <f t="shared" si="81"/>
        <v>0</v>
      </c>
      <c r="AL181" s="1254">
        <f t="shared" si="76"/>
        <v>0</v>
      </c>
      <c r="AM181" s="1268"/>
      <c r="AN181" s="1255" t="str">
        <f t="shared" si="93"/>
        <v/>
      </c>
      <c r="AO181" s="1256">
        <f t="shared" si="88"/>
        <v>0</v>
      </c>
      <c r="AP181" s="1257">
        <f t="shared" si="82"/>
        <v>0</v>
      </c>
      <c r="AQ181" s="1271" cm="1">
        <f t="array" ref="AQ181">IF(AF181&lt;&gt;1,0,IF(OR(AO181="",N(AO181)&lt;=0.000000001),"",IF(OR(AI181="",N(AI181)&lt;=0.000000001),0,IF(ISNUMBER(AO181),IFERROR(_xlfn.LET(_xlpm.r,_xlfn.XLOOKUP(U181,$BD$15:$BD$62,ROW($BD$15:$BD$62),_xlfn.XLOOKUP(U181,$BE$15:$BE$62,ROW($BE$15:$BE$62),_xlfn.XLOOKUP(U181,$BF$15:$BF$62,ROW($BF$15:$BF$62),""))),_xlpm.p,_xlpm.r-MIN(ROW($BD$15:$BD$62))+1,_xlpm.f,INDEX($BG$15:$BG$62,_xlpm.p),_xlpm.u,INDEX($BH$15:$BH$62,_xlpm.p),_xlpm.s,INDEX($BJ$15:$BJ$62,_xlpm.p),_xlpm.q,N(AO181)/_xlpm.f,IF(_xlpm.q&gt;=_xlpm.s,ROUND(_xlpm.q,1)&amp;" "&amp;U181&amp;" = "&amp;ROUND(_xlpm.q*_xlpm.f,1)&amp;" "&amp;_xlpm.u,ROUND(_xlpm.q,1)&amp;" "&amp;U181)),""),""))))</f>
        <v>0</v>
      </c>
      <c r="AR181" s="1259"/>
      <c r="AS181" s="1256">
        <f t="shared" si="98"/>
        <v>0</v>
      </c>
      <c r="AT181" s="1257" t="str">
        <f t="shared" si="89"/>
        <v/>
      </c>
      <c r="AU181" s="1260">
        <f t="shared" si="92"/>
        <v>0</v>
      </c>
      <c r="AV181" s="1261" t="str">
        <f t="shared" si="90"/>
        <v/>
      </c>
      <c r="AW181" s="1247"/>
      <c r="AX181" s="1262">
        <f t="shared" si="83"/>
        <v>0</v>
      </c>
      <c r="AY181" s="1249" t="str">
        <f t="shared" si="99"/>
        <v/>
      </c>
      <c r="AZ181" s="276" t="s">
        <v>22</v>
      </c>
      <c r="BA181" s="1221">
        <f t="shared" si="84"/>
        <v>0</v>
      </c>
      <c r="BB181" s="1222">
        <f t="shared" si="91"/>
        <v>0</v>
      </c>
      <c r="BC181"/>
      <c r="BL181"/>
      <c r="BM181"/>
      <c r="BN181"/>
      <c r="BO181"/>
      <c r="BP181"/>
      <c r="BQ181"/>
      <c r="BR181" s="1153" t="str">
        <f t="shared" si="78"/>
        <v>►</v>
      </c>
      <c r="BS181"/>
      <c r="BT181"/>
      <c r="BU181"/>
      <c r="BV181"/>
      <c r="BW181"/>
      <c r="BX181" s="1024"/>
      <c r="BY181"/>
      <c r="BZ181"/>
      <c r="CA181"/>
      <c r="CB181"/>
      <c r="CC181"/>
      <c r="CD181"/>
      <c r="CE181"/>
      <c r="CG181"/>
      <c r="CH181"/>
      <c r="CI181"/>
      <c r="CJ181"/>
      <c r="CK181"/>
      <c r="CL181"/>
      <c r="CM181"/>
      <c r="CO181"/>
      <c r="CP181"/>
      <c r="CQ181"/>
      <c r="CR181"/>
      <c r="CS181"/>
      <c r="CT181"/>
      <c r="CU181"/>
      <c r="CW181" s="3">
        <v>1</v>
      </c>
    </row>
    <row r="182" spans="1:101" s="877" customFormat="1" ht="21" customHeight="1">
      <c r="A182" s="1129" t="s">
        <v>22</v>
      </c>
      <c r="B182" s="1145" t="str">
        <f t="shared" si="77"/>
        <v>A</v>
      </c>
      <c r="C182" s="1190" cm="1">
        <f t="array" ref="C182">SUMPRODUCT(LEN(D182:J182))</f>
        <v>0</v>
      </c>
      <c r="D182" s="207"/>
      <c r="E182" s="212"/>
      <c r="F182" s="212"/>
      <c r="G182" s="212"/>
      <c r="H182" s="212"/>
      <c r="I182" s="212"/>
      <c r="J182" s="213"/>
      <c r="K182" s="528" t="s">
        <v>22</v>
      </c>
      <c r="L182" s="28" t="s">
        <v>11</v>
      </c>
      <c r="M182" s="29" t="str">
        <f>M187</f>
        <v>M MILLE-FEUILLE meringue et chiboust pamplemousse aux fraises des bois | pâtisserie--ENTREMET| Auteur &gt; VOUS</v>
      </c>
      <c r="N182" s="30">
        <f>N187</f>
        <v>1</v>
      </c>
      <c r="O182" s="30" t="str">
        <f>O187</f>
        <v>coupe</v>
      </c>
      <c r="P182" s="31" t="str">
        <f>P187</f>
        <v>Recette mère ► MILLE-FEUILLE  aux fraises des bois</v>
      </c>
      <c r="Q182" s="32" t="s">
        <v>29</v>
      </c>
      <c r="R182" s="33" t="s">
        <v>884</v>
      </c>
      <c r="S182" s="33"/>
      <c r="T182" s="2013"/>
      <c r="U182" s="2013"/>
      <c r="V182" s="2013"/>
      <c r="W182" s="2013"/>
      <c r="X182" s="2013"/>
      <c r="Y182" s="2013"/>
      <c r="Z182" s="2013"/>
      <c r="AA182" s="1755"/>
      <c r="AB182" s="1755"/>
      <c r="AC182" s="1737"/>
      <c r="AD182" s="1230" t="str">
        <f t="shared" si="94"/>
        <v>►</v>
      </c>
      <c r="AE182" s="1231" t="str">
        <f t="shared" si="95"/>
        <v/>
      </c>
      <c r="AF182" s="1232">
        <f t="shared" si="80"/>
        <v>0</v>
      </c>
      <c r="AG182" s="1252">
        <f t="shared" si="85"/>
        <v>0</v>
      </c>
      <c r="AH182" s="1234">
        <f t="shared" si="86"/>
        <v>0</v>
      </c>
      <c r="AI182" s="1235">
        <f t="shared" si="87"/>
        <v>0</v>
      </c>
      <c r="AJ182" s="1340">
        <f t="shared" si="79"/>
        <v>0</v>
      </c>
      <c r="AK182" s="1237">
        <f t="shared" si="81"/>
        <v>0</v>
      </c>
      <c r="AL182" s="1238">
        <f t="shared" si="76"/>
        <v>0</v>
      </c>
      <c r="AM182" s="1268"/>
      <c r="AN182" s="1240" t="str">
        <f t="shared" si="93"/>
        <v/>
      </c>
      <c r="AO182" s="1241">
        <f t="shared" si="88"/>
        <v>0</v>
      </c>
      <c r="AP182" s="1242">
        <f t="shared" si="82"/>
        <v>0</v>
      </c>
      <c r="AQ182" s="1269" cm="1">
        <f t="array" ref="AQ182">IF(AF182&lt;&gt;1,0,IF(OR(AO182="",N(AO182)&lt;=0.000000001),"",IF(OR(AI182="",N(AI182)&lt;=0.000000001),0,IF(ISNUMBER(AO182),IFERROR(_xlfn.LET(_xlpm.r,_xlfn.XLOOKUP(U182,$BD$15:$BD$62,ROW($BD$15:$BD$62),_xlfn.XLOOKUP(U182,$BE$15:$BE$62,ROW($BE$15:$BE$62),_xlfn.XLOOKUP(U182,$BF$15:$BF$62,ROW($BF$15:$BF$62),""))),_xlpm.p,_xlpm.r-MIN(ROW($BD$15:$BD$62))+1,_xlpm.f,INDEX($BG$15:$BG$62,_xlpm.p),_xlpm.u,INDEX($BH$15:$BH$62,_xlpm.p),_xlpm.s,INDEX($BJ$15:$BJ$62,_xlpm.p),_xlpm.q,N(AO182)/_xlpm.f,IF(_xlpm.q&gt;=_xlpm.s,ROUND(_xlpm.q,1)&amp;" "&amp;U182&amp;" = "&amp;ROUND(_xlpm.q*_xlpm.f,1)&amp;" "&amp;_xlpm.u,ROUND(_xlpm.q,1)&amp;" "&amp;U182)),""),""))))</f>
        <v>0</v>
      </c>
      <c r="AR182" s="1259"/>
      <c r="AS182" s="1241">
        <f t="shared" si="98"/>
        <v>0</v>
      </c>
      <c r="AT182" s="1242" t="str">
        <f t="shared" si="89"/>
        <v/>
      </c>
      <c r="AU182" s="1245">
        <f t="shared" si="92"/>
        <v>0</v>
      </c>
      <c r="AV182" s="1246" t="str">
        <f t="shared" si="90"/>
        <v/>
      </c>
      <c r="AW182" s="1247"/>
      <c r="AX182" s="1248">
        <f t="shared" si="83"/>
        <v>0</v>
      </c>
      <c r="AY182" s="1249" t="str">
        <f t="shared" si="99"/>
        <v/>
      </c>
      <c r="AZ182" s="276" t="s">
        <v>22</v>
      </c>
      <c r="BA182" s="1221">
        <f t="shared" si="84"/>
        <v>0</v>
      </c>
      <c r="BB182" s="1222">
        <f t="shared" si="91"/>
        <v>0</v>
      </c>
      <c r="BC182"/>
      <c r="BL182"/>
      <c r="BM182"/>
      <c r="BN182"/>
      <c r="BO182"/>
      <c r="BP182"/>
      <c r="BQ182"/>
      <c r="BR182" s="1153" t="str">
        <f t="shared" si="78"/>
        <v>►</v>
      </c>
      <c r="BS182"/>
      <c r="BT182"/>
      <c r="BU182"/>
      <c r="BV182"/>
      <c r="BW182"/>
      <c r="BX182" s="1024"/>
      <c r="BY182"/>
      <c r="BZ182"/>
      <c r="CA182"/>
      <c r="CB182"/>
      <c r="CC182"/>
      <c r="CD182"/>
      <c r="CE182"/>
      <c r="CG182"/>
      <c r="CH182"/>
      <c r="CI182"/>
      <c r="CJ182"/>
      <c r="CK182"/>
      <c r="CL182"/>
      <c r="CM182"/>
      <c r="CO182"/>
      <c r="CP182"/>
      <c r="CQ182"/>
      <c r="CR182"/>
      <c r="CS182"/>
      <c r="CT182"/>
      <c r="CU182"/>
      <c r="CW182" s="3">
        <v>1</v>
      </c>
    </row>
    <row r="183" spans="1:101" s="877" customFormat="1" ht="21" customHeight="1">
      <c r="A183" s="1129" t="s">
        <v>22</v>
      </c>
      <c r="B183" s="1145" t="str">
        <f t="shared" si="77"/>
        <v>A</v>
      </c>
      <c r="C183" s="1190" cm="1">
        <f t="array" ref="C183">SUMPRODUCT(LEN(D183:J183))</f>
        <v>0</v>
      </c>
      <c r="D183" s="207"/>
      <c r="E183" s="212"/>
      <c r="F183" s="212"/>
      <c r="G183" s="212"/>
      <c r="H183" s="212"/>
      <c r="I183" s="212"/>
      <c r="J183" s="213"/>
      <c r="K183" s="528" t="s">
        <v>22</v>
      </c>
      <c r="L183" s="28" t="s">
        <v>11</v>
      </c>
      <c r="M183" s="34" t="str">
        <f>M187</f>
        <v>M MILLE-FEUILLE meringue et chiboust pamplemousse aux fraises des bois | pâtisserie--ENTREMET| Auteur &gt; VOUS</v>
      </c>
      <c r="N183" s="35">
        <f>N187</f>
        <v>1</v>
      </c>
      <c r="O183" s="35" t="str">
        <f>O187</f>
        <v>coupe</v>
      </c>
      <c r="P183" s="36" t="str">
        <f>P187</f>
        <v>Recette mère ► MILLE-FEUILLE  aux fraises des bois</v>
      </c>
      <c r="Q183" s="37"/>
      <c r="R183" s="38" t="s">
        <v>31</v>
      </c>
      <c r="S183" s="39"/>
      <c r="T183" s="40" t="s">
        <v>32</v>
      </c>
      <c r="U183" s="41" t="s">
        <v>59</v>
      </c>
      <c r="V183" s="9"/>
      <c r="W183" s="41"/>
      <c r="X183" s="41"/>
      <c r="Y183" s="41"/>
      <c r="Z183" s="42"/>
      <c r="AA183" s="9"/>
      <c r="AB183" s="9"/>
      <c r="AC183" s="43"/>
      <c r="AD183" s="1230" t="str">
        <f t="shared" si="94"/>
        <v>►</v>
      </c>
      <c r="AE183" s="1231" t="str">
        <f t="shared" si="95"/>
        <v/>
      </c>
      <c r="AF183" s="1232">
        <f t="shared" si="80"/>
        <v>0</v>
      </c>
      <c r="AG183" s="1252">
        <f t="shared" si="85"/>
        <v>0</v>
      </c>
      <c r="AH183" s="1234">
        <f t="shared" si="86"/>
        <v>0</v>
      </c>
      <c r="AI183" s="1235">
        <f t="shared" si="87"/>
        <v>0</v>
      </c>
      <c r="AJ183" s="1235">
        <f>_xlfn.LET(_xlpm.EPS,0.000000001,_xlpm.q,N(Q183),_xlpm.x,N(Z183),_xlpm.z,N(AB183),IF(AI183=0,0,IF(SUM(ABS(_xlpm.q),ABS(_xlpm.x),ABS(_xlpm.z))&gt;_xlpm.EPS,O183,"")))</f>
        <v>0</v>
      </c>
      <c r="AK183" s="1253">
        <f t="shared" si="81"/>
        <v>0</v>
      </c>
      <c r="AL183" s="1254">
        <f t="shared" si="76"/>
        <v>0</v>
      </c>
      <c r="AM183" s="1268"/>
      <c r="AN183" s="1255" t="str">
        <f t="shared" si="93"/>
        <v/>
      </c>
      <c r="AO183" s="1256">
        <f t="shared" si="88"/>
        <v>0</v>
      </c>
      <c r="AP183" s="1257">
        <f t="shared" si="82"/>
        <v>0</v>
      </c>
      <c r="AQ183" s="1271" cm="1">
        <f t="array" ref="AQ183">IF(AF183&lt;&gt;1,0,IF(OR(AO183="",N(AO183)&lt;=0.000000001),"",IF(OR(AI183="",N(AI183)&lt;=0.000000001),0,IF(ISNUMBER(AO183),IFERROR(_xlfn.LET(_xlpm.r,_xlfn.XLOOKUP(U183,$BD$15:$BD$62,ROW($BD$15:$BD$62),_xlfn.XLOOKUP(U183,$BE$15:$BE$62,ROW($BE$15:$BE$62),_xlfn.XLOOKUP(U183,$BF$15:$BF$62,ROW($BF$15:$BF$62),""))),_xlpm.p,_xlpm.r-MIN(ROW($BD$15:$BD$62))+1,_xlpm.f,INDEX($BG$15:$BG$62,_xlpm.p),_xlpm.u,INDEX($BH$15:$BH$62,_xlpm.p),_xlpm.s,INDEX($BJ$15:$BJ$62,_xlpm.p),_xlpm.q,N(AO183)/_xlpm.f,IF(_xlpm.q&gt;=_xlpm.s,ROUND(_xlpm.q,1)&amp;" "&amp;U183&amp;" = "&amp;ROUND(_xlpm.q*_xlpm.f,1)&amp;" "&amp;_xlpm.u,ROUND(_xlpm.q,1)&amp;" "&amp;U183)),""),""))))</f>
        <v>0</v>
      </c>
      <c r="AR183" s="1259"/>
      <c r="AS183" s="1256">
        <f t="shared" si="98"/>
        <v>0</v>
      </c>
      <c r="AT183" s="1257" t="str">
        <f t="shared" si="89"/>
        <v/>
      </c>
      <c r="AU183" s="1260">
        <f t="shared" si="92"/>
        <v>0</v>
      </c>
      <c r="AV183" s="1261" t="str">
        <f t="shared" si="90"/>
        <v/>
      </c>
      <c r="AW183" s="1247"/>
      <c r="AX183" s="1262">
        <f t="shared" si="83"/>
        <v>0</v>
      </c>
      <c r="AY183" s="1249" t="str">
        <f t="shared" si="99"/>
        <v/>
      </c>
      <c r="AZ183" s="276" t="s">
        <v>22</v>
      </c>
      <c r="BA183" s="1221">
        <f t="shared" si="84"/>
        <v>0</v>
      </c>
      <c r="BB183" s="1222">
        <f t="shared" si="91"/>
        <v>0</v>
      </c>
      <c r="BC183"/>
      <c r="BL183"/>
      <c r="BM183"/>
      <c r="BN183"/>
      <c r="BO183"/>
      <c r="BP183"/>
      <c r="BQ183"/>
      <c r="BR183" s="1153" t="str">
        <f t="shared" si="78"/>
        <v>►</v>
      </c>
      <c r="BS183"/>
      <c r="BT183"/>
      <c r="BU183"/>
      <c r="BV183"/>
      <c r="BW183"/>
      <c r="BX183" s="1024"/>
      <c r="BY183"/>
      <c r="BZ183"/>
      <c r="CA183"/>
      <c r="CB183"/>
      <c r="CC183"/>
      <c r="CD183"/>
      <c r="CE183"/>
      <c r="CG183"/>
      <c r="CH183"/>
      <c r="CI183"/>
      <c r="CJ183"/>
      <c r="CK183"/>
      <c r="CL183"/>
      <c r="CM183"/>
      <c r="CO183"/>
      <c r="CP183"/>
      <c r="CQ183"/>
      <c r="CR183"/>
      <c r="CS183"/>
      <c r="CT183"/>
      <c r="CU183"/>
      <c r="CW183" s="3">
        <v>1</v>
      </c>
    </row>
    <row r="184" spans="1:101" s="877" customFormat="1" ht="21" customHeight="1">
      <c r="A184" s="1129" t="s">
        <v>22</v>
      </c>
      <c r="B184" s="1145" t="str">
        <f t="shared" si="77"/>
        <v>A</v>
      </c>
      <c r="C184" s="1190" cm="1">
        <f t="array" ref="C184">SUMPRODUCT(LEN(D184:J184))</f>
        <v>0</v>
      </c>
      <c r="D184" s="207"/>
      <c r="E184" s="212"/>
      <c r="F184" s="212"/>
      <c r="G184" s="212"/>
      <c r="H184" s="212"/>
      <c r="I184" s="212"/>
      <c r="J184" s="213"/>
      <c r="K184" s="528" t="s">
        <v>22</v>
      </c>
      <c r="L184" s="28" t="s">
        <v>11</v>
      </c>
      <c r="M184" s="34" t="str">
        <f>M187</f>
        <v>M MILLE-FEUILLE meringue et chiboust pamplemousse aux fraises des bois | pâtisserie--ENTREMET| Auteur &gt; VOUS</v>
      </c>
      <c r="N184" s="35">
        <f>N187</f>
        <v>1</v>
      </c>
      <c r="O184" s="35" t="str">
        <f>O187</f>
        <v>coupe</v>
      </c>
      <c r="P184" s="36" t="str">
        <f>P187</f>
        <v>Recette mère ► MILLE-FEUILLE  aux fraises des bois</v>
      </c>
      <c r="Q184" s="44" t="s">
        <v>33</v>
      </c>
      <c r="R184" s="45"/>
      <c r="S184" s="45"/>
      <c r="T184" s="46" t="s">
        <v>34</v>
      </c>
      <c r="U184" s="1738" t="str">
        <f>V187&amp;" "&amp;W187&amp;" ► Famille = "&amp;AA181&amp;" ► "&amp;T181&amp;" "&amp;Z184&amp;" "&amp;AA184&amp;" "&amp;AB184&amp;" "&amp;AC184</f>
        <v>Recette mère ► MILLE-FEUILLE  aux fraises des bois ► Famille = pâtisserie--ENTREMET ► MILLE-FEUILLE meringue et chiboust pamplemousse aux fraises des bois  ⓫  Dupliquée pour 5 coupes</v>
      </c>
      <c r="V184" s="1738"/>
      <c r="W184" s="1738"/>
      <c r="X184" s="47"/>
      <c r="Y184" s="47"/>
      <c r="Z184" s="42"/>
      <c r="AA184" s="48" t="s">
        <v>36</v>
      </c>
      <c r="AB184" s="49">
        <v>5</v>
      </c>
      <c r="AC184" s="50" t="str">
        <f>AC186</f>
        <v>coupes</v>
      </c>
      <c r="AD184" s="1230" t="str">
        <f t="shared" si="94"/>
        <v>►</v>
      </c>
      <c r="AE184" s="1231" t="str">
        <f t="shared" si="95"/>
        <v/>
      </c>
      <c r="AF184" s="1232">
        <f t="shared" si="80"/>
        <v>0</v>
      </c>
      <c r="AG184" s="1252">
        <f t="shared" si="85"/>
        <v>0</v>
      </c>
      <c r="AH184" s="1234">
        <f t="shared" si="86"/>
        <v>0</v>
      </c>
      <c r="AI184" s="1235">
        <f t="shared" si="87"/>
        <v>0</v>
      </c>
      <c r="AJ184" s="1235">
        <f t="shared" ref="AJ184:AJ247" si="100">_xlfn.LET(_xlpm.EPS,0.000000001,_xlpm.q,N(Q184),_xlpm.x,N(Z184),_xlpm.z,N(AB184),IF(AI184=0,0,IF(SUM(ABS(_xlpm.q),ABS(_xlpm.x),ABS(_xlpm.z))&gt;_xlpm.EPS,O184,"")))</f>
        <v>0</v>
      </c>
      <c r="AK184" s="1237">
        <f t="shared" si="81"/>
        <v>0</v>
      </c>
      <c r="AL184" s="1238">
        <f t="shared" si="76"/>
        <v>0</v>
      </c>
      <c r="AM184" s="1268"/>
      <c r="AN184" s="1240" t="str">
        <f t="shared" si="93"/>
        <v/>
      </c>
      <c r="AO184" s="1241">
        <f t="shared" si="88"/>
        <v>0</v>
      </c>
      <c r="AP184" s="1242">
        <f t="shared" si="82"/>
        <v>0</v>
      </c>
      <c r="AQ184" s="1269" cm="1">
        <f t="array" ref="AQ184">IF(AF184&lt;&gt;1,0,IF(OR(AO184="",N(AO184)&lt;=0.000000001),"",IF(OR(AI184="",N(AI184)&lt;=0.000000001),0,IF(ISNUMBER(AO184),IFERROR(_xlfn.LET(_xlpm.r,_xlfn.XLOOKUP(U184,$BD$15:$BD$62,ROW($BD$15:$BD$62),_xlfn.XLOOKUP(U184,$BE$15:$BE$62,ROW($BE$15:$BE$62),_xlfn.XLOOKUP(U184,$BF$15:$BF$62,ROW($BF$15:$BF$62),""))),_xlpm.p,_xlpm.r-MIN(ROW($BD$15:$BD$62))+1,_xlpm.f,INDEX($BG$15:$BG$62,_xlpm.p),_xlpm.u,INDEX($BH$15:$BH$62,_xlpm.p),_xlpm.s,INDEX($BJ$15:$BJ$62,_xlpm.p),_xlpm.q,N(AO184)/_xlpm.f,IF(_xlpm.q&gt;=_xlpm.s,ROUND(_xlpm.q,1)&amp;" "&amp;U184&amp;" = "&amp;ROUND(_xlpm.q*_xlpm.f,1)&amp;" "&amp;_xlpm.u,ROUND(_xlpm.q,1)&amp;" "&amp;U184)),""),""))))</f>
        <v>0</v>
      </c>
      <c r="AR184" s="1259"/>
      <c r="AS184" s="1241">
        <f t="shared" si="98"/>
        <v>0</v>
      </c>
      <c r="AT184" s="1242" t="str">
        <f t="shared" si="89"/>
        <v/>
      </c>
      <c r="AU184" s="1245">
        <f t="shared" si="92"/>
        <v>0</v>
      </c>
      <c r="AV184" s="1246" t="str">
        <f t="shared" si="90"/>
        <v/>
      </c>
      <c r="AW184" s="1247"/>
      <c r="AX184" s="1248">
        <f t="shared" si="83"/>
        <v>0</v>
      </c>
      <c r="AY184" s="1249" t="str">
        <f t="shared" si="99"/>
        <v/>
      </c>
      <c r="AZ184" s="276" t="s">
        <v>22</v>
      </c>
      <c r="BA184" s="1221">
        <f t="shared" si="84"/>
        <v>0</v>
      </c>
      <c r="BB184" s="1222">
        <f t="shared" si="91"/>
        <v>0</v>
      </c>
      <c r="BC184"/>
      <c r="BL184"/>
      <c r="BM184"/>
      <c r="BN184"/>
      <c r="BO184"/>
      <c r="BP184"/>
      <c r="BQ184"/>
      <c r="BR184" s="1153" t="str">
        <f t="shared" si="78"/>
        <v>►</v>
      </c>
      <c r="BS184"/>
      <c r="BT184"/>
      <c r="BU184"/>
      <c r="BV184"/>
      <c r="BW184"/>
      <c r="BX184" s="1024"/>
      <c r="BY184"/>
      <c r="BZ184"/>
      <c r="CA184"/>
      <c r="CB184"/>
      <c r="CC184"/>
      <c r="CD184"/>
      <c r="CE184"/>
      <c r="CG184"/>
      <c r="CH184"/>
      <c r="CI184"/>
      <c r="CJ184"/>
      <c r="CK184"/>
      <c r="CL184"/>
      <c r="CM184"/>
      <c r="CO184"/>
      <c r="CP184"/>
      <c r="CQ184"/>
      <c r="CR184"/>
      <c r="CS184"/>
      <c r="CT184"/>
      <c r="CU184"/>
      <c r="CW184" s="3">
        <v>1</v>
      </c>
    </row>
    <row r="185" spans="1:101" s="877" customFormat="1" ht="21" customHeight="1">
      <c r="A185" s="1129" t="s">
        <v>22</v>
      </c>
      <c r="B185" s="1145" t="str">
        <f t="shared" si="77"/>
        <v>A</v>
      </c>
      <c r="C185" s="1190" cm="1">
        <f t="array" ref="C185">SUMPRODUCT(LEN(D185:J185))</f>
        <v>0</v>
      </c>
      <c r="D185" s="207"/>
      <c r="E185" s="212"/>
      <c r="F185" s="212"/>
      <c r="G185" s="212"/>
      <c r="H185" s="212"/>
      <c r="I185" s="212"/>
      <c r="J185" s="213"/>
      <c r="K185" s="528" t="s">
        <v>22</v>
      </c>
      <c r="L185" s="28" t="s">
        <v>11</v>
      </c>
      <c r="M185" s="34" t="str">
        <f>M187</f>
        <v>M MILLE-FEUILLE meringue et chiboust pamplemousse aux fraises des bois | pâtisserie--ENTREMET| Auteur &gt; VOUS</v>
      </c>
      <c r="N185" s="35">
        <f>N187</f>
        <v>1</v>
      </c>
      <c r="O185" s="35" t="str">
        <f>O187</f>
        <v>coupe</v>
      </c>
      <c r="P185" s="36" t="str">
        <f>P187</f>
        <v>Recette mère ► MILLE-FEUILLE  aux fraises des bois</v>
      </c>
      <c r="Q185" s="54">
        <v>1</v>
      </c>
      <c r="R185" s="55" t="s">
        <v>2073</v>
      </c>
      <c r="S185" s="44"/>
      <c r="T185" s="44"/>
      <c r="U185" s="1738"/>
      <c r="V185" s="1738"/>
      <c r="W185" s="1738"/>
      <c r="X185" s="47"/>
      <c r="Y185" s="47"/>
      <c r="Z185" s="56"/>
      <c r="AA185" s="9"/>
      <c r="AB185" s="57" t="s">
        <v>41</v>
      </c>
      <c r="AC185" s="58" t="s">
        <v>42</v>
      </c>
      <c r="AD185" s="1230" t="str">
        <f t="shared" si="94"/>
        <v>►</v>
      </c>
      <c r="AE185" s="1231" t="str">
        <f t="shared" si="95"/>
        <v/>
      </c>
      <c r="AF185" s="1232">
        <f t="shared" si="80"/>
        <v>0</v>
      </c>
      <c r="AG185" s="1252">
        <f t="shared" si="85"/>
        <v>0</v>
      </c>
      <c r="AH185" s="1234">
        <f t="shared" si="86"/>
        <v>0</v>
      </c>
      <c r="AI185" s="1235">
        <f t="shared" si="87"/>
        <v>0</v>
      </c>
      <c r="AJ185" s="1235">
        <f t="shared" si="100"/>
        <v>0</v>
      </c>
      <c r="AK185" s="1253">
        <f t="shared" si="81"/>
        <v>0</v>
      </c>
      <c r="AL185" s="1254">
        <f t="shared" si="76"/>
        <v>0</v>
      </c>
      <c r="AM185" s="1268"/>
      <c r="AN185" s="1255" t="str">
        <f t="shared" si="93"/>
        <v/>
      </c>
      <c r="AO185" s="1256">
        <f t="shared" si="88"/>
        <v>0</v>
      </c>
      <c r="AP185" s="1257">
        <f t="shared" si="82"/>
        <v>0</v>
      </c>
      <c r="AQ185" s="1271" cm="1">
        <f t="array" ref="AQ185">IF(AF185&lt;&gt;1,0,IF(OR(AO185="",N(AO185)&lt;=0.000000001),"",IF(OR(AI185="",N(AI185)&lt;=0.000000001),0,IF(ISNUMBER(AO185),IFERROR(_xlfn.LET(_xlpm.r,_xlfn.XLOOKUP(U185,$BD$15:$BD$62,ROW($BD$15:$BD$62),_xlfn.XLOOKUP(U185,$BE$15:$BE$62,ROW($BE$15:$BE$62),_xlfn.XLOOKUP(U185,$BF$15:$BF$62,ROW($BF$15:$BF$62),""))),_xlpm.p,_xlpm.r-MIN(ROW($BD$15:$BD$62))+1,_xlpm.f,INDEX($BG$15:$BG$62,_xlpm.p),_xlpm.u,INDEX($BH$15:$BH$62,_xlpm.p),_xlpm.s,INDEX($BJ$15:$BJ$62,_xlpm.p),_xlpm.q,N(AO185)/_xlpm.f,IF(_xlpm.q&gt;=_xlpm.s,ROUND(_xlpm.q,1)&amp;" "&amp;U185&amp;" = "&amp;ROUND(_xlpm.q*_xlpm.f,1)&amp;" "&amp;_xlpm.u,ROUND(_xlpm.q,1)&amp;" "&amp;U185)),""),""))))</f>
        <v>0</v>
      </c>
      <c r="AR185" s="1259"/>
      <c r="AS185" s="1256">
        <f t="shared" si="98"/>
        <v>0</v>
      </c>
      <c r="AT185" s="1257" t="str">
        <f t="shared" si="89"/>
        <v/>
      </c>
      <c r="AU185" s="1260">
        <f t="shared" si="92"/>
        <v>0</v>
      </c>
      <c r="AV185" s="1261" t="str">
        <f t="shared" si="90"/>
        <v/>
      </c>
      <c r="AW185" s="1247"/>
      <c r="AX185" s="1262">
        <f t="shared" si="83"/>
        <v>0</v>
      </c>
      <c r="AY185" s="1249" t="str">
        <f t="shared" si="99"/>
        <v/>
      </c>
      <c r="AZ185" s="276" t="s">
        <v>22</v>
      </c>
      <c r="BA185" s="1221">
        <f t="shared" si="84"/>
        <v>0</v>
      </c>
      <c r="BB185" s="1222">
        <f t="shared" si="91"/>
        <v>0</v>
      </c>
      <c r="BC185"/>
      <c r="BL185"/>
      <c r="BM185"/>
      <c r="BN185"/>
      <c r="BO185"/>
      <c r="BP185"/>
      <c r="BQ185"/>
      <c r="BR185" s="1153" t="str">
        <f t="shared" si="78"/>
        <v>►</v>
      </c>
      <c r="BS185"/>
      <c r="BT185"/>
      <c r="BU185"/>
      <c r="BV185"/>
      <c r="BW185"/>
      <c r="BX185" s="1024"/>
      <c r="BY185"/>
      <c r="BZ185"/>
      <c r="CA185"/>
      <c r="CB185"/>
      <c r="CC185"/>
      <c r="CD185"/>
      <c r="CE185"/>
      <c r="CG185"/>
      <c r="CH185"/>
      <c r="CI185"/>
      <c r="CJ185"/>
      <c r="CK185"/>
      <c r="CL185"/>
      <c r="CM185"/>
      <c r="CO185"/>
      <c r="CP185"/>
      <c r="CQ185"/>
      <c r="CR185"/>
      <c r="CS185"/>
      <c r="CT185"/>
      <c r="CU185"/>
      <c r="CW185" s="3">
        <v>1</v>
      </c>
    </row>
    <row r="186" spans="1:101" s="877" customFormat="1" ht="21" customHeight="1">
      <c r="A186" s="1129" t="s">
        <v>22</v>
      </c>
      <c r="B186" s="1145" t="str">
        <f t="shared" si="77"/>
        <v>►</v>
      </c>
      <c r="C186" s="1190" cm="1">
        <f t="array" ref="C186">SUMPRODUCT(LEN(D186:J186))</f>
        <v>0</v>
      </c>
      <c r="D186" s="207"/>
      <c r="E186" s="212"/>
      <c r="F186" s="212"/>
      <c r="G186" s="212"/>
      <c r="H186" s="212"/>
      <c r="I186" s="212"/>
      <c r="J186" s="213"/>
      <c r="K186" s="528" t="s">
        <v>22</v>
      </c>
      <c r="L186" s="28" t="s">
        <v>16</v>
      </c>
      <c r="M186" s="34" t="str">
        <f>M187</f>
        <v>M MILLE-FEUILLE meringue et chiboust pamplemousse aux fraises des bois | pâtisserie--ENTREMET| Auteur &gt; VOUS</v>
      </c>
      <c r="N186" s="35">
        <f>N187</f>
        <v>1</v>
      </c>
      <c r="O186" s="35" t="str">
        <f>O187</f>
        <v>coupe</v>
      </c>
      <c r="P186" s="36" t="str">
        <f>P187</f>
        <v>Recette mère ► MILLE-FEUILLE  aux fraises des bois</v>
      </c>
      <c r="Q186" s="63" t="s">
        <v>51</v>
      </c>
      <c r="R186" s="64">
        <f>Z221</f>
        <v>1.5710000000000002</v>
      </c>
      <c r="S186" s="65"/>
      <c r="T186" s="65"/>
      <c r="U186" s="66"/>
      <c r="V186" s="66"/>
      <c r="W186" s="66"/>
      <c r="X186" s="66"/>
      <c r="Y186" s="66"/>
      <c r="Z186"/>
      <c r="AA186" s="67" t="s">
        <v>52</v>
      </c>
      <c r="AB186" s="1345">
        <v>1.5</v>
      </c>
      <c r="AC186" s="68" t="s">
        <v>2074</v>
      </c>
      <c r="AD186" s="1230" t="str">
        <f t="shared" si="94"/>
        <v>►</v>
      </c>
      <c r="AE186" s="1231" t="str">
        <f t="shared" si="95"/>
        <v/>
      </c>
      <c r="AF186" s="1232">
        <f t="shared" si="80"/>
        <v>0</v>
      </c>
      <c r="AG186" s="1252">
        <f t="shared" si="85"/>
        <v>0</v>
      </c>
      <c r="AH186" s="1234">
        <f t="shared" si="86"/>
        <v>0</v>
      </c>
      <c r="AI186" s="1235">
        <f t="shared" si="87"/>
        <v>0</v>
      </c>
      <c r="AJ186" s="1235">
        <f t="shared" si="100"/>
        <v>0</v>
      </c>
      <c r="AK186" s="1237">
        <f t="shared" si="81"/>
        <v>0</v>
      </c>
      <c r="AL186" s="1238">
        <f t="shared" si="76"/>
        <v>0</v>
      </c>
      <c r="AM186" s="1268"/>
      <c r="AN186" s="1240" t="str">
        <f t="shared" si="93"/>
        <v/>
      </c>
      <c r="AO186" s="1241">
        <f t="shared" si="88"/>
        <v>0</v>
      </c>
      <c r="AP186" s="1242">
        <f t="shared" si="82"/>
        <v>0</v>
      </c>
      <c r="AQ186" s="1269" cm="1">
        <f t="array" ref="AQ186">IF(AF186&lt;&gt;1,0,IF(OR(AO186="",N(AO186)&lt;=0.000000001),"",IF(OR(AI186="",N(AI186)&lt;=0.000000001),0,IF(ISNUMBER(AO186),IFERROR(_xlfn.LET(_xlpm.r,_xlfn.XLOOKUP(U186,$BD$15:$BD$62,ROW($BD$15:$BD$62),_xlfn.XLOOKUP(U186,$BE$15:$BE$62,ROW($BE$15:$BE$62),_xlfn.XLOOKUP(U186,$BF$15:$BF$62,ROW($BF$15:$BF$62),""))),_xlpm.p,_xlpm.r-MIN(ROW($BD$15:$BD$62))+1,_xlpm.f,INDEX($BG$15:$BG$62,_xlpm.p),_xlpm.u,INDEX($BH$15:$BH$62,_xlpm.p),_xlpm.s,INDEX($BJ$15:$BJ$62,_xlpm.p),_xlpm.q,N(AO186)/_xlpm.f,IF(_xlpm.q&gt;=_xlpm.s,ROUND(_xlpm.q,1)&amp;" "&amp;U186&amp;" = "&amp;ROUND(_xlpm.q*_xlpm.f,1)&amp;" "&amp;_xlpm.u,ROUND(_xlpm.q,1)&amp;" "&amp;U186)),""),""))))</f>
        <v>0</v>
      </c>
      <c r="AR186" s="1259"/>
      <c r="AS186" s="1241">
        <f t="shared" si="98"/>
        <v>0</v>
      </c>
      <c r="AT186" s="1242" t="str">
        <f t="shared" si="89"/>
        <v/>
      </c>
      <c r="AU186" s="1245">
        <f t="shared" si="92"/>
        <v>0</v>
      </c>
      <c r="AV186" s="1246" t="str">
        <f t="shared" si="90"/>
        <v/>
      </c>
      <c r="AW186" s="1247"/>
      <c r="AX186" s="1248">
        <f t="shared" si="83"/>
        <v>0</v>
      </c>
      <c r="AY186" s="1249" t="str">
        <f t="shared" si="99"/>
        <v/>
      </c>
      <c r="AZ186" s="276" t="s">
        <v>22</v>
      </c>
      <c r="BA186" s="1221">
        <f t="shared" si="84"/>
        <v>0</v>
      </c>
      <c r="BB186" s="1222">
        <f t="shared" si="91"/>
        <v>0</v>
      </c>
      <c r="BC186"/>
      <c r="BL186"/>
      <c r="BM186"/>
      <c r="BN186"/>
      <c r="BO186"/>
      <c r="BP186"/>
      <c r="BQ186"/>
      <c r="BR186" s="1153" t="str">
        <f t="shared" si="78"/>
        <v>►</v>
      </c>
      <c r="BS186"/>
      <c r="BT186"/>
      <c r="BU186"/>
      <c r="BV186"/>
      <c r="BW186"/>
      <c r="BX186" s="1024"/>
      <c r="BY186"/>
      <c r="BZ186"/>
      <c r="CA186"/>
      <c r="CB186"/>
      <c r="CC186"/>
      <c r="CD186"/>
      <c r="CE186"/>
      <c r="CG186"/>
      <c r="CH186"/>
      <c r="CI186"/>
      <c r="CJ186"/>
      <c r="CK186"/>
      <c r="CL186"/>
      <c r="CM186"/>
      <c r="CO186"/>
      <c r="CP186"/>
      <c r="CQ186"/>
      <c r="CR186"/>
      <c r="CS186"/>
      <c r="CT186"/>
      <c r="CU186"/>
      <c r="CW186" s="3">
        <v>1</v>
      </c>
    </row>
    <row r="187" spans="1:101" s="877" customFormat="1" ht="21" customHeight="1">
      <c r="A187" s="1129" t="s">
        <v>22</v>
      </c>
      <c r="B187" s="1145" t="str">
        <f t="shared" si="77"/>
        <v>►</v>
      </c>
      <c r="C187" s="1190" cm="1">
        <f t="array" ref="C187">SUMPRODUCT(LEN(D187:J187))</f>
        <v>0</v>
      </c>
      <c r="D187" s="207"/>
      <c r="E187" s="212"/>
      <c r="F187" s="212"/>
      <c r="G187" s="212"/>
      <c r="H187" s="212"/>
      <c r="I187" s="212"/>
      <c r="J187" s="213"/>
      <c r="K187" s="528" t="s">
        <v>22</v>
      </c>
      <c r="L187" s="73" t="s">
        <v>16</v>
      </c>
      <c r="M187" s="74" t="str">
        <f>Q187</f>
        <v>M MILLE-FEUILLE meringue et chiboust pamplemousse aux fraises des bois | pâtisserie--ENTREMET| Auteur &gt; VOUS</v>
      </c>
      <c r="N187" s="75">
        <f>Q185</f>
        <v>1</v>
      </c>
      <c r="O187" s="74" t="str">
        <f>R185</f>
        <v>coupe</v>
      </c>
      <c r="P187" s="76" t="str">
        <f>V187&amp;" "&amp;W187</f>
        <v>Recette mère ► MILLE-FEUILLE  aux fraises des bois</v>
      </c>
      <c r="Q187" s="77" t="str">
        <f>UPPER(LEFT(T181,1))&amp;" "&amp;T181&amp;" | "&amp;AA181&amp;"| "&amp;T183&amp;" "&amp;U183</f>
        <v>M MILLE-FEUILLE meringue et chiboust pamplemousse aux fraises des bois | pâtisserie--ENTREMET| Auteur &gt; VOUS</v>
      </c>
      <c r="R187" s="78" t="s">
        <v>55</v>
      </c>
      <c r="S187" s="1739" t="s">
        <v>56</v>
      </c>
      <c r="T187" s="1739"/>
      <c r="U187" s="1739"/>
      <c r="V187" s="79" t="str">
        <f>IF(ISTEXT(W187),"Recette mère ►",R187)</f>
        <v>Recette mère ►</v>
      </c>
      <c r="W187" s="80" t="s">
        <v>3417</v>
      </c>
      <c r="X187" s="80"/>
      <c r="Y187" s="80"/>
      <c r="Z187" s="1346" t="s">
        <v>12</v>
      </c>
      <c r="AA187" s="81"/>
      <c r="AB187" s="81"/>
      <c r="AC187" s="82"/>
      <c r="AD187" s="1230" t="str">
        <f t="shared" si="94"/>
        <v>►</v>
      </c>
      <c r="AE187" s="1231" t="str">
        <f t="shared" si="95"/>
        <v/>
      </c>
      <c r="AF187" s="1232">
        <f t="shared" si="80"/>
        <v>0</v>
      </c>
      <c r="AG187" s="1252">
        <f t="shared" si="85"/>
        <v>0</v>
      </c>
      <c r="AH187" s="1234">
        <f t="shared" si="86"/>
        <v>0</v>
      </c>
      <c r="AI187" s="1235">
        <f t="shared" si="87"/>
        <v>0</v>
      </c>
      <c r="AJ187" s="1235">
        <f t="shared" si="100"/>
        <v>0</v>
      </c>
      <c r="AK187" s="1253">
        <f t="shared" si="81"/>
        <v>0</v>
      </c>
      <c r="AL187" s="1254">
        <f t="shared" si="76"/>
        <v>0</v>
      </c>
      <c r="AM187" s="1268"/>
      <c r="AN187" s="1255" t="str">
        <f t="shared" si="93"/>
        <v/>
      </c>
      <c r="AO187" s="1256">
        <f t="shared" si="88"/>
        <v>0</v>
      </c>
      <c r="AP187" s="1257">
        <f t="shared" si="82"/>
        <v>0</v>
      </c>
      <c r="AQ187" s="1271" cm="1">
        <f t="array" ref="AQ187">IF(AF187&lt;&gt;1,0,IF(OR(AO187="",N(AO187)&lt;=0.000000001),"",IF(OR(AI187="",N(AI187)&lt;=0.000000001),0,IF(ISNUMBER(AO187),IFERROR(_xlfn.LET(_xlpm.r,_xlfn.XLOOKUP(U187,$BD$15:$BD$62,ROW($BD$15:$BD$62),_xlfn.XLOOKUP(U187,$BE$15:$BE$62,ROW($BE$15:$BE$62),_xlfn.XLOOKUP(U187,$BF$15:$BF$62,ROW($BF$15:$BF$62),""))),_xlpm.p,_xlpm.r-MIN(ROW($BD$15:$BD$62))+1,_xlpm.f,INDEX($BG$15:$BG$62,_xlpm.p),_xlpm.u,INDEX($BH$15:$BH$62,_xlpm.p),_xlpm.s,INDEX($BJ$15:$BJ$62,_xlpm.p),_xlpm.q,N(AO187)/_xlpm.f,IF(_xlpm.q&gt;=_xlpm.s,ROUND(_xlpm.q,1)&amp;" "&amp;U187&amp;" = "&amp;ROUND(_xlpm.q*_xlpm.f,1)&amp;" "&amp;_xlpm.u,ROUND(_xlpm.q,1)&amp;" "&amp;U187)),""),""))))</f>
        <v>0</v>
      </c>
      <c r="AR187" s="1259"/>
      <c r="AS187" s="1256">
        <f t="shared" si="98"/>
        <v>0</v>
      </c>
      <c r="AT187" s="1257" t="str">
        <f t="shared" si="89"/>
        <v/>
      </c>
      <c r="AU187" s="1260">
        <f t="shared" si="92"/>
        <v>0</v>
      </c>
      <c r="AV187" s="1261" t="str">
        <f t="shared" si="90"/>
        <v/>
      </c>
      <c r="AW187" s="1247"/>
      <c r="AX187" s="1262">
        <f t="shared" si="83"/>
        <v>0</v>
      </c>
      <c r="AY187" s="1249" t="str">
        <f t="shared" si="99"/>
        <v/>
      </c>
      <c r="AZ187" s="276" t="s">
        <v>22</v>
      </c>
      <c r="BA187" s="1221">
        <f t="shared" si="84"/>
        <v>0</v>
      </c>
      <c r="BB187" s="1222">
        <f t="shared" si="91"/>
        <v>0</v>
      </c>
      <c r="BC187"/>
      <c r="BL187"/>
      <c r="BM187"/>
      <c r="BN187"/>
      <c r="BO187"/>
      <c r="BP187"/>
      <c r="BQ187"/>
      <c r="BR187" s="1153" t="str">
        <f t="shared" si="78"/>
        <v>►</v>
      </c>
      <c r="BS187"/>
      <c r="BT187"/>
      <c r="BU187"/>
      <c r="BV187"/>
      <c r="BW187"/>
      <c r="BX187" s="1024"/>
      <c r="BY187"/>
      <c r="BZ187"/>
      <c r="CA187"/>
      <c r="CB187"/>
      <c r="CC187"/>
      <c r="CD187"/>
      <c r="CE187"/>
      <c r="CG187"/>
      <c r="CH187"/>
      <c r="CI187"/>
      <c r="CJ187"/>
      <c r="CK187"/>
      <c r="CL187"/>
      <c r="CM187"/>
      <c r="CO187"/>
      <c r="CP187"/>
      <c r="CQ187"/>
      <c r="CR187"/>
      <c r="CS187"/>
      <c r="CT187"/>
      <c r="CU187"/>
      <c r="CW187" s="3">
        <v>1</v>
      </c>
    </row>
    <row r="188" spans="1:101" s="877" customFormat="1" ht="21" customHeight="1">
      <c r="A188" s="1129" t="s">
        <v>22</v>
      </c>
      <c r="B188" s="1145" t="str">
        <f t="shared" si="77"/>
        <v>►</v>
      </c>
      <c r="C188" s="1190" cm="1">
        <f t="array" ref="C188">SUMPRODUCT(LEN(D188:J188))</f>
        <v>0</v>
      </c>
      <c r="D188" s="207"/>
      <c r="E188" s="212"/>
      <c r="F188" s="212"/>
      <c r="G188" s="212"/>
      <c r="H188" s="212"/>
      <c r="I188" s="212"/>
      <c r="J188" s="213"/>
      <c r="K188" s="528" t="s">
        <v>22</v>
      </c>
      <c r="L188" s="84" t="s">
        <v>16</v>
      </c>
      <c r="M188" s="85" t="str">
        <f>M187</f>
        <v>M MILLE-FEUILLE meringue et chiboust pamplemousse aux fraises des bois | pâtisserie--ENTREMET| Auteur &gt; VOUS</v>
      </c>
      <c r="N188" s="85">
        <f>N187</f>
        <v>1</v>
      </c>
      <c r="O188" s="85" t="str">
        <f>O187</f>
        <v>coupe</v>
      </c>
      <c r="P188" s="86" t="str">
        <f>P187</f>
        <v>Recette mère ► MILLE-FEUILLE  aux fraises des bois</v>
      </c>
      <c r="Q188" s="13" t="s">
        <v>67</v>
      </c>
      <c r="R188" s="13" t="s">
        <v>68</v>
      </c>
      <c r="S188" s="13" t="s">
        <v>69</v>
      </c>
      <c r="T188" s="13" t="s">
        <v>70</v>
      </c>
      <c r="U188" s="87" t="s">
        <v>71</v>
      </c>
      <c r="V188" s="88" t="s">
        <v>72</v>
      </c>
      <c r="W188" s="89" t="s">
        <v>73</v>
      </c>
      <c r="X188" s="89" t="s">
        <v>74</v>
      </c>
      <c r="Y188" s="89" t="s">
        <v>75</v>
      </c>
      <c r="Z188" s="89" t="s">
        <v>76</v>
      </c>
      <c r="AA188" s="89" t="s">
        <v>77</v>
      </c>
      <c r="AB188" s="89" t="s">
        <v>78</v>
      </c>
      <c r="AC188" s="90" t="s">
        <v>79</v>
      </c>
      <c r="AD188" s="1230" t="str">
        <f t="shared" si="94"/>
        <v>►</v>
      </c>
      <c r="AE188" s="1231" t="str">
        <f t="shared" si="95"/>
        <v/>
      </c>
      <c r="AF188" s="1232">
        <f t="shared" si="80"/>
        <v>0</v>
      </c>
      <c r="AG188" s="1252">
        <f t="shared" si="85"/>
        <v>0</v>
      </c>
      <c r="AH188" s="1234">
        <f t="shared" si="86"/>
        <v>0</v>
      </c>
      <c r="AI188" s="1235">
        <f t="shared" si="87"/>
        <v>0</v>
      </c>
      <c r="AJ188" s="1235">
        <f t="shared" si="100"/>
        <v>0</v>
      </c>
      <c r="AK188" s="1237">
        <f t="shared" si="81"/>
        <v>0</v>
      </c>
      <c r="AL188" s="1238">
        <f t="shared" ref="AL188:AL251" si="101">IF(TRIM(AE188)="▼ recette suivante",AE188,IF(AK188&gt;0,AN$9,0))</f>
        <v>0</v>
      </c>
      <c r="AM188" s="1268"/>
      <c r="AN188" s="1240" t="str">
        <f t="shared" si="93"/>
        <v/>
      </c>
      <c r="AO188" s="1241">
        <f t="shared" si="88"/>
        <v>0</v>
      </c>
      <c r="AP188" s="1242">
        <f t="shared" si="82"/>
        <v>0</v>
      </c>
      <c r="AQ188" s="1269" cm="1">
        <f t="array" ref="AQ188">IF(AF188&lt;&gt;1,0,IF(OR(AO188="",N(AO188)&lt;=0.000000001),"",IF(OR(AI188="",N(AI188)&lt;=0.000000001),0,IF(ISNUMBER(AO188),IFERROR(_xlfn.LET(_xlpm.r,_xlfn.XLOOKUP(U188,$BD$15:$BD$62,ROW($BD$15:$BD$62),_xlfn.XLOOKUP(U188,$BE$15:$BE$62,ROW($BE$15:$BE$62),_xlfn.XLOOKUP(U188,$BF$15:$BF$62,ROW($BF$15:$BF$62),""))),_xlpm.p,_xlpm.r-MIN(ROW($BD$15:$BD$62))+1,_xlpm.f,INDEX($BG$15:$BG$62,_xlpm.p),_xlpm.u,INDEX($BH$15:$BH$62,_xlpm.p),_xlpm.s,INDEX($BJ$15:$BJ$62,_xlpm.p),_xlpm.q,N(AO188)/_xlpm.f,IF(_xlpm.q&gt;=_xlpm.s,ROUND(_xlpm.q,1)&amp;" "&amp;U188&amp;" = "&amp;ROUND(_xlpm.q*_xlpm.f,1)&amp;" "&amp;_xlpm.u,ROUND(_xlpm.q,1)&amp;" "&amp;U188)),""),""))))</f>
        <v>0</v>
      </c>
      <c r="AR188" s="1259"/>
      <c r="AS188" s="1241">
        <f t="shared" si="98"/>
        <v>0</v>
      </c>
      <c r="AT188" s="1242" t="str">
        <f t="shared" si="89"/>
        <v/>
      </c>
      <c r="AU188" s="1245">
        <f t="shared" si="92"/>
        <v>0</v>
      </c>
      <c r="AV188" s="1246" t="str">
        <f t="shared" si="90"/>
        <v/>
      </c>
      <c r="AW188" s="1247"/>
      <c r="AX188" s="1248">
        <f t="shared" si="83"/>
        <v>0</v>
      </c>
      <c r="AY188" s="1249" t="str">
        <f t="shared" si="99"/>
        <v/>
      </c>
      <c r="AZ188" s="276" t="s">
        <v>22</v>
      </c>
      <c r="BA188" s="1221">
        <f t="shared" si="84"/>
        <v>0</v>
      </c>
      <c r="BB188" s="1222">
        <f t="shared" si="91"/>
        <v>0</v>
      </c>
      <c r="BC188"/>
      <c r="BL188"/>
      <c r="BM188"/>
      <c r="BN188"/>
      <c r="BO188"/>
      <c r="BP188"/>
      <c r="BQ188"/>
      <c r="BR188" s="1153" t="str">
        <f t="shared" si="78"/>
        <v>►</v>
      </c>
      <c r="BS188"/>
      <c r="BT188"/>
      <c r="BU188"/>
      <c r="BV188"/>
      <c r="BW188"/>
      <c r="BX188" s="1024"/>
      <c r="BY188"/>
      <c r="BZ188"/>
      <c r="CA188"/>
      <c r="CB188"/>
      <c r="CC188"/>
      <c r="CD188"/>
      <c r="CE188"/>
      <c r="CG188"/>
      <c r="CH188"/>
      <c r="CI188"/>
      <c r="CJ188"/>
      <c r="CK188"/>
      <c r="CL188"/>
      <c r="CM188"/>
      <c r="CO188"/>
      <c r="CP188"/>
      <c r="CQ188"/>
      <c r="CR188"/>
      <c r="CS188"/>
      <c r="CT188"/>
      <c r="CU188"/>
      <c r="CW188" s="3">
        <v>1</v>
      </c>
    </row>
    <row r="189" spans="1:101" s="877" customFormat="1" ht="21" customHeight="1">
      <c r="A189" s="1129" t="s">
        <v>22</v>
      </c>
      <c r="B189" s="1145" t="str">
        <f t="shared" si="77"/>
        <v>A</v>
      </c>
      <c r="C189" s="1190" cm="1">
        <f t="array" ref="C189">SUMPRODUCT(LEN(D189:J189))</f>
        <v>0</v>
      </c>
      <c r="D189" s="207"/>
      <c r="E189" s="212"/>
      <c r="F189" s="212"/>
      <c r="G189" s="212"/>
      <c r="H189" s="212"/>
      <c r="I189" s="212"/>
      <c r="J189" s="213"/>
      <c r="K189" s="528" t="s">
        <v>22</v>
      </c>
      <c r="L189" s="28" t="s">
        <v>11</v>
      </c>
      <c r="M189" s="34" t="str">
        <f>M187</f>
        <v>M MILLE-FEUILLE meringue et chiboust pamplemousse aux fraises des bois | pâtisserie--ENTREMET| Auteur &gt; VOUS</v>
      </c>
      <c r="N189" s="35">
        <f>N187</f>
        <v>1</v>
      </c>
      <c r="O189" s="34" t="str">
        <f>O187</f>
        <v>coupe</v>
      </c>
      <c r="P189" s="36" t="str">
        <f>P187</f>
        <v>Recette mère ► MILLE-FEUILLE  aux fraises des bois</v>
      </c>
      <c r="Q189" s="92" t="s">
        <v>80</v>
      </c>
      <c r="R189" s="93" t="s">
        <v>81</v>
      </c>
      <c r="S189" s="94"/>
      <c r="T189" s="1740" t="s">
        <v>82</v>
      </c>
      <c r="U189" s="1742" t="s">
        <v>83</v>
      </c>
      <c r="V189" s="1744" t="s">
        <v>84</v>
      </c>
      <c r="W189" s="95" t="s">
        <v>85</v>
      </c>
      <c r="X189" s="96" t="s">
        <v>51</v>
      </c>
      <c r="Y189" s="97" t="s">
        <v>86</v>
      </c>
      <c r="Z189" s="1746" t="s">
        <v>87</v>
      </c>
      <c r="AA189" s="1748" t="s">
        <v>86</v>
      </c>
      <c r="AB189" s="1748" t="s">
        <v>88</v>
      </c>
      <c r="AC189" s="1752" t="s">
        <v>89</v>
      </c>
      <c r="AD189" s="1230" t="str">
        <f t="shared" si="94"/>
        <v>►</v>
      </c>
      <c r="AE189" s="1231" t="str">
        <f t="shared" si="95"/>
        <v/>
      </c>
      <c r="AF189" s="1232">
        <f t="shared" si="80"/>
        <v>0</v>
      </c>
      <c r="AG189" s="1252">
        <f t="shared" si="85"/>
        <v>0</v>
      </c>
      <c r="AH189" s="1234">
        <f t="shared" si="86"/>
        <v>0</v>
      </c>
      <c r="AI189" s="1235">
        <f t="shared" si="87"/>
        <v>0</v>
      </c>
      <c r="AJ189" s="1235">
        <f t="shared" si="100"/>
        <v>0</v>
      </c>
      <c r="AK189" s="1253">
        <f t="shared" si="81"/>
        <v>0</v>
      </c>
      <c r="AL189" s="1254">
        <f t="shared" si="101"/>
        <v>0</v>
      </c>
      <c r="AM189" s="1268"/>
      <c r="AN189" s="1255" t="str">
        <f t="shared" si="93"/>
        <v/>
      </c>
      <c r="AO189" s="1256">
        <f t="shared" si="88"/>
        <v>0</v>
      </c>
      <c r="AP189" s="1257">
        <f t="shared" si="82"/>
        <v>0</v>
      </c>
      <c r="AQ189" s="1271" cm="1">
        <f t="array" ref="AQ189">IF(AF189&lt;&gt;1,0,IF(OR(AO189="",N(AO189)&lt;=0.000000001),"",IF(OR(AI189="",N(AI189)&lt;=0.000000001),0,IF(ISNUMBER(AO189),IFERROR(_xlfn.LET(_xlpm.r,_xlfn.XLOOKUP(U189,$BD$15:$BD$62,ROW($BD$15:$BD$62),_xlfn.XLOOKUP(U189,$BE$15:$BE$62,ROW($BE$15:$BE$62),_xlfn.XLOOKUP(U189,$BF$15:$BF$62,ROW($BF$15:$BF$62),""))),_xlpm.p,_xlpm.r-MIN(ROW($BD$15:$BD$62))+1,_xlpm.f,INDEX($BG$15:$BG$62,_xlpm.p),_xlpm.u,INDEX($BH$15:$BH$62,_xlpm.p),_xlpm.s,INDEX($BJ$15:$BJ$62,_xlpm.p),_xlpm.q,N(AO189)/_xlpm.f,IF(_xlpm.q&gt;=_xlpm.s,ROUND(_xlpm.q,1)&amp;" "&amp;U189&amp;" = "&amp;ROUND(_xlpm.q*_xlpm.f,1)&amp;" "&amp;_xlpm.u,ROUND(_xlpm.q,1)&amp;" "&amp;U189)),""),""))))</f>
        <v>0</v>
      </c>
      <c r="AR189" s="1259"/>
      <c r="AS189" s="1256">
        <f t="shared" si="98"/>
        <v>0</v>
      </c>
      <c r="AT189" s="1257" t="str">
        <f t="shared" si="89"/>
        <v/>
      </c>
      <c r="AU189" s="1260">
        <f t="shared" si="92"/>
        <v>0</v>
      </c>
      <c r="AV189" s="1261" t="str">
        <f t="shared" si="90"/>
        <v/>
      </c>
      <c r="AW189" s="1247"/>
      <c r="AX189" s="1262">
        <f t="shared" si="83"/>
        <v>0</v>
      </c>
      <c r="AY189" s="1249" t="str">
        <f t="shared" si="99"/>
        <v/>
      </c>
      <c r="AZ189" s="276" t="s">
        <v>22</v>
      </c>
      <c r="BA189" s="1221">
        <f t="shared" si="84"/>
        <v>0</v>
      </c>
      <c r="BB189" s="1222">
        <f t="shared" si="91"/>
        <v>0</v>
      </c>
      <c r="BC189"/>
      <c r="BL189"/>
      <c r="BM189"/>
      <c r="BN189"/>
      <c r="BO189"/>
      <c r="BP189"/>
      <c r="BQ189"/>
      <c r="BR189" s="1153" t="str">
        <f t="shared" si="78"/>
        <v>►</v>
      </c>
      <c r="BS189"/>
      <c r="BT189"/>
      <c r="BU189"/>
      <c r="BV189"/>
      <c r="BW189"/>
      <c r="BX189" s="1024"/>
      <c r="BY189"/>
      <c r="BZ189"/>
      <c r="CA189"/>
      <c r="CB189"/>
      <c r="CC189"/>
      <c r="CD189"/>
      <c r="CE189"/>
      <c r="CG189"/>
      <c r="CH189"/>
      <c r="CI189"/>
      <c r="CJ189"/>
      <c r="CK189"/>
      <c r="CL189"/>
      <c r="CM189"/>
      <c r="CO189"/>
      <c r="CP189"/>
      <c r="CQ189"/>
      <c r="CR189"/>
      <c r="CS189"/>
      <c r="CT189"/>
      <c r="CU189"/>
      <c r="CW189" s="3">
        <v>1</v>
      </c>
    </row>
    <row r="190" spans="1:101" s="877" customFormat="1" ht="21" customHeight="1">
      <c r="A190" s="1129" t="s">
        <v>22</v>
      </c>
      <c r="B190" s="1145" t="str">
        <f t="shared" si="77"/>
        <v>A</v>
      </c>
      <c r="C190" s="1190" cm="1">
        <f t="array" ref="C190">SUMPRODUCT(LEN(D190:J190))</f>
        <v>0</v>
      </c>
      <c r="D190" s="207"/>
      <c r="E190" s="212"/>
      <c r="F190" s="212"/>
      <c r="G190" s="212"/>
      <c r="H190" s="212"/>
      <c r="I190" s="212"/>
      <c r="J190" s="213"/>
      <c r="K190" s="528" t="s">
        <v>22</v>
      </c>
      <c r="L190" s="28" t="s">
        <v>11</v>
      </c>
      <c r="M190" s="34" t="str">
        <f>M187</f>
        <v>M MILLE-FEUILLE meringue et chiboust pamplemousse aux fraises des bois | pâtisserie--ENTREMET| Auteur &gt; VOUS</v>
      </c>
      <c r="N190" s="35">
        <f>N187</f>
        <v>1</v>
      </c>
      <c r="O190" s="34" t="str">
        <f>O187</f>
        <v>coupe</v>
      </c>
      <c r="P190" s="36" t="str">
        <f>P187</f>
        <v>Recette mère ► MILLE-FEUILLE  aux fraises des bois</v>
      </c>
      <c r="Q190" s="99" t="s">
        <v>94</v>
      </c>
      <c r="R190" s="100" t="s">
        <v>95</v>
      </c>
      <c r="S190" s="101" t="s">
        <v>96</v>
      </c>
      <c r="T190" s="1741"/>
      <c r="U190" s="1743"/>
      <c r="V190" s="1745"/>
      <c r="W190" s="102" t="s">
        <v>97</v>
      </c>
      <c r="X190" s="103" t="s">
        <v>98</v>
      </c>
      <c r="Y190" s="104">
        <v>1</v>
      </c>
      <c r="Z190" s="1747"/>
      <c r="AA190" s="1749"/>
      <c r="AB190" s="1749"/>
      <c r="AC190" s="1753"/>
      <c r="AD190" s="1230" t="str">
        <f t="shared" si="94"/>
        <v>►</v>
      </c>
      <c r="AE190" s="1231" t="str">
        <f t="shared" si="95"/>
        <v/>
      </c>
      <c r="AF190" s="1232">
        <f t="shared" si="80"/>
        <v>0</v>
      </c>
      <c r="AG190" s="1252">
        <f t="shared" si="85"/>
        <v>0</v>
      </c>
      <c r="AH190" s="1234">
        <f t="shared" si="86"/>
        <v>0</v>
      </c>
      <c r="AI190" s="1235">
        <f t="shared" si="87"/>
        <v>0</v>
      </c>
      <c r="AJ190" s="1235">
        <f t="shared" si="100"/>
        <v>0</v>
      </c>
      <c r="AK190" s="1237">
        <f t="shared" si="81"/>
        <v>0</v>
      </c>
      <c r="AL190" s="1238">
        <f t="shared" si="101"/>
        <v>0</v>
      </c>
      <c r="AM190" s="1268"/>
      <c r="AN190" s="1240" t="str">
        <f t="shared" si="93"/>
        <v/>
      </c>
      <c r="AO190" s="1241">
        <f t="shared" si="88"/>
        <v>0</v>
      </c>
      <c r="AP190" s="1242">
        <f t="shared" si="82"/>
        <v>0</v>
      </c>
      <c r="AQ190" s="1269" cm="1">
        <f t="array" ref="AQ190">IF(AF190&lt;&gt;1,0,IF(OR(AO190="",N(AO190)&lt;=0.000000001),"",IF(OR(AI190="",N(AI190)&lt;=0.000000001),0,IF(ISNUMBER(AO190),IFERROR(_xlfn.LET(_xlpm.r,_xlfn.XLOOKUP(U190,$BD$15:$BD$62,ROW($BD$15:$BD$62),_xlfn.XLOOKUP(U190,$BE$15:$BE$62,ROW($BE$15:$BE$62),_xlfn.XLOOKUP(U190,$BF$15:$BF$62,ROW($BF$15:$BF$62),""))),_xlpm.p,_xlpm.r-MIN(ROW($BD$15:$BD$62))+1,_xlpm.f,INDEX($BG$15:$BG$62,_xlpm.p),_xlpm.u,INDEX($BH$15:$BH$62,_xlpm.p),_xlpm.s,INDEX($BJ$15:$BJ$62,_xlpm.p),_xlpm.q,N(AO190)/_xlpm.f,IF(_xlpm.q&gt;=_xlpm.s,ROUND(_xlpm.q,1)&amp;" "&amp;U190&amp;" = "&amp;ROUND(_xlpm.q*_xlpm.f,1)&amp;" "&amp;_xlpm.u,ROUND(_xlpm.q,1)&amp;" "&amp;U190)),""),""))))</f>
        <v>0</v>
      </c>
      <c r="AR190" s="1259"/>
      <c r="AS190" s="1241">
        <f t="shared" si="98"/>
        <v>0</v>
      </c>
      <c r="AT190" s="1242" t="str">
        <f t="shared" si="89"/>
        <v/>
      </c>
      <c r="AU190" s="1245">
        <f t="shared" si="92"/>
        <v>0</v>
      </c>
      <c r="AV190" s="1246" t="str">
        <f t="shared" si="90"/>
        <v/>
      </c>
      <c r="AW190" s="1247"/>
      <c r="AX190" s="1248">
        <f t="shared" si="83"/>
        <v>0</v>
      </c>
      <c r="AY190" s="1249" t="str">
        <f t="shared" si="99"/>
        <v/>
      </c>
      <c r="AZ190" s="276" t="s">
        <v>22</v>
      </c>
      <c r="BA190" s="1221">
        <f t="shared" si="84"/>
        <v>0</v>
      </c>
      <c r="BB190" s="1222">
        <f t="shared" si="91"/>
        <v>0</v>
      </c>
      <c r="BC190"/>
      <c r="BL190"/>
      <c r="BM190"/>
      <c r="BN190"/>
      <c r="BO190"/>
      <c r="BP190"/>
      <c r="BQ190"/>
      <c r="BR190" s="1153" t="str">
        <f t="shared" si="78"/>
        <v>►</v>
      </c>
      <c r="BS190"/>
      <c r="BT190"/>
      <c r="BU190"/>
      <c r="BV190"/>
      <c r="BW190"/>
      <c r="BX190" s="1024"/>
      <c r="BY190"/>
      <c r="BZ190"/>
      <c r="CA190"/>
      <c r="CB190"/>
      <c r="CC190"/>
      <c r="CD190"/>
      <c r="CE190"/>
      <c r="CG190"/>
      <c r="CH190"/>
      <c r="CI190"/>
      <c r="CJ190"/>
      <c r="CK190"/>
      <c r="CL190"/>
      <c r="CM190"/>
      <c r="CO190"/>
      <c r="CP190"/>
      <c r="CQ190"/>
      <c r="CR190"/>
      <c r="CS190"/>
      <c r="CT190"/>
      <c r="CU190"/>
      <c r="CW190" s="3">
        <v>1</v>
      </c>
    </row>
    <row r="191" spans="1:101" s="877" customFormat="1" ht="21" customHeight="1">
      <c r="A191" s="1129" t="s">
        <v>22</v>
      </c>
      <c r="B191" s="1145" t="str">
        <f t="shared" si="77"/>
        <v>A</v>
      </c>
      <c r="C191" s="1190" cm="1">
        <f t="array" ref="C191">SUMPRODUCT(LEN(D191:J191))</f>
        <v>0</v>
      </c>
      <c r="D191" s="207"/>
      <c r="E191" s="212"/>
      <c r="F191" s="212"/>
      <c r="G191" s="212"/>
      <c r="H191" s="212"/>
      <c r="I191" s="212"/>
      <c r="J191" s="213"/>
      <c r="K191" s="528"/>
      <c r="L191" s="28" t="s">
        <v>11</v>
      </c>
      <c r="M191" s="34" t="str">
        <f>M187</f>
        <v>M MILLE-FEUILLE meringue et chiboust pamplemousse aux fraises des bois | pâtisserie--ENTREMET| Auteur &gt; VOUS</v>
      </c>
      <c r="N191" s="35">
        <f>N187</f>
        <v>1</v>
      </c>
      <c r="O191" s="34" t="str">
        <f>O187</f>
        <v>coupe</v>
      </c>
      <c r="P191" s="36" t="str">
        <f>P187</f>
        <v>Recette mère ► MILLE-FEUILLE  aux fraises des bois</v>
      </c>
      <c r="Q191" s="105"/>
      <c r="R191" s="106"/>
      <c r="S191" s="107" t="str">
        <f t="shared" ref="S191:S220" si="102">IF(OR(ISTEXT(Q191), Q191&lt;=0, T191&lt;=0), "", "de")</f>
        <v/>
      </c>
      <c r="T191" s="108"/>
      <c r="U191" s="146"/>
      <c r="V191" s="148">
        <v>1</v>
      </c>
      <c r="W191" s="111" t="s">
        <v>24</v>
      </c>
      <c r="X191" s="112">
        <f>IF(Z221=0,0,(Z191/Z221)*Y190*1000)</f>
        <v>0</v>
      </c>
      <c r="Y191" s="113">
        <f>IF(Z221=0, 0, (Q191*V191)/(Z221*Y190))</f>
        <v>0</v>
      </c>
      <c r="Z191" s="114">
        <f>IFERROR(_xlfn.LET(_xlpm.v,IFERROR(_xlfn.XLOOKUP(U191,Q222:AC222,Q223:AC223),_xlfn.XLOOKUP(U191,Q224:AC224,Q225:AC225)),_xlpm.v*T191*IF(ISBLANK(Q191),1,Q191)),0)</f>
        <v>0</v>
      </c>
      <c r="AA191" s="115">
        <f>IF(OR(ISBLANK(AB186),AB186=0),0,Q191*AB184*V191/AB186)</f>
        <v>0</v>
      </c>
      <c r="AB191" s="116">
        <f>IF(OR(ISBLANK(AB186),AB186=0),0,Z191*V191*AB184/AB186)</f>
        <v>0</v>
      </c>
      <c r="AC191" s="117" t="str">
        <f>_xlfn.LET(_xlpm.unite,SUBSTITUTE(TRIM(U191)," (s)",""),_xlpm.val,AB191,_xlpm.estVol,COUNTIF(W222:AC222,_xlpm.unite)+COUNTIF(W224:AC224,_xlpm.unite)&gt;0,_xlpm.estPoids,COUNTIF(Q222:V222,_xlpm.unite)+COUNTIF(Q224:V224,_xlpm.unite)&gt;0,IF(_xlpm.estVol,IF(ROUND(_xlpm.val,3)&gt;=1,ROUND(_xlpm.val,3)&amp;"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191" s="1230" t="str">
        <f t="shared" si="94"/>
        <v>►</v>
      </c>
      <c r="AE191" s="1231" t="str">
        <f t="shared" si="95"/>
        <v/>
      </c>
      <c r="AF191" s="1232">
        <f t="shared" si="80"/>
        <v>0</v>
      </c>
      <c r="AG191" s="1252">
        <f t="shared" si="85"/>
        <v>0</v>
      </c>
      <c r="AH191" s="1234">
        <f t="shared" si="86"/>
        <v>0</v>
      </c>
      <c r="AI191" s="1235">
        <f t="shared" si="87"/>
        <v>0</v>
      </c>
      <c r="AJ191" s="1235">
        <f t="shared" si="100"/>
        <v>0</v>
      </c>
      <c r="AK191" s="1253">
        <f t="shared" si="81"/>
        <v>0</v>
      </c>
      <c r="AL191" s="1254">
        <f t="shared" si="101"/>
        <v>0</v>
      </c>
      <c r="AM191" s="1268"/>
      <c r="AN191" s="1255" t="str">
        <f t="shared" si="93"/>
        <v/>
      </c>
      <c r="AO191" s="1256">
        <f t="shared" si="88"/>
        <v>0</v>
      </c>
      <c r="AP191" s="1257">
        <f t="shared" si="82"/>
        <v>0</v>
      </c>
      <c r="AQ191" s="1271" cm="1">
        <f t="array" ref="AQ191">IF(AF191&lt;&gt;1,0,IF(OR(AO191="",N(AO191)&lt;=0.000000001),"",IF(OR(AI191="",N(AI191)&lt;=0.000000001),0,IF(ISNUMBER(AO191),IFERROR(_xlfn.LET(_xlpm.r,_xlfn.XLOOKUP(U191,$BD$15:$BD$62,ROW($BD$15:$BD$62),_xlfn.XLOOKUP(U191,$BE$15:$BE$62,ROW($BE$15:$BE$62),_xlfn.XLOOKUP(U191,$BF$15:$BF$62,ROW($BF$15:$BF$62),""))),_xlpm.p,_xlpm.r-MIN(ROW($BD$15:$BD$62))+1,_xlpm.f,INDEX($BG$15:$BG$62,_xlpm.p),_xlpm.u,INDEX($BH$15:$BH$62,_xlpm.p),_xlpm.s,INDEX($BJ$15:$BJ$62,_xlpm.p),_xlpm.q,N(AO191)/_xlpm.f,IF(_xlpm.q&gt;=_xlpm.s,ROUND(_xlpm.q,1)&amp;" "&amp;U191&amp;" = "&amp;ROUND(_xlpm.q*_xlpm.f,1)&amp;" "&amp;_xlpm.u,ROUND(_xlpm.q,1)&amp;" "&amp;U191)),""),""))))</f>
        <v>0</v>
      </c>
      <c r="AR191" s="1259"/>
      <c r="AS191" s="1256">
        <f t="shared" si="98"/>
        <v>0</v>
      </c>
      <c r="AT191" s="1257" t="str">
        <f t="shared" si="89"/>
        <v/>
      </c>
      <c r="AU191" s="1260">
        <f t="shared" si="92"/>
        <v>0</v>
      </c>
      <c r="AV191" s="1261" t="str">
        <f t="shared" si="90"/>
        <v/>
      </c>
      <c r="AW191" s="1247"/>
      <c r="AX191" s="1262">
        <f t="shared" si="83"/>
        <v>0</v>
      </c>
      <c r="AY191" s="1249" t="str">
        <f t="shared" si="99"/>
        <v/>
      </c>
      <c r="AZ191" s="276" t="s">
        <v>22</v>
      </c>
      <c r="BA191" s="1221">
        <f t="shared" si="84"/>
        <v>0</v>
      </c>
      <c r="BB191" s="1222">
        <f t="shared" si="91"/>
        <v>0</v>
      </c>
      <c r="BC191"/>
      <c r="BL191"/>
      <c r="BM191"/>
      <c r="BN191"/>
      <c r="BO191"/>
      <c r="BP191"/>
      <c r="BQ191"/>
      <c r="BR191" s="1153" t="str">
        <f t="shared" si="78"/>
        <v>►</v>
      </c>
      <c r="BS191"/>
      <c r="BT191"/>
      <c r="BU191"/>
      <c r="BV191"/>
      <c r="BW191"/>
      <c r="BX191" s="1024"/>
      <c r="BY191"/>
      <c r="BZ191"/>
      <c r="CA191"/>
      <c r="CB191"/>
      <c r="CC191"/>
      <c r="CD191"/>
      <c r="CE191"/>
      <c r="CG191"/>
      <c r="CH191"/>
      <c r="CI191"/>
      <c r="CJ191"/>
      <c r="CK191"/>
      <c r="CL191"/>
      <c r="CM191"/>
      <c r="CO191"/>
      <c r="CP191"/>
      <c r="CQ191"/>
      <c r="CR191"/>
      <c r="CS191"/>
      <c r="CT191"/>
      <c r="CU191"/>
      <c r="CW191" s="3">
        <v>1</v>
      </c>
    </row>
    <row r="192" spans="1:101" s="877" customFormat="1" ht="21" customHeight="1">
      <c r="A192" s="1129" t="s">
        <v>22</v>
      </c>
      <c r="B192" s="1145" t="str">
        <f t="shared" si="77"/>
        <v>A</v>
      </c>
      <c r="C192" s="1190" cm="1">
        <f t="array" ref="C192">SUMPRODUCT(LEN(D192:J192))</f>
        <v>0</v>
      </c>
      <c r="D192" s="207"/>
      <c r="E192" s="212"/>
      <c r="F192" s="212"/>
      <c r="G192" s="212"/>
      <c r="H192" s="212"/>
      <c r="I192" s="212"/>
      <c r="J192" s="213"/>
      <c r="K192" s="528"/>
      <c r="L192" s="120" t="str">
        <f t="shared" ref="L192:L220" si="103">IF(W192&lt;&gt;"","A","►")</f>
        <v>A</v>
      </c>
      <c r="M192" s="34" t="str">
        <f>M187</f>
        <v>M MILLE-FEUILLE meringue et chiboust pamplemousse aux fraises des bois | pâtisserie--ENTREMET| Auteur &gt; VOUS</v>
      </c>
      <c r="N192" s="35">
        <f>N187</f>
        <v>1</v>
      </c>
      <c r="O192" s="34" t="str">
        <f>O187</f>
        <v>coupe</v>
      </c>
      <c r="P192" s="36" t="str">
        <f>P187</f>
        <v>Recette mère ► MILLE-FEUILLE  aux fraises des bois</v>
      </c>
      <c r="Q192" s="105"/>
      <c r="R192" s="125"/>
      <c r="S192" s="107" t="str">
        <f t="shared" si="102"/>
        <v/>
      </c>
      <c r="T192" s="108">
        <v>150</v>
      </c>
      <c r="U192" s="121" t="s">
        <v>102</v>
      </c>
      <c r="V192" s="148">
        <v>1</v>
      </c>
      <c r="W192" s="1101" t="s">
        <v>100</v>
      </c>
      <c r="X192" s="112">
        <f>IF(Z221=0,0,(Z192/Z221)*Y190*1000)</f>
        <v>95.480585614258416</v>
      </c>
      <c r="Y192" s="122">
        <f>IF(Z221=0, 0, (Q192*V192)/(Z221*Y190))</f>
        <v>0</v>
      </c>
      <c r="Z192" s="114">
        <f>IFERROR(_xlfn.LET(_xlpm.v,IFERROR(_xlfn.XLOOKUP(U192,Q222:AC222,Q223:AC223),_xlfn.XLOOKUP(U192,Q224:AC224,Q225:AC225)),_xlpm.v*T192*IF(ISBLANK(Q192),1,Q192)),0)</f>
        <v>0.15</v>
      </c>
      <c r="AA192" s="123">
        <f>IF(OR(ISBLANK(AB186),AB186=0),0,Q192*AB184*V192/AB186)</f>
        <v>0</v>
      </c>
      <c r="AB192" s="116">
        <f>IF(OR(ISBLANK(AB186),AB186=0),0,Z192*V192*AB184/AB186)</f>
        <v>0.5</v>
      </c>
      <c r="AC192" s="124" t="str">
        <f>_xlfn.LET(_xlpm.unite,SUBSTITUTE(TRIM(U192)," (s)",""),_xlpm.val,AB192,_xlpm.estVol,COUNTIF(W222:AC222,_xlpm.unite)+COUNTIF(W224:AC224,_xlpm.unite)&gt;0,_xlpm.estPoids,COUNTIF(Q222:V222,_xlpm.unite)+COUNTIF(Q224:V224,_xlpm.unite)&gt;0,IF(_xlpm.estVol,IF(ROUND(_xlpm.val,3)&gt;=1,ROUND(_xlpm.val,3)&amp;"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500 g</v>
      </c>
      <c r="AD192" s="1230" t="str">
        <f t="shared" si="94"/>
        <v>A</v>
      </c>
      <c r="AE192" s="1231" t="str">
        <f t="shared" si="95"/>
        <v>M MILLE-FEUILLE meringue et chiboust pamplemousse aux fraises des bois | pâtisserie--ENTREMET| Auteur &gt; VOUS</v>
      </c>
      <c r="AF192" s="1232">
        <f t="shared" si="80"/>
        <v>1</v>
      </c>
      <c r="AG192" s="1252">
        <f t="shared" si="85"/>
        <v>0.15</v>
      </c>
      <c r="AH192" s="1234" t="str">
        <f t="shared" si="86"/>
        <v>Kg</v>
      </c>
      <c r="AI192" s="1235">
        <f t="shared" si="87"/>
        <v>1</v>
      </c>
      <c r="AJ192" s="1235" t="str">
        <f t="shared" si="100"/>
        <v>coupe</v>
      </c>
      <c r="AK192" s="1237">
        <f t="shared" si="81"/>
        <v>10</v>
      </c>
      <c r="AL192" s="1238" t="str">
        <f t="shared" si="101"/>
        <v>assiettes</v>
      </c>
      <c r="AM192" s="1268"/>
      <c r="AN192" s="1240" t="str">
        <f t="shared" si="93"/>
        <v/>
      </c>
      <c r="AO192" s="1241">
        <f t="shared" si="88"/>
        <v>1.5</v>
      </c>
      <c r="AP192" s="1242" t="str">
        <f t="shared" si="82"/>
        <v>Kg</v>
      </c>
      <c r="AQ192" s="1269" t="str" cm="1">
        <f t="array" ref="AQ192">IF(AF192&lt;&gt;1,0,IF(OR(AO192="",N(AO192)&lt;=0.000000001),"",IF(OR(AI192="",N(AI192)&lt;=0.000000001),0,IF(ISNUMBER(AO192),IFERROR(_xlfn.LET(_xlpm.r,_xlfn.XLOOKUP(U192,$BD$15:$BD$62,ROW($BD$15:$BD$62),_xlfn.XLOOKUP(U192,$BE$15:$BE$62,ROW($BE$15:$BE$62),_xlfn.XLOOKUP(U192,$BF$15:$BF$62,ROW($BF$15:$BF$62),""))),_xlpm.p,_xlpm.r-MIN(ROW($BD$15:$BD$62))+1,_xlpm.f,INDEX($BG$15:$BG$62,_xlpm.p),_xlpm.u,INDEX($BH$15:$BH$62,_xlpm.p),_xlpm.s,INDEX($BJ$15:$BJ$62,_xlpm.p),_xlpm.q,N(AO192)/_xlpm.f,IF(_xlpm.q&gt;=_xlpm.s,ROUND(_xlpm.q,1)&amp;" "&amp;U192&amp;" = "&amp;ROUND(_xlpm.q*_xlpm.f,1)&amp;" "&amp;_xlpm.u,ROUND(_xlpm.q,1)&amp;" "&amp;U192)),""),""))))</f>
        <v>1500 g = 1.5 Kg</v>
      </c>
      <c r="AR192" s="1259"/>
      <c r="AS192" s="1241">
        <f t="shared" si="98"/>
        <v>1.5</v>
      </c>
      <c r="AT192" s="1242" t="str">
        <f t="shared" si="89"/>
        <v>Kg</v>
      </c>
      <c r="AU192" s="1245">
        <f t="shared" si="92"/>
        <v>0</v>
      </c>
      <c r="AV192" s="1246" t="str">
        <f t="shared" si="90"/>
        <v/>
      </c>
      <c r="AW192" s="1247"/>
      <c r="AX192" s="1248">
        <f t="shared" si="83"/>
        <v>0</v>
      </c>
      <c r="AY192" s="1249" t="str">
        <f t="shared" si="99"/>
        <v>crème</v>
      </c>
      <c r="AZ192" s="276" t="s">
        <v>22</v>
      </c>
      <c r="BA192" s="1221">
        <f t="shared" si="84"/>
        <v>0</v>
      </c>
      <c r="BB192" s="1222">
        <f t="shared" si="91"/>
        <v>10</v>
      </c>
      <c r="BC192"/>
      <c r="BL192"/>
      <c r="BM192"/>
      <c r="BN192"/>
      <c r="BO192"/>
      <c r="BP192"/>
      <c r="BQ192"/>
      <c r="BR192" s="1153" t="str">
        <f t="shared" si="78"/>
        <v>A</v>
      </c>
      <c r="BS192"/>
      <c r="BT192"/>
      <c r="BU192"/>
      <c r="BV192"/>
      <c r="BW192"/>
      <c r="BX192" s="1024"/>
      <c r="BY192"/>
      <c r="BZ192"/>
      <c r="CA192"/>
      <c r="CB192"/>
      <c r="CC192"/>
      <c r="CD192"/>
      <c r="CE192"/>
      <c r="CG192"/>
      <c r="CH192"/>
      <c r="CI192"/>
      <c r="CJ192"/>
      <c r="CK192"/>
      <c r="CL192"/>
      <c r="CM192"/>
      <c r="CO192"/>
      <c r="CP192"/>
      <c r="CQ192"/>
      <c r="CR192"/>
      <c r="CS192"/>
      <c r="CT192"/>
      <c r="CU192"/>
      <c r="CW192" s="3">
        <v>1</v>
      </c>
    </row>
    <row r="193" spans="1:101" s="877" customFormat="1" ht="21" customHeight="1">
      <c r="A193" s="1129" t="s">
        <v>22</v>
      </c>
      <c r="B193" s="1145" t="str">
        <f t="shared" si="77"/>
        <v>A</v>
      </c>
      <c r="C193" s="1190" cm="1">
        <f t="array" ref="C193">SUMPRODUCT(LEN(D193:J193))</f>
        <v>0</v>
      </c>
      <c r="D193" s="207"/>
      <c r="E193" s="212"/>
      <c r="F193" s="212"/>
      <c r="G193" s="212"/>
      <c r="H193" s="212"/>
      <c r="I193" s="212"/>
      <c r="J193" s="213"/>
      <c r="K193" s="528"/>
      <c r="L193" s="120" t="str">
        <f t="shared" si="103"/>
        <v>A</v>
      </c>
      <c r="M193" s="34" t="str">
        <f>M187</f>
        <v>M MILLE-FEUILLE meringue et chiboust pamplemousse aux fraises des bois | pâtisserie--ENTREMET| Auteur &gt; VOUS</v>
      </c>
      <c r="N193" s="35">
        <f>N187</f>
        <v>1</v>
      </c>
      <c r="O193" s="34" t="str">
        <f>O187</f>
        <v>coupe</v>
      </c>
      <c r="P193" s="36" t="str">
        <f>P187</f>
        <v>Recette mère ► MILLE-FEUILLE  aux fraises des bois</v>
      </c>
      <c r="Q193" s="105"/>
      <c r="R193" s="125"/>
      <c r="S193" s="107" t="str">
        <f t="shared" si="102"/>
        <v/>
      </c>
      <c r="T193" s="108">
        <v>8</v>
      </c>
      <c r="U193" s="121" t="s">
        <v>102</v>
      </c>
      <c r="V193" s="148">
        <v>1</v>
      </c>
      <c r="W193" s="1102" t="s">
        <v>103</v>
      </c>
      <c r="X193" s="112">
        <f>IF(Z221=0,0,(Z193/Z221)*Y190*1000)</f>
        <v>5.0922978994271162</v>
      </c>
      <c r="Y193" s="122">
        <f>IF(Z221=0, 0, (Q193*V193)/(Z221*Y190))</f>
        <v>0</v>
      </c>
      <c r="Z193" s="114">
        <f>IFERROR(_xlfn.LET(_xlpm.v,IFERROR(_xlfn.XLOOKUP(U193,Q222:AC222,Q223:AC223),_xlfn.XLOOKUP(U193,Q224:AC224,Q225:AC225)),_xlpm.v*T193*IF(ISBLANK(Q193),1,Q193)),0)</f>
        <v>8.0000000000000002E-3</v>
      </c>
      <c r="AA193" s="127">
        <f>IF(OR(ISBLANK(AB186),AB186=0),0,Q193*AB184*V193/AB186)</f>
        <v>0</v>
      </c>
      <c r="AB193" s="116">
        <f>IF(OR(ISBLANK(AB186),AB186=0),0,Z193*V193*AB184/AB186)</f>
        <v>2.6666666666666668E-2</v>
      </c>
      <c r="AC193" s="128" t="str">
        <f>_xlfn.LET(_xlpm.unite,SUBSTITUTE(TRIM(U193)," (s)",""),_xlpm.val,AB193,_xlpm.estVol,COUNTIF(W222:AC222,_xlpm.unite)+COUNTIF(W224:AC224,_xlpm.unite)&gt;0,_xlpm.estPoids,COUNTIF(Q222:V222,_xlpm.unite)+COUNTIF(Q224:V224,_xlpm.unite)&gt;0,IF(_xlpm.estVol,IF(ROUND(_xlpm.val,3)&gt;=1,ROUND(_xlpm.val,3)&amp;"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27 g</v>
      </c>
      <c r="AD193" s="1230" t="str">
        <f t="shared" si="94"/>
        <v>A</v>
      </c>
      <c r="AE193" s="1231" t="str">
        <f t="shared" si="95"/>
        <v>M MILLE-FEUILLE meringue et chiboust pamplemousse aux fraises des bois | pâtisserie--ENTREMET| Auteur &gt; VOUS</v>
      </c>
      <c r="AF193" s="1232">
        <f t="shared" si="80"/>
        <v>1</v>
      </c>
      <c r="AG193" s="1252">
        <f t="shared" si="85"/>
        <v>8.0000000000000002E-3</v>
      </c>
      <c r="AH193" s="1234" t="str">
        <f t="shared" si="86"/>
        <v>Kg</v>
      </c>
      <c r="AI193" s="1235">
        <f t="shared" si="87"/>
        <v>1</v>
      </c>
      <c r="AJ193" s="1235" t="str">
        <f t="shared" si="100"/>
        <v>coupe</v>
      </c>
      <c r="AK193" s="1253">
        <f t="shared" si="81"/>
        <v>10</v>
      </c>
      <c r="AL193" s="1254" t="str">
        <f t="shared" si="101"/>
        <v>assiettes</v>
      </c>
      <c r="AM193" s="1268"/>
      <c r="AN193" s="1255" t="str">
        <f t="shared" si="93"/>
        <v/>
      </c>
      <c r="AO193" s="1256">
        <f t="shared" si="88"/>
        <v>0.08</v>
      </c>
      <c r="AP193" s="1257" t="str">
        <f t="shared" si="82"/>
        <v>Kg</v>
      </c>
      <c r="AQ193" s="1271" t="str" cm="1">
        <f t="array" ref="AQ193">IF(AF193&lt;&gt;1,0,IF(OR(AO193="",N(AO193)&lt;=0.000000001),"",IF(OR(AI193="",N(AI193)&lt;=0.000000001),0,IF(ISNUMBER(AO193),IFERROR(_xlfn.LET(_xlpm.r,_xlfn.XLOOKUP(U193,$BD$15:$BD$62,ROW($BD$15:$BD$62),_xlfn.XLOOKUP(U193,$BE$15:$BE$62,ROW($BE$15:$BE$62),_xlfn.XLOOKUP(U193,$BF$15:$BF$62,ROW($BF$15:$BF$62),""))),_xlpm.p,_xlpm.r-MIN(ROW($BD$15:$BD$62))+1,_xlpm.f,INDEX($BG$15:$BG$62,_xlpm.p),_xlpm.u,INDEX($BH$15:$BH$62,_xlpm.p),_xlpm.s,INDEX($BJ$15:$BJ$62,_xlpm.p),_xlpm.q,N(AO193)/_xlpm.f,IF(_xlpm.q&gt;=_xlpm.s,ROUND(_xlpm.q,1)&amp;" "&amp;U193&amp;" = "&amp;ROUND(_xlpm.q*_xlpm.f,1)&amp;" "&amp;_xlpm.u,ROUND(_xlpm.q,1)&amp;" "&amp;U193)),""),""))))</f>
        <v>80 g</v>
      </c>
      <c r="AR193" s="1259"/>
      <c r="AS193" s="1256">
        <f t="shared" si="98"/>
        <v>0.08</v>
      </c>
      <c r="AT193" s="1257" t="str">
        <f t="shared" si="89"/>
        <v>Kg</v>
      </c>
      <c r="AU193" s="1260">
        <f t="shared" si="92"/>
        <v>0</v>
      </c>
      <c r="AV193" s="1261" t="str">
        <f t="shared" si="90"/>
        <v/>
      </c>
      <c r="AW193" s="1247"/>
      <c r="AX193" s="1262">
        <f t="shared" si="83"/>
        <v>0</v>
      </c>
      <c r="AY193" s="1249" t="str">
        <f t="shared" si="99"/>
        <v>zestes de pamplemousse</v>
      </c>
      <c r="AZ193" s="276" t="s">
        <v>22</v>
      </c>
      <c r="BA193" s="1221">
        <f t="shared" si="84"/>
        <v>0</v>
      </c>
      <c r="BB193" s="1222">
        <f t="shared" si="91"/>
        <v>10</v>
      </c>
      <c r="BC193"/>
      <c r="BL193"/>
      <c r="BM193"/>
      <c r="BN193"/>
      <c r="BO193"/>
      <c r="BP193"/>
      <c r="BQ193"/>
      <c r="BR193" s="1153" t="str">
        <f t="shared" si="78"/>
        <v>A</v>
      </c>
      <c r="BS193"/>
      <c r="BT193"/>
      <c r="BU193"/>
      <c r="BV193"/>
      <c r="BW193"/>
      <c r="BX193" s="1024"/>
      <c r="BY193"/>
      <c r="BZ193"/>
      <c r="CA193"/>
      <c r="CB193"/>
      <c r="CC193"/>
      <c r="CD193"/>
      <c r="CE193"/>
      <c r="CG193"/>
      <c r="CH193"/>
      <c r="CI193"/>
      <c r="CJ193"/>
      <c r="CK193"/>
      <c r="CL193"/>
      <c r="CM193"/>
      <c r="CO193"/>
      <c r="CP193"/>
      <c r="CQ193"/>
      <c r="CR193"/>
      <c r="CS193"/>
      <c r="CT193"/>
      <c r="CU193"/>
      <c r="CW193" s="3">
        <v>1</v>
      </c>
    </row>
    <row r="194" spans="1:101" s="877" customFormat="1" ht="21" customHeight="1">
      <c r="A194" s="1129" t="s">
        <v>22</v>
      </c>
      <c r="B194" s="1145" t="str">
        <f t="shared" si="77"/>
        <v>A</v>
      </c>
      <c r="C194" s="1190" cm="1">
        <f t="array" ref="C194">SUMPRODUCT(LEN(D194:J194))</f>
        <v>0</v>
      </c>
      <c r="D194" s="207"/>
      <c r="E194" s="212"/>
      <c r="F194" s="212"/>
      <c r="G194" s="212"/>
      <c r="H194" s="212"/>
      <c r="I194" s="212"/>
      <c r="J194" s="213"/>
      <c r="K194" s="528"/>
      <c r="L194" s="120" t="str">
        <f t="shared" si="103"/>
        <v>A</v>
      </c>
      <c r="M194" s="34" t="str">
        <f>M187</f>
        <v>M MILLE-FEUILLE meringue et chiboust pamplemousse aux fraises des bois | pâtisserie--ENTREMET| Auteur &gt; VOUS</v>
      </c>
      <c r="N194" s="35">
        <f>N187</f>
        <v>1</v>
      </c>
      <c r="O194" s="34" t="str">
        <f>O187</f>
        <v>coupe</v>
      </c>
      <c r="P194" s="36" t="str">
        <f>P187</f>
        <v>Recette mère ► MILLE-FEUILLE  aux fraises des bois</v>
      </c>
      <c r="Q194" s="105"/>
      <c r="R194" s="125"/>
      <c r="S194" s="107" t="str">
        <f t="shared" si="102"/>
        <v/>
      </c>
      <c r="T194" s="108">
        <v>105</v>
      </c>
      <c r="U194" s="121" t="s">
        <v>102</v>
      </c>
      <c r="V194" s="148">
        <v>1</v>
      </c>
      <c r="W194" s="1102" t="s">
        <v>3386</v>
      </c>
      <c r="X194" s="112">
        <f>IF(Z221=0,0,(Z194/Z221)*Y190*1000)</f>
        <v>66.836409929980903</v>
      </c>
      <c r="Y194" s="122">
        <f>IF(Z221=0, 0, (Q194*V194)/(Z221*Y190))</f>
        <v>0</v>
      </c>
      <c r="Z194" s="114">
        <f>IFERROR(_xlfn.LET(_xlpm.v,IFERROR(_xlfn.XLOOKUP(U194,Q222:AC222,Q223:AC223),_xlfn.XLOOKUP(U194,Q224:AC224,Q225:AC225)),_xlpm.v*T194*IF(ISBLANK(Q194),1,Q194)),0)</f>
        <v>0.105</v>
      </c>
      <c r="AA194" s="123">
        <f>IF(OR(ISBLANK(AB186),AB186=0),0,Q194*AB184*V194/AB186)</f>
        <v>0</v>
      </c>
      <c r="AB194" s="116">
        <f>IF(OR(ISBLANK(AB186),AB186=0),0,Z194*V194*AB184/AB186)</f>
        <v>0.35000000000000003</v>
      </c>
      <c r="AC194" s="124" t="str">
        <f>_xlfn.LET(_xlpm.unite,SUBSTITUTE(TRIM(U194)," (s)",""),_xlpm.val,AB194,_xlpm.estVol,COUNTIF(W222:AC222,_xlpm.unite)+COUNTIF(W224:AC224,_xlpm.unite)&gt;0,_xlpm.estPoids,COUNTIF(Q222:V222,_xlpm.unite)+COUNTIF(Q224:V224,_xlpm.unite)&gt;0,IF(_xlpm.estVol,IF(ROUND(_xlpm.val,3)&gt;=1,ROUND(_xlpm.val,3)&amp;"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350 g</v>
      </c>
      <c r="AD194" s="1230" t="str">
        <f t="shared" si="94"/>
        <v>A</v>
      </c>
      <c r="AE194" s="1231" t="str">
        <f t="shared" si="95"/>
        <v>M MILLE-FEUILLE meringue et chiboust pamplemousse aux fraises des bois | pâtisserie--ENTREMET| Auteur &gt; VOUS</v>
      </c>
      <c r="AF194" s="1232">
        <f t="shared" si="80"/>
        <v>1</v>
      </c>
      <c r="AG194" s="1252">
        <f t="shared" si="85"/>
        <v>0.105</v>
      </c>
      <c r="AH194" s="1234" t="str">
        <f t="shared" si="86"/>
        <v>Kg</v>
      </c>
      <c r="AI194" s="1235">
        <f t="shared" si="87"/>
        <v>1</v>
      </c>
      <c r="AJ194" s="1235" t="str">
        <f t="shared" si="100"/>
        <v>coupe</v>
      </c>
      <c r="AK194" s="1237">
        <f t="shared" si="81"/>
        <v>10</v>
      </c>
      <c r="AL194" s="1238" t="str">
        <f t="shared" si="101"/>
        <v>assiettes</v>
      </c>
      <c r="AM194" s="1268"/>
      <c r="AN194" s="1240" t="str">
        <f t="shared" si="93"/>
        <v/>
      </c>
      <c r="AO194" s="1241">
        <f t="shared" si="88"/>
        <v>1.05</v>
      </c>
      <c r="AP194" s="1242" t="str">
        <f t="shared" si="82"/>
        <v>Kg</v>
      </c>
      <c r="AQ194" s="1269" t="str" cm="1">
        <f t="array" ref="AQ194">IF(AF194&lt;&gt;1,0,IF(OR(AO194="",N(AO194)&lt;=0.000000001),"",IF(OR(AI194="",N(AI194)&lt;=0.000000001),0,IF(ISNUMBER(AO194),IFERROR(_xlfn.LET(_xlpm.r,_xlfn.XLOOKUP(U194,$BD$15:$BD$62,ROW($BD$15:$BD$62),_xlfn.XLOOKUP(U194,$BE$15:$BE$62,ROW($BE$15:$BE$62),_xlfn.XLOOKUP(U194,$BF$15:$BF$62,ROW($BF$15:$BF$62),""))),_xlpm.p,_xlpm.r-MIN(ROW($BD$15:$BD$62))+1,_xlpm.f,INDEX($BG$15:$BG$62,_xlpm.p),_xlpm.u,INDEX($BH$15:$BH$62,_xlpm.p),_xlpm.s,INDEX($BJ$15:$BJ$62,_xlpm.p),_xlpm.q,N(AO194)/_xlpm.f,IF(_xlpm.q&gt;=_xlpm.s,ROUND(_xlpm.q,1)&amp;" "&amp;U194&amp;" = "&amp;ROUND(_xlpm.q*_xlpm.f,1)&amp;" "&amp;_xlpm.u,ROUND(_xlpm.q,1)&amp;" "&amp;U194)),""),""))))</f>
        <v>1050 g = 1.1 Kg</v>
      </c>
      <c r="AR194" s="1259"/>
      <c r="AS194" s="1241">
        <f t="shared" si="98"/>
        <v>1.05</v>
      </c>
      <c r="AT194" s="1242" t="str">
        <f t="shared" si="89"/>
        <v>Kg</v>
      </c>
      <c r="AU194" s="1245">
        <f t="shared" si="92"/>
        <v>0</v>
      </c>
      <c r="AV194" s="1246" t="str">
        <f t="shared" si="90"/>
        <v/>
      </c>
      <c r="AW194" s="1247"/>
      <c r="AX194" s="1248">
        <f t="shared" si="83"/>
        <v>0</v>
      </c>
      <c r="AY194" s="1249" t="str">
        <f t="shared" si="99"/>
        <v>jaunes d'œufs</v>
      </c>
      <c r="AZ194" s="276" t="s">
        <v>22</v>
      </c>
      <c r="BA194" s="1221">
        <f t="shared" si="84"/>
        <v>0</v>
      </c>
      <c r="BB194" s="1222">
        <f t="shared" si="91"/>
        <v>10</v>
      </c>
      <c r="BC194"/>
      <c r="BL194"/>
      <c r="BM194"/>
      <c r="BN194"/>
      <c r="BO194"/>
      <c r="BP194"/>
      <c r="BQ194"/>
      <c r="BR194" s="1153" t="str">
        <f t="shared" si="78"/>
        <v>A</v>
      </c>
      <c r="BS194"/>
      <c r="BT194"/>
      <c r="BU194"/>
      <c r="BV194"/>
      <c r="BW194"/>
      <c r="BX194" s="1024"/>
      <c r="BY194"/>
      <c r="BZ194"/>
      <c r="CA194"/>
      <c r="CB194"/>
      <c r="CC194"/>
      <c r="CD194"/>
      <c r="CE194"/>
      <c r="CG194"/>
      <c r="CH194"/>
      <c r="CI194"/>
      <c r="CJ194"/>
      <c r="CK194"/>
      <c r="CL194"/>
      <c r="CM194"/>
      <c r="CO194"/>
      <c r="CP194"/>
      <c r="CQ194"/>
      <c r="CR194"/>
      <c r="CS194"/>
      <c r="CT194"/>
      <c r="CU194"/>
      <c r="CW194" s="3">
        <v>1</v>
      </c>
    </row>
    <row r="195" spans="1:101" s="877" customFormat="1" ht="21" customHeight="1">
      <c r="A195" s="1129" t="s">
        <v>22</v>
      </c>
      <c r="B195" s="1145" t="str">
        <f t="shared" si="77"/>
        <v>A</v>
      </c>
      <c r="C195" s="1190" cm="1">
        <f t="array" ref="C195">SUMPRODUCT(LEN(D195:J195))</f>
        <v>0</v>
      </c>
      <c r="D195" s="207"/>
      <c r="E195" s="212"/>
      <c r="F195" s="212"/>
      <c r="G195" s="212"/>
      <c r="H195" s="212"/>
      <c r="I195" s="212"/>
      <c r="J195" s="213"/>
      <c r="K195" s="528"/>
      <c r="L195" s="120" t="str">
        <f t="shared" si="103"/>
        <v>A</v>
      </c>
      <c r="M195" s="34" t="str">
        <f>M187</f>
        <v>M MILLE-FEUILLE meringue et chiboust pamplemousse aux fraises des bois | pâtisserie--ENTREMET| Auteur &gt; VOUS</v>
      </c>
      <c r="N195" s="35">
        <f>N187</f>
        <v>1</v>
      </c>
      <c r="O195" s="34" t="str">
        <f>O187</f>
        <v>coupe</v>
      </c>
      <c r="P195" s="36" t="str">
        <f>P187</f>
        <v>Recette mère ► MILLE-FEUILLE  aux fraises des bois</v>
      </c>
      <c r="Q195" s="105"/>
      <c r="R195" s="125"/>
      <c r="S195" s="107" t="str">
        <f t="shared" si="102"/>
        <v/>
      </c>
      <c r="T195" s="108">
        <v>35</v>
      </c>
      <c r="U195" s="121" t="s">
        <v>102</v>
      </c>
      <c r="V195" s="148">
        <v>1</v>
      </c>
      <c r="W195" s="1102" t="s">
        <v>3387</v>
      </c>
      <c r="X195" s="112">
        <f>IF(Z221=0,0,(Z195/Z221)*Y190*1000)</f>
        <v>22.278803309993634</v>
      </c>
      <c r="Y195" s="122">
        <f>IF(Z221=0, 0, (Q195*V195)/(Z221*Y190))</f>
        <v>0</v>
      </c>
      <c r="Z195" s="114">
        <f>IFERROR(_xlfn.LET(_xlpm.v,IFERROR(_xlfn.XLOOKUP(U195,Q222:AC222,Q223:AC223),_xlfn.XLOOKUP(U195,Q224:AC224,Q225:AC225)),_xlpm.v*T195*IF(ISBLANK(Q195),1,Q195)),0)</f>
        <v>3.5000000000000003E-2</v>
      </c>
      <c r="AA195" s="127">
        <f>IF(OR(ISBLANK(AB186),AB186=0),0,Q195*AB184*V195/AB186)</f>
        <v>0</v>
      </c>
      <c r="AB195" s="116">
        <f>IF(OR(ISBLANK(AB186),AB186=0),0,Z195*V195*AB184/AB186)</f>
        <v>0.11666666666666668</v>
      </c>
      <c r="AC195" s="128" t="str">
        <f>_xlfn.LET(_xlpm.unite,SUBSTITUTE(TRIM(U195)," (s)",""),_xlpm.val,AB195,_xlpm.estVol,COUNTIF(W222:AC222,_xlpm.unite)+COUNTIF(W224:AC224,_xlpm.unite)&gt;0,_xlpm.estPoids,COUNTIF(Q222:V222,_xlpm.unite)+COUNTIF(Q224:V224,_xlpm.unite)&gt;0,IF(_xlpm.estVol,IF(ROUND(_xlpm.val,3)&gt;=1,ROUND(_xlpm.val,3)&amp;"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117 g</v>
      </c>
      <c r="AD195" s="1230" t="str">
        <f t="shared" si="94"/>
        <v>A</v>
      </c>
      <c r="AE195" s="1231" t="str">
        <f t="shared" si="95"/>
        <v>M MILLE-FEUILLE meringue et chiboust pamplemousse aux fraises des bois | pâtisserie--ENTREMET| Auteur &gt; VOUS</v>
      </c>
      <c r="AF195" s="1232">
        <f t="shared" si="80"/>
        <v>1</v>
      </c>
      <c r="AG195" s="1252">
        <f t="shared" si="85"/>
        <v>3.5000000000000003E-2</v>
      </c>
      <c r="AH195" s="1234" t="str">
        <f t="shared" si="86"/>
        <v>Kg</v>
      </c>
      <c r="AI195" s="1235">
        <f t="shared" si="87"/>
        <v>1</v>
      </c>
      <c r="AJ195" s="1235" t="str">
        <f t="shared" si="100"/>
        <v>coupe</v>
      </c>
      <c r="AK195" s="1253">
        <f t="shared" si="81"/>
        <v>10</v>
      </c>
      <c r="AL195" s="1254" t="str">
        <f t="shared" si="101"/>
        <v>assiettes</v>
      </c>
      <c r="AM195" s="1268"/>
      <c r="AN195" s="1255" t="str">
        <f t="shared" si="93"/>
        <v/>
      </c>
      <c r="AO195" s="1256">
        <f t="shared" si="88"/>
        <v>0.35000000000000003</v>
      </c>
      <c r="AP195" s="1257" t="str">
        <f t="shared" si="82"/>
        <v>Kg</v>
      </c>
      <c r="AQ195" s="1271" t="str" cm="1">
        <f t="array" ref="AQ195">IF(AF195&lt;&gt;1,0,IF(OR(AO195="",N(AO195)&lt;=0.000000001),"",IF(OR(AI195="",N(AI195)&lt;=0.000000001),0,IF(ISNUMBER(AO195),IFERROR(_xlfn.LET(_xlpm.r,_xlfn.XLOOKUP(U195,$BD$15:$BD$62,ROW($BD$15:$BD$62),_xlfn.XLOOKUP(U195,$BE$15:$BE$62,ROW($BE$15:$BE$62),_xlfn.XLOOKUP(U195,$BF$15:$BF$62,ROW($BF$15:$BF$62),""))),_xlpm.p,_xlpm.r-MIN(ROW($BD$15:$BD$62))+1,_xlpm.f,INDEX($BG$15:$BG$62,_xlpm.p),_xlpm.u,INDEX($BH$15:$BH$62,_xlpm.p),_xlpm.s,INDEX($BJ$15:$BJ$62,_xlpm.p),_xlpm.q,N(AO195)/_xlpm.f,IF(_xlpm.q&gt;=_xlpm.s,ROUND(_xlpm.q,1)&amp;" "&amp;U195&amp;" = "&amp;ROUND(_xlpm.q*_xlpm.f,1)&amp;" "&amp;_xlpm.u,ROUND(_xlpm.q,1)&amp;" "&amp;U195)),""),""))))</f>
        <v>350 g</v>
      </c>
      <c r="AR195" s="1259"/>
      <c r="AS195" s="1256">
        <f t="shared" si="98"/>
        <v>0.35000000000000003</v>
      </c>
      <c r="AT195" s="1257" t="str">
        <f t="shared" si="89"/>
        <v>Kg</v>
      </c>
      <c r="AU195" s="1260">
        <f t="shared" si="92"/>
        <v>0</v>
      </c>
      <c r="AV195" s="1261" t="str">
        <f t="shared" si="90"/>
        <v/>
      </c>
      <c r="AW195" s="1247"/>
      <c r="AX195" s="1262">
        <f t="shared" si="83"/>
        <v>0</v>
      </c>
      <c r="AY195" s="1249" t="str">
        <f t="shared" si="99"/>
        <v>cassonade antillaise</v>
      </c>
      <c r="AZ195" s="276" t="s">
        <v>22</v>
      </c>
      <c r="BA195" s="1221">
        <f t="shared" si="84"/>
        <v>0</v>
      </c>
      <c r="BB195" s="1222">
        <f t="shared" si="91"/>
        <v>10</v>
      </c>
      <c r="BC195"/>
      <c r="BL195"/>
      <c r="BM195"/>
      <c r="BN195"/>
      <c r="BO195"/>
      <c r="BP195"/>
      <c r="BQ195"/>
      <c r="BR195" s="1153" t="str">
        <f t="shared" si="78"/>
        <v>A</v>
      </c>
      <c r="BS195"/>
      <c r="BT195"/>
      <c r="BU195"/>
      <c r="BV195"/>
      <c r="BW195"/>
      <c r="BX195" s="1024"/>
      <c r="BY195"/>
      <c r="BZ195"/>
      <c r="CA195"/>
      <c r="CB195"/>
      <c r="CC195"/>
      <c r="CD195"/>
      <c r="CE195"/>
      <c r="CG195"/>
      <c r="CH195"/>
      <c r="CI195"/>
      <c r="CJ195"/>
      <c r="CK195"/>
      <c r="CL195"/>
      <c r="CM195"/>
      <c r="CO195"/>
      <c r="CP195"/>
      <c r="CQ195"/>
      <c r="CR195"/>
      <c r="CS195"/>
      <c r="CT195"/>
      <c r="CU195"/>
      <c r="CW195" s="3">
        <v>1</v>
      </c>
    </row>
    <row r="196" spans="1:101" s="877" customFormat="1" ht="21" customHeight="1">
      <c r="A196" s="1129" t="s">
        <v>22</v>
      </c>
      <c r="B196" s="1145" t="str">
        <f t="shared" si="77"/>
        <v>A</v>
      </c>
      <c r="C196" s="1190" cm="1">
        <f t="array" ref="C196">SUMPRODUCT(LEN(D196:J196))</f>
        <v>0</v>
      </c>
      <c r="D196" s="207"/>
      <c r="E196" s="212"/>
      <c r="F196" s="212"/>
      <c r="G196" s="212"/>
      <c r="H196" s="212"/>
      <c r="I196" s="212"/>
      <c r="J196" s="213"/>
      <c r="K196" s="528"/>
      <c r="L196" s="120" t="str">
        <f t="shared" si="103"/>
        <v>A</v>
      </c>
      <c r="M196" s="34" t="str">
        <f>M187</f>
        <v>M MILLE-FEUILLE meringue et chiboust pamplemousse aux fraises des bois | pâtisserie--ENTREMET| Auteur &gt; VOUS</v>
      </c>
      <c r="N196" s="35">
        <f>N187</f>
        <v>1</v>
      </c>
      <c r="O196" s="34" t="str">
        <f>O187</f>
        <v>coupe</v>
      </c>
      <c r="P196" s="36" t="str">
        <f>P187</f>
        <v>Recette mère ► MILLE-FEUILLE  aux fraises des bois</v>
      </c>
      <c r="Q196" s="105"/>
      <c r="R196" s="125"/>
      <c r="S196" s="107" t="str">
        <f t="shared" si="102"/>
        <v/>
      </c>
      <c r="T196" s="108">
        <v>15</v>
      </c>
      <c r="U196" s="121" t="s">
        <v>102</v>
      </c>
      <c r="V196" s="148">
        <v>1</v>
      </c>
      <c r="W196" s="1102" t="s">
        <v>3388</v>
      </c>
      <c r="X196" s="112">
        <f>IF(Z221=0,0,(Z196/Z221)*Y190*1000)</f>
        <v>9.548058561425842</v>
      </c>
      <c r="Y196" s="122">
        <f>IF(Z221=0, 0, (Q196*V196)/(Z221*Y190))</f>
        <v>0</v>
      </c>
      <c r="Z196" s="114">
        <f>IFERROR(_xlfn.LET(_xlpm.v,IFERROR(_xlfn.XLOOKUP(U196,Q222:AC222,Q223:AC223),_xlfn.XLOOKUP(U196,Q224:AC224,Q225:AC225)),_xlpm.v*T196*IF(ISBLANK(Q196),1,Q196)),0)</f>
        <v>1.4999999999999999E-2</v>
      </c>
      <c r="AA196" s="123">
        <f>IF(OR(ISBLANK(AB186),AB186=0),0,Q196*AB184*V196/AB186)</f>
        <v>0</v>
      </c>
      <c r="AB196" s="116">
        <f>IF(OR(ISBLANK(AB186),AB186=0),0,Z196*V196*AB184/AB186)</f>
        <v>4.9999999999999996E-2</v>
      </c>
      <c r="AC196" s="124" t="str">
        <f>_xlfn.LET(_xlpm.unite,SUBSTITUTE(TRIM(U196)," (s)",""),_xlpm.val,AB196,_xlpm.estVol,COUNTIF(W222:AC222,_xlpm.unite)+COUNTIF(W224:AC224,_xlpm.unite)&gt;0,_xlpm.estPoids,COUNTIF(Q222:V222,_xlpm.unite)+COUNTIF(Q224:V224,_xlpm.unite)&gt;0,IF(_xlpm.estVol,IF(ROUND(_xlpm.val,3)&gt;=1,ROUND(_xlpm.val,3)&amp;"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50 g</v>
      </c>
      <c r="AD196" s="1230" t="str">
        <f t="shared" si="94"/>
        <v>A</v>
      </c>
      <c r="AE196" s="1231" t="str">
        <f t="shared" si="95"/>
        <v>M MILLE-FEUILLE meringue et chiboust pamplemousse aux fraises des bois | pâtisserie--ENTREMET| Auteur &gt; VOUS</v>
      </c>
      <c r="AF196" s="1232">
        <f t="shared" si="80"/>
        <v>1</v>
      </c>
      <c r="AG196" s="1252">
        <f t="shared" si="85"/>
        <v>1.4999999999999999E-2</v>
      </c>
      <c r="AH196" s="1234" t="str">
        <f t="shared" si="86"/>
        <v>Kg</v>
      </c>
      <c r="AI196" s="1235">
        <f t="shared" si="87"/>
        <v>1</v>
      </c>
      <c r="AJ196" s="1235" t="str">
        <f t="shared" si="100"/>
        <v>coupe</v>
      </c>
      <c r="AK196" s="1237">
        <f t="shared" si="81"/>
        <v>10</v>
      </c>
      <c r="AL196" s="1238" t="str">
        <f t="shared" si="101"/>
        <v>assiettes</v>
      </c>
      <c r="AM196" s="1268"/>
      <c r="AN196" s="1240" t="str">
        <f t="shared" si="93"/>
        <v/>
      </c>
      <c r="AO196" s="1241">
        <f t="shared" si="88"/>
        <v>0.15</v>
      </c>
      <c r="AP196" s="1242" t="str">
        <f t="shared" si="82"/>
        <v>Kg</v>
      </c>
      <c r="AQ196" s="1269" t="str" cm="1">
        <f t="array" ref="AQ196">IF(AF196&lt;&gt;1,0,IF(OR(AO196="",N(AO196)&lt;=0.000000001),"",IF(OR(AI196="",N(AI196)&lt;=0.000000001),0,IF(ISNUMBER(AO196),IFERROR(_xlfn.LET(_xlpm.r,_xlfn.XLOOKUP(U196,$BD$15:$BD$62,ROW($BD$15:$BD$62),_xlfn.XLOOKUP(U196,$BE$15:$BE$62,ROW($BE$15:$BE$62),_xlfn.XLOOKUP(U196,$BF$15:$BF$62,ROW($BF$15:$BF$62),""))),_xlpm.p,_xlpm.r-MIN(ROW($BD$15:$BD$62))+1,_xlpm.f,INDEX($BG$15:$BG$62,_xlpm.p),_xlpm.u,INDEX($BH$15:$BH$62,_xlpm.p),_xlpm.s,INDEX($BJ$15:$BJ$62,_xlpm.p),_xlpm.q,N(AO196)/_xlpm.f,IF(_xlpm.q&gt;=_xlpm.s,ROUND(_xlpm.q,1)&amp;" "&amp;U196&amp;" = "&amp;ROUND(_xlpm.q*_xlpm.f,1)&amp;" "&amp;_xlpm.u,ROUND(_xlpm.q,1)&amp;" "&amp;U196)),""),""))))</f>
        <v>150 g</v>
      </c>
      <c r="AR196" s="1259"/>
      <c r="AS196" s="1241">
        <f t="shared" si="98"/>
        <v>0.15</v>
      </c>
      <c r="AT196" s="1242" t="str">
        <f t="shared" si="89"/>
        <v>Kg</v>
      </c>
      <c r="AU196" s="1245">
        <f t="shared" si="92"/>
        <v>0</v>
      </c>
      <c r="AV196" s="1246" t="str">
        <f t="shared" si="90"/>
        <v/>
      </c>
      <c r="AW196" s="1247"/>
      <c r="AX196" s="1248">
        <f t="shared" si="83"/>
        <v>0</v>
      </c>
      <c r="AY196" s="1249" t="str">
        <f t="shared" si="99"/>
        <v>maïzena</v>
      </c>
      <c r="AZ196" s="276" t="s">
        <v>22</v>
      </c>
      <c r="BA196" s="1221">
        <f t="shared" si="84"/>
        <v>0</v>
      </c>
      <c r="BB196" s="1222">
        <f t="shared" si="91"/>
        <v>10</v>
      </c>
      <c r="BC196"/>
      <c r="BL196"/>
      <c r="BM196"/>
      <c r="BN196"/>
      <c r="BO196"/>
      <c r="BP196"/>
      <c r="BQ196"/>
      <c r="BR196" s="1153" t="str">
        <f t="shared" si="78"/>
        <v>A</v>
      </c>
      <c r="BS196"/>
      <c r="BT196"/>
      <c r="BU196"/>
      <c r="BV196"/>
      <c r="BW196"/>
      <c r="BX196" s="1024"/>
      <c r="BY196"/>
      <c r="BZ196"/>
      <c r="CA196"/>
      <c r="CB196"/>
      <c r="CC196"/>
      <c r="CD196"/>
      <c r="CE196"/>
      <c r="CG196"/>
      <c r="CH196"/>
      <c r="CI196"/>
      <c r="CJ196"/>
      <c r="CK196"/>
      <c r="CL196"/>
      <c r="CM196"/>
      <c r="CO196"/>
      <c r="CP196"/>
      <c r="CQ196"/>
      <c r="CR196"/>
      <c r="CS196"/>
      <c r="CT196"/>
      <c r="CU196"/>
      <c r="CW196" s="3">
        <v>1</v>
      </c>
    </row>
    <row r="197" spans="1:101" s="877" customFormat="1" ht="21" customHeight="1">
      <c r="A197" s="1129" t="s">
        <v>22</v>
      </c>
      <c r="B197" s="1145" t="str">
        <f t="shared" ref="B197:B260" si="104">L197</f>
        <v>A</v>
      </c>
      <c r="C197" s="1190" cm="1">
        <f t="array" ref="C197">SUMPRODUCT(LEN(D197:J197))</f>
        <v>0</v>
      </c>
      <c r="D197" s="207"/>
      <c r="E197" s="212"/>
      <c r="F197" s="212"/>
      <c r="G197" s="212"/>
      <c r="H197" s="212"/>
      <c r="I197" s="212"/>
      <c r="J197" s="213"/>
      <c r="K197" s="528"/>
      <c r="L197" s="120" t="str">
        <f t="shared" si="103"/>
        <v>A</v>
      </c>
      <c r="M197" s="34" t="str">
        <f>M187</f>
        <v>M MILLE-FEUILLE meringue et chiboust pamplemousse aux fraises des bois | pâtisserie--ENTREMET| Auteur &gt; VOUS</v>
      </c>
      <c r="N197" s="35">
        <f>N187</f>
        <v>1</v>
      </c>
      <c r="O197" s="34" t="str">
        <f>O187</f>
        <v>coupe</v>
      </c>
      <c r="P197" s="36" t="str">
        <f>P187</f>
        <v>Recette mère ► MILLE-FEUILLE  aux fraises des bois</v>
      </c>
      <c r="Q197" s="105"/>
      <c r="R197" s="125"/>
      <c r="S197" s="107" t="str">
        <f t="shared" si="102"/>
        <v/>
      </c>
      <c r="T197" s="108">
        <v>8</v>
      </c>
      <c r="U197" s="121" t="s">
        <v>102</v>
      </c>
      <c r="V197" s="148">
        <v>1</v>
      </c>
      <c r="W197" s="1102" t="s">
        <v>3389</v>
      </c>
      <c r="X197" s="112">
        <f>IF(Z221=0,0,(Z197/Z221)*Y190*1000)</f>
        <v>5.0922978994271162</v>
      </c>
      <c r="Y197" s="122">
        <f>IF(Z221=0, 0, (Q197*V197)/(Z221*Y190))</f>
        <v>0</v>
      </c>
      <c r="Z197" s="114">
        <f>IFERROR(_xlfn.LET(_xlpm.v,IFERROR(_xlfn.XLOOKUP(U197,Q222:AC222,Q223:AC223),_xlfn.XLOOKUP(U197,Q224:AC224,Q225:AC225)),_xlpm.v*T197*IF(ISBLANK(Q197),1,Q197)),0)</f>
        <v>8.0000000000000002E-3</v>
      </c>
      <c r="AA197" s="127">
        <f>IF(OR(ISBLANK(AB186),AB186=0),0,Q197*AB184*V197/AB186)</f>
        <v>0</v>
      </c>
      <c r="AB197" s="116">
        <f>IF(OR(ISBLANK(AB186),AB186=0),0,Z197*V197*AB184/AB186)</f>
        <v>2.6666666666666668E-2</v>
      </c>
      <c r="AC197" s="139" t="str">
        <f>_xlfn.LET(_xlpm.unite,SUBSTITUTE(TRIM(U197)," (s)",""),_xlpm.val,AB197,_xlpm.estVol,COUNTIF(W222:AC222,_xlpm.unite)+COUNTIF(W224:AC224,_xlpm.unite)&gt;0,_xlpm.estPoids,COUNTIF(Q222:V222,_xlpm.unite)+COUNTIF(Q224:V224,_xlpm.unite)&gt;0,IF(_xlpm.estVol,IF(ROUND(_xlpm.val,3)&gt;=1,ROUND(_xlpm.val,3)&amp;"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27 g</v>
      </c>
      <c r="AD197" s="1230" t="str">
        <f t="shared" si="94"/>
        <v>A</v>
      </c>
      <c r="AE197" s="1231" t="str">
        <f t="shared" si="95"/>
        <v>M MILLE-FEUILLE meringue et chiboust pamplemousse aux fraises des bois | pâtisserie--ENTREMET| Auteur &gt; VOUS</v>
      </c>
      <c r="AF197" s="1232">
        <f t="shared" si="80"/>
        <v>1</v>
      </c>
      <c r="AG197" s="1252">
        <f t="shared" si="85"/>
        <v>8.0000000000000002E-3</v>
      </c>
      <c r="AH197" s="1234" t="str">
        <f t="shared" si="86"/>
        <v>Kg</v>
      </c>
      <c r="AI197" s="1235">
        <f t="shared" si="87"/>
        <v>1</v>
      </c>
      <c r="AJ197" s="1235" t="str">
        <f t="shared" si="100"/>
        <v>coupe</v>
      </c>
      <c r="AK197" s="1253">
        <f t="shared" si="81"/>
        <v>10</v>
      </c>
      <c r="AL197" s="1254" t="str">
        <f t="shared" si="101"/>
        <v>assiettes</v>
      </c>
      <c r="AM197" s="1268"/>
      <c r="AN197" s="1255" t="str">
        <f t="shared" si="93"/>
        <v/>
      </c>
      <c r="AO197" s="1256">
        <f t="shared" si="88"/>
        <v>0.08</v>
      </c>
      <c r="AP197" s="1257" t="str">
        <f t="shared" si="82"/>
        <v>Kg</v>
      </c>
      <c r="AQ197" s="1271" t="str" cm="1">
        <f t="array" ref="AQ197">IF(AF197&lt;&gt;1,0,IF(OR(AO197="",N(AO197)&lt;=0.000000001),"",IF(OR(AI197="",N(AI197)&lt;=0.000000001),0,IF(ISNUMBER(AO197),IFERROR(_xlfn.LET(_xlpm.r,_xlfn.XLOOKUP(U197,$BD$15:$BD$62,ROW($BD$15:$BD$62),_xlfn.XLOOKUP(U197,$BE$15:$BE$62,ROW($BE$15:$BE$62),_xlfn.XLOOKUP(U197,$BF$15:$BF$62,ROW($BF$15:$BF$62),""))),_xlpm.p,_xlpm.r-MIN(ROW($BD$15:$BD$62))+1,_xlpm.f,INDEX($BG$15:$BG$62,_xlpm.p),_xlpm.u,INDEX($BH$15:$BH$62,_xlpm.p),_xlpm.s,INDEX($BJ$15:$BJ$62,_xlpm.p),_xlpm.q,N(AO197)/_xlpm.f,IF(_xlpm.q&gt;=_xlpm.s,ROUND(_xlpm.q,1)&amp;" "&amp;U197&amp;" = "&amp;ROUND(_xlpm.q*_xlpm.f,1)&amp;" "&amp;_xlpm.u,ROUND(_xlpm.q,1)&amp;" "&amp;U197)),""),""))))</f>
        <v>80 g</v>
      </c>
      <c r="AR197" s="1259"/>
      <c r="AS197" s="1256">
        <f t="shared" si="98"/>
        <v>0.08</v>
      </c>
      <c r="AT197" s="1257" t="str">
        <f t="shared" si="89"/>
        <v>Kg</v>
      </c>
      <c r="AU197" s="1260">
        <f t="shared" si="92"/>
        <v>0</v>
      </c>
      <c r="AV197" s="1261" t="str">
        <f t="shared" si="90"/>
        <v/>
      </c>
      <c r="AW197" s="1247"/>
      <c r="AX197" s="1262">
        <f t="shared" si="83"/>
        <v>0</v>
      </c>
      <c r="AY197" s="1249" t="str">
        <f t="shared" si="99"/>
        <v>gélatine</v>
      </c>
      <c r="AZ197" s="276" t="s">
        <v>22</v>
      </c>
      <c r="BA197" s="1221">
        <f t="shared" si="84"/>
        <v>0</v>
      </c>
      <c r="BB197" s="1222">
        <f t="shared" si="91"/>
        <v>10</v>
      </c>
      <c r="BC197"/>
      <c r="BL197"/>
      <c r="BM197"/>
      <c r="BN197"/>
      <c r="BO197"/>
      <c r="BP197"/>
      <c r="BQ197"/>
      <c r="BR197" s="1153" t="str">
        <f t="shared" ref="BR197:BR260" si="105">AD197</f>
        <v>A</v>
      </c>
      <c r="BS197"/>
      <c r="BT197"/>
      <c r="BU197"/>
      <c r="BV197"/>
      <c r="BW197"/>
      <c r="BX197" s="1024"/>
      <c r="BY197"/>
      <c r="BZ197"/>
      <c r="CA197"/>
      <c r="CB197"/>
      <c r="CC197"/>
      <c r="CD197"/>
      <c r="CE197"/>
      <c r="CG197"/>
      <c r="CH197"/>
      <c r="CI197"/>
      <c r="CJ197"/>
      <c r="CK197"/>
      <c r="CL197"/>
      <c r="CM197"/>
      <c r="CO197"/>
      <c r="CP197"/>
      <c r="CQ197"/>
      <c r="CR197"/>
      <c r="CS197"/>
      <c r="CT197"/>
      <c r="CU197"/>
      <c r="CW197" s="3">
        <v>1</v>
      </c>
    </row>
    <row r="198" spans="1:101" s="877" customFormat="1" ht="21" customHeight="1">
      <c r="A198" s="1129" t="s">
        <v>22</v>
      </c>
      <c r="B198" s="1145" t="str">
        <f t="shared" si="104"/>
        <v>A</v>
      </c>
      <c r="C198" s="1190" cm="1">
        <f t="array" ref="C198">SUMPRODUCT(LEN(D198:J198))</f>
        <v>0</v>
      </c>
      <c r="D198" s="207"/>
      <c r="E198" s="212"/>
      <c r="F198" s="212"/>
      <c r="G198" s="212"/>
      <c r="H198" s="212"/>
      <c r="I198" s="212"/>
      <c r="J198" s="213"/>
      <c r="K198" s="528"/>
      <c r="L198" s="120" t="str">
        <f t="shared" si="103"/>
        <v>A</v>
      </c>
      <c r="M198" s="34" t="str">
        <f>M187</f>
        <v>M MILLE-FEUILLE meringue et chiboust pamplemousse aux fraises des bois | pâtisserie--ENTREMET| Auteur &gt; VOUS</v>
      </c>
      <c r="N198" s="35">
        <f>N187</f>
        <v>1</v>
      </c>
      <c r="O198" s="34" t="str">
        <f>O187</f>
        <v>coupe</v>
      </c>
      <c r="P198" s="36" t="str">
        <f>P187</f>
        <v>Recette mère ► MILLE-FEUILLE  aux fraises des bois</v>
      </c>
      <c r="Q198" s="105"/>
      <c r="R198" s="125"/>
      <c r="S198" s="107" t="str">
        <f t="shared" si="102"/>
        <v/>
      </c>
      <c r="T198" s="108">
        <v>160</v>
      </c>
      <c r="U198" s="121" t="s">
        <v>102</v>
      </c>
      <c r="V198" s="148">
        <v>1</v>
      </c>
      <c r="W198" s="1102" t="s">
        <v>3390</v>
      </c>
      <c r="X198" s="112">
        <f>IF(Z221=0,0,(Z198/Z221)*Y190*1000)</f>
        <v>101.84595798854232</v>
      </c>
      <c r="Y198" s="122">
        <f>IF(Z221=0, 0, (Q198*V198)/(Z221*Y190))</f>
        <v>0</v>
      </c>
      <c r="Z198" s="114">
        <f>IFERROR(_xlfn.LET(_xlpm.v,IFERROR(_xlfn.XLOOKUP(U198,Q222:AC222,Q223:AC223),_xlfn.XLOOKUP(U198,Q224:AC224,Q225:AC225)),_xlpm.v*T198*IF(ISBLANK(Q198),1,Q198)),0)</f>
        <v>0.16</v>
      </c>
      <c r="AA198" s="123">
        <f>IF(OR(ISBLANK(AB186),AB186=0),0,Q198*AB184*V198/AB186)</f>
        <v>0</v>
      </c>
      <c r="AB198" s="116">
        <f>IF(OR(ISBLANK(AB186),AB186=0),0,Z198*V198*AB184/AB186)</f>
        <v>0.53333333333333333</v>
      </c>
      <c r="AC198" s="124" t="str">
        <f>_xlfn.LET(_xlpm.unite,SUBSTITUTE(TRIM(U198)," (s)",""),_xlpm.val,AB198,_xlpm.estVol,COUNTIF(W222:AC222,_xlpm.unite)+COUNTIF(W224:AC224,_xlpm.unite)&gt;0,_xlpm.estPoids,COUNTIF(Q222:V222,_xlpm.unite)+COUNTIF(Q224:V224,_xlpm.unite)&gt;0,IF(_xlpm.estVol,IF(ROUND(_xlpm.val,3)&gt;=1,ROUND(_xlpm.val,3)&amp;"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533 g</v>
      </c>
      <c r="AD198" s="1230" t="str">
        <f t="shared" si="94"/>
        <v>A</v>
      </c>
      <c r="AE198" s="1231" t="str">
        <f t="shared" si="95"/>
        <v>M MILLE-FEUILLE meringue et chiboust pamplemousse aux fraises des bois | pâtisserie--ENTREMET| Auteur &gt; VOUS</v>
      </c>
      <c r="AF198" s="1232">
        <f t="shared" si="80"/>
        <v>1</v>
      </c>
      <c r="AG198" s="1252">
        <f t="shared" si="85"/>
        <v>0.16</v>
      </c>
      <c r="AH198" s="1234" t="str">
        <f t="shared" si="86"/>
        <v>Kg</v>
      </c>
      <c r="AI198" s="1235">
        <f t="shared" si="87"/>
        <v>1</v>
      </c>
      <c r="AJ198" s="1235" t="str">
        <f t="shared" si="100"/>
        <v>coupe</v>
      </c>
      <c r="AK198" s="1237">
        <f t="shared" si="81"/>
        <v>10</v>
      </c>
      <c r="AL198" s="1238" t="str">
        <f t="shared" si="101"/>
        <v>assiettes</v>
      </c>
      <c r="AM198" s="1268"/>
      <c r="AN198" s="1240" t="str">
        <f t="shared" si="93"/>
        <v/>
      </c>
      <c r="AO198" s="1241">
        <f t="shared" si="88"/>
        <v>1.6</v>
      </c>
      <c r="AP198" s="1242" t="str">
        <f t="shared" si="82"/>
        <v>Kg</v>
      </c>
      <c r="AQ198" s="1269" t="str" cm="1">
        <f t="array" ref="AQ198">IF(AF198&lt;&gt;1,0,IF(OR(AO198="",N(AO198)&lt;=0.000000001),"",IF(OR(AI198="",N(AI198)&lt;=0.000000001),0,IF(ISNUMBER(AO198),IFERROR(_xlfn.LET(_xlpm.r,_xlfn.XLOOKUP(U198,$BD$15:$BD$62,ROW($BD$15:$BD$62),_xlfn.XLOOKUP(U198,$BE$15:$BE$62,ROW($BE$15:$BE$62),_xlfn.XLOOKUP(U198,$BF$15:$BF$62,ROW($BF$15:$BF$62),""))),_xlpm.p,_xlpm.r-MIN(ROW($BD$15:$BD$62))+1,_xlpm.f,INDEX($BG$15:$BG$62,_xlpm.p),_xlpm.u,INDEX($BH$15:$BH$62,_xlpm.p),_xlpm.s,INDEX($BJ$15:$BJ$62,_xlpm.p),_xlpm.q,N(AO198)/_xlpm.f,IF(_xlpm.q&gt;=_xlpm.s,ROUND(_xlpm.q,1)&amp;" "&amp;U198&amp;" = "&amp;ROUND(_xlpm.q*_xlpm.f,1)&amp;" "&amp;_xlpm.u,ROUND(_xlpm.q,1)&amp;" "&amp;U198)),""),""))))</f>
        <v>1600 g = 1.6 Kg</v>
      </c>
      <c r="AR198" s="1259"/>
      <c r="AS198" s="1241">
        <f t="shared" si="98"/>
        <v>1.6</v>
      </c>
      <c r="AT198" s="1242" t="str">
        <f t="shared" si="89"/>
        <v>Kg</v>
      </c>
      <c r="AU198" s="1245">
        <f t="shared" si="92"/>
        <v>0</v>
      </c>
      <c r="AV198" s="1246" t="str">
        <f t="shared" si="90"/>
        <v/>
      </c>
      <c r="AW198" s="1247"/>
      <c r="AX198" s="1248">
        <f t="shared" si="83"/>
        <v>0</v>
      </c>
      <c r="AY198" s="1249" t="str">
        <f t="shared" si="99"/>
        <v>blancs</v>
      </c>
      <c r="AZ198" s="276" t="s">
        <v>22</v>
      </c>
      <c r="BA198" s="1221">
        <f t="shared" si="84"/>
        <v>0</v>
      </c>
      <c r="BB198" s="1222">
        <f t="shared" si="91"/>
        <v>10</v>
      </c>
      <c r="BC198"/>
      <c r="BL198"/>
      <c r="BM198"/>
      <c r="BN198"/>
      <c r="BO198"/>
      <c r="BP198"/>
      <c r="BQ198"/>
      <c r="BR198" s="1153" t="str">
        <f t="shared" si="105"/>
        <v>A</v>
      </c>
      <c r="BS198"/>
      <c r="BT198"/>
      <c r="BU198"/>
      <c r="BV198"/>
      <c r="BW198"/>
      <c r="BX198" s="1024"/>
      <c r="BY198"/>
      <c r="BZ198"/>
      <c r="CA198"/>
      <c r="CB198"/>
      <c r="CC198"/>
      <c r="CD198"/>
      <c r="CE198"/>
      <c r="CG198"/>
      <c r="CH198"/>
      <c r="CI198"/>
      <c r="CJ198"/>
      <c r="CK198"/>
      <c r="CL198"/>
      <c r="CM198"/>
      <c r="CO198"/>
      <c r="CP198"/>
      <c r="CQ198"/>
      <c r="CR198"/>
      <c r="CS198"/>
      <c r="CT198"/>
      <c r="CU198"/>
      <c r="CW198" s="3">
        <v>1</v>
      </c>
    </row>
    <row r="199" spans="1:101" s="877" customFormat="1" ht="21" customHeight="1">
      <c r="A199" s="1129" t="s">
        <v>22</v>
      </c>
      <c r="B199" s="1145" t="str">
        <f t="shared" si="104"/>
        <v>A</v>
      </c>
      <c r="C199" s="1190" cm="1">
        <f t="array" ref="C199">SUMPRODUCT(LEN(D199:J199))</f>
        <v>0</v>
      </c>
      <c r="D199" s="207"/>
      <c r="E199" s="212"/>
      <c r="F199" s="212"/>
      <c r="G199" s="212"/>
      <c r="H199" s="212"/>
      <c r="I199" s="212"/>
      <c r="J199" s="213"/>
      <c r="K199" s="528"/>
      <c r="L199" s="120" t="str">
        <f t="shared" si="103"/>
        <v>A</v>
      </c>
      <c r="M199" s="34" t="str">
        <f>M187</f>
        <v>M MILLE-FEUILLE meringue et chiboust pamplemousse aux fraises des bois | pâtisserie--ENTREMET| Auteur &gt; VOUS</v>
      </c>
      <c r="N199" s="35">
        <f>N187</f>
        <v>1</v>
      </c>
      <c r="O199" s="34" t="str">
        <f>O187</f>
        <v>coupe</v>
      </c>
      <c r="P199" s="36" t="str">
        <f>P187</f>
        <v>Recette mère ► MILLE-FEUILLE  aux fraises des bois</v>
      </c>
      <c r="Q199" s="105"/>
      <c r="R199" s="125"/>
      <c r="S199" s="107" t="str">
        <f t="shared" si="102"/>
        <v/>
      </c>
      <c r="T199" s="108">
        <v>95</v>
      </c>
      <c r="U199" s="121" t="s">
        <v>102</v>
      </c>
      <c r="V199" s="148">
        <v>1</v>
      </c>
      <c r="W199" s="1102" t="s">
        <v>3387</v>
      </c>
      <c r="X199" s="112">
        <f>IF(Z221=0,0,(Z199/Z221)*Y190*1000)</f>
        <v>60.471037555697002</v>
      </c>
      <c r="Y199" s="122">
        <f>IF(Z221=0, 0, (Q199*V199)/(Z221*Y190))</f>
        <v>0</v>
      </c>
      <c r="Z199" s="114">
        <f>IFERROR(_xlfn.LET(_xlpm.v,IFERROR(_xlfn.XLOOKUP(U199,Q222:AC222,Q223:AC223),_xlfn.XLOOKUP(U199,Q224:AC224,Q225:AC225)),_xlpm.v*T199*IF(ISBLANK(Q199),1,Q199)),0)</f>
        <v>9.5000000000000001E-2</v>
      </c>
      <c r="AA199" s="127">
        <f>IF(OR(ISBLANK(AB186),AB186=0),0,Q199*AB184*V199/AB186)</f>
        <v>0</v>
      </c>
      <c r="AB199" s="116">
        <f>IF(OR(ISBLANK(AB186),AB186=0),0,Z199*V199*AB184/AB186)</f>
        <v>0.31666666666666665</v>
      </c>
      <c r="AC199" s="139" t="str">
        <f>_xlfn.LET(_xlpm.unite,SUBSTITUTE(TRIM(U199)," (s)",""),_xlpm.val,AB199,_xlpm.estVol,COUNTIF(W222:AC222,_xlpm.unite)+COUNTIF(W224:AC224,_xlpm.unite)&gt;0,_xlpm.estPoids,COUNTIF(Q222:V222,_xlpm.unite)+COUNTIF(Q224:V224,_xlpm.unite)&gt;0,IF(_xlpm.estVol,IF(ROUND(_xlpm.val,3)&gt;=1,ROUND(_xlpm.val,3)&amp;"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317 g</v>
      </c>
      <c r="AD199" s="1230" t="str">
        <f t="shared" si="94"/>
        <v>A</v>
      </c>
      <c r="AE199" s="1231" t="str">
        <f t="shared" si="95"/>
        <v>M MILLE-FEUILLE meringue et chiboust pamplemousse aux fraises des bois | pâtisserie--ENTREMET| Auteur &gt; VOUS</v>
      </c>
      <c r="AF199" s="1232">
        <f t="shared" si="80"/>
        <v>1</v>
      </c>
      <c r="AG199" s="1252">
        <f t="shared" si="85"/>
        <v>9.5000000000000001E-2</v>
      </c>
      <c r="AH199" s="1234" t="str">
        <f t="shared" si="86"/>
        <v>Kg</v>
      </c>
      <c r="AI199" s="1235">
        <f t="shared" si="87"/>
        <v>1</v>
      </c>
      <c r="AJ199" s="1235" t="str">
        <f t="shared" si="100"/>
        <v>coupe</v>
      </c>
      <c r="AK199" s="1253">
        <f t="shared" si="81"/>
        <v>10</v>
      </c>
      <c r="AL199" s="1254" t="str">
        <f t="shared" si="101"/>
        <v>assiettes</v>
      </c>
      <c r="AM199" s="1268"/>
      <c r="AN199" s="1255" t="str">
        <f t="shared" si="93"/>
        <v/>
      </c>
      <c r="AO199" s="1256">
        <f t="shared" si="88"/>
        <v>0.95</v>
      </c>
      <c r="AP199" s="1257" t="str">
        <f t="shared" si="82"/>
        <v>Kg</v>
      </c>
      <c r="AQ199" s="1271" t="str" cm="1">
        <f t="array" ref="AQ199">IF(AF199&lt;&gt;1,0,IF(OR(AO199="",N(AO199)&lt;=0.000000001),"",IF(OR(AI199="",N(AI199)&lt;=0.000000001),0,IF(ISNUMBER(AO199),IFERROR(_xlfn.LET(_xlpm.r,_xlfn.XLOOKUP(U199,$BD$15:$BD$62,ROW($BD$15:$BD$62),_xlfn.XLOOKUP(U199,$BE$15:$BE$62,ROW($BE$15:$BE$62),_xlfn.XLOOKUP(U199,$BF$15:$BF$62,ROW($BF$15:$BF$62),""))),_xlpm.p,_xlpm.r-MIN(ROW($BD$15:$BD$62))+1,_xlpm.f,INDEX($BG$15:$BG$62,_xlpm.p),_xlpm.u,INDEX($BH$15:$BH$62,_xlpm.p),_xlpm.s,INDEX($BJ$15:$BJ$62,_xlpm.p),_xlpm.q,N(AO199)/_xlpm.f,IF(_xlpm.q&gt;=_xlpm.s,ROUND(_xlpm.q,1)&amp;" "&amp;U199&amp;" = "&amp;ROUND(_xlpm.q*_xlpm.f,1)&amp;" "&amp;_xlpm.u,ROUND(_xlpm.q,1)&amp;" "&amp;U199)),""),""))))</f>
        <v>950 g</v>
      </c>
      <c r="AR199" s="1259"/>
      <c r="AS199" s="1256">
        <f t="shared" si="98"/>
        <v>0.95</v>
      </c>
      <c r="AT199" s="1257" t="str">
        <f t="shared" si="89"/>
        <v>Kg</v>
      </c>
      <c r="AU199" s="1260">
        <f t="shared" si="92"/>
        <v>0</v>
      </c>
      <c r="AV199" s="1261" t="str">
        <f t="shared" si="90"/>
        <v/>
      </c>
      <c r="AW199" s="1247"/>
      <c r="AX199" s="1262">
        <f t="shared" si="83"/>
        <v>0</v>
      </c>
      <c r="AY199" s="1249" t="str">
        <f t="shared" si="99"/>
        <v>cassonade antillaise</v>
      </c>
      <c r="AZ199" s="276" t="s">
        <v>22</v>
      </c>
      <c r="BA199" s="1221">
        <f t="shared" si="84"/>
        <v>0</v>
      </c>
      <c r="BB199" s="1222">
        <f t="shared" si="91"/>
        <v>10</v>
      </c>
      <c r="BC199"/>
      <c r="BL199"/>
      <c r="BM199"/>
      <c r="BN199"/>
      <c r="BO199"/>
      <c r="BP199"/>
      <c r="BQ199"/>
      <c r="BR199" s="1153" t="str">
        <f t="shared" si="105"/>
        <v>A</v>
      </c>
      <c r="BS199"/>
      <c r="BT199"/>
      <c r="BU199"/>
      <c r="BV199"/>
      <c r="BW199"/>
      <c r="BX199" s="1024"/>
      <c r="BY199"/>
      <c r="BZ199"/>
      <c r="CA199"/>
      <c r="CB199"/>
      <c r="CC199"/>
      <c r="CD199"/>
      <c r="CE199"/>
      <c r="CG199"/>
      <c r="CH199"/>
      <c r="CI199"/>
      <c r="CJ199"/>
      <c r="CK199"/>
      <c r="CL199"/>
      <c r="CM199"/>
      <c r="CO199"/>
      <c r="CP199"/>
      <c r="CQ199"/>
      <c r="CR199"/>
      <c r="CS199"/>
      <c r="CT199"/>
      <c r="CU199"/>
      <c r="CW199" s="3">
        <v>1</v>
      </c>
    </row>
    <row r="200" spans="1:101" s="877" customFormat="1" ht="21" customHeight="1">
      <c r="A200" s="1129" t="s">
        <v>22</v>
      </c>
      <c r="B200" s="1145" t="str">
        <f t="shared" si="104"/>
        <v>►</v>
      </c>
      <c r="C200" s="1190" cm="1">
        <f t="array" ref="C200">SUMPRODUCT(LEN(D200:J200))</f>
        <v>0</v>
      </c>
      <c r="D200" s="207"/>
      <c r="E200" s="212"/>
      <c r="F200" s="212"/>
      <c r="G200" s="212"/>
      <c r="H200" s="212"/>
      <c r="I200" s="212"/>
      <c r="J200" s="213"/>
      <c r="K200" s="528"/>
      <c r="L200" s="120" t="str">
        <f t="shared" si="103"/>
        <v>►</v>
      </c>
      <c r="M200" s="34" t="str">
        <f>M187</f>
        <v>M MILLE-FEUILLE meringue et chiboust pamplemousse aux fraises des bois | pâtisserie--ENTREMET| Auteur &gt; VOUS</v>
      </c>
      <c r="N200" s="35">
        <f>N187</f>
        <v>1</v>
      </c>
      <c r="O200" s="34" t="str">
        <f>O187</f>
        <v>coupe</v>
      </c>
      <c r="P200" s="36" t="str">
        <f>P187</f>
        <v>Recette mère ► MILLE-FEUILLE  aux fraises des bois</v>
      </c>
      <c r="Q200" s="105"/>
      <c r="R200" s="125"/>
      <c r="S200" s="107" t="str">
        <f t="shared" si="102"/>
        <v/>
      </c>
      <c r="T200" s="108"/>
      <c r="U200" s="146"/>
      <c r="V200" s="148">
        <v>1</v>
      </c>
      <c r="W200" s="111"/>
      <c r="X200" s="112">
        <f>IF(Z221=0,0,(Z200/Z221)*Y190*1000)</f>
        <v>0</v>
      </c>
      <c r="Y200" s="122">
        <f>IF(Z221=0, 0, (Q200*V200)/(Z221*Y190))</f>
        <v>0</v>
      </c>
      <c r="Z200" s="114">
        <f>IFERROR(_xlfn.LET(_xlpm.v,IFERROR(_xlfn.XLOOKUP(U200,Q222:AC222,Q223:AC223),_xlfn.XLOOKUP(U200,Q224:AC224,Q225:AC225)),_xlpm.v*T200*IF(ISBLANK(Q200),1,Q200)),0)</f>
        <v>0</v>
      </c>
      <c r="AA200" s="123">
        <f>IF(OR(ISBLANK(AB186),AB186=0),0,Q200*AB184*V200/AB186)</f>
        <v>0</v>
      </c>
      <c r="AB200" s="116">
        <f>IF(OR(ISBLANK(AB186),AB186=0),0,Z200*V200*AB184/AB186)</f>
        <v>0</v>
      </c>
      <c r="AC200" s="124" t="str">
        <f>_xlfn.LET(_xlpm.unite,SUBSTITUTE(TRIM(U200)," (s)",""),_xlpm.val,AB200,_xlpm.estVol,COUNTIF(W222:AC222,_xlpm.unite)+COUNTIF(W224:AC224,_xlpm.unite)&gt;0,_xlpm.estPoids,COUNTIF(Q222:V222,_xlpm.unite)+COUNTIF(Q224:V224,_xlpm.unite)&gt;0,IF(_xlpm.estVol,IF(ROUND(_xlpm.val,3)&gt;=1,ROUND(_xlpm.val,3)&amp;"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00" s="1230" t="str">
        <f t="shared" si="94"/>
        <v>►</v>
      </c>
      <c r="AE200" s="1231" t="str">
        <f t="shared" si="95"/>
        <v/>
      </c>
      <c r="AF200" s="1232">
        <f t="shared" si="80"/>
        <v>0</v>
      </c>
      <c r="AG200" s="1252">
        <f t="shared" si="85"/>
        <v>0</v>
      </c>
      <c r="AH200" s="1234">
        <f t="shared" si="86"/>
        <v>0</v>
      </c>
      <c r="AI200" s="1235">
        <f t="shared" si="87"/>
        <v>0</v>
      </c>
      <c r="AJ200" s="1235">
        <f t="shared" si="100"/>
        <v>0</v>
      </c>
      <c r="AK200" s="1237">
        <f t="shared" si="81"/>
        <v>0</v>
      </c>
      <c r="AL200" s="1238">
        <f t="shared" si="101"/>
        <v>0</v>
      </c>
      <c r="AM200" s="1268"/>
      <c r="AN200" s="1240" t="str">
        <f t="shared" si="93"/>
        <v/>
      </c>
      <c r="AO200" s="1241">
        <f t="shared" si="88"/>
        <v>0</v>
      </c>
      <c r="AP200" s="1242">
        <f t="shared" si="82"/>
        <v>0</v>
      </c>
      <c r="AQ200" s="1269" cm="1">
        <f t="array" ref="AQ200">IF(AF200&lt;&gt;1,0,IF(OR(AO200="",N(AO200)&lt;=0.000000001),"",IF(OR(AI200="",N(AI200)&lt;=0.000000001),0,IF(ISNUMBER(AO200),IFERROR(_xlfn.LET(_xlpm.r,_xlfn.XLOOKUP(U200,$BD$15:$BD$62,ROW($BD$15:$BD$62),_xlfn.XLOOKUP(U200,$BE$15:$BE$62,ROW($BE$15:$BE$62),_xlfn.XLOOKUP(U200,$BF$15:$BF$62,ROW($BF$15:$BF$62),""))),_xlpm.p,_xlpm.r-MIN(ROW($BD$15:$BD$62))+1,_xlpm.f,INDEX($BG$15:$BG$62,_xlpm.p),_xlpm.u,INDEX($BH$15:$BH$62,_xlpm.p),_xlpm.s,INDEX($BJ$15:$BJ$62,_xlpm.p),_xlpm.q,N(AO200)/_xlpm.f,IF(_xlpm.q&gt;=_xlpm.s,ROUND(_xlpm.q,1)&amp;" "&amp;U200&amp;" = "&amp;ROUND(_xlpm.q*_xlpm.f,1)&amp;" "&amp;_xlpm.u,ROUND(_xlpm.q,1)&amp;" "&amp;U200)),""),""))))</f>
        <v>0</v>
      </c>
      <c r="AR200" s="1259"/>
      <c r="AS200" s="1241">
        <f t="shared" si="98"/>
        <v>0</v>
      </c>
      <c r="AT200" s="1242" t="str">
        <f t="shared" si="89"/>
        <v/>
      </c>
      <c r="AU200" s="1245">
        <f t="shared" si="92"/>
        <v>0</v>
      </c>
      <c r="AV200" s="1246" t="str">
        <f t="shared" si="90"/>
        <v/>
      </c>
      <c r="AW200" s="1247"/>
      <c r="AX200" s="1248">
        <f t="shared" si="83"/>
        <v>0</v>
      </c>
      <c r="AY200" s="1249" t="str">
        <f t="shared" si="99"/>
        <v/>
      </c>
      <c r="AZ200" s="276" t="s">
        <v>22</v>
      </c>
      <c r="BA200" s="1221">
        <f t="shared" si="84"/>
        <v>0</v>
      </c>
      <c r="BB200" s="1222">
        <f t="shared" si="91"/>
        <v>0</v>
      </c>
      <c r="BC200"/>
      <c r="BL200"/>
      <c r="BM200"/>
      <c r="BN200"/>
      <c r="BO200"/>
      <c r="BP200"/>
      <c r="BQ200"/>
      <c r="BR200" s="1153" t="str">
        <f t="shared" si="105"/>
        <v>►</v>
      </c>
      <c r="BS200"/>
      <c r="BT200"/>
      <c r="BU200"/>
      <c r="BV200"/>
      <c r="BW200"/>
      <c r="BX200" s="1024"/>
      <c r="BY200"/>
      <c r="BZ200"/>
      <c r="CA200"/>
      <c r="CB200"/>
      <c r="CC200"/>
      <c r="CD200"/>
      <c r="CE200"/>
      <c r="CG200"/>
      <c r="CH200"/>
      <c r="CI200"/>
      <c r="CJ200"/>
      <c r="CK200"/>
      <c r="CL200"/>
      <c r="CM200"/>
      <c r="CO200"/>
      <c r="CP200"/>
      <c r="CQ200"/>
      <c r="CR200"/>
      <c r="CS200"/>
      <c r="CT200"/>
      <c r="CU200"/>
      <c r="CW200" s="3">
        <v>1</v>
      </c>
    </row>
    <row r="201" spans="1:101" s="877" customFormat="1" ht="21" customHeight="1">
      <c r="A201" s="1129" t="s">
        <v>22</v>
      </c>
      <c r="B201" s="1145" t="str">
        <f t="shared" si="104"/>
        <v>A</v>
      </c>
      <c r="C201" s="1190" cm="1">
        <f t="array" ref="C201">SUMPRODUCT(LEN(D201:J201))</f>
        <v>0</v>
      </c>
      <c r="D201" s="207"/>
      <c r="E201" s="212"/>
      <c r="F201" s="212"/>
      <c r="G201" s="212"/>
      <c r="H201" s="212"/>
      <c r="I201" s="212"/>
      <c r="J201" s="213"/>
      <c r="K201" s="528"/>
      <c r="L201" s="120" t="str">
        <f t="shared" si="103"/>
        <v>A</v>
      </c>
      <c r="M201" s="34" t="str">
        <f>M187</f>
        <v>M MILLE-FEUILLE meringue et chiboust pamplemousse aux fraises des bois | pâtisserie--ENTREMET| Auteur &gt; VOUS</v>
      </c>
      <c r="N201" s="35">
        <f>N187</f>
        <v>1</v>
      </c>
      <c r="O201" s="34" t="str">
        <f>O187</f>
        <v>coupe</v>
      </c>
      <c r="P201" s="36" t="str">
        <f>P187</f>
        <v>Recette mère ► MILLE-FEUILLE  aux fraises des bois</v>
      </c>
      <c r="Q201" s="105"/>
      <c r="R201" s="125"/>
      <c r="S201" s="107" t="str">
        <f t="shared" si="102"/>
        <v/>
      </c>
      <c r="T201" s="108"/>
      <c r="U201" s="146"/>
      <c r="V201" s="148">
        <v>1</v>
      </c>
      <c r="W201" s="111" t="s">
        <v>3395</v>
      </c>
      <c r="X201" s="112">
        <f>IF(Z221=0,0,(Z201/Z221)*Y190*1000)</f>
        <v>0</v>
      </c>
      <c r="Y201" s="122">
        <f>IF(Z221=0, 0, (Q201*V201)/(Z221*Y190))</f>
        <v>0</v>
      </c>
      <c r="Z201" s="114">
        <f>IFERROR(_xlfn.LET(_xlpm.v,IFERROR(_xlfn.XLOOKUP(U201,Q222:AC222,Q223:AC223),_xlfn.XLOOKUP(U201,Q224:AC224,Q225:AC225)),_xlpm.v*T201*IF(ISBLANK(Q201),1,Q201)),0)</f>
        <v>0</v>
      </c>
      <c r="AA201" s="127">
        <f>IF(OR(ISBLANK(AB186),AB186=0),0,Q201*AB184*V201/AB186)</f>
        <v>0</v>
      </c>
      <c r="AB201" s="116">
        <f>IF(OR(ISBLANK(AB186),AB186=0),0,Z201*V201*AB184/AB186)</f>
        <v>0</v>
      </c>
      <c r="AC201" s="147" t="str">
        <f>_xlfn.LET(_xlpm.unite,SUBSTITUTE(TRIM(U201)," (s)",""),_xlpm.val,AB201,_xlpm.estVol,COUNTIF(W222:AC222,_xlpm.unite)+COUNTIF(W224:AC224,_xlpm.unite)&gt;0,_xlpm.estPoids,COUNTIF(Q222:V222,_xlpm.unite)+COUNTIF(Q224:V224,_xlpm.unite)&gt;0,IF(_xlpm.estVol,IF(ROUND(_xlpm.val,3)&gt;=1,ROUND(_xlpm.val,3)&amp;"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01" s="1230" t="str">
        <f t="shared" si="94"/>
        <v>►</v>
      </c>
      <c r="AE201" s="1231" t="str">
        <f t="shared" si="95"/>
        <v/>
      </c>
      <c r="AF201" s="1232">
        <f t="shared" si="80"/>
        <v>0</v>
      </c>
      <c r="AG201" s="1252">
        <f t="shared" si="85"/>
        <v>0</v>
      </c>
      <c r="AH201" s="1234">
        <f t="shared" si="86"/>
        <v>0</v>
      </c>
      <c r="AI201" s="1235">
        <f t="shared" si="87"/>
        <v>0</v>
      </c>
      <c r="AJ201" s="1235">
        <f t="shared" si="100"/>
        <v>0</v>
      </c>
      <c r="AK201" s="1253">
        <f t="shared" si="81"/>
        <v>0</v>
      </c>
      <c r="AL201" s="1254">
        <f t="shared" si="101"/>
        <v>0</v>
      </c>
      <c r="AM201" s="1268"/>
      <c r="AN201" s="1255" t="str">
        <f t="shared" si="93"/>
        <v/>
      </c>
      <c r="AO201" s="1256">
        <f t="shared" si="88"/>
        <v>0</v>
      </c>
      <c r="AP201" s="1257">
        <f t="shared" si="82"/>
        <v>0</v>
      </c>
      <c r="AQ201" s="1271" cm="1">
        <f t="array" ref="AQ201">IF(AF201&lt;&gt;1,0,IF(OR(AO201="",N(AO201)&lt;=0.000000001),"",IF(OR(AI201="",N(AI201)&lt;=0.000000001),0,IF(ISNUMBER(AO201),IFERROR(_xlfn.LET(_xlpm.r,_xlfn.XLOOKUP(U201,$BD$15:$BD$62,ROW($BD$15:$BD$62),_xlfn.XLOOKUP(U201,$BE$15:$BE$62,ROW($BE$15:$BE$62),_xlfn.XLOOKUP(U201,$BF$15:$BF$62,ROW($BF$15:$BF$62),""))),_xlpm.p,_xlpm.r-MIN(ROW($BD$15:$BD$62))+1,_xlpm.f,INDEX($BG$15:$BG$62,_xlpm.p),_xlpm.u,INDEX($BH$15:$BH$62,_xlpm.p),_xlpm.s,INDEX($BJ$15:$BJ$62,_xlpm.p),_xlpm.q,N(AO201)/_xlpm.f,IF(_xlpm.q&gt;=_xlpm.s,ROUND(_xlpm.q,1)&amp;" "&amp;U201&amp;" = "&amp;ROUND(_xlpm.q*_xlpm.f,1)&amp;" "&amp;_xlpm.u,ROUND(_xlpm.q,1)&amp;" "&amp;U201)),""),""))))</f>
        <v>0</v>
      </c>
      <c r="AR201" s="1259"/>
      <c r="AS201" s="1256">
        <f t="shared" si="98"/>
        <v>0</v>
      </c>
      <c r="AT201" s="1257" t="str">
        <f t="shared" si="89"/>
        <v/>
      </c>
      <c r="AU201" s="1260">
        <f t="shared" si="92"/>
        <v>0</v>
      </c>
      <c r="AV201" s="1261" t="str">
        <f t="shared" si="90"/>
        <v/>
      </c>
      <c r="AW201" s="1247"/>
      <c r="AX201" s="1262">
        <f t="shared" si="83"/>
        <v>0</v>
      </c>
      <c r="AY201" s="1249" t="str">
        <f t="shared" si="99"/>
        <v/>
      </c>
      <c r="AZ201" s="276" t="s">
        <v>22</v>
      </c>
      <c r="BA201" s="1221">
        <f t="shared" si="84"/>
        <v>0</v>
      </c>
      <c r="BB201" s="1222">
        <f t="shared" si="91"/>
        <v>0</v>
      </c>
      <c r="BC201"/>
      <c r="BL201"/>
      <c r="BM201"/>
      <c r="BN201"/>
      <c r="BO201"/>
      <c r="BP201"/>
      <c r="BQ201"/>
      <c r="BR201" s="1153" t="str">
        <f t="shared" si="105"/>
        <v>►</v>
      </c>
      <c r="BS201"/>
      <c r="BT201"/>
      <c r="BU201"/>
      <c r="BV201"/>
      <c r="BW201"/>
      <c r="BX201" s="1024"/>
      <c r="BY201"/>
      <c r="BZ201"/>
      <c r="CA201"/>
      <c r="CB201"/>
      <c r="CC201"/>
      <c r="CD201"/>
      <c r="CE201"/>
      <c r="CG201"/>
      <c r="CH201"/>
      <c r="CI201"/>
      <c r="CJ201"/>
      <c r="CK201"/>
      <c r="CL201"/>
      <c r="CM201"/>
      <c r="CO201"/>
      <c r="CP201"/>
      <c r="CQ201"/>
      <c r="CR201"/>
      <c r="CS201"/>
      <c r="CT201"/>
      <c r="CU201"/>
      <c r="CW201" s="3">
        <v>1</v>
      </c>
    </row>
    <row r="202" spans="1:101" s="877" customFormat="1" ht="21" customHeight="1">
      <c r="A202" s="1129" t="s">
        <v>22</v>
      </c>
      <c r="B202" s="1145" t="str">
        <f t="shared" si="104"/>
        <v>A</v>
      </c>
      <c r="C202" s="1190" cm="1">
        <f t="array" ref="C202">SUMPRODUCT(LEN(D202:J202))</f>
        <v>0</v>
      </c>
      <c r="D202" s="207"/>
      <c r="E202" s="212"/>
      <c r="F202" s="212"/>
      <c r="G202" s="212"/>
      <c r="H202" s="212"/>
      <c r="I202" s="212"/>
      <c r="J202" s="213"/>
      <c r="K202" s="528"/>
      <c r="L202" s="120" t="str">
        <f t="shared" si="103"/>
        <v>A</v>
      </c>
      <c r="M202" s="34" t="str">
        <f>M187</f>
        <v>M MILLE-FEUILLE meringue et chiboust pamplemousse aux fraises des bois | pâtisserie--ENTREMET| Auteur &gt; VOUS</v>
      </c>
      <c r="N202" s="35">
        <f>N187</f>
        <v>1</v>
      </c>
      <c r="O202" s="34" t="str">
        <f>O187</f>
        <v>coupe</v>
      </c>
      <c r="P202" s="36" t="str">
        <f>P187</f>
        <v>Recette mère ► MILLE-FEUILLE  aux fraises des bois</v>
      </c>
      <c r="Q202" s="105"/>
      <c r="R202" s="125"/>
      <c r="S202" s="107" t="str">
        <f t="shared" si="102"/>
        <v/>
      </c>
      <c r="T202" s="108">
        <v>100</v>
      </c>
      <c r="U202" s="121" t="s">
        <v>102</v>
      </c>
      <c r="V202" s="148">
        <v>1</v>
      </c>
      <c r="W202" s="111" t="s">
        <v>3396</v>
      </c>
      <c r="X202" s="112">
        <f>IF(Z221=0,0,(Z202/Z221)*Y190*1000)</f>
        <v>63.653723742838949</v>
      </c>
      <c r="Y202" s="122">
        <f>IF(Z221=0, 0, (Q202*V202)/(Z221*Y190))</f>
        <v>0</v>
      </c>
      <c r="Z202" s="114">
        <f>IFERROR(_xlfn.LET(_xlpm.v,IFERROR(_xlfn.XLOOKUP(U202,Q222:AC222,Q223:AC223),_xlfn.XLOOKUP(U202,Q224:AC224,Q225:AC225)),_xlpm.v*T202*IF(ISBLANK(Q202),1,Q202)),0)</f>
        <v>0.1</v>
      </c>
      <c r="AA202" s="123">
        <f>IF(OR(ISBLANK(AB186),AB186=0),0,Q202*AB184*V202/AB186)</f>
        <v>0</v>
      </c>
      <c r="AB202" s="116">
        <f>IF(OR(ISBLANK(AB186),AB186=0),0,Z202*V202*AB184/AB186)</f>
        <v>0.33333333333333331</v>
      </c>
      <c r="AC202" s="124" t="str">
        <f>_xlfn.LET(_xlpm.unite,SUBSTITUTE(TRIM(U202)," (s)",""),_xlpm.val,AB202,_xlpm.estVol,COUNTIF(W222:AC222,_xlpm.unite)+COUNTIF(W224:AC224,_xlpm.unite)&gt;0,_xlpm.estPoids,COUNTIF(Q222:V222,_xlpm.unite)+COUNTIF(Q224:V224,_xlpm.unite)&gt;0,IF(_xlpm.estVol,IF(ROUND(_xlpm.val,3)&gt;=1,ROUND(_xlpm.val,3)&amp;"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333 g</v>
      </c>
      <c r="AD202" s="1230" t="str">
        <f t="shared" si="94"/>
        <v>A</v>
      </c>
      <c r="AE202" s="1231" t="str">
        <f t="shared" si="95"/>
        <v>M MILLE-FEUILLE meringue et chiboust pamplemousse aux fraises des bois | pâtisserie--ENTREMET| Auteur &gt; VOUS</v>
      </c>
      <c r="AF202" s="1232">
        <f t="shared" si="80"/>
        <v>1</v>
      </c>
      <c r="AG202" s="1252">
        <f t="shared" si="85"/>
        <v>0.1</v>
      </c>
      <c r="AH202" s="1234" t="str">
        <f t="shared" si="86"/>
        <v>Kg</v>
      </c>
      <c r="AI202" s="1235">
        <f t="shared" si="87"/>
        <v>1</v>
      </c>
      <c r="AJ202" s="1235" t="str">
        <f t="shared" si="100"/>
        <v>coupe</v>
      </c>
      <c r="AK202" s="1237">
        <f t="shared" si="81"/>
        <v>10</v>
      </c>
      <c r="AL202" s="1238" t="str">
        <f t="shared" si="101"/>
        <v>assiettes</v>
      </c>
      <c r="AM202" s="1268"/>
      <c r="AN202" s="1240" t="str">
        <f t="shared" si="93"/>
        <v/>
      </c>
      <c r="AO202" s="1241">
        <f t="shared" si="88"/>
        <v>1</v>
      </c>
      <c r="AP202" s="1242" t="str">
        <f t="shared" si="82"/>
        <v>Kg</v>
      </c>
      <c r="AQ202" s="1269" t="str" cm="1">
        <f t="array" ref="AQ202">IF(AF202&lt;&gt;1,0,IF(OR(AO202="",N(AO202)&lt;=0.000000001),"",IF(OR(AI202="",N(AI202)&lt;=0.000000001),0,IF(ISNUMBER(AO202),IFERROR(_xlfn.LET(_xlpm.r,_xlfn.XLOOKUP(U202,$BD$15:$BD$62,ROW($BD$15:$BD$62),_xlfn.XLOOKUP(U202,$BE$15:$BE$62,ROW($BE$15:$BE$62),_xlfn.XLOOKUP(U202,$BF$15:$BF$62,ROW($BF$15:$BF$62),""))),_xlpm.p,_xlpm.r-MIN(ROW($BD$15:$BD$62))+1,_xlpm.f,INDEX($BG$15:$BG$62,_xlpm.p),_xlpm.u,INDEX($BH$15:$BH$62,_xlpm.p),_xlpm.s,INDEX($BJ$15:$BJ$62,_xlpm.p),_xlpm.q,N(AO202)/_xlpm.f,IF(_xlpm.q&gt;=_xlpm.s,ROUND(_xlpm.q,1)&amp;" "&amp;U202&amp;" = "&amp;ROUND(_xlpm.q*_xlpm.f,1)&amp;" "&amp;_xlpm.u,ROUND(_xlpm.q,1)&amp;" "&amp;U202)),""),""))))</f>
        <v>1000 g = 1 Kg</v>
      </c>
      <c r="AR202" s="1259"/>
      <c r="AS202" s="1241">
        <f t="shared" si="98"/>
        <v>1</v>
      </c>
      <c r="AT202" s="1242" t="str">
        <f t="shared" si="89"/>
        <v>Kg</v>
      </c>
      <c r="AU202" s="1245">
        <f t="shared" si="92"/>
        <v>0</v>
      </c>
      <c r="AV202" s="1246" t="str">
        <f t="shared" si="90"/>
        <v/>
      </c>
      <c r="AW202" s="1247"/>
      <c r="AX202" s="1248">
        <f t="shared" si="83"/>
        <v>0</v>
      </c>
      <c r="AY202" s="1249" t="str">
        <f t="shared" si="99"/>
        <v>blancs d'œufs</v>
      </c>
      <c r="AZ202" s="276" t="s">
        <v>22</v>
      </c>
      <c r="BA202" s="1221">
        <f t="shared" si="84"/>
        <v>0</v>
      </c>
      <c r="BB202" s="1222">
        <f t="shared" si="91"/>
        <v>10</v>
      </c>
      <c r="BC202"/>
      <c r="BL202"/>
      <c r="BM202"/>
      <c r="BN202"/>
      <c r="BO202"/>
      <c r="BP202"/>
      <c r="BQ202"/>
      <c r="BR202" s="1153" t="str">
        <f t="shared" si="105"/>
        <v>A</v>
      </c>
      <c r="BS202"/>
      <c r="BT202"/>
      <c r="BU202"/>
      <c r="BV202"/>
      <c r="BW202"/>
      <c r="BX202" s="1024"/>
      <c r="BY202"/>
      <c r="BZ202"/>
      <c r="CA202"/>
      <c r="CB202"/>
      <c r="CC202"/>
      <c r="CD202"/>
      <c r="CE202"/>
      <c r="CG202"/>
      <c r="CH202"/>
      <c r="CI202"/>
      <c r="CJ202"/>
      <c r="CK202"/>
      <c r="CL202"/>
      <c r="CM202"/>
      <c r="CO202"/>
      <c r="CP202"/>
      <c r="CQ202"/>
      <c r="CR202"/>
      <c r="CS202"/>
      <c r="CT202"/>
      <c r="CU202"/>
      <c r="CW202" s="3">
        <v>1</v>
      </c>
    </row>
    <row r="203" spans="1:101" s="877" customFormat="1" ht="21" customHeight="1">
      <c r="A203" s="1129" t="s">
        <v>22</v>
      </c>
      <c r="B203" s="1145" t="str">
        <f t="shared" si="104"/>
        <v>A</v>
      </c>
      <c r="C203" s="1190" cm="1">
        <f t="array" ref="C203">SUMPRODUCT(LEN(D203:J203))</f>
        <v>0</v>
      </c>
      <c r="D203" s="207"/>
      <c r="E203" s="212"/>
      <c r="F203" s="212"/>
      <c r="G203" s="212"/>
      <c r="H203" s="212"/>
      <c r="I203" s="212"/>
      <c r="J203" s="213"/>
      <c r="K203" s="528"/>
      <c r="L203" s="120" t="str">
        <f t="shared" si="103"/>
        <v>A</v>
      </c>
      <c r="M203" s="34" t="str">
        <f>M187</f>
        <v>M MILLE-FEUILLE meringue et chiboust pamplemousse aux fraises des bois | pâtisserie--ENTREMET| Auteur &gt; VOUS</v>
      </c>
      <c r="N203" s="35">
        <f>N187</f>
        <v>1</v>
      </c>
      <c r="O203" s="34" t="str">
        <f>O187</f>
        <v>coupe</v>
      </c>
      <c r="P203" s="36" t="str">
        <f>P187</f>
        <v>Recette mère ► MILLE-FEUILLE  aux fraises des bois</v>
      </c>
      <c r="Q203" s="105"/>
      <c r="R203" s="125"/>
      <c r="S203" s="107" t="str">
        <f t="shared" si="102"/>
        <v/>
      </c>
      <c r="T203" s="108">
        <v>100</v>
      </c>
      <c r="U203" s="121" t="s">
        <v>102</v>
      </c>
      <c r="V203" s="148">
        <v>1</v>
      </c>
      <c r="W203" s="111" t="s">
        <v>3397</v>
      </c>
      <c r="X203" s="112">
        <f>IF(Z221=0,0,(Z203/Z221)*Y190*1000)</f>
        <v>63.653723742838949</v>
      </c>
      <c r="Y203" s="122">
        <f>IF(Z221=0, 0, (Q203*V203)/(Z221*Y190))</f>
        <v>0</v>
      </c>
      <c r="Z203" s="114">
        <f>IFERROR(_xlfn.LET(_xlpm.v,IFERROR(_xlfn.XLOOKUP(U203,Q222:AC222,Q223:AC223),_xlfn.XLOOKUP(U203,Q224:AC224,Q225:AC225)),_xlpm.v*T203*IF(ISBLANK(Q203),1,Q203)),0)</f>
        <v>0.1</v>
      </c>
      <c r="AA203" s="127">
        <f>IF(OR(ISBLANK(AB186),AB186=0),0,Q203*AB184*V203/AB186)</f>
        <v>0</v>
      </c>
      <c r="AB203" s="116">
        <f>IF(OR(ISBLANK(AB186),AB186=0),0,Z203*V203*AB184/AB186)</f>
        <v>0.33333333333333331</v>
      </c>
      <c r="AC203" s="147" t="str">
        <f>_xlfn.LET(_xlpm.unite,SUBSTITUTE(TRIM(U203)," (s)",""),_xlpm.val,AB203,_xlpm.estVol,COUNTIF(W222:AC222,_xlpm.unite)+COUNTIF(W224:AC224,_xlpm.unite)&gt;0,_xlpm.estPoids,COUNTIF(Q222:V222,_xlpm.unite)+COUNTIF(Q224:V224,_xlpm.unite)&gt;0,IF(_xlpm.estVol,IF(ROUND(_xlpm.val,3)&gt;=1,ROUND(_xlpm.val,3)&amp;"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333 g</v>
      </c>
      <c r="AD203" s="1230" t="str">
        <f t="shared" si="94"/>
        <v>A</v>
      </c>
      <c r="AE203" s="1231" t="str">
        <f t="shared" si="95"/>
        <v>M MILLE-FEUILLE meringue et chiboust pamplemousse aux fraises des bois | pâtisserie--ENTREMET| Auteur &gt; VOUS</v>
      </c>
      <c r="AF203" s="1232">
        <f t="shared" si="80"/>
        <v>1</v>
      </c>
      <c r="AG203" s="1252">
        <f t="shared" si="85"/>
        <v>0.1</v>
      </c>
      <c r="AH203" s="1234" t="str">
        <f t="shared" si="86"/>
        <v>Kg</v>
      </c>
      <c r="AI203" s="1235">
        <f t="shared" si="87"/>
        <v>1</v>
      </c>
      <c r="AJ203" s="1235" t="str">
        <f t="shared" si="100"/>
        <v>coupe</v>
      </c>
      <c r="AK203" s="1253">
        <f t="shared" si="81"/>
        <v>10</v>
      </c>
      <c r="AL203" s="1254" t="str">
        <f t="shared" si="101"/>
        <v>assiettes</v>
      </c>
      <c r="AM203" s="1268"/>
      <c r="AN203" s="1255" t="str">
        <f t="shared" si="93"/>
        <v/>
      </c>
      <c r="AO203" s="1256">
        <f t="shared" si="88"/>
        <v>1</v>
      </c>
      <c r="AP203" s="1257" t="str">
        <f t="shared" si="82"/>
        <v>Kg</v>
      </c>
      <c r="AQ203" s="1271" t="str" cm="1">
        <f t="array" ref="AQ203">IF(AF203&lt;&gt;1,0,IF(OR(AO203="",N(AO203)&lt;=0.000000001),"",IF(OR(AI203="",N(AI203)&lt;=0.000000001),0,IF(ISNUMBER(AO203),IFERROR(_xlfn.LET(_xlpm.r,_xlfn.XLOOKUP(U203,$BD$15:$BD$62,ROW($BD$15:$BD$62),_xlfn.XLOOKUP(U203,$BE$15:$BE$62,ROW($BE$15:$BE$62),_xlfn.XLOOKUP(U203,$BF$15:$BF$62,ROW($BF$15:$BF$62),""))),_xlpm.p,_xlpm.r-MIN(ROW($BD$15:$BD$62))+1,_xlpm.f,INDEX($BG$15:$BG$62,_xlpm.p),_xlpm.u,INDEX($BH$15:$BH$62,_xlpm.p),_xlpm.s,INDEX($BJ$15:$BJ$62,_xlpm.p),_xlpm.q,N(AO203)/_xlpm.f,IF(_xlpm.q&gt;=_xlpm.s,ROUND(_xlpm.q,1)&amp;" "&amp;U203&amp;" = "&amp;ROUND(_xlpm.q*_xlpm.f,1)&amp;" "&amp;_xlpm.u,ROUND(_xlpm.q,1)&amp;" "&amp;U203)),""),""))))</f>
        <v>1000 g = 1 Kg</v>
      </c>
      <c r="AR203" s="1259"/>
      <c r="AS203" s="1256">
        <f t="shared" si="98"/>
        <v>1</v>
      </c>
      <c r="AT203" s="1257" t="str">
        <f t="shared" si="89"/>
        <v>Kg</v>
      </c>
      <c r="AU203" s="1260">
        <f t="shared" si="92"/>
        <v>0</v>
      </c>
      <c r="AV203" s="1261" t="str">
        <f t="shared" si="90"/>
        <v/>
      </c>
      <c r="AW203" s="1247"/>
      <c r="AX203" s="1262">
        <f t="shared" si="83"/>
        <v>0</v>
      </c>
      <c r="AY203" s="1249" t="str">
        <f t="shared" si="99"/>
        <v>sucre cristalisé</v>
      </c>
      <c r="AZ203" s="276" t="s">
        <v>22</v>
      </c>
      <c r="BA203" s="1221">
        <f t="shared" si="84"/>
        <v>0</v>
      </c>
      <c r="BB203" s="1222">
        <f t="shared" si="91"/>
        <v>10</v>
      </c>
      <c r="BC203"/>
      <c r="BL203"/>
      <c r="BM203"/>
      <c r="BN203"/>
      <c r="BO203"/>
      <c r="BP203"/>
      <c r="BQ203"/>
      <c r="BR203" s="1153" t="str">
        <f t="shared" si="105"/>
        <v>A</v>
      </c>
      <c r="BS203"/>
      <c r="BT203"/>
      <c r="BU203"/>
      <c r="BV203"/>
      <c r="BW203"/>
      <c r="BX203" s="1024"/>
      <c r="BY203"/>
      <c r="BZ203"/>
      <c r="CA203"/>
      <c r="CB203"/>
      <c r="CC203"/>
      <c r="CD203"/>
      <c r="CE203"/>
      <c r="CG203"/>
      <c r="CH203"/>
      <c r="CI203"/>
      <c r="CJ203"/>
      <c r="CK203"/>
      <c r="CL203"/>
      <c r="CM203"/>
      <c r="CO203"/>
      <c r="CP203"/>
      <c r="CQ203"/>
      <c r="CR203"/>
      <c r="CS203"/>
      <c r="CT203"/>
      <c r="CU203"/>
      <c r="CW203" s="3">
        <v>1</v>
      </c>
    </row>
    <row r="204" spans="1:101" s="877" customFormat="1" ht="21" customHeight="1">
      <c r="A204" s="1129" t="s">
        <v>22</v>
      </c>
      <c r="B204" s="1145" t="str">
        <f t="shared" si="104"/>
        <v>A</v>
      </c>
      <c r="C204" s="1190" cm="1">
        <f t="array" ref="C204">SUMPRODUCT(LEN(D204:J204))</f>
        <v>0</v>
      </c>
      <c r="D204" s="207"/>
      <c r="E204" s="212"/>
      <c r="F204" s="212"/>
      <c r="G204" s="212"/>
      <c r="H204" s="212"/>
      <c r="I204" s="212"/>
      <c r="J204" s="213"/>
      <c r="K204" s="528"/>
      <c r="L204" s="120" t="str">
        <f t="shared" si="103"/>
        <v>A</v>
      </c>
      <c r="M204" s="34" t="str">
        <f>M187</f>
        <v>M MILLE-FEUILLE meringue et chiboust pamplemousse aux fraises des bois | pâtisserie--ENTREMET| Auteur &gt; VOUS</v>
      </c>
      <c r="N204" s="35">
        <f>N187</f>
        <v>1</v>
      </c>
      <c r="O204" s="34" t="str">
        <f>O187</f>
        <v>coupe</v>
      </c>
      <c r="P204" s="36" t="str">
        <f>P187</f>
        <v>Recette mère ► MILLE-FEUILLE  aux fraises des bois</v>
      </c>
      <c r="Q204" s="105"/>
      <c r="R204" s="125"/>
      <c r="S204" s="107" t="str">
        <f t="shared" si="102"/>
        <v/>
      </c>
      <c r="T204" s="108">
        <v>100</v>
      </c>
      <c r="U204" s="121" t="s">
        <v>102</v>
      </c>
      <c r="V204" s="148">
        <v>1</v>
      </c>
      <c r="W204" s="111" t="s">
        <v>3398</v>
      </c>
      <c r="X204" s="112">
        <f>IF(Z221=0,0,(Z204/Z221)*Y190*1000)</f>
        <v>63.653723742838949</v>
      </c>
      <c r="Y204" s="122">
        <f>IF(Z221=0, 0, (Q204*V204)/(Z221*Y190))</f>
        <v>0</v>
      </c>
      <c r="Z204" s="114">
        <f>IFERROR(_xlfn.LET(_xlpm.v,IFERROR(_xlfn.XLOOKUP(U204,Q222:AC222,Q223:AC223),_xlfn.XLOOKUP(U204,Q224:AC224,Q225:AC225)),_xlpm.v*T204*IF(ISBLANK(Q204),1,Q204)),0)</f>
        <v>0.1</v>
      </c>
      <c r="AA204" s="123">
        <f>IF(OR(ISBLANK(AB186),AB186=0),0,Q204*AB184*V204/AB186)</f>
        <v>0</v>
      </c>
      <c r="AB204" s="116">
        <f>IF(OR(ISBLANK(AB186),AB186=0),0,Z204*V204*AB184/AB186)</f>
        <v>0.33333333333333331</v>
      </c>
      <c r="AC204" s="124" t="str">
        <f>_xlfn.LET(_xlpm.unite,SUBSTITUTE(TRIM(U204)," (s)",""),_xlpm.val,AB204,_xlpm.estVol,COUNTIF(W222:AC222,_xlpm.unite)+COUNTIF(W224:AC224,_xlpm.unite)&gt;0,_xlpm.estPoids,COUNTIF(Q222:V222,_xlpm.unite)+COUNTIF(Q224:V224,_xlpm.unite)&gt;0,IF(_xlpm.estVol,IF(ROUND(_xlpm.val,3)&gt;=1,ROUND(_xlpm.val,3)&amp;"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333 g</v>
      </c>
      <c r="AD204" s="1230" t="str">
        <f t="shared" si="94"/>
        <v>A</v>
      </c>
      <c r="AE204" s="1231" t="str">
        <f t="shared" si="95"/>
        <v>M MILLE-FEUILLE meringue et chiboust pamplemousse aux fraises des bois | pâtisserie--ENTREMET| Auteur &gt; VOUS</v>
      </c>
      <c r="AF204" s="1232">
        <f t="shared" si="80"/>
        <v>1</v>
      </c>
      <c r="AG204" s="1252">
        <f t="shared" si="85"/>
        <v>0.1</v>
      </c>
      <c r="AH204" s="1234" t="str">
        <f t="shared" si="86"/>
        <v>Kg</v>
      </c>
      <c r="AI204" s="1235">
        <f t="shared" si="87"/>
        <v>1</v>
      </c>
      <c r="AJ204" s="1235" t="str">
        <f t="shared" si="100"/>
        <v>coupe</v>
      </c>
      <c r="AK204" s="1237">
        <f t="shared" si="81"/>
        <v>10</v>
      </c>
      <c r="AL204" s="1238" t="str">
        <f t="shared" si="101"/>
        <v>assiettes</v>
      </c>
      <c r="AM204" s="1268"/>
      <c r="AN204" s="1240" t="str">
        <f t="shared" si="93"/>
        <v/>
      </c>
      <c r="AO204" s="1241">
        <f t="shared" si="88"/>
        <v>1</v>
      </c>
      <c r="AP204" s="1242" t="str">
        <f t="shared" si="82"/>
        <v>Kg</v>
      </c>
      <c r="AQ204" s="1269" t="str" cm="1">
        <f t="array" ref="AQ204">IF(AF204&lt;&gt;1,0,IF(OR(AO204="",N(AO204)&lt;=0.000000001),"",IF(OR(AI204="",N(AI204)&lt;=0.000000001),0,IF(ISNUMBER(AO204),IFERROR(_xlfn.LET(_xlpm.r,_xlfn.XLOOKUP(U204,$BD$15:$BD$62,ROW($BD$15:$BD$62),_xlfn.XLOOKUP(U204,$BE$15:$BE$62,ROW($BE$15:$BE$62),_xlfn.XLOOKUP(U204,$BF$15:$BF$62,ROW($BF$15:$BF$62),""))),_xlpm.p,_xlpm.r-MIN(ROW($BD$15:$BD$62))+1,_xlpm.f,INDEX($BG$15:$BG$62,_xlpm.p),_xlpm.u,INDEX($BH$15:$BH$62,_xlpm.p),_xlpm.s,INDEX($BJ$15:$BJ$62,_xlpm.p),_xlpm.q,N(AO204)/_xlpm.f,IF(_xlpm.q&gt;=_xlpm.s,ROUND(_xlpm.q,1)&amp;" "&amp;U204&amp;" = "&amp;ROUND(_xlpm.q*_xlpm.f,1)&amp;" "&amp;_xlpm.u,ROUND(_xlpm.q,1)&amp;" "&amp;U204)),""),""))))</f>
        <v>1000 g = 1 Kg</v>
      </c>
      <c r="AR204" s="1259"/>
      <c r="AS204" s="1241">
        <f t="shared" si="98"/>
        <v>1</v>
      </c>
      <c r="AT204" s="1242" t="str">
        <f t="shared" si="89"/>
        <v>Kg</v>
      </c>
      <c r="AU204" s="1245">
        <f t="shared" si="92"/>
        <v>0</v>
      </c>
      <c r="AV204" s="1246" t="str">
        <f t="shared" si="90"/>
        <v/>
      </c>
      <c r="AW204" s="1247"/>
      <c r="AX204" s="1248">
        <f t="shared" si="83"/>
        <v>0</v>
      </c>
      <c r="AY204" s="1249" t="str">
        <f t="shared" si="99"/>
        <v>sucre glace silice</v>
      </c>
      <c r="AZ204" s="276" t="s">
        <v>22</v>
      </c>
      <c r="BA204" s="1221">
        <f t="shared" si="84"/>
        <v>0</v>
      </c>
      <c r="BB204" s="1222">
        <f t="shared" si="91"/>
        <v>10</v>
      </c>
      <c r="BC204"/>
      <c r="BL204"/>
      <c r="BM204"/>
      <c r="BN204"/>
      <c r="BO204"/>
      <c r="BP204"/>
      <c r="BQ204"/>
      <c r="BR204" s="1153" t="str">
        <f t="shared" si="105"/>
        <v>A</v>
      </c>
      <c r="BS204"/>
      <c r="BT204"/>
      <c r="BU204"/>
      <c r="BV204"/>
      <c r="BW204"/>
      <c r="BX204" s="1024"/>
      <c r="BY204"/>
      <c r="BZ204"/>
      <c r="CA204"/>
      <c r="CB204"/>
      <c r="CC204"/>
      <c r="CD204"/>
      <c r="CE204"/>
      <c r="CG204"/>
      <c r="CH204"/>
      <c r="CI204"/>
      <c r="CJ204"/>
      <c r="CK204"/>
      <c r="CL204"/>
      <c r="CM204"/>
      <c r="CO204"/>
      <c r="CP204"/>
      <c r="CQ204"/>
      <c r="CR204"/>
      <c r="CS204"/>
      <c r="CT204"/>
      <c r="CU204"/>
      <c r="CW204" s="3">
        <v>1</v>
      </c>
    </row>
    <row r="205" spans="1:101" s="877" customFormat="1" ht="21" customHeight="1">
      <c r="A205" s="1129" t="s">
        <v>22</v>
      </c>
      <c r="B205" s="1145" t="str">
        <f t="shared" si="104"/>
        <v>A</v>
      </c>
      <c r="C205" s="1190" cm="1">
        <f t="array" ref="C205">SUMPRODUCT(LEN(D205:J205))</f>
        <v>0</v>
      </c>
      <c r="D205" s="207"/>
      <c r="E205" s="212"/>
      <c r="F205" s="212"/>
      <c r="G205" s="212"/>
      <c r="H205" s="212"/>
      <c r="I205" s="212"/>
      <c r="J205" s="213"/>
      <c r="K205" s="528"/>
      <c r="L205" s="120" t="str">
        <f t="shared" si="103"/>
        <v>A</v>
      </c>
      <c r="M205" s="34" t="str">
        <f>M187</f>
        <v>M MILLE-FEUILLE meringue et chiboust pamplemousse aux fraises des bois | pâtisserie--ENTREMET| Auteur &gt; VOUS</v>
      </c>
      <c r="N205" s="35">
        <f>N187</f>
        <v>1</v>
      </c>
      <c r="O205" s="34" t="str">
        <f>O187</f>
        <v>coupe</v>
      </c>
      <c r="P205" s="36" t="str">
        <f>P187</f>
        <v>Recette mère ► MILLE-FEUILLE  aux fraises des bois</v>
      </c>
      <c r="Q205" s="105"/>
      <c r="R205" s="125"/>
      <c r="S205" s="107" t="str">
        <f t="shared" si="102"/>
        <v/>
      </c>
      <c r="T205" s="108">
        <v>30</v>
      </c>
      <c r="U205" s="121" t="s">
        <v>102</v>
      </c>
      <c r="V205" s="148">
        <v>1</v>
      </c>
      <c r="W205" s="111" t="s">
        <v>3399</v>
      </c>
      <c r="X205" s="112">
        <f>IF(Z221=0,0,(Z205/Z221)*Y190*1000)</f>
        <v>19.096117122851684</v>
      </c>
      <c r="Y205" s="122">
        <f>IF(Z221=0, 0, (Q205*V205)/(Z221*Y190))</f>
        <v>0</v>
      </c>
      <c r="Z205" s="114">
        <f>IFERROR(_xlfn.LET(_xlpm.v,IFERROR(_xlfn.XLOOKUP(U205,Q222:AC222,Q223:AC223),_xlfn.XLOOKUP(U205,Q224:AC224,Q225:AC225)),_xlpm.v*T205*IF(ISBLANK(Q205),1,Q205)),0)</f>
        <v>0.03</v>
      </c>
      <c r="AA205" s="127">
        <f>IF(OR(ISBLANK(AB186),AB186=0),0,Q205*AB184*V205/AB186)</f>
        <v>0</v>
      </c>
      <c r="AB205" s="116">
        <f>IF(OR(ISBLANK(AB186),AB186=0),0,Z205*V205*AB184/AB186)</f>
        <v>9.9999999999999992E-2</v>
      </c>
      <c r="AC205" s="147" t="str">
        <f>_xlfn.LET(_xlpm.unite,SUBSTITUTE(TRIM(U205)," (s)",""),_xlpm.val,AB205,_xlpm.estVol,COUNTIF(W222:AC222,_xlpm.unite)+COUNTIF(W224:AC224,_xlpm.unite)&gt;0,_xlpm.estPoids,COUNTIF(Q222:V222,_xlpm.unite)+COUNTIF(Q224:V224,_xlpm.unite)&gt;0,IF(_xlpm.estVol,IF(ROUND(_xlpm.val,3)&gt;=1,ROUND(_xlpm.val,3)&amp;"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100 g</v>
      </c>
      <c r="AD205" s="1230" t="str">
        <f t="shared" si="94"/>
        <v>A</v>
      </c>
      <c r="AE205" s="1231" t="str">
        <f t="shared" si="95"/>
        <v>M MILLE-FEUILLE meringue et chiboust pamplemousse aux fraises des bois | pâtisserie--ENTREMET| Auteur &gt; VOUS</v>
      </c>
      <c r="AF205" s="1232">
        <f t="shared" si="80"/>
        <v>1</v>
      </c>
      <c r="AG205" s="1252">
        <f t="shared" si="85"/>
        <v>0.03</v>
      </c>
      <c r="AH205" s="1234" t="str">
        <f t="shared" si="86"/>
        <v>Kg</v>
      </c>
      <c r="AI205" s="1235">
        <f t="shared" si="87"/>
        <v>1</v>
      </c>
      <c r="AJ205" s="1235" t="str">
        <f t="shared" si="100"/>
        <v>coupe</v>
      </c>
      <c r="AK205" s="1253">
        <f t="shared" si="81"/>
        <v>10</v>
      </c>
      <c r="AL205" s="1254" t="str">
        <f t="shared" si="101"/>
        <v>assiettes</v>
      </c>
      <c r="AM205" s="1268"/>
      <c r="AN205" s="1255" t="str">
        <f t="shared" si="93"/>
        <v/>
      </c>
      <c r="AO205" s="1256">
        <f t="shared" si="88"/>
        <v>0.3</v>
      </c>
      <c r="AP205" s="1257" t="str">
        <f t="shared" si="82"/>
        <v>Kg</v>
      </c>
      <c r="AQ205" s="1271" t="str" cm="1">
        <f t="array" ref="AQ205">IF(AF205&lt;&gt;1,0,IF(OR(AO205="",N(AO205)&lt;=0.000000001),"",IF(OR(AI205="",N(AI205)&lt;=0.000000001),0,IF(ISNUMBER(AO205),IFERROR(_xlfn.LET(_xlpm.r,_xlfn.XLOOKUP(U205,$BD$15:$BD$62,ROW($BD$15:$BD$62),_xlfn.XLOOKUP(U205,$BE$15:$BE$62,ROW($BE$15:$BE$62),_xlfn.XLOOKUP(U205,$BF$15:$BF$62,ROW($BF$15:$BF$62),""))),_xlpm.p,_xlpm.r-MIN(ROW($BD$15:$BD$62))+1,_xlpm.f,INDEX($BG$15:$BG$62,_xlpm.p),_xlpm.u,INDEX($BH$15:$BH$62,_xlpm.p),_xlpm.s,INDEX($BJ$15:$BJ$62,_xlpm.p),_xlpm.q,N(AO205)/_xlpm.f,IF(_xlpm.q&gt;=_xlpm.s,ROUND(_xlpm.q,1)&amp;" "&amp;U205&amp;" = "&amp;ROUND(_xlpm.q*_xlpm.f,1)&amp;" "&amp;_xlpm.u,ROUND(_xlpm.q,1)&amp;" "&amp;U205)),""),""))))</f>
        <v>300 g</v>
      </c>
      <c r="AR205" s="1259"/>
      <c r="AS205" s="1256">
        <f t="shared" si="98"/>
        <v>0.3</v>
      </c>
      <c r="AT205" s="1257" t="str">
        <f t="shared" si="89"/>
        <v>Kg</v>
      </c>
      <c r="AU205" s="1260">
        <f t="shared" si="92"/>
        <v>0</v>
      </c>
      <c r="AV205" s="1261" t="str">
        <f t="shared" si="90"/>
        <v/>
      </c>
      <c r="AW205" s="1247"/>
      <c r="AX205" s="1262">
        <f t="shared" si="83"/>
        <v>0</v>
      </c>
      <c r="AY205" s="1249" t="str">
        <f t="shared" si="99"/>
        <v>noix de coco rapée</v>
      </c>
      <c r="AZ205" s="276" t="s">
        <v>22</v>
      </c>
      <c r="BA205" s="1221">
        <f t="shared" si="84"/>
        <v>0</v>
      </c>
      <c r="BB205" s="1222">
        <f t="shared" si="91"/>
        <v>10</v>
      </c>
      <c r="BC205"/>
      <c r="BL205"/>
      <c r="BM205"/>
      <c r="BN205"/>
      <c r="BO205"/>
      <c r="BP205"/>
      <c r="BQ205"/>
      <c r="BR205" s="1153" t="str">
        <f t="shared" si="105"/>
        <v>A</v>
      </c>
      <c r="BS205"/>
      <c r="BT205"/>
      <c r="BU205"/>
      <c r="BV205"/>
      <c r="BW205"/>
      <c r="BX205" s="1024"/>
      <c r="BY205"/>
      <c r="BZ205"/>
      <c r="CA205"/>
      <c r="CB205"/>
      <c r="CC205"/>
      <c r="CD205"/>
      <c r="CE205"/>
      <c r="CG205"/>
      <c r="CH205"/>
      <c r="CI205"/>
      <c r="CJ205"/>
      <c r="CK205"/>
      <c r="CL205"/>
      <c r="CM205"/>
      <c r="CO205"/>
      <c r="CP205"/>
      <c r="CQ205"/>
      <c r="CR205"/>
      <c r="CS205"/>
      <c r="CT205"/>
      <c r="CU205"/>
      <c r="CW205" s="3">
        <v>1</v>
      </c>
    </row>
    <row r="206" spans="1:101" s="877" customFormat="1" ht="21" customHeight="1">
      <c r="A206" s="1129" t="s">
        <v>22</v>
      </c>
      <c r="B206" s="1145" t="str">
        <f t="shared" si="104"/>
        <v>A</v>
      </c>
      <c r="C206" s="1190" cm="1">
        <f t="array" ref="C206">SUMPRODUCT(LEN(D206:J206))</f>
        <v>0</v>
      </c>
      <c r="D206" s="207"/>
      <c r="E206" s="212"/>
      <c r="F206" s="212"/>
      <c r="G206" s="212"/>
      <c r="H206" s="212"/>
      <c r="I206" s="212"/>
      <c r="J206" s="213"/>
      <c r="K206" s="528"/>
      <c r="L206" s="120" t="str">
        <f t="shared" si="103"/>
        <v>A</v>
      </c>
      <c r="M206" s="34" t="str">
        <f>M187</f>
        <v>M MILLE-FEUILLE meringue et chiboust pamplemousse aux fraises des bois | pâtisserie--ENTREMET| Auteur &gt; VOUS</v>
      </c>
      <c r="N206" s="35">
        <f>N187</f>
        <v>1</v>
      </c>
      <c r="O206" s="34" t="str">
        <f>O187</f>
        <v>coupe</v>
      </c>
      <c r="P206" s="36" t="str">
        <f>P187</f>
        <v>Recette mère ► MILLE-FEUILLE  aux fraises des bois</v>
      </c>
      <c r="Q206" s="105"/>
      <c r="R206" s="125"/>
      <c r="S206" s="107" t="str">
        <f t="shared" si="102"/>
        <v/>
      </c>
      <c r="T206" s="108"/>
      <c r="U206" s="146"/>
      <c r="V206" s="148">
        <v>1</v>
      </c>
      <c r="W206" s="111" t="s">
        <v>3400</v>
      </c>
      <c r="X206" s="112">
        <f>IF(Z221=0,0,(Z206/Z221)*Y190*1000)</f>
        <v>0</v>
      </c>
      <c r="Y206" s="122">
        <f>IF(Z221=0, 0, (Q206*V206)/(Z221*Y190))</f>
        <v>0</v>
      </c>
      <c r="Z206" s="114">
        <f>IFERROR(_xlfn.LET(_xlpm.v,IFERROR(_xlfn.XLOOKUP(U206,Q222:AC222,Q223:AC223),_xlfn.XLOOKUP(U206,Q224:AC224,Q225:AC225)),_xlpm.v*T206*IF(ISBLANK(Q206),1,Q206)),0)</f>
        <v>0</v>
      </c>
      <c r="AA206" s="123">
        <f>IF(OR(ISBLANK(AB186),AB186=0),0,Q206*AB184*V206/AB186)</f>
        <v>0</v>
      </c>
      <c r="AB206" s="116">
        <f>IF(OR(ISBLANK(AB186),AB186=0),0,Z206*V206*AB184/AB186)</f>
        <v>0</v>
      </c>
      <c r="AC206" s="124" t="str">
        <f>_xlfn.LET(_xlpm.unite,SUBSTITUTE(TRIM(U206)," (s)",""),_xlpm.val,AB206,_xlpm.estVol,COUNTIF(W222:AC222,_xlpm.unite)+COUNTIF(W224:AC224,_xlpm.unite)&gt;0,_xlpm.estPoids,COUNTIF(Q222:V222,_xlpm.unite)+COUNTIF(Q224:V224,_xlpm.unite)&gt;0,IF(_xlpm.estVol,IF(ROUND(_xlpm.val,3)&gt;=1,ROUND(_xlpm.val,3)&amp;"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06" s="1230" t="str">
        <f t="shared" si="94"/>
        <v>►</v>
      </c>
      <c r="AE206" s="1231" t="str">
        <f t="shared" si="95"/>
        <v/>
      </c>
      <c r="AF206" s="1232">
        <f t="shared" si="80"/>
        <v>0</v>
      </c>
      <c r="AG206" s="1252">
        <f t="shared" si="85"/>
        <v>0</v>
      </c>
      <c r="AH206" s="1234">
        <f t="shared" si="86"/>
        <v>0</v>
      </c>
      <c r="AI206" s="1235">
        <f t="shared" si="87"/>
        <v>0</v>
      </c>
      <c r="AJ206" s="1235">
        <f t="shared" si="100"/>
        <v>0</v>
      </c>
      <c r="AK206" s="1237">
        <f t="shared" si="81"/>
        <v>0</v>
      </c>
      <c r="AL206" s="1238">
        <f t="shared" si="101"/>
        <v>0</v>
      </c>
      <c r="AM206" s="1268"/>
      <c r="AN206" s="1240" t="str">
        <f t="shared" si="93"/>
        <v/>
      </c>
      <c r="AO206" s="1241">
        <f t="shared" si="88"/>
        <v>0</v>
      </c>
      <c r="AP206" s="1242">
        <f t="shared" si="82"/>
        <v>0</v>
      </c>
      <c r="AQ206" s="1269" cm="1">
        <f t="array" ref="AQ206">IF(AF206&lt;&gt;1,0,IF(OR(AO206="",N(AO206)&lt;=0.000000001),"",IF(OR(AI206="",N(AI206)&lt;=0.000000001),0,IF(ISNUMBER(AO206),IFERROR(_xlfn.LET(_xlpm.r,_xlfn.XLOOKUP(U206,$BD$15:$BD$62,ROW($BD$15:$BD$62),_xlfn.XLOOKUP(U206,$BE$15:$BE$62,ROW($BE$15:$BE$62),_xlfn.XLOOKUP(U206,$BF$15:$BF$62,ROW($BF$15:$BF$62),""))),_xlpm.p,_xlpm.r-MIN(ROW($BD$15:$BD$62))+1,_xlpm.f,INDEX($BG$15:$BG$62,_xlpm.p),_xlpm.u,INDEX($BH$15:$BH$62,_xlpm.p),_xlpm.s,INDEX($BJ$15:$BJ$62,_xlpm.p),_xlpm.q,N(AO206)/_xlpm.f,IF(_xlpm.q&gt;=_xlpm.s,ROUND(_xlpm.q,1)&amp;" "&amp;U206&amp;" = "&amp;ROUND(_xlpm.q*_xlpm.f,1)&amp;" "&amp;_xlpm.u,ROUND(_xlpm.q,1)&amp;" "&amp;U206)),""),""))))</f>
        <v>0</v>
      </c>
      <c r="AR206" s="1259"/>
      <c r="AS206" s="1241">
        <f t="shared" si="98"/>
        <v>0</v>
      </c>
      <c r="AT206" s="1242" t="str">
        <f t="shared" si="89"/>
        <v/>
      </c>
      <c r="AU206" s="1245">
        <f t="shared" si="92"/>
        <v>0</v>
      </c>
      <c r="AV206" s="1246" t="str">
        <f t="shared" si="90"/>
        <v/>
      </c>
      <c r="AW206" s="1247"/>
      <c r="AX206" s="1248">
        <f t="shared" si="83"/>
        <v>0</v>
      </c>
      <c r="AY206" s="1249" t="str">
        <f t="shared" si="99"/>
        <v/>
      </c>
      <c r="AZ206" s="276" t="s">
        <v>22</v>
      </c>
      <c r="BA206" s="1221">
        <f t="shared" si="84"/>
        <v>0</v>
      </c>
      <c r="BB206" s="1222">
        <f t="shared" si="91"/>
        <v>0</v>
      </c>
      <c r="BC206"/>
      <c r="BL206"/>
      <c r="BM206"/>
      <c r="BN206"/>
      <c r="BO206"/>
      <c r="BP206"/>
      <c r="BQ206"/>
      <c r="BR206" s="1153" t="str">
        <f t="shared" si="105"/>
        <v>►</v>
      </c>
      <c r="BS206"/>
      <c r="BT206"/>
      <c r="BU206"/>
      <c r="BV206"/>
      <c r="BW206"/>
      <c r="BX206" s="1024"/>
      <c r="BY206"/>
      <c r="BZ206"/>
      <c r="CA206"/>
      <c r="CB206"/>
      <c r="CC206"/>
      <c r="CD206"/>
      <c r="CE206"/>
      <c r="CG206"/>
      <c r="CH206"/>
      <c r="CI206"/>
      <c r="CJ206"/>
      <c r="CK206"/>
      <c r="CL206"/>
      <c r="CM206"/>
      <c r="CO206"/>
      <c r="CP206"/>
      <c r="CQ206"/>
      <c r="CR206"/>
      <c r="CS206"/>
      <c r="CT206"/>
      <c r="CU206"/>
      <c r="CW206" s="3">
        <v>1</v>
      </c>
    </row>
    <row r="207" spans="1:101" s="877" customFormat="1" ht="21" customHeight="1">
      <c r="A207" s="1129" t="s">
        <v>22</v>
      </c>
      <c r="B207" s="1145" t="str">
        <f t="shared" si="104"/>
        <v>►</v>
      </c>
      <c r="C207" s="1190" cm="1">
        <f t="array" ref="C207">SUMPRODUCT(LEN(D207:J207))</f>
        <v>0</v>
      </c>
      <c r="D207" s="207"/>
      <c r="E207" s="212"/>
      <c r="F207" s="212"/>
      <c r="G207" s="212"/>
      <c r="H207" s="212"/>
      <c r="I207" s="212"/>
      <c r="J207" s="213"/>
      <c r="K207" s="528"/>
      <c r="L207" s="120" t="str">
        <f t="shared" si="103"/>
        <v>►</v>
      </c>
      <c r="M207" s="34" t="str">
        <f>M187</f>
        <v>M MILLE-FEUILLE meringue et chiboust pamplemousse aux fraises des bois | pâtisserie--ENTREMET| Auteur &gt; VOUS</v>
      </c>
      <c r="N207" s="35">
        <f>N187</f>
        <v>1</v>
      </c>
      <c r="O207" s="34" t="str">
        <f>O187</f>
        <v>coupe</v>
      </c>
      <c r="P207" s="36" t="str">
        <f>P187</f>
        <v>Recette mère ► MILLE-FEUILLE  aux fraises des bois</v>
      </c>
      <c r="Q207" s="105"/>
      <c r="R207" s="125"/>
      <c r="S207" s="107" t="str">
        <f t="shared" si="102"/>
        <v/>
      </c>
      <c r="T207" s="108"/>
      <c r="U207" s="146"/>
      <c r="V207" s="148">
        <v>1</v>
      </c>
      <c r="W207" s="111"/>
      <c r="X207" s="112">
        <f>IF(Z221=0,0,(Z207/Z221)*Y190*1000)</f>
        <v>0</v>
      </c>
      <c r="Y207" s="122">
        <f>IF(Z221=0, 0, (Q207*V207)/(Z221*Y190))</f>
        <v>0</v>
      </c>
      <c r="Z207" s="114">
        <f>IFERROR(_xlfn.LET(_xlpm.v,IFERROR(_xlfn.XLOOKUP(U207,Q222:AC222,Q223:AC223),_xlfn.XLOOKUP(U207,Q224:AC224,Q225:AC225)),_xlpm.v*T207*IF(ISBLANK(Q207),1,Q207)),0)</f>
        <v>0</v>
      </c>
      <c r="AA207" s="127">
        <f>IF(OR(ISBLANK(AB186),AB186=0),0,Q207*AB184*V207/AB186)</f>
        <v>0</v>
      </c>
      <c r="AB207" s="116">
        <f>IF(OR(ISBLANK(AB186),AB186=0),0,Z207*V207*AB184/AB186)</f>
        <v>0</v>
      </c>
      <c r="AC207" s="147" t="str">
        <f>_xlfn.LET(_xlpm.unite,SUBSTITUTE(TRIM(U207)," (s)",""),_xlpm.val,AB207,_xlpm.estVol,COUNTIF(W222:AC222,_xlpm.unite)+COUNTIF(W224:AC224,_xlpm.unite)&gt;0,_xlpm.estPoids,COUNTIF(Q222:V222,_xlpm.unite)+COUNTIF(Q224:V224,_xlpm.unite)&gt;0,IF(_xlpm.estVol,IF(ROUND(_xlpm.val,3)&gt;=1,ROUND(_xlpm.val,3)&amp;"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07" s="1230" t="str">
        <f t="shared" si="94"/>
        <v>►</v>
      </c>
      <c r="AE207" s="1231" t="str">
        <f t="shared" si="95"/>
        <v/>
      </c>
      <c r="AF207" s="1232">
        <f t="shared" si="80"/>
        <v>0</v>
      </c>
      <c r="AG207" s="1252">
        <f t="shared" si="85"/>
        <v>0</v>
      </c>
      <c r="AH207" s="1234">
        <f t="shared" si="86"/>
        <v>0</v>
      </c>
      <c r="AI207" s="1235">
        <f t="shared" si="87"/>
        <v>0</v>
      </c>
      <c r="AJ207" s="1235">
        <f t="shared" si="100"/>
        <v>0</v>
      </c>
      <c r="AK207" s="1253">
        <f t="shared" si="81"/>
        <v>0</v>
      </c>
      <c r="AL207" s="1254">
        <f t="shared" si="101"/>
        <v>0</v>
      </c>
      <c r="AM207" s="1268"/>
      <c r="AN207" s="1255" t="str">
        <f t="shared" si="93"/>
        <v/>
      </c>
      <c r="AO207" s="1256">
        <f t="shared" si="88"/>
        <v>0</v>
      </c>
      <c r="AP207" s="1257">
        <f t="shared" si="82"/>
        <v>0</v>
      </c>
      <c r="AQ207" s="1271" cm="1">
        <f t="array" ref="AQ207">IF(AF207&lt;&gt;1,0,IF(OR(AO207="",N(AO207)&lt;=0.000000001),"",IF(OR(AI207="",N(AI207)&lt;=0.000000001),0,IF(ISNUMBER(AO207),IFERROR(_xlfn.LET(_xlpm.r,_xlfn.XLOOKUP(U207,$BD$15:$BD$62,ROW($BD$15:$BD$62),_xlfn.XLOOKUP(U207,$BE$15:$BE$62,ROW($BE$15:$BE$62),_xlfn.XLOOKUP(U207,$BF$15:$BF$62,ROW($BF$15:$BF$62),""))),_xlpm.p,_xlpm.r-MIN(ROW($BD$15:$BD$62))+1,_xlpm.f,INDEX($BG$15:$BG$62,_xlpm.p),_xlpm.u,INDEX($BH$15:$BH$62,_xlpm.p),_xlpm.s,INDEX($BJ$15:$BJ$62,_xlpm.p),_xlpm.q,N(AO207)/_xlpm.f,IF(_xlpm.q&gt;=_xlpm.s,ROUND(_xlpm.q,1)&amp;" "&amp;U207&amp;" = "&amp;ROUND(_xlpm.q*_xlpm.f,1)&amp;" "&amp;_xlpm.u,ROUND(_xlpm.q,1)&amp;" "&amp;U207)),""),""))))</f>
        <v>0</v>
      </c>
      <c r="AR207" s="1259"/>
      <c r="AS207" s="1256">
        <f t="shared" si="98"/>
        <v>0</v>
      </c>
      <c r="AT207" s="1257" t="str">
        <f t="shared" si="89"/>
        <v/>
      </c>
      <c r="AU207" s="1260">
        <f t="shared" si="92"/>
        <v>0</v>
      </c>
      <c r="AV207" s="1261" t="str">
        <f t="shared" si="90"/>
        <v/>
      </c>
      <c r="AW207" s="1247"/>
      <c r="AX207" s="1262">
        <f t="shared" si="83"/>
        <v>0</v>
      </c>
      <c r="AY207" s="1249" t="str">
        <f t="shared" si="99"/>
        <v/>
      </c>
      <c r="AZ207" s="276" t="s">
        <v>22</v>
      </c>
      <c r="BA207" s="1221">
        <f t="shared" si="84"/>
        <v>0</v>
      </c>
      <c r="BB207" s="1222">
        <f t="shared" si="91"/>
        <v>0</v>
      </c>
      <c r="BC207"/>
      <c r="BL207"/>
      <c r="BM207"/>
      <c r="BN207"/>
      <c r="BO207"/>
      <c r="BP207"/>
      <c r="BQ207"/>
      <c r="BR207" s="1153" t="str">
        <f t="shared" si="105"/>
        <v>►</v>
      </c>
      <c r="BS207"/>
      <c r="BT207"/>
      <c r="BU207"/>
      <c r="BV207"/>
      <c r="BW207"/>
      <c r="BX207" s="1024"/>
      <c r="BY207"/>
      <c r="BZ207"/>
      <c r="CA207"/>
      <c r="CB207"/>
      <c r="CC207"/>
      <c r="CD207"/>
      <c r="CE207"/>
      <c r="CG207"/>
      <c r="CH207"/>
      <c r="CI207"/>
      <c r="CJ207"/>
      <c r="CK207"/>
      <c r="CL207"/>
      <c r="CM207"/>
      <c r="CO207"/>
      <c r="CP207"/>
      <c r="CQ207"/>
      <c r="CR207"/>
      <c r="CS207"/>
      <c r="CT207"/>
      <c r="CU207"/>
      <c r="CW207" s="3">
        <v>1</v>
      </c>
    </row>
    <row r="208" spans="1:101" s="877" customFormat="1" ht="21" customHeight="1">
      <c r="A208" s="1129" t="s">
        <v>22</v>
      </c>
      <c r="B208" s="1145" t="str">
        <f t="shared" si="104"/>
        <v>A</v>
      </c>
      <c r="C208" s="1190" cm="1">
        <f t="array" ref="C208">SUMPRODUCT(LEN(D208:J208))</f>
        <v>0</v>
      </c>
      <c r="D208" s="207"/>
      <c r="E208" s="212"/>
      <c r="F208" s="212"/>
      <c r="G208" s="212"/>
      <c r="H208" s="212"/>
      <c r="I208" s="212"/>
      <c r="J208" s="213"/>
      <c r="K208" s="528" t="s">
        <v>22</v>
      </c>
      <c r="L208" s="120" t="str">
        <f t="shared" si="103"/>
        <v>A</v>
      </c>
      <c r="M208" s="34" t="str">
        <f>M187</f>
        <v>M MILLE-FEUILLE meringue et chiboust pamplemousse aux fraises des bois | pâtisserie--ENTREMET| Auteur &gt; VOUS</v>
      </c>
      <c r="N208" s="35">
        <f>N187</f>
        <v>1</v>
      </c>
      <c r="O208" s="34" t="str">
        <f>O187</f>
        <v>coupe</v>
      </c>
      <c r="P208" s="36" t="str">
        <f>P187</f>
        <v>Recette mère ► MILLE-FEUILLE  aux fraises des bois</v>
      </c>
      <c r="Q208" s="105"/>
      <c r="R208" s="125"/>
      <c r="S208" s="107" t="str">
        <f t="shared" si="102"/>
        <v/>
      </c>
      <c r="T208" s="108"/>
      <c r="U208" s="146"/>
      <c r="V208" s="148">
        <v>1</v>
      </c>
      <c r="W208" s="111" t="s">
        <v>3407</v>
      </c>
      <c r="X208" s="112">
        <f>IF(Z221=0,0,(Z208/Z221)*Y190*1000)</f>
        <v>0</v>
      </c>
      <c r="Y208" s="122">
        <f>IF(Z221=0, 0, (Q208*V208)/(Z221*Y190))</f>
        <v>0</v>
      </c>
      <c r="Z208" s="114">
        <f>IFERROR(_xlfn.LET(_xlpm.v,IFERROR(_xlfn.XLOOKUP(U208,Q222:AC222,Q223:AC223),_xlfn.XLOOKUP(U208,Q224:AC224,Q225:AC225)),_xlpm.v*T208*IF(ISBLANK(Q208),1,Q208)),0)</f>
        <v>0</v>
      </c>
      <c r="AA208" s="123">
        <f>IF(OR(ISBLANK(AB186),AB186=0),0,Q208*AB184*V208/AB186)</f>
        <v>0</v>
      </c>
      <c r="AB208" s="116">
        <f>IF(OR(ISBLANK(AB186),AB186=0),0,Z208*V208*AB184/AB186)</f>
        <v>0</v>
      </c>
      <c r="AC208" s="124" t="str">
        <f>_xlfn.LET(_xlpm.unite,SUBSTITUTE(TRIM(U208)," (s)",""),_xlpm.val,AB208,_xlpm.estVol,COUNTIF(W222:AC222,_xlpm.unite)+COUNTIF(W224:AC224,_xlpm.unite)&gt;0,_xlpm.estPoids,COUNTIF(Q222:V222,_xlpm.unite)+COUNTIF(Q224:V224,_xlpm.unite)&gt;0,IF(_xlpm.estVol,IF(ROUND(_xlpm.val,3)&gt;=1,ROUND(_xlpm.val,3)&amp;"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08" s="1230" t="str">
        <f t="shared" si="94"/>
        <v>►</v>
      </c>
      <c r="AE208" s="1231" t="str">
        <f t="shared" si="95"/>
        <v/>
      </c>
      <c r="AF208" s="1232">
        <f t="shared" si="80"/>
        <v>0</v>
      </c>
      <c r="AG208" s="1252">
        <f t="shared" si="85"/>
        <v>0</v>
      </c>
      <c r="AH208" s="1234">
        <f t="shared" si="86"/>
        <v>0</v>
      </c>
      <c r="AI208" s="1235">
        <f t="shared" si="87"/>
        <v>0</v>
      </c>
      <c r="AJ208" s="1235">
        <f t="shared" si="100"/>
        <v>0</v>
      </c>
      <c r="AK208" s="1237">
        <f t="shared" si="81"/>
        <v>0</v>
      </c>
      <c r="AL208" s="1238">
        <f t="shared" si="101"/>
        <v>0</v>
      </c>
      <c r="AM208" s="1268"/>
      <c r="AN208" s="1240" t="str">
        <f t="shared" si="93"/>
        <v/>
      </c>
      <c r="AO208" s="1241">
        <f t="shared" si="88"/>
        <v>0</v>
      </c>
      <c r="AP208" s="1242">
        <f t="shared" si="82"/>
        <v>0</v>
      </c>
      <c r="AQ208" s="1269" cm="1">
        <f t="array" ref="AQ208">IF(AF208&lt;&gt;1,0,IF(OR(AO208="",N(AO208)&lt;=0.000000001),"",IF(OR(AI208="",N(AI208)&lt;=0.000000001),0,IF(ISNUMBER(AO208),IFERROR(_xlfn.LET(_xlpm.r,_xlfn.XLOOKUP(U208,$BD$15:$BD$62,ROW($BD$15:$BD$62),_xlfn.XLOOKUP(U208,$BE$15:$BE$62,ROW($BE$15:$BE$62),_xlfn.XLOOKUP(U208,$BF$15:$BF$62,ROW($BF$15:$BF$62),""))),_xlpm.p,_xlpm.r-MIN(ROW($BD$15:$BD$62))+1,_xlpm.f,INDEX($BG$15:$BG$62,_xlpm.p),_xlpm.u,INDEX($BH$15:$BH$62,_xlpm.p),_xlpm.s,INDEX($BJ$15:$BJ$62,_xlpm.p),_xlpm.q,N(AO208)/_xlpm.f,IF(_xlpm.q&gt;=_xlpm.s,ROUND(_xlpm.q,1)&amp;" "&amp;U208&amp;" = "&amp;ROUND(_xlpm.q*_xlpm.f,1)&amp;" "&amp;_xlpm.u,ROUND(_xlpm.q,1)&amp;" "&amp;U208)),""),""))))</f>
        <v>0</v>
      </c>
      <c r="AR208" s="1259"/>
      <c r="AS208" s="1241">
        <f t="shared" si="98"/>
        <v>0</v>
      </c>
      <c r="AT208" s="1242" t="str">
        <f t="shared" si="89"/>
        <v/>
      </c>
      <c r="AU208" s="1245">
        <f t="shared" si="92"/>
        <v>0</v>
      </c>
      <c r="AV208" s="1246" t="str">
        <f t="shared" si="90"/>
        <v/>
      </c>
      <c r="AW208" s="1247"/>
      <c r="AX208" s="1248">
        <f t="shared" si="83"/>
        <v>0</v>
      </c>
      <c r="AY208" s="1249" t="str">
        <f t="shared" si="99"/>
        <v/>
      </c>
      <c r="AZ208" s="276" t="s">
        <v>22</v>
      </c>
      <c r="BA208" s="1221">
        <f t="shared" si="84"/>
        <v>0</v>
      </c>
      <c r="BB208" s="1222">
        <f t="shared" si="91"/>
        <v>0</v>
      </c>
      <c r="BC208"/>
      <c r="BL208"/>
      <c r="BM208"/>
      <c r="BN208"/>
      <c r="BO208"/>
      <c r="BP208"/>
      <c r="BQ208"/>
      <c r="BR208" s="1153" t="str">
        <f t="shared" si="105"/>
        <v>►</v>
      </c>
      <c r="BS208"/>
      <c r="BT208"/>
      <c r="BU208"/>
      <c r="BV208"/>
      <c r="BW208"/>
      <c r="BX208" s="1024"/>
      <c r="BY208"/>
      <c r="BZ208"/>
      <c r="CA208"/>
      <c r="CB208"/>
      <c r="CC208"/>
      <c r="CD208"/>
      <c r="CE208"/>
      <c r="CG208"/>
      <c r="CH208"/>
      <c r="CI208"/>
      <c r="CJ208"/>
      <c r="CK208"/>
      <c r="CL208"/>
      <c r="CM208"/>
      <c r="CO208"/>
      <c r="CP208"/>
      <c r="CQ208"/>
      <c r="CR208"/>
      <c r="CS208"/>
      <c r="CT208"/>
      <c r="CU208"/>
      <c r="CW208" s="3">
        <v>1</v>
      </c>
    </row>
    <row r="209" spans="1:101" s="877" customFormat="1" ht="21" customHeight="1">
      <c r="A209" s="1129" t="s">
        <v>22</v>
      </c>
      <c r="B209" s="1145" t="str">
        <f t="shared" si="104"/>
        <v>A</v>
      </c>
      <c r="C209" s="1190" cm="1">
        <f t="array" ref="C209">SUMPRODUCT(LEN(D209:J209))</f>
        <v>0</v>
      </c>
      <c r="D209" s="207"/>
      <c r="E209" s="212"/>
      <c r="F209" s="212"/>
      <c r="G209" s="212"/>
      <c r="H209" s="212"/>
      <c r="I209" s="212"/>
      <c r="J209" s="213"/>
      <c r="K209" s="528" t="s">
        <v>22</v>
      </c>
      <c r="L209" s="120" t="str">
        <f t="shared" si="103"/>
        <v>A</v>
      </c>
      <c r="M209" s="34" t="str">
        <f>M187</f>
        <v>M MILLE-FEUILLE meringue et chiboust pamplemousse aux fraises des bois | pâtisserie--ENTREMET| Auteur &gt; VOUS</v>
      </c>
      <c r="N209" s="35">
        <f>N187</f>
        <v>1</v>
      </c>
      <c r="O209" s="34" t="str">
        <f>O187</f>
        <v>coupe</v>
      </c>
      <c r="P209" s="36" t="str">
        <f>P187</f>
        <v>Recette mère ► MILLE-FEUILLE  aux fraises des bois</v>
      </c>
      <c r="Q209" s="105"/>
      <c r="R209" s="125"/>
      <c r="S209" s="107" t="str">
        <f t="shared" si="102"/>
        <v/>
      </c>
      <c r="T209" s="108">
        <v>250</v>
      </c>
      <c r="U209" s="121" t="s">
        <v>102</v>
      </c>
      <c r="V209" s="148">
        <v>1</v>
      </c>
      <c r="W209" s="111" t="s">
        <v>3408</v>
      </c>
      <c r="X209" s="112">
        <f>IF(Z221=0,0,(Z209/Z221)*Y190*1000)</f>
        <v>159.13430935709738</v>
      </c>
      <c r="Y209" s="122">
        <f>IF(Z221=0, 0, (Q209*V209)/(Z221*Y190))</f>
        <v>0</v>
      </c>
      <c r="Z209" s="114">
        <f>IFERROR(_xlfn.LET(_xlpm.v,IFERROR(_xlfn.XLOOKUP(U209,Q222:AC222,Q223:AC223),_xlfn.XLOOKUP(U209,Q224:AC224,Q225:AC225)),_xlpm.v*T209*IF(ISBLANK(Q209),1,Q209)),0)</f>
        <v>0.25</v>
      </c>
      <c r="AA209" s="127">
        <f>IF(OR(ISBLANK(AB186),AB186=0),0,Q209*AB184*V209/AB186)</f>
        <v>0</v>
      </c>
      <c r="AB209" s="116">
        <f>IF(OR(ISBLANK(AB186),AB186=0),0,Z209*V209*AB184/AB186)</f>
        <v>0.83333333333333337</v>
      </c>
      <c r="AC209" s="147" t="str">
        <f>_xlfn.LET(_xlpm.unite,SUBSTITUTE(TRIM(U209)," (s)",""),_xlpm.val,AB209,_xlpm.estVol,COUNTIF(W222:AC222,_xlpm.unite)+COUNTIF(W224:AC224,_xlpm.unite)&gt;0,_xlpm.estPoids,COUNTIF(Q222:V222,_xlpm.unite)+COUNTIF(Q224:V224,_xlpm.unite)&gt;0,IF(_xlpm.estVol,IF(ROUND(_xlpm.val,3)&gt;=1,ROUND(_xlpm.val,3)&amp;"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833 g</v>
      </c>
      <c r="AD209" s="1230" t="str">
        <f t="shared" si="94"/>
        <v>A</v>
      </c>
      <c r="AE209" s="1231" t="str">
        <f t="shared" si="95"/>
        <v>M MILLE-FEUILLE meringue et chiboust pamplemousse aux fraises des bois | pâtisserie--ENTREMET| Auteur &gt; VOUS</v>
      </c>
      <c r="AF209" s="1232">
        <f t="shared" si="80"/>
        <v>1</v>
      </c>
      <c r="AG209" s="1252">
        <f t="shared" si="85"/>
        <v>0.25</v>
      </c>
      <c r="AH209" s="1234" t="str">
        <f t="shared" si="86"/>
        <v>Kg</v>
      </c>
      <c r="AI209" s="1235">
        <f t="shared" si="87"/>
        <v>1</v>
      </c>
      <c r="AJ209" s="1235" t="str">
        <f t="shared" si="100"/>
        <v>coupe</v>
      </c>
      <c r="AK209" s="1253">
        <f t="shared" si="81"/>
        <v>10</v>
      </c>
      <c r="AL209" s="1254" t="str">
        <f t="shared" si="101"/>
        <v>assiettes</v>
      </c>
      <c r="AM209" s="1268"/>
      <c r="AN209" s="1255" t="str">
        <f t="shared" si="93"/>
        <v/>
      </c>
      <c r="AO209" s="1256">
        <f t="shared" si="88"/>
        <v>2.5</v>
      </c>
      <c r="AP209" s="1257" t="str">
        <f t="shared" si="82"/>
        <v>Kg</v>
      </c>
      <c r="AQ209" s="1271" t="str" cm="1">
        <f t="array" ref="AQ209">IF(AF209&lt;&gt;1,0,IF(OR(AO209="",N(AO209)&lt;=0.000000001),"",IF(OR(AI209="",N(AI209)&lt;=0.000000001),0,IF(ISNUMBER(AO209),IFERROR(_xlfn.LET(_xlpm.r,_xlfn.XLOOKUP(U209,$BD$15:$BD$62,ROW($BD$15:$BD$62),_xlfn.XLOOKUP(U209,$BE$15:$BE$62,ROW($BE$15:$BE$62),_xlfn.XLOOKUP(U209,$BF$15:$BF$62,ROW($BF$15:$BF$62),""))),_xlpm.p,_xlpm.r-MIN(ROW($BD$15:$BD$62))+1,_xlpm.f,INDEX($BG$15:$BG$62,_xlpm.p),_xlpm.u,INDEX($BH$15:$BH$62,_xlpm.p),_xlpm.s,INDEX($BJ$15:$BJ$62,_xlpm.p),_xlpm.q,N(AO209)/_xlpm.f,IF(_xlpm.q&gt;=_xlpm.s,ROUND(_xlpm.q,1)&amp;" "&amp;U209&amp;" = "&amp;ROUND(_xlpm.q*_xlpm.f,1)&amp;" "&amp;_xlpm.u,ROUND(_xlpm.q,1)&amp;" "&amp;U209)),""),""))))</f>
        <v>2500 g = 2.5 Kg</v>
      </c>
      <c r="AR209" s="1259"/>
      <c r="AS209" s="1256">
        <f t="shared" si="98"/>
        <v>2.5</v>
      </c>
      <c r="AT209" s="1257" t="str">
        <f t="shared" si="89"/>
        <v>Kg</v>
      </c>
      <c r="AU209" s="1260">
        <f t="shared" si="92"/>
        <v>0</v>
      </c>
      <c r="AV209" s="1261" t="str">
        <f t="shared" si="90"/>
        <v/>
      </c>
      <c r="AW209" s="1247"/>
      <c r="AX209" s="1262">
        <f t="shared" si="83"/>
        <v>0</v>
      </c>
      <c r="AY209" s="1249" t="str">
        <f t="shared" si="99"/>
        <v>pulpe</v>
      </c>
      <c r="AZ209" s="276" t="s">
        <v>22</v>
      </c>
      <c r="BA209" s="1221">
        <f t="shared" si="84"/>
        <v>0</v>
      </c>
      <c r="BB209" s="1222">
        <f t="shared" si="91"/>
        <v>10</v>
      </c>
      <c r="BC209"/>
      <c r="BL209"/>
      <c r="BM209"/>
      <c r="BN209"/>
      <c r="BO209"/>
      <c r="BP209"/>
      <c r="BQ209"/>
      <c r="BR209" s="1153" t="str">
        <f t="shared" si="105"/>
        <v>A</v>
      </c>
      <c r="BS209"/>
      <c r="BT209"/>
      <c r="BU209"/>
      <c r="BV209"/>
      <c r="BW209"/>
      <c r="BX209" s="1024"/>
      <c r="BY209"/>
      <c r="BZ209"/>
      <c r="CA209"/>
      <c r="CB209"/>
      <c r="CC209"/>
      <c r="CD209"/>
      <c r="CE209"/>
      <c r="CG209"/>
      <c r="CH209"/>
      <c r="CI209"/>
      <c r="CJ209"/>
      <c r="CK209"/>
      <c r="CL209"/>
      <c r="CM209"/>
      <c r="CO209"/>
      <c r="CP209"/>
      <c r="CQ209"/>
      <c r="CR209"/>
      <c r="CS209"/>
      <c r="CT209"/>
      <c r="CU209"/>
      <c r="CW209" s="3">
        <v>1</v>
      </c>
    </row>
    <row r="210" spans="1:101" s="877" customFormat="1" ht="21" customHeight="1">
      <c r="A210" s="1129" t="s">
        <v>22</v>
      </c>
      <c r="B210" s="1145" t="str">
        <f t="shared" si="104"/>
        <v>A</v>
      </c>
      <c r="C210" s="1190" cm="1">
        <f t="array" ref="C210">SUMPRODUCT(LEN(D210:J210))</f>
        <v>0</v>
      </c>
      <c r="D210" s="207"/>
      <c r="E210" s="212"/>
      <c r="F210" s="212"/>
      <c r="G210" s="212"/>
      <c r="H210" s="212"/>
      <c r="I210" s="212"/>
      <c r="J210" s="213"/>
      <c r="K210" s="528" t="s">
        <v>22</v>
      </c>
      <c r="L210" s="120" t="str">
        <f t="shared" si="103"/>
        <v>A</v>
      </c>
      <c r="M210" s="34" t="str">
        <f>M187</f>
        <v>M MILLE-FEUILLE meringue et chiboust pamplemousse aux fraises des bois | pâtisserie--ENTREMET| Auteur &gt; VOUS</v>
      </c>
      <c r="N210" s="35">
        <f>N187</f>
        <v>1</v>
      </c>
      <c r="O210" s="34" t="str">
        <f>O187</f>
        <v>coupe</v>
      </c>
      <c r="P210" s="36" t="str">
        <f>P187</f>
        <v>Recette mère ► MILLE-FEUILLE  aux fraises des bois</v>
      </c>
      <c r="Q210" s="105"/>
      <c r="R210" s="125"/>
      <c r="S210" s="107" t="str">
        <f t="shared" si="102"/>
        <v/>
      </c>
      <c r="T210" s="108">
        <v>55</v>
      </c>
      <c r="U210" s="121" t="s">
        <v>102</v>
      </c>
      <c r="V210" s="148">
        <v>1</v>
      </c>
      <c r="W210" s="111" t="s">
        <v>3409</v>
      </c>
      <c r="X210" s="112">
        <f>IF(Z221=0,0,(Z210/Z221)*Y190*1000)</f>
        <v>35.009548058561421</v>
      </c>
      <c r="Y210" s="122">
        <f>IF(Z221=0, 0, (Q210*V210)/(Z221*Y190))</f>
        <v>0</v>
      </c>
      <c r="Z210" s="114">
        <f>IFERROR(_xlfn.LET(_xlpm.v,IFERROR(_xlfn.XLOOKUP(U210,Q222:AC222,Q223:AC223),_xlfn.XLOOKUP(U210,Q224:AC224,Q225:AC225)),_xlpm.v*T210*IF(ISBLANK(Q210),1,Q210)),0)</f>
        <v>5.5E-2</v>
      </c>
      <c r="AA210" s="123">
        <f>IF(OR(ISBLANK(AB186),AB186=0),0,Q210*AB184*V210/AB186)</f>
        <v>0</v>
      </c>
      <c r="AB210" s="116">
        <f>IF(OR(ISBLANK(AB186),AB186=0),0,Z210*V210*AB184/AB186)</f>
        <v>0.18333333333333335</v>
      </c>
      <c r="AC210" s="124" t="str">
        <f>_xlfn.LET(_xlpm.unite,SUBSTITUTE(TRIM(U210)," (s)",""),_xlpm.val,AB210,_xlpm.estVol,COUNTIF(W222:AC222,_xlpm.unite)+COUNTIF(W224:AC224,_xlpm.unite)&gt;0,_xlpm.estPoids,COUNTIF(Q222:V222,_xlpm.unite)+COUNTIF(Q224:V224,_xlpm.unite)&gt;0,IF(_xlpm.estVol,IF(ROUND(_xlpm.val,3)&gt;=1,ROUND(_xlpm.val,3)&amp;"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183 g</v>
      </c>
      <c r="AD210" s="1230" t="str">
        <f t="shared" si="94"/>
        <v>A</v>
      </c>
      <c r="AE210" s="1231" t="str">
        <f t="shared" si="95"/>
        <v>M MILLE-FEUILLE meringue et chiboust pamplemousse aux fraises des bois | pâtisserie--ENTREMET| Auteur &gt; VOUS</v>
      </c>
      <c r="AF210" s="1232">
        <f t="shared" si="80"/>
        <v>1</v>
      </c>
      <c r="AG210" s="1252">
        <f t="shared" si="85"/>
        <v>5.5E-2</v>
      </c>
      <c r="AH210" s="1234" t="str">
        <f t="shared" si="86"/>
        <v>Kg</v>
      </c>
      <c r="AI210" s="1235">
        <f t="shared" si="87"/>
        <v>1</v>
      </c>
      <c r="AJ210" s="1235" t="str">
        <f t="shared" si="100"/>
        <v>coupe</v>
      </c>
      <c r="AK210" s="1237">
        <f t="shared" si="81"/>
        <v>10</v>
      </c>
      <c r="AL210" s="1238" t="str">
        <f t="shared" si="101"/>
        <v>assiettes</v>
      </c>
      <c r="AM210" s="1268"/>
      <c r="AN210" s="1240" t="str">
        <f t="shared" si="93"/>
        <v/>
      </c>
      <c r="AO210" s="1241">
        <f t="shared" si="88"/>
        <v>0.55000000000000004</v>
      </c>
      <c r="AP210" s="1242" t="str">
        <f t="shared" si="82"/>
        <v>Kg</v>
      </c>
      <c r="AQ210" s="1269" t="str" cm="1">
        <f t="array" ref="AQ210">IF(AF210&lt;&gt;1,0,IF(OR(AO210="",N(AO210)&lt;=0.000000001),"",IF(OR(AI210="",N(AI210)&lt;=0.000000001),0,IF(ISNUMBER(AO210),IFERROR(_xlfn.LET(_xlpm.r,_xlfn.XLOOKUP(U210,$BD$15:$BD$62,ROW($BD$15:$BD$62),_xlfn.XLOOKUP(U210,$BE$15:$BE$62,ROW($BE$15:$BE$62),_xlfn.XLOOKUP(U210,$BF$15:$BF$62,ROW($BF$15:$BF$62),""))),_xlpm.p,_xlpm.r-MIN(ROW($BD$15:$BD$62))+1,_xlpm.f,INDEX($BG$15:$BG$62,_xlpm.p),_xlpm.u,INDEX($BH$15:$BH$62,_xlpm.p),_xlpm.s,INDEX($BJ$15:$BJ$62,_xlpm.p),_xlpm.q,N(AO210)/_xlpm.f,IF(_xlpm.q&gt;=_xlpm.s,ROUND(_xlpm.q,1)&amp;" "&amp;U210&amp;" = "&amp;ROUND(_xlpm.q*_xlpm.f,1)&amp;" "&amp;_xlpm.u,ROUND(_xlpm.q,1)&amp;" "&amp;U210)),""),""))))</f>
        <v>550 g</v>
      </c>
      <c r="AR210" s="1259"/>
      <c r="AS210" s="1241">
        <f t="shared" si="98"/>
        <v>0.55000000000000004</v>
      </c>
      <c r="AT210" s="1242" t="str">
        <f t="shared" si="89"/>
        <v>Kg</v>
      </c>
      <c r="AU210" s="1245">
        <f t="shared" si="92"/>
        <v>0</v>
      </c>
      <c r="AV210" s="1246" t="str">
        <f t="shared" si="90"/>
        <v/>
      </c>
      <c r="AW210" s="1247"/>
      <c r="AX210" s="1248">
        <f t="shared" si="83"/>
        <v>0</v>
      </c>
      <c r="AY210" s="1249" t="str">
        <f t="shared" si="99"/>
        <v>sucre semoule pâtissière</v>
      </c>
      <c r="AZ210" s="276" t="s">
        <v>22</v>
      </c>
      <c r="BA210" s="1221">
        <f t="shared" si="84"/>
        <v>0</v>
      </c>
      <c r="BB210" s="1222">
        <f t="shared" si="91"/>
        <v>10</v>
      </c>
      <c r="BC210"/>
      <c r="BL210"/>
      <c r="BM210"/>
      <c r="BN210"/>
      <c r="BO210"/>
      <c r="BP210"/>
      <c r="BQ210"/>
      <c r="BR210" s="1153" t="str">
        <f t="shared" si="105"/>
        <v>A</v>
      </c>
      <c r="BS210"/>
      <c r="BT210"/>
      <c r="BU210"/>
      <c r="BV210"/>
      <c r="BW210"/>
      <c r="BX210" s="1024"/>
      <c r="BY210"/>
      <c r="BZ210"/>
      <c r="CA210"/>
      <c r="CB210"/>
      <c r="CC210"/>
      <c r="CD210"/>
      <c r="CE210"/>
      <c r="CG210"/>
      <c r="CH210"/>
      <c r="CI210"/>
      <c r="CJ210"/>
      <c r="CK210"/>
      <c r="CL210"/>
      <c r="CM210"/>
      <c r="CO210"/>
      <c r="CP210"/>
      <c r="CQ210"/>
      <c r="CR210"/>
      <c r="CS210"/>
      <c r="CT210"/>
      <c r="CU210"/>
      <c r="CW210" s="3">
        <v>1</v>
      </c>
    </row>
    <row r="211" spans="1:101" s="877" customFormat="1" ht="21" customHeight="1">
      <c r="A211" s="1129" t="s">
        <v>22</v>
      </c>
      <c r="B211" s="1145" t="str">
        <f t="shared" si="104"/>
        <v>A</v>
      </c>
      <c r="C211" s="1190" cm="1">
        <f t="array" ref="C211">SUMPRODUCT(LEN(D211:J211))</f>
        <v>0</v>
      </c>
      <c r="D211" s="207"/>
      <c r="E211" s="212"/>
      <c r="F211" s="212"/>
      <c r="G211" s="212"/>
      <c r="H211" s="212"/>
      <c r="I211" s="212"/>
      <c r="J211" s="213"/>
      <c r="K211" s="528" t="s">
        <v>22</v>
      </c>
      <c r="L211" s="120" t="str">
        <f t="shared" si="103"/>
        <v>A</v>
      </c>
      <c r="M211" s="34" t="str">
        <f>M187</f>
        <v>M MILLE-FEUILLE meringue et chiboust pamplemousse aux fraises des bois | pâtisserie--ENTREMET| Auteur &gt; VOUS</v>
      </c>
      <c r="N211" s="35">
        <f>N187</f>
        <v>1</v>
      </c>
      <c r="O211" s="34" t="str">
        <f>O187</f>
        <v>coupe</v>
      </c>
      <c r="P211" s="36" t="str">
        <f>P187</f>
        <v>Recette mère ► MILLE-FEUILLE  aux fraises des bois</v>
      </c>
      <c r="Q211" s="105"/>
      <c r="R211" s="125"/>
      <c r="S211" s="107" t="str">
        <f t="shared" si="102"/>
        <v/>
      </c>
      <c r="T211" s="108">
        <v>10</v>
      </c>
      <c r="U211" s="121" t="s">
        <v>102</v>
      </c>
      <c r="V211" s="148">
        <v>1</v>
      </c>
      <c r="W211" s="111" t="s">
        <v>3410</v>
      </c>
      <c r="X211" s="112">
        <f>IF(Z221=0,0,(Z211/Z221)*Y190*1000)</f>
        <v>6.3653723742838952</v>
      </c>
      <c r="Y211" s="122">
        <f>IF(Z221=0, 0, (Q211*V211)/(Z221*Y190))</f>
        <v>0</v>
      </c>
      <c r="Z211" s="114">
        <f>IFERROR(_xlfn.LET(_xlpm.v,IFERROR(_xlfn.XLOOKUP(U211,Q222:AC222,Q223:AC223),_xlfn.XLOOKUP(U211,Q224:AC224,Q225:AC225)),_xlpm.v*T211*IF(ISBLANK(Q211),1,Q211)),0)</f>
        <v>0.01</v>
      </c>
      <c r="AA211" s="127">
        <f>IF(OR(ISBLANK(AB186),AB186=0),0,Q211*AB184*V211/AB186)</f>
        <v>0</v>
      </c>
      <c r="AB211" s="116">
        <f>IF(OR(ISBLANK(AB186),AB186=0),0,Z211*V211*AB184/AB186)</f>
        <v>3.3333333333333333E-2</v>
      </c>
      <c r="AC211" s="147" t="str">
        <f>_xlfn.LET(_xlpm.unite,SUBSTITUTE(TRIM(U211)," (s)",""),_xlpm.val,AB211,_xlpm.estVol,COUNTIF(W222:AC222,_xlpm.unite)+COUNTIF(W224:AC224,_xlpm.unite)&gt;0,_xlpm.estPoids,COUNTIF(Q222:V222,_xlpm.unite)+COUNTIF(Q224:V224,_xlpm.unite)&gt;0,IF(_xlpm.estVol,IF(ROUND(_xlpm.val,3)&gt;=1,ROUND(_xlpm.val,3)&amp;"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33 g</v>
      </c>
      <c r="AD211" s="1230" t="str">
        <f t="shared" si="94"/>
        <v>A</v>
      </c>
      <c r="AE211" s="1231" t="str">
        <f t="shared" si="95"/>
        <v>M MILLE-FEUILLE meringue et chiboust pamplemousse aux fraises des bois | pâtisserie--ENTREMET| Auteur &gt; VOUS</v>
      </c>
      <c r="AF211" s="1232">
        <f t="shared" si="80"/>
        <v>1</v>
      </c>
      <c r="AG211" s="1252">
        <f t="shared" si="85"/>
        <v>0.01</v>
      </c>
      <c r="AH211" s="1234" t="str">
        <f t="shared" si="86"/>
        <v>Kg</v>
      </c>
      <c r="AI211" s="1235">
        <f t="shared" si="87"/>
        <v>1</v>
      </c>
      <c r="AJ211" s="1235" t="str">
        <f t="shared" si="100"/>
        <v>coupe</v>
      </c>
      <c r="AK211" s="1253">
        <f t="shared" si="81"/>
        <v>10</v>
      </c>
      <c r="AL211" s="1254" t="str">
        <f t="shared" si="101"/>
        <v>assiettes</v>
      </c>
      <c r="AM211" s="1268"/>
      <c r="AN211" s="1255" t="str">
        <f t="shared" si="93"/>
        <v/>
      </c>
      <c r="AO211" s="1256">
        <f t="shared" si="88"/>
        <v>0.1</v>
      </c>
      <c r="AP211" s="1257" t="str">
        <f t="shared" si="82"/>
        <v>Kg</v>
      </c>
      <c r="AQ211" s="1271" t="str" cm="1">
        <f t="array" ref="AQ211">IF(AF211&lt;&gt;1,0,IF(OR(AO211="",N(AO211)&lt;=0.000000001),"",IF(OR(AI211="",N(AI211)&lt;=0.000000001),0,IF(ISNUMBER(AO211),IFERROR(_xlfn.LET(_xlpm.r,_xlfn.XLOOKUP(U211,$BD$15:$BD$62,ROW($BD$15:$BD$62),_xlfn.XLOOKUP(U211,$BE$15:$BE$62,ROW($BE$15:$BE$62),_xlfn.XLOOKUP(U211,$BF$15:$BF$62,ROW($BF$15:$BF$62),""))),_xlpm.p,_xlpm.r-MIN(ROW($BD$15:$BD$62))+1,_xlpm.f,INDEX($BG$15:$BG$62,_xlpm.p),_xlpm.u,INDEX($BH$15:$BH$62,_xlpm.p),_xlpm.s,INDEX($BJ$15:$BJ$62,_xlpm.p),_xlpm.q,N(AO211)/_xlpm.f,IF(_xlpm.q&gt;=_xlpm.s,ROUND(_xlpm.q,1)&amp;" "&amp;U211&amp;" = "&amp;ROUND(_xlpm.q*_xlpm.f,1)&amp;" "&amp;_xlpm.u,ROUND(_xlpm.q,1)&amp;" "&amp;U211)),""),""))))</f>
        <v>100 g</v>
      </c>
      <c r="AR211" s="1259"/>
      <c r="AS211" s="1256">
        <f t="shared" si="98"/>
        <v>0.1</v>
      </c>
      <c r="AT211" s="1257" t="str">
        <f t="shared" si="89"/>
        <v>Kg</v>
      </c>
      <c r="AU211" s="1260">
        <f t="shared" si="92"/>
        <v>0</v>
      </c>
      <c r="AV211" s="1261" t="str">
        <f t="shared" si="90"/>
        <v/>
      </c>
      <c r="AW211" s="1247"/>
      <c r="AX211" s="1262">
        <f t="shared" si="83"/>
        <v>0</v>
      </c>
      <c r="AY211" s="1249" t="str">
        <f t="shared" si="99"/>
        <v>jus de citron</v>
      </c>
      <c r="AZ211" s="276" t="s">
        <v>22</v>
      </c>
      <c r="BA211" s="1221">
        <f t="shared" si="84"/>
        <v>0</v>
      </c>
      <c r="BB211" s="1222">
        <f t="shared" si="91"/>
        <v>10</v>
      </c>
      <c r="BC211"/>
      <c r="BL211"/>
      <c r="BM211"/>
      <c r="BN211"/>
      <c r="BO211"/>
      <c r="BP211"/>
      <c r="BQ211"/>
      <c r="BR211" s="1153" t="str">
        <f t="shared" si="105"/>
        <v>A</v>
      </c>
      <c r="BS211"/>
      <c r="BT211"/>
      <c r="BU211"/>
      <c r="BV211"/>
      <c r="BW211"/>
      <c r="BX211" s="1024"/>
      <c r="BY211"/>
      <c r="BZ211"/>
      <c r="CA211"/>
      <c r="CB211"/>
      <c r="CC211"/>
      <c r="CD211"/>
      <c r="CE211"/>
      <c r="CG211"/>
      <c r="CH211"/>
      <c r="CI211"/>
      <c r="CJ211"/>
      <c r="CK211"/>
      <c r="CL211"/>
      <c r="CM211"/>
      <c r="CO211"/>
      <c r="CP211"/>
      <c r="CQ211"/>
      <c r="CR211"/>
      <c r="CS211"/>
      <c r="CT211"/>
      <c r="CU211"/>
      <c r="CW211" s="3">
        <v>1</v>
      </c>
    </row>
    <row r="212" spans="1:101" s="877" customFormat="1" ht="21" customHeight="1">
      <c r="A212" s="1129" t="s">
        <v>22</v>
      </c>
      <c r="B212" s="1145" t="str">
        <f t="shared" si="104"/>
        <v>►</v>
      </c>
      <c r="C212" s="1190" cm="1">
        <f t="array" ref="C212">SUMPRODUCT(LEN(D212:J212))</f>
        <v>0</v>
      </c>
      <c r="D212" s="207"/>
      <c r="E212" s="212"/>
      <c r="F212" s="212"/>
      <c r="G212" s="212"/>
      <c r="H212" s="212"/>
      <c r="I212" s="212"/>
      <c r="J212" s="213"/>
      <c r="K212" s="528" t="s">
        <v>22</v>
      </c>
      <c r="L212" s="120" t="str">
        <f t="shared" si="103"/>
        <v>►</v>
      </c>
      <c r="M212" s="34" t="str">
        <f>M187</f>
        <v>M MILLE-FEUILLE meringue et chiboust pamplemousse aux fraises des bois | pâtisserie--ENTREMET| Auteur &gt; VOUS</v>
      </c>
      <c r="N212" s="35">
        <f>N187</f>
        <v>1</v>
      </c>
      <c r="O212" s="34" t="str">
        <f>O187</f>
        <v>coupe</v>
      </c>
      <c r="P212" s="36" t="str">
        <f>P187</f>
        <v>Recette mère ► MILLE-FEUILLE  aux fraises des bois</v>
      </c>
      <c r="Q212" s="105"/>
      <c r="R212" s="125"/>
      <c r="S212" s="107" t="str">
        <f t="shared" si="102"/>
        <v/>
      </c>
      <c r="T212" s="108"/>
      <c r="U212" s="146"/>
      <c r="V212" s="148">
        <v>1</v>
      </c>
      <c r="W212" s="111"/>
      <c r="X212" s="112">
        <f>IF(Z221=0,0,(Z212/Z221)*Y190*1000)</f>
        <v>0</v>
      </c>
      <c r="Y212" s="122">
        <f>IF(Z221=0, 0, (Q212*V212)/(Z221*Y190))</f>
        <v>0</v>
      </c>
      <c r="Z212" s="114">
        <f>IFERROR(_xlfn.LET(_xlpm.v,IFERROR(_xlfn.XLOOKUP(U212,Q222:AC222,Q223:AC223),_xlfn.XLOOKUP(U212,Q224:AC224,Q225:AC225)),_xlpm.v*T212*IF(ISBLANK(Q212),1,Q212)),0)</f>
        <v>0</v>
      </c>
      <c r="AA212" s="123">
        <f>IF(OR(ISBLANK(AB186),AB186=0),0,Q212*AB184*V212/AB186)</f>
        <v>0</v>
      </c>
      <c r="AB212" s="116">
        <f>IF(OR(ISBLANK(AB186),AB186=0),0,Z212*V212*AB184/AB186)</f>
        <v>0</v>
      </c>
      <c r="AC212" s="124" t="str">
        <f>_xlfn.LET(_xlpm.unite,SUBSTITUTE(TRIM(U212)," (s)",""),_xlpm.val,AB212,_xlpm.estVol,COUNTIF(W222:AC222,_xlpm.unite)+COUNTIF(W224:AC224,_xlpm.unite)&gt;0,_xlpm.estPoids,COUNTIF(Q222:V222,_xlpm.unite)+COUNTIF(Q224:V224,_xlpm.unite)&gt;0,IF(_xlpm.estVol,IF(ROUND(_xlpm.val,3)&gt;=1,ROUND(_xlpm.val,3)&amp;"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12" s="1230" t="str">
        <f t="shared" si="94"/>
        <v>►</v>
      </c>
      <c r="AE212" s="1231" t="str">
        <f t="shared" si="95"/>
        <v/>
      </c>
      <c r="AF212" s="1232">
        <f t="shared" si="80"/>
        <v>0</v>
      </c>
      <c r="AG212" s="1252">
        <f t="shared" si="85"/>
        <v>0</v>
      </c>
      <c r="AH212" s="1234">
        <f t="shared" si="86"/>
        <v>0</v>
      </c>
      <c r="AI212" s="1235">
        <f t="shared" si="87"/>
        <v>0</v>
      </c>
      <c r="AJ212" s="1235">
        <f t="shared" si="100"/>
        <v>0</v>
      </c>
      <c r="AK212" s="1237">
        <f t="shared" si="81"/>
        <v>0</v>
      </c>
      <c r="AL212" s="1238">
        <f t="shared" si="101"/>
        <v>0</v>
      </c>
      <c r="AM212" s="1268"/>
      <c r="AN212" s="1240" t="str">
        <f t="shared" si="93"/>
        <v/>
      </c>
      <c r="AO212" s="1241">
        <f t="shared" si="88"/>
        <v>0</v>
      </c>
      <c r="AP212" s="1242">
        <f t="shared" si="82"/>
        <v>0</v>
      </c>
      <c r="AQ212" s="1269" cm="1">
        <f t="array" ref="AQ212">IF(AF212&lt;&gt;1,0,IF(OR(AO212="",N(AO212)&lt;=0.000000001),"",IF(OR(AI212="",N(AI212)&lt;=0.000000001),0,IF(ISNUMBER(AO212),IFERROR(_xlfn.LET(_xlpm.r,_xlfn.XLOOKUP(U212,$BD$15:$BD$62,ROW($BD$15:$BD$62),_xlfn.XLOOKUP(U212,$BE$15:$BE$62,ROW($BE$15:$BE$62),_xlfn.XLOOKUP(U212,$BF$15:$BF$62,ROW($BF$15:$BF$62),""))),_xlpm.p,_xlpm.r-MIN(ROW($BD$15:$BD$62))+1,_xlpm.f,INDEX($BG$15:$BG$62,_xlpm.p),_xlpm.u,INDEX($BH$15:$BH$62,_xlpm.p),_xlpm.s,INDEX($BJ$15:$BJ$62,_xlpm.p),_xlpm.q,N(AO212)/_xlpm.f,IF(_xlpm.q&gt;=_xlpm.s,ROUND(_xlpm.q,1)&amp;" "&amp;U212&amp;" = "&amp;ROUND(_xlpm.q*_xlpm.f,1)&amp;" "&amp;_xlpm.u,ROUND(_xlpm.q,1)&amp;" "&amp;U212)),""),""))))</f>
        <v>0</v>
      </c>
      <c r="AR212" s="1259"/>
      <c r="AS212" s="1241">
        <f t="shared" si="98"/>
        <v>0</v>
      </c>
      <c r="AT212" s="1242" t="str">
        <f t="shared" si="89"/>
        <v/>
      </c>
      <c r="AU212" s="1245">
        <f t="shared" si="92"/>
        <v>0</v>
      </c>
      <c r="AV212" s="1246" t="str">
        <f t="shared" si="90"/>
        <v/>
      </c>
      <c r="AW212" s="1247"/>
      <c r="AX212" s="1248">
        <f t="shared" si="83"/>
        <v>0</v>
      </c>
      <c r="AY212" s="1249" t="str">
        <f t="shared" si="99"/>
        <v/>
      </c>
      <c r="AZ212" s="276" t="s">
        <v>22</v>
      </c>
      <c r="BA212" s="1221">
        <f t="shared" si="84"/>
        <v>0</v>
      </c>
      <c r="BB212" s="1222">
        <f t="shared" si="91"/>
        <v>0</v>
      </c>
      <c r="BC212"/>
      <c r="BL212"/>
      <c r="BM212"/>
      <c r="BN212"/>
      <c r="BO212"/>
      <c r="BP212"/>
      <c r="BQ212"/>
      <c r="BR212" s="1153" t="str">
        <f t="shared" si="105"/>
        <v>►</v>
      </c>
      <c r="BS212"/>
      <c r="BT212"/>
      <c r="BU212"/>
      <c r="BV212"/>
      <c r="BW212"/>
      <c r="BX212" s="1024"/>
      <c r="BY212"/>
      <c r="BZ212"/>
      <c r="CA212"/>
      <c r="CB212"/>
      <c r="CC212"/>
      <c r="CD212"/>
      <c r="CE212"/>
      <c r="CG212"/>
      <c r="CH212"/>
      <c r="CI212"/>
      <c r="CJ212"/>
      <c r="CK212"/>
      <c r="CL212"/>
      <c r="CM212"/>
      <c r="CO212"/>
      <c r="CP212"/>
      <c r="CQ212"/>
      <c r="CR212"/>
      <c r="CS212"/>
      <c r="CT212"/>
      <c r="CU212"/>
      <c r="CW212" s="3">
        <v>1</v>
      </c>
    </row>
    <row r="213" spans="1:101" s="877" customFormat="1" ht="21" customHeight="1">
      <c r="A213" s="1129" t="s">
        <v>22</v>
      </c>
      <c r="B213" s="1145" t="str">
        <f t="shared" si="104"/>
        <v>A</v>
      </c>
      <c r="C213" s="1190" cm="1">
        <f t="array" ref="C213">SUMPRODUCT(LEN(D213:J213))</f>
        <v>0</v>
      </c>
      <c r="D213" s="207"/>
      <c r="E213" s="212"/>
      <c r="F213" s="212"/>
      <c r="G213" s="212"/>
      <c r="H213" s="212"/>
      <c r="I213" s="212"/>
      <c r="J213" s="213"/>
      <c r="K213" s="528" t="s">
        <v>22</v>
      </c>
      <c r="L213" s="120" t="str">
        <f t="shared" si="103"/>
        <v>A</v>
      </c>
      <c r="M213" s="34" t="str">
        <f>M187</f>
        <v>M MILLE-FEUILLE meringue et chiboust pamplemousse aux fraises des bois | pâtisserie--ENTREMET| Auteur &gt; VOUS</v>
      </c>
      <c r="N213" s="35">
        <f>N187</f>
        <v>1</v>
      </c>
      <c r="O213" s="34" t="str">
        <f>O187</f>
        <v>coupe</v>
      </c>
      <c r="P213" s="36" t="str">
        <f>P187</f>
        <v>Recette mère ► MILLE-FEUILLE  aux fraises des bois</v>
      </c>
      <c r="Q213" s="105"/>
      <c r="R213" s="125"/>
      <c r="S213" s="107" t="str">
        <f t="shared" si="102"/>
        <v/>
      </c>
      <c r="T213" s="108"/>
      <c r="U213" s="146"/>
      <c r="V213" s="148">
        <v>1</v>
      </c>
      <c r="W213" s="111" t="s">
        <v>3411</v>
      </c>
      <c r="X213" s="112">
        <f>IF(Z221=0,0,(Z213/Z221)*Y190*1000)</f>
        <v>0</v>
      </c>
      <c r="Y213" s="122">
        <f>IF(Z221=0, 0, (Q213*V213)/(Z221*Y190))</f>
        <v>0</v>
      </c>
      <c r="Z213" s="114">
        <f>IFERROR(_xlfn.LET(_xlpm.v,IFERROR(_xlfn.XLOOKUP(U213,Q222:AC222,Q223:AC223),_xlfn.XLOOKUP(U213,Q224:AC224,Q225:AC225)),_xlpm.v*T213*IF(ISBLANK(Q213),1,Q213)),0)</f>
        <v>0</v>
      </c>
      <c r="AA213" s="127">
        <f>IF(OR(ISBLANK(AB186),AB186=0),0,Q213*AB184*V213/AB186)</f>
        <v>0</v>
      </c>
      <c r="AB213" s="116">
        <f>IF(OR(ISBLANK(AB186),AB186=0),0,Z213*V213*AB184/AB186)</f>
        <v>0</v>
      </c>
      <c r="AC213" s="147" t="str">
        <f>_xlfn.LET(_xlpm.unite,SUBSTITUTE(TRIM(U213)," (s)",""),_xlpm.val,AB213,_xlpm.estVol,COUNTIF(W222:AC222,_xlpm.unite)+COUNTIF(W224:AC224,_xlpm.unite)&gt;0,_xlpm.estPoids,COUNTIF(Q222:V222,_xlpm.unite)+COUNTIF(Q224:V224,_xlpm.unite)&gt;0,IF(_xlpm.estVol,IF(ROUND(_xlpm.val,3)&gt;=1,ROUND(_xlpm.val,3)&amp;"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13" s="1230" t="str">
        <f t="shared" si="94"/>
        <v>►</v>
      </c>
      <c r="AE213" s="1231" t="str">
        <f t="shared" si="95"/>
        <v/>
      </c>
      <c r="AF213" s="1232">
        <f t="shared" si="80"/>
        <v>0</v>
      </c>
      <c r="AG213" s="1252">
        <f t="shared" si="85"/>
        <v>0</v>
      </c>
      <c r="AH213" s="1234">
        <f t="shared" si="86"/>
        <v>0</v>
      </c>
      <c r="AI213" s="1235">
        <f t="shared" si="87"/>
        <v>0</v>
      </c>
      <c r="AJ213" s="1235">
        <f t="shared" si="100"/>
        <v>0</v>
      </c>
      <c r="AK213" s="1253">
        <f t="shared" si="81"/>
        <v>0</v>
      </c>
      <c r="AL213" s="1254">
        <f t="shared" si="101"/>
        <v>0</v>
      </c>
      <c r="AM213" s="1268"/>
      <c r="AN213" s="1255" t="str">
        <f t="shared" si="93"/>
        <v/>
      </c>
      <c r="AO213" s="1256">
        <f t="shared" si="88"/>
        <v>0</v>
      </c>
      <c r="AP213" s="1257">
        <f t="shared" si="82"/>
        <v>0</v>
      </c>
      <c r="AQ213" s="1271" cm="1">
        <f t="array" ref="AQ213">IF(AF213&lt;&gt;1,0,IF(OR(AO213="",N(AO213)&lt;=0.000000001),"",IF(OR(AI213="",N(AI213)&lt;=0.000000001),0,IF(ISNUMBER(AO213),IFERROR(_xlfn.LET(_xlpm.r,_xlfn.XLOOKUP(U213,$BD$15:$BD$62,ROW($BD$15:$BD$62),_xlfn.XLOOKUP(U213,$BE$15:$BE$62,ROW($BE$15:$BE$62),_xlfn.XLOOKUP(U213,$BF$15:$BF$62,ROW($BF$15:$BF$62),""))),_xlpm.p,_xlpm.r-MIN(ROW($BD$15:$BD$62))+1,_xlpm.f,INDEX($BG$15:$BG$62,_xlpm.p),_xlpm.u,INDEX($BH$15:$BH$62,_xlpm.p),_xlpm.s,INDEX($BJ$15:$BJ$62,_xlpm.p),_xlpm.q,N(AO213)/_xlpm.f,IF(_xlpm.q&gt;=_xlpm.s,ROUND(_xlpm.q,1)&amp;" "&amp;U213&amp;" = "&amp;ROUND(_xlpm.q*_xlpm.f,1)&amp;" "&amp;_xlpm.u,ROUND(_xlpm.q,1)&amp;" "&amp;U213)),""),""))))</f>
        <v>0</v>
      </c>
      <c r="AR213" s="1259"/>
      <c r="AS213" s="1256">
        <f t="shared" si="98"/>
        <v>0</v>
      </c>
      <c r="AT213" s="1257" t="str">
        <f t="shared" si="89"/>
        <v/>
      </c>
      <c r="AU213" s="1260">
        <f t="shared" si="92"/>
        <v>0</v>
      </c>
      <c r="AV213" s="1261" t="str">
        <f t="shared" si="90"/>
        <v/>
      </c>
      <c r="AW213" s="1247"/>
      <c r="AX213" s="1262">
        <f t="shared" si="83"/>
        <v>0</v>
      </c>
      <c r="AY213" s="1249" t="str">
        <f t="shared" si="99"/>
        <v/>
      </c>
      <c r="AZ213" s="276" t="s">
        <v>22</v>
      </c>
      <c r="BA213" s="1221">
        <f t="shared" si="84"/>
        <v>0</v>
      </c>
      <c r="BB213" s="1222">
        <f t="shared" si="91"/>
        <v>0</v>
      </c>
      <c r="BC213"/>
      <c r="BL213"/>
      <c r="BM213"/>
      <c r="BN213"/>
      <c r="BO213"/>
      <c r="BP213"/>
      <c r="BQ213"/>
      <c r="BR213" s="1153" t="str">
        <f t="shared" si="105"/>
        <v>►</v>
      </c>
      <c r="BS213"/>
      <c r="BT213"/>
      <c r="BU213"/>
      <c r="BV213"/>
      <c r="BW213"/>
      <c r="BX213" s="1024"/>
      <c r="BY213"/>
      <c r="BZ213"/>
      <c r="CA213"/>
      <c r="CB213"/>
      <c r="CC213"/>
      <c r="CD213"/>
      <c r="CE213"/>
      <c r="CG213"/>
      <c r="CH213"/>
      <c r="CI213"/>
      <c r="CJ213"/>
      <c r="CK213"/>
      <c r="CL213"/>
      <c r="CM213"/>
      <c r="CO213"/>
      <c r="CP213"/>
      <c r="CQ213"/>
      <c r="CR213"/>
      <c r="CS213"/>
      <c r="CT213"/>
      <c r="CU213"/>
      <c r="CW213" s="3">
        <v>1</v>
      </c>
    </row>
    <row r="214" spans="1:101" s="877" customFormat="1" ht="21" customHeight="1">
      <c r="A214" s="1129" t="s">
        <v>22</v>
      </c>
      <c r="B214" s="1145" t="str">
        <f t="shared" si="104"/>
        <v>A</v>
      </c>
      <c r="C214" s="1190" cm="1">
        <f t="array" ref="C214">SUMPRODUCT(LEN(D214:J214))</f>
        <v>0</v>
      </c>
      <c r="D214" s="207"/>
      <c r="E214" s="212"/>
      <c r="F214" s="212"/>
      <c r="G214" s="212"/>
      <c r="H214" s="212"/>
      <c r="I214" s="212"/>
      <c r="J214" s="213" t="str">
        <f>""&amp;T208</f>
        <v/>
      </c>
      <c r="K214" s="528" t="s">
        <v>22</v>
      </c>
      <c r="L214" s="120" t="str">
        <f t="shared" si="103"/>
        <v>A</v>
      </c>
      <c r="M214" s="34" t="str">
        <f>M187</f>
        <v>M MILLE-FEUILLE meringue et chiboust pamplemousse aux fraises des bois | pâtisserie--ENTREMET| Auteur &gt; VOUS</v>
      </c>
      <c r="N214" s="35">
        <f>N187</f>
        <v>1</v>
      </c>
      <c r="O214" s="34" t="str">
        <f>O187</f>
        <v>coupe</v>
      </c>
      <c r="P214" s="36" t="str">
        <f>P187</f>
        <v>Recette mère ► MILLE-FEUILLE  aux fraises des bois</v>
      </c>
      <c r="Q214" s="105"/>
      <c r="R214" s="125"/>
      <c r="S214" s="107" t="str">
        <f t="shared" si="102"/>
        <v/>
      </c>
      <c r="T214" s="108">
        <v>250</v>
      </c>
      <c r="U214" s="121" t="s">
        <v>102</v>
      </c>
      <c r="V214" s="148">
        <v>1</v>
      </c>
      <c r="W214" s="111" t="s">
        <v>3412</v>
      </c>
      <c r="X214" s="112">
        <f>IF(Z221=0,0,(Z214/Z221)*Y190*1000)</f>
        <v>159.13430935709738</v>
      </c>
      <c r="Y214" s="122">
        <f>IF(Z221=0, 0, (Q214*V214)/(Z221*Y190))</f>
        <v>0</v>
      </c>
      <c r="Z214" s="114">
        <f>IFERROR(_xlfn.LET(_xlpm.v,IFERROR(_xlfn.XLOOKUP(U214,Q222:AC222,Q223:AC223),_xlfn.XLOOKUP(U214,Q224:AC224,Q225:AC225)),_xlpm.v*T214*IF(ISBLANK(Q214),1,Q214)),0)</f>
        <v>0.25</v>
      </c>
      <c r="AA214" s="123">
        <f>IF(OR(ISBLANK(AB186),AB186=0),0,Q214*AB184*V214/AB186)</f>
        <v>0</v>
      </c>
      <c r="AB214" s="116">
        <f>IF(OR(ISBLANK(AB186),AB186=0),0,Z214*V214*AB184/AB186)</f>
        <v>0.83333333333333337</v>
      </c>
      <c r="AC214" s="124" t="str">
        <f>_xlfn.LET(_xlpm.unite,SUBSTITUTE(TRIM(U214)," (s)",""),_xlpm.val,AB214,_xlpm.estVol,COUNTIF(W222:AC222,_xlpm.unite)+COUNTIF(W224:AC224,_xlpm.unite)&gt;0,_xlpm.estPoids,COUNTIF(Q222:V222,_xlpm.unite)+COUNTIF(Q224:V224,_xlpm.unite)&gt;0,IF(_xlpm.estVol,IF(ROUND(_xlpm.val,3)&gt;=1,ROUND(_xlpm.val,3)&amp;"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833 g</v>
      </c>
      <c r="AD214" s="1230" t="str">
        <f t="shared" si="94"/>
        <v>A</v>
      </c>
      <c r="AE214" s="1231" t="str">
        <f t="shared" si="95"/>
        <v>M MILLE-FEUILLE meringue et chiboust pamplemousse aux fraises des bois | pâtisserie--ENTREMET| Auteur &gt; VOUS</v>
      </c>
      <c r="AF214" s="1232">
        <f t="shared" ref="AF214:AF277" si="106">N(AND(L214="A", COUNTIF($BD$15:$BF$62, TRIM(U214))&gt;0))</f>
        <v>1</v>
      </c>
      <c r="AG214" s="1252">
        <f t="shared" si="85"/>
        <v>0.25</v>
      </c>
      <c r="AH214" s="1234" t="str">
        <f t="shared" si="86"/>
        <v>Kg</v>
      </c>
      <c r="AI214" s="1235">
        <f t="shared" si="87"/>
        <v>1</v>
      </c>
      <c r="AJ214" s="1235" t="str">
        <f t="shared" si="100"/>
        <v>coupe</v>
      </c>
      <c r="AK214" s="1237">
        <f t="shared" ref="AK214:AK277" si="107">IF(AI214&gt;0,AM$9,0)</f>
        <v>10</v>
      </c>
      <c r="AL214" s="1238" t="str">
        <f t="shared" si="101"/>
        <v>assiettes</v>
      </c>
      <c r="AM214" s="1268"/>
      <c r="AN214" s="1240" t="str">
        <f t="shared" si="93"/>
        <v/>
      </c>
      <c r="AO214" s="1241">
        <f t="shared" si="88"/>
        <v>2.5</v>
      </c>
      <c r="AP214" s="1242" t="str">
        <f t="shared" ref="AP214:AP277" si="108">IF(AF214=1,IF(OR(AO214="",N(AO214)&lt;=0.000000001),"",_xlfn.XLOOKUP(U214,$BD$15:$BD$62,$BH$15:$BH$62,_xlfn.XLOOKUP(U214,$BE$15:$BE$62,$BH$15:$BH$62,_xlfn.XLOOKUP(U214,$BF$15:$BF$62,$BH$15:$BH$62,"")))),0)</f>
        <v>Kg</v>
      </c>
      <c r="AQ214" s="1269" t="str" cm="1">
        <f t="array" ref="AQ214">IF(AF214&lt;&gt;1,0,IF(OR(AO214="",N(AO214)&lt;=0.000000001),"",IF(OR(AI214="",N(AI214)&lt;=0.000000001),0,IF(ISNUMBER(AO214),IFERROR(_xlfn.LET(_xlpm.r,_xlfn.XLOOKUP(U214,$BD$15:$BD$62,ROW($BD$15:$BD$62),_xlfn.XLOOKUP(U214,$BE$15:$BE$62,ROW($BE$15:$BE$62),_xlfn.XLOOKUP(U214,$BF$15:$BF$62,ROW($BF$15:$BF$62),""))),_xlpm.p,_xlpm.r-MIN(ROW($BD$15:$BD$62))+1,_xlpm.f,INDEX($BG$15:$BG$62,_xlpm.p),_xlpm.u,INDEX($BH$15:$BH$62,_xlpm.p),_xlpm.s,INDEX($BJ$15:$BJ$62,_xlpm.p),_xlpm.q,N(AO214)/_xlpm.f,IF(_xlpm.q&gt;=_xlpm.s,ROUND(_xlpm.q,1)&amp;" "&amp;U214&amp;" = "&amp;ROUND(_xlpm.q*_xlpm.f,1)&amp;" "&amp;_xlpm.u,ROUND(_xlpm.q,1)&amp;" "&amp;U214)),""),""))))</f>
        <v>2500 g = 2.5 Kg</v>
      </c>
      <c r="AR214" s="1259"/>
      <c r="AS214" s="1241">
        <f t="shared" si="98"/>
        <v>2.5</v>
      </c>
      <c r="AT214" s="1242" t="str">
        <f t="shared" si="89"/>
        <v>Kg</v>
      </c>
      <c r="AU214" s="1245">
        <f t="shared" si="92"/>
        <v>0</v>
      </c>
      <c r="AV214" s="1246" t="str">
        <f t="shared" si="90"/>
        <v/>
      </c>
      <c r="AW214" s="1247"/>
      <c r="AX214" s="1248">
        <f t="shared" ref="AX214:AX277" si="109">IF(AI214=0,0,IF(OR(ISBLANK(AW214),ISTEXT(AU214)),0,(IF(AO214=0,Q214,AO214)*AW214)))</f>
        <v>0</v>
      </c>
      <c r="AY214" s="1249" t="str">
        <f t="shared" si="99"/>
        <v>fraises</v>
      </c>
      <c r="AZ214" s="276" t="s">
        <v>22</v>
      </c>
      <c r="BA214" s="1221">
        <f t="shared" ref="BA214:BA277" si="110">IFERROR(_xlfn.LET(_xlpm.EPS,0.000000001,_xlpm.b,Q214/AI214,IF(ISNUMBER(AM214),_xlpm.b*AM214,IF(OR(ISBLANK(AM214),AM214=""),_xlpm.b*AK214,IF(AND(BB214=0,ISNUMBER(Q214)),_xlpm.b/AK214,0)))),0)</f>
        <v>0</v>
      </c>
      <c r="BB214" s="1222">
        <f t="shared" si="91"/>
        <v>10</v>
      </c>
      <c r="BC214"/>
      <c r="BL214"/>
      <c r="BM214"/>
      <c r="BN214"/>
      <c r="BO214"/>
      <c r="BP214"/>
      <c r="BQ214"/>
      <c r="BR214" s="1153" t="str">
        <f t="shared" si="105"/>
        <v>A</v>
      </c>
      <c r="BS214"/>
      <c r="BT214"/>
      <c r="BU214"/>
      <c r="BV214"/>
      <c r="BW214"/>
      <c r="BX214" s="1024"/>
      <c r="BY214"/>
      <c r="BZ214"/>
      <c r="CA214"/>
      <c r="CB214"/>
      <c r="CC214"/>
      <c r="CD214"/>
      <c r="CE214"/>
      <c r="CG214"/>
      <c r="CH214"/>
      <c r="CI214"/>
      <c r="CJ214"/>
      <c r="CK214"/>
      <c r="CL214"/>
      <c r="CM214"/>
      <c r="CO214"/>
      <c r="CP214"/>
      <c r="CQ214"/>
      <c r="CR214"/>
      <c r="CS214"/>
      <c r="CT214"/>
      <c r="CU214"/>
      <c r="CW214" s="3">
        <v>1</v>
      </c>
    </row>
    <row r="215" spans="1:101" s="877" customFormat="1" ht="21" customHeight="1">
      <c r="A215" s="1129" t="s">
        <v>22</v>
      </c>
      <c r="B215" s="1145" t="str">
        <f t="shared" si="104"/>
        <v>A</v>
      </c>
      <c r="C215" s="1190" cm="1">
        <f t="array" ref="C215">SUMPRODUCT(LEN(D215:J215))</f>
        <v>0</v>
      </c>
      <c r="D215" s="207"/>
      <c r="E215" s="212"/>
      <c r="F215" s="212"/>
      <c r="G215" s="212"/>
      <c r="H215" s="212"/>
      <c r="I215" s="212"/>
      <c r="J215" s="213"/>
      <c r="K215" s="528" t="s">
        <v>22</v>
      </c>
      <c r="L215" s="120" t="str">
        <f t="shared" si="103"/>
        <v>A</v>
      </c>
      <c r="M215" s="34" t="str">
        <f>M187</f>
        <v>M MILLE-FEUILLE meringue et chiboust pamplemousse aux fraises des bois | pâtisserie--ENTREMET| Auteur &gt; VOUS</v>
      </c>
      <c r="N215" s="35">
        <f>N187</f>
        <v>1</v>
      </c>
      <c r="O215" s="34" t="str">
        <f>O187</f>
        <v>coupe</v>
      </c>
      <c r="P215" s="36" t="str">
        <f>P187</f>
        <v>Recette mère ► MILLE-FEUILLE  aux fraises des bois</v>
      </c>
      <c r="Q215" s="105"/>
      <c r="R215" s="125"/>
      <c r="S215" s="107" t="str">
        <f t="shared" si="102"/>
        <v/>
      </c>
      <c r="T215" s="108">
        <v>50</v>
      </c>
      <c r="U215" s="121" t="s">
        <v>102</v>
      </c>
      <c r="V215" s="148">
        <v>1</v>
      </c>
      <c r="W215" s="111" t="s">
        <v>3413</v>
      </c>
      <c r="X215" s="112">
        <f>IF(Z221=0,0,(Z215/Z221)*Y190*1000)</f>
        <v>31.826861871419474</v>
      </c>
      <c r="Y215" s="122">
        <f>IF(Z221=0, 0, (Q215*V215)/(Z221*Y190))</f>
        <v>0</v>
      </c>
      <c r="Z215" s="114">
        <f>IFERROR(_xlfn.LET(_xlpm.v,IFERROR(_xlfn.XLOOKUP(U215,Q222:AC222,Q223:AC223),_xlfn.XLOOKUP(U215,Q224:AC224,Q225:AC225)),_xlpm.v*T215*IF(ISBLANK(Q215),1,Q215)),0)</f>
        <v>0.05</v>
      </c>
      <c r="AA215" s="127">
        <f>IF(OR(ISBLANK(AB186),AB186=0),0,Q215*AB184*V215/AB186)</f>
        <v>0</v>
      </c>
      <c r="AB215" s="116">
        <f>IF(OR(ISBLANK(AB186),AB186=0),0,Z215*V215*AB184/AB186)</f>
        <v>0.16666666666666666</v>
      </c>
      <c r="AC215" s="147" t="str">
        <f>_xlfn.LET(_xlpm.unite,SUBSTITUTE(TRIM(U215)," (s)",""),_xlpm.val,AB215,_xlpm.estVol,COUNTIF(W222:AC222,_xlpm.unite)+COUNTIF(W224:AC224,_xlpm.unite)&gt;0,_xlpm.estPoids,COUNTIF(Q222:V222,_xlpm.unite)+COUNTIF(Q224:V224,_xlpm.unite)&gt;0,IF(_xlpm.estVol,IF(ROUND(_xlpm.val,3)&gt;=1,ROUND(_xlpm.val,3)&amp;"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167 g</v>
      </c>
      <c r="AD215" s="1230" t="str">
        <f t="shared" si="94"/>
        <v>A</v>
      </c>
      <c r="AE215" s="1231" t="str">
        <f t="shared" si="95"/>
        <v>M MILLE-FEUILLE meringue et chiboust pamplemousse aux fraises des bois | pâtisserie--ENTREMET| Auteur &gt; VOUS</v>
      </c>
      <c r="AF215" s="1232">
        <f t="shared" si="106"/>
        <v>1</v>
      </c>
      <c r="AG215" s="1252">
        <f t="shared" ref="AG215:AG278" si="111">IF(AF215=1,Z215,0)</f>
        <v>0.05</v>
      </c>
      <c r="AH215" s="1234" t="str">
        <f t="shared" ref="AH215:AH278" si="112">IF(AF215=1,IF(AG215&gt;0,"Kg",0),0)</f>
        <v>Kg</v>
      </c>
      <c r="AI215" s="1235">
        <f t="shared" ref="AI215:AI278" si="113">IF(AF215=1,N215,0)</f>
        <v>1</v>
      </c>
      <c r="AJ215" s="1235" t="str">
        <f t="shared" si="100"/>
        <v>coupe</v>
      </c>
      <c r="AK215" s="1253">
        <f t="shared" si="107"/>
        <v>10</v>
      </c>
      <c r="AL215" s="1254" t="str">
        <f t="shared" si="101"/>
        <v>assiettes</v>
      </c>
      <c r="AM215" s="1268"/>
      <c r="AN215" s="1255" t="str">
        <f t="shared" si="93"/>
        <v/>
      </c>
      <c r="AO215" s="1256">
        <f t="shared" ref="AO215:AO278" si="114">IF(TRIM(AH215)&lt;&gt;"Kg",0,N(AG215)*N(BB215))</f>
        <v>0.5</v>
      </c>
      <c r="AP215" s="1257" t="str">
        <f t="shared" si="108"/>
        <v>Kg</v>
      </c>
      <c r="AQ215" s="1271" t="str" cm="1">
        <f t="array" ref="AQ215">IF(AF215&lt;&gt;1,0,IF(OR(AO215="",N(AO215)&lt;=0.000000001),"",IF(OR(AI215="",N(AI215)&lt;=0.000000001),0,IF(ISNUMBER(AO215),IFERROR(_xlfn.LET(_xlpm.r,_xlfn.XLOOKUP(U215,$BD$15:$BD$62,ROW($BD$15:$BD$62),_xlfn.XLOOKUP(U215,$BE$15:$BE$62,ROW($BE$15:$BE$62),_xlfn.XLOOKUP(U215,$BF$15:$BF$62,ROW($BF$15:$BF$62),""))),_xlpm.p,_xlpm.r-MIN(ROW($BD$15:$BD$62))+1,_xlpm.f,INDEX($BG$15:$BG$62,_xlpm.p),_xlpm.u,INDEX($BH$15:$BH$62,_xlpm.p),_xlpm.s,INDEX($BJ$15:$BJ$62,_xlpm.p),_xlpm.q,N(AO215)/_xlpm.f,IF(_xlpm.q&gt;=_xlpm.s,ROUND(_xlpm.q,1)&amp;" "&amp;U215&amp;" = "&amp;ROUND(_xlpm.q*_xlpm.f,1)&amp;" "&amp;_xlpm.u,ROUND(_xlpm.q,1)&amp;" "&amp;U215)),""),""))))</f>
        <v>500 g</v>
      </c>
      <c r="AR215" s="1259"/>
      <c r="AS215" s="1256">
        <f t="shared" si="98"/>
        <v>0.5</v>
      </c>
      <c r="AT215" s="1257" t="str">
        <f t="shared" ref="AT215:AT278" si="115">IF(AF215=1,AP215,"")</f>
        <v>Kg</v>
      </c>
      <c r="AU215" s="1260">
        <f t="shared" si="92"/>
        <v>0</v>
      </c>
      <c r="AV215" s="1261" t="str">
        <f t="shared" ref="AV215:AV278" si="116">IF(AF215=1,IF(N(AU215)&gt;0.000000001,R215,""),"")</f>
        <v/>
      </c>
      <c r="AW215" s="1247"/>
      <c r="AX215" s="1262">
        <f t="shared" si="109"/>
        <v>0</v>
      </c>
      <c r="AY215" s="1249" t="str">
        <f t="shared" si="99"/>
        <v>framboises</v>
      </c>
      <c r="AZ215" s="276" t="s">
        <v>22</v>
      </c>
      <c r="BA215" s="1221">
        <f t="shared" si="110"/>
        <v>0</v>
      </c>
      <c r="BB215" s="1222">
        <f t="shared" ref="BB215:BB278" si="117">IF(AG215&gt;0,IFERROR(IF(OR(ISBLANK(AM215),AM215=""),AK215,AM215)/AI215,0),0)</f>
        <v>10</v>
      </c>
      <c r="BC215"/>
      <c r="BL215"/>
      <c r="BM215"/>
      <c r="BN215"/>
      <c r="BO215"/>
      <c r="BP215"/>
      <c r="BQ215"/>
      <c r="BR215" s="1153" t="str">
        <f t="shared" si="105"/>
        <v>A</v>
      </c>
      <c r="BS215"/>
      <c r="BT215"/>
      <c r="BU215"/>
      <c r="BV215"/>
      <c r="BW215"/>
      <c r="BX215" s="1024"/>
      <c r="BY215"/>
      <c r="BZ215"/>
      <c r="CA215"/>
      <c r="CB215"/>
      <c r="CC215"/>
      <c r="CD215"/>
      <c r="CE215"/>
      <c r="CG215"/>
      <c r="CH215"/>
      <c r="CI215"/>
      <c r="CJ215"/>
      <c r="CK215"/>
      <c r="CL215"/>
      <c r="CM215"/>
      <c r="CO215"/>
      <c r="CP215"/>
      <c r="CQ215"/>
      <c r="CR215"/>
      <c r="CS215"/>
      <c r="CT215"/>
      <c r="CU215"/>
      <c r="CW215" s="3">
        <v>1</v>
      </c>
    </row>
    <row r="216" spans="1:101" s="877" customFormat="1" ht="21" customHeight="1">
      <c r="A216" s="1129" t="s">
        <v>22</v>
      </c>
      <c r="B216" s="1145" t="str">
        <f t="shared" si="104"/>
        <v>A</v>
      </c>
      <c r="C216" s="1190" cm="1">
        <f t="array" ref="C216">SUMPRODUCT(LEN(D216:J216))</f>
        <v>0</v>
      </c>
      <c r="D216" s="207"/>
      <c r="E216" s="212"/>
      <c r="F216" s="212"/>
      <c r="G216" s="212"/>
      <c r="H216" s="212"/>
      <c r="I216" s="212"/>
      <c r="J216" s="213"/>
      <c r="K216" s="528" t="s">
        <v>22</v>
      </c>
      <c r="L216" s="120" t="str">
        <f t="shared" si="103"/>
        <v>A</v>
      </c>
      <c r="M216" s="34" t="str">
        <f>M187</f>
        <v>M MILLE-FEUILLE meringue et chiboust pamplemousse aux fraises des bois | pâtisserie--ENTREMET| Auteur &gt; VOUS</v>
      </c>
      <c r="N216" s="35">
        <f>N187</f>
        <v>1</v>
      </c>
      <c r="O216" s="34" t="str">
        <f>O187</f>
        <v>coupe</v>
      </c>
      <c r="P216" s="36" t="str">
        <f>P187</f>
        <v>Recette mère ► MILLE-FEUILLE  aux fraises des bois</v>
      </c>
      <c r="Q216" s="105"/>
      <c r="R216" s="125"/>
      <c r="S216" s="107" t="str">
        <f t="shared" si="102"/>
        <v/>
      </c>
      <c r="T216" s="108">
        <v>50</v>
      </c>
      <c r="U216" s="121" t="s">
        <v>102</v>
      </c>
      <c r="V216" s="148">
        <v>1</v>
      </c>
      <c r="W216" s="111" t="s">
        <v>3409</v>
      </c>
      <c r="X216" s="112">
        <f>IF(Z221=0,0,(Z216/Z221)*Y190*1000)</f>
        <v>31.826861871419474</v>
      </c>
      <c r="Y216" s="122">
        <f>IF(Z221=0, 0, (Q216*V216)/(Z221*Y190))</f>
        <v>0</v>
      </c>
      <c r="Z216" s="114">
        <f>IFERROR(_xlfn.LET(_xlpm.v,IFERROR(_xlfn.XLOOKUP(U216,Q222:AC222,Q223:AC223),_xlfn.XLOOKUP(U216,Q224:AC224,Q225:AC225)),_xlpm.v*T216*IF(ISBLANK(Q216),1,Q216)),0)</f>
        <v>0.05</v>
      </c>
      <c r="AA216" s="123">
        <f>IF(OR(ISBLANK(AB186),AB186=0),0,Q216*AB184*V216/AB186)</f>
        <v>0</v>
      </c>
      <c r="AB216" s="116">
        <f>IF(OR(ISBLANK(AB186),AB186=0),0,Z216*V216*AB184/AB186)</f>
        <v>0.16666666666666666</v>
      </c>
      <c r="AC216" s="124" t="str">
        <f>_xlfn.LET(_xlpm.unite,SUBSTITUTE(TRIM(U216)," (s)",""),_xlpm.val,AB216,_xlpm.estVol,COUNTIF(W222:AC222,_xlpm.unite)+COUNTIF(W224:AC224,_xlpm.unite)&gt;0,_xlpm.estPoids,COUNTIF(Q222:V222,_xlpm.unite)+COUNTIF(Q224:V224,_xlpm.unite)&gt;0,IF(_xlpm.estVol,IF(ROUND(_xlpm.val,3)&gt;=1,ROUND(_xlpm.val,3)&amp;"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167 g</v>
      </c>
      <c r="AD216" s="1230" t="str">
        <f t="shared" si="94"/>
        <v>A</v>
      </c>
      <c r="AE216" s="1231" t="str">
        <f t="shared" si="95"/>
        <v>M MILLE-FEUILLE meringue et chiboust pamplemousse aux fraises des bois | pâtisserie--ENTREMET| Auteur &gt; VOUS</v>
      </c>
      <c r="AF216" s="1232">
        <f t="shared" si="106"/>
        <v>1</v>
      </c>
      <c r="AG216" s="1252">
        <f t="shared" si="111"/>
        <v>0.05</v>
      </c>
      <c r="AH216" s="1234" t="str">
        <f t="shared" si="112"/>
        <v>Kg</v>
      </c>
      <c r="AI216" s="1235">
        <f t="shared" si="113"/>
        <v>1</v>
      </c>
      <c r="AJ216" s="1235" t="str">
        <f t="shared" si="100"/>
        <v>coupe</v>
      </c>
      <c r="AK216" s="1237">
        <f t="shared" si="107"/>
        <v>10</v>
      </c>
      <c r="AL216" s="1238" t="str">
        <f t="shared" si="101"/>
        <v>assiettes</v>
      </c>
      <c r="AM216" s="1268"/>
      <c r="AN216" s="1240" t="str">
        <f t="shared" si="93"/>
        <v/>
      </c>
      <c r="AO216" s="1241">
        <f t="shared" si="114"/>
        <v>0.5</v>
      </c>
      <c r="AP216" s="1242" t="str">
        <f t="shared" si="108"/>
        <v>Kg</v>
      </c>
      <c r="AQ216" s="1269" t="str" cm="1">
        <f t="array" ref="AQ216">IF(AF216&lt;&gt;1,0,IF(OR(AO216="",N(AO216)&lt;=0.000000001),"",IF(OR(AI216="",N(AI216)&lt;=0.000000001),0,IF(ISNUMBER(AO216),IFERROR(_xlfn.LET(_xlpm.r,_xlfn.XLOOKUP(U216,$BD$15:$BD$62,ROW($BD$15:$BD$62),_xlfn.XLOOKUP(U216,$BE$15:$BE$62,ROW($BE$15:$BE$62),_xlfn.XLOOKUP(U216,$BF$15:$BF$62,ROW($BF$15:$BF$62),""))),_xlpm.p,_xlpm.r-MIN(ROW($BD$15:$BD$62))+1,_xlpm.f,INDEX($BG$15:$BG$62,_xlpm.p),_xlpm.u,INDEX($BH$15:$BH$62,_xlpm.p),_xlpm.s,INDEX($BJ$15:$BJ$62,_xlpm.p),_xlpm.q,N(AO216)/_xlpm.f,IF(_xlpm.q&gt;=_xlpm.s,ROUND(_xlpm.q,1)&amp;" "&amp;U216&amp;" = "&amp;ROUND(_xlpm.q*_xlpm.f,1)&amp;" "&amp;_xlpm.u,ROUND(_xlpm.q,1)&amp;" "&amp;U216)),""),""))))</f>
        <v>500 g</v>
      </c>
      <c r="AR216" s="1259"/>
      <c r="AS216" s="1241">
        <f t="shared" si="98"/>
        <v>0.5</v>
      </c>
      <c r="AT216" s="1242" t="str">
        <f t="shared" si="115"/>
        <v>Kg</v>
      </c>
      <c r="AU216" s="1245">
        <f t="shared" ref="AU216:AU279" si="118">_xlfn.LET(_xlpm.EPS,0.000000001,IF(ISNUMBER(BA216),IF(ABS(BA216)&lt;=_xlpm.EPS,0,BA216),0))</f>
        <v>0</v>
      </c>
      <c r="AV216" s="1246" t="str">
        <f t="shared" si="116"/>
        <v/>
      </c>
      <c r="AW216" s="1247"/>
      <c r="AX216" s="1248">
        <f t="shared" si="109"/>
        <v>0</v>
      </c>
      <c r="AY216" s="1249" t="str">
        <f t="shared" si="99"/>
        <v>sucre semoule pâtissière</v>
      </c>
      <c r="AZ216" s="276" t="s">
        <v>22</v>
      </c>
      <c r="BA216" s="1221">
        <f t="shared" si="110"/>
        <v>0</v>
      </c>
      <c r="BB216" s="1222">
        <f t="shared" si="117"/>
        <v>10</v>
      </c>
      <c r="BC216"/>
      <c r="BL216"/>
      <c r="BM216"/>
      <c r="BN216"/>
      <c r="BO216"/>
      <c r="BP216"/>
      <c r="BQ216"/>
      <c r="BR216" s="1153" t="str">
        <f t="shared" si="105"/>
        <v>A</v>
      </c>
      <c r="BS216"/>
      <c r="BT216"/>
      <c r="BU216"/>
      <c r="BV216"/>
      <c r="BW216"/>
      <c r="BX216" s="1024"/>
      <c r="BY216"/>
      <c r="BZ216"/>
      <c r="CA216"/>
      <c r="CB216"/>
      <c r="CC216"/>
      <c r="CD216"/>
      <c r="CE216"/>
      <c r="CG216"/>
      <c r="CH216"/>
      <c r="CI216"/>
      <c r="CJ216"/>
      <c r="CK216"/>
      <c r="CL216"/>
      <c r="CM216"/>
      <c r="CO216"/>
      <c r="CP216"/>
      <c r="CQ216"/>
      <c r="CR216"/>
      <c r="CS216"/>
      <c r="CT216"/>
      <c r="CU216"/>
      <c r="CW216" s="3">
        <v>1</v>
      </c>
    </row>
    <row r="217" spans="1:101" s="877" customFormat="1" ht="21" customHeight="1">
      <c r="A217" s="1129" t="s">
        <v>22</v>
      </c>
      <c r="B217" s="1145" t="str">
        <f t="shared" si="104"/>
        <v>►</v>
      </c>
      <c r="C217" s="1190" cm="1">
        <f t="array" ref="C217">SUMPRODUCT(LEN(D217:J217))</f>
        <v>0</v>
      </c>
      <c r="D217" s="207"/>
      <c r="E217" s="212"/>
      <c r="F217" s="212"/>
      <c r="G217" s="212"/>
      <c r="H217" s="212"/>
      <c r="I217" s="212"/>
      <c r="J217" s="213"/>
      <c r="K217" s="528" t="s">
        <v>22</v>
      </c>
      <c r="L217" s="120" t="str">
        <f t="shared" si="103"/>
        <v>►</v>
      </c>
      <c r="M217" s="34" t="str">
        <f>M187</f>
        <v>M MILLE-FEUILLE meringue et chiboust pamplemousse aux fraises des bois | pâtisserie--ENTREMET| Auteur &gt; VOUS</v>
      </c>
      <c r="N217" s="35">
        <f>N187</f>
        <v>1</v>
      </c>
      <c r="O217" s="34" t="str">
        <f>O187</f>
        <v>coupe</v>
      </c>
      <c r="P217" s="36" t="str">
        <f>P187</f>
        <v>Recette mère ► MILLE-FEUILLE  aux fraises des bois</v>
      </c>
      <c r="Q217" s="105"/>
      <c r="R217" s="125"/>
      <c r="S217" s="107" t="str">
        <f t="shared" si="102"/>
        <v/>
      </c>
      <c r="T217" s="108"/>
      <c r="U217" s="146"/>
      <c r="V217" s="148">
        <v>1</v>
      </c>
      <c r="W217" s="111"/>
      <c r="X217" s="112">
        <f>IF(Z221=0,0,(Z217/Z221)*Y190*1000)</f>
        <v>0</v>
      </c>
      <c r="Y217" s="122">
        <f>IF(Z221=0, 0, (Q217*V217)/(Z221*Y190))</f>
        <v>0</v>
      </c>
      <c r="Z217" s="114">
        <f>IFERROR(_xlfn.LET(_xlpm.v,IFERROR(_xlfn.XLOOKUP(U217,Q222:AC222,Q223:AC223),_xlfn.XLOOKUP(U217,Q224:AC224,Q225:AC225)),_xlpm.v*T217*IF(ISBLANK(Q217),1,Q217)),0)</f>
        <v>0</v>
      </c>
      <c r="AA217" s="127">
        <f>IF(OR(ISBLANK(AB186),AB186=0),0,Q217*AB184*V217/AB186)</f>
        <v>0</v>
      </c>
      <c r="AB217" s="116">
        <f>IF(OR(ISBLANK(AB186),AB186=0),0,Z217*V217*AB184/AB186)</f>
        <v>0</v>
      </c>
      <c r="AC217" s="147" t="str">
        <f>_xlfn.LET(_xlpm.unite,SUBSTITUTE(TRIM(U217)," (s)",""),_xlpm.val,AB217,_xlpm.estVol,COUNTIF(W222:AC222,_xlpm.unite)+COUNTIF(W224:AC224,_xlpm.unite)&gt;0,_xlpm.estPoids,COUNTIF(Q222:V222,_xlpm.unite)+COUNTIF(Q224:V224,_xlpm.unite)&gt;0,IF(_xlpm.estVol,IF(ROUND(_xlpm.val,3)&gt;=1,ROUND(_xlpm.val,3)&amp;"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17" s="1230" t="str">
        <f t="shared" si="94"/>
        <v>►</v>
      </c>
      <c r="AE217" s="1231" t="str">
        <f t="shared" si="95"/>
        <v/>
      </c>
      <c r="AF217" s="1232">
        <f t="shared" si="106"/>
        <v>0</v>
      </c>
      <c r="AG217" s="1252">
        <f t="shared" si="111"/>
        <v>0</v>
      </c>
      <c r="AH217" s="1234">
        <f t="shared" si="112"/>
        <v>0</v>
      </c>
      <c r="AI217" s="1235">
        <f t="shared" si="113"/>
        <v>0</v>
      </c>
      <c r="AJ217" s="1235">
        <f t="shared" si="100"/>
        <v>0</v>
      </c>
      <c r="AK217" s="1253">
        <f t="shared" si="107"/>
        <v>0</v>
      </c>
      <c r="AL217" s="1254">
        <f t="shared" si="101"/>
        <v>0</v>
      </c>
      <c r="AM217" s="1268"/>
      <c r="AN217" s="1255" t="str">
        <f t="shared" si="93"/>
        <v/>
      </c>
      <c r="AO217" s="1256">
        <f t="shared" si="114"/>
        <v>0</v>
      </c>
      <c r="AP217" s="1257">
        <f t="shared" si="108"/>
        <v>0</v>
      </c>
      <c r="AQ217" s="1271" cm="1">
        <f t="array" ref="AQ217">IF(AF217&lt;&gt;1,0,IF(OR(AO217="",N(AO217)&lt;=0.000000001),"",IF(OR(AI217="",N(AI217)&lt;=0.000000001),0,IF(ISNUMBER(AO217),IFERROR(_xlfn.LET(_xlpm.r,_xlfn.XLOOKUP(U217,$BD$15:$BD$62,ROW($BD$15:$BD$62),_xlfn.XLOOKUP(U217,$BE$15:$BE$62,ROW($BE$15:$BE$62),_xlfn.XLOOKUP(U217,$BF$15:$BF$62,ROW($BF$15:$BF$62),""))),_xlpm.p,_xlpm.r-MIN(ROW($BD$15:$BD$62))+1,_xlpm.f,INDEX($BG$15:$BG$62,_xlpm.p),_xlpm.u,INDEX($BH$15:$BH$62,_xlpm.p),_xlpm.s,INDEX($BJ$15:$BJ$62,_xlpm.p),_xlpm.q,N(AO217)/_xlpm.f,IF(_xlpm.q&gt;=_xlpm.s,ROUND(_xlpm.q,1)&amp;" "&amp;U217&amp;" = "&amp;ROUND(_xlpm.q*_xlpm.f,1)&amp;" "&amp;_xlpm.u,ROUND(_xlpm.q,1)&amp;" "&amp;U217)),""),""))))</f>
        <v>0</v>
      </c>
      <c r="AR217" s="1259"/>
      <c r="AS217" s="1256">
        <f t="shared" si="98"/>
        <v>0</v>
      </c>
      <c r="AT217" s="1257" t="str">
        <f t="shared" si="115"/>
        <v/>
      </c>
      <c r="AU217" s="1260">
        <f t="shared" si="118"/>
        <v>0</v>
      </c>
      <c r="AV217" s="1261" t="str">
        <f t="shared" si="116"/>
        <v/>
      </c>
      <c r="AW217" s="1247"/>
      <c r="AX217" s="1262">
        <f t="shared" si="109"/>
        <v>0</v>
      </c>
      <c r="AY217" s="1249" t="str">
        <f t="shared" si="99"/>
        <v/>
      </c>
      <c r="AZ217" s="276" t="s">
        <v>22</v>
      </c>
      <c r="BA217" s="1221">
        <f t="shared" si="110"/>
        <v>0</v>
      </c>
      <c r="BB217" s="1222">
        <f t="shared" si="117"/>
        <v>0</v>
      </c>
      <c r="BC217"/>
      <c r="BL217"/>
      <c r="BM217"/>
      <c r="BN217"/>
      <c r="BO217"/>
      <c r="BP217"/>
      <c r="BQ217"/>
      <c r="BR217" s="1153" t="str">
        <f t="shared" si="105"/>
        <v>►</v>
      </c>
      <c r="BS217"/>
      <c r="BT217"/>
      <c r="BU217"/>
      <c r="BV217"/>
      <c r="BW217"/>
      <c r="BX217" s="1024"/>
      <c r="BY217"/>
      <c r="BZ217"/>
      <c r="CA217"/>
      <c r="CB217"/>
      <c r="CC217"/>
      <c r="CD217"/>
      <c r="CE217"/>
      <c r="CG217"/>
      <c r="CH217"/>
      <c r="CI217"/>
      <c r="CJ217"/>
      <c r="CK217"/>
      <c r="CL217"/>
      <c r="CM217"/>
      <c r="CO217"/>
      <c r="CP217"/>
      <c r="CQ217"/>
      <c r="CR217"/>
      <c r="CS217"/>
      <c r="CT217"/>
      <c r="CU217"/>
      <c r="CW217" s="3">
        <v>1</v>
      </c>
    </row>
    <row r="218" spans="1:101" s="877" customFormat="1" ht="21" customHeight="1">
      <c r="A218" s="1129" t="s">
        <v>22</v>
      </c>
      <c r="B218" s="1145" t="str">
        <f t="shared" si="104"/>
        <v>►</v>
      </c>
      <c r="C218" s="1190" cm="1">
        <f t="array" ref="C218">SUMPRODUCT(LEN(D218:J218))</f>
        <v>0</v>
      </c>
      <c r="D218" s="207"/>
      <c r="E218" s="212"/>
      <c r="F218" s="212"/>
      <c r="G218" s="212"/>
      <c r="H218" s="212"/>
      <c r="I218" s="212"/>
      <c r="J218" s="213"/>
      <c r="K218" s="528" t="s">
        <v>22</v>
      </c>
      <c r="L218" s="120" t="str">
        <f t="shared" si="103"/>
        <v>►</v>
      </c>
      <c r="M218" s="34" t="str">
        <f>M187</f>
        <v>M MILLE-FEUILLE meringue et chiboust pamplemousse aux fraises des bois | pâtisserie--ENTREMET| Auteur &gt; VOUS</v>
      </c>
      <c r="N218" s="35">
        <f>N187</f>
        <v>1</v>
      </c>
      <c r="O218" s="34" t="str">
        <f>O187</f>
        <v>coupe</v>
      </c>
      <c r="P218" s="36" t="str">
        <f>P187</f>
        <v>Recette mère ► MILLE-FEUILLE  aux fraises des bois</v>
      </c>
      <c r="Q218" s="105"/>
      <c r="R218" s="125"/>
      <c r="S218" s="107" t="str">
        <f t="shared" si="102"/>
        <v/>
      </c>
      <c r="T218" s="108"/>
      <c r="U218" s="146"/>
      <c r="V218" s="148">
        <v>1</v>
      </c>
      <c r="W218" s="111"/>
      <c r="X218" s="112">
        <f>IF(Z221=0,0,(Z218/Z221)*Y190*1000)</f>
        <v>0</v>
      </c>
      <c r="Y218" s="122">
        <f>IF(Z221=0, 0, (Q218*V218)/(Z221*Y190))</f>
        <v>0</v>
      </c>
      <c r="Z218" s="114">
        <f>IFERROR(_xlfn.LET(_xlpm.v,IFERROR(_xlfn.XLOOKUP(U218,Q222:AC222,Q223:AC223),_xlfn.XLOOKUP(U218,Q224:AC224,Q225:AC225)),_xlpm.v*T218*IF(ISBLANK(Q218),1,Q218)),0)</f>
        <v>0</v>
      </c>
      <c r="AA218" s="123">
        <f>IF(OR(ISBLANK(AB186),AB186=0),0,Q218*AB184*V218/AB186)</f>
        <v>0</v>
      </c>
      <c r="AB218" s="116">
        <f>IF(OR(ISBLANK(AB186),AB186=0),0,Z218*V218*AB184/AB186)</f>
        <v>0</v>
      </c>
      <c r="AC218" s="124" t="str">
        <f>_xlfn.LET(_xlpm.unite,SUBSTITUTE(TRIM(U218)," (s)",""),_xlpm.val,AB218,_xlpm.estVol,COUNTIF(W222:AC222,_xlpm.unite)+COUNTIF(W224:AC224,_xlpm.unite)&gt;0,_xlpm.estPoids,COUNTIF(Q222:V222,_xlpm.unite)+COUNTIF(Q224:V224,_xlpm.unite)&gt;0,IF(_xlpm.estVol,IF(ROUND(_xlpm.val,3)&gt;=1,ROUND(_xlpm.val,3)&amp;"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18" s="1230" t="str">
        <f t="shared" si="94"/>
        <v>►</v>
      </c>
      <c r="AE218" s="1231" t="str">
        <f t="shared" si="95"/>
        <v/>
      </c>
      <c r="AF218" s="1232">
        <f t="shared" si="106"/>
        <v>0</v>
      </c>
      <c r="AG218" s="1252">
        <f t="shared" si="111"/>
        <v>0</v>
      </c>
      <c r="AH218" s="1234">
        <f t="shared" si="112"/>
        <v>0</v>
      </c>
      <c r="AI218" s="1235">
        <f t="shared" si="113"/>
        <v>0</v>
      </c>
      <c r="AJ218" s="1235">
        <f t="shared" si="100"/>
        <v>0</v>
      </c>
      <c r="AK218" s="1237">
        <f t="shared" si="107"/>
        <v>0</v>
      </c>
      <c r="AL218" s="1238">
        <f t="shared" si="101"/>
        <v>0</v>
      </c>
      <c r="AM218" s="1268"/>
      <c r="AN218" s="1240" t="str">
        <f t="shared" si="93"/>
        <v/>
      </c>
      <c r="AO218" s="1241">
        <f t="shared" si="114"/>
        <v>0</v>
      </c>
      <c r="AP218" s="1242">
        <f t="shared" si="108"/>
        <v>0</v>
      </c>
      <c r="AQ218" s="1269" cm="1">
        <f t="array" ref="AQ218">IF(AF218&lt;&gt;1,0,IF(OR(AO218="",N(AO218)&lt;=0.000000001),"",IF(OR(AI218="",N(AI218)&lt;=0.000000001),0,IF(ISNUMBER(AO218),IFERROR(_xlfn.LET(_xlpm.r,_xlfn.XLOOKUP(U218,$BD$15:$BD$62,ROW($BD$15:$BD$62),_xlfn.XLOOKUP(U218,$BE$15:$BE$62,ROW($BE$15:$BE$62),_xlfn.XLOOKUP(U218,$BF$15:$BF$62,ROW($BF$15:$BF$62),""))),_xlpm.p,_xlpm.r-MIN(ROW($BD$15:$BD$62))+1,_xlpm.f,INDEX($BG$15:$BG$62,_xlpm.p),_xlpm.u,INDEX($BH$15:$BH$62,_xlpm.p),_xlpm.s,INDEX($BJ$15:$BJ$62,_xlpm.p),_xlpm.q,N(AO218)/_xlpm.f,IF(_xlpm.q&gt;=_xlpm.s,ROUND(_xlpm.q,1)&amp;" "&amp;U218&amp;" = "&amp;ROUND(_xlpm.q*_xlpm.f,1)&amp;" "&amp;_xlpm.u,ROUND(_xlpm.q,1)&amp;" "&amp;U218)),""),""))))</f>
        <v>0</v>
      </c>
      <c r="AR218" s="1259"/>
      <c r="AS218" s="1241">
        <f t="shared" si="98"/>
        <v>0</v>
      </c>
      <c r="AT218" s="1242" t="str">
        <f t="shared" si="115"/>
        <v/>
      </c>
      <c r="AU218" s="1245">
        <f t="shared" si="118"/>
        <v>0</v>
      </c>
      <c r="AV218" s="1246" t="str">
        <f t="shared" si="116"/>
        <v/>
      </c>
      <c r="AW218" s="1247"/>
      <c r="AX218" s="1248">
        <f t="shared" si="109"/>
        <v>0</v>
      </c>
      <c r="AY218" s="1249" t="str">
        <f t="shared" si="99"/>
        <v/>
      </c>
      <c r="AZ218" s="276" t="s">
        <v>22</v>
      </c>
      <c r="BA218" s="1221">
        <f t="shared" si="110"/>
        <v>0</v>
      </c>
      <c r="BB218" s="1222">
        <f t="shared" si="117"/>
        <v>0</v>
      </c>
      <c r="BC218"/>
      <c r="BL218"/>
      <c r="BM218"/>
      <c r="BN218"/>
      <c r="BO218"/>
      <c r="BP218"/>
      <c r="BQ218"/>
      <c r="BR218" s="1153" t="str">
        <f t="shared" si="105"/>
        <v>►</v>
      </c>
      <c r="BS218"/>
      <c r="BT218"/>
      <c r="BU218"/>
      <c r="BV218"/>
      <c r="BW218"/>
      <c r="BX218" s="1024"/>
      <c r="BY218"/>
      <c r="BZ218"/>
      <c r="CA218"/>
      <c r="CB218"/>
      <c r="CC218"/>
      <c r="CD218"/>
      <c r="CE218"/>
      <c r="CG218"/>
      <c r="CH218"/>
      <c r="CI218"/>
      <c r="CJ218"/>
      <c r="CK218"/>
      <c r="CL218"/>
      <c r="CM218"/>
      <c r="CO218"/>
      <c r="CP218"/>
      <c r="CQ218"/>
      <c r="CR218"/>
      <c r="CS218"/>
      <c r="CT218"/>
      <c r="CU218"/>
      <c r="CW218" s="3">
        <v>1</v>
      </c>
    </row>
    <row r="219" spans="1:101" s="877" customFormat="1" ht="21" customHeight="1">
      <c r="A219" s="1129" t="s">
        <v>22</v>
      </c>
      <c r="B219" s="1145" t="str">
        <f t="shared" si="104"/>
        <v>►</v>
      </c>
      <c r="C219" s="1190" cm="1">
        <f t="array" ref="C219">SUMPRODUCT(LEN(D219:J219))</f>
        <v>0</v>
      </c>
      <c r="D219" s="207"/>
      <c r="E219" s="212"/>
      <c r="F219" s="212"/>
      <c r="G219" s="212"/>
      <c r="H219" s="212"/>
      <c r="I219" s="212"/>
      <c r="J219" s="213"/>
      <c r="K219" s="528" t="s">
        <v>22</v>
      </c>
      <c r="L219" s="120" t="str">
        <f t="shared" si="103"/>
        <v>►</v>
      </c>
      <c r="M219" s="34" t="str">
        <f>M187</f>
        <v>M MILLE-FEUILLE meringue et chiboust pamplemousse aux fraises des bois | pâtisserie--ENTREMET| Auteur &gt; VOUS</v>
      </c>
      <c r="N219" s="35">
        <f>N187</f>
        <v>1</v>
      </c>
      <c r="O219" s="34" t="str">
        <f>O187</f>
        <v>coupe</v>
      </c>
      <c r="P219" s="36" t="str">
        <f>P187</f>
        <v>Recette mère ► MILLE-FEUILLE  aux fraises des bois</v>
      </c>
      <c r="Q219" s="105"/>
      <c r="R219" s="125"/>
      <c r="S219" s="107" t="str">
        <f t="shared" si="102"/>
        <v/>
      </c>
      <c r="T219" s="108"/>
      <c r="U219" s="146"/>
      <c r="V219" s="148">
        <v>1</v>
      </c>
      <c r="W219" s="111"/>
      <c r="X219" s="112">
        <f>IF(Z221=0,0,(Z219/Z221)*Y190*1000)</f>
        <v>0</v>
      </c>
      <c r="Y219" s="122">
        <f>IF(Z221=0, 0, (Q219*V219)/(Z221*Y190))</f>
        <v>0</v>
      </c>
      <c r="Z219" s="114">
        <f>IFERROR(_xlfn.LET(_xlpm.v,IFERROR(_xlfn.XLOOKUP(U219,Q222:AC222,Q223:AC223),_xlfn.XLOOKUP(U219,Q224:AC224,Q225:AC225)),_xlpm.v*T219*IF(ISBLANK(Q219),1,Q219)),0)</f>
        <v>0</v>
      </c>
      <c r="AA219" s="127">
        <f>IF(OR(ISBLANK(AB186),AB186=0),0,Q219*AB184*V219/AB186)</f>
        <v>0</v>
      </c>
      <c r="AB219" s="116">
        <f>IF(OR(ISBLANK(AB186),AB186=0),0,Z219*V219*AB184/AB186)</f>
        <v>0</v>
      </c>
      <c r="AC219" s="147" t="str">
        <f>_xlfn.LET(_xlpm.unite,SUBSTITUTE(TRIM(U219)," (s)",""),_xlpm.val,AB219,_xlpm.estVol,COUNTIF(W222:AC222,_xlpm.unite)+COUNTIF(W224:AC224,_xlpm.unite)&gt;0,_xlpm.estPoids,COUNTIF(Q222:V222,_xlpm.unite)+COUNTIF(Q224:V224,_xlpm.unite)&gt;0,IF(_xlpm.estVol,IF(ROUND(_xlpm.val,3)&gt;=1,ROUND(_xlpm.val,3)&amp;"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19" s="1230" t="str">
        <f t="shared" si="94"/>
        <v>►</v>
      </c>
      <c r="AE219" s="1231" t="str">
        <f t="shared" si="95"/>
        <v/>
      </c>
      <c r="AF219" s="1232">
        <f t="shared" si="106"/>
        <v>0</v>
      </c>
      <c r="AG219" s="1252">
        <f t="shared" si="111"/>
        <v>0</v>
      </c>
      <c r="AH219" s="1234">
        <f t="shared" si="112"/>
        <v>0</v>
      </c>
      <c r="AI219" s="1235">
        <f t="shared" si="113"/>
        <v>0</v>
      </c>
      <c r="AJ219" s="1235">
        <f t="shared" si="100"/>
        <v>0</v>
      </c>
      <c r="AK219" s="1253">
        <f t="shared" si="107"/>
        <v>0</v>
      </c>
      <c r="AL219" s="1254">
        <f t="shared" si="101"/>
        <v>0</v>
      </c>
      <c r="AM219" s="1268"/>
      <c r="AN219" s="1255" t="str">
        <f t="shared" ref="AN219:AN282" si="119">IF(AM219&gt;0,AL219,"")</f>
        <v/>
      </c>
      <c r="AO219" s="1256">
        <f t="shared" si="114"/>
        <v>0</v>
      </c>
      <c r="AP219" s="1257">
        <f t="shared" si="108"/>
        <v>0</v>
      </c>
      <c r="AQ219" s="1271" cm="1">
        <f t="array" ref="AQ219">IF(AF219&lt;&gt;1,0,IF(OR(AO219="",N(AO219)&lt;=0.000000001),"",IF(OR(AI219="",N(AI219)&lt;=0.000000001),0,IF(ISNUMBER(AO219),IFERROR(_xlfn.LET(_xlpm.r,_xlfn.XLOOKUP(U219,$BD$15:$BD$62,ROW($BD$15:$BD$62),_xlfn.XLOOKUP(U219,$BE$15:$BE$62,ROW($BE$15:$BE$62),_xlfn.XLOOKUP(U219,$BF$15:$BF$62,ROW($BF$15:$BF$62),""))),_xlpm.p,_xlpm.r-MIN(ROW($BD$15:$BD$62))+1,_xlpm.f,INDEX($BG$15:$BG$62,_xlpm.p),_xlpm.u,INDEX($BH$15:$BH$62,_xlpm.p),_xlpm.s,INDEX($BJ$15:$BJ$62,_xlpm.p),_xlpm.q,N(AO219)/_xlpm.f,IF(_xlpm.q&gt;=_xlpm.s,ROUND(_xlpm.q,1)&amp;" "&amp;U219&amp;" = "&amp;ROUND(_xlpm.q*_xlpm.f,1)&amp;" "&amp;_xlpm.u,ROUND(_xlpm.q,1)&amp;" "&amp;U219)),""),""))))</f>
        <v>0</v>
      </c>
      <c r="AR219" s="1259"/>
      <c r="AS219" s="1256">
        <f t="shared" si="98"/>
        <v>0</v>
      </c>
      <c r="AT219" s="1257" t="str">
        <f t="shared" si="115"/>
        <v/>
      </c>
      <c r="AU219" s="1260">
        <f t="shared" si="118"/>
        <v>0</v>
      </c>
      <c r="AV219" s="1261" t="str">
        <f t="shared" si="116"/>
        <v/>
      </c>
      <c r="AW219" s="1247"/>
      <c r="AX219" s="1262">
        <f t="shared" si="109"/>
        <v>0</v>
      </c>
      <c r="AY219" s="1249" t="str">
        <f t="shared" si="99"/>
        <v/>
      </c>
      <c r="AZ219" s="276" t="s">
        <v>22</v>
      </c>
      <c r="BA219" s="1221">
        <f t="shared" si="110"/>
        <v>0</v>
      </c>
      <c r="BB219" s="1222">
        <f t="shared" si="117"/>
        <v>0</v>
      </c>
      <c r="BC219"/>
      <c r="BL219"/>
      <c r="BM219"/>
      <c r="BN219"/>
      <c r="BO219"/>
      <c r="BP219"/>
      <c r="BQ219"/>
      <c r="BR219" s="1153" t="str">
        <f t="shared" si="105"/>
        <v>►</v>
      </c>
      <c r="BS219"/>
      <c r="BT219"/>
      <c r="BU219"/>
      <c r="BV219"/>
      <c r="BW219"/>
      <c r="BX219" s="1024"/>
      <c r="BY219"/>
      <c r="BZ219"/>
      <c r="CA219"/>
      <c r="CB219"/>
      <c r="CC219"/>
      <c r="CD219"/>
      <c r="CE219"/>
      <c r="CG219"/>
      <c r="CH219"/>
      <c r="CI219"/>
      <c r="CJ219"/>
      <c r="CK219"/>
      <c r="CL219"/>
      <c r="CM219"/>
      <c r="CO219"/>
      <c r="CP219"/>
      <c r="CQ219"/>
      <c r="CR219"/>
      <c r="CS219"/>
      <c r="CT219"/>
      <c r="CU219"/>
      <c r="CW219" s="3">
        <v>1</v>
      </c>
    </row>
    <row r="220" spans="1:101" s="877" customFormat="1" ht="21" customHeight="1">
      <c r="A220" s="1129" t="s">
        <v>22</v>
      </c>
      <c r="B220" s="1145" t="str">
        <f t="shared" si="104"/>
        <v>►</v>
      </c>
      <c r="C220" s="1190" cm="1">
        <f t="array" ref="C220">SUMPRODUCT(LEN(D220:J220))</f>
        <v>0</v>
      </c>
      <c r="D220" s="207"/>
      <c r="E220" s="212"/>
      <c r="F220" s="212"/>
      <c r="G220" s="212"/>
      <c r="H220" s="212"/>
      <c r="I220" s="212"/>
      <c r="J220" s="213"/>
      <c r="K220" s="528" t="s">
        <v>22</v>
      </c>
      <c r="L220" s="120" t="str">
        <f t="shared" si="103"/>
        <v>►</v>
      </c>
      <c r="M220" s="34" t="str">
        <f>M187</f>
        <v>M MILLE-FEUILLE meringue et chiboust pamplemousse aux fraises des bois | pâtisserie--ENTREMET| Auteur &gt; VOUS</v>
      </c>
      <c r="N220" s="35">
        <f>N187</f>
        <v>1</v>
      </c>
      <c r="O220" s="34" t="str">
        <f>O187</f>
        <v>coupe</v>
      </c>
      <c r="P220" s="36" t="str">
        <f>P187</f>
        <v>Recette mère ► MILLE-FEUILLE  aux fraises des bois</v>
      </c>
      <c r="Q220" s="105"/>
      <c r="R220" s="125"/>
      <c r="S220" s="107" t="str">
        <f t="shared" si="102"/>
        <v/>
      </c>
      <c r="T220" s="108"/>
      <c r="U220" s="146"/>
      <c r="V220" s="148">
        <v>1</v>
      </c>
      <c r="W220" s="111"/>
      <c r="X220" s="112">
        <f>IF(Z221=0,0,(Z220/Z221)*Y190*1000)</f>
        <v>0</v>
      </c>
      <c r="Y220" s="122">
        <f>IF(Z221=0, 0, (Q220*V220)/(Z221*Y190))</f>
        <v>0</v>
      </c>
      <c r="Z220" s="114">
        <f>IFERROR(_xlfn.LET(_xlpm.v,IFERROR(_xlfn.XLOOKUP(U220,Q222:AC222,Q223:AC223),_xlfn.XLOOKUP(U220,Q224:AC224,Q225:AC225)),_xlpm.v*T220*IF(ISBLANK(Q220),1,Q220)),0)</f>
        <v>0</v>
      </c>
      <c r="AA220" s="123">
        <f>IF(OR(ISBLANK(AB186),AB186=0),0,Q220*AB184*V220/AB186)</f>
        <v>0</v>
      </c>
      <c r="AB220" s="116">
        <f>IF(OR(ISBLANK(AB186),AB186=0),0,Z220*V220*AB184/AB186)</f>
        <v>0</v>
      </c>
      <c r="AC220" s="124" t="str">
        <f>_xlfn.LET(_xlpm.unite,SUBSTITUTE(TRIM(U220)," (s)",""),_xlpm.val,AB220,_xlpm.estVol,COUNTIF(W222:AC222,_xlpm.unite)+COUNTIF(W224:AC224,_xlpm.unite)&gt;0,_xlpm.estPoids,COUNTIF(Q222:V222,_xlpm.unite)+COUNTIF(Q224:V224,_xlpm.unite)&gt;0,IF(_xlpm.estVol,IF(ROUND(_xlpm.val,3)&gt;=1,ROUND(_xlpm.val,3)&amp;" L",MAX(1,ROUND(_xlpm.val*100,0))&amp;" cl"),IF(_xlpm.estPoids,IF(ROUND(_xlpm.val,3)&gt;=1,ROUND(_xlpm.val,3)&amp;" Kg",MAX(1,ROUND(_xlpm.val*1000,0))&amp;" g"),"")))</f>
        <v/>
      </c>
      <c r="AD220" s="1230" t="str">
        <f t="shared" si="94"/>
        <v>►</v>
      </c>
      <c r="AE220" s="1231" t="str">
        <f t="shared" si="95"/>
        <v/>
      </c>
      <c r="AF220" s="1232">
        <f t="shared" si="106"/>
        <v>0</v>
      </c>
      <c r="AG220" s="1252">
        <f t="shared" si="111"/>
        <v>0</v>
      </c>
      <c r="AH220" s="1234">
        <f t="shared" si="112"/>
        <v>0</v>
      </c>
      <c r="AI220" s="1235">
        <f t="shared" si="113"/>
        <v>0</v>
      </c>
      <c r="AJ220" s="1235">
        <f t="shared" si="100"/>
        <v>0</v>
      </c>
      <c r="AK220" s="1237">
        <f t="shared" si="107"/>
        <v>0</v>
      </c>
      <c r="AL220" s="1238">
        <f t="shared" si="101"/>
        <v>0</v>
      </c>
      <c r="AM220" s="1268"/>
      <c r="AN220" s="1240" t="str">
        <f t="shared" si="119"/>
        <v/>
      </c>
      <c r="AO220" s="1241">
        <f t="shared" si="114"/>
        <v>0</v>
      </c>
      <c r="AP220" s="1242">
        <f t="shared" si="108"/>
        <v>0</v>
      </c>
      <c r="AQ220" s="1269" cm="1">
        <f t="array" ref="AQ220">IF(AF220&lt;&gt;1,0,IF(OR(AO220="",N(AO220)&lt;=0.000000001),"",IF(OR(AI220="",N(AI220)&lt;=0.000000001),0,IF(ISNUMBER(AO220),IFERROR(_xlfn.LET(_xlpm.r,_xlfn.XLOOKUP(U220,$BD$15:$BD$62,ROW($BD$15:$BD$62),_xlfn.XLOOKUP(U220,$BE$15:$BE$62,ROW($BE$15:$BE$62),_xlfn.XLOOKUP(U220,$BF$15:$BF$62,ROW($BF$15:$BF$62),""))),_xlpm.p,_xlpm.r-MIN(ROW($BD$15:$BD$62))+1,_xlpm.f,INDEX($BG$15:$BG$62,_xlpm.p),_xlpm.u,INDEX($BH$15:$BH$62,_xlpm.p),_xlpm.s,INDEX($BJ$15:$BJ$62,_xlpm.p),_xlpm.q,N(AO220)/_xlpm.f,IF(_xlpm.q&gt;=_xlpm.s,ROUND(_xlpm.q,1)&amp;" "&amp;U220&amp;" = "&amp;ROUND(_xlpm.q*_xlpm.f,1)&amp;" "&amp;_xlpm.u,ROUND(_xlpm.q,1)&amp;" "&amp;U220)),""),""))))</f>
        <v>0</v>
      </c>
      <c r="AR220" s="1259"/>
      <c r="AS220" s="1241">
        <f t="shared" si="98"/>
        <v>0</v>
      </c>
      <c r="AT220" s="1242" t="str">
        <f t="shared" si="115"/>
        <v/>
      </c>
      <c r="AU220" s="1245">
        <f t="shared" si="118"/>
        <v>0</v>
      </c>
      <c r="AV220" s="1246" t="str">
        <f t="shared" si="116"/>
        <v/>
      </c>
      <c r="AW220" s="1247"/>
      <c r="AX220" s="1248">
        <f t="shared" si="109"/>
        <v>0</v>
      </c>
      <c r="AY220" s="1249" t="str">
        <f t="shared" si="99"/>
        <v/>
      </c>
      <c r="AZ220" s="276" t="s">
        <v>22</v>
      </c>
      <c r="BA220" s="1221">
        <f t="shared" si="110"/>
        <v>0</v>
      </c>
      <c r="BB220" s="1222">
        <f t="shared" si="117"/>
        <v>0</v>
      </c>
      <c r="BC220"/>
      <c r="BL220"/>
      <c r="BM220"/>
      <c r="BN220"/>
      <c r="BO220"/>
      <c r="BP220"/>
      <c r="BQ220"/>
      <c r="BR220" s="1153" t="str">
        <f t="shared" si="105"/>
        <v>►</v>
      </c>
      <c r="BS220"/>
      <c r="BT220"/>
      <c r="BU220"/>
      <c r="BV220"/>
      <c r="BW220"/>
      <c r="BX220" s="1024"/>
      <c r="BY220"/>
      <c r="BZ220"/>
      <c r="CA220"/>
      <c r="CB220"/>
      <c r="CC220"/>
      <c r="CD220"/>
      <c r="CE220"/>
      <c r="CG220"/>
      <c r="CH220"/>
      <c r="CI220"/>
      <c r="CJ220"/>
      <c r="CK220"/>
      <c r="CL220"/>
      <c r="CM220"/>
      <c r="CO220"/>
      <c r="CP220"/>
      <c r="CQ220"/>
      <c r="CR220"/>
      <c r="CS220"/>
      <c r="CT220"/>
      <c r="CU220"/>
      <c r="CW220" s="3">
        <v>1</v>
      </c>
    </row>
    <row r="221" spans="1:101" s="877" customFormat="1" ht="21" customHeight="1">
      <c r="A221" s="1129" t="s">
        <v>22</v>
      </c>
      <c r="B221" s="1145" t="str">
        <f t="shared" si="104"/>
        <v>A</v>
      </c>
      <c r="C221" s="1190" cm="1">
        <f t="array" ref="C221">SUMPRODUCT(LEN(D221:J221))</f>
        <v>0</v>
      </c>
      <c r="D221" s="207"/>
      <c r="E221" s="212"/>
      <c r="F221" s="212"/>
      <c r="G221" s="212"/>
      <c r="H221" s="212"/>
      <c r="I221" s="212"/>
      <c r="J221" s="213"/>
      <c r="K221" s="528" t="s">
        <v>22</v>
      </c>
      <c r="L221" s="120" t="s">
        <v>11</v>
      </c>
      <c r="M221" s="34" t="str">
        <f>M187</f>
        <v>M MILLE-FEUILLE meringue et chiboust pamplemousse aux fraises des bois | pâtisserie--ENTREMET| Auteur &gt; VOUS</v>
      </c>
      <c r="N221" s="35">
        <f>N187</f>
        <v>1</v>
      </c>
      <c r="O221" s="34" t="str">
        <f>O187</f>
        <v>coupe</v>
      </c>
      <c r="P221" s="36" t="str">
        <f>P187</f>
        <v>Recette mère ► MILLE-FEUILLE  aux fraises des bois</v>
      </c>
      <c r="Q221" s="1086" t="s">
        <v>140</v>
      </c>
      <c r="R221" s="635"/>
      <c r="S221" s="635"/>
      <c r="T221" s="635"/>
      <c r="U221" s="635"/>
      <c r="V221" s="1087"/>
      <c r="W221" s="1088"/>
      <c r="X221" s="1089"/>
      <c r="Y221" s="1089"/>
      <c r="Z221" s="1090">
        <f>SUM(Z191:Z220)</f>
        <v>1.5710000000000002</v>
      </c>
      <c r="AA221" s="1091"/>
      <c r="AB221" s="1091" t="str">
        <f>"Total " &amp; AB188&amp;" &gt;"</f>
        <v>Total Col.17 &gt;</v>
      </c>
      <c r="AC221" s="1092">
        <f>SUM(AB191:AB220)</f>
        <v>5.2366666666666672</v>
      </c>
      <c r="AD221" s="1230" t="str">
        <f t="shared" si="94"/>
        <v>►</v>
      </c>
      <c r="AE221" s="1231" t="str">
        <f t="shared" si="95"/>
        <v/>
      </c>
      <c r="AF221" s="1232">
        <f t="shared" si="106"/>
        <v>0</v>
      </c>
      <c r="AG221" s="1252">
        <f t="shared" si="111"/>
        <v>0</v>
      </c>
      <c r="AH221" s="1234">
        <f t="shared" si="112"/>
        <v>0</v>
      </c>
      <c r="AI221" s="1235">
        <f t="shared" si="113"/>
        <v>0</v>
      </c>
      <c r="AJ221" s="1235">
        <f t="shared" si="100"/>
        <v>0</v>
      </c>
      <c r="AK221" s="1253">
        <f t="shared" si="107"/>
        <v>0</v>
      </c>
      <c r="AL221" s="1254">
        <f t="shared" si="101"/>
        <v>0</v>
      </c>
      <c r="AM221" s="1268"/>
      <c r="AN221" s="1255" t="str">
        <f t="shared" si="119"/>
        <v/>
      </c>
      <c r="AO221" s="1256">
        <f t="shared" si="114"/>
        <v>0</v>
      </c>
      <c r="AP221" s="1257">
        <f t="shared" si="108"/>
        <v>0</v>
      </c>
      <c r="AQ221" s="1271" cm="1">
        <f t="array" ref="AQ221">IF(AF221&lt;&gt;1,0,IF(OR(AO221="",N(AO221)&lt;=0.000000001),"",IF(OR(AI221="",N(AI221)&lt;=0.000000001),0,IF(ISNUMBER(AO221),IFERROR(_xlfn.LET(_xlpm.r,_xlfn.XLOOKUP(U221,$BD$15:$BD$62,ROW($BD$15:$BD$62),_xlfn.XLOOKUP(U221,$BE$15:$BE$62,ROW($BE$15:$BE$62),_xlfn.XLOOKUP(U221,$BF$15:$BF$62,ROW($BF$15:$BF$62),""))),_xlpm.p,_xlpm.r-MIN(ROW($BD$15:$BD$62))+1,_xlpm.f,INDEX($BG$15:$BG$62,_xlpm.p),_xlpm.u,INDEX($BH$15:$BH$62,_xlpm.p),_xlpm.s,INDEX($BJ$15:$BJ$62,_xlpm.p),_xlpm.q,N(AO221)/_xlpm.f,IF(_xlpm.q&gt;=_xlpm.s,ROUND(_xlpm.q,1)&amp;" "&amp;U221&amp;" = "&amp;ROUND(_xlpm.q*_xlpm.f,1)&amp;" "&amp;_xlpm.u,ROUND(_xlpm.q,1)&amp;" "&amp;U221)),""),""))))</f>
        <v>0</v>
      </c>
      <c r="AR221" s="1259"/>
      <c r="AS221" s="1256">
        <f t="shared" si="98"/>
        <v>0</v>
      </c>
      <c r="AT221" s="1257" t="str">
        <f t="shared" si="115"/>
        <v/>
      </c>
      <c r="AU221" s="1260">
        <f t="shared" si="118"/>
        <v>0</v>
      </c>
      <c r="AV221" s="1261" t="str">
        <f t="shared" si="116"/>
        <v/>
      </c>
      <c r="AW221" s="1247"/>
      <c r="AX221" s="1262">
        <f t="shared" si="109"/>
        <v>0</v>
      </c>
      <c r="AY221" s="1249" t="str">
        <f t="shared" si="99"/>
        <v/>
      </c>
      <c r="AZ221" s="276" t="s">
        <v>22</v>
      </c>
      <c r="BA221" s="1221">
        <f t="shared" si="110"/>
        <v>0</v>
      </c>
      <c r="BB221" s="1222">
        <f t="shared" si="117"/>
        <v>0</v>
      </c>
      <c r="BC221"/>
      <c r="BL221"/>
      <c r="BM221"/>
      <c r="BN221"/>
      <c r="BO221"/>
      <c r="BP221"/>
      <c r="BQ221"/>
      <c r="BR221" s="1153" t="str">
        <f t="shared" si="105"/>
        <v>►</v>
      </c>
      <c r="BS221"/>
      <c r="BT221"/>
      <c r="BU221"/>
      <c r="BV221"/>
      <c r="BW221"/>
      <c r="BX221" s="1024"/>
      <c r="BY221"/>
      <c r="BZ221"/>
      <c r="CA221"/>
      <c r="CB221"/>
      <c r="CC221"/>
      <c r="CD221"/>
      <c r="CE221"/>
      <c r="CG221"/>
      <c r="CH221"/>
      <c r="CI221"/>
      <c r="CJ221"/>
      <c r="CK221"/>
      <c r="CL221"/>
      <c r="CM221"/>
      <c r="CO221"/>
      <c r="CP221"/>
      <c r="CQ221"/>
      <c r="CR221"/>
      <c r="CS221"/>
      <c r="CT221"/>
      <c r="CU221"/>
      <c r="CW221" s="3">
        <v>1</v>
      </c>
    </row>
    <row r="222" spans="1:101" s="877" customFormat="1" ht="21" customHeight="1">
      <c r="A222" s="1129" t="s">
        <v>22</v>
      </c>
      <c r="B222" s="1145" t="str">
        <f t="shared" si="104"/>
        <v>►</v>
      </c>
      <c r="C222" s="1190" cm="1">
        <f t="array" ref="C222">SUMPRODUCT(LEN(D222:J222))</f>
        <v>0</v>
      </c>
      <c r="D222" s="207"/>
      <c r="E222" s="212"/>
      <c r="F222" s="212"/>
      <c r="G222" s="212"/>
      <c r="H222" s="212"/>
      <c r="I222" s="212"/>
      <c r="J222" s="213"/>
      <c r="K222" s="528" t="s">
        <v>22</v>
      </c>
      <c r="L222" s="120" t="s">
        <v>16</v>
      </c>
      <c r="M222" s="34" t="str">
        <f>M187</f>
        <v>M MILLE-FEUILLE meringue et chiboust pamplemousse aux fraises des bois | pâtisserie--ENTREMET| Auteur &gt; VOUS</v>
      </c>
      <c r="N222" s="35">
        <f>N187</f>
        <v>1</v>
      </c>
      <c r="O222" s="34" t="str">
        <f>O187</f>
        <v>coupe</v>
      </c>
      <c r="P222" s="36" t="str">
        <f>P187</f>
        <v>Recette mère ► MILLE-FEUILLE  aux fraises des bois</v>
      </c>
      <c r="Q222" s="165" t="s">
        <v>147</v>
      </c>
      <c r="R222" s="121" t="s">
        <v>102</v>
      </c>
      <c r="S222" s="166" t="s">
        <v>148</v>
      </c>
      <c r="T222" s="167" t="s">
        <v>149</v>
      </c>
      <c r="U222" s="135" t="s">
        <v>150</v>
      </c>
      <c r="V222" s="135" t="s">
        <v>111</v>
      </c>
      <c r="W222" s="109" t="s">
        <v>0</v>
      </c>
      <c r="X222" s="109" t="s">
        <v>99</v>
      </c>
      <c r="Y222" s="109" t="s">
        <v>151</v>
      </c>
      <c r="Z222" s="109" t="s">
        <v>152</v>
      </c>
      <c r="AA222" s="126" t="s">
        <v>106</v>
      </c>
      <c r="AB222" s="126" t="s">
        <v>153</v>
      </c>
      <c r="AC222" s="168" t="s">
        <v>154</v>
      </c>
      <c r="AD222" s="1230" t="str">
        <f t="shared" ref="AD222:AD285" si="120">IF(OR(AI222&gt;0,TRIM(AE222)="▼ recette suivante"),"A","►")</f>
        <v>►</v>
      </c>
      <c r="AE222" s="1231" t="str">
        <f t="shared" ref="AE222:AE254" si="121">IF(TRIM(Q222)="Adresse PC","▼ recette suivante",IF(AI222&gt;0,M222,""))</f>
        <v/>
      </c>
      <c r="AF222" s="1232">
        <f t="shared" si="106"/>
        <v>0</v>
      </c>
      <c r="AG222" s="1252">
        <f t="shared" si="111"/>
        <v>0</v>
      </c>
      <c r="AH222" s="1234">
        <f t="shared" si="112"/>
        <v>0</v>
      </c>
      <c r="AI222" s="1235">
        <f t="shared" si="113"/>
        <v>0</v>
      </c>
      <c r="AJ222" s="1235">
        <f t="shared" si="100"/>
        <v>0</v>
      </c>
      <c r="AK222" s="1237">
        <f t="shared" si="107"/>
        <v>0</v>
      </c>
      <c r="AL222" s="1238">
        <f t="shared" si="101"/>
        <v>0</v>
      </c>
      <c r="AM222" s="1268"/>
      <c r="AN222" s="1240" t="str">
        <f t="shared" si="119"/>
        <v/>
      </c>
      <c r="AO222" s="1241">
        <f t="shared" si="114"/>
        <v>0</v>
      </c>
      <c r="AP222" s="1242">
        <f t="shared" si="108"/>
        <v>0</v>
      </c>
      <c r="AQ222" s="1269" cm="1">
        <f t="array" ref="AQ222">IF(AF222&lt;&gt;1,0,IF(OR(AO222="",N(AO222)&lt;=0.000000001),"",IF(OR(AI222="",N(AI222)&lt;=0.000000001),0,IF(ISNUMBER(AO222),IFERROR(_xlfn.LET(_xlpm.r,_xlfn.XLOOKUP(U222,$BD$15:$BD$62,ROW($BD$15:$BD$62),_xlfn.XLOOKUP(U222,$BE$15:$BE$62,ROW($BE$15:$BE$62),_xlfn.XLOOKUP(U222,$BF$15:$BF$62,ROW($BF$15:$BF$62),""))),_xlpm.p,_xlpm.r-MIN(ROW($BD$15:$BD$62))+1,_xlpm.f,INDEX($BG$15:$BG$62,_xlpm.p),_xlpm.u,INDEX($BH$15:$BH$62,_xlpm.p),_xlpm.s,INDEX($BJ$15:$BJ$62,_xlpm.p),_xlpm.q,N(AO222)/_xlpm.f,IF(_xlpm.q&gt;=_xlpm.s,ROUND(_xlpm.q,1)&amp;" "&amp;U222&amp;" = "&amp;ROUND(_xlpm.q*_xlpm.f,1)&amp;" "&amp;_xlpm.u,ROUND(_xlpm.q,1)&amp;" "&amp;U222)),""),""))))</f>
        <v>0</v>
      </c>
      <c r="AR222" s="1259"/>
      <c r="AS222" s="1241">
        <f t="shared" si="98"/>
        <v>0</v>
      </c>
      <c r="AT222" s="1242" t="str">
        <f t="shared" si="115"/>
        <v/>
      </c>
      <c r="AU222" s="1245">
        <f t="shared" si="118"/>
        <v>0</v>
      </c>
      <c r="AV222" s="1246" t="str">
        <f t="shared" si="116"/>
        <v/>
      </c>
      <c r="AW222" s="1247"/>
      <c r="AX222" s="1248">
        <f t="shared" si="109"/>
        <v>0</v>
      </c>
      <c r="AY222" s="1249" t="str">
        <f t="shared" si="99"/>
        <v/>
      </c>
      <c r="AZ222" s="276" t="s">
        <v>22</v>
      </c>
      <c r="BA222" s="1221">
        <f t="shared" si="110"/>
        <v>0</v>
      </c>
      <c r="BB222" s="1222">
        <f t="shared" si="117"/>
        <v>0</v>
      </c>
      <c r="BC222"/>
      <c r="BL222"/>
      <c r="BM222"/>
      <c r="BN222"/>
      <c r="BO222"/>
      <c r="BP222"/>
      <c r="BQ222"/>
      <c r="BR222" s="1153" t="str">
        <f t="shared" si="105"/>
        <v>►</v>
      </c>
      <c r="BS222"/>
      <c r="BT222"/>
      <c r="BU222"/>
      <c r="BV222"/>
      <c r="BW222"/>
      <c r="BX222" s="1024"/>
      <c r="BY222"/>
      <c r="BZ222"/>
      <c r="CA222"/>
      <c r="CB222"/>
      <c r="CC222"/>
      <c r="CD222"/>
      <c r="CE222"/>
      <c r="CG222"/>
      <c r="CH222"/>
      <c r="CI222"/>
      <c r="CJ222"/>
      <c r="CK222"/>
      <c r="CL222"/>
      <c r="CM222"/>
      <c r="CO222"/>
      <c r="CP222"/>
      <c r="CQ222"/>
      <c r="CR222"/>
      <c r="CS222"/>
      <c r="CT222"/>
      <c r="CU222"/>
      <c r="CW222" s="3">
        <v>1</v>
      </c>
    </row>
    <row r="223" spans="1:101" s="877" customFormat="1" ht="21" customHeight="1">
      <c r="A223" s="1129" t="s">
        <v>22</v>
      </c>
      <c r="B223" s="1145" t="str">
        <f t="shared" si="104"/>
        <v>►</v>
      </c>
      <c r="C223" s="1190" cm="1">
        <f t="array" ref="C223">SUMPRODUCT(LEN(D223:J223))</f>
        <v>0</v>
      </c>
      <c r="D223" s="207"/>
      <c r="E223" s="212"/>
      <c r="F223" s="212"/>
      <c r="G223" s="212"/>
      <c r="H223" s="212"/>
      <c r="I223" s="212"/>
      <c r="J223" s="213"/>
      <c r="K223" s="528" t="s">
        <v>22</v>
      </c>
      <c r="L223" s="120" t="s">
        <v>16</v>
      </c>
      <c r="M223" s="34" t="str">
        <f>M187</f>
        <v>M MILLE-FEUILLE meringue et chiboust pamplemousse aux fraises des bois | pâtisserie--ENTREMET| Auteur &gt; VOUS</v>
      </c>
      <c r="N223" s="35">
        <f>N187</f>
        <v>1</v>
      </c>
      <c r="O223" s="34" t="str">
        <f>O187</f>
        <v>coupe</v>
      </c>
      <c r="P223" s="36" t="str">
        <f>P187</f>
        <v>Recette mère ► MILLE-FEUILLE  aux fraises des bois</v>
      </c>
      <c r="Q223" s="1093">
        <v>1</v>
      </c>
      <c r="R223" s="1094">
        <v>1E-3</v>
      </c>
      <c r="S223" s="1095">
        <v>0</v>
      </c>
      <c r="T223" s="1094">
        <v>0.25</v>
      </c>
      <c r="U223" s="1094">
        <v>0.33332999999999996</v>
      </c>
      <c r="V223" s="1094">
        <v>0.5</v>
      </c>
      <c r="W223" s="1096">
        <v>1</v>
      </c>
      <c r="X223" s="1096">
        <v>0.1</v>
      </c>
      <c r="Y223" s="1096">
        <v>0.01</v>
      </c>
      <c r="Z223" s="1096">
        <v>1E-3</v>
      </c>
      <c r="AA223" s="1096">
        <v>0.5</v>
      </c>
      <c r="AB223" s="1096">
        <v>0.33300000000000002</v>
      </c>
      <c r="AC223" s="1097">
        <v>0.2</v>
      </c>
      <c r="AD223" s="1230" t="str">
        <f t="shared" si="120"/>
        <v>►</v>
      </c>
      <c r="AE223" s="1231" t="str">
        <f t="shared" si="121"/>
        <v/>
      </c>
      <c r="AF223" s="1232">
        <f t="shared" si="106"/>
        <v>0</v>
      </c>
      <c r="AG223" s="1252">
        <f t="shared" si="111"/>
        <v>0</v>
      </c>
      <c r="AH223" s="1234">
        <f t="shared" si="112"/>
        <v>0</v>
      </c>
      <c r="AI223" s="1235">
        <f t="shared" si="113"/>
        <v>0</v>
      </c>
      <c r="AJ223" s="1235">
        <f t="shared" si="100"/>
        <v>0</v>
      </c>
      <c r="AK223" s="1253">
        <f t="shared" si="107"/>
        <v>0</v>
      </c>
      <c r="AL223" s="1254">
        <f t="shared" si="101"/>
        <v>0</v>
      </c>
      <c r="AM223" s="1268"/>
      <c r="AN223" s="1255" t="str">
        <f t="shared" si="119"/>
        <v/>
      </c>
      <c r="AO223" s="1256">
        <f t="shared" si="114"/>
        <v>0</v>
      </c>
      <c r="AP223" s="1257">
        <f t="shared" si="108"/>
        <v>0</v>
      </c>
      <c r="AQ223" s="1271" cm="1">
        <f t="array" ref="AQ223">IF(AF223&lt;&gt;1,0,IF(OR(AO223="",N(AO223)&lt;=0.000000001),"",IF(OR(AI223="",N(AI223)&lt;=0.000000001),0,IF(ISNUMBER(AO223),IFERROR(_xlfn.LET(_xlpm.r,_xlfn.XLOOKUP(U223,$BD$15:$BD$62,ROW($BD$15:$BD$62),_xlfn.XLOOKUP(U223,$BE$15:$BE$62,ROW($BE$15:$BE$62),_xlfn.XLOOKUP(U223,$BF$15:$BF$62,ROW($BF$15:$BF$62),""))),_xlpm.p,_xlpm.r-MIN(ROW($BD$15:$BD$62))+1,_xlpm.f,INDEX($BG$15:$BG$62,_xlpm.p),_xlpm.u,INDEX($BH$15:$BH$62,_xlpm.p),_xlpm.s,INDEX($BJ$15:$BJ$62,_xlpm.p),_xlpm.q,N(AO223)/_xlpm.f,IF(_xlpm.q&gt;=_xlpm.s,ROUND(_xlpm.q,1)&amp;" "&amp;U223&amp;" = "&amp;ROUND(_xlpm.q*_xlpm.f,1)&amp;" "&amp;_xlpm.u,ROUND(_xlpm.q,1)&amp;" "&amp;U223)),""),""))))</f>
        <v>0</v>
      </c>
      <c r="AR223" s="1259"/>
      <c r="AS223" s="1256">
        <f t="shared" si="98"/>
        <v>0</v>
      </c>
      <c r="AT223" s="1257" t="str">
        <f t="shared" si="115"/>
        <v/>
      </c>
      <c r="AU223" s="1260">
        <f t="shared" si="118"/>
        <v>0</v>
      </c>
      <c r="AV223" s="1261" t="str">
        <f t="shared" si="116"/>
        <v/>
      </c>
      <c r="AW223" s="1247"/>
      <c r="AX223" s="1262">
        <f t="shared" si="109"/>
        <v>0</v>
      </c>
      <c r="AY223" s="1249" t="str">
        <f t="shared" si="99"/>
        <v/>
      </c>
      <c r="AZ223" s="276" t="s">
        <v>22</v>
      </c>
      <c r="BA223" s="1221">
        <f t="shared" si="110"/>
        <v>0</v>
      </c>
      <c r="BB223" s="1222">
        <f t="shared" si="117"/>
        <v>0</v>
      </c>
      <c r="BC223"/>
      <c r="BL223"/>
      <c r="BM223"/>
      <c r="BN223"/>
      <c r="BO223"/>
      <c r="BP223"/>
      <c r="BQ223"/>
      <c r="BR223" s="1153" t="str">
        <f t="shared" si="105"/>
        <v>►</v>
      </c>
      <c r="BS223"/>
      <c r="BT223"/>
      <c r="BU223"/>
      <c r="BV223"/>
      <c r="BW223"/>
      <c r="BX223" s="1024"/>
      <c r="BY223"/>
      <c r="BZ223"/>
      <c r="CA223"/>
      <c r="CB223"/>
      <c r="CC223"/>
      <c r="CD223"/>
      <c r="CE223"/>
      <c r="CG223"/>
      <c r="CH223"/>
      <c r="CI223"/>
      <c r="CJ223"/>
      <c r="CK223"/>
      <c r="CL223"/>
      <c r="CM223"/>
      <c r="CO223"/>
      <c r="CP223"/>
      <c r="CQ223"/>
      <c r="CR223"/>
      <c r="CS223"/>
      <c r="CT223"/>
      <c r="CU223"/>
      <c r="CW223" s="3">
        <v>1</v>
      </c>
    </row>
    <row r="224" spans="1:101" s="877" customFormat="1" ht="21" customHeight="1">
      <c r="A224" s="1129" t="s">
        <v>22</v>
      </c>
      <c r="B224" s="1145" t="str">
        <f t="shared" si="104"/>
        <v>►</v>
      </c>
      <c r="C224" s="1190" cm="1">
        <f t="array" ref="C224">SUMPRODUCT(LEN(D224:J224))</f>
        <v>0</v>
      </c>
      <c r="D224" s="207"/>
      <c r="E224" s="212"/>
      <c r="F224" s="212"/>
      <c r="G224" s="212"/>
      <c r="H224" s="212"/>
      <c r="I224" s="212"/>
      <c r="J224" s="213"/>
      <c r="K224" s="528" t="s">
        <v>22</v>
      </c>
      <c r="L224" s="120" t="s">
        <v>16</v>
      </c>
      <c r="M224" s="34" t="str">
        <f>M187</f>
        <v>M MILLE-FEUILLE meringue et chiboust pamplemousse aux fraises des bois | pâtisserie--ENTREMET| Auteur &gt; VOUS</v>
      </c>
      <c r="N224" s="35">
        <f>N187</f>
        <v>1</v>
      </c>
      <c r="O224" s="34" t="str">
        <f>O187</f>
        <v>coupe</v>
      </c>
      <c r="P224" s="36" t="str">
        <f>P187</f>
        <v>Recette mère ► MILLE-FEUILLE  aux fraises des bois</v>
      </c>
      <c r="Q224" s="138" t="s">
        <v>162</v>
      </c>
      <c r="R224" s="138" t="s">
        <v>163</v>
      </c>
      <c r="S224" s="166" t="s">
        <v>148</v>
      </c>
      <c r="T224" s="138" t="s">
        <v>116</v>
      </c>
      <c r="U224" s="138" t="s">
        <v>164</v>
      </c>
      <c r="V224" s="138" t="s">
        <v>165</v>
      </c>
      <c r="W224" s="143" t="s">
        <v>121</v>
      </c>
      <c r="X224" s="178" t="s">
        <v>166</v>
      </c>
      <c r="Y224" s="178" t="s">
        <v>167</v>
      </c>
      <c r="Z224" s="126" t="s">
        <v>168</v>
      </c>
      <c r="AA224" s="126" t="s">
        <v>169</v>
      </c>
      <c r="AB224" s="126" t="s">
        <v>107</v>
      </c>
      <c r="AC224" s="179" t="s">
        <v>170</v>
      </c>
      <c r="AD224" s="1230" t="str">
        <f t="shared" si="120"/>
        <v>►</v>
      </c>
      <c r="AE224" s="1231" t="str">
        <f t="shared" si="121"/>
        <v/>
      </c>
      <c r="AF224" s="1232">
        <f t="shared" si="106"/>
        <v>0</v>
      </c>
      <c r="AG224" s="1252">
        <f t="shared" si="111"/>
        <v>0</v>
      </c>
      <c r="AH224" s="1234">
        <f t="shared" si="112"/>
        <v>0</v>
      </c>
      <c r="AI224" s="1235">
        <f t="shared" si="113"/>
        <v>0</v>
      </c>
      <c r="AJ224" s="1235">
        <f t="shared" si="100"/>
        <v>0</v>
      </c>
      <c r="AK224" s="1237">
        <f t="shared" si="107"/>
        <v>0</v>
      </c>
      <c r="AL224" s="1238">
        <f t="shared" si="101"/>
        <v>0</v>
      </c>
      <c r="AM224" s="1268"/>
      <c r="AN224" s="1240" t="str">
        <f t="shared" si="119"/>
        <v/>
      </c>
      <c r="AO224" s="1241">
        <f t="shared" si="114"/>
        <v>0</v>
      </c>
      <c r="AP224" s="1242">
        <f t="shared" si="108"/>
        <v>0</v>
      </c>
      <c r="AQ224" s="1269" cm="1">
        <f t="array" ref="AQ224">IF(AF224&lt;&gt;1,0,IF(OR(AO224="",N(AO224)&lt;=0.000000001),"",IF(OR(AI224="",N(AI224)&lt;=0.000000001),0,IF(ISNUMBER(AO224),IFERROR(_xlfn.LET(_xlpm.r,_xlfn.XLOOKUP(U224,$BD$15:$BD$62,ROW($BD$15:$BD$62),_xlfn.XLOOKUP(U224,$BE$15:$BE$62,ROW($BE$15:$BE$62),_xlfn.XLOOKUP(U224,$BF$15:$BF$62,ROW($BF$15:$BF$62),""))),_xlpm.p,_xlpm.r-MIN(ROW($BD$15:$BD$62))+1,_xlpm.f,INDEX($BG$15:$BG$62,_xlpm.p),_xlpm.u,INDEX($BH$15:$BH$62,_xlpm.p),_xlpm.s,INDEX($BJ$15:$BJ$62,_xlpm.p),_xlpm.q,N(AO224)/_xlpm.f,IF(_xlpm.q&gt;=_xlpm.s,ROUND(_xlpm.q,1)&amp;" "&amp;U224&amp;" = "&amp;ROUND(_xlpm.q*_xlpm.f,1)&amp;" "&amp;_xlpm.u,ROUND(_xlpm.q,1)&amp;" "&amp;U224)),""),""))))</f>
        <v>0</v>
      </c>
      <c r="AR224" s="1259"/>
      <c r="AS224" s="1241">
        <f t="shared" si="98"/>
        <v>0</v>
      </c>
      <c r="AT224" s="1242" t="str">
        <f t="shared" si="115"/>
        <v/>
      </c>
      <c r="AU224" s="1245">
        <f t="shared" si="118"/>
        <v>0</v>
      </c>
      <c r="AV224" s="1246" t="str">
        <f t="shared" si="116"/>
        <v/>
      </c>
      <c r="AW224" s="1247"/>
      <c r="AX224" s="1248">
        <f t="shared" si="109"/>
        <v>0</v>
      </c>
      <c r="AY224" s="1249" t="str">
        <f t="shared" si="99"/>
        <v/>
      </c>
      <c r="AZ224" s="276" t="s">
        <v>22</v>
      </c>
      <c r="BA224" s="1221">
        <f t="shared" si="110"/>
        <v>0</v>
      </c>
      <c r="BB224" s="1222">
        <f t="shared" si="117"/>
        <v>0</v>
      </c>
      <c r="BC224"/>
      <c r="BL224"/>
      <c r="BM224"/>
      <c r="BN224"/>
      <c r="BO224"/>
      <c r="BP224"/>
      <c r="BQ224"/>
      <c r="BR224" s="1153" t="str">
        <f t="shared" si="105"/>
        <v>►</v>
      </c>
      <c r="BS224"/>
      <c r="BT224"/>
      <c r="BU224"/>
      <c r="BV224"/>
      <c r="BW224"/>
      <c r="BX224" s="1024"/>
      <c r="BY224"/>
      <c r="BZ224"/>
      <c r="CA224"/>
      <c r="CB224"/>
      <c r="CC224"/>
      <c r="CD224"/>
      <c r="CE224"/>
      <c r="CG224"/>
      <c r="CH224"/>
      <c r="CI224"/>
      <c r="CJ224"/>
      <c r="CK224"/>
      <c r="CL224"/>
      <c r="CM224"/>
      <c r="CO224"/>
      <c r="CP224"/>
      <c r="CQ224"/>
      <c r="CR224"/>
      <c r="CS224"/>
      <c r="CT224"/>
      <c r="CU224"/>
      <c r="CW224" s="3">
        <v>1</v>
      </c>
    </row>
    <row r="225" spans="1:101" s="877" customFormat="1" ht="21" customHeight="1">
      <c r="A225" s="1129" t="s">
        <v>22</v>
      </c>
      <c r="B225" s="1145" t="str">
        <f t="shared" si="104"/>
        <v>►</v>
      </c>
      <c r="C225" s="1190" cm="1">
        <f t="array" ref="C225">SUMPRODUCT(LEN(D225:J225))</f>
        <v>0</v>
      </c>
      <c r="D225" s="207"/>
      <c r="E225" s="212"/>
      <c r="F225" s="212"/>
      <c r="G225" s="212"/>
      <c r="H225" s="212"/>
      <c r="I225" s="212"/>
      <c r="J225" s="213"/>
      <c r="K225" s="528" t="s">
        <v>22</v>
      </c>
      <c r="L225" s="120" t="s">
        <v>16</v>
      </c>
      <c r="M225" s="34" t="str">
        <f>M187</f>
        <v>M MILLE-FEUILLE meringue et chiboust pamplemousse aux fraises des bois | pâtisserie--ENTREMET| Auteur &gt; VOUS</v>
      </c>
      <c r="N225" s="35">
        <f>N187</f>
        <v>1</v>
      </c>
      <c r="O225" s="34" t="str">
        <f>O187</f>
        <v>coupe</v>
      </c>
      <c r="P225" s="36" t="str">
        <f>P187</f>
        <v>Recette mère ► MILLE-FEUILLE  aux fraises des bois</v>
      </c>
      <c r="Q225" s="1093">
        <v>2.835E-2</v>
      </c>
      <c r="R225" s="1094">
        <v>0.13</v>
      </c>
      <c r="S225" s="1095">
        <v>0</v>
      </c>
      <c r="T225" s="1094">
        <v>0.2</v>
      </c>
      <c r="U225" s="1094">
        <v>0.23</v>
      </c>
      <c r="V225" s="1094">
        <v>0.22500000000000001</v>
      </c>
      <c r="W225" s="1096">
        <v>0.35</v>
      </c>
      <c r="X225" s="1096">
        <v>5.0000000000000001E-3</v>
      </c>
      <c r="Y225" s="1096">
        <v>5.0000000000000001E-3</v>
      </c>
      <c r="Z225" s="1096">
        <v>1.4999999999999999E-2</v>
      </c>
      <c r="AA225" s="1096">
        <v>0.1</v>
      </c>
      <c r="AB225" s="1096">
        <v>0.22500000000000001</v>
      </c>
      <c r="AC225" s="1097">
        <v>1E-3</v>
      </c>
      <c r="AD225" s="1230" t="str">
        <f t="shared" si="120"/>
        <v>►</v>
      </c>
      <c r="AE225" s="1231" t="str">
        <f t="shared" si="121"/>
        <v/>
      </c>
      <c r="AF225" s="1232">
        <f t="shared" si="106"/>
        <v>0</v>
      </c>
      <c r="AG225" s="1252">
        <f t="shared" si="111"/>
        <v>0</v>
      </c>
      <c r="AH225" s="1234">
        <f t="shared" si="112"/>
        <v>0</v>
      </c>
      <c r="AI225" s="1235">
        <f t="shared" si="113"/>
        <v>0</v>
      </c>
      <c r="AJ225" s="1235">
        <f t="shared" si="100"/>
        <v>0</v>
      </c>
      <c r="AK225" s="1253">
        <f t="shared" si="107"/>
        <v>0</v>
      </c>
      <c r="AL225" s="1254">
        <f t="shared" si="101"/>
        <v>0</v>
      </c>
      <c r="AM225" s="1268"/>
      <c r="AN225" s="1255" t="str">
        <f t="shared" si="119"/>
        <v/>
      </c>
      <c r="AO225" s="1256">
        <f t="shared" si="114"/>
        <v>0</v>
      </c>
      <c r="AP225" s="1257">
        <f t="shared" si="108"/>
        <v>0</v>
      </c>
      <c r="AQ225" s="1271" cm="1">
        <f t="array" ref="AQ225">IF(AF225&lt;&gt;1,0,IF(OR(AO225="",N(AO225)&lt;=0.000000001),"",IF(OR(AI225="",N(AI225)&lt;=0.000000001),0,IF(ISNUMBER(AO225),IFERROR(_xlfn.LET(_xlpm.r,_xlfn.XLOOKUP(U225,$BD$15:$BD$62,ROW($BD$15:$BD$62),_xlfn.XLOOKUP(U225,$BE$15:$BE$62,ROW($BE$15:$BE$62),_xlfn.XLOOKUP(U225,$BF$15:$BF$62,ROW($BF$15:$BF$62),""))),_xlpm.p,_xlpm.r-MIN(ROW($BD$15:$BD$62))+1,_xlpm.f,INDEX($BG$15:$BG$62,_xlpm.p),_xlpm.u,INDEX($BH$15:$BH$62,_xlpm.p),_xlpm.s,INDEX($BJ$15:$BJ$62,_xlpm.p),_xlpm.q,N(AO225)/_xlpm.f,IF(_xlpm.q&gt;=_xlpm.s,ROUND(_xlpm.q,1)&amp;" "&amp;U225&amp;" = "&amp;ROUND(_xlpm.q*_xlpm.f,1)&amp;" "&amp;_xlpm.u,ROUND(_xlpm.q,1)&amp;" "&amp;U225)),""),""))))</f>
        <v>0</v>
      </c>
      <c r="AR225" s="1259"/>
      <c r="AS225" s="1256">
        <f t="shared" si="98"/>
        <v>0</v>
      </c>
      <c r="AT225" s="1257" t="str">
        <f t="shared" si="115"/>
        <v/>
      </c>
      <c r="AU225" s="1260">
        <f t="shared" si="118"/>
        <v>0</v>
      </c>
      <c r="AV225" s="1261" t="str">
        <f t="shared" si="116"/>
        <v/>
      </c>
      <c r="AW225" s="1247"/>
      <c r="AX225" s="1262">
        <f t="shared" si="109"/>
        <v>0</v>
      </c>
      <c r="AY225" s="1249" t="str">
        <f t="shared" si="99"/>
        <v/>
      </c>
      <c r="AZ225" s="276" t="s">
        <v>22</v>
      </c>
      <c r="BA225" s="1221">
        <f t="shared" si="110"/>
        <v>0</v>
      </c>
      <c r="BB225" s="1222">
        <f t="shared" si="117"/>
        <v>0</v>
      </c>
      <c r="BC225"/>
      <c r="BL225"/>
      <c r="BM225"/>
      <c r="BN225"/>
      <c r="BO225"/>
      <c r="BP225"/>
      <c r="BQ225"/>
      <c r="BR225" s="1153" t="str">
        <f t="shared" si="105"/>
        <v>►</v>
      </c>
      <c r="BS225"/>
      <c r="BT225"/>
      <c r="BU225"/>
      <c r="BV225"/>
      <c r="BW225"/>
      <c r="BX225" s="1024"/>
      <c r="BY225"/>
      <c r="BZ225"/>
      <c r="CA225"/>
      <c r="CB225"/>
      <c r="CC225"/>
      <c r="CD225"/>
      <c r="CE225"/>
      <c r="CG225"/>
      <c r="CH225"/>
      <c r="CI225"/>
      <c r="CJ225"/>
      <c r="CK225"/>
      <c r="CL225"/>
      <c r="CM225"/>
      <c r="CO225"/>
      <c r="CP225"/>
      <c r="CQ225"/>
      <c r="CR225"/>
      <c r="CS225"/>
      <c r="CT225"/>
      <c r="CU225"/>
      <c r="CW225" s="3">
        <v>1</v>
      </c>
    </row>
    <row r="226" spans="1:101" s="877" customFormat="1" ht="21" customHeight="1">
      <c r="A226" s="1129" t="s">
        <v>22</v>
      </c>
      <c r="B226" s="1145" t="str">
        <f t="shared" si="104"/>
        <v>A</v>
      </c>
      <c r="C226" s="1190" cm="1">
        <f t="array" ref="C226">SUMPRODUCT(LEN(D226:J226))</f>
        <v>0</v>
      </c>
      <c r="D226" s="207"/>
      <c r="E226" s="212"/>
      <c r="F226" s="212"/>
      <c r="G226" s="212"/>
      <c r="H226" s="212"/>
      <c r="I226" s="212"/>
      <c r="J226" s="213"/>
      <c r="K226" s="528" t="s">
        <v>22</v>
      </c>
      <c r="L226" s="184" t="s">
        <v>11</v>
      </c>
      <c r="M226" s="185" t="str">
        <f>M187</f>
        <v>M MILLE-FEUILLE meringue et chiboust pamplemousse aux fraises des bois | pâtisserie--ENTREMET| Auteur &gt; VOUS</v>
      </c>
      <c r="N226" s="185">
        <f>N187</f>
        <v>1</v>
      </c>
      <c r="O226" s="186" t="str">
        <f>O187</f>
        <v>coupe</v>
      </c>
      <c r="P226" s="187" t="str">
        <f>P187</f>
        <v>Recette mère ► MILLE-FEUILLE  aux fraises des bois</v>
      </c>
      <c r="Q226" s="188" t="str">
        <f t="shared" ref="Q226:V226" si="122">Q188</f>
        <v>Col.6</v>
      </c>
      <c r="R226" s="188" t="str">
        <f t="shared" si="122"/>
        <v>Col.7</v>
      </c>
      <c r="S226" s="188" t="str">
        <f t="shared" si="122"/>
        <v>Col.8</v>
      </c>
      <c r="T226" s="188" t="str">
        <f t="shared" si="122"/>
        <v>Col.9</v>
      </c>
      <c r="U226" s="188" t="str">
        <f t="shared" si="122"/>
        <v>Col.10</v>
      </c>
      <c r="V226" s="188" t="str">
        <f t="shared" si="122"/>
        <v>Col.11</v>
      </c>
      <c r="W226" s="189" t="s">
        <v>171</v>
      </c>
      <c r="X226" s="1347"/>
      <c r="Y226" s="1347"/>
      <c r="Z226" s="1348"/>
      <c r="AA226" s="1348"/>
      <c r="AB226" s="1349"/>
      <c r="AC226" s="1350" t="s">
        <v>2075</v>
      </c>
      <c r="AD226" s="1230" t="str">
        <f t="shared" si="120"/>
        <v>►</v>
      </c>
      <c r="AE226" s="1231" t="str">
        <f t="shared" si="121"/>
        <v/>
      </c>
      <c r="AF226" s="1232">
        <f t="shared" si="106"/>
        <v>0</v>
      </c>
      <c r="AG226" s="1252">
        <f t="shared" si="111"/>
        <v>0</v>
      </c>
      <c r="AH226" s="1234">
        <f t="shared" si="112"/>
        <v>0</v>
      </c>
      <c r="AI226" s="1235">
        <f t="shared" si="113"/>
        <v>0</v>
      </c>
      <c r="AJ226" s="1235">
        <f t="shared" si="100"/>
        <v>0</v>
      </c>
      <c r="AK226" s="1237">
        <f t="shared" si="107"/>
        <v>0</v>
      </c>
      <c r="AL226" s="1238">
        <f t="shared" si="101"/>
        <v>0</v>
      </c>
      <c r="AM226" s="1268"/>
      <c r="AN226" s="1240" t="str">
        <f t="shared" si="119"/>
        <v/>
      </c>
      <c r="AO226" s="1241">
        <f t="shared" si="114"/>
        <v>0</v>
      </c>
      <c r="AP226" s="1242">
        <f t="shared" si="108"/>
        <v>0</v>
      </c>
      <c r="AQ226" s="1269" cm="1">
        <f t="array" ref="AQ226">IF(AF226&lt;&gt;1,0,IF(OR(AO226="",N(AO226)&lt;=0.000000001),"",IF(OR(AI226="",N(AI226)&lt;=0.000000001),0,IF(ISNUMBER(AO226),IFERROR(_xlfn.LET(_xlpm.r,_xlfn.XLOOKUP(U226,$BD$15:$BD$62,ROW($BD$15:$BD$62),_xlfn.XLOOKUP(U226,$BE$15:$BE$62,ROW($BE$15:$BE$62),_xlfn.XLOOKUP(U226,$BF$15:$BF$62,ROW($BF$15:$BF$62),""))),_xlpm.p,_xlpm.r-MIN(ROW($BD$15:$BD$62))+1,_xlpm.f,INDEX($BG$15:$BG$62,_xlpm.p),_xlpm.u,INDEX($BH$15:$BH$62,_xlpm.p),_xlpm.s,INDEX($BJ$15:$BJ$62,_xlpm.p),_xlpm.q,N(AO226)/_xlpm.f,IF(_xlpm.q&gt;=_xlpm.s,ROUND(_xlpm.q,1)&amp;" "&amp;U226&amp;" = "&amp;ROUND(_xlpm.q*_xlpm.f,1)&amp;" "&amp;_xlpm.u,ROUND(_xlpm.q,1)&amp;" "&amp;U226)),""),""))))</f>
        <v>0</v>
      </c>
      <c r="AR226" s="1259"/>
      <c r="AS226" s="1241">
        <f t="shared" si="98"/>
        <v>0</v>
      </c>
      <c r="AT226" s="1242" t="str">
        <f t="shared" si="115"/>
        <v/>
      </c>
      <c r="AU226" s="1245">
        <f t="shared" si="118"/>
        <v>0</v>
      </c>
      <c r="AV226" s="1246" t="str">
        <f t="shared" si="116"/>
        <v/>
      </c>
      <c r="AW226" s="1247"/>
      <c r="AX226" s="1248">
        <f t="shared" si="109"/>
        <v>0</v>
      </c>
      <c r="AY226" s="1249" t="str">
        <f t="shared" si="99"/>
        <v/>
      </c>
      <c r="AZ226" s="276" t="s">
        <v>22</v>
      </c>
      <c r="BA226" s="1221">
        <f t="shared" si="110"/>
        <v>0</v>
      </c>
      <c r="BB226" s="1222">
        <f t="shared" si="117"/>
        <v>0</v>
      </c>
      <c r="BC226"/>
      <c r="BL226"/>
      <c r="BM226"/>
      <c r="BN226"/>
      <c r="BO226"/>
      <c r="BP226"/>
      <c r="BQ226"/>
      <c r="BR226" s="1153" t="str">
        <f t="shared" si="105"/>
        <v>►</v>
      </c>
      <c r="BS226"/>
      <c r="BT226"/>
      <c r="BU226"/>
      <c r="BV226"/>
      <c r="BW226"/>
      <c r="BX226" s="1024"/>
      <c r="BY226"/>
      <c r="BZ226"/>
      <c r="CA226"/>
      <c r="CB226"/>
      <c r="CC226"/>
      <c r="CD226"/>
      <c r="CE226"/>
      <c r="CG226"/>
      <c r="CH226"/>
      <c r="CI226"/>
      <c r="CJ226"/>
      <c r="CK226"/>
      <c r="CL226"/>
      <c r="CM226"/>
      <c r="CO226"/>
      <c r="CP226"/>
      <c r="CQ226"/>
      <c r="CR226"/>
      <c r="CS226"/>
      <c r="CT226"/>
      <c r="CU226"/>
      <c r="CW226" s="3">
        <v>1</v>
      </c>
    </row>
    <row r="227" spans="1:101" s="877" customFormat="1" ht="21" customHeight="1">
      <c r="A227" s="1129" t="s">
        <v>22</v>
      </c>
      <c r="B227" s="1145" t="str">
        <f t="shared" si="104"/>
        <v>A</v>
      </c>
      <c r="C227" s="1190" cm="1">
        <f t="array" ref="C227">SUMPRODUCT(LEN(D227:J227))</f>
        <v>0</v>
      </c>
      <c r="D227" s="207"/>
      <c r="E227" s="212"/>
      <c r="F227" s="212"/>
      <c r="G227" s="212"/>
      <c r="H227" s="212"/>
      <c r="I227" s="212"/>
      <c r="J227" s="213"/>
      <c r="K227" s="528" t="s">
        <v>22</v>
      </c>
      <c r="L227" s="120" t="str">
        <f t="shared" ref="L227:L246" si="123">IF(OR(Q227&lt;&gt;"",R227&lt;&gt; "",S227&lt;&gt;"",T227&lt;&gt;""),"A", "►")</f>
        <v>A</v>
      </c>
      <c r="M227" s="195" t="str">
        <f>M187</f>
        <v>M MILLE-FEUILLE meringue et chiboust pamplemousse aux fraises des bois | pâtisserie--ENTREMET| Auteur &gt; VOUS</v>
      </c>
      <c r="N227" s="195">
        <f>N187</f>
        <v>1</v>
      </c>
      <c r="O227" s="196" t="str">
        <f>O187</f>
        <v>coupe</v>
      </c>
      <c r="P227" s="197" t="str">
        <f>P187</f>
        <v>Recette mère ► MILLE-FEUILLE  aux fraises des bois</v>
      </c>
      <c r="Q227" s="198" t="s">
        <v>174</v>
      </c>
      <c r="R227" s="199" t="s">
        <v>175</v>
      </c>
      <c r="S227" s="200"/>
      <c r="T227" s="200"/>
      <c r="U227" s="200"/>
      <c r="V227" s="200"/>
      <c r="W227" s="200"/>
      <c r="X227" s="200"/>
      <c r="Y227" s="201"/>
      <c r="Z227" s="191"/>
      <c r="AA227" s="191"/>
      <c r="AB227" s="192" t="s">
        <v>172</v>
      </c>
      <c r="AC227" s="193" t="s">
        <v>173</v>
      </c>
      <c r="AD227" s="1230" t="str">
        <f t="shared" si="120"/>
        <v>►</v>
      </c>
      <c r="AE227" s="1231" t="str">
        <f t="shared" si="121"/>
        <v/>
      </c>
      <c r="AF227" s="1232">
        <f t="shared" si="106"/>
        <v>0</v>
      </c>
      <c r="AG227" s="1252">
        <f t="shared" si="111"/>
        <v>0</v>
      </c>
      <c r="AH227" s="1234">
        <f t="shared" si="112"/>
        <v>0</v>
      </c>
      <c r="AI227" s="1235">
        <f t="shared" si="113"/>
        <v>0</v>
      </c>
      <c r="AJ227" s="1235">
        <f t="shared" si="100"/>
        <v>0</v>
      </c>
      <c r="AK227" s="1253">
        <f t="shared" si="107"/>
        <v>0</v>
      </c>
      <c r="AL227" s="1254">
        <f t="shared" si="101"/>
        <v>0</v>
      </c>
      <c r="AM227" s="1268"/>
      <c r="AN227" s="1255" t="str">
        <f t="shared" si="119"/>
        <v/>
      </c>
      <c r="AO227" s="1256">
        <f t="shared" si="114"/>
        <v>0</v>
      </c>
      <c r="AP227" s="1257">
        <f t="shared" si="108"/>
        <v>0</v>
      </c>
      <c r="AQ227" s="1271" cm="1">
        <f t="array" ref="AQ227">IF(AF227&lt;&gt;1,0,IF(OR(AO227="",N(AO227)&lt;=0.000000001),"",IF(OR(AI227="",N(AI227)&lt;=0.000000001),0,IF(ISNUMBER(AO227),IFERROR(_xlfn.LET(_xlpm.r,_xlfn.XLOOKUP(U227,$BD$15:$BD$62,ROW($BD$15:$BD$62),_xlfn.XLOOKUP(U227,$BE$15:$BE$62,ROW($BE$15:$BE$62),_xlfn.XLOOKUP(U227,$BF$15:$BF$62,ROW($BF$15:$BF$62),""))),_xlpm.p,_xlpm.r-MIN(ROW($BD$15:$BD$62))+1,_xlpm.f,INDEX($BG$15:$BG$62,_xlpm.p),_xlpm.u,INDEX($BH$15:$BH$62,_xlpm.p),_xlpm.s,INDEX($BJ$15:$BJ$62,_xlpm.p),_xlpm.q,N(AO227)/_xlpm.f,IF(_xlpm.q&gt;=_xlpm.s,ROUND(_xlpm.q,1)&amp;" "&amp;U227&amp;" = "&amp;ROUND(_xlpm.q*_xlpm.f,1)&amp;" "&amp;_xlpm.u,ROUND(_xlpm.q,1)&amp;" "&amp;U227)),""),""))))</f>
        <v>0</v>
      </c>
      <c r="AR227" s="1259"/>
      <c r="AS227" s="1256">
        <f t="shared" si="98"/>
        <v>0</v>
      </c>
      <c r="AT227" s="1257" t="str">
        <f t="shared" si="115"/>
        <v/>
      </c>
      <c r="AU227" s="1260">
        <f t="shared" si="118"/>
        <v>0</v>
      </c>
      <c r="AV227" s="1261" t="str">
        <f t="shared" si="116"/>
        <v/>
      </c>
      <c r="AW227" s="1247"/>
      <c r="AX227" s="1262">
        <f t="shared" si="109"/>
        <v>0</v>
      </c>
      <c r="AY227" s="1249" t="str">
        <f t="shared" si="99"/>
        <v/>
      </c>
      <c r="AZ227" s="276" t="s">
        <v>22</v>
      </c>
      <c r="BA227" s="1221">
        <f t="shared" si="110"/>
        <v>0</v>
      </c>
      <c r="BB227" s="1222">
        <f t="shared" si="117"/>
        <v>0</v>
      </c>
      <c r="BC227"/>
      <c r="BL227"/>
      <c r="BM227"/>
      <c r="BN227"/>
      <c r="BO227"/>
      <c r="BP227"/>
      <c r="BQ227"/>
      <c r="BR227" s="1153" t="str">
        <f t="shared" si="105"/>
        <v>►</v>
      </c>
      <c r="BS227"/>
      <c r="BT227"/>
      <c r="BU227"/>
      <c r="BV227"/>
      <c r="BW227"/>
      <c r="BX227" s="1024"/>
      <c r="BY227"/>
      <c r="BZ227"/>
      <c r="CA227"/>
      <c r="CB227"/>
      <c r="CC227"/>
      <c r="CD227"/>
      <c r="CE227"/>
      <c r="CG227"/>
      <c r="CH227"/>
      <c r="CI227"/>
      <c r="CJ227"/>
      <c r="CK227"/>
      <c r="CL227"/>
      <c r="CM227"/>
      <c r="CO227"/>
      <c r="CP227"/>
      <c r="CQ227"/>
      <c r="CR227"/>
      <c r="CS227"/>
      <c r="CT227"/>
      <c r="CU227"/>
      <c r="CW227" s="3">
        <v>1</v>
      </c>
    </row>
    <row r="228" spans="1:101" s="877" customFormat="1" ht="21" customHeight="1">
      <c r="A228" s="1129" t="s">
        <v>22</v>
      </c>
      <c r="B228" s="1145" t="str">
        <f t="shared" si="104"/>
        <v>A</v>
      </c>
      <c r="C228" s="1190" cm="1">
        <f t="array" ref="C228">SUMPRODUCT(LEN(D228:J228))</f>
        <v>0</v>
      </c>
      <c r="D228" s="207"/>
      <c r="E228" s="212"/>
      <c r="F228" s="212"/>
      <c r="G228" s="212"/>
      <c r="H228" s="212"/>
      <c r="I228" s="212"/>
      <c r="J228" s="213"/>
      <c r="K228" s="528" t="s">
        <v>22</v>
      </c>
      <c r="L228" s="120" t="str">
        <f t="shared" si="123"/>
        <v>A</v>
      </c>
      <c r="M228" s="195" t="str">
        <f>M187</f>
        <v>M MILLE-FEUILLE meringue et chiboust pamplemousse aux fraises des bois | pâtisserie--ENTREMET| Auteur &gt; VOUS</v>
      </c>
      <c r="N228" s="195">
        <f>N187</f>
        <v>1</v>
      </c>
      <c r="O228" s="196" t="str">
        <f>O187</f>
        <v>coupe</v>
      </c>
      <c r="P228" s="197" t="str">
        <f>P187</f>
        <v>Recette mère ► MILLE-FEUILLE  aux fraises des bois</v>
      </c>
      <c r="Q228" s="207" t="s">
        <v>24</v>
      </c>
      <c r="R228" s="208"/>
      <c r="S228" s="208"/>
      <c r="T228" s="208"/>
      <c r="U228" s="208"/>
      <c r="V228" s="208"/>
      <c r="W228" s="208"/>
      <c r="X228" s="208"/>
      <c r="Y228" s="209"/>
      <c r="Z228" s="202"/>
      <c r="AA228" s="203"/>
      <c r="AB228" s="204" t="s">
        <v>176</v>
      </c>
      <c r="AC228" s="205" t="s">
        <v>173</v>
      </c>
      <c r="AD228" s="1230" t="str">
        <f t="shared" si="120"/>
        <v>►</v>
      </c>
      <c r="AE228" s="1231" t="str">
        <f t="shared" si="121"/>
        <v/>
      </c>
      <c r="AF228" s="1232">
        <f t="shared" si="106"/>
        <v>0</v>
      </c>
      <c r="AG228" s="1252">
        <f t="shared" si="111"/>
        <v>0</v>
      </c>
      <c r="AH228" s="1234">
        <f t="shared" si="112"/>
        <v>0</v>
      </c>
      <c r="AI228" s="1235">
        <f t="shared" si="113"/>
        <v>0</v>
      </c>
      <c r="AJ228" s="1235">
        <f t="shared" si="100"/>
        <v>0</v>
      </c>
      <c r="AK228" s="1237">
        <f t="shared" si="107"/>
        <v>0</v>
      </c>
      <c r="AL228" s="1238">
        <f t="shared" si="101"/>
        <v>0</v>
      </c>
      <c r="AM228" s="1268"/>
      <c r="AN228" s="1240" t="str">
        <f t="shared" si="119"/>
        <v/>
      </c>
      <c r="AO228" s="1241">
        <f t="shared" si="114"/>
        <v>0</v>
      </c>
      <c r="AP228" s="1242">
        <f t="shared" si="108"/>
        <v>0</v>
      </c>
      <c r="AQ228" s="1269" cm="1">
        <f t="array" ref="AQ228">IF(AF228&lt;&gt;1,0,IF(OR(AO228="",N(AO228)&lt;=0.000000001),"",IF(OR(AI228="",N(AI228)&lt;=0.000000001),0,IF(ISNUMBER(AO228),IFERROR(_xlfn.LET(_xlpm.r,_xlfn.XLOOKUP(U228,$BD$15:$BD$62,ROW($BD$15:$BD$62),_xlfn.XLOOKUP(U228,$BE$15:$BE$62,ROW($BE$15:$BE$62),_xlfn.XLOOKUP(U228,$BF$15:$BF$62,ROW($BF$15:$BF$62),""))),_xlpm.p,_xlpm.r-MIN(ROW($BD$15:$BD$62))+1,_xlpm.f,INDEX($BG$15:$BG$62,_xlpm.p),_xlpm.u,INDEX($BH$15:$BH$62,_xlpm.p),_xlpm.s,INDEX($BJ$15:$BJ$62,_xlpm.p),_xlpm.q,N(AO228)/_xlpm.f,IF(_xlpm.q&gt;=_xlpm.s,ROUND(_xlpm.q,1)&amp;" "&amp;U228&amp;" = "&amp;ROUND(_xlpm.q*_xlpm.f,1)&amp;" "&amp;_xlpm.u,ROUND(_xlpm.q,1)&amp;" "&amp;U228)),""),""))))</f>
        <v>0</v>
      </c>
      <c r="AR228" s="1259"/>
      <c r="AS228" s="1241">
        <f t="shared" si="98"/>
        <v>0</v>
      </c>
      <c r="AT228" s="1242" t="str">
        <f t="shared" si="115"/>
        <v/>
      </c>
      <c r="AU228" s="1245">
        <f t="shared" si="118"/>
        <v>0</v>
      </c>
      <c r="AV228" s="1246" t="str">
        <f t="shared" si="116"/>
        <v/>
      </c>
      <c r="AW228" s="1247"/>
      <c r="AX228" s="1248">
        <f t="shared" si="109"/>
        <v>0</v>
      </c>
      <c r="AY228" s="1249" t="str">
        <f t="shared" si="99"/>
        <v/>
      </c>
      <c r="AZ228" s="276" t="s">
        <v>22</v>
      </c>
      <c r="BA228" s="1221">
        <f t="shared" si="110"/>
        <v>0</v>
      </c>
      <c r="BB228" s="1222">
        <f t="shared" si="117"/>
        <v>0</v>
      </c>
      <c r="BC228"/>
      <c r="BL228"/>
      <c r="BM228"/>
      <c r="BN228"/>
      <c r="BO228"/>
      <c r="BP228"/>
      <c r="BQ228"/>
      <c r="BR228" s="1153" t="str">
        <f t="shared" si="105"/>
        <v>►</v>
      </c>
      <c r="BS228"/>
      <c r="BT228"/>
      <c r="BU228"/>
      <c r="BV228"/>
      <c r="BW228"/>
      <c r="BX228" s="1024"/>
      <c r="BY228"/>
      <c r="BZ228"/>
      <c r="CA228"/>
      <c r="CB228"/>
      <c r="CC228"/>
      <c r="CD228"/>
      <c r="CE228"/>
      <c r="CG228"/>
      <c r="CH228"/>
      <c r="CI228"/>
      <c r="CJ228"/>
      <c r="CK228"/>
      <c r="CL228"/>
      <c r="CM228"/>
      <c r="CO228"/>
      <c r="CP228"/>
      <c r="CQ228"/>
      <c r="CR228"/>
      <c r="CS228"/>
      <c r="CT228"/>
      <c r="CU228"/>
      <c r="CW228" s="3">
        <v>1</v>
      </c>
    </row>
    <row r="229" spans="1:101" s="877" customFormat="1" ht="21" customHeight="1">
      <c r="A229" s="1129" t="s">
        <v>22</v>
      </c>
      <c r="B229" s="1145" t="str">
        <f t="shared" si="104"/>
        <v>A</v>
      </c>
      <c r="C229" s="1190" cm="1">
        <f t="array" ref="C229">SUMPRODUCT(LEN(D229:J229))</f>
        <v>0</v>
      </c>
      <c r="D229" s="207"/>
      <c r="E229" s="212"/>
      <c r="F229" s="212"/>
      <c r="G229" s="212"/>
      <c r="H229" s="212"/>
      <c r="I229" s="212"/>
      <c r="J229" s="213"/>
      <c r="K229" s="528" t="s">
        <v>22</v>
      </c>
      <c r="L229" s="120" t="str">
        <f t="shared" si="123"/>
        <v>A</v>
      </c>
      <c r="M229" s="195" t="str">
        <f>M187</f>
        <v>M MILLE-FEUILLE meringue et chiboust pamplemousse aux fraises des bois | pâtisserie--ENTREMET| Auteur &gt; VOUS</v>
      </c>
      <c r="N229" s="195">
        <f>N187</f>
        <v>1</v>
      </c>
      <c r="O229" s="196" t="str">
        <f>O187</f>
        <v>coupe</v>
      </c>
      <c r="P229" s="197" t="str">
        <f>P187</f>
        <v>Recette mère ► MILLE-FEUILLE  aux fraises des bois</v>
      </c>
      <c r="Q229" s="207" t="s">
        <v>181</v>
      </c>
      <c r="R229" s="212"/>
      <c r="S229" s="212"/>
      <c r="T229" s="212"/>
      <c r="U229" s="212"/>
      <c r="V229" s="212"/>
      <c r="W229" s="212"/>
      <c r="X229" s="212"/>
      <c r="Y229" s="213"/>
      <c r="Z229" s="9"/>
      <c r="AA229" s="9"/>
      <c r="AB229" s="210" t="s">
        <v>180</v>
      </c>
      <c r="AC229" s="211">
        <v>3.472222222222222E-3</v>
      </c>
      <c r="AD229" s="1230" t="str">
        <f t="shared" si="120"/>
        <v>►</v>
      </c>
      <c r="AE229" s="1231" t="str">
        <f t="shared" si="121"/>
        <v/>
      </c>
      <c r="AF229" s="1232">
        <f t="shared" si="106"/>
        <v>0</v>
      </c>
      <c r="AG229" s="1252">
        <f t="shared" si="111"/>
        <v>0</v>
      </c>
      <c r="AH229" s="1234">
        <f t="shared" si="112"/>
        <v>0</v>
      </c>
      <c r="AI229" s="1235">
        <f t="shared" si="113"/>
        <v>0</v>
      </c>
      <c r="AJ229" s="1235">
        <f t="shared" si="100"/>
        <v>0</v>
      </c>
      <c r="AK229" s="1253">
        <f t="shared" si="107"/>
        <v>0</v>
      </c>
      <c r="AL229" s="1254">
        <f t="shared" si="101"/>
        <v>0</v>
      </c>
      <c r="AM229" s="1268"/>
      <c r="AN229" s="1255" t="str">
        <f t="shared" si="119"/>
        <v/>
      </c>
      <c r="AO229" s="1256">
        <f t="shared" si="114"/>
        <v>0</v>
      </c>
      <c r="AP229" s="1257">
        <f t="shared" si="108"/>
        <v>0</v>
      </c>
      <c r="AQ229" s="1271" cm="1">
        <f t="array" ref="AQ229">IF(AF229&lt;&gt;1,0,IF(OR(AO229="",N(AO229)&lt;=0.000000001),"",IF(OR(AI229="",N(AI229)&lt;=0.000000001),0,IF(ISNUMBER(AO229),IFERROR(_xlfn.LET(_xlpm.r,_xlfn.XLOOKUP(U229,$BD$15:$BD$62,ROW($BD$15:$BD$62),_xlfn.XLOOKUP(U229,$BE$15:$BE$62,ROW($BE$15:$BE$62),_xlfn.XLOOKUP(U229,$BF$15:$BF$62,ROW($BF$15:$BF$62),""))),_xlpm.p,_xlpm.r-MIN(ROW($BD$15:$BD$62))+1,_xlpm.f,INDEX($BG$15:$BG$62,_xlpm.p),_xlpm.u,INDEX($BH$15:$BH$62,_xlpm.p),_xlpm.s,INDEX($BJ$15:$BJ$62,_xlpm.p),_xlpm.q,N(AO229)/_xlpm.f,IF(_xlpm.q&gt;=_xlpm.s,ROUND(_xlpm.q,1)&amp;" "&amp;U229&amp;" = "&amp;ROUND(_xlpm.q*_xlpm.f,1)&amp;" "&amp;_xlpm.u,ROUND(_xlpm.q,1)&amp;" "&amp;U229)),""),""))))</f>
        <v>0</v>
      </c>
      <c r="AR229" s="1259"/>
      <c r="AS229" s="1256">
        <f t="shared" si="98"/>
        <v>0</v>
      </c>
      <c r="AT229" s="1257" t="str">
        <f t="shared" si="115"/>
        <v/>
      </c>
      <c r="AU229" s="1260">
        <f t="shared" si="118"/>
        <v>0</v>
      </c>
      <c r="AV229" s="1261" t="str">
        <f t="shared" si="116"/>
        <v/>
      </c>
      <c r="AW229" s="1247"/>
      <c r="AX229" s="1262">
        <f t="shared" si="109"/>
        <v>0</v>
      </c>
      <c r="AY229" s="1249" t="str">
        <f t="shared" si="99"/>
        <v/>
      </c>
      <c r="AZ229" s="276" t="s">
        <v>22</v>
      </c>
      <c r="BA229" s="1221">
        <f t="shared" si="110"/>
        <v>0</v>
      </c>
      <c r="BB229" s="1222">
        <f t="shared" si="117"/>
        <v>0</v>
      </c>
      <c r="BC229"/>
      <c r="BL229"/>
      <c r="BM229"/>
      <c r="BN229"/>
      <c r="BO229"/>
      <c r="BP229"/>
      <c r="BQ229"/>
      <c r="BR229" s="1153" t="str">
        <f t="shared" si="105"/>
        <v>►</v>
      </c>
      <c r="BS229"/>
      <c r="BT229"/>
      <c r="BU229"/>
      <c r="BV229"/>
      <c r="BW229"/>
      <c r="BX229" s="1024"/>
      <c r="BY229"/>
      <c r="BZ229"/>
      <c r="CA229"/>
      <c r="CB229"/>
      <c r="CC229"/>
      <c r="CD229"/>
      <c r="CE229"/>
      <c r="CG229"/>
      <c r="CH229"/>
      <c r="CI229"/>
      <c r="CJ229"/>
      <c r="CK229"/>
      <c r="CL229"/>
      <c r="CM229"/>
      <c r="CO229"/>
      <c r="CP229"/>
      <c r="CQ229"/>
      <c r="CR229"/>
      <c r="CS229"/>
      <c r="CT229"/>
      <c r="CU229"/>
      <c r="CW229" s="3">
        <v>1</v>
      </c>
    </row>
    <row r="230" spans="1:101" s="877" customFormat="1" ht="21" customHeight="1">
      <c r="A230" s="1129" t="s">
        <v>22</v>
      </c>
      <c r="B230" s="1145" t="str">
        <f t="shared" si="104"/>
        <v>A</v>
      </c>
      <c r="C230" s="1190" cm="1">
        <f t="array" ref="C230">SUMPRODUCT(LEN(D230:J230))</f>
        <v>0</v>
      </c>
      <c r="D230" s="207"/>
      <c r="E230" s="212"/>
      <c r="F230" s="212"/>
      <c r="G230" s="212"/>
      <c r="H230" s="212"/>
      <c r="I230" s="212"/>
      <c r="J230" s="213"/>
      <c r="K230" s="528" t="s">
        <v>22</v>
      </c>
      <c r="L230" s="120" t="str">
        <f t="shared" si="123"/>
        <v>A</v>
      </c>
      <c r="M230" s="195" t="str">
        <f>M187</f>
        <v>M MILLE-FEUILLE meringue et chiboust pamplemousse aux fraises des bois | pâtisserie--ENTREMET| Auteur &gt; VOUS</v>
      </c>
      <c r="N230" s="195">
        <f>N187</f>
        <v>1</v>
      </c>
      <c r="O230" s="196" t="str">
        <f>O187</f>
        <v>coupe</v>
      </c>
      <c r="P230" s="197" t="str">
        <f>P187</f>
        <v>Recette mère ► MILLE-FEUILLE  aux fraises des bois</v>
      </c>
      <c r="Q230" s="207" t="s">
        <v>189</v>
      </c>
      <c r="R230" s="212"/>
      <c r="S230" s="212"/>
      <c r="T230" s="212"/>
      <c r="U230" s="212"/>
      <c r="V230" s="212"/>
      <c r="W230" s="212"/>
      <c r="X230" s="212"/>
      <c r="Y230" s="213"/>
      <c r="Z230" s="9"/>
      <c r="AA230" s="9"/>
      <c r="AB230" s="210" t="s">
        <v>182</v>
      </c>
      <c r="AC230" s="214">
        <v>1.0416666666666666E-2</v>
      </c>
      <c r="AD230" s="1230" t="str">
        <f t="shared" si="120"/>
        <v>►</v>
      </c>
      <c r="AE230" s="1231" t="str">
        <f t="shared" si="121"/>
        <v/>
      </c>
      <c r="AF230" s="1232">
        <f t="shared" si="106"/>
        <v>0</v>
      </c>
      <c r="AG230" s="1252">
        <f t="shared" si="111"/>
        <v>0</v>
      </c>
      <c r="AH230" s="1234">
        <f t="shared" si="112"/>
        <v>0</v>
      </c>
      <c r="AI230" s="1235">
        <f t="shared" si="113"/>
        <v>0</v>
      </c>
      <c r="AJ230" s="1235">
        <f t="shared" si="100"/>
        <v>0</v>
      </c>
      <c r="AK230" s="1237">
        <f t="shared" si="107"/>
        <v>0</v>
      </c>
      <c r="AL230" s="1238">
        <f t="shared" si="101"/>
        <v>0</v>
      </c>
      <c r="AM230" s="1268"/>
      <c r="AN230" s="1240" t="str">
        <f t="shared" si="119"/>
        <v/>
      </c>
      <c r="AO230" s="1241">
        <f t="shared" si="114"/>
        <v>0</v>
      </c>
      <c r="AP230" s="1242">
        <f t="shared" si="108"/>
        <v>0</v>
      </c>
      <c r="AQ230" s="1269" cm="1">
        <f t="array" ref="AQ230">IF(AF230&lt;&gt;1,0,IF(OR(AO230="",N(AO230)&lt;=0.000000001),"",IF(OR(AI230="",N(AI230)&lt;=0.000000001),0,IF(ISNUMBER(AO230),IFERROR(_xlfn.LET(_xlpm.r,_xlfn.XLOOKUP(U230,$BD$15:$BD$62,ROW($BD$15:$BD$62),_xlfn.XLOOKUP(U230,$BE$15:$BE$62,ROW($BE$15:$BE$62),_xlfn.XLOOKUP(U230,$BF$15:$BF$62,ROW($BF$15:$BF$62),""))),_xlpm.p,_xlpm.r-MIN(ROW($BD$15:$BD$62))+1,_xlpm.f,INDEX($BG$15:$BG$62,_xlpm.p),_xlpm.u,INDEX($BH$15:$BH$62,_xlpm.p),_xlpm.s,INDEX($BJ$15:$BJ$62,_xlpm.p),_xlpm.q,N(AO230)/_xlpm.f,IF(_xlpm.q&gt;=_xlpm.s,ROUND(_xlpm.q,1)&amp;" "&amp;U230&amp;" = "&amp;ROUND(_xlpm.q*_xlpm.f,1)&amp;" "&amp;_xlpm.u,ROUND(_xlpm.q,1)&amp;" "&amp;U230)),""),""))))</f>
        <v>0</v>
      </c>
      <c r="AR230" s="1259"/>
      <c r="AS230" s="1241">
        <f t="shared" si="98"/>
        <v>0</v>
      </c>
      <c r="AT230" s="1242" t="str">
        <f t="shared" si="115"/>
        <v/>
      </c>
      <c r="AU230" s="1245">
        <f t="shared" si="118"/>
        <v>0</v>
      </c>
      <c r="AV230" s="1246" t="str">
        <f t="shared" si="116"/>
        <v/>
      </c>
      <c r="AW230" s="1247"/>
      <c r="AX230" s="1248">
        <f t="shared" si="109"/>
        <v>0</v>
      </c>
      <c r="AY230" s="1249" t="str">
        <f t="shared" si="99"/>
        <v/>
      </c>
      <c r="AZ230" s="276" t="s">
        <v>22</v>
      </c>
      <c r="BA230" s="1221">
        <f t="shared" si="110"/>
        <v>0</v>
      </c>
      <c r="BB230" s="1222">
        <f t="shared" si="117"/>
        <v>0</v>
      </c>
      <c r="BC230"/>
      <c r="BL230"/>
      <c r="BM230"/>
      <c r="BN230"/>
      <c r="BO230"/>
      <c r="BP230"/>
      <c r="BQ230"/>
      <c r="BR230" s="1153" t="str">
        <f t="shared" si="105"/>
        <v>►</v>
      </c>
      <c r="BS230"/>
      <c r="BT230"/>
      <c r="BU230"/>
      <c r="BV230"/>
      <c r="BW230"/>
      <c r="BX230" s="1024"/>
      <c r="BY230"/>
      <c r="BZ230"/>
      <c r="CA230"/>
      <c r="CB230"/>
      <c r="CC230"/>
      <c r="CD230"/>
      <c r="CE230"/>
      <c r="CG230"/>
      <c r="CH230"/>
      <c r="CI230"/>
      <c r="CJ230"/>
      <c r="CK230"/>
      <c r="CL230"/>
      <c r="CM230"/>
      <c r="CO230"/>
      <c r="CP230"/>
      <c r="CQ230"/>
      <c r="CR230"/>
      <c r="CS230"/>
      <c r="CT230"/>
      <c r="CU230"/>
      <c r="CW230" s="3">
        <v>1</v>
      </c>
    </row>
    <row r="231" spans="1:101" s="877" customFormat="1" ht="21" customHeight="1">
      <c r="A231" s="1129" t="s">
        <v>22</v>
      </c>
      <c r="B231" s="1145" t="str">
        <f t="shared" si="104"/>
        <v>A</v>
      </c>
      <c r="C231" s="1190" cm="1">
        <f t="array" ref="C231">SUMPRODUCT(LEN(D231:J231))</f>
        <v>0</v>
      </c>
      <c r="D231" s="207"/>
      <c r="E231" s="212"/>
      <c r="F231" s="212"/>
      <c r="G231" s="212"/>
      <c r="H231" s="212"/>
      <c r="I231" s="212"/>
      <c r="J231" s="213"/>
      <c r="K231" s="528" t="s">
        <v>22</v>
      </c>
      <c r="L231" s="120" t="str">
        <f t="shared" si="123"/>
        <v>A</v>
      </c>
      <c r="M231" s="195" t="str">
        <f>M187</f>
        <v>M MILLE-FEUILLE meringue et chiboust pamplemousse aux fraises des bois | pâtisserie--ENTREMET| Auteur &gt; VOUS</v>
      </c>
      <c r="N231" s="195">
        <f>N187</f>
        <v>1</v>
      </c>
      <c r="O231" s="196" t="str">
        <f>O187</f>
        <v>coupe</v>
      </c>
      <c r="P231" s="197" t="str">
        <f>P187</f>
        <v>Recette mère ► MILLE-FEUILLE  aux fraises des bois</v>
      </c>
      <c r="Q231" s="207" t="s">
        <v>3392</v>
      </c>
      <c r="R231" s="212"/>
      <c r="S231" s="212"/>
      <c r="T231" s="212"/>
      <c r="U231" s="212"/>
      <c r="V231" s="212"/>
      <c r="W231" s="212"/>
      <c r="X231" s="212"/>
      <c r="Y231" s="213"/>
      <c r="Z231" s="9"/>
      <c r="AA231" s="9"/>
      <c r="AB231" s="210" t="s">
        <v>190</v>
      </c>
      <c r="AC231" s="215">
        <v>2.0833333333333332E-2</v>
      </c>
      <c r="AD231" s="1230" t="str">
        <f t="shared" si="120"/>
        <v>►</v>
      </c>
      <c r="AE231" s="1231" t="str">
        <f t="shared" si="121"/>
        <v/>
      </c>
      <c r="AF231" s="1232">
        <f t="shared" si="106"/>
        <v>0</v>
      </c>
      <c r="AG231" s="1252">
        <f t="shared" si="111"/>
        <v>0</v>
      </c>
      <c r="AH231" s="1234">
        <f t="shared" si="112"/>
        <v>0</v>
      </c>
      <c r="AI231" s="1235">
        <f t="shared" si="113"/>
        <v>0</v>
      </c>
      <c r="AJ231" s="1235">
        <f t="shared" si="100"/>
        <v>0</v>
      </c>
      <c r="AK231" s="1253">
        <f t="shared" si="107"/>
        <v>0</v>
      </c>
      <c r="AL231" s="1254">
        <f t="shared" si="101"/>
        <v>0</v>
      </c>
      <c r="AM231" s="1268"/>
      <c r="AN231" s="1255" t="str">
        <f t="shared" si="119"/>
        <v/>
      </c>
      <c r="AO231" s="1256">
        <f t="shared" si="114"/>
        <v>0</v>
      </c>
      <c r="AP231" s="1257">
        <f t="shared" si="108"/>
        <v>0</v>
      </c>
      <c r="AQ231" s="1271" cm="1">
        <f t="array" ref="AQ231">IF(AF231&lt;&gt;1,0,IF(OR(AO231="",N(AO231)&lt;=0.000000001),"",IF(OR(AI231="",N(AI231)&lt;=0.000000001),0,IF(ISNUMBER(AO231),IFERROR(_xlfn.LET(_xlpm.r,_xlfn.XLOOKUP(U231,$BD$15:$BD$62,ROW($BD$15:$BD$62),_xlfn.XLOOKUP(U231,$BE$15:$BE$62,ROW($BE$15:$BE$62),_xlfn.XLOOKUP(U231,$BF$15:$BF$62,ROW($BF$15:$BF$62),""))),_xlpm.p,_xlpm.r-MIN(ROW($BD$15:$BD$62))+1,_xlpm.f,INDEX($BG$15:$BG$62,_xlpm.p),_xlpm.u,INDEX($BH$15:$BH$62,_xlpm.p),_xlpm.s,INDEX($BJ$15:$BJ$62,_xlpm.p),_xlpm.q,N(AO231)/_xlpm.f,IF(_xlpm.q&gt;=_xlpm.s,ROUND(_xlpm.q,1)&amp;" "&amp;U231&amp;" = "&amp;ROUND(_xlpm.q*_xlpm.f,1)&amp;" "&amp;_xlpm.u,ROUND(_xlpm.q,1)&amp;" "&amp;U231)),""),""))))</f>
        <v>0</v>
      </c>
      <c r="AR231" s="1259"/>
      <c r="AS231" s="1256">
        <f t="shared" si="98"/>
        <v>0</v>
      </c>
      <c r="AT231" s="1257" t="str">
        <f t="shared" si="115"/>
        <v/>
      </c>
      <c r="AU231" s="1260">
        <f t="shared" si="118"/>
        <v>0</v>
      </c>
      <c r="AV231" s="1261" t="str">
        <f t="shared" si="116"/>
        <v/>
      </c>
      <c r="AW231" s="1247"/>
      <c r="AX231" s="1262">
        <f t="shared" si="109"/>
        <v>0</v>
      </c>
      <c r="AY231" s="1249" t="str">
        <f t="shared" si="99"/>
        <v/>
      </c>
      <c r="AZ231" s="276" t="s">
        <v>22</v>
      </c>
      <c r="BA231" s="1221">
        <f t="shared" si="110"/>
        <v>0</v>
      </c>
      <c r="BB231" s="1222">
        <f t="shared" si="117"/>
        <v>0</v>
      </c>
      <c r="BC231"/>
      <c r="BL231"/>
      <c r="BM231"/>
      <c r="BN231"/>
      <c r="BO231"/>
      <c r="BP231"/>
      <c r="BQ231"/>
      <c r="BR231" s="1153" t="str">
        <f t="shared" si="105"/>
        <v>►</v>
      </c>
      <c r="BS231"/>
      <c r="BT231"/>
      <c r="BU231"/>
      <c r="BV231"/>
      <c r="BW231"/>
      <c r="BX231" s="1024"/>
      <c r="BY231"/>
      <c r="BZ231"/>
      <c r="CA231"/>
      <c r="CB231"/>
      <c r="CC231"/>
      <c r="CD231"/>
      <c r="CE231"/>
      <c r="CG231"/>
      <c r="CH231"/>
      <c r="CI231"/>
      <c r="CJ231"/>
      <c r="CK231"/>
      <c r="CL231"/>
      <c r="CM231"/>
      <c r="CO231"/>
      <c r="CP231"/>
      <c r="CQ231"/>
      <c r="CR231"/>
      <c r="CS231"/>
      <c r="CT231"/>
      <c r="CU231"/>
      <c r="CW231" s="3">
        <v>1</v>
      </c>
    </row>
    <row r="232" spans="1:101" s="877" customFormat="1" ht="21" customHeight="1">
      <c r="A232" s="1129" t="s">
        <v>22</v>
      </c>
      <c r="B232" s="1145" t="str">
        <f t="shared" si="104"/>
        <v>A</v>
      </c>
      <c r="C232" s="1190" cm="1">
        <f t="array" ref="C232">SUMPRODUCT(LEN(D232:J232))</f>
        <v>0</v>
      </c>
      <c r="D232" s="207"/>
      <c r="E232" s="212"/>
      <c r="F232" s="212"/>
      <c r="G232" s="212"/>
      <c r="H232" s="212"/>
      <c r="I232" s="212"/>
      <c r="J232" s="213"/>
      <c r="K232" s="528" t="s">
        <v>22</v>
      </c>
      <c r="L232" s="120" t="str">
        <f t="shared" si="123"/>
        <v>A</v>
      </c>
      <c r="M232" s="195" t="str">
        <f>M187</f>
        <v>M MILLE-FEUILLE meringue et chiboust pamplemousse aux fraises des bois | pâtisserie--ENTREMET| Auteur &gt; VOUS</v>
      </c>
      <c r="N232" s="195">
        <f>N187</f>
        <v>1</v>
      </c>
      <c r="O232" s="196" t="str">
        <f>O187</f>
        <v>coupe</v>
      </c>
      <c r="P232" s="197" t="str">
        <f>P187</f>
        <v>Recette mère ► MILLE-FEUILLE  aux fraises des bois</v>
      </c>
      <c r="Q232" s="207" t="s">
        <v>3393</v>
      </c>
      <c r="R232" s="212"/>
      <c r="S232" s="212"/>
      <c r="T232" s="212"/>
      <c r="U232" s="212"/>
      <c r="V232" s="212"/>
      <c r="W232" s="212"/>
      <c r="X232" s="212"/>
      <c r="Y232" s="213"/>
      <c r="Z232" s="9"/>
      <c r="AA232" s="9"/>
      <c r="AB232" s="216" t="s">
        <v>191</v>
      </c>
      <c r="AC232" s="217">
        <f>AC229+AC230+AC231</f>
        <v>3.4722222222222224E-2</v>
      </c>
      <c r="AD232" s="1230" t="str">
        <f t="shared" si="120"/>
        <v>►</v>
      </c>
      <c r="AE232" s="1231" t="str">
        <f t="shared" si="121"/>
        <v/>
      </c>
      <c r="AF232" s="1232">
        <f t="shared" si="106"/>
        <v>0</v>
      </c>
      <c r="AG232" s="1252">
        <f t="shared" si="111"/>
        <v>0</v>
      </c>
      <c r="AH232" s="1234">
        <f t="shared" si="112"/>
        <v>0</v>
      </c>
      <c r="AI232" s="1235">
        <f t="shared" si="113"/>
        <v>0</v>
      </c>
      <c r="AJ232" s="1235">
        <f t="shared" si="100"/>
        <v>0</v>
      </c>
      <c r="AK232" s="1237">
        <f t="shared" si="107"/>
        <v>0</v>
      </c>
      <c r="AL232" s="1238">
        <f t="shared" si="101"/>
        <v>0</v>
      </c>
      <c r="AM232" s="1268"/>
      <c r="AN232" s="1240" t="str">
        <f t="shared" si="119"/>
        <v/>
      </c>
      <c r="AO232" s="1241">
        <f t="shared" si="114"/>
        <v>0</v>
      </c>
      <c r="AP232" s="1242">
        <f t="shared" si="108"/>
        <v>0</v>
      </c>
      <c r="AQ232" s="1269" cm="1">
        <f t="array" ref="AQ232">IF(AF232&lt;&gt;1,0,IF(OR(AO232="",N(AO232)&lt;=0.000000001),"",IF(OR(AI232="",N(AI232)&lt;=0.000000001),0,IF(ISNUMBER(AO232),IFERROR(_xlfn.LET(_xlpm.r,_xlfn.XLOOKUP(U232,$BD$15:$BD$62,ROW($BD$15:$BD$62),_xlfn.XLOOKUP(U232,$BE$15:$BE$62,ROW($BE$15:$BE$62),_xlfn.XLOOKUP(U232,$BF$15:$BF$62,ROW($BF$15:$BF$62),""))),_xlpm.p,_xlpm.r-MIN(ROW($BD$15:$BD$62))+1,_xlpm.f,INDEX($BG$15:$BG$62,_xlpm.p),_xlpm.u,INDEX($BH$15:$BH$62,_xlpm.p),_xlpm.s,INDEX($BJ$15:$BJ$62,_xlpm.p),_xlpm.q,N(AO232)/_xlpm.f,IF(_xlpm.q&gt;=_xlpm.s,ROUND(_xlpm.q,1)&amp;" "&amp;U232&amp;" = "&amp;ROUND(_xlpm.q*_xlpm.f,1)&amp;" "&amp;_xlpm.u,ROUND(_xlpm.q,1)&amp;" "&amp;U232)),""),""))))</f>
        <v>0</v>
      </c>
      <c r="AR232" s="1259"/>
      <c r="AS232" s="1241">
        <f t="shared" si="98"/>
        <v>0</v>
      </c>
      <c r="AT232" s="1242" t="str">
        <f t="shared" si="115"/>
        <v/>
      </c>
      <c r="AU232" s="1245">
        <f t="shared" si="118"/>
        <v>0</v>
      </c>
      <c r="AV232" s="1246" t="str">
        <f t="shared" si="116"/>
        <v/>
      </c>
      <c r="AW232" s="1247"/>
      <c r="AX232" s="1248">
        <f t="shared" si="109"/>
        <v>0</v>
      </c>
      <c r="AY232" s="1249" t="str">
        <f t="shared" si="99"/>
        <v/>
      </c>
      <c r="AZ232" s="276" t="s">
        <v>22</v>
      </c>
      <c r="BA232" s="1221">
        <f t="shared" si="110"/>
        <v>0</v>
      </c>
      <c r="BB232" s="1222">
        <f t="shared" si="117"/>
        <v>0</v>
      </c>
      <c r="BC232"/>
      <c r="BL232"/>
      <c r="BM232"/>
      <c r="BN232"/>
      <c r="BO232"/>
      <c r="BP232"/>
      <c r="BQ232"/>
      <c r="BR232" s="1153" t="str">
        <f t="shared" si="105"/>
        <v>►</v>
      </c>
      <c r="BS232"/>
      <c r="BT232"/>
      <c r="BU232"/>
      <c r="BV232"/>
      <c r="BW232"/>
      <c r="BX232" s="1024"/>
      <c r="BY232"/>
      <c r="BZ232"/>
      <c r="CA232"/>
      <c r="CB232"/>
      <c r="CC232"/>
      <c r="CD232"/>
      <c r="CE232"/>
      <c r="CG232"/>
      <c r="CH232"/>
      <c r="CI232"/>
      <c r="CJ232"/>
      <c r="CK232"/>
      <c r="CL232"/>
      <c r="CM232"/>
      <c r="CO232"/>
      <c r="CP232"/>
      <c r="CQ232"/>
      <c r="CR232"/>
      <c r="CS232"/>
      <c r="CT232"/>
      <c r="CU232"/>
      <c r="CW232" s="3">
        <v>1</v>
      </c>
    </row>
    <row r="233" spans="1:101" s="877" customFormat="1" ht="21" customHeight="1">
      <c r="A233" s="1129" t="s">
        <v>22</v>
      </c>
      <c r="B233" s="1145" t="str">
        <f t="shared" si="104"/>
        <v>A</v>
      </c>
      <c r="C233" s="1190" cm="1">
        <f t="array" ref="C233">SUMPRODUCT(LEN(D233:J233))</f>
        <v>0</v>
      </c>
      <c r="D233" s="207"/>
      <c r="E233" s="212"/>
      <c r="F233" s="212"/>
      <c r="G233" s="212"/>
      <c r="H233" s="212"/>
      <c r="I233" s="212"/>
      <c r="J233" s="213"/>
      <c r="K233" s="528" t="s">
        <v>22</v>
      </c>
      <c r="L233" s="120" t="str">
        <f t="shared" si="123"/>
        <v>A</v>
      </c>
      <c r="M233" s="195" t="str">
        <f>M187</f>
        <v>M MILLE-FEUILLE meringue et chiboust pamplemousse aux fraises des bois | pâtisserie--ENTREMET| Auteur &gt; VOUS</v>
      </c>
      <c r="N233" s="195">
        <f>N187</f>
        <v>1</v>
      </c>
      <c r="O233" s="196" t="str">
        <f>O187</f>
        <v>coupe</v>
      </c>
      <c r="P233" s="197" t="str">
        <f>P187</f>
        <v>Recette mère ► MILLE-FEUILLE  aux fraises des bois</v>
      </c>
      <c r="Q233" s="207" t="s">
        <v>3394</v>
      </c>
      <c r="R233" s="212"/>
      <c r="S233" s="212"/>
      <c r="T233" s="212"/>
      <c r="U233" s="212"/>
      <c r="V233" s="212"/>
      <c r="W233" s="212"/>
      <c r="X233" s="212"/>
      <c r="Y233" s="213"/>
      <c r="Z233" s="1757" t="s">
        <v>1932</v>
      </c>
      <c r="AA233" s="1758"/>
      <c r="AB233" s="1758"/>
      <c r="AC233" s="1759"/>
      <c r="AD233" s="1230" t="str">
        <f t="shared" si="120"/>
        <v>►</v>
      </c>
      <c r="AE233" s="1231" t="str">
        <f t="shared" si="121"/>
        <v/>
      </c>
      <c r="AF233" s="1232">
        <f t="shared" si="106"/>
        <v>0</v>
      </c>
      <c r="AG233" s="1252">
        <f t="shared" si="111"/>
        <v>0</v>
      </c>
      <c r="AH233" s="1234">
        <f t="shared" si="112"/>
        <v>0</v>
      </c>
      <c r="AI233" s="1235">
        <f t="shared" si="113"/>
        <v>0</v>
      </c>
      <c r="AJ233" s="1235">
        <f t="shared" si="100"/>
        <v>0</v>
      </c>
      <c r="AK233" s="1253">
        <f t="shared" si="107"/>
        <v>0</v>
      </c>
      <c r="AL233" s="1254">
        <f t="shared" si="101"/>
        <v>0</v>
      </c>
      <c r="AM233" s="1268"/>
      <c r="AN233" s="1255" t="str">
        <f t="shared" si="119"/>
        <v/>
      </c>
      <c r="AO233" s="1256">
        <f t="shared" si="114"/>
        <v>0</v>
      </c>
      <c r="AP233" s="1257">
        <f t="shared" si="108"/>
        <v>0</v>
      </c>
      <c r="AQ233" s="1271" cm="1">
        <f t="array" ref="AQ233">IF(AF233&lt;&gt;1,0,IF(OR(AO233="",N(AO233)&lt;=0.000000001),"",IF(OR(AI233="",N(AI233)&lt;=0.000000001),0,IF(ISNUMBER(AO233),IFERROR(_xlfn.LET(_xlpm.r,_xlfn.XLOOKUP(U233,$BD$15:$BD$62,ROW($BD$15:$BD$62),_xlfn.XLOOKUP(U233,$BE$15:$BE$62,ROW($BE$15:$BE$62),_xlfn.XLOOKUP(U233,$BF$15:$BF$62,ROW($BF$15:$BF$62),""))),_xlpm.p,_xlpm.r-MIN(ROW($BD$15:$BD$62))+1,_xlpm.f,INDEX($BG$15:$BG$62,_xlpm.p),_xlpm.u,INDEX($BH$15:$BH$62,_xlpm.p),_xlpm.s,INDEX($BJ$15:$BJ$62,_xlpm.p),_xlpm.q,N(AO233)/_xlpm.f,IF(_xlpm.q&gt;=_xlpm.s,ROUND(_xlpm.q,1)&amp;" "&amp;U233&amp;" = "&amp;ROUND(_xlpm.q*_xlpm.f,1)&amp;" "&amp;_xlpm.u,ROUND(_xlpm.q,1)&amp;" "&amp;U233)),""),""))))</f>
        <v>0</v>
      </c>
      <c r="AR233" s="1259"/>
      <c r="AS233" s="1256">
        <f t="shared" si="98"/>
        <v>0</v>
      </c>
      <c r="AT233" s="1257" t="str">
        <f t="shared" si="115"/>
        <v/>
      </c>
      <c r="AU233" s="1260">
        <f t="shared" si="118"/>
        <v>0</v>
      </c>
      <c r="AV233" s="1261" t="str">
        <f t="shared" si="116"/>
        <v/>
      </c>
      <c r="AW233" s="1247"/>
      <c r="AX233" s="1262">
        <f t="shared" si="109"/>
        <v>0</v>
      </c>
      <c r="AY233" s="1249" t="str">
        <f t="shared" si="99"/>
        <v/>
      </c>
      <c r="AZ233" s="276" t="s">
        <v>22</v>
      </c>
      <c r="BA233" s="1221">
        <f t="shared" si="110"/>
        <v>0</v>
      </c>
      <c r="BB233" s="1222">
        <f t="shared" si="117"/>
        <v>0</v>
      </c>
      <c r="BC233"/>
      <c r="BL233"/>
      <c r="BM233"/>
      <c r="BN233"/>
      <c r="BO233"/>
      <c r="BP233"/>
      <c r="BQ233"/>
      <c r="BR233" s="1153" t="str">
        <f t="shared" si="105"/>
        <v>►</v>
      </c>
      <c r="BS233"/>
      <c r="BT233"/>
      <c r="BU233"/>
      <c r="BV233"/>
      <c r="BW233"/>
      <c r="BX233" s="1024"/>
      <c r="BY233"/>
      <c r="BZ233"/>
      <c r="CA233"/>
      <c r="CB233"/>
      <c r="CC233"/>
      <c r="CD233"/>
      <c r="CE233"/>
      <c r="CG233"/>
      <c r="CH233"/>
      <c r="CI233"/>
      <c r="CJ233"/>
      <c r="CK233"/>
      <c r="CL233"/>
      <c r="CM233"/>
      <c r="CO233"/>
      <c r="CP233"/>
      <c r="CQ233"/>
      <c r="CR233"/>
      <c r="CS233"/>
      <c r="CT233"/>
      <c r="CU233"/>
      <c r="CW233" s="3">
        <v>1</v>
      </c>
    </row>
    <row r="234" spans="1:101" s="877" customFormat="1" ht="21" customHeight="1">
      <c r="A234" s="1129" t="s">
        <v>22</v>
      </c>
      <c r="B234" s="1145" t="str">
        <f t="shared" si="104"/>
        <v>►</v>
      </c>
      <c r="C234" s="1190" cm="1">
        <f t="array" ref="C234">SUMPRODUCT(LEN(D234:J234))</f>
        <v>0</v>
      </c>
      <c r="D234" s="207"/>
      <c r="E234" s="212"/>
      <c r="F234" s="212"/>
      <c r="G234" s="212"/>
      <c r="H234" s="212"/>
      <c r="I234" s="212"/>
      <c r="J234" s="213"/>
      <c r="K234" s="528" t="s">
        <v>22</v>
      </c>
      <c r="L234" s="120" t="str">
        <f t="shared" si="123"/>
        <v>►</v>
      </c>
      <c r="M234" s="195" t="str">
        <f>M187</f>
        <v>M MILLE-FEUILLE meringue et chiboust pamplemousse aux fraises des bois | pâtisserie--ENTREMET| Auteur &gt; VOUS</v>
      </c>
      <c r="N234" s="195">
        <f>N187</f>
        <v>1</v>
      </c>
      <c r="O234" s="196" t="str">
        <f>O187</f>
        <v>coupe</v>
      </c>
      <c r="P234" s="197" t="str">
        <f>P187</f>
        <v>Recette mère ► MILLE-FEUILLE  aux fraises des bois</v>
      </c>
      <c r="Q234" s="207"/>
      <c r="R234" s="212"/>
      <c r="S234" s="212"/>
      <c r="T234" s="212"/>
      <c r="U234" s="212"/>
      <c r="V234" s="212"/>
      <c r="W234" s="212"/>
      <c r="X234" s="212"/>
      <c r="Y234" s="213"/>
      <c r="Z234" s="222" t="s">
        <v>199</v>
      </c>
      <c r="AA234" s="223"/>
      <c r="AB234" s="1277" t="s">
        <v>200</v>
      </c>
      <c r="AC234" s="233">
        <f>Z237*Z235</f>
        <v>225</v>
      </c>
      <c r="AD234" s="1230" t="str">
        <f t="shared" si="120"/>
        <v>►</v>
      </c>
      <c r="AE234" s="1231" t="str">
        <f t="shared" si="121"/>
        <v/>
      </c>
      <c r="AF234" s="1232">
        <f t="shared" si="106"/>
        <v>0</v>
      </c>
      <c r="AG234" s="1252">
        <f t="shared" si="111"/>
        <v>0</v>
      </c>
      <c r="AH234" s="1234">
        <f t="shared" si="112"/>
        <v>0</v>
      </c>
      <c r="AI234" s="1235">
        <f t="shared" si="113"/>
        <v>0</v>
      </c>
      <c r="AJ234" s="1235">
        <f t="shared" si="100"/>
        <v>0</v>
      </c>
      <c r="AK234" s="1237">
        <f t="shared" si="107"/>
        <v>0</v>
      </c>
      <c r="AL234" s="1238">
        <f t="shared" si="101"/>
        <v>0</v>
      </c>
      <c r="AM234" s="1268"/>
      <c r="AN234" s="1240" t="str">
        <f t="shared" si="119"/>
        <v/>
      </c>
      <c r="AO234" s="1241">
        <f t="shared" si="114"/>
        <v>0</v>
      </c>
      <c r="AP234" s="1242">
        <f t="shared" si="108"/>
        <v>0</v>
      </c>
      <c r="AQ234" s="1269" cm="1">
        <f t="array" ref="AQ234">IF(AF234&lt;&gt;1,0,IF(OR(AO234="",N(AO234)&lt;=0.000000001),"",IF(OR(AI234="",N(AI234)&lt;=0.000000001),0,IF(ISNUMBER(AO234),IFERROR(_xlfn.LET(_xlpm.r,_xlfn.XLOOKUP(U234,$BD$15:$BD$62,ROW($BD$15:$BD$62),_xlfn.XLOOKUP(U234,$BE$15:$BE$62,ROW($BE$15:$BE$62),_xlfn.XLOOKUP(U234,$BF$15:$BF$62,ROW($BF$15:$BF$62),""))),_xlpm.p,_xlpm.r-MIN(ROW($BD$15:$BD$62))+1,_xlpm.f,INDEX($BG$15:$BG$62,_xlpm.p),_xlpm.u,INDEX($BH$15:$BH$62,_xlpm.p),_xlpm.s,INDEX($BJ$15:$BJ$62,_xlpm.p),_xlpm.q,N(AO234)/_xlpm.f,IF(_xlpm.q&gt;=_xlpm.s,ROUND(_xlpm.q,1)&amp;" "&amp;U234&amp;" = "&amp;ROUND(_xlpm.q*_xlpm.f,1)&amp;" "&amp;_xlpm.u,ROUND(_xlpm.q,1)&amp;" "&amp;U234)),""),""))))</f>
        <v>0</v>
      </c>
      <c r="AR234" s="1259"/>
      <c r="AS234" s="1241">
        <f t="shared" si="98"/>
        <v>0</v>
      </c>
      <c r="AT234" s="1242" t="str">
        <f t="shared" si="115"/>
        <v/>
      </c>
      <c r="AU234" s="1245">
        <f t="shared" si="118"/>
        <v>0</v>
      </c>
      <c r="AV234" s="1246" t="str">
        <f t="shared" si="116"/>
        <v/>
      </c>
      <c r="AW234" s="1247"/>
      <c r="AX234" s="1248">
        <f t="shared" si="109"/>
        <v>0</v>
      </c>
      <c r="AY234" s="1249" t="str">
        <f t="shared" si="99"/>
        <v/>
      </c>
      <c r="AZ234" s="276" t="s">
        <v>22</v>
      </c>
      <c r="BA234" s="1221">
        <f t="shared" si="110"/>
        <v>0</v>
      </c>
      <c r="BB234" s="1222">
        <f t="shared" si="117"/>
        <v>0</v>
      </c>
      <c r="BC234"/>
      <c r="BL234"/>
      <c r="BM234"/>
      <c r="BN234"/>
      <c r="BO234"/>
      <c r="BP234"/>
      <c r="BQ234"/>
      <c r="BR234" s="1153" t="str">
        <f t="shared" si="105"/>
        <v>►</v>
      </c>
      <c r="BS234"/>
      <c r="BT234"/>
      <c r="BU234"/>
      <c r="BV234"/>
      <c r="BW234"/>
      <c r="BX234" s="1024"/>
      <c r="BY234"/>
      <c r="BZ234"/>
      <c r="CA234"/>
      <c r="CB234"/>
      <c r="CC234"/>
      <c r="CD234"/>
      <c r="CE234"/>
      <c r="CG234"/>
      <c r="CH234"/>
      <c r="CI234"/>
      <c r="CJ234"/>
      <c r="CK234"/>
      <c r="CL234"/>
      <c r="CM234"/>
      <c r="CO234"/>
      <c r="CP234"/>
      <c r="CQ234"/>
      <c r="CR234"/>
      <c r="CS234"/>
      <c r="CT234"/>
      <c r="CU234"/>
      <c r="CW234" s="3">
        <v>1</v>
      </c>
    </row>
    <row r="235" spans="1:101" s="877" customFormat="1" ht="21" customHeight="1">
      <c r="A235" s="1129" t="s">
        <v>22</v>
      </c>
      <c r="B235" s="1145" t="str">
        <f t="shared" si="104"/>
        <v>A</v>
      </c>
      <c r="C235" s="1190" cm="1">
        <f t="array" ref="C235">SUMPRODUCT(LEN(D235:J235))</f>
        <v>0</v>
      </c>
      <c r="D235" s="207"/>
      <c r="E235" s="212"/>
      <c r="F235" s="212"/>
      <c r="G235" s="212"/>
      <c r="H235" s="212"/>
      <c r="I235" s="212"/>
      <c r="J235" s="213"/>
      <c r="K235" s="528" t="s">
        <v>22</v>
      </c>
      <c r="L235" s="120" t="str">
        <f t="shared" si="123"/>
        <v>A</v>
      </c>
      <c r="M235" s="195" t="str">
        <f>M187</f>
        <v>M MILLE-FEUILLE meringue et chiboust pamplemousse aux fraises des bois | pâtisserie--ENTREMET| Auteur &gt; VOUS</v>
      </c>
      <c r="N235" s="195">
        <f>N187</f>
        <v>1</v>
      </c>
      <c r="O235" s="196" t="str">
        <f>O187</f>
        <v>coupe</v>
      </c>
      <c r="P235" s="197" t="str">
        <f>P187</f>
        <v>Recette mère ► MILLE-FEUILLE  aux fraises des bois</v>
      </c>
      <c r="Q235" s="207" t="s">
        <v>3395</v>
      </c>
      <c r="R235" s="212"/>
      <c r="S235" s="212"/>
      <c r="T235" s="212"/>
      <c r="U235" s="212"/>
      <c r="V235" s="212"/>
      <c r="W235" s="212"/>
      <c r="X235" s="212"/>
      <c r="Y235" s="213"/>
      <c r="Z235" s="224">
        <v>150</v>
      </c>
      <c r="AA235" s="225" t="s">
        <v>201</v>
      </c>
      <c r="AB235" s="1760" t="s">
        <v>958</v>
      </c>
      <c r="AC235" s="1761"/>
      <c r="AD235" s="1230" t="str">
        <f t="shared" si="120"/>
        <v>►</v>
      </c>
      <c r="AE235" s="1231" t="str">
        <f t="shared" si="121"/>
        <v/>
      </c>
      <c r="AF235" s="1232">
        <f t="shared" si="106"/>
        <v>0</v>
      </c>
      <c r="AG235" s="1252">
        <f t="shared" si="111"/>
        <v>0</v>
      </c>
      <c r="AH235" s="1234">
        <f t="shared" si="112"/>
        <v>0</v>
      </c>
      <c r="AI235" s="1235">
        <f t="shared" si="113"/>
        <v>0</v>
      </c>
      <c r="AJ235" s="1235">
        <f t="shared" si="100"/>
        <v>0</v>
      </c>
      <c r="AK235" s="1253">
        <f t="shared" si="107"/>
        <v>0</v>
      </c>
      <c r="AL235" s="1254">
        <f t="shared" si="101"/>
        <v>0</v>
      </c>
      <c r="AM235" s="1268"/>
      <c r="AN235" s="1255" t="str">
        <f t="shared" si="119"/>
        <v/>
      </c>
      <c r="AO235" s="1256">
        <f t="shared" si="114"/>
        <v>0</v>
      </c>
      <c r="AP235" s="1257">
        <f t="shared" si="108"/>
        <v>0</v>
      </c>
      <c r="AQ235" s="1271" cm="1">
        <f t="array" ref="AQ235">IF(AF235&lt;&gt;1,0,IF(OR(AO235="",N(AO235)&lt;=0.000000001),"",IF(OR(AI235="",N(AI235)&lt;=0.000000001),0,IF(ISNUMBER(AO235),IFERROR(_xlfn.LET(_xlpm.r,_xlfn.XLOOKUP(U235,$BD$15:$BD$62,ROW($BD$15:$BD$62),_xlfn.XLOOKUP(U235,$BE$15:$BE$62,ROW($BE$15:$BE$62),_xlfn.XLOOKUP(U235,$BF$15:$BF$62,ROW($BF$15:$BF$62),""))),_xlpm.p,_xlpm.r-MIN(ROW($BD$15:$BD$62))+1,_xlpm.f,INDEX($BG$15:$BG$62,_xlpm.p),_xlpm.u,INDEX($BH$15:$BH$62,_xlpm.p),_xlpm.s,INDEX($BJ$15:$BJ$62,_xlpm.p),_xlpm.q,N(AO235)/_xlpm.f,IF(_xlpm.q&gt;=_xlpm.s,ROUND(_xlpm.q,1)&amp;" "&amp;U235&amp;" = "&amp;ROUND(_xlpm.q*_xlpm.f,1)&amp;" "&amp;_xlpm.u,ROUND(_xlpm.q,1)&amp;" "&amp;U235)),""),""))))</f>
        <v>0</v>
      </c>
      <c r="AR235" s="1259"/>
      <c r="AS235" s="1256">
        <f t="shared" si="98"/>
        <v>0</v>
      </c>
      <c r="AT235" s="1257" t="str">
        <f t="shared" si="115"/>
        <v/>
      </c>
      <c r="AU235" s="1260">
        <f t="shared" si="118"/>
        <v>0</v>
      </c>
      <c r="AV235" s="1261" t="str">
        <f t="shared" si="116"/>
        <v/>
      </c>
      <c r="AW235" s="1247"/>
      <c r="AX235" s="1262">
        <f t="shared" si="109"/>
        <v>0</v>
      </c>
      <c r="AY235" s="1249" t="str">
        <f t="shared" si="99"/>
        <v/>
      </c>
      <c r="AZ235" s="276" t="s">
        <v>22</v>
      </c>
      <c r="BA235" s="1221">
        <f t="shared" si="110"/>
        <v>0</v>
      </c>
      <c r="BB235" s="1222">
        <f t="shared" si="117"/>
        <v>0</v>
      </c>
      <c r="BC235"/>
      <c r="BL235"/>
      <c r="BM235"/>
      <c r="BN235"/>
      <c r="BO235"/>
      <c r="BP235"/>
      <c r="BQ235"/>
      <c r="BR235" s="1153" t="str">
        <f t="shared" si="105"/>
        <v>►</v>
      </c>
      <c r="BS235"/>
      <c r="BT235"/>
      <c r="BU235"/>
      <c r="BV235"/>
      <c r="BW235"/>
      <c r="BX235" s="1024"/>
      <c r="BY235"/>
      <c r="BZ235"/>
      <c r="CA235"/>
      <c r="CB235"/>
      <c r="CC235"/>
      <c r="CD235"/>
      <c r="CE235"/>
      <c r="CG235"/>
      <c r="CH235"/>
      <c r="CI235"/>
      <c r="CJ235"/>
      <c r="CK235"/>
      <c r="CL235"/>
      <c r="CM235"/>
      <c r="CO235"/>
      <c r="CP235"/>
      <c r="CQ235"/>
      <c r="CR235"/>
      <c r="CS235"/>
      <c r="CT235"/>
      <c r="CU235"/>
      <c r="CW235" s="3">
        <v>1</v>
      </c>
    </row>
    <row r="236" spans="1:101" ht="21" customHeight="1">
      <c r="A236" s="1129" t="s">
        <v>22</v>
      </c>
      <c r="B236" s="1145" t="str">
        <f t="shared" si="104"/>
        <v>A</v>
      </c>
      <c r="C236" s="1190" cm="1">
        <f t="array" ref="C236">SUMPRODUCT(LEN(D236:J236))</f>
        <v>0</v>
      </c>
      <c r="D236" s="207"/>
      <c r="E236" s="212"/>
      <c r="F236" s="212"/>
      <c r="G236" s="212"/>
      <c r="H236" s="212"/>
      <c r="I236" s="212"/>
      <c r="J236" s="213"/>
      <c r="K236" s="528" t="s">
        <v>22</v>
      </c>
      <c r="L236" s="120" t="str">
        <f t="shared" si="123"/>
        <v>A</v>
      </c>
      <c r="M236" s="195" t="str">
        <f>M187</f>
        <v>M MILLE-FEUILLE meringue et chiboust pamplemousse aux fraises des bois | pâtisserie--ENTREMET| Auteur &gt; VOUS</v>
      </c>
      <c r="N236" s="195">
        <f>N187</f>
        <v>1</v>
      </c>
      <c r="O236" s="196" t="str">
        <f>O187</f>
        <v>coupe</v>
      </c>
      <c r="P236" s="197" t="str">
        <f>P187</f>
        <v>Recette mère ► MILLE-FEUILLE  aux fraises des bois</v>
      </c>
      <c r="Q236" s="207" t="s">
        <v>3401</v>
      </c>
      <c r="R236" s="212"/>
      <c r="S236" s="212"/>
      <c r="T236" s="212"/>
      <c r="U236" s="212"/>
      <c r="V236" s="212"/>
      <c r="W236" s="212"/>
      <c r="X236" s="212"/>
      <c r="Y236" s="213"/>
      <c r="Z236" s="1762" t="s">
        <v>439</v>
      </c>
      <c r="AA236" s="1763"/>
      <c r="AB236" s="1279" t="s">
        <v>1936</v>
      </c>
      <c r="AC236" s="229"/>
      <c r="AD236" s="1230" t="str">
        <f t="shared" si="120"/>
        <v>►</v>
      </c>
      <c r="AE236" s="1231" t="str">
        <f t="shared" si="121"/>
        <v/>
      </c>
      <c r="AF236" s="1232">
        <f t="shared" si="106"/>
        <v>0</v>
      </c>
      <c r="AG236" s="1252">
        <f t="shared" si="111"/>
        <v>0</v>
      </c>
      <c r="AH236" s="1234">
        <f t="shared" si="112"/>
        <v>0</v>
      </c>
      <c r="AI236" s="1235">
        <f t="shared" si="113"/>
        <v>0</v>
      </c>
      <c r="AJ236" s="1235">
        <f t="shared" si="100"/>
        <v>0</v>
      </c>
      <c r="AK236" s="1237">
        <f t="shared" si="107"/>
        <v>0</v>
      </c>
      <c r="AL236" s="1238">
        <f t="shared" si="101"/>
        <v>0</v>
      </c>
      <c r="AM236" s="1268"/>
      <c r="AN236" s="1240" t="str">
        <f t="shared" si="119"/>
        <v/>
      </c>
      <c r="AO236" s="1241">
        <f t="shared" si="114"/>
        <v>0</v>
      </c>
      <c r="AP236" s="1242">
        <f t="shared" si="108"/>
        <v>0</v>
      </c>
      <c r="AQ236" s="1269" cm="1">
        <f t="array" ref="AQ236">IF(AF236&lt;&gt;1,0,IF(OR(AO236="",N(AO236)&lt;=0.000000001),"",IF(OR(AI236="",N(AI236)&lt;=0.000000001),0,IF(ISNUMBER(AO236),IFERROR(_xlfn.LET(_xlpm.r,_xlfn.XLOOKUP(U236,$BD$15:$BD$62,ROW($BD$15:$BD$62),_xlfn.XLOOKUP(U236,$BE$15:$BE$62,ROW($BE$15:$BE$62),_xlfn.XLOOKUP(U236,$BF$15:$BF$62,ROW($BF$15:$BF$62),""))),_xlpm.p,_xlpm.r-MIN(ROW($BD$15:$BD$62))+1,_xlpm.f,INDEX($BG$15:$BG$62,_xlpm.p),_xlpm.u,INDEX($BH$15:$BH$62,_xlpm.p),_xlpm.s,INDEX($BJ$15:$BJ$62,_xlpm.p),_xlpm.q,N(AO236)/_xlpm.f,IF(_xlpm.q&gt;=_xlpm.s,ROUND(_xlpm.q,1)&amp;" "&amp;U236&amp;" = "&amp;ROUND(_xlpm.q*_xlpm.f,1)&amp;" "&amp;_xlpm.u,ROUND(_xlpm.q,1)&amp;" "&amp;U236)),""),""))))</f>
        <v>0</v>
      </c>
      <c r="AR236" s="1259"/>
      <c r="AS236" s="1241">
        <f t="shared" si="98"/>
        <v>0</v>
      </c>
      <c r="AT236" s="1242" t="str">
        <f t="shared" si="115"/>
        <v/>
      </c>
      <c r="AU236" s="1245">
        <f t="shared" si="118"/>
        <v>0</v>
      </c>
      <c r="AV236" s="1246" t="str">
        <f t="shared" si="116"/>
        <v/>
      </c>
      <c r="AW236" s="1247"/>
      <c r="AX236" s="1248">
        <f t="shared" si="109"/>
        <v>0</v>
      </c>
      <c r="AY236" s="1249" t="str">
        <f t="shared" si="99"/>
        <v/>
      </c>
      <c r="AZ236" s="276" t="s">
        <v>22</v>
      </c>
      <c r="BA236" s="1221">
        <f t="shared" si="110"/>
        <v>0</v>
      </c>
      <c r="BB236" s="1222">
        <f t="shared" si="117"/>
        <v>0</v>
      </c>
      <c r="BC236"/>
      <c r="BD236" s="877"/>
      <c r="BE236" s="877"/>
      <c r="BF236" s="877"/>
      <c r="BG236" s="877"/>
      <c r="BH236" s="877"/>
      <c r="BI236" s="877"/>
      <c r="BJ236" s="877"/>
      <c r="BK236" s="877"/>
      <c r="BR236" s="1153" t="str">
        <f t="shared" si="105"/>
        <v>►</v>
      </c>
      <c r="BW236"/>
      <c r="BX236" s="1024"/>
      <c r="CF236" s="877"/>
      <c r="CN236" s="877"/>
      <c r="CV236" s="877"/>
      <c r="CW236" s="3">
        <v>1</v>
      </c>
    </row>
    <row r="237" spans="1:101" ht="21" customHeight="1">
      <c r="A237" s="1129" t="s">
        <v>22</v>
      </c>
      <c r="B237" s="1145" t="str">
        <f t="shared" si="104"/>
        <v>A</v>
      </c>
      <c r="C237" s="1190" cm="1">
        <f t="array" ref="C237">SUMPRODUCT(LEN(D237:J237))</f>
        <v>0</v>
      </c>
      <c r="D237" s="207"/>
      <c r="E237" s="212"/>
      <c r="F237" s="212"/>
      <c r="G237" s="212"/>
      <c r="H237" s="212"/>
      <c r="I237" s="212"/>
      <c r="J237" s="213"/>
      <c r="K237" s="528" t="s">
        <v>22</v>
      </c>
      <c r="L237" s="120" t="str">
        <f t="shared" si="123"/>
        <v>A</v>
      </c>
      <c r="M237" s="195" t="str">
        <f>M187</f>
        <v>M MILLE-FEUILLE meringue et chiboust pamplemousse aux fraises des bois | pâtisserie--ENTREMET| Auteur &gt; VOUS</v>
      </c>
      <c r="N237" s="195">
        <f>N187</f>
        <v>1</v>
      </c>
      <c r="O237" s="196" t="str">
        <f>O187</f>
        <v>coupe</v>
      </c>
      <c r="P237" s="197" t="str">
        <f>P187</f>
        <v>Recette mère ► MILLE-FEUILLE  aux fraises des bois</v>
      </c>
      <c r="Q237" s="207" t="s">
        <v>3402</v>
      </c>
      <c r="R237" s="212"/>
      <c r="S237" s="212"/>
      <c r="T237" s="212"/>
      <c r="U237" s="212"/>
      <c r="V237" s="212"/>
      <c r="W237" s="212"/>
      <c r="X237" s="212"/>
      <c r="Y237" s="213"/>
      <c r="Z237" s="230">
        <v>1.5</v>
      </c>
      <c r="AA237" s="231" t="str">
        <f>"&lt; Nb de "&amp;AB235&amp;" par personne "</f>
        <v xml:space="preserve">&lt; Nb de tranches par personne </v>
      </c>
      <c r="AB237" s="232"/>
      <c r="AC237" s="838"/>
      <c r="AD237" s="1230" t="str">
        <f t="shared" si="120"/>
        <v>►</v>
      </c>
      <c r="AE237" s="1231" t="str">
        <f t="shared" si="121"/>
        <v/>
      </c>
      <c r="AF237" s="1232">
        <f t="shared" si="106"/>
        <v>0</v>
      </c>
      <c r="AG237" s="1252">
        <f t="shared" si="111"/>
        <v>0</v>
      </c>
      <c r="AH237" s="1234">
        <f t="shared" si="112"/>
        <v>0</v>
      </c>
      <c r="AI237" s="1235">
        <f t="shared" si="113"/>
        <v>0</v>
      </c>
      <c r="AJ237" s="1235">
        <f t="shared" si="100"/>
        <v>0</v>
      </c>
      <c r="AK237" s="1253">
        <f t="shared" si="107"/>
        <v>0</v>
      </c>
      <c r="AL237" s="1254">
        <f t="shared" si="101"/>
        <v>0</v>
      </c>
      <c r="AM237" s="1268"/>
      <c r="AN237" s="1255" t="str">
        <f t="shared" si="119"/>
        <v/>
      </c>
      <c r="AO237" s="1256">
        <f t="shared" si="114"/>
        <v>0</v>
      </c>
      <c r="AP237" s="1257">
        <f t="shared" si="108"/>
        <v>0</v>
      </c>
      <c r="AQ237" s="1271" cm="1">
        <f t="array" ref="AQ237">IF(AF237&lt;&gt;1,0,IF(OR(AO237="",N(AO237)&lt;=0.000000001),"",IF(OR(AI237="",N(AI237)&lt;=0.000000001),0,IF(ISNUMBER(AO237),IFERROR(_xlfn.LET(_xlpm.r,_xlfn.XLOOKUP(U237,$BD$15:$BD$62,ROW($BD$15:$BD$62),_xlfn.XLOOKUP(U237,$BE$15:$BE$62,ROW($BE$15:$BE$62),_xlfn.XLOOKUP(U237,$BF$15:$BF$62,ROW($BF$15:$BF$62),""))),_xlpm.p,_xlpm.r-MIN(ROW($BD$15:$BD$62))+1,_xlpm.f,INDEX($BG$15:$BG$62,_xlpm.p),_xlpm.u,INDEX($BH$15:$BH$62,_xlpm.p),_xlpm.s,INDEX($BJ$15:$BJ$62,_xlpm.p),_xlpm.q,N(AO237)/_xlpm.f,IF(_xlpm.q&gt;=_xlpm.s,ROUND(_xlpm.q,1)&amp;" "&amp;U237&amp;" = "&amp;ROUND(_xlpm.q*_xlpm.f,1)&amp;" "&amp;_xlpm.u,ROUND(_xlpm.q,1)&amp;" "&amp;U237)),""),""))))</f>
        <v>0</v>
      </c>
      <c r="AR237" s="1259"/>
      <c r="AS237" s="1256">
        <f t="shared" si="98"/>
        <v>0</v>
      </c>
      <c r="AT237" s="1257" t="str">
        <f t="shared" si="115"/>
        <v/>
      </c>
      <c r="AU237" s="1260">
        <f t="shared" si="118"/>
        <v>0</v>
      </c>
      <c r="AV237" s="1261" t="str">
        <f t="shared" si="116"/>
        <v/>
      </c>
      <c r="AW237" s="1247"/>
      <c r="AX237" s="1262">
        <f t="shared" si="109"/>
        <v>0</v>
      </c>
      <c r="AY237" s="1249" t="str">
        <f t="shared" si="99"/>
        <v/>
      </c>
      <c r="AZ237" s="276" t="s">
        <v>22</v>
      </c>
      <c r="BA237" s="1221">
        <f t="shared" si="110"/>
        <v>0</v>
      </c>
      <c r="BB237" s="1222">
        <f t="shared" si="117"/>
        <v>0</v>
      </c>
      <c r="BC237"/>
      <c r="BD237" s="877"/>
      <c r="BE237" s="877"/>
      <c r="BF237" s="877"/>
      <c r="BG237" s="877"/>
      <c r="BH237" s="877"/>
      <c r="BI237" s="877"/>
      <c r="BJ237" s="877"/>
      <c r="BK237" s="877"/>
      <c r="BR237" s="1153" t="str">
        <f t="shared" si="105"/>
        <v>►</v>
      </c>
      <c r="BW237"/>
      <c r="BX237" s="1024"/>
      <c r="CF237" s="877"/>
      <c r="CN237" s="877"/>
      <c r="CV237" s="877"/>
      <c r="CW237" s="3">
        <v>1</v>
      </c>
    </row>
    <row r="238" spans="1:101" ht="21" customHeight="1">
      <c r="A238" s="1129" t="s">
        <v>22</v>
      </c>
      <c r="B238" s="1145" t="str">
        <f t="shared" si="104"/>
        <v>A</v>
      </c>
      <c r="C238" s="1190" cm="1">
        <f t="array" ref="C238">SUMPRODUCT(LEN(D238:J238))</f>
        <v>0</v>
      </c>
      <c r="D238" s="207"/>
      <c r="E238" s="212"/>
      <c r="F238" s="212"/>
      <c r="G238" s="212"/>
      <c r="H238" s="212"/>
      <c r="I238" s="212"/>
      <c r="J238" s="213"/>
      <c r="K238" s="528" t="s">
        <v>22</v>
      </c>
      <c r="L238" s="120" t="str">
        <f t="shared" si="123"/>
        <v>A</v>
      </c>
      <c r="M238" s="195" t="str">
        <f>M187</f>
        <v>M MILLE-FEUILLE meringue et chiboust pamplemousse aux fraises des bois | pâtisserie--ENTREMET| Auteur &gt; VOUS</v>
      </c>
      <c r="N238" s="195">
        <f>N187</f>
        <v>1</v>
      </c>
      <c r="O238" s="196" t="str">
        <f>O187</f>
        <v>coupe</v>
      </c>
      <c r="P238" s="197" t="str">
        <f>P187</f>
        <v>Recette mère ► MILLE-FEUILLE  aux fraises des bois</v>
      </c>
      <c r="Q238" s="207" t="s">
        <v>3403</v>
      </c>
      <c r="R238" s="212"/>
      <c r="S238" s="212"/>
      <c r="T238" s="212"/>
      <c r="U238" s="212"/>
      <c r="V238" s="212"/>
      <c r="W238" s="212"/>
      <c r="X238" s="212"/>
      <c r="Y238" s="213"/>
      <c r="Z238" s="234">
        <v>27</v>
      </c>
      <c r="AA238" s="231" t="str">
        <f>"&lt; Nb "&amp;AB235&amp;" dans 1 " &amp;Z236</f>
        <v>&lt; Nb tranches dans 1 Gastro 1/1</v>
      </c>
      <c r="AB238" s="235"/>
      <c r="AC238" s="233"/>
      <c r="AD238" s="1230" t="str">
        <f t="shared" si="120"/>
        <v>►</v>
      </c>
      <c r="AE238" s="1231" t="str">
        <f t="shared" si="121"/>
        <v/>
      </c>
      <c r="AF238" s="1232">
        <f t="shared" si="106"/>
        <v>0</v>
      </c>
      <c r="AG238" s="1252">
        <f t="shared" si="111"/>
        <v>0</v>
      </c>
      <c r="AH238" s="1234">
        <f t="shared" si="112"/>
        <v>0</v>
      </c>
      <c r="AI238" s="1235">
        <f t="shared" si="113"/>
        <v>0</v>
      </c>
      <c r="AJ238" s="1235">
        <f t="shared" si="100"/>
        <v>0</v>
      </c>
      <c r="AK238" s="1237">
        <f t="shared" si="107"/>
        <v>0</v>
      </c>
      <c r="AL238" s="1238">
        <f t="shared" si="101"/>
        <v>0</v>
      </c>
      <c r="AM238" s="1268"/>
      <c r="AN238" s="1240" t="str">
        <f t="shared" si="119"/>
        <v/>
      </c>
      <c r="AO238" s="1241">
        <f t="shared" si="114"/>
        <v>0</v>
      </c>
      <c r="AP238" s="1242">
        <f t="shared" si="108"/>
        <v>0</v>
      </c>
      <c r="AQ238" s="1269" cm="1">
        <f t="array" ref="AQ238">IF(AF238&lt;&gt;1,0,IF(OR(AO238="",N(AO238)&lt;=0.000000001),"",IF(OR(AI238="",N(AI238)&lt;=0.000000001),0,IF(ISNUMBER(AO238),IFERROR(_xlfn.LET(_xlpm.r,_xlfn.XLOOKUP(U238,$BD$15:$BD$62,ROW($BD$15:$BD$62),_xlfn.XLOOKUP(U238,$BE$15:$BE$62,ROW($BE$15:$BE$62),_xlfn.XLOOKUP(U238,$BF$15:$BF$62,ROW($BF$15:$BF$62),""))),_xlpm.p,_xlpm.r-MIN(ROW($BD$15:$BD$62))+1,_xlpm.f,INDEX($BG$15:$BG$62,_xlpm.p),_xlpm.u,INDEX($BH$15:$BH$62,_xlpm.p),_xlpm.s,INDEX($BJ$15:$BJ$62,_xlpm.p),_xlpm.q,N(AO238)/_xlpm.f,IF(_xlpm.q&gt;=_xlpm.s,ROUND(_xlpm.q,1)&amp;" "&amp;U238&amp;" = "&amp;ROUND(_xlpm.q*_xlpm.f,1)&amp;" "&amp;_xlpm.u,ROUND(_xlpm.q,1)&amp;" "&amp;U238)),""),""))))</f>
        <v>0</v>
      </c>
      <c r="AR238" s="1259"/>
      <c r="AS238" s="1241">
        <f t="shared" si="98"/>
        <v>0</v>
      </c>
      <c r="AT238" s="1242" t="str">
        <f t="shared" si="115"/>
        <v/>
      </c>
      <c r="AU238" s="1245">
        <f t="shared" si="118"/>
        <v>0</v>
      </c>
      <c r="AV238" s="1246" t="str">
        <f t="shared" si="116"/>
        <v/>
      </c>
      <c r="AW238" s="1247"/>
      <c r="AX238" s="1248">
        <f t="shared" si="109"/>
        <v>0</v>
      </c>
      <c r="AY238" s="1249" t="str">
        <f t="shared" si="99"/>
        <v/>
      </c>
      <c r="AZ238" s="276" t="s">
        <v>22</v>
      </c>
      <c r="BA238" s="1221">
        <f t="shared" si="110"/>
        <v>0</v>
      </c>
      <c r="BB238" s="1222">
        <f t="shared" si="117"/>
        <v>0</v>
      </c>
      <c r="BC238"/>
      <c r="BD238" s="877"/>
      <c r="BE238" s="877"/>
      <c r="BF238" s="877"/>
      <c r="BG238" s="877"/>
      <c r="BH238" s="877"/>
      <c r="BI238" s="877"/>
      <c r="BJ238" s="877"/>
      <c r="BK238" s="877"/>
      <c r="BR238" s="1153" t="str">
        <f t="shared" si="105"/>
        <v>►</v>
      </c>
      <c r="BW238"/>
      <c r="BX238" s="1024"/>
      <c r="CF238" s="877"/>
      <c r="CN238" s="877"/>
      <c r="CV238" s="877"/>
      <c r="CW238" s="3">
        <v>1</v>
      </c>
    </row>
    <row r="239" spans="1:101" ht="21" customHeight="1">
      <c r="A239" s="1129" t="s">
        <v>22</v>
      </c>
      <c r="B239" s="1145" t="str">
        <f t="shared" si="104"/>
        <v>A</v>
      </c>
      <c r="C239" s="1190" cm="1">
        <f t="array" ref="C239">SUMPRODUCT(LEN(D239:J239))</f>
        <v>0</v>
      </c>
      <c r="D239" s="207"/>
      <c r="E239" s="212"/>
      <c r="F239" s="212"/>
      <c r="G239" s="212"/>
      <c r="H239" s="212"/>
      <c r="I239" s="212"/>
      <c r="J239" s="213"/>
      <c r="K239" s="528" t="s">
        <v>22</v>
      </c>
      <c r="L239" s="120" t="str">
        <f t="shared" si="123"/>
        <v>A</v>
      </c>
      <c r="M239" s="195" t="str">
        <f>M187</f>
        <v>M MILLE-FEUILLE meringue et chiboust pamplemousse aux fraises des bois | pâtisserie--ENTREMET| Auteur &gt; VOUS</v>
      </c>
      <c r="N239" s="195">
        <f>N187</f>
        <v>1</v>
      </c>
      <c r="O239" s="196" t="str">
        <f>O187</f>
        <v>coupe</v>
      </c>
      <c r="P239" s="197" t="str">
        <f>P187</f>
        <v>Recette mère ► MILLE-FEUILLE  aux fraises des bois</v>
      </c>
      <c r="Q239" s="207" t="s">
        <v>3404</v>
      </c>
      <c r="R239" s="212"/>
      <c r="S239" s="212"/>
      <c r="T239" s="212"/>
      <c r="U239" s="212"/>
      <c r="V239" s="212"/>
      <c r="W239" s="212"/>
      <c r="X239" s="212"/>
      <c r="Y239" s="213"/>
      <c r="Z239" s="1764" t="str">
        <f>IF(OR(Z238="",AC234=0),"",INT(AC234/Z238) &amp; " " &amp; Z236 &amp; " de " &amp; Z238 &amp; " " &amp; AB235 &amp; IF(MOD(AC234,Z238)&gt;0," + 1 " &amp; Z236 &amp; " de " &amp; TEXT(MOD(AC234,Z238),"0.00") &amp; " " &amp; AB235,""))</f>
        <v>8 Gastro 1/1 de 27 tranches + 1 Gastro 1/1 de 9.00 tranches</v>
      </c>
      <c r="AA239" s="1765"/>
      <c r="AB239" s="1765"/>
      <c r="AC239" s="1766"/>
      <c r="AD239" s="1230" t="str">
        <f t="shared" si="120"/>
        <v>►</v>
      </c>
      <c r="AE239" s="1231" t="str">
        <f t="shared" si="121"/>
        <v/>
      </c>
      <c r="AF239" s="1232">
        <f t="shared" si="106"/>
        <v>0</v>
      </c>
      <c r="AG239" s="1252">
        <f t="shared" si="111"/>
        <v>0</v>
      </c>
      <c r="AH239" s="1234">
        <f t="shared" si="112"/>
        <v>0</v>
      </c>
      <c r="AI239" s="1235">
        <f t="shared" si="113"/>
        <v>0</v>
      </c>
      <c r="AJ239" s="1235">
        <f t="shared" si="100"/>
        <v>0</v>
      </c>
      <c r="AK239" s="1253">
        <f t="shared" si="107"/>
        <v>0</v>
      </c>
      <c r="AL239" s="1254">
        <f t="shared" si="101"/>
        <v>0</v>
      </c>
      <c r="AM239" s="1268"/>
      <c r="AN239" s="1255" t="str">
        <f t="shared" si="119"/>
        <v/>
      </c>
      <c r="AO239" s="1256">
        <f t="shared" si="114"/>
        <v>0</v>
      </c>
      <c r="AP239" s="1257">
        <f t="shared" si="108"/>
        <v>0</v>
      </c>
      <c r="AQ239" s="1271" cm="1">
        <f t="array" ref="AQ239">IF(AF239&lt;&gt;1,0,IF(OR(AO239="",N(AO239)&lt;=0.000000001),"",IF(OR(AI239="",N(AI239)&lt;=0.000000001),0,IF(ISNUMBER(AO239),IFERROR(_xlfn.LET(_xlpm.r,_xlfn.XLOOKUP(U239,$BD$15:$BD$62,ROW($BD$15:$BD$62),_xlfn.XLOOKUP(U239,$BE$15:$BE$62,ROW($BE$15:$BE$62),_xlfn.XLOOKUP(U239,$BF$15:$BF$62,ROW($BF$15:$BF$62),""))),_xlpm.p,_xlpm.r-MIN(ROW($BD$15:$BD$62))+1,_xlpm.f,INDEX($BG$15:$BG$62,_xlpm.p),_xlpm.u,INDEX($BH$15:$BH$62,_xlpm.p),_xlpm.s,INDEX($BJ$15:$BJ$62,_xlpm.p),_xlpm.q,N(AO239)/_xlpm.f,IF(_xlpm.q&gt;=_xlpm.s,ROUND(_xlpm.q,1)&amp;" "&amp;U239&amp;" = "&amp;ROUND(_xlpm.q*_xlpm.f,1)&amp;" "&amp;_xlpm.u,ROUND(_xlpm.q,1)&amp;" "&amp;U239)),""),""))))</f>
        <v>0</v>
      </c>
      <c r="AR239" s="1259"/>
      <c r="AS239" s="1256">
        <f t="shared" si="98"/>
        <v>0</v>
      </c>
      <c r="AT239" s="1257" t="str">
        <f t="shared" si="115"/>
        <v/>
      </c>
      <c r="AU239" s="1260">
        <f t="shared" si="118"/>
        <v>0</v>
      </c>
      <c r="AV239" s="1261" t="str">
        <f t="shared" si="116"/>
        <v/>
      </c>
      <c r="AW239" s="1247"/>
      <c r="AX239" s="1262">
        <f t="shared" si="109"/>
        <v>0</v>
      </c>
      <c r="AY239" s="1249" t="str">
        <f t="shared" si="99"/>
        <v/>
      </c>
      <c r="AZ239" s="276" t="s">
        <v>22</v>
      </c>
      <c r="BA239" s="1221">
        <f t="shared" si="110"/>
        <v>0</v>
      </c>
      <c r="BB239" s="1222">
        <f t="shared" si="117"/>
        <v>0</v>
      </c>
      <c r="BC239"/>
      <c r="BD239" s="877"/>
      <c r="BE239" s="877"/>
      <c r="BF239" s="877"/>
      <c r="BG239" s="877"/>
      <c r="BH239" s="877"/>
      <c r="BI239" s="877"/>
      <c r="BJ239" s="877"/>
      <c r="BK239" s="877"/>
      <c r="BR239" s="1153" t="str">
        <f t="shared" si="105"/>
        <v>►</v>
      </c>
      <c r="BW239"/>
      <c r="BX239" s="1024"/>
      <c r="CF239" s="877"/>
      <c r="CN239" s="877"/>
      <c r="CV239" s="877"/>
      <c r="CW239" s="3">
        <v>1</v>
      </c>
    </row>
    <row r="240" spans="1:101" ht="21" customHeight="1">
      <c r="A240" s="1129" t="s">
        <v>22</v>
      </c>
      <c r="B240" s="1145" t="str">
        <f t="shared" si="104"/>
        <v>A</v>
      </c>
      <c r="C240" s="1190" cm="1">
        <f t="array" ref="C240">SUMPRODUCT(LEN(D240:J240))</f>
        <v>0</v>
      </c>
      <c r="D240" s="207"/>
      <c r="E240" s="212"/>
      <c r="F240" s="212"/>
      <c r="G240" s="212"/>
      <c r="H240" s="212"/>
      <c r="I240" s="212"/>
      <c r="J240" s="213"/>
      <c r="K240" s="528"/>
      <c r="L240" s="120" t="str">
        <f t="shared" si="123"/>
        <v>A</v>
      </c>
      <c r="M240" s="195" t="str">
        <f>M187</f>
        <v>M MILLE-FEUILLE meringue et chiboust pamplemousse aux fraises des bois | pâtisserie--ENTREMET| Auteur &gt; VOUS</v>
      </c>
      <c r="N240" s="195">
        <f>N187</f>
        <v>1</v>
      </c>
      <c r="O240" s="196" t="str">
        <f>O187</f>
        <v>coupe</v>
      </c>
      <c r="P240" s="197" t="str">
        <f>P187</f>
        <v>Recette mère ► MILLE-FEUILLE  aux fraises des bois</v>
      </c>
      <c r="Q240" s="207" t="s">
        <v>3405</v>
      </c>
      <c r="R240" s="212"/>
      <c r="S240" s="212"/>
      <c r="T240" s="212"/>
      <c r="U240" s="212"/>
      <c r="V240" s="212"/>
      <c r="W240" s="212"/>
      <c r="X240" s="212"/>
      <c r="Y240" s="213"/>
      <c r="Z240" s="1767"/>
      <c r="AA240" s="1768"/>
      <c r="AB240" s="1768"/>
      <c r="AC240" s="1769"/>
      <c r="AD240" s="1230" t="str">
        <f t="shared" si="120"/>
        <v>►</v>
      </c>
      <c r="AE240" s="1231" t="str">
        <f t="shared" si="121"/>
        <v/>
      </c>
      <c r="AF240" s="1232">
        <f t="shared" si="106"/>
        <v>0</v>
      </c>
      <c r="AG240" s="1252">
        <f t="shared" si="111"/>
        <v>0</v>
      </c>
      <c r="AH240" s="1234">
        <f t="shared" si="112"/>
        <v>0</v>
      </c>
      <c r="AI240" s="1235">
        <f t="shared" si="113"/>
        <v>0</v>
      </c>
      <c r="AJ240" s="1235">
        <f t="shared" si="100"/>
        <v>0</v>
      </c>
      <c r="AK240" s="1237">
        <f t="shared" si="107"/>
        <v>0</v>
      </c>
      <c r="AL240" s="1238">
        <f t="shared" si="101"/>
        <v>0</v>
      </c>
      <c r="AM240" s="1268"/>
      <c r="AN240" s="1240" t="str">
        <f t="shared" si="119"/>
        <v/>
      </c>
      <c r="AO240" s="1241">
        <f t="shared" si="114"/>
        <v>0</v>
      </c>
      <c r="AP240" s="1242">
        <f t="shared" si="108"/>
        <v>0</v>
      </c>
      <c r="AQ240" s="1269" cm="1">
        <f t="array" ref="AQ240">IF(AF240&lt;&gt;1,0,IF(OR(AO240="",N(AO240)&lt;=0.000000001),"",IF(OR(AI240="",N(AI240)&lt;=0.000000001),0,IF(ISNUMBER(AO240),IFERROR(_xlfn.LET(_xlpm.r,_xlfn.XLOOKUP(U240,$BD$15:$BD$62,ROW($BD$15:$BD$62),_xlfn.XLOOKUP(U240,$BE$15:$BE$62,ROW($BE$15:$BE$62),_xlfn.XLOOKUP(U240,$BF$15:$BF$62,ROW($BF$15:$BF$62),""))),_xlpm.p,_xlpm.r-MIN(ROW($BD$15:$BD$62))+1,_xlpm.f,INDEX($BG$15:$BG$62,_xlpm.p),_xlpm.u,INDEX($BH$15:$BH$62,_xlpm.p),_xlpm.s,INDEX($BJ$15:$BJ$62,_xlpm.p),_xlpm.q,N(AO240)/_xlpm.f,IF(_xlpm.q&gt;=_xlpm.s,ROUND(_xlpm.q,1)&amp;" "&amp;U240&amp;" = "&amp;ROUND(_xlpm.q*_xlpm.f,1)&amp;" "&amp;_xlpm.u,ROUND(_xlpm.q,1)&amp;" "&amp;U240)),""),""))))</f>
        <v>0</v>
      </c>
      <c r="AR240" s="1259"/>
      <c r="AS240" s="1241">
        <f t="shared" si="98"/>
        <v>0</v>
      </c>
      <c r="AT240" s="1242" t="str">
        <f t="shared" si="115"/>
        <v/>
      </c>
      <c r="AU240" s="1245">
        <f t="shared" si="118"/>
        <v>0</v>
      </c>
      <c r="AV240" s="1246" t="str">
        <f t="shared" si="116"/>
        <v/>
      </c>
      <c r="AW240" s="1247"/>
      <c r="AX240" s="1248">
        <f t="shared" si="109"/>
        <v>0</v>
      </c>
      <c r="AY240" s="1249" t="str">
        <f t="shared" si="99"/>
        <v/>
      </c>
      <c r="AZ240" s="276" t="s">
        <v>22</v>
      </c>
      <c r="BA240" s="1221">
        <f t="shared" si="110"/>
        <v>0</v>
      </c>
      <c r="BB240" s="1222">
        <f t="shared" si="117"/>
        <v>0</v>
      </c>
      <c r="BC240"/>
      <c r="BD240" s="877"/>
      <c r="BE240" s="877"/>
      <c r="BF240" s="877"/>
      <c r="BG240" s="877"/>
      <c r="BH240" s="877"/>
      <c r="BI240" s="877"/>
      <c r="BJ240" s="877"/>
      <c r="BK240" s="877"/>
      <c r="BR240" s="1153" t="str">
        <f t="shared" si="105"/>
        <v>►</v>
      </c>
      <c r="BW240"/>
      <c r="BX240" s="1024"/>
      <c r="CF240" s="877"/>
      <c r="CN240" s="877"/>
      <c r="CV240" s="877"/>
      <c r="CW240" s="3">
        <v>1</v>
      </c>
    </row>
    <row r="241" spans="1:101" ht="21" customHeight="1">
      <c r="A241" s="1129" t="s">
        <v>22</v>
      </c>
      <c r="B241" s="1145" t="str">
        <f t="shared" si="104"/>
        <v>►</v>
      </c>
      <c r="C241" s="1190" cm="1">
        <f t="array" ref="C241">SUMPRODUCT(LEN(D241:J241))</f>
        <v>0</v>
      </c>
      <c r="D241" s="207"/>
      <c r="E241" s="212"/>
      <c r="F241" s="212"/>
      <c r="G241" s="212"/>
      <c r="H241" s="212"/>
      <c r="I241" s="212"/>
      <c r="J241" s="213"/>
      <c r="K241" s="528"/>
      <c r="L241" s="120" t="str">
        <f t="shared" si="123"/>
        <v>►</v>
      </c>
      <c r="M241" s="195" t="str">
        <f>M187</f>
        <v>M MILLE-FEUILLE meringue et chiboust pamplemousse aux fraises des bois | pâtisserie--ENTREMET| Auteur &gt; VOUS</v>
      </c>
      <c r="N241" s="195">
        <f>N187</f>
        <v>1</v>
      </c>
      <c r="O241" s="196" t="str">
        <f>O187</f>
        <v>coupe</v>
      </c>
      <c r="P241" s="197" t="str">
        <f>P187</f>
        <v>Recette mère ► MILLE-FEUILLE  aux fraises des bois</v>
      </c>
      <c r="Q241" s="207"/>
      <c r="R241" s="212"/>
      <c r="S241" s="212"/>
      <c r="T241" s="212"/>
      <c r="U241" s="212"/>
      <c r="V241" s="212"/>
      <c r="W241" s="212"/>
      <c r="X241" s="212"/>
      <c r="Y241" s="213"/>
      <c r="Z241" s="242">
        <v>120</v>
      </c>
      <c r="AA241" s="243" t="s">
        <v>207</v>
      </c>
      <c r="AB241" s="223"/>
      <c r="AC241" s="244">
        <f>(Z241*Z235)/1000</f>
        <v>18</v>
      </c>
      <c r="AD241" s="1230" t="str">
        <f t="shared" si="120"/>
        <v>►</v>
      </c>
      <c r="AE241" s="1231" t="str">
        <f t="shared" si="121"/>
        <v/>
      </c>
      <c r="AF241" s="1232">
        <f t="shared" si="106"/>
        <v>0</v>
      </c>
      <c r="AG241" s="1252">
        <f t="shared" si="111"/>
        <v>0</v>
      </c>
      <c r="AH241" s="1234">
        <f t="shared" si="112"/>
        <v>0</v>
      </c>
      <c r="AI241" s="1235">
        <f t="shared" si="113"/>
        <v>0</v>
      </c>
      <c r="AJ241" s="1235">
        <f t="shared" si="100"/>
        <v>0</v>
      </c>
      <c r="AK241" s="1253">
        <f t="shared" si="107"/>
        <v>0</v>
      </c>
      <c r="AL241" s="1254">
        <f t="shared" si="101"/>
        <v>0</v>
      </c>
      <c r="AM241" s="1268"/>
      <c r="AN241" s="1255" t="str">
        <f t="shared" si="119"/>
        <v/>
      </c>
      <c r="AO241" s="1256">
        <f t="shared" si="114"/>
        <v>0</v>
      </c>
      <c r="AP241" s="1257">
        <f t="shared" si="108"/>
        <v>0</v>
      </c>
      <c r="AQ241" s="1271" cm="1">
        <f t="array" ref="AQ241">IF(AF241&lt;&gt;1,0,IF(OR(AO241="",N(AO241)&lt;=0.000000001),"",IF(OR(AI241="",N(AI241)&lt;=0.000000001),0,IF(ISNUMBER(AO241),IFERROR(_xlfn.LET(_xlpm.r,_xlfn.XLOOKUP(U241,$BD$15:$BD$62,ROW($BD$15:$BD$62),_xlfn.XLOOKUP(U241,$BE$15:$BE$62,ROW($BE$15:$BE$62),_xlfn.XLOOKUP(U241,$BF$15:$BF$62,ROW($BF$15:$BF$62),""))),_xlpm.p,_xlpm.r-MIN(ROW($BD$15:$BD$62))+1,_xlpm.f,INDEX($BG$15:$BG$62,_xlpm.p),_xlpm.u,INDEX($BH$15:$BH$62,_xlpm.p),_xlpm.s,INDEX($BJ$15:$BJ$62,_xlpm.p),_xlpm.q,N(AO241)/_xlpm.f,IF(_xlpm.q&gt;=_xlpm.s,ROUND(_xlpm.q,1)&amp;" "&amp;U241&amp;" = "&amp;ROUND(_xlpm.q*_xlpm.f,1)&amp;" "&amp;_xlpm.u,ROUND(_xlpm.q,1)&amp;" "&amp;U241)),""),""))))</f>
        <v>0</v>
      </c>
      <c r="AR241" s="1259"/>
      <c r="AS241" s="1256">
        <f t="shared" si="98"/>
        <v>0</v>
      </c>
      <c r="AT241" s="1257" t="str">
        <f t="shared" si="115"/>
        <v/>
      </c>
      <c r="AU241" s="1260">
        <f t="shared" si="118"/>
        <v>0</v>
      </c>
      <c r="AV241" s="1261" t="str">
        <f t="shared" si="116"/>
        <v/>
      </c>
      <c r="AW241" s="1247"/>
      <c r="AX241" s="1262">
        <f t="shared" si="109"/>
        <v>0</v>
      </c>
      <c r="AY241" s="1249" t="str">
        <f t="shared" si="99"/>
        <v/>
      </c>
      <c r="AZ241" s="276" t="s">
        <v>22</v>
      </c>
      <c r="BA241" s="1221">
        <f t="shared" si="110"/>
        <v>0</v>
      </c>
      <c r="BB241" s="1222">
        <f t="shared" si="117"/>
        <v>0</v>
      </c>
      <c r="BC241"/>
      <c r="BD241" s="877"/>
      <c r="BE241" s="877"/>
      <c r="BF241" s="877"/>
      <c r="BG241" s="877"/>
      <c r="BH241" s="877"/>
      <c r="BI241" s="877"/>
      <c r="BJ241" s="877"/>
      <c r="BK241" s="877"/>
      <c r="BR241" s="1153" t="str">
        <f t="shared" si="105"/>
        <v>►</v>
      </c>
      <c r="BW241"/>
      <c r="BX241" s="1024"/>
      <c r="CF241" s="877"/>
      <c r="CN241" s="877"/>
      <c r="CV241" s="877"/>
      <c r="CW241" s="3">
        <v>1</v>
      </c>
    </row>
    <row r="242" spans="1:101" ht="21" customHeight="1">
      <c r="A242" s="1129" t="s">
        <v>22</v>
      </c>
      <c r="B242" s="1145" t="str">
        <f t="shared" si="104"/>
        <v>A</v>
      </c>
      <c r="C242" s="1190" cm="1">
        <f t="array" ref="C242">SUMPRODUCT(LEN(D242:J242))</f>
        <v>0</v>
      </c>
      <c r="D242" s="207"/>
      <c r="E242" s="212"/>
      <c r="F242" s="212"/>
      <c r="G242" s="212"/>
      <c r="H242" s="212"/>
      <c r="I242" s="212"/>
      <c r="J242" s="213"/>
      <c r="K242" s="528"/>
      <c r="L242" s="120" t="str">
        <f t="shared" si="123"/>
        <v>A</v>
      </c>
      <c r="M242" s="195" t="str">
        <f>M187</f>
        <v>M MILLE-FEUILLE meringue et chiboust pamplemousse aux fraises des bois | pâtisserie--ENTREMET| Auteur &gt; VOUS</v>
      </c>
      <c r="N242" s="195">
        <f>N187</f>
        <v>1</v>
      </c>
      <c r="O242" s="196" t="str">
        <f>O187</f>
        <v>coupe</v>
      </c>
      <c r="P242" s="197" t="str">
        <f>P187</f>
        <v>Recette mère ► MILLE-FEUILLE  aux fraises des bois</v>
      </c>
      <c r="Q242" s="207" t="s">
        <v>3411</v>
      </c>
      <c r="R242" s="212"/>
      <c r="S242" s="212"/>
      <c r="T242" s="212"/>
      <c r="U242" s="212"/>
      <c r="V242" s="212"/>
      <c r="W242" s="212"/>
      <c r="X242" s="212"/>
      <c r="Y242" s="213"/>
      <c r="Z242" s="1285">
        <v>2.7</v>
      </c>
      <c r="AA242" s="249" t="str">
        <f>"poids par "&amp; Z236</f>
        <v>poids par Gastro 1/1</v>
      </c>
      <c r="AB242" s="223"/>
      <c r="AC242" s="229"/>
      <c r="AD242" s="1230" t="str">
        <f t="shared" si="120"/>
        <v>►</v>
      </c>
      <c r="AE242" s="1231" t="str">
        <f t="shared" si="121"/>
        <v/>
      </c>
      <c r="AF242" s="1232">
        <f t="shared" si="106"/>
        <v>0</v>
      </c>
      <c r="AG242" s="1252">
        <f t="shared" si="111"/>
        <v>0</v>
      </c>
      <c r="AH242" s="1234">
        <f t="shared" si="112"/>
        <v>0</v>
      </c>
      <c r="AI242" s="1235">
        <f t="shared" si="113"/>
        <v>0</v>
      </c>
      <c r="AJ242" s="1235">
        <f t="shared" si="100"/>
        <v>0</v>
      </c>
      <c r="AK242" s="1237">
        <f t="shared" si="107"/>
        <v>0</v>
      </c>
      <c r="AL242" s="1238">
        <f t="shared" si="101"/>
        <v>0</v>
      </c>
      <c r="AM242" s="1268"/>
      <c r="AN242" s="1240" t="str">
        <f t="shared" si="119"/>
        <v/>
      </c>
      <c r="AO242" s="1241">
        <f t="shared" si="114"/>
        <v>0</v>
      </c>
      <c r="AP242" s="1242">
        <f t="shared" si="108"/>
        <v>0</v>
      </c>
      <c r="AQ242" s="1269" cm="1">
        <f t="array" ref="AQ242">IF(AF242&lt;&gt;1,0,IF(OR(AO242="",N(AO242)&lt;=0.000000001),"",IF(OR(AI242="",N(AI242)&lt;=0.000000001),0,IF(ISNUMBER(AO242),IFERROR(_xlfn.LET(_xlpm.r,_xlfn.XLOOKUP(U242,$BD$15:$BD$62,ROW($BD$15:$BD$62),_xlfn.XLOOKUP(U242,$BE$15:$BE$62,ROW($BE$15:$BE$62),_xlfn.XLOOKUP(U242,$BF$15:$BF$62,ROW($BF$15:$BF$62),""))),_xlpm.p,_xlpm.r-MIN(ROW($BD$15:$BD$62))+1,_xlpm.f,INDEX($BG$15:$BG$62,_xlpm.p),_xlpm.u,INDEX($BH$15:$BH$62,_xlpm.p),_xlpm.s,INDEX($BJ$15:$BJ$62,_xlpm.p),_xlpm.q,N(AO242)/_xlpm.f,IF(_xlpm.q&gt;=_xlpm.s,ROUND(_xlpm.q,1)&amp;" "&amp;U242&amp;" = "&amp;ROUND(_xlpm.q*_xlpm.f,1)&amp;" "&amp;_xlpm.u,ROUND(_xlpm.q,1)&amp;" "&amp;U242)),""),""))))</f>
        <v>0</v>
      </c>
      <c r="AR242" s="1259"/>
      <c r="AS242" s="1241">
        <f t="shared" si="98"/>
        <v>0</v>
      </c>
      <c r="AT242" s="1242" t="str">
        <f t="shared" si="115"/>
        <v/>
      </c>
      <c r="AU242" s="1245">
        <f t="shared" si="118"/>
        <v>0</v>
      </c>
      <c r="AV242" s="1246" t="str">
        <f t="shared" si="116"/>
        <v/>
      </c>
      <c r="AW242" s="1247"/>
      <c r="AX242" s="1248">
        <f t="shared" si="109"/>
        <v>0</v>
      </c>
      <c r="AY242" s="1249" t="str">
        <f t="shared" si="99"/>
        <v/>
      </c>
      <c r="AZ242" s="276" t="s">
        <v>22</v>
      </c>
      <c r="BA242" s="1221">
        <f t="shared" si="110"/>
        <v>0</v>
      </c>
      <c r="BB242" s="1222">
        <f t="shared" si="117"/>
        <v>0</v>
      </c>
      <c r="BC242"/>
      <c r="BD242" s="877"/>
      <c r="BE242" s="877"/>
      <c r="BF242" s="877"/>
      <c r="BG242" s="877"/>
      <c r="BH242" s="877"/>
      <c r="BI242" s="877"/>
      <c r="BJ242" s="877"/>
      <c r="BK242" s="877"/>
      <c r="BR242" s="1153" t="str">
        <f t="shared" si="105"/>
        <v>►</v>
      </c>
      <c r="BW242"/>
      <c r="BX242" s="1024"/>
      <c r="CF242" s="877"/>
      <c r="CN242" s="877"/>
      <c r="CV242" s="877"/>
      <c r="CW242" s="3">
        <v>1</v>
      </c>
    </row>
    <row r="243" spans="1:101" ht="21" customHeight="1">
      <c r="A243" s="1129" t="s">
        <v>22</v>
      </c>
      <c r="B243" s="1145" t="str">
        <f t="shared" si="104"/>
        <v>A</v>
      </c>
      <c r="C243" s="1190" cm="1">
        <f t="array" ref="C243">SUMPRODUCT(LEN(D243:J243))</f>
        <v>0</v>
      </c>
      <c r="D243" s="207"/>
      <c r="E243" s="212"/>
      <c r="F243" s="212"/>
      <c r="G243" s="212"/>
      <c r="H243" s="212"/>
      <c r="I243" s="212"/>
      <c r="J243" s="213"/>
      <c r="K243" s="528"/>
      <c r="L243" s="120" t="str">
        <f t="shared" si="123"/>
        <v>A</v>
      </c>
      <c r="M243" s="195" t="str">
        <f>M187</f>
        <v>M MILLE-FEUILLE meringue et chiboust pamplemousse aux fraises des bois | pâtisserie--ENTREMET| Auteur &gt; VOUS</v>
      </c>
      <c r="N243" s="195">
        <f>N187</f>
        <v>1</v>
      </c>
      <c r="O243" s="196" t="str">
        <f>O187</f>
        <v>coupe</v>
      </c>
      <c r="P243" s="197" t="str">
        <f>P187</f>
        <v>Recette mère ► MILLE-FEUILLE  aux fraises des bois</v>
      </c>
      <c r="Q243" s="207" t="s">
        <v>3414</v>
      </c>
      <c r="R243" s="212"/>
      <c r="S243" s="212"/>
      <c r="T243" s="212"/>
      <c r="U243" s="212"/>
      <c r="V243" s="212"/>
      <c r="W243" s="212"/>
      <c r="X243" s="212"/>
      <c r="Y243" s="213"/>
      <c r="Z243" s="1770" t="str">
        <f>IF(OR(AC241&lt;=0,Z242&lt;=0),"",_xlfn.LET(_xlpm.n,ROUND(AC241/Z242,9),_xlpm.q,INT(_xlpm.n),_xlpm.r,ROUND(AC241-_xlpm.q*Z242,9),_xlpm.base,_xlpm.q&amp;" "&amp;Z236&amp;" de "&amp;TEXT(Z242,"0.000")&amp;" kg",IF(_xlpm.r&lt;=0.000000001,_xlpm.base,_xlpm.base&amp;" + 1 "&amp;Z236&amp;" de "&amp;TEXT(_xlpm.r,"0.000")&amp;" kg")))</f>
        <v>6 Gastro 1/1 de 2.700 kg + 1 Gastro 1/1 de 1.800 kg</v>
      </c>
      <c r="AA243" s="1771"/>
      <c r="AB243" s="1771"/>
      <c r="AC243" s="1772"/>
      <c r="AD243" s="1230" t="str">
        <f t="shared" si="120"/>
        <v>►</v>
      </c>
      <c r="AE243" s="1231" t="str">
        <f t="shared" si="121"/>
        <v/>
      </c>
      <c r="AF243" s="1232">
        <f t="shared" si="106"/>
        <v>0</v>
      </c>
      <c r="AG243" s="1252">
        <f t="shared" si="111"/>
        <v>0</v>
      </c>
      <c r="AH243" s="1234">
        <f t="shared" si="112"/>
        <v>0</v>
      </c>
      <c r="AI243" s="1235">
        <f t="shared" si="113"/>
        <v>0</v>
      </c>
      <c r="AJ243" s="1235">
        <f t="shared" si="100"/>
        <v>0</v>
      </c>
      <c r="AK243" s="1253">
        <f t="shared" si="107"/>
        <v>0</v>
      </c>
      <c r="AL243" s="1254">
        <f t="shared" si="101"/>
        <v>0</v>
      </c>
      <c r="AM243" s="1268"/>
      <c r="AN243" s="1255" t="str">
        <f t="shared" si="119"/>
        <v/>
      </c>
      <c r="AO243" s="1256">
        <f t="shared" si="114"/>
        <v>0</v>
      </c>
      <c r="AP243" s="1257">
        <f t="shared" si="108"/>
        <v>0</v>
      </c>
      <c r="AQ243" s="1271" cm="1">
        <f t="array" ref="AQ243">IF(AF243&lt;&gt;1,0,IF(OR(AO243="",N(AO243)&lt;=0.000000001),"",IF(OR(AI243="",N(AI243)&lt;=0.000000001),0,IF(ISNUMBER(AO243),IFERROR(_xlfn.LET(_xlpm.r,_xlfn.XLOOKUP(U243,$BD$15:$BD$62,ROW($BD$15:$BD$62),_xlfn.XLOOKUP(U243,$BE$15:$BE$62,ROW($BE$15:$BE$62),_xlfn.XLOOKUP(U243,$BF$15:$BF$62,ROW($BF$15:$BF$62),""))),_xlpm.p,_xlpm.r-MIN(ROW($BD$15:$BD$62))+1,_xlpm.f,INDEX($BG$15:$BG$62,_xlpm.p),_xlpm.u,INDEX($BH$15:$BH$62,_xlpm.p),_xlpm.s,INDEX($BJ$15:$BJ$62,_xlpm.p),_xlpm.q,N(AO243)/_xlpm.f,IF(_xlpm.q&gt;=_xlpm.s,ROUND(_xlpm.q,1)&amp;" "&amp;U243&amp;" = "&amp;ROUND(_xlpm.q*_xlpm.f,1)&amp;" "&amp;_xlpm.u,ROUND(_xlpm.q,1)&amp;" "&amp;U243)),""),""))))</f>
        <v>0</v>
      </c>
      <c r="AR243" s="1259"/>
      <c r="AS243" s="1256">
        <f t="shared" ref="AS243:AS306" si="124">IF(TRIM(AE243)="▼ recette suivante","▼next recipe ",IF(AO243="","",IF(ISBLANK(AR243),AO243,ROUND(AO243*(1-MIN(1,MAX(0,IF(AR243&gt;1,AR243/100,AR243)))),3))))</f>
        <v>0</v>
      </c>
      <c r="AT243" s="1257" t="str">
        <f t="shared" si="115"/>
        <v/>
      </c>
      <c r="AU243" s="1260">
        <f t="shared" si="118"/>
        <v>0</v>
      </c>
      <c r="AV243" s="1261" t="str">
        <f t="shared" si="116"/>
        <v/>
      </c>
      <c r="AW243" s="1247"/>
      <c r="AX243" s="1262">
        <f t="shared" si="109"/>
        <v>0</v>
      </c>
      <c r="AY243" s="1249" t="str">
        <f t="shared" ref="AY243:AY306" si="125">IF(IFERROR(SEARCH("Adresse PC",TRIM(Q243)),0)&gt;0,"▼ receta siguiente",IF(AS243&gt;0,W243,""))</f>
        <v/>
      </c>
      <c r="AZ243" s="276" t="s">
        <v>22</v>
      </c>
      <c r="BA243" s="1221">
        <f t="shared" si="110"/>
        <v>0</v>
      </c>
      <c r="BB243" s="1222">
        <f t="shared" si="117"/>
        <v>0</v>
      </c>
      <c r="BC243"/>
      <c r="BD243" s="877"/>
      <c r="BE243" s="877"/>
      <c r="BF243" s="877"/>
      <c r="BG243" s="877"/>
      <c r="BH243" s="877"/>
      <c r="BI243" s="877"/>
      <c r="BJ243" s="877"/>
      <c r="BK243" s="877"/>
      <c r="BR243" s="1153" t="str">
        <f t="shared" si="105"/>
        <v>►</v>
      </c>
      <c r="BW243"/>
      <c r="BX243" s="1024"/>
      <c r="CF243" s="877"/>
      <c r="CN243" s="877"/>
      <c r="CV243" s="877"/>
      <c r="CW243" s="3">
        <v>1</v>
      </c>
    </row>
    <row r="244" spans="1:101" ht="21" customHeight="1">
      <c r="A244" s="1129" t="s">
        <v>22</v>
      </c>
      <c r="B244" s="1145" t="str">
        <f t="shared" si="104"/>
        <v>A</v>
      </c>
      <c r="C244" s="1190" cm="1">
        <f t="array" ref="C244">SUMPRODUCT(LEN(D244:J244))</f>
        <v>0</v>
      </c>
      <c r="D244" s="207"/>
      <c r="E244" s="212"/>
      <c r="F244" s="212"/>
      <c r="G244" s="212"/>
      <c r="H244" s="212"/>
      <c r="I244" s="212"/>
      <c r="J244" s="213"/>
      <c r="K244" s="528"/>
      <c r="L244" s="120" t="str">
        <f t="shared" si="123"/>
        <v>A</v>
      </c>
      <c r="M244" s="195" t="str">
        <f>M187</f>
        <v>M MILLE-FEUILLE meringue et chiboust pamplemousse aux fraises des bois | pâtisserie--ENTREMET| Auteur &gt; VOUS</v>
      </c>
      <c r="N244" s="195">
        <f>N187</f>
        <v>1</v>
      </c>
      <c r="O244" s="196" t="str">
        <f>O187</f>
        <v>coupe</v>
      </c>
      <c r="P244" s="197" t="str">
        <f>P187</f>
        <v>Recette mère ► MILLE-FEUILLE  aux fraises des bois</v>
      </c>
      <c r="Q244" s="207" t="s">
        <v>3415</v>
      </c>
      <c r="R244" s="212"/>
      <c r="S244" s="212"/>
      <c r="T244" s="212"/>
      <c r="U244" s="212"/>
      <c r="V244" s="212"/>
      <c r="W244" s="212"/>
      <c r="X244" s="212"/>
      <c r="Y244" s="213"/>
      <c r="Z244" s="1773"/>
      <c r="AA244" s="1774"/>
      <c r="AB244" s="1774"/>
      <c r="AC244" s="1775"/>
      <c r="AD244" s="1230" t="str">
        <f t="shared" si="120"/>
        <v>►</v>
      </c>
      <c r="AE244" s="1231" t="str">
        <f t="shared" si="121"/>
        <v/>
      </c>
      <c r="AF244" s="1232">
        <f t="shared" si="106"/>
        <v>0</v>
      </c>
      <c r="AG244" s="1252">
        <f t="shared" si="111"/>
        <v>0</v>
      </c>
      <c r="AH244" s="1234">
        <f t="shared" si="112"/>
        <v>0</v>
      </c>
      <c r="AI244" s="1235">
        <f t="shared" si="113"/>
        <v>0</v>
      </c>
      <c r="AJ244" s="1235">
        <f t="shared" si="100"/>
        <v>0</v>
      </c>
      <c r="AK244" s="1237">
        <f t="shared" si="107"/>
        <v>0</v>
      </c>
      <c r="AL244" s="1238">
        <f t="shared" si="101"/>
        <v>0</v>
      </c>
      <c r="AM244" s="1268"/>
      <c r="AN244" s="1240" t="str">
        <f t="shared" si="119"/>
        <v/>
      </c>
      <c r="AO244" s="1241">
        <f t="shared" si="114"/>
        <v>0</v>
      </c>
      <c r="AP244" s="1242">
        <f t="shared" si="108"/>
        <v>0</v>
      </c>
      <c r="AQ244" s="1269" cm="1">
        <f t="array" ref="AQ244">IF(AF244&lt;&gt;1,0,IF(OR(AO244="",N(AO244)&lt;=0.000000001),"",IF(OR(AI244="",N(AI244)&lt;=0.000000001),0,IF(ISNUMBER(AO244),IFERROR(_xlfn.LET(_xlpm.r,_xlfn.XLOOKUP(U244,$BD$15:$BD$62,ROW($BD$15:$BD$62),_xlfn.XLOOKUP(U244,$BE$15:$BE$62,ROW($BE$15:$BE$62),_xlfn.XLOOKUP(U244,$BF$15:$BF$62,ROW($BF$15:$BF$62),""))),_xlpm.p,_xlpm.r-MIN(ROW($BD$15:$BD$62))+1,_xlpm.f,INDEX($BG$15:$BG$62,_xlpm.p),_xlpm.u,INDEX($BH$15:$BH$62,_xlpm.p),_xlpm.s,INDEX($BJ$15:$BJ$62,_xlpm.p),_xlpm.q,N(AO244)/_xlpm.f,IF(_xlpm.q&gt;=_xlpm.s,ROUND(_xlpm.q,1)&amp;" "&amp;U244&amp;" = "&amp;ROUND(_xlpm.q*_xlpm.f,1)&amp;" "&amp;_xlpm.u,ROUND(_xlpm.q,1)&amp;" "&amp;U244)),""),""))))</f>
        <v>0</v>
      </c>
      <c r="AR244" s="1259"/>
      <c r="AS244" s="1241">
        <f t="shared" si="124"/>
        <v>0</v>
      </c>
      <c r="AT244" s="1242" t="str">
        <f t="shared" si="115"/>
        <v/>
      </c>
      <c r="AU244" s="1245">
        <f t="shared" si="118"/>
        <v>0</v>
      </c>
      <c r="AV244" s="1246" t="str">
        <f t="shared" si="116"/>
        <v/>
      </c>
      <c r="AW244" s="1247"/>
      <c r="AX244" s="1248">
        <f t="shared" si="109"/>
        <v>0</v>
      </c>
      <c r="AY244" s="1249" t="str">
        <f t="shared" si="125"/>
        <v/>
      </c>
      <c r="AZ244" s="276" t="s">
        <v>22</v>
      </c>
      <c r="BA244" s="1221">
        <f t="shared" si="110"/>
        <v>0</v>
      </c>
      <c r="BB244" s="1222">
        <f t="shared" si="117"/>
        <v>0</v>
      </c>
      <c r="BC244"/>
      <c r="BD244" s="877"/>
      <c r="BE244" s="877"/>
      <c r="BF244" s="877"/>
      <c r="BG244" s="877"/>
      <c r="BH244" s="877"/>
      <c r="BI244" s="877"/>
      <c r="BJ244" s="877"/>
      <c r="BK244" s="877"/>
      <c r="BR244" s="1153" t="str">
        <f t="shared" si="105"/>
        <v>►</v>
      </c>
      <c r="BW244"/>
      <c r="BX244" s="1024"/>
      <c r="CF244" s="877"/>
      <c r="CN244" s="877"/>
      <c r="CV244" s="877"/>
      <c r="CW244" s="3">
        <v>1</v>
      </c>
    </row>
    <row r="245" spans="1:101" ht="21" customHeight="1">
      <c r="A245" s="1129" t="s">
        <v>22</v>
      </c>
      <c r="B245" s="1145" t="str">
        <f t="shared" si="104"/>
        <v>A</v>
      </c>
      <c r="C245" s="1190" cm="1">
        <f t="array" ref="C245">SUMPRODUCT(LEN(D245:J245))</f>
        <v>0</v>
      </c>
      <c r="D245" s="207"/>
      <c r="E245" s="212"/>
      <c r="F245" s="212"/>
      <c r="G245" s="212"/>
      <c r="H245" s="212"/>
      <c r="I245" s="212"/>
      <c r="J245" s="213"/>
      <c r="K245" s="528"/>
      <c r="L245" s="120" t="str">
        <f t="shared" si="123"/>
        <v>A</v>
      </c>
      <c r="M245" s="195" t="str">
        <f>M187</f>
        <v>M MILLE-FEUILLE meringue et chiboust pamplemousse aux fraises des bois | pâtisserie--ENTREMET| Auteur &gt; VOUS</v>
      </c>
      <c r="N245" s="195">
        <f>N187</f>
        <v>1</v>
      </c>
      <c r="O245" s="196" t="str">
        <f>O187</f>
        <v>coupe</v>
      </c>
      <c r="P245" s="197" t="str">
        <f>P187</f>
        <v>Recette mère ► MILLE-FEUILLE  aux fraises des bois</v>
      </c>
      <c r="Q245" s="207" t="s">
        <v>3416</v>
      </c>
      <c r="R245" s="212"/>
      <c r="S245" s="212"/>
      <c r="T245" s="212"/>
      <c r="U245" s="212"/>
      <c r="V245" s="212"/>
      <c r="W245" s="212"/>
      <c r="X245" s="212"/>
      <c r="Y245" s="212"/>
      <c r="Z245" s="212"/>
      <c r="AA245" s="212"/>
      <c r="AB245" s="212"/>
      <c r="AC245" s="1352" t="s">
        <v>206</v>
      </c>
      <c r="AD245" s="1230" t="str">
        <f t="shared" si="120"/>
        <v>►</v>
      </c>
      <c r="AE245" s="1231" t="str">
        <f t="shared" si="121"/>
        <v/>
      </c>
      <c r="AF245" s="1232">
        <f t="shared" si="106"/>
        <v>0</v>
      </c>
      <c r="AG245" s="1252">
        <f t="shared" si="111"/>
        <v>0</v>
      </c>
      <c r="AH245" s="1234">
        <f t="shared" si="112"/>
        <v>0</v>
      </c>
      <c r="AI245" s="1235">
        <f t="shared" si="113"/>
        <v>0</v>
      </c>
      <c r="AJ245" s="1235">
        <f t="shared" si="100"/>
        <v>0</v>
      </c>
      <c r="AK245" s="1253">
        <f t="shared" si="107"/>
        <v>0</v>
      </c>
      <c r="AL245" s="1254">
        <f t="shared" si="101"/>
        <v>0</v>
      </c>
      <c r="AM245" s="1268"/>
      <c r="AN245" s="1255" t="str">
        <f t="shared" si="119"/>
        <v/>
      </c>
      <c r="AO245" s="1256">
        <f t="shared" si="114"/>
        <v>0</v>
      </c>
      <c r="AP245" s="1257">
        <f t="shared" si="108"/>
        <v>0</v>
      </c>
      <c r="AQ245" s="1271" cm="1">
        <f t="array" ref="AQ245">IF(AF245&lt;&gt;1,0,IF(OR(AO245="",N(AO245)&lt;=0.000000001),"",IF(OR(AI245="",N(AI245)&lt;=0.000000001),0,IF(ISNUMBER(AO245),IFERROR(_xlfn.LET(_xlpm.r,_xlfn.XLOOKUP(U245,$BD$15:$BD$62,ROW($BD$15:$BD$62),_xlfn.XLOOKUP(U245,$BE$15:$BE$62,ROW($BE$15:$BE$62),_xlfn.XLOOKUP(U245,$BF$15:$BF$62,ROW($BF$15:$BF$62),""))),_xlpm.p,_xlpm.r-MIN(ROW($BD$15:$BD$62))+1,_xlpm.f,INDEX($BG$15:$BG$62,_xlpm.p),_xlpm.u,INDEX($BH$15:$BH$62,_xlpm.p),_xlpm.s,INDEX($BJ$15:$BJ$62,_xlpm.p),_xlpm.q,N(AO245)/_xlpm.f,IF(_xlpm.q&gt;=_xlpm.s,ROUND(_xlpm.q,1)&amp;" "&amp;U245&amp;" = "&amp;ROUND(_xlpm.q*_xlpm.f,1)&amp;" "&amp;_xlpm.u,ROUND(_xlpm.q,1)&amp;" "&amp;U245)),""),""))))</f>
        <v>0</v>
      </c>
      <c r="AR245" s="1259"/>
      <c r="AS245" s="1256">
        <f t="shared" si="124"/>
        <v>0</v>
      </c>
      <c r="AT245" s="1257" t="str">
        <f t="shared" si="115"/>
        <v/>
      </c>
      <c r="AU245" s="1260">
        <f t="shared" si="118"/>
        <v>0</v>
      </c>
      <c r="AV245" s="1261" t="str">
        <f t="shared" si="116"/>
        <v/>
      </c>
      <c r="AW245" s="1247"/>
      <c r="AX245" s="1262">
        <f t="shared" si="109"/>
        <v>0</v>
      </c>
      <c r="AY245" s="1249" t="str">
        <f t="shared" si="125"/>
        <v/>
      </c>
      <c r="AZ245" s="276" t="s">
        <v>22</v>
      </c>
      <c r="BA245" s="1221">
        <f t="shared" si="110"/>
        <v>0</v>
      </c>
      <c r="BB245" s="1222">
        <f t="shared" si="117"/>
        <v>0</v>
      </c>
      <c r="BC245"/>
      <c r="BD245" s="877"/>
      <c r="BE245" s="877"/>
      <c r="BF245" s="877"/>
      <c r="BG245" s="877"/>
      <c r="BH245" s="877"/>
      <c r="BI245" s="877"/>
      <c r="BJ245" s="877"/>
      <c r="BK245" s="877"/>
      <c r="BR245" s="1153" t="str">
        <f t="shared" si="105"/>
        <v>►</v>
      </c>
      <c r="BW245"/>
      <c r="BX245" s="1024"/>
      <c r="CF245" s="877"/>
      <c r="CN245" s="877"/>
      <c r="CV245" s="877"/>
      <c r="CW245" s="3">
        <v>1</v>
      </c>
    </row>
    <row r="246" spans="1:101" ht="21" customHeight="1">
      <c r="A246" s="1129" t="s">
        <v>22</v>
      </c>
      <c r="B246" s="1145" t="str">
        <f t="shared" si="104"/>
        <v>►</v>
      </c>
      <c r="C246" s="1190" cm="1">
        <f t="array" ref="C246">SUMPRODUCT(LEN(D246:J246))</f>
        <v>0</v>
      </c>
      <c r="D246" s="207"/>
      <c r="E246" s="212"/>
      <c r="F246" s="212"/>
      <c r="G246" s="212"/>
      <c r="H246" s="212"/>
      <c r="I246" s="212"/>
      <c r="J246" s="213"/>
      <c r="K246" s="528"/>
      <c r="L246" s="120" t="str">
        <f t="shared" si="123"/>
        <v>►</v>
      </c>
      <c r="M246" s="195" t="str">
        <f>M187</f>
        <v>M MILLE-FEUILLE meringue et chiboust pamplemousse aux fraises des bois | pâtisserie--ENTREMET| Auteur &gt; VOUS</v>
      </c>
      <c r="N246" s="195">
        <f>N187</f>
        <v>1</v>
      </c>
      <c r="O246" s="196" t="str">
        <f>O187</f>
        <v>coupe</v>
      </c>
      <c r="P246" s="197" t="str">
        <f>P187</f>
        <v>Recette mère ► MILLE-FEUILLE  aux fraises des bois</v>
      </c>
      <c r="Q246" s="1353"/>
      <c r="R246" s="246"/>
      <c r="S246" s="246"/>
      <c r="T246" s="246"/>
      <c r="U246" s="246"/>
      <c r="V246" s="246"/>
      <c r="W246" s="246"/>
      <c r="X246" s="246"/>
      <c r="Y246" s="246"/>
      <c r="Z246" s="246"/>
      <c r="AA246" s="246"/>
      <c r="AB246" s="246"/>
      <c r="AC246" s="1354" t="s">
        <v>208</v>
      </c>
      <c r="AD246" s="1230" t="str">
        <f t="shared" si="120"/>
        <v>►</v>
      </c>
      <c r="AE246" s="1231" t="str">
        <f t="shared" si="121"/>
        <v/>
      </c>
      <c r="AF246" s="1232">
        <f t="shared" si="106"/>
        <v>0</v>
      </c>
      <c r="AG246" s="1252">
        <f t="shared" si="111"/>
        <v>0</v>
      </c>
      <c r="AH246" s="1234">
        <f t="shared" si="112"/>
        <v>0</v>
      </c>
      <c r="AI246" s="1235">
        <f t="shared" si="113"/>
        <v>0</v>
      </c>
      <c r="AJ246" s="1235">
        <f t="shared" si="100"/>
        <v>0</v>
      </c>
      <c r="AK246" s="1237">
        <f t="shared" si="107"/>
        <v>0</v>
      </c>
      <c r="AL246" s="1238">
        <f t="shared" si="101"/>
        <v>0</v>
      </c>
      <c r="AM246" s="1268"/>
      <c r="AN246" s="1240" t="str">
        <f t="shared" si="119"/>
        <v/>
      </c>
      <c r="AO246" s="1241">
        <f t="shared" si="114"/>
        <v>0</v>
      </c>
      <c r="AP246" s="1242">
        <f t="shared" si="108"/>
        <v>0</v>
      </c>
      <c r="AQ246" s="1269" cm="1">
        <f t="array" ref="AQ246">IF(AF246&lt;&gt;1,0,IF(OR(AO246="",N(AO246)&lt;=0.000000001),"",IF(OR(AI246="",N(AI246)&lt;=0.000000001),0,IF(ISNUMBER(AO246),IFERROR(_xlfn.LET(_xlpm.r,_xlfn.XLOOKUP(U246,$BD$15:$BD$62,ROW($BD$15:$BD$62),_xlfn.XLOOKUP(U246,$BE$15:$BE$62,ROW($BE$15:$BE$62),_xlfn.XLOOKUP(U246,$BF$15:$BF$62,ROW($BF$15:$BF$62),""))),_xlpm.p,_xlpm.r-MIN(ROW($BD$15:$BD$62))+1,_xlpm.f,INDEX($BG$15:$BG$62,_xlpm.p),_xlpm.u,INDEX($BH$15:$BH$62,_xlpm.p),_xlpm.s,INDEX($BJ$15:$BJ$62,_xlpm.p),_xlpm.q,N(AO246)/_xlpm.f,IF(_xlpm.q&gt;=_xlpm.s,ROUND(_xlpm.q,1)&amp;" "&amp;U246&amp;" = "&amp;ROUND(_xlpm.q*_xlpm.f,1)&amp;" "&amp;_xlpm.u,ROUND(_xlpm.q,1)&amp;" "&amp;U246)),""),""))))</f>
        <v>0</v>
      </c>
      <c r="AR246" s="1259"/>
      <c r="AS246" s="1241">
        <f t="shared" si="124"/>
        <v>0</v>
      </c>
      <c r="AT246" s="1242" t="str">
        <f t="shared" si="115"/>
        <v/>
      </c>
      <c r="AU246" s="1245">
        <f t="shared" si="118"/>
        <v>0</v>
      </c>
      <c r="AV246" s="1246" t="str">
        <f t="shared" si="116"/>
        <v/>
      </c>
      <c r="AW246" s="1247"/>
      <c r="AX246" s="1248">
        <f t="shared" si="109"/>
        <v>0</v>
      </c>
      <c r="AY246" s="1249" t="str">
        <f t="shared" si="125"/>
        <v/>
      </c>
      <c r="AZ246" s="276" t="s">
        <v>22</v>
      </c>
      <c r="BA246" s="1221">
        <f t="shared" si="110"/>
        <v>0</v>
      </c>
      <c r="BB246" s="1222">
        <f t="shared" si="117"/>
        <v>0</v>
      </c>
      <c r="BC246"/>
      <c r="BD246" s="877"/>
      <c r="BE246" s="877"/>
      <c r="BF246" s="877"/>
      <c r="BG246" s="877"/>
      <c r="BH246" s="877"/>
      <c r="BI246" s="877"/>
      <c r="BJ246" s="877"/>
      <c r="BK246" s="877"/>
      <c r="BR246" s="1153" t="str">
        <f t="shared" si="105"/>
        <v>►</v>
      </c>
      <c r="BW246"/>
      <c r="BX246" s="1024"/>
      <c r="CF246" s="877"/>
      <c r="CN246" s="877"/>
      <c r="CV246" s="877"/>
      <c r="CW246" s="3">
        <v>1</v>
      </c>
    </row>
    <row r="247" spans="1:101" ht="21" customHeight="1">
      <c r="A247" s="1129" t="s">
        <v>22</v>
      </c>
      <c r="B247" s="1145" t="str">
        <f t="shared" si="104"/>
        <v>►</v>
      </c>
      <c r="C247" s="1190" cm="1">
        <f t="array" ref="C247">SUMPRODUCT(LEN(D247:J247))</f>
        <v>0</v>
      </c>
      <c r="D247" s="207"/>
      <c r="E247" s="212"/>
      <c r="F247" s="212"/>
      <c r="G247" s="212"/>
      <c r="H247" s="212"/>
      <c r="I247" s="212"/>
      <c r="J247" s="213"/>
      <c r="K247" s="528"/>
      <c r="L247" s="120" t="s">
        <v>16</v>
      </c>
      <c r="M247" s="195" t="str">
        <f>M187</f>
        <v>M MILLE-FEUILLE meringue et chiboust pamplemousse aux fraises des bois | pâtisserie--ENTREMET| Auteur &gt; VOUS</v>
      </c>
      <c r="N247" s="195">
        <f>N187</f>
        <v>1</v>
      </c>
      <c r="O247" s="196" t="str">
        <f>O187</f>
        <v>coupe</v>
      </c>
      <c r="P247" s="197" t="str">
        <f>P187</f>
        <v>Recette mère ► MILLE-FEUILLE  aux fraises des bois</v>
      </c>
      <c r="Q247" s="1355"/>
      <c r="R247" s="1355"/>
      <c r="S247" s="1355" t="s">
        <v>209</v>
      </c>
      <c r="T247" s="726"/>
      <c r="U247" s="633"/>
      <c r="V247" s="633"/>
      <c r="W247" s="633"/>
      <c r="X247" s="633"/>
      <c r="Y247" s="633"/>
      <c r="Z247" s="633"/>
      <c r="AA247" s="633"/>
      <c r="AB247" s="9"/>
      <c r="AC247" s="43"/>
      <c r="AD247" s="1230" t="str">
        <f t="shared" si="120"/>
        <v>►</v>
      </c>
      <c r="AE247" s="1231" t="str">
        <f t="shared" si="121"/>
        <v/>
      </c>
      <c r="AF247" s="1232">
        <f t="shared" si="106"/>
        <v>0</v>
      </c>
      <c r="AG247" s="1252">
        <f t="shared" si="111"/>
        <v>0</v>
      </c>
      <c r="AH247" s="1234">
        <f t="shared" si="112"/>
        <v>0</v>
      </c>
      <c r="AI247" s="1235">
        <f t="shared" si="113"/>
        <v>0</v>
      </c>
      <c r="AJ247" s="1235">
        <f t="shared" si="100"/>
        <v>0</v>
      </c>
      <c r="AK247" s="1253">
        <f t="shared" si="107"/>
        <v>0</v>
      </c>
      <c r="AL247" s="1254">
        <f t="shared" si="101"/>
        <v>0</v>
      </c>
      <c r="AM247" s="1268"/>
      <c r="AN247" s="1255" t="str">
        <f t="shared" si="119"/>
        <v/>
      </c>
      <c r="AO247" s="1256">
        <f t="shared" si="114"/>
        <v>0</v>
      </c>
      <c r="AP247" s="1257">
        <f t="shared" si="108"/>
        <v>0</v>
      </c>
      <c r="AQ247" s="1271" cm="1">
        <f t="array" ref="AQ247">IF(AF247&lt;&gt;1,0,IF(OR(AO247="",N(AO247)&lt;=0.000000001),"",IF(OR(AI247="",N(AI247)&lt;=0.000000001),0,IF(ISNUMBER(AO247),IFERROR(_xlfn.LET(_xlpm.r,_xlfn.XLOOKUP(U247,$BD$15:$BD$62,ROW($BD$15:$BD$62),_xlfn.XLOOKUP(U247,$BE$15:$BE$62,ROW($BE$15:$BE$62),_xlfn.XLOOKUP(U247,$BF$15:$BF$62,ROW($BF$15:$BF$62),""))),_xlpm.p,_xlpm.r-MIN(ROW($BD$15:$BD$62))+1,_xlpm.f,INDEX($BG$15:$BG$62,_xlpm.p),_xlpm.u,INDEX($BH$15:$BH$62,_xlpm.p),_xlpm.s,INDEX($BJ$15:$BJ$62,_xlpm.p),_xlpm.q,N(AO247)/_xlpm.f,IF(_xlpm.q&gt;=_xlpm.s,ROUND(_xlpm.q,1)&amp;" "&amp;U247&amp;" = "&amp;ROUND(_xlpm.q*_xlpm.f,1)&amp;" "&amp;_xlpm.u,ROUND(_xlpm.q,1)&amp;" "&amp;U247)),""),""))))</f>
        <v>0</v>
      </c>
      <c r="AR247" s="1259"/>
      <c r="AS247" s="1256">
        <f t="shared" si="124"/>
        <v>0</v>
      </c>
      <c r="AT247" s="1257" t="str">
        <f t="shared" si="115"/>
        <v/>
      </c>
      <c r="AU247" s="1260">
        <f t="shared" si="118"/>
        <v>0</v>
      </c>
      <c r="AV247" s="1261" t="str">
        <f t="shared" si="116"/>
        <v/>
      </c>
      <c r="AW247" s="1247"/>
      <c r="AX247" s="1262">
        <f t="shared" si="109"/>
        <v>0</v>
      </c>
      <c r="AY247" s="1249" t="str">
        <f t="shared" si="125"/>
        <v/>
      </c>
      <c r="AZ247" s="276" t="s">
        <v>22</v>
      </c>
      <c r="BA247" s="1221">
        <f t="shared" si="110"/>
        <v>0</v>
      </c>
      <c r="BB247" s="1222">
        <f t="shared" si="117"/>
        <v>0</v>
      </c>
      <c r="BC247"/>
      <c r="BD247" s="877"/>
      <c r="BE247" s="877"/>
      <c r="BF247" s="877"/>
      <c r="BG247" s="877"/>
      <c r="BH247" s="877"/>
      <c r="BI247" s="877"/>
      <c r="BJ247" s="877"/>
      <c r="BK247" s="877"/>
      <c r="BR247" s="1153" t="str">
        <f t="shared" si="105"/>
        <v>►</v>
      </c>
      <c r="BW247"/>
      <c r="BX247" s="1024"/>
      <c r="CF247" s="877"/>
      <c r="CN247" s="877"/>
      <c r="CV247" s="877"/>
      <c r="CW247" s="3">
        <v>1</v>
      </c>
    </row>
    <row r="248" spans="1:101" ht="21" customHeight="1">
      <c r="A248" s="1129" t="s">
        <v>22</v>
      </c>
      <c r="B248" s="1145" t="str">
        <f t="shared" si="104"/>
        <v>A</v>
      </c>
      <c r="C248" s="1190" cm="1">
        <f t="array" ref="C248">SUMPRODUCT(LEN(D248:J248))</f>
        <v>0</v>
      </c>
      <c r="D248" s="207"/>
      <c r="E248" s="212"/>
      <c r="F248" s="212"/>
      <c r="G248" s="212"/>
      <c r="H248" s="212"/>
      <c r="I248" s="212"/>
      <c r="J248" s="213"/>
      <c r="K248" s="528"/>
      <c r="L248" s="120" t="s">
        <v>11</v>
      </c>
      <c r="M248" s="256" t="str">
        <f>M187</f>
        <v>M MILLE-FEUILLE meringue et chiboust pamplemousse aux fraises des bois | pâtisserie--ENTREMET| Auteur &gt; VOUS</v>
      </c>
      <c r="N248" s="256">
        <f>N187</f>
        <v>1</v>
      </c>
      <c r="O248" s="257" t="str">
        <f>O187</f>
        <v>coupe</v>
      </c>
      <c r="P248" s="258" t="str">
        <f>P187</f>
        <v>Recette mère ► MILLE-FEUILLE  aux fraises des bois</v>
      </c>
      <c r="Q248" s="259"/>
      <c r="R248" s="260"/>
      <c r="S248" s="261"/>
      <c r="T248" s="262"/>
      <c r="U248" s="261"/>
      <c r="V248" s="261"/>
      <c r="W248" s="261"/>
      <c r="X248" s="261"/>
      <c r="Y248" s="261"/>
      <c r="Z248" s="261"/>
      <c r="AA248" s="261"/>
      <c r="AB248" s="261"/>
      <c r="AC248" s="734"/>
      <c r="AD248" s="1230" t="str">
        <f t="shared" si="120"/>
        <v>►</v>
      </c>
      <c r="AE248" s="1231" t="str">
        <f t="shared" si="121"/>
        <v/>
      </c>
      <c r="AF248" s="1232">
        <f t="shared" si="106"/>
        <v>0</v>
      </c>
      <c r="AG248" s="1252">
        <f t="shared" si="111"/>
        <v>0</v>
      </c>
      <c r="AH248" s="1234">
        <f t="shared" si="112"/>
        <v>0</v>
      </c>
      <c r="AI248" s="1235">
        <f t="shared" si="113"/>
        <v>0</v>
      </c>
      <c r="AJ248" s="1235">
        <f t="shared" ref="AJ248:AJ311" si="126">_xlfn.LET(_xlpm.EPS,0.000000001,_xlpm.q,N(Q248),_xlpm.x,N(Z248),_xlpm.z,N(AB248),IF(AI248=0,0,IF(SUM(ABS(_xlpm.q),ABS(_xlpm.x),ABS(_xlpm.z))&gt;_xlpm.EPS,O248,"")))</f>
        <v>0</v>
      </c>
      <c r="AK248" s="1237">
        <f t="shared" si="107"/>
        <v>0</v>
      </c>
      <c r="AL248" s="1238">
        <f t="shared" si="101"/>
        <v>0</v>
      </c>
      <c r="AM248" s="1268"/>
      <c r="AN248" s="1240" t="str">
        <f t="shared" si="119"/>
        <v/>
      </c>
      <c r="AO248" s="1241">
        <f t="shared" si="114"/>
        <v>0</v>
      </c>
      <c r="AP248" s="1242">
        <f t="shared" si="108"/>
        <v>0</v>
      </c>
      <c r="AQ248" s="1269" cm="1">
        <f t="array" ref="AQ248">IF(AF248&lt;&gt;1,0,IF(OR(AO248="",N(AO248)&lt;=0.000000001),"",IF(OR(AI248="",N(AI248)&lt;=0.000000001),0,IF(ISNUMBER(AO248),IFERROR(_xlfn.LET(_xlpm.r,_xlfn.XLOOKUP(U248,$BD$15:$BD$62,ROW($BD$15:$BD$62),_xlfn.XLOOKUP(U248,$BE$15:$BE$62,ROW($BE$15:$BE$62),_xlfn.XLOOKUP(U248,$BF$15:$BF$62,ROW($BF$15:$BF$62),""))),_xlpm.p,_xlpm.r-MIN(ROW($BD$15:$BD$62))+1,_xlpm.f,INDEX($BG$15:$BG$62,_xlpm.p),_xlpm.u,INDEX($BH$15:$BH$62,_xlpm.p),_xlpm.s,INDEX($BJ$15:$BJ$62,_xlpm.p),_xlpm.q,N(AO248)/_xlpm.f,IF(_xlpm.q&gt;=_xlpm.s,ROUND(_xlpm.q,1)&amp;" "&amp;U248&amp;" = "&amp;ROUND(_xlpm.q*_xlpm.f,1)&amp;" "&amp;_xlpm.u,ROUND(_xlpm.q,1)&amp;" "&amp;U248)),""),""))))</f>
        <v>0</v>
      </c>
      <c r="AR248" s="1259"/>
      <c r="AS248" s="1241">
        <f t="shared" si="124"/>
        <v>0</v>
      </c>
      <c r="AT248" s="1242" t="str">
        <f t="shared" si="115"/>
        <v/>
      </c>
      <c r="AU248" s="1245">
        <f t="shared" si="118"/>
        <v>0</v>
      </c>
      <c r="AV248" s="1246" t="str">
        <f t="shared" si="116"/>
        <v/>
      </c>
      <c r="AW248" s="1247"/>
      <c r="AX248" s="1248">
        <f t="shared" si="109"/>
        <v>0</v>
      </c>
      <c r="AY248" s="1249" t="str">
        <f t="shared" si="125"/>
        <v/>
      </c>
      <c r="AZ248" s="276" t="s">
        <v>22</v>
      </c>
      <c r="BA248" s="1221">
        <f t="shared" si="110"/>
        <v>0</v>
      </c>
      <c r="BB248" s="1222">
        <f t="shared" si="117"/>
        <v>0</v>
      </c>
      <c r="BC248"/>
      <c r="BD248" s="877"/>
      <c r="BE248" s="877"/>
      <c r="BF248" s="877"/>
      <c r="BG248" s="877"/>
      <c r="BH248" s="877"/>
      <c r="BI248" s="877"/>
      <c r="BJ248" s="877"/>
      <c r="BK248" s="877"/>
      <c r="BR248" s="1153" t="str">
        <f t="shared" si="105"/>
        <v>►</v>
      </c>
      <c r="BW248"/>
      <c r="BX248" s="1024"/>
      <c r="CF248" s="877"/>
      <c r="CN248" s="877"/>
      <c r="CV248" s="877"/>
      <c r="CW248" s="3">
        <v>1</v>
      </c>
    </row>
    <row r="249" spans="1:101" ht="21" customHeight="1" thickBot="1">
      <c r="A249" s="1129" t="s">
        <v>22</v>
      </c>
      <c r="B249" s="1145" t="str">
        <f t="shared" si="104"/>
        <v>A</v>
      </c>
      <c r="C249" s="1190" cm="1">
        <f t="array" ref="C249">SUMPRODUCT(LEN(D249:J249))</f>
        <v>0</v>
      </c>
      <c r="D249" s="207"/>
      <c r="E249" s="212"/>
      <c r="F249" s="212"/>
      <c r="G249" s="212"/>
      <c r="H249" s="212"/>
      <c r="I249" s="212"/>
      <c r="J249" s="213"/>
      <c r="K249" s="528"/>
      <c r="L249" s="264" t="s">
        <v>11</v>
      </c>
      <c r="M249" s="265" t="str">
        <f>M187</f>
        <v>M MILLE-FEUILLE meringue et chiboust pamplemousse aux fraises des bois | pâtisserie--ENTREMET| Auteur &gt; VOUS</v>
      </c>
      <c r="N249" s="265">
        <f>N187</f>
        <v>1</v>
      </c>
      <c r="O249" s="265" t="str">
        <f>O187</f>
        <v>coupe</v>
      </c>
      <c r="P249" s="266" t="str">
        <f>P187</f>
        <v>Recette mère ► MILLE-FEUILLE  aux fraises des bois</v>
      </c>
      <c r="Q249" s="267" t="s">
        <v>217</v>
      </c>
      <c r="R249" s="268" t="str">
        <f ca="1">CELL("nomfichier")</f>
        <v>D:\Données\1.UPRT\0-UPRT.fait\1-UPRT.FR-SITE-WEB\ff-fiches-fabrications\ff.fiches.fabrication.2023\ffr.restaurant.2023\[postit.sauvegarde.05.10.2025.xlsx]Nota.ES</v>
      </c>
      <c r="S249" s="269"/>
      <c r="T249" s="269"/>
      <c r="U249" s="269"/>
      <c r="V249" s="269"/>
      <c r="W249" s="269"/>
      <c r="X249" s="269"/>
      <c r="Y249" s="269"/>
      <c r="Z249" s="269"/>
      <c r="AA249" s="269"/>
      <c r="AB249" s="269"/>
      <c r="AC249" s="270"/>
      <c r="AD249" s="1230" t="str">
        <f t="shared" si="120"/>
        <v>A</v>
      </c>
      <c r="AE249" s="1231" t="str">
        <f t="shared" si="121"/>
        <v>▼ recette suivante</v>
      </c>
      <c r="AF249" s="1232">
        <f t="shared" si="106"/>
        <v>0</v>
      </c>
      <c r="AG249" s="1252">
        <f t="shared" si="111"/>
        <v>0</v>
      </c>
      <c r="AH249" s="1234">
        <f t="shared" si="112"/>
        <v>0</v>
      </c>
      <c r="AI249" s="1235">
        <f t="shared" si="113"/>
        <v>0</v>
      </c>
      <c r="AJ249" s="1235">
        <f t="shared" si="126"/>
        <v>0</v>
      </c>
      <c r="AK249" s="1253">
        <f t="shared" si="107"/>
        <v>0</v>
      </c>
      <c r="AL249" s="1254" t="str">
        <f t="shared" si="101"/>
        <v>▼ recette suivante</v>
      </c>
      <c r="AM249" s="1268"/>
      <c r="AN249" s="1255" t="str">
        <f t="shared" si="119"/>
        <v/>
      </c>
      <c r="AO249" s="1256">
        <f t="shared" si="114"/>
        <v>0</v>
      </c>
      <c r="AP249" s="1257">
        <f t="shared" si="108"/>
        <v>0</v>
      </c>
      <c r="AQ249" s="1271" cm="1">
        <f t="array" ref="AQ249">IF(AF249&lt;&gt;1,0,IF(OR(AO249="",N(AO249)&lt;=0.000000001),"",IF(OR(AI249="",N(AI249)&lt;=0.000000001),0,IF(ISNUMBER(AO249),IFERROR(_xlfn.LET(_xlpm.r,_xlfn.XLOOKUP(U249,$BD$15:$BD$62,ROW($BD$15:$BD$62),_xlfn.XLOOKUP(U249,$BE$15:$BE$62,ROW($BE$15:$BE$62),_xlfn.XLOOKUP(U249,$BF$15:$BF$62,ROW($BF$15:$BF$62),""))),_xlpm.p,_xlpm.r-MIN(ROW($BD$15:$BD$62))+1,_xlpm.f,INDEX($BG$15:$BG$62,_xlpm.p),_xlpm.u,INDEX($BH$15:$BH$62,_xlpm.p),_xlpm.s,INDEX($BJ$15:$BJ$62,_xlpm.p),_xlpm.q,N(AO249)/_xlpm.f,IF(_xlpm.q&gt;=_xlpm.s,ROUND(_xlpm.q,1)&amp;" "&amp;U249&amp;" = "&amp;ROUND(_xlpm.q*_xlpm.f,1)&amp;" "&amp;_xlpm.u,ROUND(_xlpm.q,1)&amp;" "&amp;U249)),""),""))))</f>
        <v>0</v>
      </c>
      <c r="AR249" s="1259"/>
      <c r="AS249" s="1256" t="str">
        <f t="shared" si="124"/>
        <v xml:space="preserve">▼next recipe </v>
      </c>
      <c r="AT249" s="1257" t="str">
        <f t="shared" si="115"/>
        <v/>
      </c>
      <c r="AU249" s="1260">
        <f t="shared" si="118"/>
        <v>0</v>
      </c>
      <c r="AV249" s="1261" t="str">
        <f t="shared" si="116"/>
        <v/>
      </c>
      <c r="AW249" s="1247"/>
      <c r="AX249" s="1262">
        <f t="shared" si="109"/>
        <v>0</v>
      </c>
      <c r="AY249" s="1249" t="str">
        <f t="shared" si="125"/>
        <v>▼ receta siguiente</v>
      </c>
      <c r="AZ249" s="276" t="s">
        <v>22</v>
      </c>
      <c r="BA249" s="1221">
        <f t="shared" si="110"/>
        <v>0</v>
      </c>
      <c r="BB249" s="1222">
        <f t="shared" si="117"/>
        <v>0</v>
      </c>
      <c r="BC249"/>
      <c r="BD249" s="877"/>
      <c r="BE249" s="877"/>
      <c r="BF249" s="877"/>
      <c r="BG249" s="877"/>
      <c r="BH249" s="877"/>
      <c r="BI249" s="877"/>
      <c r="BJ249" s="877"/>
      <c r="BK249" s="877"/>
      <c r="BR249" s="1153" t="str">
        <f t="shared" si="105"/>
        <v>A</v>
      </c>
      <c r="BW249"/>
      <c r="BX249" s="1024"/>
      <c r="CF249" s="877"/>
      <c r="CN249" s="877"/>
      <c r="CV249" s="877"/>
      <c r="CW249" s="3">
        <v>1</v>
      </c>
    </row>
    <row r="250" spans="1:101" ht="21" customHeight="1" thickBot="1">
      <c r="A250" s="1129" t="s">
        <v>22</v>
      </c>
      <c r="B250" s="1145" t="str">
        <f t="shared" si="104"/>
        <v>A</v>
      </c>
      <c r="C250" s="1190" cm="1">
        <f t="array" ref="C250">SUMPRODUCT(LEN(D250:J250))</f>
        <v>0</v>
      </c>
      <c r="D250" s="207"/>
      <c r="E250" s="212"/>
      <c r="F250" s="212"/>
      <c r="G250" s="212"/>
      <c r="H250" s="212"/>
      <c r="I250" s="212"/>
      <c r="J250" s="213"/>
      <c r="K250" s="528"/>
      <c r="L250" s="1369" t="s">
        <v>11</v>
      </c>
      <c r="M250" s="1370"/>
      <c r="N250" s="1370"/>
      <c r="O250" s="1370"/>
      <c r="P250" s="1370"/>
      <c r="Q250" s="1376" t="s">
        <v>2713</v>
      </c>
      <c r="R250" s="1371"/>
      <c r="S250" s="1372"/>
      <c r="T250" s="1373"/>
      <c r="U250" s="1374"/>
      <c r="V250" s="1375"/>
      <c r="W250" s="1376"/>
      <c r="X250" s="1377"/>
      <c r="Y250" s="1378"/>
      <c r="Z250" s="1379"/>
      <c r="AA250" s="1380"/>
      <c r="AB250" s="1381"/>
      <c r="AC250" s="1382"/>
      <c r="AD250" s="1230" t="str">
        <f t="shared" si="120"/>
        <v>►</v>
      </c>
      <c r="AE250" s="1231" t="str">
        <f t="shared" si="121"/>
        <v/>
      </c>
      <c r="AF250" s="1232">
        <f t="shared" si="106"/>
        <v>0</v>
      </c>
      <c r="AG250" s="1252">
        <f t="shared" si="111"/>
        <v>0</v>
      </c>
      <c r="AH250" s="1234">
        <f t="shared" si="112"/>
        <v>0</v>
      </c>
      <c r="AI250" s="1235">
        <f t="shared" si="113"/>
        <v>0</v>
      </c>
      <c r="AJ250" s="1235">
        <f t="shared" si="126"/>
        <v>0</v>
      </c>
      <c r="AK250" s="1237">
        <f t="shared" si="107"/>
        <v>0</v>
      </c>
      <c r="AL250" s="1238">
        <f t="shared" si="101"/>
        <v>0</v>
      </c>
      <c r="AM250" s="1268"/>
      <c r="AN250" s="1240" t="str">
        <f t="shared" si="119"/>
        <v/>
      </c>
      <c r="AO250" s="1241">
        <f t="shared" si="114"/>
        <v>0</v>
      </c>
      <c r="AP250" s="1242">
        <f t="shared" si="108"/>
        <v>0</v>
      </c>
      <c r="AQ250" s="1269" cm="1">
        <f t="array" ref="AQ250">IF(AF250&lt;&gt;1,0,IF(OR(AO250="",N(AO250)&lt;=0.000000001),"",IF(OR(AI250="",N(AI250)&lt;=0.000000001),0,IF(ISNUMBER(AO250),IFERROR(_xlfn.LET(_xlpm.r,_xlfn.XLOOKUP(U250,$BD$15:$BD$62,ROW($BD$15:$BD$62),_xlfn.XLOOKUP(U250,$BE$15:$BE$62,ROW($BE$15:$BE$62),_xlfn.XLOOKUP(U250,$BF$15:$BF$62,ROW($BF$15:$BF$62),""))),_xlpm.p,_xlpm.r-MIN(ROW($BD$15:$BD$62))+1,_xlpm.f,INDEX($BG$15:$BG$62,_xlpm.p),_xlpm.u,INDEX($BH$15:$BH$62,_xlpm.p),_xlpm.s,INDEX($BJ$15:$BJ$62,_xlpm.p),_xlpm.q,N(AO250)/_xlpm.f,IF(_xlpm.q&gt;=_xlpm.s,ROUND(_xlpm.q,1)&amp;" "&amp;U250&amp;" = "&amp;ROUND(_xlpm.q*_xlpm.f,1)&amp;" "&amp;_xlpm.u,ROUND(_xlpm.q,1)&amp;" "&amp;U250)),""),""))))</f>
        <v>0</v>
      </c>
      <c r="AR250" s="1259"/>
      <c r="AS250" s="1241">
        <f t="shared" si="124"/>
        <v>0</v>
      </c>
      <c r="AT250" s="1242" t="str">
        <f t="shared" si="115"/>
        <v/>
      </c>
      <c r="AU250" s="1245">
        <f t="shared" si="118"/>
        <v>0</v>
      </c>
      <c r="AV250" s="1246" t="str">
        <f t="shared" si="116"/>
        <v/>
      </c>
      <c r="AW250" s="1247"/>
      <c r="AX250" s="1248">
        <f t="shared" si="109"/>
        <v>0</v>
      </c>
      <c r="AY250" s="1249" t="str">
        <f t="shared" si="125"/>
        <v/>
      </c>
      <c r="AZ250" s="276" t="s">
        <v>22</v>
      </c>
      <c r="BA250" s="1221">
        <f t="shared" si="110"/>
        <v>0</v>
      </c>
      <c r="BB250" s="1222">
        <f t="shared" si="117"/>
        <v>0</v>
      </c>
      <c r="BC250"/>
      <c r="BD250" s="877"/>
      <c r="BE250" s="877"/>
      <c r="BF250" s="877"/>
      <c r="BG250" s="877"/>
      <c r="BH250" s="877"/>
      <c r="BI250" s="877"/>
      <c r="BJ250" s="877"/>
      <c r="BK250" s="877"/>
      <c r="BR250" s="1153" t="str">
        <f t="shared" si="105"/>
        <v>►</v>
      </c>
      <c r="BW250"/>
      <c r="BX250" s="1024"/>
      <c r="CF250" s="877"/>
      <c r="CN250" s="877"/>
      <c r="CV250" s="877"/>
      <c r="CW250" s="3">
        <v>1</v>
      </c>
    </row>
    <row r="251" spans="1:101" ht="21" customHeight="1">
      <c r="A251" s="1129" t="s">
        <v>22</v>
      </c>
      <c r="B251" s="1145" t="str">
        <f t="shared" si="104"/>
        <v>►</v>
      </c>
      <c r="C251" s="1190" cm="1">
        <f t="array" ref="C251">SUMPRODUCT(LEN(D251:J251))</f>
        <v>0</v>
      </c>
      <c r="D251" s="207"/>
      <c r="E251" s="212"/>
      <c r="F251" s="212"/>
      <c r="G251" s="212"/>
      <c r="H251" s="212"/>
      <c r="I251" s="212"/>
      <c r="J251" s="213"/>
      <c r="K251" s="528"/>
      <c r="L251" s="120" t="s">
        <v>16</v>
      </c>
      <c r="M251" s="34"/>
      <c r="N251" s="35"/>
      <c r="O251" s="34"/>
      <c r="P251" s="36"/>
      <c r="Q251" s="105"/>
      <c r="R251" s="125"/>
      <c r="S251" s="107"/>
      <c r="T251" s="108"/>
      <c r="U251" s="1290"/>
      <c r="V251" s="111"/>
      <c r="W251" s="111"/>
      <c r="X251" s="112"/>
      <c r="Y251" s="122"/>
      <c r="Z251" s="114"/>
      <c r="AA251" s="127"/>
      <c r="AB251" s="116"/>
      <c r="AC251" s="139"/>
      <c r="AD251" s="1230" t="str">
        <f t="shared" si="120"/>
        <v>►</v>
      </c>
      <c r="AE251" s="1231" t="str">
        <f t="shared" si="121"/>
        <v/>
      </c>
      <c r="AF251" s="1232">
        <f t="shared" si="106"/>
        <v>0</v>
      </c>
      <c r="AG251" s="1252">
        <f t="shared" si="111"/>
        <v>0</v>
      </c>
      <c r="AH251" s="1234">
        <f t="shared" si="112"/>
        <v>0</v>
      </c>
      <c r="AI251" s="1235">
        <f t="shared" si="113"/>
        <v>0</v>
      </c>
      <c r="AJ251" s="1235">
        <f t="shared" si="126"/>
        <v>0</v>
      </c>
      <c r="AK251" s="1253">
        <f t="shared" si="107"/>
        <v>0</v>
      </c>
      <c r="AL251" s="1254">
        <f t="shared" si="101"/>
        <v>0</v>
      </c>
      <c r="AM251" s="1268"/>
      <c r="AN251" s="1255" t="str">
        <f t="shared" si="119"/>
        <v/>
      </c>
      <c r="AO251" s="1256">
        <f t="shared" si="114"/>
        <v>0</v>
      </c>
      <c r="AP251" s="1257">
        <f t="shared" si="108"/>
        <v>0</v>
      </c>
      <c r="AQ251" s="1271" cm="1">
        <f t="array" ref="AQ251">IF(AF251&lt;&gt;1,0,IF(OR(AO251="",N(AO251)&lt;=0.000000001),"",IF(OR(AI251="",N(AI251)&lt;=0.000000001),0,IF(ISNUMBER(AO251),IFERROR(_xlfn.LET(_xlpm.r,_xlfn.XLOOKUP(U251,$BD$15:$BD$62,ROW($BD$15:$BD$62),_xlfn.XLOOKUP(U251,$BE$15:$BE$62,ROW($BE$15:$BE$62),_xlfn.XLOOKUP(U251,$BF$15:$BF$62,ROW($BF$15:$BF$62),""))),_xlpm.p,_xlpm.r-MIN(ROW($BD$15:$BD$62))+1,_xlpm.f,INDEX($BG$15:$BG$62,_xlpm.p),_xlpm.u,INDEX($BH$15:$BH$62,_xlpm.p),_xlpm.s,INDEX($BJ$15:$BJ$62,_xlpm.p),_xlpm.q,N(AO251)/_xlpm.f,IF(_xlpm.q&gt;=_xlpm.s,ROUND(_xlpm.q,1)&amp;" "&amp;U251&amp;" = "&amp;ROUND(_xlpm.q*_xlpm.f,1)&amp;" "&amp;_xlpm.u,ROUND(_xlpm.q,1)&amp;" "&amp;U251)),""),""))))</f>
        <v>0</v>
      </c>
      <c r="AR251" s="1259"/>
      <c r="AS251" s="1256">
        <f t="shared" si="124"/>
        <v>0</v>
      </c>
      <c r="AT251" s="1257" t="str">
        <f t="shared" si="115"/>
        <v/>
      </c>
      <c r="AU251" s="1260">
        <f t="shared" si="118"/>
        <v>0</v>
      </c>
      <c r="AV251" s="1261" t="str">
        <f t="shared" si="116"/>
        <v/>
      </c>
      <c r="AW251" s="1247"/>
      <c r="AX251" s="1262">
        <f t="shared" si="109"/>
        <v>0</v>
      </c>
      <c r="AY251" s="1249" t="str">
        <f t="shared" si="125"/>
        <v/>
      </c>
      <c r="AZ251" s="276" t="s">
        <v>22</v>
      </c>
      <c r="BA251" s="1221">
        <f t="shared" si="110"/>
        <v>0</v>
      </c>
      <c r="BB251" s="1222">
        <f t="shared" si="117"/>
        <v>0</v>
      </c>
      <c r="BC251"/>
      <c r="BD251" s="877"/>
      <c r="BE251" s="877"/>
      <c r="BF251" s="877"/>
      <c r="BG251" s="877"/>
      <c r="BH251" s="877"/>
      <c r="BI251" s="877"/>
      <c r="BJ251" s="877"/>
      <c r="BK251" s="877"/>
      <c r="BR251" s="1153" t="str">
        <f t="shared" si="105"/>
        <v>►</v>
      </c>
      <c r="BW251"/>
      <c r="BX251" s="1024"/>
      <c r="CF251" s="877"/>
      <c r="CN251" s="877"/>
      <c r="CV251" s="877"/>
      <c r="CW251" s="3">
        <v>1</v>
      </c>
    </row>
    <row r="252" spans="1:101" ht="21" customHeight="1">
      <c r="A252" s="1129" t="s">
        <v>22</v>
      </c>
      <c r="B252" s="1145" t="str">
        <f t="shared" si="104"/>
        <v>►</v>
      </c>
      <c r="C252" s="1190" cm="1">
        <f t="array" ref="C252">SUMPRODUCT(LEN(D252:J252))</f>
        <v>0</v>
      </c>
      <c r="D252" s="207"/>
      <c r="E252" s="212"/>
      <c r="F252" s="212"/>
      <c r="G252" s="212"/>
      <c r="H252" s="212"/>
      <c r="I252" s="212"/>
      <c r="J252" s="213"/>
      <c r="K252" s="528"/>
      <c r="L252" s="120" t="s">
        <v>16</v>
      </c>
      <c r="M252" s="34"/>
      <c r="N252" s="35"/>
      <c r="O252" s="34"/>
      <c r="P252" s="36"/>
      <c r="Q252" s="105"/>
      <c r="R252" s="125"/>
      <c r="S252" s="107"/>
      <c r="T252" s="108"/>
      <c r="U252" s="1290"/>
      <c r="V252" s="111"/>
      <c r="W252" s="111"/>
      <c r="X252" s="112"/>
      <c r="Y252" s="122"/>
      <c r="Z252" s="114"/>
      <c r="AA252" s="127"/>
      <c r="AB252" s="116"/>
      <c r="AC252" s="139"/>
      <c r="AD252" s="1230" t="str">
        <f t="shared" si="120"/>
        <v>►</v>
      </c>
      <c r="AE252" s="1231" t="str">
        <f t="shared" si="121"/>
        <v/>
      </c>
      <c r="AF252" s="1232">
        <f t="shared" si="106"/>
        <v>0</v>
      </c>
      <c r="AG252" s="1252">
        <f t="shared" si="111"/>
        <v>0</v>
      </c>
      <c r="AH252" s="1234">
        <f t="shared" si="112"/>
        <v>0</v>
      </c>
      <c r="AI252" s="1235">
        <f t="shared" si="113"/>
        <v>0</v>
      </c>
      <c r="AJ252" s="1235">
        <f t="shared" si="126"/>
        <v>0</v>
      </c>
      <c r="AK252" s="1237">
        <f t="shared" si="107"/>
        <v>0</v>
      </c>
      <c r="AL252" s="1238">
        <f t="shared" ref="AL252:AL315" si="127">IF(TRIM(AE252)="▼ recette suivante",AE252,IF(AK252&gt;0,AN$9,0))</f>
        <v>0</v>
      </c>
      <c r="AM252" s="1268"/>
      <c r="AN252" s="1240" t="str">
        <f t="shared" si="119"/>
        <v/>
      </c>
      <c r="AO252" s="1241">
        <f t="shared" si="114"/>
        <v>0</v>
      </c>
      <c r="AP252" s="1242">
        <f t="shared" si="108"/>
        <v>0</v>
      </c>
      <c r="AQ252" s="1269" cm="1">
        <f t="array" ref="AQ252">IF(AF252&lt;&gt;1,0,IF(OR(AO252="",N(AO252)&lt;=0.000000001),"",IF(OR(AI252="",N(AI252)&lt;=0.000000001),0,IF(ISNUMBER(AO252),IFERROR(_xlfn.LET(_xlpm.r,_xlfn.XLOOKUP(U252,$BD$15:$BD$62,ROW($BD$15:$BD$62),_xlfn.XLOOKUP(U252,$BE$15:$BE$62,ROW($BE$15:$BE$62),_xlfn.XLOOKUP(U252,$BF$15:$BF$62,ROW($BF$15:$BF$62),""))),_xlpm.p,_xlpm.r-MIN(ROW($BD$15:$BD$62))+1,_xlpm.f,INDEX($BG$15:$BG$62,_xlpm.p),_xlpm.u,INDEX($BH$15:$BH$62,_xlpm.p),_xlpm.s,INDEX($BJ$15:$BJ$62,_xlpm.p),_xlpm.q,N(AO252)/_xlpm.f,IF(_xlpm.q&gt;=_xlpm.s,ROUND(_xlpm.q,1)&amp;" "&amp;U252&amp;" = "&amp;ROUND(_xlpm.q*_xlpm.f,1)&amp;" "&amp;_xlpm.u,ROUND(_xlpm.q,1)&amp;" "&amp;U252)),""),""))))</f>
        <v>0</v>
      </c>
      <c r="AR252" s="1259"/>
      <c r="AS252" s="1241">
        <f t="shared" si="124"/>
        <v>0</v>
      </c>
      <c r="AT252" s="1242" t="str">
        <f t="shared" si="115"/>
        <v/>
      </c>
      <c r="AU252" s="1245">
        <f t="shared" si="118"/>
        <v>0</v>
      </c>
      <c r="AV252" s="1246" t="str">
        <f t="shared" si="116"/>
        <v/>
      </c>
      <c r="AW252" s="1247"/>
      <c r="AX252" s="1248">
        <f t="shared" si="109"/>
        <v>0</v>
      </c>
      <c r="AY252" s="1249" t="str">
        <f t="shared" si="125"/>
        <v/>
      </c>
      <c r="AZ252" s="276" t="s">
        <v>22</v>
      </c>
      <c r="BA252" s="1221">
        <f t="shared" si="110"/>
        <v>0</v>
      </c>
      <c r="BB252" s="1222">
        <f t="shared" si="117"/>
        <v>0</v>
      </c>
      <c r="BC252"/>
      <c r="BD252" s="877"/>
      <c r="BE252" s="877"/>
      <c r="BF252" s="877"/>
      <c r="BG252" s="877"/>
      <c r="BH252" s="877"/>
      <c r="BI252" s="877"/>
      <c r="BJ252" s="877"/>
      <c r="BK252" s="877"/>
      <c r="BR252" s="1153" t="str">
        <f t="shared" si="105"/>
        <v>►</v>
      </c>
      <c r="BW252"/>
      <c r="BX252" s="1024"/>
      <c r="CF252" s="877"/>
      <c r="CN252" s="877"/>
      <c r="CV252" s="877"/>
      <c r="CW252" s="3">
        <v>1</v>
      </c>
    </row>
    <row r="253" spans="1:101" ht="21" customHeight="1">
      <c r="A253" s="1129" t="s">
        <v>22</v>
      </c>
      <c r="B253" s="1145" t="str">
        <f t="shared" si="104"/>
        <v>►</v>
      </c>
      <c r="C253" s="1190" cm="1">
        <f t="array" ref="C253">SUMPRODUCT(LEN(D253:J253))</f>
        <v>0</v>
      </c>
      <c r="D253" s="207"/>
      <c r="E253" s="212"/>
      <c r="F253" s="212"/>
      <c r="G253" s="212"/>
      <c r="H253" s="212"/>
      <c r="I253" s="212"/>
      <c r="J253" s="213"/>
      <c r="K253" s="528"/>
      <c r="L253" s="120" t="s">
        <v>16</v>
      </c>
      <c r="M253" s="34"/>
      <c r="N253" s="35"/>
      <c r="O253" s="34"/>
      <c r="P253" s="36"/>
      <c r="Q253" s="105"/>
      <c r="R253" s="125"/>
      <c r="S253" s="107"/>
      <c r="T253" s="108"/>
      <c r="U253" s="1290"/>
      <c r="V253" s="111"/>
      <c r="W253" s="111"/>
      <c r="X253" s="112"/>
      <c r="Y253" s="122"/>
      <c r="Z253" s="114"/>
      <c r="AA253" s="127"/>
      <c r="AB253" s="116"/>
      <c r="AC253" s="139"/>
      <c r="AD253" s="1230" t="str">
        <f t="shared" si="120"/>
        <v>►</v>
      </c>
      <c r="AE253" s="1231" t="str">
        <f t="shared" si="121"/>
        <v/>
      </c>
      <c r="AF253" s="1232">
        <f t="shared" si="106"/>
        <v>0</v>
      </c>
      <c r="AG253" s="1252">
        <f t="shared" si="111"/>
        <v>0</v>
      </c>
      <c r="AH253" s="1234">
        <f t="shared" si="112"/>
        <v>0</v>
      </c>
      <c r="AI253" s="1235">
        <f t="shared" si="113"/>
        <v>0</v>
      </c>
      <c r="AJ253" s="1235">
        <f t="shared" si="126"/>
        <v>0</v>
      </c>
      <c r="AK253" s="1253">
        <f t="shared" si="107"/>
        <v>0</v>
      </c>
      <c r="AL253" s="1254">
        <f t="shared" si="127"/>
        <v>0</v>
      </c>
      <c r="AM253" s="1268"/>
      <c r="AN253" s="1255" t="str">
        <f t="shared" si="119"/>
        <v/>
      </c>
      <c r="AO253" s="1256">
        <f t="shared" si="114"/>
        <v>0</v>
      </c>
      <c r="AP253" s="1257">
        <f t="shared" si="108"/>
        <v>0</v>
      </c>
      <c r="AQ253" s="1271" cm="1">
        <f t="array" ref="AQ253">IF(AF253&lt;&gt;1,0,IF(OR(AO253="",N(AO253)&lt;=0.000000001),"",IF(OR(AI253="",N(AI253)&lt;=0.000000001),0,IF(ISNUMBER(AO253),IFERROR(_xlfn.LET(_xlpm.r,_xlfn.XLOOKUP(U253,$BD$15:$BD$62,ROW($BD$15:$BD$62),_xlfn.XLOOKUP(U253,$BE$15:$BE$62,ROW($BE$15:$BE$62),_xlfn.XLOOKUP(U253,$BF$15:$BF$62,ROW($BF$15:$BF$62),""))),_xlpm.p,_xlpm.r-MIN(ROW($BD$15:$BD$62))+1,_xlpm.f,INDEX($BG$15:$BG$62,_xlpm.p),_xlpm.u,INDEX($BH$15:$BH$62,_xlpm.p),_xlpm.s,INDEX($BJ$15:$BJ$62,_xlpm.p),_xlpm.q,N(AO253)/_xlpm.f,IF(_xlpm.q&gt;=_xlpm.s,ROUND(_xlpm.q,1)&amp;" "&amp;U253&amp;" = "&amp;ROUND(_xlpm.q*_xlpm.f,1)&amp;" "&amp;_xlpm.u,ROUND(_xlpm.q,1)&amp;" "&amp;U253)),""),""))))</f>
        <v>0</v>
      </c>
      <c r="AR253" s="1259"/>
      <c r="AS253" s="1256">
        <f t="shared" si="124"/>
        <v>0</v>
      </c>
      <c r="AT253" s="1257" t="str">
        <f t="shared" si="115"/>
        <v/>
      </c>
      <c r="AU253" s="1260">
        <f t="shared" si="118"/>
        <v>0</v>
      </c>
      <c r="AV253" s="1261" t="str">
        <f t="shared" si="116"/>
        <v/>
      </c>
      <c r="AW253" s="1247"/>
      <c r="AX253" s="1262">
        <f t="shared" si="109"/>
        <v>0</v>
      </c>
      <c r="AY253" s="1249" t="str">
        <f t="shared" si="125"/>
        <v/>
      </c>
      <c r="AZ253" s="276" t="s">
        <v>22</v>
      </c>
      <c r="BA253" s="1221">
        <f t="shared" si="110"/>
        <v>0</v>
      </c>
      <c r="BB253" s="1222">
        <f t="shared" si="117"/>
        <v>0</v>
      </c>
      <c r="BC253"/>
      <c r="BD253" s="877"/>
      <c r="BE253" s="877"/>
      <c r="BF253" s="877"/>
      <c r="BG253" s="877"/>
      <c r="BH253" s="877"/>
      <c r="BI253" s="877"/>
      <c r="BJ253" s="877"/>
      <c r="BK253" s="877"/>
      <c r="BR253" s="1153" t="str">
        <f t="shared" si="105"/>
        <v>►</v>
      </c>
      <c r="BW253"/>
      <c r="BX253" s="1024"/>
      <c r="CF253" s="877"/>
      <c r="CN253" s="877"/>
      <c r="CV253" s="877"/>
      <c r="CW253" s="3">
        <v>1</v>
      </c>
    </row>
    <row r="254" spans="1:101" ht="21" customHeight="1">
      <c r="A254" s="1129" t="s">
        <v>22</v>
      </c>
      <c r="B254" s="1145" t="str">
        <f t="shared" si="104"/>
        <v>►</v>
      </c>
      <c r="C254" s="1190" cm="1">
        <f t="array" ref="C254">SUMPRODUCT(LEN(D254:J254))</f>
        <v>0</v>
      </c>
      <c r="D254" s="207"/>
      <c r="E254" s="212"/>
      <c r="F254" s="212"/>
      <c r="G254" s="212"/>
      <c r="H254" s="212"/>
      <c r="I254" s="212"/>
      <c r="J254" s="213"/>
      <c r="K254" s="528"/>
      <c r="L254" s="120" t="s">
        <v>16</v>
      </c>
      <c r="M254" s="34"/>
      <c r="N254" s="35"/>
      <c r="O254" s="34"/>
      <c r="P254" s="36"/>
      <c r="Q254" s="105"/>
      <c r="R254" s="125"/>
      <c r="S254" s="107"/>
      <c r="T254" s="108"/>
      <c r="U254" s="1290"/>
      <c r="V254" s="111"/>
      <c r="W254" s="111"/>
      <c r="X254" s="112"/>
      <c r="Y254" s="122"/>
      <c r="Z254" s="114"/>
      <c r="AA254" s="127"/>
      <c r="AB254" s="116"/>
      <c r="AC254" s="139"/>
      <c r="AD254" s="1230" t="str">
        <f t="shared" si="120"/>
        <v>►</v>
      </c>
      <c r="AE254" s="1231" t="str">
        <f t="shared" si="121"/>
        <v/>
      </c>
      <c r="AF254" s="1232">
        <f t="shared" si="106"/>
        <v>0</v>
      </c>
      <c r="AG254" s="1252">
        <f t="shared" si="111"/>
        <v>0</v>
      </c>
      <c r="AH254" s="1234">
        <f t="shared" si="112"/>
        <v>0</v>
      </c>
      <c r="AI254" s="1235">
        <f t="shared" si="113"/>
        <v>0</v>
      </c>
      <c r="AJ254" s="1235">
        <f t="shared" si="126"/>
        <v>0</v>
      </c>
      <c r="AK254" s="1237">
        <f t="shared" si="107"/>
        <v>0</v>
      </c>
      <c r="AL254" s="1238">
        <f t="shared" si="127"/>
        <v>0</v>
      </c>
      <c r="AM254" s="1268"/>
      <c r="AN254" s="1240" t="str">
        <f t="shared" si="119"/>
        <v/>
      </c>
      <c r="AO254" s="1241">
        <f t="shared" si="114"/>
        <v>0</v>
      </c>
      <c r="AP254" s="1242">
        <f t="shared" si="108"/>
        <v>0</v>
      </c>
      <c r="AQ254" s="1269" cm="1">
        <f t="array" ref="AQ254">IF(AF254&lt;&gt;1,0,IF(OR(AO254="",N(AO254)&lt;=0.000000001),"",IF(OR(AI254="",N(AI254)&lt;=0.000000001),0,IF(ISNUMBER(AO254),IFERROR(_xlfn.LET(_xlpm.r,_xlfn.XLOOKUP(U254,$BD$15:$BD$62,ROW($BD$15:$BD$62),_xlfn.XLOOKUP(U254,$BE$15:$BE$62,ROW($BE$15:$BE$62),_xlfn.XLOOKUP(U254,$BF$15:$BF$62,ROW($BF$15:$BF$62),""))),_xlpm.p,_xlpm.r-MIN(ROW($BD$15:$BD$62))+1,_xlpm.f,INDEX($BG$15:$BG$62,_xlpm.p),_xlpm.u,INDEX($BH$15:$BH$62,_xlpm.p),_xlpm.s,INDEX($BJ$15:$BJ$62,_xlpm.p),_xlpm.q,N(AO254)/_xlpm.f,IF(_xlpm.q&gt;=_xlpm.s,ROUND(_xlpm.q,1)&amp;" "&amp;U254&amp;" = "&amp;ROUND(_xlpm.q*_xlpm.f,1)&amp;" "&amp;_xlpm.u,ROUND(_xlpm.q,1)&amp;" "&amp;U254)),""),""))))</f>
        <v>0</v>
      </c>
      <c r="AR254" s="1259"/>
      <c r="AS254" s="1241">
        <f t="shared" si="124"/>
        <v>0</v>
      </c>
      <c r="AT254" s="1242" t="str">
        <f t="shared" si="115"/>
        <v/>
      </c>
      <c r="AU254" s="1245">
        <f t="shared" si="118"/>
        <v>0</v>
      </c>
      <c r="AV254" s="1246" t="str">
        <f t="shared" si="116"/>
        <v/>
      </c>
      <c r="AW254" s="1247"/>
      <c r="AX254" s="1248">
        <f t="shared" si="109"/>
        <v>0</v>
      </c>
      <c r="AY254" s="1249" t="str">
        <f t="shared" si="125"/>
        <v/>
      </c>
      <c r="AZ254" s="276" t="s">
        <v>22</v>
      </c>
      <c r="BA254" s="1221">
        <f t="shared" si="110"/>
        <v>0</v>
      </c>
      <c r="BB254" s="1222">
        <f t="shared" si="117"/>
        <v>0</v>
      </c>
      <c r="BC254"/>
      <c r="BD254" s="877"/>
      <c r="BE254" s="877"/>
      <c r="BF254" s="877"/>
      <c r="BG254" s="877"/>
      <c r="BH254" s="877"/>
      <c r="BI254" s="877"/>
      <c r="BJ254" s="877"/>
      <c r="BK254" s="877"/>
      <c r="BR254" s="1153" t="str">
        <f t="shared" si="105"/>
        <v>►</v>
      </c>
      <c r="BW254"/>
      <c r="BX254" s="1024"/>
      <c r="CF254" s="877"/>
      <c r="CN254" s="877"/>
      <c r="CV254" s="877"/>
      <c r="CW254" s="3">
        <v>1</v>
      </c>
    </row>
    <row r="255" spans="1:101" ht="21" customHeight="1">
      <c r="A255" s="1129" t="s">
        <v>22</v>
      </c>
      <c r="B255" s="1145" t="str">
        <f t="shared" si="104"/>
        <v>►</v>
      </c>
      <c r="C255" s="1190" cm="1">
        <f t="array" ref="C255">SUMPRODUCT(LEN(D255:J255))</f>
        <v>0</v>
      </c>
      <c r="D255" s="207"/>
      <c r="E255" s="212"/>
      <c r="F255" s="212"/>
      <c r="G255" s="212"/>
      <c r="H255" s="212"/>
      <c r="I255" s="212"/>
      <c r="J255" s="213"/>
      <c r="K255" s="528"/>
      <c r="L255" s="120" t="s">
        <v>16</v>
      </c>
      <c r="M255" s="34"/>
      <c r="N255" s="35"/>
      <c r="O255" s="34"/>
      <c r="P255" s="36"/>
      <c r="Q255" s="105"/>
      <c r="R255" s="125"/>
      <c r="S255" s="107"/>
      <c r="T255" s="108"/>
      <c r="U255" s="1290"/>
      <c r="V255" s="111"/>
      <c r="W255" s="111"/>
      <c r="X255" s="112"/>
      <c r="Y255" s="122"/>
      <c r="Z255" s="114"/>
      <c r="AA255" s="127"/>
      <c r="AB255" s="116"/>
      <c r="AC255" s="139"/>
      <c r="AD255" s="1230" t="str">
        <f t="shared" si="120"/>
        <v>►</v>
      </c>
      <c r="AE255" s="1231" t="str">
        <f>IF(TRIM(Q255)="Adresse PC","▼ recette suivante",IF(AI255&gt;0,M255,""))</f>
        <v/>
      </c>
      <c r="AF255" s="1232">
        <f t="shared" si="106"/>
        <v>0</v>
      </c>
      <c r="AG255" s="1252">
        <f t="shared" si="111"/>
        <v>0</v>
      </c>
      <c r="AH255" s="1234">
        <f t="shared" si="112"/>
        <v>0</v>
      </c>
      <c r="AI255" s="1235">
        <f t="shared" si="113"/>
        <v>0</v>
      </c>
      <c r="AJ255" s="1235">
        <f t="shared" si="126"/>
        <v>0</v>
      </c>
      <c r="AK255" s="1253">
        <f t="shared" si="107"/>
        <v>0</v>
      </c>
      <c r="AL255" s="1254">
        <f t="shared" si="127"/>
        <v>0</v>
      </c>
      <c r="AM255" s="1268"/>
      <c r="AN255" s="1255" t="str">
        <f t="shared" si="119"/>
        <v/>
      </c>
      <c r="AO255" s="1256">
        <f t="shared" si="114"/>
        <v>0</v>
      </c>
      <c r="AP255" s="1257">
        <f t="shared" si="108"/>
        <v>0</v>
      </c>
      <c r="AQ255" s="1271" cm="1">
        <f t="array" ref="AQ255">IF(AF255&lt;&gt;1,0,IF(OR(AO255="",N(AO255)&lt;=0.000000001),"",IF(OR(AI255="",N(AI255)&lt;=0.000000001),0,IF(ISNUMBER(AO255),IFERROR(_xlfn.LET(_xlpm.r,_xlfn.XLOOKUP(U255,$BD$15:$BD$62,ROW($BD$15:$BD$62),_xlfn.XLOOKUP(U255,$BE$15:$BE$62,ROW($BE$15:$BE$62),_xlfn.XLOOKUP(U255,$BF$15:$BF$62,ROW($BF$15:$BF$62),""))),_xlpm.p,_xlpm.r-MIN(ROW($BD$15:$BD$62))+1,_xlpm.f,INDEX($BG$15:$BG$62,_xlpm.p),_xlpm.u,INDEX($BH$15:$BH$62,_xlpm.p),_xlpm.s,INDEX($BJ$15:$BJ$62,_xlpm.p),_xlpm.q,N(AO255)/_xlpm.f,IF(_xlpm.q&gt;=_xlpm.s,ROUND(_xlpm.q,1)&amp;" "&amp;U255&amp;" = "&amp;ROUND(_xlpm.q*_xlpm.f,1)&amp;" "&amp;_xlpm.u,ROUND(_xlpm.q,1)&amp;" "&amp;U255)),""),""))))</f>
        <v>0</v>
      </c>
      <c r="AR255" s="1259"/>
      <c r="AS255" s="1256">
        <f t="shared" si="124"/>
        <v>0</v>
      </c>
      <c r="AT255" s="1257" t="str">
        <f t="shared" si="115"/>
        <v/>
      </c>
      <c r="AU255" s="1260">
        <f t="shared" si="118"/>
        <v>0</v>
      </c>
      <c r="AV255" s="1261" t="str">
        <f t="shared" si="116"/>
        <v/>
      </c>
      <c r="AW255" s="1247"/>
      <c r="AX255" s="1262">
        <f t="shared" si="109"/>
        <v>0</v>
      </c>
      <c r="AY255" s="1249" t="str">
        <f t="shared" si="125"/>
        <v/>
      </c>
      <c r="AZ255" s="276" t="s">
        <v>22</v>
      </c>
      <c r="BA255" s="1221">
        <f t="shared" si="110"/>
        <v>0</v>
      </c>
      <c r="BB255" s="1222">
        <f t="shared" si="117"/>
        <v>0</v>
      </c>
      <c r="BC255"/>
      <c r="BD255" s="877"/>
      <c r="BE255" s="877"/>
      <c r="BF255" s="877"/>
      <c r="BG255" s="877"/>
      <c r="BH255" s="877"/>
      <c r="BI255" s="877"/>
      <c r="BJ255" s="877"/>
      <c r="BK255" s="877"/>
      <c r="BR255" s="1153" t="str">
        <f t="shared" si="105"/>
        <v>►</v>
      </c>
      <c r="BW255"/>
      <c r="BX255" s="1024"/>
      <c r="CF255" s="877"/>
      <c r="CN255" s="877"/>
      <c r="CV255" s="877"/>
      <c r="CW255" s="3">
        <v>1</v>
      </c>
    </row>
    <row r="256" spans="1:101" ht="21" customHeight="1">
      <c r="A256" s="1129" t="s">
        <v>22</v>
      </c>
      <c r="B256" s="1145" t="str">
        <f t="shared" si="104"/>
        <v>►</v>
      </c>
      <c r="C256" s="1190" cm="1">
        <f t="array" ref="C256">SUMPRODUCT(LEN(D256:J256))</f>
        <v>0</v>
      </c>
      <c r="D256" s="207"/>
      <c r="E256" s="212"/>
      <c r="F256" s="212"/>
      <c r="G256" s="212"/>
      <c r="H256" s="212"/>
      <c r="I256" s="212"/>
      <c r="J256" s="213"/>
      <c r="K256" s="528"/>
      <c r="L256" s="120" t="s">
        <v>16</v>
      </c>
      <c r="M256" s="34"/>
      <c r="N256" s="35"/>
      <c r="O256" s="34"/>
      <c r="P256" s="36"/>
      <c r="Q256" s="105"/>
      <c r="R256" s="125"/>
      <c r="S256" s="107"/>
      <c r="T256" s="108"/>
      <c r="U256" s="1290"/>
      <c r="V256" s="111"/>
      <c r="W256" s="111"/>
      <c r="X256" s="112"/>
      <c r="Y256" s="122"/>
      <c r="Z256" s="114"/>
      <c r="AA256" s="127"/>
      <c r="AB256" s="116"/>
      <c r="AC256" s="139"/>
      <c r="AD256" s="1230" t="str">
        <f t="shared" si="120"/>
        <v>►</v>
      </c>
      <c r="AE256" s="1231" t="str">
        <f t="shared" ref="AE256:AE319" si="128">IF(TRIM(Q256)="Adresse PC","▼ recette suivante",IF(AI256&gt;0,M256,""))</f>
        <v/>
      </c>
      <c r="AF256" s="1232">
        <f t="shared" si="106"/>
        <v>0</v>
      </c>
      <c r="AG256" s="1252">
        <f t="shared" si="111"/>
        <v>0</v>
      </c>
      <c r="AH256" s="1234">
        <f t="shared" si="112"/>
        <v>0</v>
      </c>
      <c r="AI256" s="1235">
        <f t="shared" si="113"/>
        <v>0</v>
      </c>
      <c r="AJ256" s="1235">
        <f t="shared" si="126"/>
        <v>0</v>
      </c>
      <c r="AK256" s="1237">
        <f t="shared" si="107"/>
        <v>0</v>
      </c>
      <c r="AL256" s="1238">
        <f t="shared" si="127"/>
        <v>0</v>
      </c>
      <c r="AM256" s="1268"/>
      <c r="AN256" s="1240" t="str">
        <f t="shared" si="119"/>
        <v/>
      </c>
      <c r="AO256" s="1241">
        <f t="shared" si="114"/>
        <v>0</v>
      </c>
      <c r="AP256" s="1242">
        <f t="shared" si="108"/>
        <v>0</v>
      </c>
      <c r="AQ256" s="1269" cm="1">
        <f t="array" ref="AQ256">IF(AF256&lt;&gt;1,0,IF(OR(AO256="",N(AO256)&lt;=0.000000001),"",IF(OR(AI256="",N(AI256)&lt;=0.000000001),0,IF(ISNUMBER(AO256),IFERROR(_xlfn.LET(_xlpm.r,_xlfn.XLOOKUP(U256,$BD$15:$BD$62,ROW($BD$15:$BD$62),_xlfn.XLOOKUP(U256,$BE$15:$BE$62,ROW($BE$15:$BE$62),_xlfn.XLOOKUP(U256,$BF$15:$BF$62,ROW($BF$15:$BF$62),""))),_xlpm.p,_xlpm.r-MIN(ROW($BD$15:$BD$62))+1,_xlpm.f,INDEX($BG$15:$BG$62,_xlpm.p),_xlpm.u,INDEX($BH$15:$BH$62,_xlpm.p),_xlpm.s,INDEX($BJ$15:$BJ$62,_xlpm.p),_xlpm.q,N(AO256)/_xlpm.f,IF(_xlpm.q&gt;=_xlpm.s,ROUND(_xlpm.q,1)&amp;" "&amp;U256&amp;" = "&amp;ROUND(_xlpm.q*_xlpm.f,1)&amp;" "&amp;_xlpm.u,ROUND(_xlpm.q,1)&amp;" "&amp;U256)),""),""))))</f>
        <v>0</v>
      </c>
      <c r="AR256" s="1259"/>
      <c r="AS256" s="1241">
        <f t="shared" si="124"/>
        <v>0</v>
      </c>
      <c r="AT256" s="1242" t="str">
        <f t="shared" si="115"/>
        <v/>
      </c>
      <c r="AU256" s="1245">
        <f t="shared" si="118"/>
        <v>0</v>
      </c>
      <c r="AV256" s="1246" t="str">
        <f t="shared" si="116"/>
        <v/>
      </c>
      <c r="AW256" s="1247"/>
      <c r="AX256" s="1248">
        <f t="shared" si="109"/>
        <v>0</v>
      </c>
      <c r="AY256" s="1249" t="str">
        <f t="shared" si="125"/>
        <v/>
      </c>
      <c r="AZ256" s="276" t="s">
        <v>22</v>
      </c>
      <c r="BA256" s="1221">
        <f t="shared" si="110"/>
        <v>0</v>
      </c>
      <c r="BB256" s="1222">
        <f t="shared" si="117"/>
        <v>0</v>
      </c>
      <c r="BC256"/>
      <c r="BD256" s="877"/>
      <c r="BE256" s="877"/>
      <c r="BF256" s="877"/>
      <c r="BG256" s="877"/>
      <c r="BH256" s="877"/>
      <c r="BI256" s="877"/>
      <c r="BJ256" s="877"/>
      <c r="BK256" s="877"/>
      <c r="BR256" s="1153" t="str">
        <f t="shared" si="105"/>
        <v>►</v>
      </c>
      <c r="BW256"/>
      <c r="BX256" s="1024"/>
      <c r="CF256" s="877"/>
      <c r="CN256" s="877"/>
      <c r="CV256" s="877"/>
      <c r="CW256" s="3">
        <v>1</v>
      </c>
    </row>
    <row r="257" spans="1:103" ht="21" customHeight="1">
      <c r="A257" s="1129" t="s">
        <v>22</v>
      </c>
      <c r="B257" s="1145" t="str">
        <f t="shared" si="104"/>
        <v>►</v>
      </c>
      <c r="C257" s="1190" cm="1">
        <f t="array" ref="C257">SUMPRODUCT(LEN(D257:J257))</f>
        <v>0</v>
      </c>
      <c r="D257" s="207"/>
      <c r="E257" s="212"/>
      <c r="F257" s="212"/>
      <c r="G257" s="212"/>
      <c r="H257" s="212"/>
      <c r="I257" s="212"/>
      <c r="J257" s="213"/>
      <c r="K257" s="528" t="s">
        <v>22</v>
      </c>
      <c r="L257" s="120" t="s">
        <v>16</v>
      </c>
      <c r="M257" s="34"/>
      <c r="N257" s="35"/>
      <c r="O257" s="34"/>
      <c r="P257" s="36"/>
      <c r="Q257" s="105"/>
      <c r="R257" s="125"/>
      <c r="S257" s="107"/>
      <c r="T257" s="108"/>
      <c r="U257" s="1290"/>
      <c r="V257" s="111"/>
      <c r="W257" s="111"/>
      <c r="X257" s="112"/>
      <c r="Y257" s="122"/>
      <c r="Z257" s="114"/>
      <c r="AA257" s="127"/>
      <c r="AB257" s="116"/>
      <c r="AC257" s="139"/>
      <c r="AD257" s="1230" t="str">
        <f t="shared" si="120"/>
        <v>►</v>
      </c>
      <c r="AE257" s="1231" t="str">
        <f t="shared" si="128"/>
        <v/>
      </c>
      <c r="AF257" s="1232">
        <f t="shared" si="106"/>
        <v>0</v>
      </c>
      <c r="AG257" s="1252">
        <f t="shared" si="111"/>
        <v>0</v>
      </c>
      <c r="AH257" s="1234">
        <f t="shared" si="112"/>
        <v>0</v>
      </c>
      <c r="AI257" s="1235">
        <f t="shared" si="113"/>
        <v>0</v>
      </c>
      <c r="AJ257" s="1235">
        <f t="shared" si="126"/>
        <v>0</v>
      </c>
      <c r="AK257" s="1253">
        <f t="shared" si="107"/>
        <v>0</v>
      </c>
      <c r="AL257" s="1254">
        <f t="shared" si="127"/>
        <v>0</v>
      </c>
      <c r="AM257" s="1268"/>
      <c r="AN257" s="1255" t="str">
        <f t="shared" si="119"/>
        <v/>
      </c>
      <c r="AO257" s="1256">
        <f t="shared" si="114"/>
        <v>0</v>
      </c>
      <c r="AP257" s="1257">
        <f t="shared" si="108"/>
        <v>0</v>
      </c>
      <c r="AQ257" s="1271" cm="1">
        <f t="array" ref="AQ257">IF(AF257&lt;&gt;1,0,IF(OR(AO257="",N(AO257)&lt;=0.000000001),"",IF(OR(AI257="",N(AI257)&lt;=0.000000001),0,IF(ISNUMBER(AO257),IFERROR(_xlfn.LET(_xlpm.r,_xlfn.XLOOKUP(U257,$BD$15:$BD$62,ROW($BD$15:$BD$62),_xlfn.XLOOKUP(U257,$BE$15:$BE$62,ROW($BE$15:$BE$62),_xlfn.XLOOKUP(U257,$BF$15:$BF$62,ROW($BF$15:$BF$62),""))),_xlpm.p,_xlpm.r-MIN(ROW($BD$15:$BD$62))+1,_xlpm.f,INDEX($BG$15:$BG$62,_xlpm.p),_xlpm.u,INDEX($BH$15:$BH$62,_xlpm.p),_xlpm.s,INDEX($BJ$15:$BJ$62,_xlpm.p),_xlpm.q,N(AO257)/_xlpm.f,IF(_xlpm.q&gt;=_xlpm.s,ROUND(_xlpm.q,1)&amp;" "&amp;U257&amp;" = "&amp;ROUND(_xlpm.q*_xlpm.f,1)&amp;" "&amp;_xlpm.u,ROUND(_xlpm.q,1)&amp;" "&amp;U257)),""),""))))</f>
        <v>0</v>
      </c>
      <c r="AR257" s="1259"/>
      <c r="AS257" s="1256">
        <f t="shared" si="124"/>
        <v>0</v>
      </c>
      <c r="AT257" s="1257" t="str">
        <f t="shared" si="115"/>
        <v/>
      </c>
      <c r="AU257" s="1260">
        <f t="shared" si="118"/>
        <v>0</v>
      </c>
      <c r="AV257" s="1261" t="str">
        <f t="shared" si="116"/>
        <v/>
      </c>
      <c r="AW257" s="1247"/>
      <c r="AX257" s="1262">
        <f t="shared" si="109"/>
        <v>0</v>
      </c>
      <c r="AY257" s="1249" t="str">
        <f t="shared" si="125"/>
        <v/>
      </c>
      <c r="AZ257" s="276" t="s">
        <v>22</v>
      </c>
      <c r="BA257" s="1221">
        <f t="shared" si="110"/>
        <v>0</v>
      </c>
      <c r="BB257" s="1222">
        <f t="shared" si="117"/>
        <v>0</v>
      </c>
      <c r="BC257"/>
      <c r="BD257" s="877"/>
      <c r="BE257" s="877"/>
      <c r="BF257" s="877"/>
      <c r="BG257" s="877"/>
      <c r="BH257" s="877"/>
      <c r="BI257" s="877"/>
      <c r="BJ257" s="877"/>
      <c r="BK257" s="877"/>
      <c r="BR257" s="1153" t="str">
        <f t="shared" si="105"/>
        <v>►</v>
      </c>
      <c r="BW257"/>
      <c r="BX257" s="1024"/>
      <c r="CF257" s="877"/>
      <c r="CN257" s="877"/>
      <c r="CV257" s="877"/>
      <c r="CW257" s="3">
        <v>1</v>
      </c>
    </row>
    <row r="258" spans="1:103" ht="21" customHeight="1">
      <c r="A258" s="1129" t="s">
        <v>22</v>
      </c>
      <c r="B258" s="1145" t="str">
        <f t="shared" si="104"/>
        <v>►</v>
      </c>
      <c r="C258" s="1190" cm="1">
        <f t="array" ref="C258">SUMPRODUCT(LEN(D258:J258))</f>
        <v>0</v>
      </c>
      <c r="D258" s="207"/>
      <c r="E258" s="212"/>
      <c r="F258" s="212"/>
      <c r="G258" s="212"/>
      <c r="H258" s="212"/>
      <c r="I258" s="212"/>
      <c r="J258" s="213"/>
      <c r="K258" s="528" t="s">
        <v>22</v>
      </c>
      <c r="L258" s="120" t="s">
        <v>16</v>
      </c>
      <c r="M258" s="34"/>
      <c r="N258" s="35"/>
      <c r="O258" s="34"/>
      <c r="P258" s="36"/>
      <c r="Q258" s="105"/>
      <c r="R258" s="125"/>
      <c r="S258" s="107"/>
      <c r="T258" s="108"/>
      <c r="U258" s="1290"/>
      <c r="V258" s="111"/>
      <c r="W258" s="111"/>
      <c r="X258" s="112"/>
      <c r="Y258" s="122"/>
      <c r="Z258" s="114"/>
      <c r="AA258" s="127"/>
      <c r="AB258" s="116"/>
      <c r="AC258" s="139"/>
      <c r="AD258" s="1230" t="str">
        <f t="shared" si="120"/>
        <v>►</v>
      </c>
      <c r="AE258" s="1231" t="str">
        <f t="shared" si="128"/>
        <v/>
      </c>
      <c r="AF258" s="1232">
        <f t="shared" si="106"/>
        <v>0</v>
      </c>
      <c r="AG258" s="1252">
        <f t="shared" si="111"/>
        <v>0</v>
      </c>
      <c r="AH258" s="1234">
        <f t="shared" si="112"/>
        <v>0</v>
      </c>
      <c r="AI258" s="1235">
        <f t="shared" si="113"/>
        <v>0</v>
      </c>
      <c r="AJ258" s="1235">
        <f t="shared" si="126"/>
        <v>0</v>
      </c>
      <c r="AK258" s="1237">
        <f t="shared" si="107"/>
        <v>0</v>
      </c>
      <c r="AL258" s="1238">
        <f t="shared" si="127"/>
        <v>0</v>
      </c>
      <c r="AM258" s="1268"/>
      <c r="AN258" s="1240" t="str">
        <f t="shared" si="119"/>
        <v/>
      </c>
      <c r="AO258" s="1241">
        <f t="shared" si="114"/>
        <v>0</v>
      </c>
      <c r="AP258" s="1242">
        <f t="shared" si="108"/>
        <v>0</v>
      </c>
      <c r="AQ258" s="1269" cm="1">
        <f t="array" ref="AQ258">IF(AF258&lt;&gt;1,0,IF(OR(AO258="",N(AO258)&lt;=0.000000001),"",IF(OR(AI258="",N(AI258)&lt;=0.000000001),0,IF(ISNUMBER(AO258),IFERROR(_xlfn.LET(_xlpm.r,_xlfn.XLOOKUP(U258,$BD$15:$BD$62,ROW($BD$15:$BD$62),_xlfn.XLOOKUP(U258,$BE$15:$BE$62,ROW($BE$15:$BE$62),_xlfn.XLOOKUP(U258,$BF$15:$BF$62,ROW($BF$15:$BF$62),""))),_xlpm.p,_xlpm.r-MIN(ROW($BD$15:$BD$62))+1,_xlpm.f,INDEX($BG$15:$BG$62,_xlpm.p),_xlpm.u,INDEX($BH$15:$BH$62,_xlpm.p),_xlpm.s,INDEX($BJ$15:$BJ$62,_xlpm.p),_xlpm.q,N(AO258)/_xlpm.f,IF(_xlpm.q&gt;=_xlpm.s,ROUND(_xlpm.q,1)&amp;" "&amp;U258&amp;" = "&amp;ROUND(_xlpm.q*_xlpm.f,1)&amp;" "&amp;_xlpm.u,ROUND(_xlpm.q,1)&amp;" "&amp;U258)),""),""))))</f>
        <v>0</v>
      </c>
      <c r="AR258" s="1259"/>
      <c r="AS258" s="1241">
        <f t="shared" si="124"/>
        <v>0</v>
      </c>
      <c r="AT258" s="1242" t="str">
        <f t="shared" si="115"/>
        <v/>
      </c>
      <c r="AU258" s="1245">
        <f t="shared" si="118"/>
        <v>0</v>
      </c>
      <c r="AV258" s="1246" t="str">
        <f t="shared" si="116"/>
        <v/>
      </c>
      <c r="AW258" s="1247"/>
      <c r="AX258" s="1248">
        <f t="shared" si="109"/>
        <v>0</v>
      </c>
      <c r="AY258" s="1249" t="str">
        <f t="shared" si="125"/>
        <v/>
      </c>
      <c r="AZ258" s="276" t="s">
        <v>22</v>
      </c>
      <c r="BA258" s="1221">
        <f t="shared" si="110"/>
        <v>0</v>
      </c>
      <c r="BB258" s="1222">
        <f t="shared" si="117"/>
        <v>0</v>
      </c>
      <c r="BC258"/>
      <c r="BD258" s="877"/>
      <c r="BE258" s="877"/>
      <c r="BF258" s="877"/>
      <c r="BG258" s="877"/>
      <c r="BH258" s="877"/>
      <c r="BI258" s="877"/>
      <c r="BJ258" s="877"/>
      <c r="BK258" s="877"/>
      <c r="BR258" s="1153" t="str">
        <f t="shared" si="105"/>
        <v>►</v>
      </c>
      <c r="BW258"/>
      <c r="BX258" s="1024"/>
      <c r="CF258" s="877"/>
      <c r="CN258" s="877"/>
      <c r="CV258" s="877"/>
      <c r="CW258" s="3">
        <v>1</v>
      </c>
    </row>
    <row r="259" spans="1:103" ht="21" customHeight="1">
      <c r="A259" s="1129" t="s">
        <v>22</v>
      </c>
      <c r="B259" s="1145" t="str">
        <f t="shared" si="104"/>
        <v>►</v>
      </c>
      <c r="C259" s="1190" cm="1">
        <f t="array" ref="C259">SUMPRODUCT(LEN(D259:J259))</f>
        <v>0</v>
      </c>
      <c r="D259" s="207"/>
      <c r="E259" s="212"/>
      <c r="F259" s="212"/>
      <c r="G259" s="212"/>
      <c r="H259" s="212"/>
      <c r="I259" s="212"/>
      <c r="J259" s="213"/>
      <c r="K259" s="528" t="s">
        <v>22</v>
      </c>
      <c r="L259" s="120" t="s">
        <v>16</v>
      </c>
      <c r="M259" s="34"/>
      <c r="N259" s="35"/>
      <c r="O259" s="34"/>
      <c r="P259" s="36"/>
      <c r="Q259" s="105"/>
      <c r="R259" s="125"/>
      <c r="S259" s="107"/>
      <c r="T259" s="108"/>
      <c r="U259" s="1290"/>
      <c r="V259" s="111"/>
      <c r="W259" s="111"/>
      <c r="X259" s="112"/>
      <c r="Y259" s="122"/>
      <c r="Z259" s="114"/>
      <c r="AA259" s="127"/>
      <c r="AB259" s="116"/>
      <c r="AC259" s="139"/>
      <c r="AD259" s="1230" t="str">
        <f t="shared" si="120"/>
        <v>►</v>
      </c>
      <c r="AE259" s="1231" t="str">
        <f t="shared" si="128"/>
        <v/>
      </c>
      <c r="AF259" s="1232">
        <f t="shared" si="106"/>
        <v>0</v>
      </c>
      <c r="AG259" s="1252">
        <f t="shared" si="111"/>
        <v>0</v>
      </c>
      <c r="AH259" s="1234">
        <f t="shared" si="112"/>
        <v>0</v>
      </c>
      <c r="AI259" s="1235">
        <f t="shared" si="113"/>
        <v>0</v>
      </c>
      <c r="AJ259" s="1235">
        <f t="shared" si="126"/>
        <v>0</v>
      </c>
      <c r="AK259" s="1253">
        <f t="shared" si="107"/>
        <v>0</v>
      </c>
      <c r="AL259" s="1254">
        <f t="shared" si="127"/>
        <v>0</v>
      </c>
      <c r="AM259" s="1268"/>
      <c r="AN259" s="1255" t="str">
        <f t="shared" si="119"/>
        <v/>
      </c>
      <c r="AO259" s="1256">
        <f t="shared" si="114"/>
        <v>0</v>
      </c>
      <c r="AP259" s="1257">
        <f t="shared" si="108"/>
        <v>0</v>
      </c>
      <c r="AQ259" s="1271" cm="1">
        <f t="array" ref="AQ259">IF(AF259&lt;&gt;1,0,IF(OR(AO259="",N(AO259)&lt;=0.000000001),"",IF(OR(AI259="",N(AI259)&lt;=0.000000001),0,IF(ISNUMBER(AO259),IFERROR(_xlfn.LET(_xlpm.r,_xlfn.XLOOKUP(U259,$BD$15:$BD$62,ROW($BD$15:$BD$62),_xlfn.XLOOKUP(U259,$BE$15:$BE$62,ROW($BE$15:$BE$62),_xlfn.XLOOKUP(U259,$BF$15:$BF$62,ROW($BF$15:$BF$62),""))),_xlpm.p,_xlpm.r-MIN(ROW($BD$15:$BD$62))+1,_xlpm.f,INDEX($BG$15:$BG$62,_xlpm.p),_xlpm.u,INDEX($BH$15:$BH$62,_xlpm.p),_xlpm.s,INDEX($BJ$15:$BJ$62,_xlpm.p),_xlpm.q,N(AO259)/_xlpm.f,IF(_xlpm.q&gt;=_xlpm.s,ROUND(_xlpm.q,1)&amp;" "&amp;U259&amp;" = "&amp;ROUND(_xlpm.q*_xlpm.f,1)&amp;" "&amp;_xlpm.u,ROUND(_xlpm.q,1)&amp;" "&amp;U259)),""),""))))</f>
        <v>0</v>
      </c>
      <c r="AR259" s="1259"/>
      <c r="AS259" s="1256">
        <f t="shared" si="124"/>
        <v>0</v>
      </c>
      <c r="AT259" s="1257" t="str">
        <f t="shared" si="115"/>
        <v/>
      </c>
      <c r="AU259" s="1260">
        <f t="shared" si="118"/>
        <v>0</v>
      </c>
      <c r="AV259" s="1261" t="str">
        <f t="shared" si="116"/>
        <v/>
      </c>
      <c r="AW259" s="1247"/>
      <c r="AX259" s="1262">
        <f t="shared" si="109"/>
        <v>0</v>
      </c>
      <c r="AY259" s="1249" t="str">
        <f t="shared" si="125"/>
        <v/>
      </c>
      <c r="AZ259" s="276" t="s">
        <v>22</v>
      </c>
      <c r="BA259" s="1221">
        <f t="shared" si="110"/>
        <v>0</v>
      </c>
      <c r="BB259" s="1222">
        <f t="shared" si="117"/>
        <v>0</v>
      </c>
      <c r="BC259"/>
      <c r="BD259" s="877"/>
      <c r="BE259" s="877"/>
      <c r="BF259" s="877"/>
      <c r="BG259" s="877"/>
      <c r="BH259" s="877"/>
      <c r="BI259" s="877"/>
      <c r="BJ259" s="877"/>
      <c r="BK259" s="877"/>
      <c r="BR259" s="1153" t="str">
        <f t="shared" si="105"/>
        <v>►</v>
      </c>
      <c r="BW259"/>
      <c r="BX259" s="1024"/>
      <c r="CW259" s="3">
        <v>1</v>
      </c>
    </row>
    <row r="260" spans="1:103" ht="21" customHeight="1">
      <c r="A260" s="1129" t="s">
        <v>22</v>
      </c>
      <c r="B260" s="1145" t="str">
        <f t="shared" si="104"/>
        <v>►</v>
      </c>
      <c r="C260" s="1190" cm="1">
        <f t="array" ref="C260">SUMPRODUCT(LEN(D260:J260))</f>
        <v>0</v>
      </c>
      <c r="D260" s="207"/>
      <c r="E260" s="212"/>
      <c r="F260" s="212"/>
      <c r="G260" s="212"/>
      <c r="H260" s="212"/>
      <c r="I260" s="212"/>
      <c r="J260" s="213"/>
      <c r="K260" s="528" t="s">
        <v>22</v>
      </c>
      <c r="L260" s="120" t="s">
        <v>16</v>
      </c>
      <c r="M260" s="34"/>
      <c r="N260" s="35"/>
      <c r="O260" s="34"/>
      <c r="P260" s="36"/>
      <c r="Q260" s="105"/>
      <c r="R260" s="125"/>
      <c r="S260" s="107"/>
      <c r="T260" s="108"/>
      <c r="U260" s="1290"/>
      <c r="V260" s="111"/>
      <c r="W260" s="111"/>
      <c r="X260" s="112"/>
      <c r="Y260" s="122"/>
      <c r="Z260" s="114"/>
      <c r="AA260" s="127"/>
      <c r="AB260" s="116"/>
      <c r="AC260" s="139"/>
      <c r="AD260" s="1230" t="str">
        <f t="shared" si="120"/>
        <v>►</v>
      </c>
      <c r="AE260" s="1231" t="str">
        <f t="shared" si="128"/>
        <v/>
      </c>
      <c r="AF260" s="1232">
        <f t="shared" si="106"/>
        <v>0</v>
      </c>
      <c r="AG260" s="1252">
        <f t="shared" si="111"/>
        <v>0</v>
      </c>
      <c r="AH260" s="1234">
        <f t="shared" si="112"/>
        <v>0</v>
      </c>
      <c r="AI260" s="1235">
        <f t="shared" si="113"/>
        <v>0</v>
      </c>
      <c r="AJ260" s="1235">
        <f t="shared" si="126"/>
        <v>0</v>
      </c>
      <c r="AK260" s="1237">
        <f t="shared" si="107"/>
        <v>0</v>
      </c>
      <c r="AL260" s="1238">
        <f t="shared" si="127"/>
        <v>0</v>
      </c>
      <c r="AM260" s="1268"/>
      <c r="AN260" s="1240" t="str">
        <f t="shared" si="119"/>
        <v/>
      </c>
      <c r="AO260" s="1241">
        <f t="shared" si="114"/>
        <v>0</v>
      </c>
      <c r="AP260" s="1242">
        <f t="shared" si="108"/>
        <v>0</v>
      </c>
      <c r="AQ260" s="1269" cm="1">
        <f t="array" ref="AQ260">IF(AF260&lt;&gt;1,0,IF(OR(AO260="",N(AO260)&lt;=0.000000001),"",IF(OR(AI260="",N(AI260)&lt;=0.000000001),0,IF(ISNUMBER(AO260),IFERROR(_xlfn.LET(_xlpm.r,_xlfn.XLOOKUP(U260,$BD$15:$BD$62,ROW($BD$15:$BD$62),_xlfn.XLOOKUP(U260,$BE$15:$BE$62,ROW($BE$15:$BE$62),_xlfn.XLOOKUP(U260,$BF$15:$BF$62,ROW($BF$15:$BF$62),""))),_xlpm.p,_xlpm.r-MIN(ROW($BD$15:$BD$62))+1,_xlpm.f,INDEX($BG$15:$BG$62,_xlpm.p),_xlpm.u,INDEX($BH$15:$BH$62,_xlpm.p),_xlpm.s,INDEX($BJ$15:$BJ$62,_xlpm.p),_xlpm.q,N(AO260)/_xlpm.f,IF(_xlpm.q&gt;=_xlpm.s,ROUND(_xlpm.q,1)&amp;" "&amp;U260&amp;" = "&amp;ROUND(_xlpm.q*_xlpm.f,1)&amp;" "&amp;_xlpm.u,ROUND(_xlpm.q,1)&amp;" "&amp;U260)),""),""))))</f>
        <v>0</v>
      </c>
      <c r="AR260" s="1259"/>
      <c r="AS260" s="1241">
        <f t="shared" si="124"/>
        <v>0</v>
      </c>
      <c r="AT260" s="1242" t="str">
        <f t="shared" si="115"/>
        <v/>
      </c>
      <c r="AU260" s="1245">
        <f t="shared" si="118"/>
        <v>0</v>
      </c>
      <c r="AV260" s="1246" t="str">
        <f t="shared" si="116"/>
        <v/>
      </c>
      <c r="AW260" s="1247"/>
      <c r="AX260" s="1248">
        <f t="shared" si="109"/>
        <v>0</v>
      </c>
      <c r="AY260" s="1249" t="str">
        <f t="shared" si="125"/>
        <v/>
      </c>
      <c r="AZ260" s="276" t="s">
        <v>22</v>
      </c>
      <c r="BA260" s="1221">
        <f t="shared" si="110"/>
        <v>0</v>
      </c>
      <c r="BB260" s="1222">
        <f t="shared" si="117"/>
        <v>0</v>
      </c>
      <c r="BC260"/>
      <c r="BD260" s="877"/>
      <c r="BE260" s="877"/>
      <c r="BF260" s="877"/>
      <c r="BG260" s="877"/>
      <c r="BH260" s="877"/>
      <c r="BI260" s="877"/>
      <c r="BJ260" s="877"/>
      <c r="BK260" s="877"/>
      <c r="BR260" s="1153" t="str">
        <f t="shared" si="105"/>
        <v>►</v>
      </c>
      <c r="BW260"/>
      <c r="BX260" s="1024"/>
      <c r="CW260" s="3">
        <v>1</v>
      </c>
    </row>
    <row r="261" spans="1:103" ht="21" customHeight="1">
      <c r="A261" s="1129" t="s">
        <v>22</v>
      </c>
      <c r="B261" s="1145" t="str">
        <f t="shared" ref="B261:B304" si="129">L261</f>
        <v>►</v>
      </c>
      <c r="C261" s="1190" cm="1">
        <f t="array" ref="C261">SUMPRODUCT(LEN(D261:J261))</f>
        <v>0</v>
      </c>
      <c r="D261" s="207"/>
      <c r="E261" s="212"/>
      <c r="F261" s="212"/>
      <c r="G261" s="212"/>
      <c r="H261" s="212"/>
      <c r="I261" s="212"/>
      <c r="J261" s="213"/>
      <c r="K261" s="528" t="s">
        <v>22</v>
      </c>
      <c r="L261" s="120" t="s">
        <v>16</v>
      </c>
      <c r="M261" s="34"/>
      <c r="N261" s="35"/>
      <c r="O261" s="34"/>
      <c r="P261" s="36"/>
      <c r="Q261" s="105"/>
      <c r="R261" s="125"/>
      <c r="S261" s="107"/>
      <c r="T261" s="108"/>
      <c r="U261" s="1290"/>
      <c r="V261" s="111"/>
      <c r="W261" s="111"/>
      <c r="X261" s="112"/>
      <c r="Y261" s="122"/>
      <c r="Z261" s="114"/>
      <c r="AA261" s="127"/>
      <c r="AB261" s="116"/>
      <c r="AC261" s="139"/>
      <c r="AD261" s="1230" t="str">
        <f t="shared" si="120"/>
        <v>►</v>
      </c>
      <c r="AE261" s="1231" t="str">
        <f t="shared" si="128"/>
        <v/>
      </c>
      <c r="AF261" s="1232">
        <f t="shared" si="106"/>
        <v>0</v>
      </c>
      <c r="AG261" s="1252">
        <f t="shared" si="111"/>
        <v>0</v>
      </c>
      <c r="AH261" s="1234">
        <f t="shared" si="112"/>
        <v>0</v>
      </c>
      <c r="AI261" s="1235">
        <f t="shared" si="113"/>
        <v>0</v>
      </c>
      <c r="AJ261" s="1235">
        <f t="shared" si="126"/>
        <v>0</v>
      </c>
      <c r="AK261" s="1253">
        <f t="shared" si="107"/>
        <v>0</v>
      </c>
      <c r="AL261" s="1254">
        <f t="shared" si="127"/>
        <v>0</v>
      </c>
      <c r="AM261" s="1268"/>
      <c r="AN261" s="1255" t="str">
        <f t="shared" si="119"/>
        <v/>
      </c>
      <c r="AO261" s="1256">
        <f t="shared" si="114"/>
        <v>0</v>
      </c>
      <c r="AP261" s="1257">
        <f t="shared" si="108"/>
        <v>0</v>
      </c>
      <c r="AQ261" s="1271" cm="1">
        <f t="array" ref="AQ261">IF(AF261&lt;&gt;1,0,IF(OR(AO261="",N(AO261)&lt;=0.000000001),"",IF(OR(AI261="",N(AI261)&lt;=0.000000001),0,IF(ISNUMBER(AO261),IFERROR(_xlfn.LET(_xlpm.r,_xlfn.XLOOKUP(U261,$BD$15:$BD$62,ROW($BD$15:$BD$62),_xlfn.XLOOKUP(U261,$BE$15:$BE$62,ROW($BE$15:$BE$62),_xlfn.XLOOKUP(U261,$BF$15:$BF$62,ROW($BF$15:$BF$62),""))),_xlpm.p,_xlpm.r-MIN(ROW($BD$15:$BD$62))+1,_xlpm.f,INDEX($BG$15:$BG$62,_xlpm.p),_xlpm.u,INDEX($BH$15:$BH$62,_xlpm.p),_xlpm.s,INDEX($BJ$15:$BJ$62,_xlpm.p),_xlpm.q,N(AO261)/_xlpm.f,IF(_xlpm.q&gt;=_xlpm.s,ROUND(_xlpm.q,1)&amp;" "&amp;U261&amp;" = "&amp;ROUND(_xlpm.q*_xlpm.f,1)&amp;" "&amp;_xlpm.u,ROUND(_xlpm.q,1)&amp;" "&amp;U261)),""),""))))</f>
        <v>0</v>
      </c>
      <c r="AR261" s="1259"/>
      <c r="AS261" s="1256">
        <f t="shared" si="124"/>
        <v>0</v>
      </c>
      <c r="AT261" s="1257" t="str">
        <f t="shared" si="115"/>
        <v/>
      </c>
      <c r="AU261" s="1260">
        <f t="shared" si="118"/>
        <v>0</v>
      </c>
      <c r="AV261" s="1261" t="str">
        <f t="shared" si="116"/>
        <v/>
      </c>
      <c r="AW261" s="1247"/>
      <c r="AX261" s="1262">
        <f t="shared" si="109"/>
        <v>0</v>
      </c>
      <c r="AY261" s="1249" t="str">
        <f t="shared" si="125"/>
        <v/>
      </c>
      <c r="AZ261" s="276" t="s">
        <v>22</v>
      </c>
      <c r="BA261" s="1221">
        <f t="shared" si="110"/>
        <v>0</v>
      </c>
      <c r="BB261" s="1222">
        <f t="shared" si="117"/>
        <v>0</v>
      </c>
      <c r="BC261"/>
      <c r="BD261" s="877"/>
      <c r="BE261" s="877"/>
      <c r="BF261" s="877"/>
      <c r="BG261" s="877"/>
      <c r="BH261" s="877"/>
      <c r="BI261" s="877"/>
      <c r="BJ261" s="877"/>
      <c r="BK261" s="877"/>
      <c r="BR261" s="1153" t="str">
        <f t="shared" ref="BR261:BR324" si="130">AD261</f>
        <v>►</v>
      </c>
      <c r="BW261"/>
      <c r="BX261" s="1024"/>
      <c r="CW261" s="3">
        <v>1</v>
      </c>
    </row>
    <row r="262" spans="1:103" ht="21" customHeight="1">
      <c r="A262" s="1129" t="s">
        <v>22</v>
      </c>
      <c r="B262" s="1145" t="str">
        <f t="shared" si="129"/>
        <v>►</v>
      </c>
      <c r="C262" s="1190" cm="1">
        <f t="array" ref="C262">SUMPRODUCT(LEN(D262:J262))</f>
        <v>0</v>
      </c>
      <c r="D262" s="207"/>
      <c r="E262" s="212"/>
      <c r="F262" s="212"/>
      <c r="G262" s="212"/>
      <c r="H262" s="212"/>
      <c r="I262" s="212"/>
      <c r="J262" s="213"/>
      <c r="K262" s="528" t="s">
        <v>22</v>
      </c>
      <c r="L262" s="120" t="s">
        <v>16</v>
      </c>
      <c r="M262" s="34"/>
      <c r="N262" s="35"/>
      <c r="O262" s="34"/>
      <c r="P262" s="36"/>
      <c r="Q262" s="105"/>
      <c r="R262" s="125"/>
      <c r="S262" s="107"/>
      <c r="T262" s="108"/>
      <c r="U262" s="1290"/>
      <c r="V262" s="111"/>
      <c r="W262" s="111"/>
      <c r="X262" s="112"/>
      <c r="Y262" s="122"/>
      <c r="Z262" s="114"/>
      <c r="AA262" s="127"/>
      <c r="AB262" s="116"/>
      <c r="AC262" s="139"/>
      <c r="AD262" s="1230" t="str">
        <f t="shared" si="120"/>
        <v>►</v>
      </c>
      <c r="AE262" s="1231" t="str">
        <f t="shared" si="128"/>
        <v/>
      </c>
      <c r="AF262" s="1232">
        <f t="shared" si="106"/>
        <v>0</v>
      </c>
      <c r="AG262" s="1252">
        <f t="shared" si="111"/>
        <v>0</v>
      </c>
      <c r="AH262" s="1234">
        <f t="shared" si="112"/>
        <v>0</v>
      </c>
      <c r="AI262" s="1235">
        <f t="shared" si="113"/>
        <v>0</v>
      </c>
      <c r="AJ262" s="1235">
        <f t="shared" si="126"/>
        <v>0</v>
      </c>
      <c r="AK262" s="1237">
        <f t="shared" si="107"/>
        <v>0</v>
      </c>
      <c r="AL262" s="1238">
        <f t="shared" si="127"/>
        <v>0</v>
      </c>
      <c r="AM262" s="1268"/>
      <c r="AN262" s="1240" t="str">
        <f t="shared" si="119"/>
        <v/>
      </c>
      <c r="AO262" s="1241">
        <f t="shared" si="114"/>
        <v>0</v>
      </c>
      <c r="AP262" s="1242">
        <f t="shared" si="108"/>
        <v>0</v>
      </c>
      <c r="AQ262" s="1269" cm="1">
        <f t="array" ref="AQ262">IF(AF262&lt;&gt;1,0,IF(OR(AO262="",N(AO262)&lt;=0.000000001),"",IF(OR(AI262="",N(AI262)&lt;=0.000000001),0,IF(ISNUMBER(AO262),IFERROR(_xlfn.LET(_xlpm.r,_xlfn.XLOOKUP(U262,$BD$15:$BD$62,ROW($BD$15:$BD$62),_xlfn.XLOOKUP(U262,$BE$15:$BE$62,ROW($BE$15:$BE$62),_xlfn.XLOOKUP(U262,$BF$15:$BF$62,ROW($BF$15:$BF$62),""))),_xlpm.p,_xlpm.r-MIN(ROW($BD$15:$BD$62))+1,_xlpm.f,INDEX($BG$15:$BG$62,_xlpm.p),_xlpm.u,INDEX($BH$15:$BH$62,_xlpm.p),_xlpm.s,INDEX($BJ$15:$BJ$62,_xlpm.p),_xlpm.q,N(AO262)/_xlpm.f,IF(_xlpm.q&gt;=_xlpm.s,ROUND(_xlpm.q,1)&amp;" "&amp;U262&amp;" = "&amp;ROUND(_xlpm.q*_xlpm.f,1)&amp;" "&amp;_xlpm.u,ROUND(_xlpm.q,1)&amp;" "&amp;U262)),""),""))))</f>
        <v>0</v>
      </c>
      <c r="AR262" s="1259"/>
      <c r="AS262" s="1241">
        <f t="shared" si="124"/>
        <v>0</v>
      </c>
      <c r="AT262" s="1242" t="str">
        <f t="shared" si="115"/>
        <v/>
      </c>
      <c r="AU262" s="1245">
        <f t="shared" si="118"/>
        <v>0</v>
      </c>
      <c r="AV262" s="1246" t="str">
        <f t="shared" si="116"/>
        <v/>
      </c>
      <c r="AW262" s="1247"/>
      <c r="AX262" s="1248">
        <f t="shared" si="109"/>
        <v>0</v>
      </c>
      <c r="AY262" s="1249" t="str">
        <f t="shared" si="125"/>
        <v/>
      </c>
      <c r="AZ262" s="276" t="s">
        <v>22</v>
      </c>
      <c r="BA262" s="1221">
        <f t="shared" si="110"/>
        <v>0</v>
      </c>
      <c r="BB262" s="1222">
        <f t="shared" si="117"/>
        <v>0</v>
      </c>
      <c r="BC262"/>
      <c r="BD262" s="877"/>
      <c r="BE262" s="877"/>
      <c r="BF262" s="877"/>
      <c r="BG262" s="877"/>
      <c r="BH262" s="877"/>
      <c r="BI262" s="877"/>
      <c r="BJ262" s="877"/>
      <c r="BK262" s="877"/>
      <c r="BR262" s="1153" t="str">
        <f t="shared" si="130"/>
        <v>►</v>
      </c>
      <c r="BW262"/>
      <c r="BX262" s="1024"/>
      <c r="CW262" s="3">
        <v>1</v>
      </c>
    </row>
    <row r="263" spans="1:103" ht="21" customHeight="1">
      <c r="A263" s="1129" t="s">
        <v>22</v>
      </c>
      <c r="B263" s="1145" t="str">
        <f t="shared" si="129"/>
        <v>►</v>
      </c>
      <c r="C263" s="1190" cm="1">
        <f t="array" ref="C263">SUMPRODUCT(LEN(D263:J263))</f>
        <v>0</v>
      </c>
      <c r="D263" s="207"/>
      <c r="E263" s="212"/>
      <c r="F263" s="212"/>
      <c r="G263" s="212"/>
      <c r="H263" s="212"/>
      <c r="I263" s="212"/>
      <c r="J263" s="213" t="str">
        <f>""&amp;T257</f>
        <v/>
      </c>
      <c r="K263" s="528" t="s">
        <v>22</v>
      </c>
      <c r="L263" s="120" t="s">
        <v>16</v>
      </c>
      <c r="M263" s="34"/>
      <c r="N263" s="35"/>
      <c r="O263" s="34"/>
      <c r="P263" s="36"/>
      <c r="Q263" s="105"/>
      <c r="R263" s="125"/>
      <c r="S263" s="107"/>
      <c r="T263" s="108"/>
      <c r="U263" s="1290"/>
      <c r="V263" s="111"/>
      <c r="W263" s="111"/>
      <c r="X263" s="112"/>
      <c r="Y263" s="122"/>
      <c r="Z263" s="114"/>
      <c r="AA263" s="127"/>
      <c r="AB263" s="116"/>
      <c r="AC263" s="139"/>
      <c r="AD263" s="1230" t="str">
        <f t="shared" si="120"/>
        <v>►</v>
      </c>
      <c r="AE263" s="1231" t="str">
        <f t="shared" si="128"/>
        <v/>
      </c>
      <c r="AF263" s="1232">
        <f t="shared" si="106"/>
        <v>0</v>
      </c>
      <c r="AG263" s="1252">
        <f t="shared" si="111"/>
        <v>0</v>
      </c>
      <c r="AH263" s="1234">
        <f t="shared" si="112"/>
        <v>0</v>
      </c>
      <c r="AI263" s="1235">
        <f t="shared" si="113"/>
        <v>0</v>
      </c>
      <c r="AJ263" s="1235">
        <f t="shared" si="126"/>
        <v>0</v>
      </c>
      <c r="AK263" s="1253">
        <f t="shared" si="107"/>
        <v>0</v>
      </c>
      <c r="AL263" s="1254">
        <f t="shared" si="127"/>
        <v>0</v>
      </c>
      <c r="AM263" s="1268"/>
      <c r="AN263" s="1255" t="str">
        <f t="shared" si="119"/>
        <v/>
      </c>
      <c r="AO263" s="1256">
        <f t="shared" si="114"/>
        <v>0</v>
      </c>
      <c r="AP263" s="1257">
        <f t="shared" si="108"/>
        <v>0</v>
      </c>
      <c r="AQ263" s="1271" cm="1">
        <f t="array" ref="AQ263">IF(AF263&lt;&gt;1,0,IF(OR(AO263="",N(AO263)&lt;=0.000000001),"",IF(OR(AI263="",N(AI263)&lt;=0.000000001),0,IF(ISNUMBER(AO263),IFERROR(_xlfn.LET(_xlpm.r,_xlfn.XLOOKUP(U263,$BD$15:$BD$62,ROW($BD$15:$BD$62),_xlfn.XLOOKUP(U263,$BE$15:$BE$62,ROW($BE$15:$BE$62),_xlfn.XLOOKUP(U263,$BF$15:$BF$62,ROW($BF$15:$BF$62),""))),_xlpm.p,_xlpm.r-MIN(ROW($BD$15:$BD$62))+1,_xlpm.f,INDEX($BG$15:$BG$62,_xlpm.p),_xlpm.u,INDEX($BH$15:$BH$62,_xlpm.p),_xlpm.s,INDEX($BJ$15:$BJ$62,_xlpm.p),_xlpm.q,N(AO263)/_xlpm.f,IF(_xlpm.q&gt;=_xlpm.s,ROUND(_xlpm.q,1)&amp;" "&amp;U263&amp;" = "&amp;ROUND(_xlpm.q*_xlpm.f,1)&amp;" "&amp;_xlpm.u,ROUND(_xlpm.q,1)&amp;" "&amp;U263)),""),""))))</f>
        <v>0</v>
      </c>
      <c r="AR263" s="1259"/>
      <c r="AS263" s="1256">
        <f t="shared" si="124"/>
        <v>0</v>
      </c>
      <c r="AT263" s="1257" t="str">
        <f t="shared" si="115"/>
        <v/>
      </c>
      <c r="AU263" s="1260">
        <f t="shared" si="118"/>
        <v>0</v>
      </c>
      <c r="AV263" s="1261" t="str">
        <f t="shared" si="116"/>
        <v/>
      </c>
      <c r="AW263" s="1247"/>
      <c r="AX263" s="1262">
        <f t="shared" si="109"/>
        <v>0</v>
      </c>
      <c r="AY263" s="1249" t="str">
        <f t="shared" si="125"/>
        <v/>
      </c>
      <c r="AZ263" s="276" t="s">
        <v>22</v>
      </c>
      <c r="BA263" s="1221">
        <f t="shared" si="110"/>
        <v>0</v>
      </c>
      <c r="BB263" s="1222">
        <f t="shared" si="117"/>
        <v>0</v>
      </c>
      <c r="BC263"/>
      <c r="BD263" s="877"/>
      <c r="BE263" s="877"/>
      <c r="BF263" s="877"/>
      <c r="BG263" s="877"/>
      <c r="BH263" s="877"/>
      <c r="BI263" s="877"/>
      <c r="BJ263" s="877"/>
      <c r="BK263" s="877"/>
      <c r="BR263" s="1153" t="str">
        <f t="shared" si="130"/>
        <v>►</v>
      </c>
      <c r="BW263"/>
      <c r="BX263" s="1024"/>
      <c r="CW263" s="3">
        <v>1</v>
      </c>
    </row>
    <row r="264" spans="1:103" ht="21" customHeight="1">
      <c r="A264" s="1129" t="s">
        <v>22</v>
      </c>
      <c r="B264" s="1145" t="str">
        <f t="shared" si="129"/>
        <v>►</v>
      </c>
      <c r="C264" s="1190" cm="1">
        <f t="array" ref="C264">SUMPRODUCT(LEN(D264:J264))</f>
        <v>0</v>
      </c>
      <c r="D264" s="207"/>
      <c r="E264" s="212"/>
      <c r="F264" s="212"/>
      <c r="G264" s="212"/>
      <c r="H264" s="212"/>
      <c r="I264" s="212"/>
      <c r="J264" s="213"/>
      <c r="K264" s="528" t="s">
        <v>22</v>
      </c>
      <c r="L264" s="120" t="s">
        <v>16</v>
      </c>
      <c r="M264" s="34"/>
      <c r="N264" s="35"/>
      <c r="O264" s="34"/>
      <c r="P264" s="36"/>
      <c r="Q264" s="105"/>
      <c r="R264" s="125"/>
      <c r="S264" s="107"/>
      <c r="T264" s="108"/>
      <c r="U264" s="1290"/>
      <c r="V264" s="111"/>
      <c r="W264" s="111"/>
      <c r="X264" s="112"/>
      <c r="Y264" s="122"/>
      <c r="Z264" s="114"/>
      <c r="AA264" s="127"/>
      <c r="AB264" s="116"/>
      <c r="AC264" s="139"/>
      <c r="AD264" s="1230" t="str">
        <f t="shared" si="120"/>
        <v>►</v>
      </c>
      <c r="AE264" s="1231" t="str">
        <f t="shared" si="128"/>
        <v/>
      </c>
      <c r="AF264" s="1232">
        <f t="shared" si="106"/>
        <v>0</v>
      </c>
      <c r="AG264" s="1252">
        <f t="shared" si="111"/>
        <v>0</v>
      </c>
      <c r="AH264" s="1234">
        <f t="shared" si="112"/>
        <v>0</v>
      </c>
      <c r="AI264" s="1235">
        <f t="shared" si="113"/>
        <v>0</v>
      </c>
      <c r="AJ264" s="1235">
        <f t="shared" si="126"/>
        <v>0</v>
      </c>
      <c r="AK264" s="1237">
        <f t="shared" si="107"/>
        <v>0</v>
      </c>
      <c r="AL264" s="1238">
        <f t="shared" si="127"/>
        <v>0</v>
      </c>
      <c r="AM264" s="1268"/>
      <c r="AN264" s="1240" t="str">
        <f t="shared" si="119"/>
        <v/>
      </c>
      <c r="AO264" s="1241">
        <f t="shared" si="114"/>
        <v>0</v>
      </c>
      <c r="AP264" s="1242">
        <f t="shared" si="108"/>
        <v>0</v>
      </c>
      <c r="AQ264" s="1269" cm="1">
        <f t="array" ref="AQ264">IF(AF264&lt;&gt;1,0,IF(OR(AO264="",N(AO264)&lt;=0.000000001),"",IF(OR(AI264="",N(AI264)&lt;=0.000000001),0,IF(ISNUMBER(AO264),IFERROR(_xlfn.LET(_xlpm.r,_xlfn.XLOOKUP(U264,$BD$15:$BD$62,ROW($BD$15:$BD$62),_xlfn.XLOOKUP(U264,$BE$15:$BE$62,ROW($BE$15:$BE$62),_xlfn.XLOOKUP(U264,$BF$15:$BF$62,ROW($BF$15:$BF$62),""))),_xlpm.p,_xlpm.r-MIN(ROW($BD$15:$BD$62))+1,_xlpm.f,INDEX($BG$15:$BG$62,_xlpm.p),_xlpm.u,INDEX($BH$15:$BH$62,_xlpm.p),_xlpm.s,INDEX($BJ$15:$BJ$62,_xlpm.p),_xlpm.q,N(AO264)/_xlpm.f,IF(_xlpm.q&gt;=_xlpm.s,ROUND(_xlpm.q,1)&amp;" "&amp;U264&amp;" = "&amp;ROUND(_xlpm.q*_xlpm.f,1)&amp;" "&amp;_xlpm.u,ROUND(_xlpm.q,1)&amp;" "&amp;U264)),""),""))))</f>
        <v>0</v>
      </c>
      <c r="AR264" s="1259"/>
      <c r="AS264" s="1241">
        <f t="shared" si="124"/>
        <v>0</v>
      </c>
      <c r="AT264" s="1242" t="str">
        <f t="shared" si="115"/>
        <v/>
      </c>
      <c r="AU264" s="1245">
        <f t="shared" si="118"/>
        <v>0</v>
      </c>
      <c r="AV264" s="1246" t="str">
        <f t="shared" si="116"/>
        <v/>
      </c>
      <c r="AW264" s="1247"/>
      <c r="AX264" s="1248">
        <f t="shared" si="109"/>
        <v>0</v>
      </c>
      <c r="AY264" s="1249" t="str">
        <f t="shared" si="125"/>
        <v/>
      </c>
      <c r="AZ264" s="276" t="s">
        <v>22</v>
      </c>
      <c r="BA264" s="1221">
        <f t="shared" si="110"/>
        <v>0</v>
      </c>
      <c r="BB264" s="1222">
        <f t="shared" si="117"/>
        <v>0</v>
      </c>
      <c r="BC264"/>
      <c r="BD264" s="877"/>
      <c r="BE264" s="877"/>
      <c r="BF264" s="877"/>
      <c r="BG264" s="877"/>
      <c r="BH264" s="877"/>
      <c r="BI264" s="877"/>
      <c r="BJ264" s="877"/>
      <c r="BK264" s="877"/>
      <c r="BR264" s="1153" t="str">
        <f t="shared" si="130"/>
        <v>►</v>
      </c>
      <c r="BW264"/>
      <c r="BX264" s="1024"/>
      <c r="CW264" s="3">
        <v>1</v>
      </c>
    </row>
    <row r="265" spans="1:103" ht="21" customHeight="1">
      <c r="A265" s="1129" t="s">
        <v>22</v>
      </c>
      <c r="B265" s="1145" t="str">
        <f t="shared" si="129"/>
        <v>►</v>
      </c>
      <c r="C265" s="1190" cm="1">
        <f t="array" ref="C265">SUMPRODUCT(LEN(D265:J265))</f>
        <v>0</v>
      </c>
      <c r="D265" s="207"/>
      <c r="E265" s="212"/>
      <c r="F265" s="212"/>
      <c r="G265" s="212"/>
      <c r="H265" s="212"/>
      <c r="I265" s="212"/>
      <c r="J265" s="213"/>
      <c r="K265" s="528" t="s">
        <v>22</v>
      </c>
      <c r="L265" s="120" t="s">
        <v>16</v>
      </c>
      <c r="M265" s="34"/>
      <c r="N265" s="35"/>
      <c r="O265" s="34"/>
      <c r="P265" s="36"/>
      <c r="Q265" s="105"/>
      <c r="R265" s="125"/>
      <c r="S265" s="107"/>
      <c r="T265" s="108"/>
      <c r="U265" s="1290"/>
      <c r="V265" s="111"/>
      <c r="W265" s="111"/>
      <c r="X265" s="112"/>
      <c r="Y265" s="122"/>
      <c r="Z265" s="114"/>
      <c r="AA265" s="127"/>
      <c r="AB265" s="116"/>
      <c r="AC265" s="139"/>
      <c r="AD265" s="1230" t="str">
        <f t="shared" si="120"/>
        <v>►</v>
      </c>
      <c r="AE265" s="1231" t="str">
        <f t="shared" si="128"/>
        <v/>
      </c>
      <c r="AF265" s="1232">
        <f t="shared" si="106"/>
        <v>0</v>
      </c>
      <c r="AG265" s="1252">
        <f t="shared" si="111"/>
        <v>0</v>
      </c>
      <c r="AH265" s="1234">
        <f t="shared" si="112"/>
        <v>0</v>
      </c>
      <c r="AI265" s="1235">
        <f t="shared" si="113"/>
        <v>0</v>
      </c>
      <c r="AJ265" s="1235">
        <f t="shared" si="126"/>
        <v>0</v>
      </c>
      <c r="AK265" s="1253">
        <f t="shared" si="107"/>
        <v>0</v>
      </c>
      <c r="AL265" s="1254">
        <f t="shared" si="127"/>
        <v>0</v>
      </c>
      <c r="AM265" s="1268"/>
      <c r="AN265" s="1255" t="str">
        <f t="shared" si="119"/>
        <v/>
      </c>
      <c r="AO265" s="1256">
        <f t="shared" si="114"/>
        <v>0</v>
      </c>
      <c r="AP265" s="1257">
        <f t="shared" si="108"/>
        <v>0</v>
      </c>
      <c r="AQ265" s="1271" cm="1">
        <f t="array" ref="AQ265">IF(AF265&lt;&gt;1,0,IF(OR(AO265="",N(AO265)&lt;=0.000000001),"",IF(OR(AI265="",N(AI265)&lt;=0.000000001),0,IF(ISNUMBER(AO265),IFERROR(_xlfn.LET(_xlpm.r,_xlfn.XLOOKUP(U265,$BD$15:$BD$62,ROW($BD$15:$BD$62),_xlfn.XLOOKUP(U265,$BE$15:$BE$62,ROW($BE$15:$BE$62),_xlfn.XLOOKUP(U265,$BF$15:$BF$62,ROW($BF$15:$BF$62),""))),_xlpm.p,_xlpm.r-MIN(ROW($BD$15:$BD$62))+1,_xlpm.f,INDEX($BG$15:$BG$62,_xlpm.p),_xlpm.u,INDEX($BH$15:$BH$62,_xlpm.p),_xlpm.s,INDEX($BJ$15:$BJ$62,_xlpm.p),_xlpm.q,N(AO265)/_xlpm.f,IF(_xlpm.q&gt;=_xlpm.s,ROUND(_xlpm.q,1)&amp;" "&amp;U265&amp;" = "&amp;ROUND(_xlpm.q*_xlpm.f,1)&amp;" "&amp;_xlpm.u,ROUND(_xlpm.q,1)&amp;" "&amp;U265)),""),""))))</f>
        <v>0</v>
      </c>
      <c r="AR265" s="1259"/>
      <c r="AS265" s="1256">
        <f t="shared" si="124"/>
        <v>0</v>
      </c>
      <c r="AT265" s="1257" t="str">
        <f t="shared" si="115"/>
        <v/>
      </c>
      <c r="AU265" s="1260">
        <f t="shared" si="118"/>
        <v>0</v>
      </c>
      <c r="AV265" s="1261" t="str">
        <f t="shared" si="116"/>
        <v/>
      </c>
      <c r="AW265" s="1247"/>
      <c r="AX265" s="1262">
        <f t="shared" si="109"/>
        <v>0</v>
      </c>
      <c r="AY265" s="1249" t="str">
        <f t="shared" si="125"/>
        <v/>
      </c>
      <c r="AZ265" s="276" t="s">
        <v>22</v>
      </c>
      <c r="BA265" s="1221">
        <f t="shared" si="110"/>
        <v>0</v>
      </c>
      <c r="BB265" s="1222">
        <f t="shared" si="117"/>
        <v>0</v>
      </c>
      <c r="BC265"/>
      <c r="BD265" s="877"/>
      <c r="BE265" s="877"/>
      <c r="BF265" s="877"/>
      <c r="BG265" s="877"/>
      <c r="BH265" s="877"/>
      <c r="BI265" s="877"/>
      <c r="BJ265" s="877"/>
      <c r="BK265" s="877"/>
      <c r="BR265" s="1153" t="str">
        <f t="shared" si="130"/>
        <v>►</v>
      </c>
      <c r="BW265"/>
      <c r="BX265" s="1024"/>
      <c r="CW265" s="3">
        <v>1</v>
      </c>
    </row>
    <row r="266" spans="1:103" s="1024" customFormat="1" ht="21" customHeight="1">
      <c r="A266" s="1129" t="s">
        <v>22</v>
      </c>
      <c r="B266" s="1145" t="str">
        <f t="shared" si="129"/>
        <v>►</v>
      </c>
      <c r="C266" s="1190" cm="1">
        <f t="array" ref="C266">SUMPRODUCT(LEN(D266:J266))</f>
        <v>0</v>
      </c>
      <c r="D266" s="207"/>
      <c r="E266" s="212"/>
      <c r="F266" s="212"/>
      <c r="G266" s="212"/>
      <c r="H266" s="212"/>
      <c r="I266" s="212"/>
      <c r="J266" s="213"/>
      <c r="K266" s="528" t="s">
        <v>22</v>
      </c>
      <c r="L266" s="120" t="s">
        <v>16</v>
      </c>
      <c r="M266" s="34"/>
      <c r="N266" s="35"/>
      <c r="O266" s="34"/>
      <c r="P266" s="36"/>
      <c r="Q266" s="105"/>
      <c r="R266" s="125"/>
      <c r="S266" s="107"/>
      <c r="T266" s="108"/>
      <c r="U266" s="1290"/>
      <c r="V266" s="111"/>
      <c r="W266" s="111"/>
      <c r="X266" s="112"/>
      <c r="Y266" s="122"/>
      <c r="Z266" s="114"/>
      <c r="AA266" s="127"/>
      <c r="AB266" s="116"/>
      <c r="AC266" s="139"/>
      <c r="AD266" s="1230" t="str">
        <f t="shared" si="120"/>
        <v>►</v>
      </c>
      <c r="AE266" s="1231" t="str">
        <f t="shared" si="128"/>
        <v/>
      </c>
      <c r="AF266" s="1232">
        <f t="shared" si="106"/>
        <v>0</v>
      </c>
      <c r="AG266" s="1252">
        <f t="shared" si="111"/>
        <v>0</v>
      </c>
      <c r="AH266" s="1234">
        <f t="shared" si="112"/>
        <v>0</v>
      </c>
      <c r="AI266" s="1235">
        <f t="shared" si="113"/>
        <v>0</v>
      </c>
      <c r="AJ266" s="1235">
        <f t="shared" si="126"/>
        <v>0</v>
      </c>
      <c r="AK266" s="1237">
        <f t="shared" si="107"/>
        <v>0</v>
      </c>
      <c r="AL266" s="1238">
        <f t="shared" si="127"/>
        <v>0</v>
      </c>
      <c r="AM266" s="1268"/>
      <c r="AN266" s="1240" t="str">
        <f t="shared" si="119"/>
        <v/>
      </c>
      <c r="AO266" s="1241">
        <f t="shared" si="114"/>
        <v>0</v>
      </c>
      <c r="AP266" s="1242">
        <f t="shared" si="108"/>
        <v>0</v>
      </c>
      <c r="AQ266" s="1269" cm="1">
        <f t="array" ref="AQ266">IF(AF266&lt;&gt;1,0,IF(OR(AO266="",N(AO266)&lt;=0.000000001),"",IF(OR(AI266="",N(AI266)&lt;=0.000000001),0,IF(ISNUMBER(AO266),IFERROR(_xlfn.LET(_xlpm.r,_xlfn.XLOOKUP(U266,$BD$15:$BD$62,ROW($BD$15:$BD$62),_xlfn.XLOOKUP(U266,$BE$15:$BE$62,ROW($BE$15:$BE$62),_xlfn.XLOOKUP(U266,$BF$15:$BF$62,ROW($BF$15:$BF$62),""))),_xlpm.p,_xlpm.r-MIN(ROW($BD$15:$BD$62))+1,_xlpm.f,INDEX($BG$15:$BG$62,_xlpm.p),_xlpm.u,INDEX($BH$15:$BH$62,_xlpm.p),_xlpm.s,INDEX($BJ$15:$BJ$62,_xlpm.p),_xlpm.q,N(AO266)/_xlpm.f,IF(_xlpm.q&gt;=_xlpm.s,ROUND(_xlpm.q,1)&amp;" "&amp;U266&amp;" = "&amp;ROUND(_xlpm.q*_xlpm.f,1)&amp;" "&amp;_xlpm.u,ROUND(_xlpm.q,1)&amp;" "&amp;U266)),""),""))))</f>
        <v>0</v>
      </c>
      <c r="AR266" s="1259"/>
      <c r="AS266" s="1241">
        <f t="shared" si="124"/>
        <v>0</v>
      </c>
      <c r="AT266" s="1242" t="str">
        <f t="shared" si="115"/>
        <v/>
      </c>
      <c r="AU266" s="1245">
        <f t="shared" si="118"/>
        <v>0</v>
      </c>
      <c r="AV266" s="1246" t="str">
        <f t="shared" si="116"/>
        <v/>
      </c>
      <c r="AW266" s="1247"/>
      <c r="AX266" s="1248">
        <f t="shared" si="109"/>
        <v>0</v>
      </c>
      <c r="AY266" s="1249" t="str">
        <f t="shared" si="125"/>
        <v/>
      </c>
      <c r="AZ266" s="276" t="s">
        <v>22</v>
      </c>
      <c r="BA266" s="1221">
        <f t="shared" si="110"/>
        <v>0</v>
      </c>
      <c r="BB266" s="1222">
        <f t="shared" si="117"/>
        <v>0</v>
      </c>
      <c r="BC266"/>
      <c r="BD266" s="877"/>
      <c r="BE266" s="877"/>
      <c r="BF266" s="877"/>
      <c r="BG266" s="877"/>
      <c r="BH266" s="877"/>
      <c r="BI266" s="877"/>
      <c r="BJ266" s="877"/>
      <c r="BK266" s="877"/>
      <c r="BL266"/>
      <c r="BM266"/>
      <c r="BN266"/>
      <c r="BO266"/>
      <c r="BP266"/>
      <c r="BQ266"/>
      <c r="BR266" s="1153" t="str">
        <f t="shared" si="130"/>
        <v>►</v>
      </c>
      <c r="BS266"/>
      <c r="BT266"/>
      <c r="BU266"/>
      <c r="BV266"/>
      <c r="BW266"/>
      <c r="BY266"/>
      <c r="BZ266"/>
      <c r="CA266"/>
      <c r="CB266"/>
      <c r="CC266"/>
      <c r="CD266"/>
      <c r="CE266"/>
      <c r="CF266" s="276"/>
      <c r="CG266"/>
      <c r="CH266"/>
      <c r="CI266"/>
      <c r="CJ266"/>
      <c r="CK266"/>
      <c r="CL266"/>
      <c r="CM266"/>
      <c r="CN266" s="276"/>
      <c r="CO266"/>
      <c r="CP266"/>
      <c r="CQ266"/>
      <c r="CR266"/>
      <c r="CS266"/>
      <c r="CT266"/>
      <c r="CU266"/>
      <c r="CV266" s="276"/>
      <c r="CW266" s="3">
        <v>1</v>
      </c>
      <c r="CX266" s="877"/>
      <c r="CY266" s="877"/>
    </row>
    <row r="267" spans="1:103" s="1024" customFormat="1" ht="21" customHeight="1">
      <c r="A267" s="1129" t="s">
        <v>22</v>
      </c>
      <c r="B267" s="1145" t="str">
        <f t="shared" si="129"/>
        <v>►</v>
      </c>
      <c r="C267" s="1190" cm="1">
        <f t="array" ref="C267">SUMPRODUCT(LEN(D267:J267))</f>
        <v>0</v>
      </c>
      <c r="D267" s="207"/>
      <c r="E267" s="212"/>
      <c r="F267" s="212"/>
      <c r="G267" s="212"/>
      <c r="H267" s="212"/>
      <c r="I267" s="212"/>
      <c r="J267" s="213"/>
      <c r="K267" s="528" t="s">
        <v>22</v>
      </c>
      <c r="L267" s="120" t="s">
        <v>16</v>
      </c>
      <c r="M267" s="34"/>
      <c r="N267" s="35"/>
      <c r="O267" s="34"/>
      <c r="P267" s="36"/>
      <c r="Q267" s="105"/>
      <c r="R267" s="125"/>
      <c r="S267" s="107"/>
      <c r="T267" s="108"/>
      <c r="U267" s="1290"/>
      <c r="V267" s="111"/>
      <c r="W267" s="111"/>
      <c r="X267" s="112"/>
      <c r="Y267" s="122"/>
      <c r="Z267" s="114"/>
      <c r="AA267" s="127"/>
      <c r="AB267" s="116"/>
      <c r="AC267" s="139"/>
      <c r="AD267" s="1230" t="str">
        <f t="shared" si="120"/>
        <v>►</v>
      </c>
      <c r="AE267" s="1231" t="str">
        <f t="shared" si="128"/>
        <v/>
      </c>
      <c r="AF267" s="1232">
        <f t="shared" si="106"/>
        <v>0</v>
      </c>
      <c r="AG267" s="1252">
        <f t="shared" si="111"/>
        <v>0</v>
      </c>
      <c r="AH267" s="1234">
        <f t="shared" si="112"/>
        <v>0</v>
      </c>
      <c r="AI267" s="1235">
        <f t="shared" si="113"/>
        <v>0</v>
      </c>
      <c r="AJ267" s="1235">
        <f t="shared" si="126"/>
        <v>0</v>
      </c>
      <c r="AK267" s="1253">
        <f t="shared" si="107"/>
        <v>0</v>
      </c>
      <c r="AL267" s="1254">
        <f t="shared" si="127"/>
        <v>0</v>
      </c>
      <c r="AM267" s="1268"/>
      <c r="AN267" s="1255" t="str">
        <f t="shared" si="119"/>
        <v/>
      </c>
      <c r="AO267" s="1256">
        <f t="shared" si="114"/>
        <v>0</v>
      </c>
      <c r="AP267" s="1257">
        <f t="shared" si="108"/>
        <v>0</v>
      </c>
      <c r="AQ267" s="1271" cm="1">
        <f t="array" ref="AQ267">IF(AF267&lt;&gt;1,0,IF(OR(AO267="",N(AO267)&lt;=0.000000001),"",IF(OR(AI267="",N(AI267)&lt;=0.000000001),0,IF(ISNUMBER(AO267),IFERROR(_xlfn.LET(_xlpm.r,_xlfn.XLOOKUP(U267,$BD$15:$BD$62,ROW($BD$15:$BD$62),_xlfn.XLOOKUP(U267,$BE$15:$BE$62,ROW($BE$15:$BE$62),_xlfn.XLOOKUP(U267,$BF$15:$BF$62,ROW($BF$15:$BF$62),""))),_xlpm.p,_xlpm.r-MIN(ROW($BD$15:$BD$62))+1,_xlpm.f,INDEX($BG$15:$BG$62,_xlpm.p),_xlpm.u,INDEX($BH$15:$BH$62,_xlpm.p),_xlpm.s,INDEX($BJ$15:$BJ$62,_xlpm.p),_xlpm.q,N(AO267)/_xlpm.f,IF(_xlpm.q&gt;=_xlpm.s,ROUND(_xlpm.q,1)&amp;" "&amp;U267&amp;" = "&amp;ROUND(_xlpm.q*_xlpm.f,1)&amp;" "&amp;_xlpm.u,ROUND(_xlpm.q,1)&amp;" "&amp;U267)),""),""))))</f>
        <v>0</v>
      </c>
      <c r="AR267" s="1259"/>
      <c r="AS267" s="1256">
        <f t="shared" si="124"/>
        <v>0</v>
      </c>
      <c r="AT267" s="1257" t="str">
        <f t="shared" si="115"/>
        <v/>
      </c>
      <c r="AU267" s="1260">
        <f t="shared" si="118"/>
        <v>0</v>
      </c>
      <c r="AV267" s="1261" t="str">
        <f t="shared" si="116"/>
        <v/>
      </c>
      <c r="AW267" s="1247"/>
      <c r="AX267" s="1262">
        <f t="shared" si="109"/>
        <v>0</v>
      </c>
      <c r="AY267" s="1249" t="str">
        <f t="shared" si="125"/>
        <v/>
      </c>
      <c r="AZ267" s="276" t="s">
        <v>22</v>
      </c>
      <c r="BA267" s="1221">
        <f t="shared" si="110"/>
        <v>0</v>
      </c>
      <c r="BB267" s="1222">
        <f t="shared" si="117"/>
        <v>0</v>
      </c>
      <c r="BC267"/>
      <c r="BD267" s="877"/>
      <c r="BE267" s="877"/>
      <c r="BF267" s="877"/>
      <c r="BG267" s="877"/>
      <c r="BH267" s="877"/>
      <c r="BI267" s="877"/>
      <c r="BJ267" s="877"/>
      <c r="BK267" s="877"/>
      <c r="BL267"/>
      <c r="BM267"/>
      <c r="BN267"/>
      <c r="BO267"/>
      <c r="BP267"/>
      <c r="BQ267"/>
      <c r="BR267" s="1153" t="str">
        <f t="shared" si="130"/>
        <v>►</v>
      </c>
      <c r="BS267"/>
      <c r="BT267"/>
      <c r="BU267"/>
      <c r="BV267"/>
      <c r="BW267"/>
      <c r="BY267"/>
      <c r="BZ267"/>
      <c r="CA267"/>
      <c r="CB267"/>
      <c r="CC267"/>
      <c r="CD267"/>
      <c r="CE267"/>
      <c r="CF267" s="276"/>
      <c r="CG267"/>
      <c r="CH267"/>
      <c r="CI267"/>
      <c r="CJ267"/>
      <c r="CK267"/>
      <c r="CL267"/>
      <c r="CM267"/>
      <c r="CN267" s="276"/>
      <c r="CO267"/>
      <c r="CP267"/>
      <c r="CQ267"/>
      <c r="CR267"/>
      <c r="CS267"/>
      <c r="CT267"/>
      <c r="CU267"/>
      <c r="CV267" s="276"/>
      <c r="CW267" s="3">
        <v>1</v>
      </c>
      <c r="CX267" s="877"/>
      <c r="CY267" s="877"/>
    </row>
    <row r="268" spans="1:103" s="1024" customFormat="1" ht="21" customHeight="1">
      <c r="A268" s="1129" t="s">
        <v>22</v>
      </c>
      <c r="B268" s="1145" t="str">
        <f t="shared" si="129"/>
        <v>►</v>
      </c>
      <c r="C268" s="1190" cm="1">
        <f t="array" ref="C268">SUMPRODUCT(LEN(D268:J268))</f>
        <v>0</v>
      </c>
      <c r="D268" s="207"/>
      <c r="E268" s="212"/>
      <c r="F268" s="212"/>
      <c r="G268" s="212"/>
      <c r="H268" s="212"/>
      <c r="I268" s="212"/>
      <c r="J268" s="213"/>
      <c r="K268" s="528" t="s">
        <v>22</v>
      </c>
      <c r="L268" s="120" t="s">
        <v>16</v>
      </c>
      <c r="M268" s="34"/>
      <c r="N268" s="35"/>
      <c r="O268" s="34"/>
      <c r="P268" s="36"/>
      <c r="Q268" s="105"/>
      <c r="R268" s="125"/>
      <c r="S268" s="107"/>
      <c r="T268" s="108"/>
      <c r="U268" s="1290"/>
      <c r="V268" s="111"/>
      <c r="W268" s="111"/>
      <c r="X268" s="112"/>
      <c r="Y268" s="122"/>
      <c r="Z268" s="114"/>
      <c r="AA268" s="127"/>
      <c r="AB268" s="116"/>
      <c r="AC268" s="139"/>
      <c r="AD268" s="1230" t="str">
        <f t="shared" si="120"/>
        <v>►</v>
      </c>
      <c r="AE268" s="1231" t="str">
        <f t="shared" si="128"/>
        <v/>
      </c>
      <c r="AF268" s="1232">
        <f t="shared" si="106"/>
        <v>0</v>
      </c>
      <c r="AG268" s="1252">
        <f t="shared" si="111"/>
        <v>0</v>
      </c>
      <c r="AH268" s="1234">
        <f t="shared" si="112"/>
        <v>0</v>
      </c>
      <c r="AI268" s="1235">
        <f t="shared" si="113"/>
        <v>0</v>
      </c>
      <c r="AJ268" s="1235">
        <f t="shared" si="126"/>
        <v>0</v>
      </c>
      <c r="AK268" s="1237">
        <f t="shared" si="107"/>
        <v>0</v>
      </c>
      <c r="AL268" s="1238">
        <f t="shared" si="127"/>
        <v>0</v>
      </c>
      <c r="AM268" s="1268"/>
      <c r="AN268" s="1240" t="str">
        <f t="shared" si="119"/>
        <v/>
      </c>
      <c r="AO268" s="1241">
        <f t="shared" si="114"/>
        <v>0</v>
      </c>
      <c r="AP268" s="1242">
        <f t="shared" si="108"/>
        <v>0</v>
      </c>
      <c r="AQ268" s="1269" cm="1">
        <f t="array" ref="AQ268">IF(AF268&lt;&gt;1,0,IF(OR(AO268="",N(AO268)&lt;=0.000000001),"",IF(OR(AI268="",N(AI268)&lt;=0.000000001),0,IF(ISNUMBER(AO268),IFERROR(_xlfn.LET(_xlpm.r,_xlfn.XLOOKUP(U268,$BD$15:$BD$62,ROW($BD$15:$BD$62),_xlfn.XLOOKUP(U268,$BE$15:$BE$62,ROW($BE$15:$BE$62),_xlfn.XLOOKUP(U268,$BF$15:$BF$62,ROW($BF$15:$BF$62),""))),_xlpm.p,_xlpm.r-MIN(ROW($BD$15:$BD$62))+1,_xlpm.f,INDEX($BG$15:$BG$62,_xlpm.p),_xlpm.u,INDEX($BH$15:$BH$62,_xlpm.p),_xlpm.s,INDEX($BJ$15:$BJ$62,_xlpm.p),_xlpm.q,N(AO268)/_xlpm.f,IF(_xlpm.q&gt;=_xlpm.s,ROUND(_xlpm.q,1)&amp;" "&amp;U268&amp;" = "&amp;ROUND(_xlpm.q*_xlpm.f,1)&amp;" "&amp;_xlpm.u,ROUND(_xlpm.q,1)&amp;" "&amp;U268)),""),""))))</f>
        <v>0</v>
      </c>
      <c r="AR268" s="1259"/>
      <c r="AS268" s="1241">
        <f t="shared" si="124"/>
        <v>0</v>
      </c>
      <c r="AT268" s="1242" t="str">
        <f t="shared" si="115"/>
        <v/>
      </c>
      <c r="AU268" s="1245">
        <f t="shared" si="118"/>
        <v>0</v>
      </c>
      <c r="AV268" s="1246" t="str">
        <f t="shared" si="116"/>
        <v/>
      </c>
      <c r="AW268" s="1247"/>
      <c r="AX268" s="1248">
        <f t="shared" si="109"/>
        <v>0</v>
      </c>
      <c r="AY268" s="1249" t="str">
        <f t="shared" si="125"/>
        <v/>
      </c>
      <c r="AZ268" s="276" t="s">
        <v>22</v>
      </c>
      <c r="BA268" s="1221">
        <f t="shared" si="110"/>
        <v>0</v>
      </c>
      <c r="BB268" s="1222">
        <f t="shared" si="117"/>
        <v>0</v>
      </c>
      <c r="BC268"/>
      <c r="BD268" s="877"/>
      <c r="BE268" s="877"/>
      <c r="BF268" s="877"/>
      <c r="BG268" s="877"/>
      <c r="BH268" s="877"/>
      <c r="BI268" s="877"/>
      <c r="BJ268" s="877"/>
      <c r="BK268" s="877"/>
      <c r="BL268"/>
      <c r="BM268"/>
      <c r="BN268"/>
      <c r="BO268"/>
      <c r="BP268"/>
      <c r="BQ268"/>
      <c r="BR268" s="1153" t="str">
        <f t="shared" si="130"/>
        <v>►</v>
      </c>
      <c r="BS268"/>
      <c r="BT268"/>
      <c r="BU268"/>
      <c r="BV268"/>
      <c r="BW268"/>
      <c r="BY268"/>
      <c r="BZ268"/>
      <c r="CA268"/>
      <c r="CB268"/>
      <c r="CC268"/>
      <c r="CD268"/>
      <c r="CE268"/>
      <c r="CF268" s="276"/>
      <c r="CG268"/>
      <c r="CH268"/>
      <c r="CI268"/>
      <c r="CJ268"/>
      <c r="CK268"/>
      <c r="CL268"/>
      <c r="CM268"/>
      <c r="CN268" s="276"/>
      <c r="CO268"/>
      <c r="CP268"/>
      <c r="CQ268"/>
      <c r="CR268"/>
      <c r="CS268"/>
      <c r="CT268"/>
      <c r="CU268"/>
      <c r="CV268" s="276"/>
      <c r="CW268" s="3">
        <v>1</v>
      </c>
      <c r="CX268" s="877"/>
      <c r="CY268" s="877"/>
    </row>
    <row r="269" spans="1:103" s="1024" customFormat="1" ht="21" customHeight="1">
      <c r="A269" s="1129" t="s">
        <v>22</v>
      </c>
      <c r="B269" s="1145" t="str">
        <f t="shared" si="129"/>
        <v>►</v>
      </c>
      <c r="C269" s="1190" cm="1">
        <f t="array" ref="C269">SUMPRODUCT(LEN(D269:J269))</f>
        <v>0</v>
      </c>
      <c r="D269" s="207"/>
      <c r="E269" s="212"/>
      <c r="F269" s="212"/>
      <c r="G269" s="212"/>
      <c r="H269" s="212"/>
      <c r="I269" s="212"/>
      <c r="J269" s="213"/>
      <c r="K269" s="528" t="s">
        <v>22</v>
      </c>
      <c r="L269" s="120" t="s">
        <v>16</v>
      </c>
      <c r="M269" s="34"/>
      <c r="N269" s="35"/>
      <c r="O269" s="34"/>
      <c r="P269" s="36"/>
      <c r="Q269" s="105"/>
      <c r="R269" s="125"/>
      <c r="S269" s="107"/>
      <c r="T269" s="108"/>
      <c r="U269" s="1290"/>
      <c r="V269" s="111"/>
      <c r="W269" s="111"/>
      <c r="X269" s="112"/>
      <c r="Y269" s="122"/>
      <c r="Z269" s="114"/>
      <c r="AA269" s="127"/>
      <c r="AB269" s="116"/>
      <c r="AC269" s="139"/>
      <c r="AD269" s="1230" t="str">
        <f t="shared" si="120"/>
        <v>►</v>
      </c>
      <c r="AE269" s="1231" t="str">
        <f t="shared" si="128"/>
        <v/>
      </c>
      <c r="AF269" s="1232">
        <f t="shared" si="106"/>
        <v>0</v>
      </c>
      <c r="AG269" s="1252">
        <f t="shared" si="111"/>
        <v>0</v>
      </c>
      <c r="AH269" s="1234">
        <f t="shared" si="112"/>
        <v>0</v>
      </c>
      <c r="AI269" s="1235">
        <f t="shared" si="113"/>
        <v>0</v>
      </c>
      <c r="AJ269" s="1235">
        <f t="shared" si="126"/>
        <v>0</v>
      </c>
      <c r="AK269" s="1253">
        <f t="shared" si="107"/>
        <v>0</v>
      </c>
      <c r="AL269" s="1254">
        <f t="shared" si="127"/>
        <v>0</v>
      </c>
      <c r="AM269" s="1268"/>
      <c r="AN269" s="1255" t="str">
        <f t="shared" si="119"/>
        <v/>
      </c>
      <c r="AO269" s="1256">
        <f t="shared" si="114"/>
        <v>0</v>
      </c>
      <c r="AP269" s="1257">
        <f t="shared" si="108"/>
        <v>0</v>
      </c>
      <c r="AQ269" s="1271" cm="1">
        <f t="array" ref="AQ269">IF(AF269&lt;&gt;1,0,IF(OR(AO269="",N(AO269)&lt;=0.000000001),"",IF(OR(AI269="",N(AI269)&lt;=0.000000001),0,IF(ISNUMBER(AO269),IFERROR(_xlfn.LET(_xlpm.r,_xlfn.XLOOKUP(U269,$BD$15:$BD$62,ROW($BD$15:$BD$62),_xlfn.XLOOKUP(U269,$BE$15:$BE$62,ROW($BE$15:$BE$62),_xlfn.XLOOKUP(U269,$BF$15:$BF$62,ROW($BF$15:$BF$62),""))),_xlpm.p,_xlpm.r-MIN(ROW($BD$15:$BD$62))+1,_xlpm.f,INDEX($BG$15:$BG$62,_xlpm.p),_xlpm.u,INDEX($BH$15:$BH$62,_xlpm.p),_xlpm.s,INDEX($BJ$15:$BJ$62,_xlpm.p),_xlpm.q,N(AO269)/_xlpm.f,IF(_xlpm.q&gt;=_xlpm.s,ROUND(_xlpm.q,1)&amp;" "&amp;U269&amp;" = "&amp;ROUND(_xlpm.q*_xlpm.f,1)&amp;" "&amp;_xlpm.u,ROUND(_xlpm.q,1)&amp;" "&amp;U269)),""),""))))</f>
        <v>0</v>
      </c>
      <c r="AR269" s="1259"/>
      <c r="AS269" s="1256">
        <f t="shared" si="124"/>
        <v>0</v>
      </c>
      <c r="AT269" s="1257" t="str">
        <f t="shared" si="115"/>
        <v/>
      </c>
      <c r="AU269" s="1260">
        <f t="shared" si="118"/>
        <v>0</v>
      </c>
      <c r="AV269" s="1261" t="str">
        <f t="shared" si="116"/>
        <v/>
      </c>
      <c r="AW269" s="1247"/>
      <c r="AX269" s="1262">
        <f t="shared" si="109"/>
        <v>0</v>
      </c>
      <c r="AY269" s="1249" t="str">
        <f t="shared" si="125"/>
        <v/>
      </c>
      <c r="AZ269" s="276" t="s">
        <v>22</v>
      </c>
      <c r="BA269" s="1221">
        <f t="shared" si="110"/>
        <v>0</v>
      </c>
      <c r="BB269" s="1222">
        <f t="shared" si="117"/>
        <v>0</v>
      </c>
      <c r="BC269"/>
      <c r="BD269" s="877"/>
      <c r="BE269" s="877"/>
      <c r="BF269" s="877"/>
      <c r="BG269" s="877"/>
      <c r="BH269" s="877"/>
      <c r="BI269" s="877"/>
      <c r="BJ269" s="877"/>
      <c r="BK269" s="877"/>
      <c r="BL269"/>
      <c r="BM269"/>
      <c r="BN269"/>
      <c r="BO269"/>
      <c r="BP269"/>
      <c r="BQ269"/>
      <c r="BR269" s="1153" t="str">
        <f t="shared" si="130"/>
        <v>►</v>
      </c>
      <c r="BS269"/>
      <c r="BT269"/>
      <c r="BU269"/>
      <c r="BV269"/>
      <c r="BW269"/>
      <c r="BY269"/>
      <c r="BZ269"/>
      <c r="CA269"/>
      <c r="CB269"/>
      <c r="CC269"/>
      <c r="CD269"/>
      <c r="CE269"/>
      <c r="CF269" s="276"/>
      <c r="CG269"/>
      <c r="CH269"/>
      <c r="CI269"/>
      <c r="CJ269"/>
      <c r="CK269"/>
      <c r="CL269"/>
      <c r="CM269"/>
      <c r="CN269" s="276"/>
      <c r="CO269"/>
      <c r="CP269"/>
      <c r="CQ269"/>
      <c r="CR269"/>
      <c r="CS269"/>
      <c r="CT269"/>
      <c r="CU269"/>
      <c r="CV269" s="276"/>
      <c r="CW269" s="3">
        <v>1</v>
      </c>
      <c r="CX269" s="877"/>
      <c r="CY269" s="877"/>
    </row>
    <row r="270" spans="1:103" s="1024" customFormat="1" ht="21" customHeight="1">
      <c r="A270" s="1129" t="s">
        <v>22</v>
      </c>
      <c r="B270" s="1145" t="str">
        <f t="shared" si="129"/>
        <v>►</v>
      </c>
      <c r="C270" s="1190" cm="1">
        <f t="array" ref="C270">SUMPRODUCT(LEN(D270:J270))</f>
        <v>0</v>
      </c>
      <c r="D270" s="207"/>
      <c r="E270" s="212"/>
      <c r="F270" s="212"/>
      <c r="G270" s="212"/>
      <c r="H270" s="212"/>
      <c r="I270" s="212"/>
      <c r="J270" s="213"/>
      <c r="K270" s="528" t="s">
        <v>22</v>
      </c>
      <c r="L270" s="120" t="s">
        <v>16</v>
      </c>
      <c r="M270" s="34"/>
      <c r="N270" s="35"/>
      <c r="O270" s="34"/>
      <c r="P270" s="36"/>
      <c r="Q270" s="105"/>
      <c r="R270" s="125"/>
      <c r="S270" s="107"/>
      <c r="T270" s="108"/>
      <c r="U270" s="1290"/>
      <c r="V270" s="111"/>
      <c r="W270" s="111"/>
      <c r="X270" s="112"/>
      <c r="Y270" s="122"/>
      <c r="Z270" s="114"/>
      <c r="AA270" s="127"/>
      <c r="AB270" s="116"/>
      <c r="AC270" s="139"/>
      <c r="AD270" s="1230" t="str">
        <f t="shared" si="120"/>
        <v>►</v>
      </c>
      <c r="AE270" s="1231" t="str">
        <f t="shared" si="128"/>
        <v/>
      </c>
      <c r="AF270" s="1232">
        <f t="shared" si="106"/>
        <v>0</v>
      </c>
      <c r="AG270" s="1252">
        <f t="shared" si="111"/>
        <v>0</v>
      </c>
      <c r="AH270" s="1234">
        <f t="shared" si="112"/>
        <v>0</v>
      </c>
      <c r="AI270" s="1235">
        <f t="shared" si="113"/>
        <v>0</v>
      </c>
      <c r="AJ270" s="1235">
        <f t="shared" si="126"/>
        <v>0</v>
      </c>
      <c r="AK270" s="1237">
        <f t="shared" si="107"/>
        <v>0</v>
      </c>
      <c r="AL270" s="1238">
        <f t="shared" si="127"/>
        <v>0</v>
      </c>
      <c r="AM270" s="1268"/>
      <c r="AN270" s="1240" t="str">
        <f t="shared" si="119"/>
        <v/>
      </c>
      <c r="AO270" s="1241">
        <f t="shared" si="114"/>
        <v>0</v>
      </c>
      <c r="AP270" s="1242">
        <f t="shared" si="108"/>
        <v>0</v>
      </c>
      <c r="AQ270" s="1269" cm="1">
        <f t="array" ref="AQ270">IF(AF270&lt;&gt;1,0,IF(OR(AO270="",N(AO270)&lt;=0.000000001),"",IF(OR(AI270="",N(AI270)&lt;=0.000000001),0,IF(ISNUMBER(AO270),IFERROR(_xlfn.LET(_xlpm.r,_xlfn.XLOOKUP(U270,$BD$15:$BD$62,ROW($BD$15:$BD$62),_xlfn.XLOOKUP(U270,$BE$15:$BE$62,ROW($BE$15:$BE$62),_xlfn.XLOOKUP(U270,$BF$15:$BF$62,ROW($BF$15:$BF$62),""))),_xlpm.p,_xlpm.r-MIN(ROW($BD$15:$BD$62))+1,_xlpm.f,INDEX($BG$15:$BG$62,_xlpm.p),_xlpm.u,INDEX($BH$15:$BH$62,_xlpm.p),_xlpm.s,INDEX($BJ$15:$BJ$62,_xlpm.p),_xlpm.q,N(AO270)/_xlpm.f,IF(_xlpm.q&gt;=_xlpm.s,ROUND(_xlpm.q,1)&amp;" "&amp;U270&amp;" = "&amp;ROUND(_xlpm.q*_xlpm.f,1)&amp;" "&amp;_xlpm.u,ROUND(_xlpm.q,1)&amp;" "&amp;U270)),""),""))))</f>
        <v>0</v>
      </c>
      <c r="AR270" s="1259"/>
      <c r="AS270" s="1241">
        <f t="shared" si="124"/>
        <v>0</v>
      </c>
      <c r="AT270" s="1242" t="str">
        <f t="shared" si="115"/>
        <v/>
      </c>
      <c r="AU270" s="1245">
        <f t="shared" si="118"/>
        <v>0</v>
      </c>
      <c r="AV270" s="1246" t="str">
        <f t="shared" si="116"/>
        <v/>
      </c>
      <c r="AW270" s="1247"/>
      <c r="AX270" s="1248">
        <f t="shared" si="109"/>
        <v>0</v>
      </c>
      <c r="AY270" s="1249" t="str">
        <f t="shared" si="125"/>
        <v/>
      </c>
      <c r="AZ270" s="276" t="s">
        <v>22</v>
      </c>
      <c r="BA270" s="1221">
        <f t="shared" si="110"/>
        <v>0</v>
      </c>
      <c r="BB270" s="1222">
        <f t="shared" si="117"/>
        <v>0</v>
      </c>
      <c r="BC270"/>
      <c r="BD270" s="877"/>
      <c r="BE270" s="877"/>
      <c r="BF270" s="877"/>
      <c r="BG270" s="877"/>
      <c r="BH270" s="877"/>
      <c r="BI270" s="877"/>
      <c r="BJ270" s="877"/>
      <c r="BK270" s="877"/>
      <c r="BL270"/>
      <c r="BM270"/>
      <c r="BN270"/>
      <c r="BO270"/>
      <c r="BP270"/>
      <c r="BQ270"/>
      <c r="BR270" s="1153" t="str">
        <f t="shared" si="130"/>
        <v>►</v>
      </c>
      <c r="BS270"/>
      <c r="BT270"/>
      <c r="BU270"/>
      <c r="BV270"/>
      <c r="BW270"/>
      <c r="BY270"/>
      <c r="BZ270"/>
      <c r="CA270"/>
      <c r="CB270"/>
      <c r="CC270"/>
      <c r="CD270"/>
      <c r="CE270"/>
      <c r="CF270" s="276"/>
      <c r="CG270"/>
      <c r="CH270"/>
      <c r="CI270"/>
      <c r="CJ270"/>
      <c r="CK270"/>
      <c r="CL270"/>
      <c r="CM270"/>
      <c r="CN270" s="276"/>
      <c r="CO270"/>
      <c r="CP270"/>
      <c r="CQ270"/>
      <c r="CR270"/>
      <c r="CS270"/>
      <c r="CT270"/>
      <c r="CU270"/>
      <c r="CV270" s="276"/>
      <c r="CW270" s="3">
        <v>1</v>
      </c>
      <c r="CX270" s="877"/>
      <c r="CY270" s="877"/>
    </row>
    <row r="271" spans="1:103" s="1024" customFormat="1" ht="21" customHeight="1">
      <c r="A271" s="1129" t="s">
        <v>22</v>
      </c>
      <c r="B271" s="1145" t="str">
        <f t="shared" si="129"/>
        <v>►</v>
      </c>
      <c r="C271" s="1190" cm="1">
        <f t="array" ref="C271">SUMPRODUCT(LEN(D271:J271))</f>
        <v>0</v>
      </c>
      <c r="D271" s="207"/>
      <c r="E271" s="212"/>
      <c r="F271" s="212"/>
      <c r="G271" s="212"/>
      <c r="H271" s="212"/>
      <c r="I271" s="212"/>
      <c r="J271" s="213"/>
      <c r="K271" s="528" t="s">
        <v>22</v>
      </c>
      <c r="L271" s="120" t="s">
        <v>16</v>
      </c>
      <c r="M271" s="34"/>
      <c r="N271" s="35"/>
      <c r="O271" s="34"/>
      <c r="P271" s="36"/>
      <c r="Q271" s="105"/>
      <c r="R271" s="125"/>
      <c r="S271" s="107"/>
      <c r="T271" s="108"/>
      <c r="U271" s="1290"/>
      <c r="V271" s="111"/>
      <c r="W271" s="111"/>
      <c r="X271" s="112"/>
      <c r="Y271" s="122"/>
      <c r="Z271" s="114"/>
      <c r="AA271" s="127"/>
      <c r="AB271" s="116"/>
      <c r="AC271" s="139"/>
      <c r="AD271" s="1230" t="str">
        <f t="shared" si="120"/>
        <v>►</v>
      </c>
      <c r="AE271" s="1231" t="str">
        <f t="shared" si="128"/>
        <v/>
      </c>
      <c r="AF271" s="1232">
        <f t="shared" si="106"/>
        <v>0</v>
      </c>
      <c r="AG271" s="1252">
        <f t="shared" si="111"/>
        <v>0</v>
      </c>
      <c r="AH271" s="1234">
        <f t="shared" si="112"/>
        <v>0</v>
      </c>
      <c r="AI271" s="1235">
        <f t="shared" si="113"/>
        <v>0</v>
      </c>
      <c r="AJ271" s="1235">
        <f t="shared" si="126"/>
        <v>0</v>
      </c>
      <c r="AK271" s="1253">
        <f t="shared" si="107"/>
        <v>0</v>
      </c>
      <c r="AL271" s="1254">
        <f t="shared" si="127"/>
        <v>0</v>
      </c>
      <c r="AM271" s="1268"/>
      <c r="AN271" s="1255" t="str">
        <f t="shared" si="119"/>
        <v/>
      </c>
      <c r="AO271" s="1256">
        <f t="shared" si="114"/>
        <v>0</v>
      </c>
      <c r="AP271" s="1257">
        <f t="shared" si="108"/>
        <v>0</v>
      </c>
      <c r="AQ271" s="1271" cm="1">
        <f t="array" ref="AQ271">IF(AF271&lt;&gt;1,0,IF(OR(AO271="",N(AO271)&lt;=0.000000001),"",IF(OR(AI271="",N(AI271)&lt;=0.000000001),0,IF(ISNUMBER(AO271),IFERROR(_xlfn.LET(_xlpm.r,_xlfn.XLOOKUP(U271,$BD$15:$BD$62,ROW($BD$15:$BD$62),_xlfn.XLOOKUP(U271,$BE$15:$BE$62,ROW($BE$15:$BE$62),_xlfn.XLOOKUP(U271,$BF$15:$BF$62,ROW($BF$15:$BF$62),""))),_xlpm.p,_xlpm.r-MIN(ROW($BD$15:$BD$62))+1,_xlpm.f,INDEX($BG$15:$BG$62,_xlpm.p),_xlpm.u,INDEX($BH$15:$BH$62,_xlpm.p),_xlpm.s,INDEX($BJ$15:$BJ$62,_xlpm.p),_xlpm.q,N(AO271)/_xlpm.f,IF(_xlpm.q&gt;=_xlpm.s,ROUND(_xlpm.q,1)&amp;" "&amp;U271&amp;" = "&amp;ROUND(_xlpm.q*_xlpm.f,1)&amp;" "&amp;_xlpm.u,ROUND(_xlpm.q,1)&amp;" "&amp;U271)),""),""))))</f>
        <v>0</v>
      </c>
      <c r="AR271" s="1259"/>
      <c r="AS271" s="1256">
        <f t="shared" si="124"/>
        <v>0</v>
      </c>
      <c r="AT271" s="1257" t="str">
        <f t="shared" si="115"/>
        <v/>
      </c>
      <c r="AU271" s="1260">
        <f t="shared" si="118"/>
        <v>0</v>
      </c>
      <c r="AV271" s="1261" t="str">
        <f t="shared" si="116"/>
        <v/>
      </c>
      <c r="AW271" s="1247"/>
      <c r="AX271" s="1262">
        <f t="shared" si="109"/>
        <v>0</v>
      </c>
      <c r="AY271" s="1249" t="str">
        <f t="shared" si="125"/>
        <v/>
      </c>
      <c r="AZ271" s="276" t="s">
        <v>22</v>
      </c>
      <c r="BA271" s="1221">
        <f t="shared" si="110"/>
        <v>0</v>
      </c>
      <c r="BB271" s="1222">
        <f t="shared" si="117"/>
        <v>0</v>
      </c>
      <c r="BC271"/>
      <c r="BD271" s="877"/>
      <c r="BE271" s="877"/>
      <c r="BF271" s="877"/>
      <c r="BG271" s="877"/>
      <c r="BH271" s="877"/>
      <c r="BI271" s="877"/>
      <c r="BJ271" s="877"/>
      <c r="BK271" s="877"/>
      <c r="BL271"/>
      <c r="BM271"/>
      <c r="BN271"/>
      <c r="BO271"/>
      <c r="BP271"/>
      <c r="BQ271"/>
      <c r="BR271" s="1153" t="str">
        <f t="shared" si="130"/>
        <v>►</v>
      </c>
      <c r="BS271"/>
      <c r="BT271"/>
      <c r="BU271"/>
      <c r="BV271"/>
      <c r="BW271"/>
      <c r="BY271"/>
      <c r="BZ271"/>
      <c r="CA271"/>
      <c r="CB271"/>
      <c r="CC271"/>
      <c r="CD271"/>
      <c r="CE271"/>
      <c r="CF271" s="276"/>
      <c r="CG271"/>
      <c r="CH271"/>
      <c r="CI271"/>
      <c r="CJ271"/>
      <c r="CK271"/>
      <c r="CL271"/>
      <c r="CM271"/>
      <c r="CN271" s="276"/>
      <c r="CO271"/>
      <c r="CP271"/>
      <c r="CQ271"/>
      <c r="CR271"/>
      <c r="CS271"/>
      <c r="CT271"/>
      <c r="CU271"/>
      <c r="CV271" s="276"/>
      <c r="CW271" s="3">
        <v>1</v>
      </c>
      <c r="CX271" s="877"/>
      <c r="CY271" s="877"/>
    </row>
    <row r="272" spans="1:103" s="1024" customFormat="1" ht="21" customHeight="1">
      <c r="A272" s="1129" t="s">
        <v>22</v>
      </c>
      <c r="B272" s="1145" t="str">
        <f t="shared" si="129"/>
        <v>►</v>
      </c>
      <c r="C272" s="1190" cm="1">
        <f t="array" ref="C272">SUMPRODUCT(LEN(D272:J272))</f>
        <v>0</v>
      </c>
      <c r="D272" s="207"/>
      <c r="E272" s="212"/>
      <c r="F272" s="212"/>
      <c r="G272" s="212"/>
      <c r="H272" s="212"/>
      <c r="I272" s="212"/>
      <c r="J272" s="213"/>
      <c r="K272" s="528" t="s">
        <v>22</v>
      </c>
      <c r="L272" s="120" t="s">
        <v>16</v>
      </c>
      <c r="M272" s="34"/>
      <c r="N272" s="35"/>
      <c r="O272" s="34"/>
      <c r="P272" s="36"/>
      <c r="Q272" s="105"/>
      <c r="R272" s="125"/>
      <c r="S272" s="107"/>
      <c r="T272" s="108"/>
      <c r="U272" s="1290"/>
      <c r="V272" s="111"/>
      <c r="W272" s="111"/>
      <c r="X272" s="112"/>
      <c r="Y272" s="122"/>
      <c r="Z272" s="114"/>
      <c r="AA272" s="127"/>
      <c r="AB272" s="116"/>
      <c r="AC272" s="139"/>
      <c r="AD272" s="1230" t="str">
        <f t="shared" si="120"/>
        <v>►</v>
      </c>
      <c r="AE272" s="1231" t="str">
        <f t="shared" si="128"/>
        <v/>
      </c>
      <c r="AF272" s="1232">
        <f t="shared" si="106"/>
        <v>0</v>
      </c>
      <c r="AG272" s="1252">
        <f t="shared" si="111"/>
        <v>0</v>
      </c>
      <c r="AH272" s="1234">
        <f t="shared" si="112"/>
        <v>0</v>
      </c>
      <c r="AI272" s="1235">
        <f t="shared" si="113"/>
        <v>0</v>
      </c>
      <c r="AJ272" s="1235">
        <f t="shared" si="126"/>
        <v>0</v>
      </c>
      <c r="AK272" s="1237">
        <f t="shared" si="107"/>
        <v>0</v>
      </c>
      <c r="AL272" s="1238">
        <f t="shared" si="127"/>
        <v>0</v>
      </c>
      <c r="AM272" s="1268"/>
      <c r="AN272" s="1240" t="str">
        <f t="shared" si="119"/>
        <v/>
      </c>
      <c r="AO272" s="1241">
        <f t="shared" si="114"/>
        <v>0</v>
      </c>
      <c r="AP272" s="1242">
        <f t="shared" si="108"/>
        <v>0</v>
      </c>
      <c r="AQ272" s="1269" cm="1">
        <f t="array" ref="AQ272">IF(AF272&lt;&gt;1,0,IF(OR(AO272="",N(AO272)&lt;=0.000000001),"",IF(OR(AI272="",N(AI272)&lt;=0.000000001),0,IF(ISNUMBER(AO272),IFERROR(_xlfn.LET(_xlpm.r,_xlfn.XLOOKUP(U272,$BD$15:$BD$62,ROW($BD$15:$BD$62),_xlfn.XLOOKUP(U272,$BE$15:$BE$62,ROW($BE$15:$BE$62),_xlfn.XLOOKUP(U272,$BF$15:$BF$62,ROW($BF$15:$BF$62),""))),_xlpm.p,_xlpm.r-MIN(ROW($BD$15:$BD$62))+1,_xlpm.f,INDEX($BG$15:$BG$62,_xlpm.p),_xlpm.u,INDEX($BH$15:$BH$62,_xlpm.p),_xlpm.s,INDEX($BJ$15:$BJ$62,_xlpm.p),_xlpm.q,N(AO272)/_xlpm.f,IF(_xlpm.q&gt;=_xlpm.s,ROUND(_xlpm.q,1)&amp;" "&amp;U272&amp;" = "&amp;ROUND(_xlpm.q*_xlpm.f,1)&amp;" "&amp;_xlpm.u,ROUND(_xlpm.q,1)&amp;" "&amp;U272)),""),""))))</f>
        <v>0</v>
      </c>
      <c r="AR272" s="1259"/>
      <c r="AS272" s="1241">
        <f t="shared" si="124"/>
        <v>0</v>
      </c>
      <c r="AT272" s="1242" t="str">
        <f t="shared" si="115"/>
        <v/>
      </c>
      <c r="AU272" s="1245">
        <f t="shared" si="118"/>
        <v>0</v>
      </c>
      <c r="AV272" s="1246" t="str">
        <f t="shared" si="116"/>
        <v/>
      </c>
      <c r="AW272" s="1247"/>
      <c r="AX272" s="1248">
        <f t="shared" si="109"/>
        <v>0</v>
      </c>
      <c r="AY272" s="1249" t="str">
        <f t="shared" si="125"/>
        <v/>
      </c>
      <c r="AZ272" s="276" t="s">
        <v>22</v>
      </c>
      <c r="BA272" s="1221">
        <f t="shared" si="110"/>
        <v>0</v>
      </c>
      <c r="BB272" s="1222">
        <f t="shared" si="117"/>
        <v>0</v>
      </c>
      <c r="BC272"/>
      <c r="BD272" s="877"/>
      <c r="BE272" s="877"/>
      <c r="BF272" s="877"/>
      <c r="BG272" s="877"/>
      <c r="BH272" s="877"/>
      <c r="BI272" s="877"/>
      <c r="BJ272" s="877"/>
      <c r="BK272" s="877"/>
      <c r="BL272"/>
      <c r="BM272"/>
      <c r="BN272"/>
      <c r="BO272"/>
      <c r="BP272"/>
      <c r="BQ272"/>
      <c r="BR272" s="1153" t="str">
        <f t="shared" si="130"/>
        <v>►</v>
      </c>
      <c r="BS272"/>
      <c r="BT272"/>
      <c r="BU272"/>
      <c r="BV272"/>
      <c r="BW272"/>
      <c r="BY272"/>
      <c r="BZ272"/>
      <c r="CA272"/>
      <c r="CB272"/>
      <c r="CC272"/>
      <c r="CD272"/>
      <c r="CE272"/>
      <c r="CF272" s="276"/>
      <c r="CG272"/>
      <c r="CH272"/>
      <c r="CI272"/>
      <c r="CJ272"/>
      <c r="CK272"/>
      <c r="CL272"/>
      <c r="CM272"/>
      <c r="CN272" s="276"/>
      <c r="CO272"/>
      <c r="CP272"/>
      <c r="CQ272"/>
      <c r="CR272"/>
      <c r="CS272"/>
      <c r="CT272"/>
      <c r="CU272"/>
      <c r="CV272" s="276"/>
      <c r="CW272" s="3">
        <v>1</v>
      </c>
      <c r="CX272" s="877"/>
      <c r="CY272" s="877"/>
    </row>
    <row r="273" spans="1:103" s="1024" customFormat="1" ht="21" customHeight="1">
      <c r="A273" s="1129" t="s">
        <v>22</v>
      </c>
      <c r="B273" s="1145" t="str">
        <f t="shared" si="129"/>
        <v>►</v>
      </c>
      <c r="C273" s="1190" cm="1">
        <f t="array" ref="C273">SUMPRODUCT(LEN(D273:J273))</f>
        <v>0</v>
      </c>
      <c r="D273" s="207"/>
      <c r="E273" s="212"/>
      <c r="F273" s="212"/>
      <c r="G273" s="212"/>
      <c r="H273" s="212"/>
      <c r="I273" s="212"/>
      <c r="J273" s="213"/>
      <c r="K273" s="528" t="s">
        <v>22</v>
      </c>
      <c r="L273" s="120" t="s">
        <v>16</v>
      </c>
      <c r="M273" s="34"/>
      <c r="N273" s="35"/>
      <c r="O273" s="34"/>
      <c r="P273" s="36"/>
      <c r="Q273" s="105"/>
      <c r="R273" s="125"/>
      <c r="S273" s="107"/>
      <c r="T273" s="108"/>
      <c r="U273" s="1290"/>
      <c r="V273" s="111"/>
      <c r="W273" s="111"/>
      <c r="X273" s="112"/>
      <c r="Y273" s="122"/>
      <c r="Z273" s="114"/>
      <c r="AA273" s="127"/>
      <c r="AB273" s="116"/>
      <c r="AC273" s="139"/>
      <c r="AD273" s="1230" t="str">
        <f t="shared" si="120"/>
        <v>►</v>
      </c>
      <c r="AE273" s="1231" t="str">
        <f t="shared" si="128"/>
        <v/>
      </c>
      <c r="AF273" s="1232">
        <f t="shared" si="106"/>
        <v>0</v>
      </c>
      <c r="AG273" s="1252">
        <f t="shared" si="111"/>
        <v>0</v>
      </c>
      <c r="AH273" s="1234">
        <f t="shared" si="112"/>
        <v>0</v>
      </c>
      <c r="AI273" s="1235">
        <f t="shared" si="113"/>
        <v>0</v>
      </c>
      <c r="AJ273" s="1235">
        <f t="shared" si="126"/>
        <v>0</v>
      </c>
      <c r="AK273" s="1253">
        <f t="shared" si="107"/>
        <v>0</v>
      </c>
      <c r="AL273" s="1254">
        <f t="shared" si="127"/>
        <v>0</v>
      </c>
      <c r="AM273" s="1268"/>
      <c r="AN273" s="1255" t="str">
        <f t="shared" si="119"/>
        <v/>
      </c>
      <c r="AO273" s="1256">
        <f t="shared" si="114"/>
        <v>0</v>
      </c>
      <c r="AP273" s="1257">
        <f t="shared" si="108"/>
        <v>0</v>
      </c>
      <c r="AQ273" s="1271" cm="1">
        <f t="array" ref="AQ273">IF(AF273&lt;&gt;1,0,IF(OR(AO273="",N(AO273)&lt;=0.000000001),"",IF(OR(AI273="",N(AI273)&lt;=0.000000001),0,IF(ISNUMBER(AO273),IFERROR(_xlfn.LET(_xlpm.r,_xlfn.XLOOKUP(U273,$BD$15:$BD$62,ROW($BD$15:$BD$62),_xlfn.XLOOKUP(U273,$BE$15:$BE$62,ROW($BE$15:$BE$62),_xlfn.XLOOKUP(U273,$BF$15:$BF$62,ROW($BF$15:$BF$62),""))),_xlpm.p,_xlpm.r-MIN(ROW($BD$15:$BD$62))+1,_xlpm.f,INDEX($BG$15:$BG$62,_xlpm.p),_xlpm.u,INDEX($BH$15:$BH$62,_xlpm.p),_xlpm.s,INDEX($BJ$15:$BJ$62,_xlpm.p),_xlpm.q,N(AO273)/_xlpm.f,IF(_xlpm.q&gt;=_xlpm.s,ROUND(_xlpm.q,1)&amp;" "&amp;U273&amp;" = "&amp;ROUND(_xlpm.q*_xlpm.f,1)&amp;" "&amp;_xlpm.u,ROUND(_xlpm.q,1)&amp;" "&amp;U273)),""),""))))</f>
        <v>0</v>
      </c>
      <c r="AR273" s="1259"/>
      <c r="AS273" s="1256">
        <f t="shared" si="124"/>
        <v>0</v>
      </c>
      <c r="AT273" s="1257" t="str">
        <f t="shared" si="115"/>
        <v/>
      </c>
      <c r="AU273" s="1260">
        <f t="shared" si="118"/>
        <v>0</v>
      </c>
      <c r="AV273" s="1261" t="str">
        <f t="shared" si="116"/>
        <v/>
      </c>
      <c r="AW273" s="1247"/>
      <c r="AX273" s="1262">
        <f t="shared" si="109"/>
        <v>0</v>
      </c>
      <c r="AY273" s="1249" t="str">
        <f t="shared" si="125"/>
        <v/>
      </c>
      <c r="AZ273" s="276" t="s">
        <v>22</v>
      </c>
      <c r="BA273" s="1221">
        <f t="shared" si="110"/>
        <v>0</v>
      </c>
      <c r="BB273" s="1222">
        <f t="shared" si="117"/>
        <v>0</v>
      </c>
      <c r="BC273"/>
      <c r="BD273" s="877"/>
      <c r="BE273" s="877"/>
      <c r="BF273" s="877"/>
      <c r="BG273" s="877"/>
      <c r="BH273" s="877"/>
      <c r="BI273" s="877"/>
      <c r="BJ273" s="877"/>
      <c r="BK273" s="877"/>
      <c r="BL273"/>
      <c r="BM273"/>
      <c r="BN273"/>
      <c r="BO273"/>
      <c r="BP273"/>
      <c r="BQ273"/>
      <c r="BR273" s="1153" t="str">
        <f t="shared" si="130"/>
        <v>►</v>
      </c>
      <c r="BS273"/>
      <c r="BT273"/>
      <c r="BU273"/>
      <c r="BV273"/>
      <c r="BW273"/>
      <c r="BY273"/>
      <c r="BZ273"/>
      <c r="CA273"/>
      <c r="CB273"/>
      <c r="CC273"/>
      <c r="CD273"/>
      <c r="CE273"/>
      <c r="CF273" s="276"/>
      <c r="CG273"/>
      <c r="CH273"/>
      <c r="CI273"/>
      <c r="CJ273"/>
      <c r="CK273"/>
      <c r="CL273"/>
      <c r="CM273"/>
      <c r="CN273" s="276"/>
      <c r="CO273"/>
      <c r="CP273"/>
      <c r="CQ273"/>
      <c r="CR273"/>
      <c r="CS273"/>
      <c r="CT273"/>
      <c r="CU273"/>
      <c r="CV273" s="276"/>
      <c r="CW273" s="3">
        <v>1</v>
      </c>
      <c r="CX273" s="877"/>
      <c r="CY273" s="877"/>
    </row>
    <row r="274" spans="1:103" s="1024" customFormat="1" ht="21" customHeight="1">
      <c r="A274" s="1129" t="s">
        <v>22</v>
      </c>
      <c r="B274" s="1145" t="str">
        <f t="shared" si="129"/>
        <v>►</v>
      </c>
      <c r="C274" s="1190" cm="1">
        <f t="array" ref="C274">SUMPRODUCT(LEN(D274:J274))</f>
        <v>0</v>
      </c>
      <c r="D274" s="207"/>
      <c r="E274" s="212"/>
      <c r="F274" s="212"/>
      <c r="G274" s="212"/>
      <c r="H274" s="212"/>
      <c r="I274" s="212"/>
      <c r="J274" s="213"/>
      <c r="K274" s="528" t="s">
        <v>22</v>
      </c>
      <c r="L274" s="120" t="s">
        <v>16</v>
      </c>
      <c r="M274" s="34"/>
      <c r="N274" s="35"/>
      <c r="O274" s="34"/>
      <c r="P274" s="36"/>
      <c r="Q274" s="105"/>
      <c r="R274" s="125"/>
      <c r="S274" s="107"/>
      <c r="T274" s="108"/>
      <c r="U274" s="1290"/>
      <c r="V274" s="111"/>
      <c r="W274" s="111"/>
      <c r="X274" s="112"/>
      <c r="Y274" s="122"/>
      <c r="Z274" s="114"/>
      <c r="AA274" s="127"/>
      <c r="AB274" s="116"/>
      <c r="AC274" s="139"/>
      <c r="AD274" s="1230" t="str">
        <f t="shared" si="120"/>
        <v>►</v>
      </c>
      <c r="AE274" s="1231" t="str">
        <f t="shared" si="128"/>
        <v/>
      </c>
      <c r="AF274" s="1232">
        <f t="shared" si="106"/>
        <v>0</v>
      </c>
      <c r="AG274" s="1252">
        <f t="shared" si="111"/>
        <v>0</v>
      </c>
      <c r="AH274" s="1234">
        <f t="shared" si="112"/>
        <v>0</v>
      </c>
      <c r="AI274" s="1235">
        <f t="shared" si="113"/>
        <v>0</v>
      </c>
      <c r="AJ274" s="1235">
        <f t="shared" si="126"/>
        <v>0</v>
      </c>
      <c r="AK274" s="1237">
        <f t="shared" si="107"/>
        <v>0</v>
      </c>
      <c r="AL274" s="1238">
        <f t="shared" si="127"/>
        <v>0</v>
      </c>
      <c r="AM274" s="1268"/>
      <c r="AN274" s="1240" t="str">
        <f t="shared" si="119"/>
        <v/>
      </c>
      <c r="AO274" s="1241">
        <f t="shared" si="114"/>
        <v>0</v>
      </c>
      <c r="AP274" s="1242">
        <f t="shared" si="108"/>
        <v>0</v>
      </c>
      <c r="AQ274" s="1269" cm="1">
        <f t="array" ref="AQ274">IF(AF274&lt;&gt;1,0,IF(OR(AO274="",N(AO274)&lt;=0.000000001),"",IF(OR(AI274="",N(AI274)&lt;=0.000000001),0,IF(ISNUMBER(AO274),IFERROR(_xlfn.LET(_xlpm.r,_xlfn.XLOOKUP(U274,$BD$15:$BD$62,ROW($BD$15:$BD$62),_xlfn.XLOOKUP(U274,$BE$15:$BE$62,ROW($BE$15:$BE$62),_xlfn.XLOOKUP(U274,$BF$15:$BF$62,ROW($BF$15:$BF$62),""))),_xlpm.p,_xlpm.r-MIN(ROW($BD$15:$BD$62))+1,_xlpm.f,INDEX($BG$15:$BG$62,_xlpm.p),_xlpm.u,INDEX($BH$15:$BH$62,_xlpm.p),_xlpm.s,INDEX($BJ$15:$BJ$62,_xlpm.p),_xlpm.q,N(AO274)/_xlpm.f,IF(_xlpm.q&gt;=_xlpm.s,ROUND(_xlpm.q,1)&amp;" "&amp;U274&amp;" = "&amp;ROUND(_xlpm.q*_xlpm.f,1)&amp;" "&amp;_xlpm.u,ROUND(_xlpm.q,1)&amp;" "&amp;U274)),""),""))))</f>
        <v>0</v>
      </c>
      <c r="AR274" s="1259"/>
      <c r="AS274" s="1241">
        <f t="shared" si="124"/>
        <v>0</v>
      </c>
      <c r="AT274" s="1242" t="str">
        <f t="shared" si="115"/>
        <v/>
      </c>
      <c r="AU274" s="1245">
        <f t="shared" si="118"/>
        <v>0</v>
      </c>
      <c r="AV274" s="1246" t="str">
        <f t="shared" si="116"/>
        <v/>
      </c>
      <c r="AW274" s="1247"/>
      <c r="AX274" s="1248">
        <f t="shared" si="109"/>
        <v>0</v>
      </c>
      <c r="AY274" s="1249" t="str">
        <f t="shared" si="125"/>
        <v/>
      </c>
      <c r="AZ274" s="276" t="s">
        <v>22</v>
      </c>
      <c r="BA274" s="1221">
        <f t="shared" si="110"/>
        <v>0</v>
      </c>
      <c r="BB274" s="1222">
        <f t="shared" si="117"/>
        <v>0</v>
      </c>
      <c r="BC274"/>
      <c r="BD274" s="877"/>
      <c r="BE274" s="877"/>
      <c r="BF274" s="877"/>
      <c r="BG274" s="877"/>
      <c r="BH274" s="877"/>
      <c r="BI274" s="877"/>
      <c r="BJ274" s="877"/>
      <c r="BK274" s="877"/>
      <c r="BL274"/>
      <c r="BM274"/>
      <c r="BN274"/>
      <c r="BO274"/>
      <c r="BP274"/>
      <c r="BQ274"/>
      <c r="BR274" s="1153" t="str">
        <f t="shared" si="130"/>
        <v>►</v>
      </c>
      <c r="BS274"/>
      <c r="BT274"/>
      <c r="BU274"/>
      <c r="BV274"/>
      <c r="BW274"/>
      <c r="BY274"/>
      <c r="BZ274"/>
      <c r="CA274"/>
      <c r="CB274"/>
      <c r="CC274"/>
      <c r="CD274"/>
      <c r="CE274"/>
      <c r="CF274" s="276"/>
      <c r="CG274"/>
      <c r="CH274"/>
      <c r="CI274"/>
      <c r="CJ274"/>
      <c r="CK274"/>
      <c r="CL274"/>
      <c r="CM274"/>
      <c r="CN274" s="276"/>
      <c r="CO274"/>
      <c r="CP274"/>
      <c r="CQ274"/>
      <c r="CR274"/>
      <c r="CS274"/>
      <c r="CT274"/>
      <c r="CU274"/>
      <c r="CV274" s="276"/>
      <c r="CW274" s="3">
        <v>1</v>
      </c>
      <c r="CX274" s="877"/>
      <c r="CY274" s="877"/>
    </row>
    <row r="275" spans="1:103" s="1024" customFormat="1" ht="21" customHeight="1">
      <c r="A275" s="1129" t="s">
        <v>22</v>
      </c>
      <c r="B275" s="1145" t="str">
        <f t="shared" si="129"/>
        <v>►</v>
      </c>
      <c r="C275" s="1190" cm="1">
        <f t="array" ref="C275">SUMPRODUCT(LEN(D275:J275))</f>
        <v>0</v>
      </c>
      <c r="D275" s="207"/>
      <c r="E275" s="212"/>
      <c r="F275" s="212"/>
      <c r="G275" s="212"/>
      <c r="H275" s="212"/>
      <c r="I275" s="212"/>
      <c r="J275" s="213"/>
      <c r="K275" s="528" t="s">
        <v>22</v>
      </c>
      <c r="L275" s="120" t="s">
        <v>16</v>
      </c>
      <c r="M275" s="34"/>
      <c r="N275" s="35"/>
      <c r="O275" s="34"/>
      <c r="P275" s="36"/>
      <c r="Q275" s="105"/>
      <c r="R275" s="125"/>
      <c r="S275" s="107"/>
      <c r="T275" s="108"/>
      <c r="U275" s="1290"/>
      <c r="V275" s="111"/>
      <c r="W275" s="111"/>
      <c r="X275" s="112"/>
      <c r="Y275" s="122"/>
      <c r="Z275" s="114"/>
      <c r="AA275" s="127"/>
      <c r="AB275" s="116"/>
      <c r="AC275" s="139"/>
      <c r="AD275" s="1230" t="str">
        <f t="shared" si="120"/>
        <v>►</v>
      </c>
      <c r="AE275" s="1231" t="str">
        <f t="shared" si="128"/>
        <v/>
      </c>
      <c r="AF275" s="1232">
        <f t="shared" si="106"/>
        <v>0</v>
      </c>
      <c r="AG275" s="1252">
        <f t="shared" si="111"/>
        <v>0</v>
      </c>
      <c r="AH275" s="1234">
        <f t="shared" si="112"/>
        <v>0</v>
      </c>
      <c r="AI275" s="1235">
        <f t="shared" si="113"/>
        <v>0</v>
      </c>
      <c r="AJ275" s="1235">
        <f t="shared" si="126"/>
        <v>0</v>
      </c>
      <c r="AK275" s="1253">
        <f t="shared" si="107"/>
        <v>0</v>
      </c>
      <c r="AL275" s="1254">
        <f t="shared" si="127"/>
        <v>0</v>
      </c>
      <c r="AM275" s="1268"/>
      <c r="AN275" s="1255" t="str">
        <f t="shared" si="119"/>
        <v/>
      </c>
      <c r="AO275" s="1256">
        <f t="shared" si="114"/>
        <v>0</v>
      </c>
      <c r="AP275" s="1257">
        <f t="shared" si="108"/>
        <v>0</v>
      </c>
      <c r="AQ275" s="1271" cm="1">
        <f t="array" ref="AQ275">IF(AF275&lt;&gt;1,0,IF(OR(AO275="",N(AO275)&lt;=0.000000001),"",IF(OR(AI275="",N(AI275)&lt;=0.000000001),0,IF(ISNUMBER(AO275),IFERROR(_xlfn.LET(_xlpm.r,_xlfn.XLOOKUP(U275,$BD$15:$BD$62,ROW($BD$15:$BD$62),_xlfn.XLOOKUP(U275,$BE$15:$BE$62,ROW($BE$15:$BE$62),_xlfn.XLOOKUP(U275,$BF$15:$BF$62,ROW($BF$15:$BF$62),""))),_xlpm.p,_xlpm.r-MIN(ROW($BD$15:$BD$62))+1,_xlpm.f,INDEX($BG$15:$BG$62,_xlpm.p),_xlpm.u,INDEX($BH$15:$BH$62,_xlpm.p),_xlpm.s,INDEX($BJ$15:$BJ$62,_xlpm.p),_xlpm.q,N(AO275)/_xlpm.f,IF(_xlpm.q&gt;=_xlpm.s,ROUND(_xlpm.q,1)&amp;" "&amp;U275&amp;" = "&amp;ROUND(_xlpm.q*_xlpm.f,1)&amp;" "&amp;_xlpm.u,ROUND(_xlpm.q,1)&amp;" "&amp;U275)),""),""))))</f>
        <v>0</v>
      </c>
      <c r="AR275" s="1259"/>
      <c r="AS275" s="1256">
        <f t="shared" si="124"/>
        <v>0</v>
      </c>
      <c r="AT275" s="1257" t="str">
        <f t="shared" si="115"/>
        <v/>
      </c>
      <c r="AU275" s="1260">
        <f t="shared" si="118"/>
        <v>0</v>
      </c>
      <c r="AV275" s="1261" t="str">
        <f t="shared" si="116"/>
        <v/>
      </c>
      <c r="AW275" s="1247"/>
      <c r="AX275" s="1262">
        <f t="shared" si="109"/>
        <v>0</v>
      </c>
      <c r="AY275" s="1249" t="str">
        <f t="shared" si="125"/>
        <v/>
      </c>
      <c r="AZ275" s="276" t="s">
        <v>22</v>
      </c>
      <c r="BA275" s="1221">
        <f t="shared" si="110"/>
        <v>0</v>
      </c>
      <c r="BB275" s="1222">
        <f t="shared" si="117"/>
        <v>0</v>
      </c>
      <c r="BC275"/>
      <c r="BD275" s="877"/>
      <c r="BE275" s="877"/>
      <c r="BF275" s="877"/>
      <c r="BG275" s="877"/>
      <c r="BH275" s="877"/>
      <c r="BI275" s="877"/>
      <c r="BJ275" s="877"/>
      <c r="BK275" s="877"/>
      <c r="BL275"/>
      <c r="BM275"/>
      <c r="BN275"/>
      <c r="BO275"/>
      <c r="BP275"/>
      <c r="BQ275"/>
      <c r="BR275" s="1153" t="str">
        <f t="shared" si="130"/>
        <v>►</v>
      </c>
      <c r="BS275"/>
      <c r="BT275"/>
      <c r="BU275"/>
      <c r="BV275"/>
      <c r="BW275"/>
      <c r="BY275"/>
      <c r="BZ275"/>
      <c r="CA275"/>
      <c r="CB275"/>
      <c r="CC275"/>
      <c r="CD275"/>
      <c r="CE275"/>
      <c r="CF275" s="276"/>
      <c r="CG275"/>
      <c r="CH275"/>
      <c r="CI275"/>
      <c r="CJ275"/>
      <c r="CK275"/>
      <c r="CL275"/>
      <c r="CM275"/>
      <c r="CN275" s="276"/>
      <c r="CO275"/>
      <c r="CP275"/>
      <c r="CQ275"/>
      <c r="CR275"/>
      <c r="CS275"/>
      <c r="CT275"/>
      <c r="CU275"/>
      <c r="CV275" s="276"/>
      <c r="CW275" s="3">
        <v>1</v>
      </c>
      <c r="CX275" s="877"/>
      <c r="CY275" s="877"/>
    </row>
    <row r="276" spans="1:103" s="1024" customFormat="1" ht="21" customHeight="1">
      <c r="A276" s="1129" t="s">
        <v>22</v>
      </c>
      <c r="B276" s="1145" t="str">
        <f t="shared" si="129"/>
        <v>►</v>
      </c>
      <c r="C276" s="1190" cm="1">
        <f t="array" ref="C276">SUMPRODUCT(LEN(D276:J276))</f>
        <v>0</v>
      </c>
      <c r="D276" s="207"/>
      <c r="E276" s="212"/>
      <c r="F276" s="212"/>
      <c r="G276" s="212"/>
      <c r="H276" s="212"/>
      <c r="I276" s="212"/>
      <c r="J276" s="213"/>
      <c r="K276" s="528" t="s">
        <v>22</v>
      </c>
      <c r="L276" s="120" t="s">
        <v>16</v>
      </c>
      <c r="M276" s="34"/>
      <c r="N276" s="35"/>
      <c r="O276" s="34"/>
      <c r="P276" s="36"/>
      <c r="Q276" s="105"/>
      <c r="R276" s="125"/>
      <c r="S276" s="107"/>
      <c r="T276" s="108"/>
      <c r="U276" s="1290"/>
      <c r="V276" s="111"/>
      <c r="W276" s="111"/>
      <c r="X276" s="112"/>
      <c r="Y276" s="122"/>
      <c r="Z276" s="114"/>
      <c r="AA276" s="127"/>
      <c r="AB276" s="116"/>
      <c r="AC276" s="139"/>
      <c r="AD276" s="1230" t="str">
        <f t="shared" si="120"/>
        <v>►</v>
      </c>
      <c r="AE276" s="1231" t="str">
        <f t="shared" si="128"/>
        <v/>
      </c>
      <c r="AF276" s="1232">
        <f t="shared" si="106"/>
        <v>0</v>
      </c>
      <c r="AG276" s="1252">
        <f t="shared" si="111"/>
        <v>0</v>
      </c>
      <c r="AH276" s="1234">
        <f t="shared" si="112"/>
        <v>0</v>
      </c>
      <c r="AI276" s="1235">
        <f t="shared" si="113"/>
        <v>0</v>
      </c>
      <c r="AJ276" s="1235">
        <f t="shared" si="126"/>
        <v>0</v>
      </c>
      <c r="AK276" s="1237">
        <f t="shared" si="107"/>
        <v>0</v>
      </c>
      <c r="AL276" s="1238">
        <f t="shared" si="127"/>
        <v>0</v>
      </c>
      <c r="AM276" s="1268"/>
      <c r="AN276" s="1240" t="str">
        <f t="shared" si="119"/>
        <v/>
      </c>
      <c r="AO276" s="1241">
        <f t="shared" si="114"/>
        <v>0</v>
      </c>
      <c r="AP276" s="1242">
        <f t="shared" si="108"/>
        <v>0</v>
      </c>
      <c r="AQ276" s="1269" cm="1">
        <f t="array" ref="AQ276">IF(AF276&lt;&gt;1,0,IF(OR(AO276="",N(AO276)&lt;=0.000000001),"",IF(OR(AI276="",N(AI276)&lt;=0.000000001),0,IF(ISNUMBER(AO276),IFERROR(_xlfn.LET(_xlpm.r,_xlfn.XLOOKUP(U276,$BD$15:$BD$62,ROW($BD$15:$BD$62),_xlfn.XLOOKUP(U276,$BE$15:$BE$62,ROW($BE$15:$BE$62),_xlfn.XLOOKUP(U276,$BF$15:$BF$62,ROW($BF$15:$BF$62),""))),_xlpm.p,_xlpm.r-MIN(ROW($BD$15:$BD$62))+1,_xlpm.f,INDEX($BG$15:$BG$62,_xlpm.p),_xlpm.u,INDEX($BH$15:$BH$62,_xlpm.p),_xlpm.s,INDEX($BJ$15:$BJ$62,_xlpm.p),_xlpm.q,N(AO276)/_xlpm.f,IF(_xlpm.q&gt;=_xlpm.s,ROUND(_xlpm.q,1)&amp;" "&amp;U276&amp;" = "&amp;ROUND(_xlpm.q*_xlpm.f,1)&amp;" "&amp;_xlpm.u,ROUND(_xlpm.q,1)&amp;" "&amp;U276)),""),""))))</f>
        <v>0</v>
      </c>
      <c r="AR276" s="1259"/>
      <c r="AS276" s="1241">
        <f t="shared" si="124"/>
        <v>0</v>
      </c>
      <c r="AT276" s="1242" t="str">
        <f t="shared" si="115"/>
        <v/>
      </c>
      <c r="AU276" s="1245">
        <f t="shared" si="118"/>
        <v>0</v>
      </c>
      <c r="AV276" s="1246" t="str">
        <f t="shared" si="116"/>
        <v/>
      </c>
      <c r="AW276" s="1247"/>
      <c r="AX276" s="1248">
        <f t="shared" si="109"/>
        <v>0</v>
      </c>
      <c r="AY276" s="1249" t="str">
        <f t="shared" si="125"/>
        <v/>
      </c>
      <c r="AZ276" s="276" t="s">
        <v>22</v>
      </c>
      <c r="BA276" s="1221">
        <f t="shared" si="110"/>
        <v>0</v>
      </c>
      <c r="BB276" s="1222">
        <f t="shared" si="117"/>
        <v>0</v>
      </c>
      <c r="BC276"/>
      <c r="BD276" s="877"/>
      <c r="BE276" s="877"/>
      <c r="BF276" s="877"/>
      <c r="BG276" s="877"/>
      <c r="BH276" s="877"/>
      <c r="BI276" s="877"/>
      <c r="BJ276" s="877"/>
      <c r="BK276" s="877"/>
      <c r="BL276"/>
      <c r="BM276"/>
      <c r="BN276"/>
      <c r="BO276"/>
      <c r="BP276"/>
      <c r="BQ276"/>
      <c r="BR276" s="1153" t="str">
        <f t="shared" si="130"/>
        <v>►</v>
      </c>
      <c r="BS276"/>
      <c r="BT276"/>
      <c r="BU276"/>
      <c r="BV276"/>
      <c r="BW276"/>
      <c r="BY276"/>
      <c r="BZ276"/>
      <c r="CA276"/>
      <c r="CB276"/>
      <c r="CC276"/>
      <c r="CD276"/>
      <c r="CE276"/>
      <c r="CF276" s="276"/>
      <c r="CG276"/>
      <c r="CH276"/>
      <c r="CI276"/>
      <c r="CJ276"/>
      <c r="CK276"/>
      <c r="CL276"/>
      <c r="CM276"/>
      <c r="CN276" s="276"/>
      <c r="CO276"/>
      <c r="CP276"/>
      <c r="CQ276"/>
      <c r="CR276"/>
      <c r="CS276"/>
      <c r="CT276"/>
      <c r="CU276"/>
      <c r="CV276" s="276"/>
      <c r="CW276" s="3">
        <v>1</v>
      </c>
      <c r="CX276" s="877"/>
      <c r="CY276" s="877"/>
    </row>
    <row r="277" spans="1:103" s="1024" customFormat="1" ht="21" customHeight="1">
      <c r="A277" s="1129" t="s">
        <v>22</v>
      </c>
      <c r="B277" s="1145" t="str">
        <f t="shared" si="129"/>
        <v>►</v>
      </c>
      <c r="C277" s="1190" cm="1">
        <f t="array" ref="C277">SUMPRODUCT(LEN(D277:J277))</f>
        <v>0</v>
      </c>
      <c r="D277" s="207"/>
      <c r="E277" s="212"/>
      <c r="F277" s="212"/>
      <c r="G277" s="212"/>
      <c r="H277" s="212"/>
      <c r="I277" s="212"/>
      <c r="J277" s="213"/>
      <c r="K277" s="528" t="s">
        <v>22</v>
      </c>
      <c r="L277" s="120" t="s">
        <v>16</v>
      </c>
      <c r="M277" s="34"/>
      <c r="N277" s="35"/>
      <c r="O277" s="34"/>
      <c r="P277" s="36"/>
      <c r="Q277" s="105"/>
      <c r="R277" s="125"/>
      <c r="S277" s="107"/>
      <c r="T277" s="108"/>
      <c r="U277" s="1290"/>
      <c r="V277" s="111"/>
      <c r="W277" s="111"/>
      <c r="X277" s="112"/>
      <c r="Y277" s="122"/>
      <c r="Z277" s="114"/>
      <c r="AA277" s="127"/>
      <c r="AB277" s="116"/>
      <c r="AC277" s="139"/>
      <c r="AD277" s="1230" t="str">
        <f t="shared" si="120"/>
        <v>►</v>
      </c>
      <c r="AE277" s="1231" t="str">
        <f t="shared" si="128"/>
        <v/>
      </c>
      <c r="AF277" s="1232">
        <f t="shared" si="106"/>
        <v>0</v>
      </c>
      <c r="AG277" s="1252">
        <f t="shared" si="111"/>
        <v>0</v>
      </c>
      <c r="AH277" s="1234">
        <f t="shared" si="112"/>
        <v>0</v>
      </c>
      <c r="AI277" s="1235">
        <f t="shared" si="113"/>
        <v>0</v>
      </c>
      <c r="AJ277" s="1235">
        <f t="shared" si="126"/>
        <v>0</v>
      </c>
      <c r="AK277" s="1253">
        <f t="shared" si="107"/>
        <v>0</v>
      </c>
      <c r="AL277" s="1254">
        <f t="shared" si="127"/>
        <v>0</v>
      </c>
      <c r="AM277" s="1268"/>
      <c r="AN277" s="1255" t="str">
        <f t="shared" si="119"/>
        <v/>
      </c>
      <c r="AO277" s="1256">
        <f t="shared" si="114"/>
        <v>0</v>
      </c>
      <c r="AP277" s="1257">
        <f t="shared" si="108"/>
        <v>0</v>
      </c>
      <c r="AQ277" s="1271" cm="1">
        <f t="array" ref="AQ277">IF(AF277&lt;&gt;1,0,IF(OR(AO277="",N(AO277)&lt;=0.000000001),"",IF(OR(AI277="",N(AI277)&lt;=0.000000001),0,IF(ISNUMBER(AO277),IFERROR(_xlfn.LET(_xlpm.r,_xlfn.XLOOKUP(U277,$BD$15:$BD$62,ROW($BD$15:$BD$62),_xlfn.XLOOKUP(U277,$BE$15:$BE$62,ROW($BE$15:$BE$62),_xlfn.XLOOKUP(U277,$BF$15:$BF$62,ROW($BF$15:$BF$62),""))),_xlpm.p,_xlpm.r-MIN(ROW($BD$15:$BD$62))+1,_xlpm.f,INDEX($BG$15:$BG$62,_xlpm.p),_xlpm.u,INDEX($BH$15:$BH$62,_xlpm.p),_xlpm.s,INDEX($BJ$15:$BJ$62,_xlpm.p),_xlpm.q,N(AO277)/_xlpm.f,IF(_xlpm.q&gt;=_xlpm.s,ROUND(_xlpm.q,1)&amp;" "&amp;U277&amp;" = "&amp;ROUND(_xlpm.q*_xlpm.f,1)&amp;" "&amp;_xlpm.u,ROUND(_xlpm.q,1)&amp;" "&amp;U277)),""),""))))</f>
        <v>0</v>
      </c>
      <c r="AR277" s="1259"/>
      <c r="AS277" s="1256">
        <f t="shared" si="124"/>
        <v>0</v>
      </c>
      <c r="AT277" s="1257" t="str">
        <f t="shared" si="115"/>
        <v/>
      </c>
      <c r="AU277" s="1260">
        <f t="shared" si="118"/>
        <v>0</v>
      </c>
      <c r="AV277" s="1261" t="str">
        <f t="shared" si="116"/>
        <v/>
      </c>
      <c r="AW277" s="1247"/>
      <c r="AX277" s="1262">
        <f t="shared" si="109"/>
        <v>0</v>
      </c>
      <c r="AY277" s="1249" t="str">
        <f t="shared" si="125"/>
        <v/>
      </c>
      <c r="AZ277" s="276" t="s">
        <v>22</v>
      </c>
      <c r="BA277" s="1221">
        <f t="shared" si="110"/>
        <v>0</v>
      </c>
      <c r="BB277" s="1222">
        <f t="shared" si="117"/>
        <v>0</v>
      </c>
      <c r="BC277"/>
      <c r="BD277" s="877"/>
      <c r="BE277" s="877"/>
      <c r="BF277" s="877"/>
      <c r="BG277" s="877"/>
      <c r="BH277" s="877"/>
      <c r="BI277" s="877"/>
      <c r="BJ277" s="877"/>
      <c r="BK277" s="877"/>
      <c r="BL277"/>
      <c r="BM277"/>
      <c r="BN277"/>
      <c r="BO277"/>
      <c r="BP277"/>
      <c r="BQ277"/>
      <c r="BR277" s="1153" t="str">
        <f t="shared" si="130"/>
        <v>►</v>
      </c>
      <c r="BS277"/>
      <c r="BT277"/>
      <c r="BU277"/>
      <c r="BV277"/>
      <c r="BW277"/>
      <c r="BY277"/>
      <c r="BZ277"/>
      <c r="CA277"/>
      <c r="CB277"/>
      <c r="CC277"/>
      <c r="CD277"/>
      <c r="CE277"/>
      <c r="CF277" s="276"/>
      <c r="CG277"/>
      <c r="CH277"/>
      <c r="CI277"/>
      <c r="CJ277"/>
      <c r="CK277"/>
      <c r="CL277"/>
      <c r="CM277"/>
      <c r="CN277" s="276"/>
      <c r="CO277"/>
      <c r="CP277"/>
      <c r="CQ277"/>
      <c r="CR277"/>
      <c r="CS277"/>
      <c r="CT277"/>
      <c r="CU277"/>
      <c r="CV277" s="276"/>
      <c r="CW277" s="3">
        <v>1</v>
      </c>
      <c r="CX277" s="877"/>
      <c r="CY277" s="877"/>
    </row>
    <row r="278" spans="1:103" s="1024" customFormat="1" ht="21" customHeight="1">
      <c r="A278" s="1129" t="s">
        <v>22</v>
      </c>
      <c r="B278" s="1145" t="str">
        <f t="shared" si="129"/>
        <v>►</v>
      </c>
      <c r="C278" s="1190" cm="1">
        <f t="array" ref="C278">SUMPRODUCT(LEN(D278:J278))</f>
        <v>0</v>
      </c>
      <c r="D278" s="207"/>
      <c r="E278" s="212"/>
      <c r="F278" s="212"/>
      <c r="G278" s="212"/>
      <c r="H278" s="212"/>
      <c r="I278" s="212"/>
      <c r="J278" s="213"/>
      <c r="K278" s="528" t="s">
        <v>22</v>
      </c>
      <c r="L278" s="120" t="s">
        <v>16</v>
      </c>
      <c r="M278" s="34"/>
      <c r="N278" s="35"/>
      <c r="O278" s="34"/>
      <c r="P278" s="36"/>
      <c r="Q278" s="105"/>
      <c r="R278" s="125"/>
      <c r="S278" s="107"/>
      <c r="T278" s="108"/>
      <c r="U278" s="1290"/>
      <c r="V278" s="111"/>
      <c r="W278" s="111"/>
      <c r="X278" s="112"/>
      <c r="Y278" s="122"/>
      <c r="Z278" s="114"/>
      <c r="AA278" s="127"/>
      <c r="AB278" s="116"/>
      <c r="AC278" s="139"/>
      <c r="AD278" s="1230" t="str">
        <f t="shared" si="120"/>
        <v>►</v>
      </c>
      <c r="AE278" s="1231" t="str">
        <f t="shared" si="128"/>
        <v/>
      </c>
      <c r="AF278" s="1232">
        <f t="shared" ref="AF278:AF341" si="131">N(AND(L278="A", COUNTIF($BD$15:$BF$62, TRIM(U278))&gt;0))</f>
        <v>0</v>
      </c>
      <c r="AG278" s="1252">
        <f t="shared" si="111"/>
        <v>0</v>
      </c>
      <c r="AH278" s="1234">
        <f t="shared" si="112"/>
        <v>0</v>
      </c>
      <c r="AI278" s="1235">
        <f t="shared" si="113"/>
        <v>0</v>
      </c>
      <c r="AJ278" s="1235">
        <f t="shared" si="126"/>
        <v>0</v>
      </c>
      <c r="AK278" s="1237">
        <f t="shared" ref="AK278:AK341" si="132">IF(AI278&gt;0,AM$9,0)</f>
        <v>0</v>
      </c>
      <c r="AL278" s="1238">
        <f t="shared" si="127"/>
        <v>0</v>
      </c>
      <c r="AM278" s="1268"/>
      <c r="AN278" s="1240" t="str">
        <f t="shared" si="119"/>
        <v/>
      </c>
      <c r="AO278" s="1241">
        <f t="shared" si="114"/>
        <v>0</v>
      </c>
      <c r="AP278" s="1242">
        <f t="shared" ref="AP278:AP341" si="133">IF(AF278=1,IF(OR(AO278="",N(AO278)&lt;=0.000000001),"",_xlfn.XLOOKUP(U278,$BD$15:$BD$62,$BH$15:$BH$62,_xlfn.XLOOKUP(U278,$BE$15:$BE$62,$BH$15:$BH$62,_xlfn.XLOOKUP(U278,$BF$15:$BF$62,$BH$15:$BH$62,"")))),0)</f>
        <v>0</v>
      </c>
      <c r="AQ278" s="1269" cm="1">
        <f t="array" ref="AQ278">IF(AF278&lt;&gt;1,0,IF(OR(AO278="",N(AO278)&lt;=0.000000001),"",IF(OR(AI278="",N(AI278)&lt;=0.000000001),0,IF(ISNUMBER(AO278),IFERROR(_xlfn.LET(_xlpm.r,_xlfn.XLOOKUP(U278,$BD$15:$BD$62,ROW($BD$15:$BD$62),_xlfn.XLOOKUP(U278,$BE$15:$BE$62,ROW($BE$15:$BE$62),_xlfn.XLOOKUP(U278,$BF$15:$BF$62,ROW($BF$15:$BF$62),""))),_xlpm.p,_xlpm.r-MIN(ROW($BD$15:$BD$62))+1,_xlpm.f,INDEX($BG$15:$BG$62,_xlpm.p),_xlpm.u,INDEX($BH$15:$BH$62,_xlpm.p),_xlpm.s,INDEX($BJ$15:$BJ$62,_xlpm.p),_xlpm.q,N(AO278)/_xlpm.f,IF(_xlpm.q&gt;=_xlpm.s,ROUND(_xlpm.q,1)&amp;" "&amp;U278&amp;" = "&amp;ROUND(_xlpm.q*_xlpm.f,1)&amp;" "&amp;_xlpm.u,ROUND(_xlpm.q,1)&amp;" "&amp;U278)),""),""))))</f>
        <v>0</v>
      </c>
      <c r="AR278" s="1259"/>
      <c r="AS278" s="1241">
        <f t="shared" si="124"/>
        <v>0</v>
      </c>
      <c r="AT278" s="1242" t="str">
        <f t="shared" si="115"/>
        <v/>
      </c>
      <c r="AU278" s="1245">
        <f t="shared" si="118"/>
        <v>0</v>
      </c>
      <c r="AV278" s="1246" t="str">
        <f t="shared" si="116"/>
        <v/>
      </c>
      <c r="AW278" s="1247"/>
      <c r="AX278" s="1248">
        <f t="shared" ref="AX278:AX341" si="134">IF(AI278=0,0,IF(OR(ISBLANK(AW278),ISTEXT(AU278)),0,(IF(AO278=0,Q278,AO278)*AW278)))</f>
        <v>0</v>
      </c>
      <c r="AY278" s="1249" t="str">
        <f t="shared" si="125"/>
        <v/>
      </c>
      <c r="AZ278" s="276" t="s">
        <v>22</v>
      </c>
      <c r="BA278" s="1221">
        <f t="shared" ref="BA278:BA341" si="135">IFERROR(_xlfn.LET(_xlpm.EPS,0.000000001,_xlpm.b,Q278/AI278,IF(ISNUMBER(AM278),_xlpm.b*AM278,IF(OR(ISBLANK(AM278),AM278=""),_xlpm.b*AK278,IF(AND(BB278=0,ISNUMBER(Q278)),_xlpm.b/AK278,0)))),0)</f>
        <v>0</v>
      </c>
      <c r="BB278" s="1222">
        <f t="shared" si="117"/>
        <v>0</v>
      </c>
      <c r="BC278"/>
      <c r="BD278" s="877"/>
      <c r="BE278" s="877"/>
      <c r="BF278" s="877"/>
      <c r="BG278" s="877"/>
      <c r="BH278" s="877"/>
      <c r="BI278" s="877"/>
      <c r="BJ278" s="877"/>
      <c r="BK278" s="877"/>
      <c r="BL278"/>
      <c r="BM278"/>
      <c r="BN278"/>
      <c r="BO278"/>
      <c r="BP278"/>
      <c r="BQ278"/>
      <c r="BR278" s="1153" t="str">
        <f t="shared" si="130"/>
        <v>►</v>
      </c>
      <c r="BS278"/>
      <c r="BT278"/>
      <c r="BU278"/>
      <c r="BV278"/>
      <c r="BW278"/>
      <c r="BY278"/>
      <c r="BZ278"/>
      <c r="CA278"/>
      <c r="CB278"/>
      <c r="CC278"/>
      <c r="CD278"/>
      <c r="CE278"/>
      <c r="CF278" s="276"/>
      <c r="CG278"/>
      <c r="CH278"/>
      <c r="CI278"/>
      <c r="CJ278"/>
      <c r="CK278"/>
      <c r="CL278"/>
      <c r="CM278"/>
      <c r="CN278" s="276"/>
      <c r="CO278"/>
      <c r="CP278"/>
      <c r="CQ278"/>
      <c r="CR278"/>
      <c r="CS278"/>
      <c r="CT278"/>
      <c r="CU278"/>
      <c r="CV278" s="276"/>
      <c r="CW278" s="3">
        <v>1</v>
      </c>
      <c r="CX278" s="877"/>
      <c r="CY278" s="877"/>
    </row>
    <row r="279" spans="1:103" s="1024" customFormat="1" ht="21" customHeight="1">
      <c r="A279" s="1129" t="s">
        <v>22</v>
      </c>
      <c r="B279" s="1145" t="str">
        <f t="shared" si="129"/>
        <v>►</v>
      </c>
      <c r="C279" s="1190" cm="1">
        <f t="array" ref="C279">SUMPRODUCT(LEN(D279:J279))</f>
        <v>0</v>
      </c>
      <c r="D279" s="207"/>
      <c r="E279" s="212"/>
      <c r="F279" s="212"/>
      <c r="G279" s="212"/>
      <c r="H279" s="212"/>
      <c r="I279" s="212"/>
      <c r="J279" s="213"/>
      <c r="K279" s="528" t="s">
        <v>22</v>
      </c>
      <c r="L279" s="120" t="s">
        <v>16</v>
      </c>
      <c r="M279" s="34"/>
      <c r="N279" s="35"/>
      <c r="O279" s="34"/>
      <c r="P279" s="36"/>
      <c r="Q279" s="105"/>
      <c r="R279" s="125"/>
      <c r="S279" s="107"/>
      <c r="T279" s="108"/>
      <c r="U279" s="1290"/>
      <c r="V279" s="111"/>
      <c r="W279" s="111"/>
      <c r="X279" s="112"/>
      <c r="Y279" s="122"/>
      <c r="Z279" s="114"/>
      <c r="AA279" s="127"/>
      <c r="AB279" s="116"/>
      <c r="AC279" s="139"/>
      <c r="AD279" s="1230" t="str">
        <f t="shared" si="120"/>
        <v>►</v>
      </c>
      <c r="AE279" s="1231" t="str">
        <f t="shared" si="128"/>
        <v/>
      </c>
      <c r="AF279" s="1232">
        <f t="shared" si="131"/>
        <v>0</v>
      </c>
      <c r="AG279" s="1252">
        <f t="shared" ref="AG279:AG342" si="136">IF(AF279=1,Z279,0)</f>
        <v>0</v>
      </c>
      <c r="AH279" s="1234">
        <f t="shared" ref="AH279:AH342" si="137">IF(AF279=1,IF(AG279&gt;0,"Kg",0),0)</f>
        <v>0</v>
      </c>
      <c r="AI279" s="1235">
        <f t="shared" ref="AI279:AI342" si="138">IF(AF279=1,N279,0)</f>
        <v>0</v>
      </c>
      <c r="AJ279" s="1235">
        <f t="shared" si="126"/>
        <v>0</v>
      </c>
      <c r="AK279" s="1253">
        <f t="shared" si="132"/>
        <v>0</v>
      </c>
      <c r="AL279" s="1254">
        <f t="shared" si="127"/>
        <v>0</v>
      </c>
      <c r="AM279" s="1268"/>
      <c r="AN279" s="1255" t="str">
        <f t="shared" si="119"/>
        <v/>
      </c>
      <c r="AO279" s="1256">
        <f t="shared" ref="AO279:AO342" si="139">IF(TRIM(AH279)&lt;&gt;"Kg",0,N(AG279)*N(BB279))</f>
        <v>0</v>
      </c>
      <c r="AP279" s="1257">
        <f t="shared" si="133"/>
        <v>0</v>
      </c>
      <c r="AQ279" s="1271" cm="1">
        <f t="array" ref="AQ279">IF(AF279&lt;&gt;1,0,IF(OR(AO279="",N(AO279)&lt;=0.000000001),"",IF(OR(AI279="",N(AI279)&lt;=0.000000001),0,IF(ISNUMBER(AO279),IFERROR(_xlfn.LET(_xlpm.r,_xlfn.XLOOKUP(U279,$BD$15:$BD$62,ROW($BD$15:$BD$62),_xlfn.XLOOKUP(U279,$BE$15:$BE$62,ROW($BE$15:$BE$62),_xlfn.XLOOKUP(U279,$BF$15:$BF$62,ROW($BF$15:$BF$62),""))),_xlpm.p,_xlpm.r-MIN(ROW($BD$15:$BD$62))+1,_xlpm.f,INDEX($BG$15:$BG$62,_xlpm.p),_xlpm.u,INDEX($BH$15:$BH$62,_xlpm.p),_xlpm.s,INDEX($BJ$15:$BJ$62,_xlpm.p),_xlpm.q,N(AO279)/_xlpm.f,IF(_xlpm.q&gt;=_xlpm.s,ROUND(_xlpm.q,1)&amp;" "&amp;U279&amp;" = "&amp;ROUND(_xlpm.q*_xlpm.f,1)&amp;" "&amp;_xlpm.u,ROUND(_xlpm.q,1)&amp;" "&amp;U279)),""),""))))</f>
        <v>0</v>
      </c>
      <c r="AR279" s="1259"/>
      <c r="AS279" s="1256">
        <f t="shared" si="124"/>
        <v>0</v>
      </c>
      <c r="AT279" s="1257" t="str">
        <f t="shared" ref="AT279:AT342" si="140">IF(AF279=1,AP279,"")</f>
        <v/>
      </c>
      <c r="AU279" s="1260">
        <f t="shared" si="118"/>
        <v>0</v>
      </c>
      <c r="AV279" s="1261" t="str">
        <f t="shared" ref="AV279:AV342" si="141">IF(AF279=1,IF(N(AU279)&gt;0.000000001,R279,""),"")</f>
        <v/>
      </c>
      <c r="AW279" s="1247"/>
      <c r="AX279" s="1262">
        <f t="shared" si="134"/>
        <v>0</v>
      </c>
      <c r="AY279" s="1249" t="str">
        <f t="shared" si="125"/>
        <v/>
      </c>
      <c r="AZ279" s="276" t="s">
        <v>22</v>
      </c>
      <c r="BA279" s="1221">
        <f t="shared" si="135"/>
        <v>0</v>
      </c>
      <c r="BB279" s="1222">
        <f t="shared" ref="BB279:BB342" si="142">IF(AG279&gt;0,IFERROR(IF(OR(ISBLANK(AM279),AM279=""),AK279,AM279)/AI279,0),0)</f>
        <v>0</v>
      </c>
      <c r="BC279"/>
      <c r="BD279" s="877"/>
      <c r="BE279" s="877"/>
      <c r="BF279" s="877"/>
      <c r="BG279" s="877"/>
      <c r="BH279" s="877"/>
      <c r="BI279" s="877"/>
      <c r="BJ279" s="877"/>
      <c r="BK279" s="877"/>
      <c r="BL279"/>
      <c r="BM279"/>
      <c r="BN279"/>
      <c r="BO279"/>
      <c r="BP279"/>
      <c r="BQ279"/>
      <c r="BR279" s="1153" t="str">
        <f t="shared" si="130"/>
        <v>►</v>
      </c>
      <c r="BS279"/>
      <c r="BT279"/>
      <c r="BU279"/>
      <c r="BV279"/>
      <c r="BW279"/>
      <c r="BY279"/>
      <c r="BZ279"/>
      <c r="CA279"/>
      <c r="CB279"/>
      <c r="CC279"/>
      <c r="CD279"/>
      <c r="CE279"/>
      <c r="CF279" s="276"/>
      <c r="CG279"/>
      <c r="CH279"/>
      <c r="CI279"/>
      <c r="CJ279"/>
      <c r="CK279"/>
      <c r="CL279"/>
      <c r="CM279"/>
      <c r="CN279" s="276"/>
      <c r="CO279"/>
      <c r="CP279"/>
      <c r="CQ279"/>
      <c r="CR279"/>
      <c r="CS279"/>
      <c r="CT279"/>
      <c r="CU279"/>
      <c r="CV279" s="276"/>
      <c r="CW279" s="3">
        <v>1</v>
      </c>
      <c r="CX279" s="877"/>
      <c r="CY279" s="877"/>
    </row>
    <row r="280" spans="1:103" s="1024" customFormat="1" ht="21" customHeight="1">
      <c r="A280" s="1129" t="s">
        <v>22</v>
      </c>
      <c r="B280" s="1145" t="str">
        <f t="shared" si="129"/>
        <v>►</v>
      </c>
      <c r="C280" s="1190" cm="1">
        <f t="array" ref="C280">SUMPRODUCT(LEN(D280:J280))</f>
        <v>0</v>
      </c>
      <c r="D280" s="207"/>
      <c r="E280" s="212"/>
      <c r="F280" s="212"/>
      <c r="G280" s="212"/>
      <c r="H280" s="212"/>
      <c r="I280" s="212"/>
      <c r="J280" s="213"/>
      <c r="K280" s="528" t="s">
        <v>22</v>
      </c>
      <c r="L280" s="120" t="s">
        <v>16</v>
      </c>
      <c r="M280" s="34"/>
      <c r="N280" s="35"/>
      <c r="O280" s="34"/>
      <c r="P280" s="36"/>
      <c r="Q280" s="105"/>
      <c r="R280" s="125"/>
      <c r="S280" s="107"/>
      <c r="T280" s="108"/>
      <c r="U280" s="1290"/>
      <c r="V280" s="111"/>
      <c r="W280" s="111"/>
      <c r="X280" s="112"/>
      <c r="Y280" s="122"/>
      <c r="Z280" s="114"/>
      <c r="AA280" s="127"/>
      <c r="AB280" s="116"/>
      <c r="AC280" s="139"/>
      <c r="AD280" s="1230" t="str">
        <f t="shared" si="120"/>
        <v>►</v>
      </c>
      <c r="AE280" s="1231" t="str">
        <f t="shared" si="128"/>
        <v/>
      </c>
      <c r="AF280" s="1232">
        <f t="shared" si="131"/>
        <v>0</v>
      </c>
      <c r="AG280" s="1252">
        <f t="shared" si="136"/>
        <v>0</v>
      </c>
      <c r="AH280" s="1234">
        <f t="shared" si="137"/>
        <v>0</v>
      </c>
      <c r="AI280" s="1235">
        <f t="shared" si="138"/>
        <v>0</v>
      </c>
      <c r="AJ280" s="1235">
        <f t="shared" si="126"/>
        <v>0</v>
      </c>
      <c r="AK280" s="1237">
        <f t="shared" si="132"/>
        <v>0</v>
      </c>
      <c r="AL280" s="1238">
        <f t="shared" si="127"/>
        <v>0</v>
      </c>
      <c r="AM280" s="1268"/>
      <c r="AN280" s="1240" t="str">
        <f t="shared" si="119"/>
        <v/>
      </c>
      <c r="AO280" s="1241">
        <f t="shared" si="139"/>
        <v>0</v>
      </c>
      <c r="AP280" s="1242">
        <f t="shared" si="133"/>
        <v>0</v>
      </c>
      <c r="AQ280" s="1269" cm="1">
        <f t="array" ref="AQ280">IF(AF280&lt;&gt;1,0,IF(OR(AO280="",N(AO280)&lt;=0.000000001),"",IF(OR(AI280="",N(AI280)&lt;=0.000000001),0,IF(ISNUMBER(AO280),IFERROR(_xlfn.LET(_xlpm.r,_xlfn.XLOOKUP(U280,$BD$15:$BD$62,ROW($BD$15:$BD$62),_xlfn.XLOOKUP(U280,$BE$15:$BE$62,ROW($BE$15:$BE$62),_xlfn.XLOOKUP(U280,$BF$15:$BF$62,ROW($BF$15:$BF$62),""))),_xlpm.p,_xlpm.r-MIN(ROW($BD$15:$BD$62))+1,_xlpm.f,INDEX($BG$15:$BG$62,_xlpm.p),_xlpm.u,INDEX($BH$15:$BH$62,_xlpm.p),_xlpm.s,INDEX($BJ$15:$BJ$62,_xlpm.p),_xlpm.q,N(AO280)/_xlpm.f,IF(_xlpm.q&gt;=_xlpm.s,ROUND(_xlpm.q,1)&amp;" "&amp;U280&amp;" = "&amp;ROUND(_xlpm.q*_xlpm.f,1)&amp;" "&amp;_xlpm.u,ROUND(_xlpm.q,1)&amp;" "&amp;U280)),""),""))))</f>
        <v>0</v>
      </c>
      <c r="AR280" s="1259"/>
      <c r="AS280" s="1241">
        <f t="shared" si="124"/>
        <v>0</v>
      </c>
      <c r="AT280" s="1242" t="str">
        <f t="shared" si="140"/>
        <v/>
      </c>
      <c r="AU280" s="1245">
        <f t="shared" ref="AU280:AU343" si="143">_xlfn.LET(_xlpm.EPS,0.000000001,IF(ISNUMBER(BA280),IF(ABS(BA280)&lt;=_xlpm.EPS,0,BA280),0))</f>
        <v>0</v>
      </c>
      <c r="AV280" s="1246" t="str">
        <f t="shared" si="141"/>
        <v/>
      </c>
      <c r="AW280" s="1247"/>
      <c r="AX280" s="1248">
        <f t="shared" si="134"/>
        <v>0</v>
      </c>
      <c r="AY280" s="1249" t="str">
        <f t="shared" si="125"/>
        <v/>
      </c>
      <c r="AZ280" s="276" t="s">
        <v>22</v>
      </c>
      <c r="BA280" s="1221">
        <f t="shared" si="135"/>
        <v>0</v>
      </c>
      <c r="BB280" s="1222">
        <f t="shared" si="142"/>
        <v>0</v>
      </c>
      <c r="BC280"/>
      <c r="BD280" s="877"/>
      <c r="BE280" s="877"/>
      <c r="BF280" s="877"/>
      <c r="BG280" s="877"/>
      <c r="BH280" s="877"/>
      <c r="BI280" s="877"/>
      <c r="BJ280" s="877"/>
      <c r="BK280" s="877"/>
      <c r="BL280"/>
      <c r="BM280"/>
      <c r="BN280"/>
      <c r="BO280"/>
      <c r="BP280"/>
      <c r="BQ280"/>
      <c r="BR280" s="1153" t="str">
        <f t="shared" si="130"/>
        <v>►</v>
      </c>
      <c r="BS280"/>
      <c r="BT280"/>
      <c r="BU280"/>
      <c r="BV280"/>
      <c r="BW280"/>
      <c r="BY280"/>
      <c r="BZ280"/>
      <c r="CA280"/>
      <c r="CB280"/>
      <c r="CC280"/>
      <c r="CD280"/>
      <c r="CE280"/>
      <c r="CF280" s="276"/>
      <c r="CG280"/>
      <c r="CH280"/>
      <c r="CI280"/>
      <c r="CJ280"/>
      <c r="CK280"/>
      <c r="CL280"/>
      <c r="CM280"/>
      <c r="CN280" s="276"/>
      <c r="CO280"/>
      <c r="CP280"/>
      <c r="CQ280"/>
      <c r="CR280"/>
      <c r="CS280"/>
      <c r="CT280"/>
      <c r="CU280"/>
      <c r="CV280" s="276"/>
      <c r="CW280" s="3">
        <v>1</v>
      </c>
      <c r="CX280" s="877"/>
      <c r="CY280" s="877"/>
    </row>
    <row r="281" spans="1:103" s="1024" customFormat="1" ht="21" customHeight="1">
      <c r="A281" s="1129" t="s">
        <v>22</v>
      </c>
      <c r="B281" s="1145" t="str">
        <f t="shared" si="129"/>
        <v>►</v>
      </c>
      <c r="C281" s="1190" cm="1">
        <f t="array" ref="C281">SUMPRODUCT(LEN(D281:J281))</f>
        <v>0</v>
      </c>
      <c r="D281" s="207"/>
      <c r="E281" s="212"/>
      <c r="F281" s="212"/>
      <c r="G281" s="212"/>
      <c r="H281" s="212"/>
      <c r="I281" s="212"/>
      <c r="J281" s="213"/>
      <c r="K281" s="528" t="s">
        <v>22</v>
      </c>
      <c r="L281" s="120" t="s">
        <v>16</v>
      </c>
      <c r="M281" s="34"/>
      <c r="N281" s="35"/>
      <c r="O281" s="34"/>
      <c r="P281" s="36"/>
      <c r="Q281" s="105"/>
      <c r="R281" s="125"/>
      <c r="S281" s="107"/>
      <c r="T281" s="108"/>
      <c r="U281" s="1290"/>
      <c r="V281" s="111"/>
      <c r="W281" s="111"/>
      <c r="X281" s="112"/>
      <c r="Y281" s="122"/>
      <c r="Z281" s="114"/>
      <c r="AA281" s="127"/>
      <c r="AB281" s="116"/>
      <c r="AC281" s="139"/>
      <c r="AD281" s="1230" t="str">
        <f t="shared" si="120"/>
        <v>►</v>
      </c>
      <c r="AE281" s="1231" t="str">
        <f t="shared" si="128"/>
        <v/>
      </c>
      <c r="AF281" s="1232">
        <f t="shared" si="131"/>
        <v>0</v>
      </c>
      <c r="AG281" s="1252">
        <f t="shared" si="136"/>
        <v>0</v>
      </c>
      <c r="AH281" s="1234">
        <f t="shared" si="137"/>
        <v>0</v>
      </c>
      <c r="AI281" s="1235">
        <f t="shared" si="138"/>
        <v>0</v>
      </c>
      <c r="AJ281" s="1235">
        <f t="shared" si="126"/>
        <v>0</v>
      </c>
      <c r="AK281" s="1253">
        <f t="shared" si="132"/>
        <v>0</v>
      </c>
      <c r="AL281" s="1254">
        <f t="shared" si="127"/>
        <v>0</v>
      </c>
      <c r="AM281" s="1268"/>
      <c r="AN281" s="1255" t="str">
        <f t="shared" si="119"/>
        <v/>
      </c>
      <c r="AO281" s="1256">
        <f t="shared" si="139"/>
        <v>0</v>
      </c>
      <c r="AP281" s="1257">
        <f t="shared" si="133"/>
        <v>0</v>
      </c>
      <c r="AQ281" s="1271" cm="1">
        <f t="array" ref="AQ281">IF(AF281&lt;&gt;1,0,IF(OR(AO281="",N(AO281)&lt;=0.000000001),"",IF(OR(AI281="",N(AI281)&lt;=0.000000001),0,IF(ISNUMBER(AO281),IFERROR(_xlfn.LET(_xlpm.r,_xlfn.XLOOKUP(U281,$BD$15:$BD$62,ROW($BD$15:$BD$62),_xlfn.XLOOKUP(U281,$BE$15:$BE$62,ROW($BE$15:$BE$62),_xlfn.XLOOKUP(U281,$BF$15:$BF$62,ROW($BF$15:$BF$62),""))),_xlpm.p,_xlpm.r-MIN(ROW($BD$15:$BD$62))+1,_xlpm.f,INDEX($BG$15:$BG$62,_xlpm.p),_xlpm.u,INDEX($BH$15:$BH$62,_xlpm.p),_xlpm.s,INDEX($BJ$15:$BJ$62,_xlpm.p),_xlpm.q,N(AO281)/_xlpm.f,IF(_xlpm.q&gt;=_xlpm.s,ROUND(_xlpm.q,1)&amp;" "&amp;U281&amp;" = "&amp;ROUND(_xlpm.q*_xlpm.f,1)&amp;" "&amp;_xlpm.u,ROUND(_xlpm.q,1)&amp;" "&amp;U281)),""),""))))</f>
        <v>0</v>
      </c>
      <c r="AR281" s="1259"/>
      <c r="AS281" s="1256">
        <f t="shared" si="124"/>
        <v>0</v>
      </c>
      <c r="AT281" s="1257" t="str">
        <f t="shared" si="140"/>
        <v/>
      </c>
      <c r="AU281" s="1260">
        <f t="shared" si="143"/>
        <v>0</v>
      </c>
      <c r="AV281" s="1261" t="str">
        <f t="shared" si="141"/>
        <v/>
      </c>
      <c r="AW281" s="1247"/>
      <c r="AX281" s="1262">
        <f t="shared" si="134"/>
        <v>0</v>
      </c>
      <c r="AY281" s="1249" t="str">
        <f t="shared" si="125"/>
        <v/>
      </c>
      <c r="AZ281" s="276" t="s">
        <v>22</v>
      </c>
      <c r="BA281" s="1221">
        <f t="shared" si="135"/>
        <v>0</v>
      </c>
      <c r="BB281" s="1222">
        <f t="shared" si="142"/>
        <v>0</v>
      </c>
      <c r="BC281"/>
      <c r="BD281" s="877"/>
      <c r="BE281" s="877"/>
      <c r="BF281" s="877"/>
      <c r="BG281" s="877"/>
      <c r="BH281" s="877"/>
      <c r="BI281" s="877"/>
      <c r="BJ281" s="877"/>
      <c r="BK281" s="877"/>
      <c r="BL281"/>
      <c r="BM281"/>
      <c r="BN281"/>
      <c r="BO281"/>
      <c r="BP281"/>
      <c r="BQ281"/>
      <c r="BR281" s="1153" t="str">
        <f t="shared" si="130"/>
        <v>►</v>
      </c>
      <c r="BS281"/>
      <c r="BT281"/>
      <c r="BU281"/>
      <c r="BV281"/>
      <c r="BW281"/>
      <c r="BY281"/>
      <c r="BZ281"/>
      <c r="CA281"/>
      <c r="CB281"/>
      <c r="CC281"/>
      <c r="CD281"/>
      <c r="CE281"/>
      <c r="CF281" s="276"/>
      <c r="CG281"/>
      <c r="CH281"/>
      <c r="CI281"/>
      <c r="CJ281"/>
      <c r="CK281"/>
      <c r="CL281"/>
      <c r="CM281"/>
      <c r="CN281" s="276"/>
      <c r="CO281"/>
      <c r="CP281"/>
      <c r="CQ281"/>
      <c r="CR281"/>
      <c r="CS281"/>
      <c r="CT281"/>
      <c r="CU281"/>
      <c r="CV281" s="276"/>
      <c r="CW281" s="3">
        <v>1</v>
      </c>
      <c r="CX281" s="877"/>
      <c r="CY281" s="877"/>
    </row>
    <row r="282" spans="1:103" s="1024" customFormat="1" ht="21" customHeight="1">
      <c r="A282" s="1129" t="s">
        <v>22</v>
      </c>
      <c r="B282" s="1145" t="str">
        <f t="shared" si="129"/>
        <v>►</v>
      </c>
      <c r="C282" s="1190" cm="1">
        <f t="array" ref="C282">SUMPRODUCT(LEN(D282:J282))</f>
        <v>0</v>
      </c>
      <c r="D282" s="207"/>
      <c r="E282" s="212"/>
      <c r="F282" s="212"/>
      <c r="G282" s="212"/>
      <c r="H282" s="212"/>
      <c r="I282" s="212"/>
      <c r="J282" s="213"/>
      <c r="K282" s="528" t="s">
        <v>22</v>
      </c>
      <c r="L282" s="120" t="s">
        <v>16</v>
      </c>
      <c r="M282" s="34"/>
      <c r="N282" s="35"/>
      <c r="O282" s="34"/>
      <c r="P282" s="36"/>
      <c r="Q282" s="105"/>
      <c r="R282" s="125"/>
      <c r="S282" s="107"/>
      <c r="T282" s="108"/>
      <c r="U282" s="1290"/>
      <c r="V282" s="111"/>
      <c r="W282" s="111"/>
      <c r="X282" s="112"/>
      <c r="Y282" s="122"/>
      <c r="Z282" s="114"/>
      <c r="AA282" s="127"/>
      <c r="AB282" s="116"/>
      <c r="AC282" s="139"/>
      <c r="AD282" s="1230" t="str">
        <f t="shared" si="120"/>
        <v>►</v>
      </c>
      <c r="AE282" s="1231" t="str">
        <f t="shared" si="128"/>
        <v/>
      </c>
      <c r="AF282" s="1232">
        <f t="shared" si="131"/>
        <v>0</v>
      </c>
      <c r="AG282" s="1252">
        <f t="shared" si="136"/>
        <v>0</v>
      </c>
      <c r="AH282" s="1234">
        <f t="shared" si="137"/>
        <v>0</v>
      </c>
      <c r="AI282" s="1235">
        <f t="shared" si="138"/>
        <v>0</v>
      </c>
      <c r="AJ282" s="1235">
        <f t="shared" si="126"/>
        <v>0</v>
      </c>
      <c r="AK282" s="1237">
        <f t="shared" si="132"/>
        <v>0</v>
      </c>
      <c r="AL282" s="1238">
        <f t="shared" si="127"/>
        <v>0</v>
      </c>
      <c r="AM282" s="1268"/>
      <c r="AN282" s="1240" t="str">
        <f t="shared" si="119"/>
        <v/>
      </c>
      <c r="AO282" s="1241">
        <f t="shared" si="139"/>
        <v>0</v>
      </c>
      <c r="AP282" s="1242">
        <f t="shared" si="133"/>
        <v>0</v>
      </c>
      <c r="AQ282" s="1269" cm="1">
        <f t="array" ref="AQ282">IF(AF282&lt;&gt;1,0,IF(OR(AO282="",N(AO282)&lt;=0.000000001),"",IF(OR(AI282="",N(AI282)&lt;=0.000000001),0,IF(ISNUMBER(AO282),IFERROR(_xlfn.LET(_xlpm.r,_xlfn.XLOOKUP(U282,$BD$15:$BD$62,ROW($BD$15:$BD$62),_xlfn.XLOOKUP(U282,$BE$15:$BE$62,ROW($BE$15:$BE$62),_xlfn.XLOOKUP(U282,$BF$15:$BF$62,ROW($BF$15:$BF$62),""))),_xlpm.p,_xlpm.r-MIN(ROW($BD$15:$BD$62))+1,_xlpm.f,INDEX($BG$15:$BG$62,_xlpm.p),_xlpm.u,INDEX($BH$15:$BH$62,_xlpm.p),_xlpm.s,INDEX($BJ$15:$BJ$62,_xlpm.p),_xlpm.q,N(AO282)/_xlpm.f,IF(_xlpm.q&gt;=_xlpm.s,ROUND(_xlpm.q,1)&amp;" "&amp;U282&amp;" = "&amp;ROUND(_xlpm.q*_xlpm.f,1)&amp;" "&amp;_xlpm.u,ROUND(_xlpm.q,1)&amp;" "&amp;U282)),""),""))))</f>
        <v>0</v>
      </c>
      <c r="AR282" s="1259"/>
      <c r="AS282" s="1241">
        <f t="shared" si="124"/>
        <v>0</v>
      </c>
      <c r="AT282" s="1242" t="str">
        <f t="shared" si="140"/>
        <v/>
      </c>
      <c r="AU282" s="1245">
        <f t="shared" si="143"/>
        <v>0</v>
      </c>
      <c r="AV282" s="1246" t="str">
        <f t="shared" si="141"/>
        <v/>
      </c>
      <c r="AW282" s="1247"/>
      <c r="AX282" s="1248">
        <f t="shared" si="134"/>
        <v>0</v>
      </c>
      <c r="AY282" s="1249" t="str">
        <f t="shared" si="125"/>
        <v/>
      </c>
      <c r="AZ282" s="276" t="s">
        <v>22</v>
      </c>
      <c r="BA282" s="1221">
        <f t="shared" si="135"/>
        <v>0</v>
      </c>
      <c r="BB282" s="1222">
        <f t="shared" si="142"/>
        <v>0</v>
      </c>
      <c r="BC282"/>
      <c r="BD282" s="877"/>
      <c r="BE282" s="877"/>
      <c r="BF282" s="877"/>
      <c r="BG282" s="877"/>
      <c r="BH282" s="877"/>
      <c r="BI282" s="877"/>
      <c r="BJ282" s="877"/>
      <c r="BK282" s="877"/>
      <c r="BL282"/>
      <c r="BM282"/>
      <c r="BN282"/>
      <c r="BO282"/>
      <c r="BP282"/>
      <c r="BQ282"/>
      <c r="BR282" s="1153" t="str">
        <f t="shared" si="130"/>
        <v>►</v>
      </c>
      <c r="BS282"/>
      <c r="BT282"/>
      <c r="BU282"/>
      <c r="BV282"/>
      <c r="BW282"/>
      <c r="BY282"/>
      <c r="BZ282"/>
      <c r="CA282"/>
      <c r="CB282"/>
      <c r="CC282"/>
      <c r="CD282"/>
      <c r="CE282"/>
      <c r="CF282" s="276"/>
      <c r="CG282"/>
      <c r="CH282"/>
      <c r="CI282"/>
      <c r="CJ282"/>
      <c r="CK282"/>
      <c r="CL282"/>
      <c r="CM282"/>
      <c r="CN282" s="276"/>
      <c r="CO282"/>
      <c r="CP282"/>
      <c r="CQ282"/>
      <c r="CR282"/>
      <c r="CS282"/>
      <c r="CT282"/>
      <c r="CU282"/>
      <c r="CV282" s="276"/>
      <c r="CW282" s="3">
        <v>1</v>
      </c>
      <c r="CX282" s="877"/>
      <c r="CY282" s="877"/>
    </row>
    <row r="283" spans="1:103" s="1024" customFormat="1" ht="21" customHeight="1">
      <c r="A283" s="1129" t="s">
        <v>22</v>
      </c>
      <c r="B283" s="1145" t="str">
        <f t="shared" si="129"/>
        <v>►</v>
      </c>
      <c r="C283" s="1190" cm="1">
        <f t="array" ref="C283">SUMPRODUCT(LEN(D283:J283))</f>
        <v>0</v>
      </c>
      <c r="D283" s="207"/>
      <c r="E283" s="212"/>
      <c r="F283" s="212"/>
      <c r="G283" s="212"/>
      <c r="H283" s="212"/>
      <c r="I283" s="212"/>
      <c r="J283" s="213"/>
      <c r="K283" s="528" t="s">
        <v>22</v>
      </c>
      <c r="L283" s="120" t="s">
        <v>16</v>
      </c>
      <c r="M283" s="34"/>
      <c r="N283" s="35"/>
      <c r="O283" s="34"/>
      <c r="P283" s="36"/>
      <c r="Q283" s="105"/>
      <c r="R283" s="125"/>
      <c r="S283" s="107"/>
      <c r="T283" s="108"/>
      <c r="U283" s="1290"/>
      <c r="V283" s="111"/>
      <c r="W283" s="111"/>
      <c r="X283" s="112"/>
      <c r="Y283" s="122"/>
      <c r="Z283" s="114"/>
      <c r="AA283" s="127"/>
      <c r="AB283" s="116"/>
      <c r="AC283" s="139"/>
      <c r="AD283" s="1230" t="str">
        <f t="shared" si="120"/>
        <v>►</v>
      </c>
      <c r="AE283" s="1231" t="str">
        <f t="shared" si="128"/>
        <v/>
      </c>
      <c r="AF283" s="1232">
        <f t="shared" si="131"/>
        <v>0</v>
      </c>
      <c r="AG283" s="1252">
        <f t="shared" si="136"/>
        <v>0</v>
      </c>
      <c r="AH283" s="1234">
        <f t="shared" si="137"/>
        <v>0</v>
      </c>
      <c r="AI283" s="1235">
        <f t="shared" si="138"/>
        <v>0</v>
      </c>
      <c r="AJ283" s="1235">
        <f t="shared" si="126"/>
        <v>0</v>
      </c>
      <c r="AK283" s="1253">
        <f t="shared" si="132"/>
        <v>0</v>
      </c>
      <c r="AL283" s="1254">
        <f t="shared" si="127"/>
        <v>0</v>
      </c>
      <c r="AM283" s="1268"/>
      <c r="AN283" s="1255" t="str">
        <f t="shared" ref="AN283:AN346" si="144">IF(AM283&gt;0,AL283,"")</f>
        <v/>
      </c>
      <c r="AO283" s="1256">
        <f t="shared" si="139"/>
        <v>0</v>
      </c>
      <c r="AP283" s="1257">
        <f t="shared" si="133"/>
        <v>0</v>
      </c>
      <c r="AQ283" s="1271" cm="1">
        <f t="array" ref="AQ283">IF(AF283&lt;&gt;1,0,IF(OR(AO283="",N(AO283)&lt;=0.000000001),"",IF(OR(AI283="",N(AI283)&lt;=0.000000001),0,IF(ISNUMBER(AO283),IFERROR(_xlfn.LET(_xlpm.r,_xlfn.XLOOKUP(U283,$BD$15:$BD$62,ROW($BD$15:$BD$62),_xlfn.XLOOKUP(U283,$BE$15:$BE$62,ROW($BE$15:$BE$62),_xlfn.XLOOKUP(U283,$BF$15:$BF$62,ROW($BF$15:$BF$62),""))),_xlpm.p,_xlpm.r-MIN(ROW($BD$15:$BD$62))+1,_xlpm.f,INDEX($BG$15:$BG$62,_xlpm.p),_xlpm.u,INDEX($BH$15:$BH$62,_xlpm.p),_xlpm.s,INDEX($BJ$15:$BJ$62,_xlpm.p),_xlpm.q,N(AO283)/_xlpm.f,IF(_xlpm.q&gt;=_xlpm.s,ROUND(_xlpm.q,1)&amp;" "&amp;U283&amp;" = "&amp;ROUND(_xlpm.q*_xlpm.f,1)&amp;" "&amp;_xlpm.u,ROUND(_xlpm.q,1)&amp;" "&amp;U283)),""),""))))</f>
        <v>0</v>
      </c>
      <c r="AR283" s="1259"/>
      <c r="AS283" s="1256">
        <f t="shared" si="124"/>
        <v>0</v>
      </c>
      <c r="AT283" s="1257" t="str">
        <f t="shared" si="140"/>
        <v/>
      </c>
      <c r="AU283" s="1260">
        <f t="shared" si="143"/>
        <v>0</v>
      </c>
      <c r="AV283" s="1261" t="str">
        <f t="shared" si="141"/>
        <v/>
      </c>
      <c r="AW283" s="1247"/>
      <c r="AX283" s="1262">
        <f t="shared" si="134"/>
        <v>0</v>
      </c>
      <c r="AY283" s="1249" t="str">
        <f t="shared" si="125"/>
        <v/>
      </c>
      <c r="AZ283" s="276" t="s">
        <v>22</v>
      </c>
      <c r="BA283" s="1221">
        <f t="shared" si="135"/>
        <v>0</v>
      </c>
      <c r="BB283" s="1222">
        <f t="shared" si="142"/>
        <v>0</v>
      </c>
      <c r="BC283"/>
      <c r="BD283" s="877"/>
      <c r="BE283" s="877"/>
      <c r="BF283" s="877"/>
      <c r="BG283" s="877"/>
      <c r="BH283" s="877"/>
      <c r="BI283" s="877"/>
      <c r="BJ283" s="877"/>
      <c r="BK283" s="877"/>
      <c r="BL283"/>
      <c r="BM283"/>
      <c r="BN283"/>
      <c r="BO283"/>
      <c r="BP283"/>
      <c r="BQ283"/>
      <c r="BR283" s="1153" t="str">
        <f t="shared" si="130"/>
        <v>►</v>
      </c>
      <c r="BS283"/>
      <c r="BT283"/>
      <c r="BU283"/>
      <c r="BV283"/>
      <c r="BW283"/>
      <c r="BY283"/>
      <c r="BZ283"/>
      <c r="CA283"/>
      <c r="CB283"/>
      <c r="CC283"/>
      <c r="CD283"/>
      <c r="CE283"/>
      <c r="CF283" s="276"/>
      <c r="CG283"/>
      <c r="CH283"/>
      <c r="CI283"/>
      <c r="CJ283"/>
      <c r="CK283"/>
      <c r="CL283"/>
      <c r="CM283"/>
      <c r="CN283" s="276"/>
      <c r="CO283"/>
      <c r="CP283"/>
      <c r="CQ283"/>
      <c r="CR283"/>
      <c r="CS283"/>
      <c r="CT283"/>
      <c r="CU283"/>
      <c r="CV283" s="276"/>
      <c r="CW283" s="3">
        <v>1</v>
      </c>
      <c r="CX283" s="877"/>
      <c r="CY283" s="877"/>
    </row>
    <row r="284" spans="1:103" s="1024" customFormat="1" ht="21" customHeight="1">
      <c r="A284" s="1129" t="s">
        <v>22</v>
      </c>
      <c r="B284" s="1145" t="str">
        <f t="shared" si="129"/>
        <v>►</v>
      </c>
      <c r="C284" s="1190" cm="1">
        <f t="array" ref="C284">SUMPRODUCT(LEN(D284:J284))</f>
        <v>0</v>
      </c>
      <c r="D284" s="207"/>
      <c r="E284" s="212"/>
      <c r="F284" s="212"/>
      <c r="G284" s="212"/>
      <c r="H284" s="212"/>
      <c r="I284" s="212"/>
      <c r="J284" s="213"/>
      <c r="K284" s="528" t="s">
        <v>22</v>
      </c>
      <c r="L284" s="120" t="s">
        <v>16</v>
      </c>
      <c r="M284" s="34"/>
      <c r="N284" s="35"/>
      <c r="O284" s="34"/>
      <c r="P284" s="36"/>
      <c r="Q284" s="105"/>
      <c r="R284" s="125"/>
      <c r="S284" s="107"/>
      <c r="T284" s="108"/>
      <c r="U284" s="1290"/>
      <c r="V284" s="111"/>
      <c r="W284" s="111"/>
      <c r="X284" s="112"/>
      <c r="Y284" s="122"/>
      <c r="Z284" s="114"/>
      <c r="AA284" s="127"/>
      <c r="AB284" s="116"/>
      <c r="AC284" s="139"/>
      <c r="AD284" s="1230" t="str">
        <f t="shared" si="120"/>
        <v>►</v>
      </c>
      <c r="AE284" s="1231" t="str">
        <f t="shared" si="128"/>
        <v/>
      </c>
      <c r="AF284" s="1232">
        <f t="shared" si="131"/>
        <v>0</v>
      </c>
      <c r="AG284" s="1252">
        <f t="shared" si="136"/>
        <v>0</v>
      </c>
      <c r="AH284" s="1234">
        <f t="shared" si="137"/>
        <v>0</v>
      </c>
      <c r="AI284" s="1235">
        <f t="shared" si="138"/>
        <v>0</v>
      </c>
      <c r="AJ284" s="1235">
        <f t="shared" si="126"/>
        <v>0</v>
      </c>
      <c r="AK284" s="1237">
        <f t="shared" si="132"/>
        <v>0</v>
      </c>
      <c r="AL284" s="1238">
        <f t="shared" si="127"/>
        <v>0</v>
      </c>
      <c r="AM284" s="1268"/>
      <c r="AN284" s="1240" t="str">
        <f t="shared" si="144"/>
        <v/>
      </c>
      <c r="AO284" s="1241">
        <f t="shared" si="139"/>
        <v>0</v>
      </c>
      <c r="AP284" s="1242">
        <f t="shared" si="133"/>
        <v>0</v>
      </c>
      <c r="AQ284" s="1269" cm="1">
        <f t="array" ref="AQ284">IF(AF284&lt;&gt;1,0,IF(OR(AO284="",N(AO284)&lt;=0.000000001),"",IF(OR(AI284="",N(AI284)&lt;=0.000000001),0,IF(ISNUMBER(AO284),IFERROR(_xlfn.LET(_xlpm.r,_xlfn.XLOOKUP(U284,$BD$15:$BD$62,ROW($BD$15:$BD$62),_xlfn.XLOOKUP(U284,$BE$15:$BE$62,ROW($BE$15:$BE$62),_xlfn.XLOOKUP(U284,$BF$15:$BF$62,ROW($BF$15:$BF$62),""))),_xlpm.p,_xlpm.r-MIN(ROW($BD$15:$BD$62))+1,_xlpm.f,INDEX($BG$15:$BG$62,_xlpm.p),_xlpm.u,INDEX($BH$15:$BH$62,_xlpm.p),_xlpm.s,INDEX($BJ$15:$BJ$62,_xlpm.p),_xlpm.q,N(AO284)/_xlpm.f,IF(_xlpm.q&gt;=_xlpm.s,ROUND(_xlpm.q,1)&amp;" "&amp;U284&amp;" = "&amp;ROUND(_xlpm.q*_xlpm.f,1)&amp;" "&amp;_xlpm.u,ROUND(_xlpm.q,1)&amp;" "&amp;U284)),""),""))))</f>
        <v>0</v>
      </c>
      <c r="AR284" s="1259"/>
      <c r="AS284" s="1241">
        <f t="shared" si="124"/>
        <v>0</v>
      </c>
      <c r="AT284" s="1242" t="str">
        <f t="shared" si="140"/>
        <v/>
      </c>
      <c r="AU284" s="1245">
        <f t="shared" si="143"/>
        <v>0</v>
      </c>
      <c r="AV284" s="1246" t="str">
        <f t="shared" si="141"/>
        <v/>
      </c>
      <c r="AW284" s="1247"/>
      <c r="AX284" s="1248">
        <f t="shared" si="134"/>
        <v>0</v>
      </c>
      <c r="AY284" s="1249" t="str">
        <f t="shared" si="125"/>
        <v/>
      </c>
      <c r="AZ284" s="276" t="s">
        <v>22</v>
      </c>
      <c r="BA284" s="1221">
        <f t="shared" si="135"/>
        <v>0</v>
      </c>
      <c r="BB284" s="1222">
        <f t="shared" si="142"/>
        <v>0</v>
      </c>
      <c r="BC284"/>
      <c r="BD284" s="877"/>
      <c r="BE284" s="877"/>
      <c r="BF284" s="877"/>
      <c r="BG284" s="877"/>
      <c r="BH284" s="877"/>
      <c r="BI284" s="877"/>
      <c r="BJ284" s="877"/>
      <c r="BK284" s="877"/>
      <c r="BL284"/>
      <c r="BM284"/>
      <c r="BN284"/>
      <c r="BO284"/>
      <c r="BP284"/>
      <c r="BQ284"/>
      <c r="BR284" s="1153" t="str">
        <f t="shared" si="130"/>
        <v>►</v>
      </c>
      <c r="BS284"/>
      <c r="BT284"/>
      <c r="BU284"/>
      <c r="BV284"/>
      <c r="BW284"/>
      <c r="BY284"/>
      <c r="BZ284"/>
      <c r="CA284"/>
      <c r="CB284"/>
      <c r="CC284"/>
      <c r="CD284"/>
      <c r="CE284"/>
      <c r="CF284" s="276"/>
      <c r="CG284"/>
      <c r="CH284"/>
      <c r="CI284"/>
      <c r="CJ284"/>
      <c r="CK284"/>
      <c r="CL284"/>
      <c r="CM284"/>
      <c r="CN284" s="276"/>
      <c r="CO284"/>
      <c r="CP284"/>
      <c r="CQ284"/>
      <c r="CR284"/>
      <c r="CS284"/>
      <c r="CT284"/>
      <c r="CU284"/>
      <c r="CV284" s="276"/>
      <c r="CW284" s="3">
        <v>1</v>
      </c>
      <c r="CX284" s="877"/>
      <c r="CY284" s="877"/>
    </row>
    <row r="285" spans="1:103" s="1024" customFormat="1" ht="21" customHeight="1">
      <c r="A285" s="1129" t="s">
        <v>22</v>
      </c>
      <c r="B285" s="1145" t="str">
        <f t="shared" si="129"/>
        <v>►</v>
      </c>
      <c r="C285" s="1190" cm="1">
        <f t="array" ref="C285">SUMPRODUCT(LEN(D285:J285))</f>
        <v>0</v>
      </c>
      <c r="D285" s="207"/>
      <c r="E285" s="212"/>
      <c r="F285" s="212"/>
      <c r="G285" s="212"/>
      <c r="H285" s="212"/>
      <c r="I285" s="212"/>
      <c r="J285" s="213"/>
      <c r="K285" s="528" t="s">
        <v>22</v>
      </c>
      <c r="L285" s="120" t="s">
        <v>16</v>
      </c>
      <c r="M285" s="34"/>
      <c r="N285" s="35"/>
      <c r="O285" s="34"/>
      <c r="P285" s="36"/>
      <c r="Q285" s="105"/>
      <c r="R285" s="125"/>
      <c r="S285" s="107"/>
      <c r="T285" s="108"/>
      <c r="U285" s="1290"/>
      <c r="V285" s="111"/>
      <c r="W285" s="111"/>
      <c r="X285" s="112"/>
      <c r="Y285" s="122"/>
      <c r="Z285" s="114"/>
      <c r="AA285" s="127"/>
      <c r="AB285" s="116"/>
      <c r="AC285" s="139"/>
      <c r="AD285" s="1230" t="str">
        <f t="shared" si="120"/>
        <v>►</v>
      </c>
      <c r="AE285" s="1231" t="str">
        <f t="shared" si="128"/>
        <v/>
      </c>
      <c r="AF285" s="1232">
        <f t="shared" si="131"/>
        <v>0</v>
      </c>
      <c r="AG285" s="1252">
        <f t="shared" si="136"/>
        <v>0</v>
      </c>
      <c r="AH285" s="1234">
        <f t="shared" si="137"/>
        <v>0</v>
      </c>
      <c r="AI285" s="1235">
        <f t="shared" si="138"/>
        <v>0</v>
      </c>
      <c r="AJ285" s="1235">
        <f t="shared" si="126"/>
        <v>0</v>
      </c>
      <c r="AK285" s="1253">
        <f t="shared" si="132"/>
        <v>0</v>
      </c>
      <c r="AL285" s="1254">
        <f t="shared" si="127"/>
        <v>0</v>
      </c>
      <c r="AM285" s="1268"/>
      <c r="AN285" s="1255" t="str">
        <f t="shared" si="144"/>
        <v/>
      </c>
      <c r="AO285" s="1256">
        <f t="shared" si="139"/>
        <v>0</v>
      </c>
      <c r="AP285" s="1257">
        <f t="shared" si="133"/>
        <v>0</v>
      </c>
      <c r="AQ285" s="1271" cm="1">
        <f t="array" ref="AQ285">IF(AF285&lt;&gt;1,0,IF(OR(AO285="",N(AO285)&lt;=0.000000001),"",IF(OR(AI285="",N(AI285)&lt;=0.000000001),0,IF(ISNUMBER(AO285),IFERROR(_xlfn.LET(_xlpm.r,_xlfn.XLOOKUP(U285,$BD$15:$BD$62,ROW($BD$15:$BD$62),_xlfn.XLOOKUP(U285,$BE$15:$BE$62,ROW($BE$15:$BE$62),_xlfn.XLOOKUP(U285,$BF$15:$BF$62,ROW($BF$15:$BF$62),""))),_xlpm.p,_xlpm.r-MIN(ROW($BD$15:$BD$62))+1,_xlpm.f,INDEX($BG$15:$BG$62,_xlpm.p),_xlpm.u,INDEX($BH$15:$BH$62,_xlpm.p),_xlpm.s,INDEX($BJ$15:$BJ$62,_xlpm.p),_xlpm.q,N(AO285)/_xlpm.f,IF(_xlpm.q&gt;=_xlpm.s,ROUND(_xlpm.q,1)&amp;" "&amp;U285&amp;" = "&amp;ROUND(_xlpm.q*_xlpm.f,1)&amp;" "&amp;_xlpm.u,ROUND(_xlpm.q,1)&amp;" "&amp;U285)),""),""))))</f>
        <v>0</v>
      </c>
      <c r="AR285" s="1259"/>
      <c r="AS285" s="1256">
        <f t="shared" si="124"/>
        <v>0</v>
      </c>
      <c r="AT285" s="1257" t="str">
        <f t="shared" si="140"/>
        <v/>
      </c>
      <c r="AU285" s="1260">
        <f t="shared" si="143"/>
        <v>0</v>
      </c>
      <c r="AV285" s="1261" t="str">
        <f t="shared" si="141"/>
        <v/>
      </c>
      <c r="AW285" s="1247"/>
      <c r="AX285" s="1262">
        <f t="shared" si="134"/>
        <v>0</v>
      </c>
      <c r="AY285" s="1249" t="str">
        <f t="shared" si="125"/>
        <v/>
      </c>
      <c r="AZ285" s="276" t="s">
        <v>22</v>
      </c>
      <c r="BA285" s="1221">
        <f t="shared" si="135"/>
        <v>0</v>
      </c>
      <c r="BB285" s="1222">
        <f t="shared" si="142"/>
        <v>0</v>
      </c>
      <c r="BC285"/>
      <c r="BD285" s="877"/>
      <c r="BE285" s="877"/>
      <c r="BF285" s="877"/>
      <c r="BG285" s="877"/>
      <c r="BH285" s="877"/>
      <c r="BI285" s="877"/>
      <c r="BJ285" s="877"/>
      <c r="BK285" s="877"/>
      <c r="BL285"/>
      <c r="BM285"/>
      <c r="BN285"/>
      <c r="BO285"/>
      <c r="BP285"/>
      <c r="BQ285"/>
      <c r="BR285" s="1153" t="str">
        <f t="shared" si="130"/>
        <v>►</v>
      </c>
      <c r="BS285"/>
      <c r="BT285"/>
      <c r="BU285"/>
      <c r="BV285"/>
      <c r="BW285"/>
      <c r="BY285"/>
      <c r="BZ285"/>
      <c r="CA285"/>
      <c r="CB285"/>
      <c r="CC285"/>
      <c r="CD285"/>
      <c r="CE285"/>
      <c r="CF285" s="276"/>
      <c r="CG285"/>
      <c r="CH285"/>
      <c r="CI285"/>
      <c r="CJ285"/>
      <c r="CK285"/>
      <c r="CL285"/>
      <c r="CM285"/>
      <c r="CN285" s="276"/>
      <c r="CO285"/>
      <c r="CP285"/>
      <c r="CQ285"/>
      <c r="CR285"/>
      <c r="CS285"/>
      <c r="CT285"/>
      <c r="CU285"/>
      <c r="CV285" s="276"/>
      <c r="CW285" s="3">
        <v>1</v>
      </c>
      <c r="CX285" s="877"/>
      <c r="CY285" s="877"/>
    </row>
    <row r="286" spans="1:103" s="1024" customFormat="1" ht="21" customHeight="1">
      <c r="A286" s="1129" t="s">
        <v>22</v>
      </c>
      <c r="B286" s="1145" t="str">
        <f t="shared" si="129"/>
        <v>►</v>
      </c>
      <c r="C286" s="1190" cm="1">
        <f t="array" ref="C286">SUMPRODUCT(LEN(D286:J286))</f>
        <v>0</v>
      </c>
      <c r="D286" s="207"/>
      <c r="E286" s="212"/>
      <c r="F286" s="212"/>
      <c r="G286" s="212"/>
      <c r="H286" s="212"/>
      <c r="I286" s="212"/>
      <c r="J286" s="213"/>
      <c r="K286" s="528" t="s">
        <v>22</v>
      </c>
      <c r="L286" s="120" t="s">
        <v>16</v>
      </c>
      <c r="M286" s="34"/>
      <c r="N286" s="35"/>
      <c r="O286" s="34"/>
      <c r="P286" s="36"/>
      <c r="Q286" s="105"/>
      <c r="R286" s="125"/>
      <c r="S286" s="107"/>
      <c r="T286" s="108"/>
      <c r="U286" s="1290"/>
      <c r="V286" s="111"/>
      <c r="W286" s="111"/>
      <c r="X286" s="112"/>
      <c r="Y286" s="122"/>
      <c r="Z286" s="114"/>
      <c r="AA286" s="127"/>
      <c r="AB286" s="116"/>
      <c r="AC286" s="139"/>
      <c r="AD286" s="1230" t="str">
        <f t="shared" ref="AD286:AD349" si="145">IF(OR(AI286&gt;0,TRIM(AE286)="▼ recette suivante"),"A","►")</f>
        <v>►</v>
      </c>
      <c r="AE286" s="1231" t="str">
        <f t="shared" si="128"/>
        <v/>
      </c>
      <c r="AF286" s="1232">
        <f t="shared" si="131"/>
        <v>0</v>
      </c>
      <c r="AG286" s="1252">
        <f t="shared" si="136"/>
        <v>0</v>
      </c>
      <c r="AH286" s="1234">
        <f t="shared" si="137"/>
        <v>0</v>
      </c>
      <c r="AI286" s="1235">
        <f t="shared" si="138"/>
        <v>0</v>
      </c>
      <c r="AJ286" s="1235">
        <f t="shared" si="126"/>
        <v>0</v>
      </c>
      <c r="AK286" s="1237">
        <f t="shared" si="132"/>
        <v>0</v>
      </c>
      <c r="AL286" s="1238">
        <f t="shared" si="127"/>
        <v>0</v>
      </c>
      <c r="AM286" s="1268"/>
      <c r="AN286" s="1240" t="str">
        <f t="shared" si="144"/>
        <v/>
      </c>
      <c r="AO286" s="1241">
        <f t="shared" si="139"/>
        <v>0</v>
      </c>
      <c r="AP286" s="1242">
        <f t="shared" si="133"/>
        <v>0</v>
      </c>
      <c r="AQ286" s="1269" cm="1">
        <f t="array" ref="AQ286">IF(AF286&lt;&gt;1,0,IF(OR(AO286="",N(AO286)&lt;=0.000000001),"",IF(OR(AI286="",N(AI286)&lt;=0.000000001),0,IF(ISNUMBER(AO286),IFERROR(_xlfn.LET(_xlpm.r,_xlfn.XLOOKUP(U286,$BD$15:$BD$62,ROW($BD$15:$BD$62),_xlfn.XLOOKUP(U286,$BE$15:$BE$62,ROW($BE$15:$BE$62),_xlfn.XLOOKUP(U286,$BF$15:$BF$62,ROW($BF$15:$BF$62),""))),_xlpm.p,_xlpm.r-MIN(ROW($BD$15:$BD$62))+1,_xlpm.f,INDEX($BG$15:$BG$62,_xlpm.p),_xlpm.u,INDEX($BH$15:$BH$62,_xlpm.p),_xlpm.s,INDEX($BJ$15:$BJ$62,_xlpm.p),_xlpm.q,N(AO286)/_xlpm.f,IF(_xlpm.q&gt;=_xlpm.s,ROUND(_xlpm.q,1)&amp;" "&amp;U286&amp;" = "&amp;ROUND(_xlpm.q*_xlpm.f,1)&amp;" "&amp;_xlpm.u,ROUND(_xlpm.q,1)&amp;" "&amp;U286)),""),""))))</f>
        <v>0</v>
      </c>
      <c r="AR286" s="1259"/>
      <c r="AS286" s="1241">
        <f t="shared" si="124"/>
        <v>0</v>
      </c>
      <c r="AT286" s="1242" t="str">
        <f t="shared" si="140"/>
        <v/>
      </c>
      <c r="AU286" s="1245">
        <f t="shared" si="143"/>
        <v>0</v>
      </c>
      <c r="AV286" s="1246" t="str">
        <f t="shared" si="141"/>
        <v/>
      </c>
      <c r="AW286" s="1247"/>
      <c r="AX286" s="1248">
        <f t="shared" si="134"/>
        <v>0</v>
      </c>
      <c r="AY286" s="1249" t="str">
        <f t="shared" si="125"/>
        <v/>
      </c>
      <c r="AZ286" s="276" t="s">
        <v>22</v>
      </c>
      <c r="BA286" s="1221">
        <f t="shared" si="135"/>
        <v>0</v>
      </c>
      <c r="BB286" s="1222">
        <f t="shared" si="142"/>
        <v>0</v>
      </c>
      <c r="BC286"/>
      <c r="BD286" s="877"/>
      <c r="BE286" s="877"/>
      <c r="BF286" s="877"/>
      <c r="BG286" s="877"/>
      <c r="BH286" s="877"/>
      <c r="BI286" s="877"/>
      <c r="BJ286" s="877"/>
      <c r="BK286" s="877"/>
      <c r="BL286"/>
      <c r="BM286"/>
      <c r="BN286"/>
      <c r="BO286"/>
      <c r="BP286"/>
      <c r="BQ286"/>
      <c r="BR286" s="1153" t="str">
        <f t="shared" si="130"/>
        <v>►</v>
      </c>
      <c r="BS286"/>
      <c r="BT286"/>
      <c r="BU286"/>
      <c r="BV286"/>
      <c r="BW286"/>
      <c r="BY286"/>
      <c r="BZ286"/>
      <c r="CA286"/>
      <c r="CB286"/>
      <c r="CC286"/>
      <c r="CD286"/>
      <c r="CE286"/>
      <c r="CF286" s="276"/>
      <c r="CG286"/>
      <c r="CH286"/>
      <c r="CI286"/>
      <c r="CJ286"/>
      <c r="CK286"/>
      <c r="CL286"/>
      <c r="CM286"/>
      <c r="CN286" s="276"/>
      <c r="CO286"/>
      <c r="CP286"/>
      <c r="CQ286"/>
      <c r="CR286"/>
      <c r="CS286"/>
      <c r="CT286"/>
      <c r="CU286"/>
      <c r="CV286" s="276"/>
      <c r="CW286" s="3">
        <v>1</v>
      </c>
      <c r="CX286" s="877"/>
      <c r="CY286" s="877"/>
    </row>
    <row r="287" spans="1:103" s="1024" customFormat="1" ht="21" customHeight="1">
      <c r="A287" s="1129" t="s">
        <v>22</v>
      </c>
      <c r="B287" s="1145" t="str">
        <f t="shared" si="129"/>
        <v>►</v>
      </c>
      <c r="C287" s="1190" cm="1">
        <f t="array" ref="C287">SUMPRODUCT(LEN(D287:J287))</f>
        <v>0</v>
      </c>
      <c r="D287" s="207"/>
      <c r="E287" s="212"/>
      <c r="F287" s="212"/>
      <c r="G287" s="212"/>
      <c r="H287" s="212"/>
      <c r="I287" s="212"/>
      <c r="J287" s="213"/>
      <c r="K287" s="528" t="s">
        <v>22</v>
      </c>
      <c r="L287" s="120" t="s">
        <v>16</v>
      </c>
      <c r="M287" s="34"/>
      <c r="N287" s="35"/>
      <c r="O287" s="34"/>
      <c r="P287" s="36"/>
      <c r="Q287" s="105"/>
      <c r="R287" s="125"/>
      <c r="S287" s="107"/>
      <c r="T287" s="108"/>
      <c r="U287" s="1290"/>
      <c r="V287" s="111"/>
      <c r="W287" s="111"/>
      <c r="X287" s="112"/>
      <c r="Y287" s="122"/>
      <c r="Z287" s="114"/>
      <c r="AA287" s="127"/>
      <c r="AB287" s="116"/>
      <c r="AC287" s="139"/>
      <c r="AD287" s="1230" t="str">
        <f t="shared" si="145"/>
        <v>►</v>
      </c>
      <c r="AE287" s="1231" t="str">
        <f t="shared" si="128"/>
        <v/>
      </c>
      <c r="AF287" s="1232">
        <f t="shared" si="131"/>
        <v>0</v>
      </c>
      <c r="AG287" s="1252">
        <f t="shared" si="136"/>
        <v>0</v>
      </c>
      <c r="AH287" s="1234">
        <f t="shared" si="137"/>
        <v>0</v>
      </c>
      <c r="AI287" s="1235">
        <f t="shared" si="138"/>
        <v>0</v>
      </c>
      <c r="AJ287" s="1235">
        <f t="shared" si="126"/>
        <v>0</v>
      </c>
      <c r="AK287" s="1253">
        <f t="shared" si="132"/>
        <v>0</v>
      </c>
      <c r="AL287" s="1254">
        <f t="shared" si="127"/>
        <v>0</v>
      </c>
      <c r="AM287" s="1268"/>
      <c r="AN287" s="1255" t="str">
        <f t="shared" si="144"/>
        <v/>
      </c>
      <c r="AO287" s="1256">
        <f t="shared" si="139"/>
        <v>0</v>
      </c>
      <c r="AP287" s="1257">
        <f t="shared" si="133"/>
        <v>0</v>
      </c>
      <c r="AQ287" s="1271" cm="1">
        <f t="array" ref="AQ287">IF(AF287&lt;&gt;1,0,IF(OR(AO287="",N(AO287)&lt;=0.000000001),"",IF(OR(AI287="",N(AI287)&lt;=0.000000001),0,IF(ISNUMBER(AO287),IFERROR(_xlfn.LET(_xlpm.r,_xlfn.XLOOKUP(U287,$BD$15:$BD$62,ROW($BD$15:$BD$62),_xlfn.XLOOKUP(U287,$BE$15:$BE$62,ROW($BE$15:$BE$62),_xlfn.XLOOKUP(U287,$BF$15:$BF$62,ROW($BF$15:$BF$62),""))),_xlpm.p,_xlpm.r-MIN(ROW($BD$15:$BD$62))+1,_xlpm.f,INDEX($BG$15:$BG$62,_xlpm.p),_xlpm.u,INDEX($BH$15:$BH$62,_xlpm.p),_xlpm.s,INDEX($BJ$15:$BJ$62,_xlpm.p),_xlpm.q,N(AO287)/_xlpm.f,IF(_xlpm.q&gt;=_xlpm.s,ROUND(_xlpm.q,1)&amp;" "&amp;U287&amp;" = "&amp;ROUND(_xlpm.q*_xlpm.f,1)&amp;" "&amp;_xlpm.u,ROUND(_xlpm.q,1)&amp;" "&amp;U287)),""),""))))</f>
        <v>0</v>
      </c>
      <c r="AR287" s="1259"/>
      <c r="AS287" s="1256">
        <f t="shared" si="124"/>
        <v>0</v>
      </c>
      <c r="AT287" s="1257" t="str">
        <f t="shared" si="140"/>
        <v/>
      </c>
      <c r="AU287" s="1260">
        <f t="shared" si="143"/>
        <v>0</v>
      </c>
      <c r="AV287" s="1261" t="str">
        <f t="shared" si="141"/>
        <v/>
      </c>
      <c r="AW287" s="1247"/>
      <c r="AX287" s="1262">
        <f t="shared" si="134"/>
        <v>0</v>
      </c>
      <c r="AY287" s="1249" t="str">
        <f t="shared" si="125"/>
        <v/>
      </c>
      <c r="AZ287" s="276" t="s">
        <v>22</v>
      </c>
      <c r="BA287" s="1221">
        <f t="shared" si="135"/>
        <v>0</v>
      </c>
      <c r="BB287" s="1222">
        <f t="shared" si="142"/>
        <v>0</v>
      </c>
      <c r="BC287"/>
      <c r="BD287" s="877"/>
      <c r="BE287" s="877"/>
      <c r="BF287" s="877"/>
      <c r="BG287" s="877"/>
      <c r="BH287" s="877"/>
      <c r="BI287" s="877"/>
      <c r="BJ287" s="877"/>
      <c r="BK287" s="877"/>
      <c r="BL287"/>
      <c r="BM287"/>
      <c r="BN287"/>
      <c r="BO287"/>
      <c r="BP287"/>
      <c r="BQ287"/>
      <c r="BR287" s="1153" t="str">
        <f t="shared" si="130"/>
        <v>►</v>
      </c>
      <c r="BS287"/>
      <c r="BT287"/>
      <c r="BU287"/>
      <c r="BV287"/>
      <c r="BW287"/>
      <c r="BY287"/>
      <c r="BZ287"/>
      <c r="CA287"/>
      <c r="CB287"/>
      <c r="CC287"/>
      <c r="CD287"/>
      <c r="CE287"/>
      <c r="CF287" s="276"/>
      <c r="CG287"/>
      <c r="CH287"/>
      <c r="CI287"/>
      <c r="CJ287"/>
      <c r="CK287"/>
      <c r="CL287"/>
      <c r="CM287"/>
      <c r="CN287" s="276"/>
      <c r="CO287"/>
      <c r="CP287"/>
      <c r="CQ287"/>
      <c r="CR287"/>
      <c r="CS287"/>
      <c r="CT287"/>
      <c r="CU287"/>
      <c r="CV287" s="276"/>
      <c r="CW287" s="3">
        <v>1</v>
      </c>
      <c r="CX287" s="877"/>
      <c r="CY287" s="877"/>
    </row>
    <row r="288" spans="1:103" s="1024" customFormat="1" ht="21" customHeight="1">
      <c r="A288" s="1129" t="s">
        <v>22</v>
      </c>
      <c r="B288" s="1145" t="str">
        <f t="shared" si="129"/>
        <v>►</v>
      </c>
      <c r="C288" s="1190" cm="1">
        <f t="array" ref="C288">SUMPRODUCT(LEN(D288:J288))</f>
        <v>0</v>
      </c>
      <c r="D288" s="207"/>
      <c r="E288" s="212"/>
      <c r="F288" s="212"/>
      <c r="G288" s="212"/>
      <c r="H288" s="212"/>
      <c r="I288" s="212"/>
      <c r="J288" s="213"/>
      <c r="K288" s="528" t="s">
        <v>22</v>
      </c>
      <c r="L288" s="120" t="s">
        <v>16</v>
      </c>
      <c r="M288" s="34"/>
      <c r="N288" s="35"/>
      <c r="O288" s="34"/>
      <c r="P288" s="36"/>
      <c r="Q288" s="105"/>
      <c r="R288" s="125"/>
      <c r="S288" s="107"/>
      <c r="T288" s="108"/>
      <c r="U288" s="1290"/>
      <c r="V288" s="111"/>
      <c r="W288" s="111"/>
      <c r="X288" s="112"/>
      <c r="Y288" s="122"/>
      <c r="Z288" s="114"/>
      <c r="AA288" s="127"/>
      <c r="AB288" s="116"/>
      <c r="AC288" s="139"/>
      <c r="AD288" s="1230" t="str">
        <f t="shared" si="145"/>
        <v>►</v>
      </c>
      <c r="AE288" s="1231" t="str">
        <f t="shared" si="128"/>
        <v/>
      </c>
      <c r="AF288" s="1232">
        <f t="shared" si="131"/>
        <v>0</v>
      </c>
      <c r="AG288" s="1252">
        <f t="shared" si="136"/>
        <v>0</v>
      </c>
      <c r="AH288" s="1234">
        <f t="shared" si="137"/>
        <v>0</v>
      </c>
      <c r="AI288" s="1235">
        <f t="shared" si="138"/>
        <v>0</v>
      </c>
      <c r="AJ288" s="1235">
        <f t="shared" si="126"/>
        <v>0</v>
      </c>
      <c r="AK288" s="1237">
        <f t="shared" si="132"/>
        <v>0</v>
      </c>
      <c r="AL288" s="1238">
        <f t="shared" si="127"/>
        <v>0</v>
      </c>
      <c r="AM288" s="1268"/>
      <c r="AN288" s="1240" t="str">
        <f t="shared" si="144"/>
        <v/>
      </c>
      <c r="AO288" s="1241">
        <f t="shared" si="139"/>
        <v>0</v>
      </c>
      <c r="AP288" s="1242">
        <f t="shared" si="133"/>
        <v>0</v>
      </c>
      <c r="AQ288" s="1269" cm="1">
        <f t="array" ref="AQ288">IF(AF288&lt;&gt;1,0,IF(OR(AO288="",N(AO288)&lt;=0.000000001),"",IF(OR(AI288="",N(AI288)&lt;=0.000000001),0,IF(ISNUMBER(AO288),IFERROR(_xlfn.LET(_xlpm.r,_xlfn.XLOOKUP(U288,$BD$15:$BD$62,ROW($BD$15:$BD$62),_xlfn.XLOOKUP(U288,$BE$15:$BE$62,ROW($BE$15:$BE$62),_xlfn.XLOOKUP(U288,$BF$15:$BF$62,ROW($BF$15:$BF$62),""))),_xlpm.p,_xlpm.r-MIN(ROW($BD$15:$BD$62))+1,_xlpm.f,INDEX($BG$15:$BG$62,_xlpm.p),_xlpm.u,INDEX($BH$15:$BH$62,_xlpm.p),_xlpm.s,INDEX($BJ$15:$BJ$62,_xlpm.p),_xlpm.q,N(AO288)/_xlpm.f,IF(_xlpm.q&gt;=_xlpm.s,ROUND(_xlpm.q,1)&amp;" "&amp;U288&amp;" = "&amp;ROUND(_xlpm.q*_xlpm.f,1)&amp;" "&amp;_xlpm.u,ROUND(_xlpm.q,1)&amp;" "&amp;U288)),""),""))))</f>
        <v>0</v>
      </c>
      <c r="AR288" s="1259"/>
      <c r="AS288" s="1241">
        <f t="shared" si="124"/>
        <v>0</v>
      </c>
      <c r="AT288" s="1242" t="str">
        <f t="shared" si="140"/>
        <v/>
      </c>
      <c r="AU288" s="1245">
        <f t="shared" si="143"/>
        <v>0</v>
      </c>
      <c r="AV288" s="1246" t="str">
        <f t="shared" si="141"/>
        <v/>
      </c>
      <c r="AW288" s="1247"/>
      <c r="AX288" s="1248">
        <f t="shared" si="134"/>
        <v>0</v>
      </c>
      <c r="AY288" s="1249" t="str">
        <f t="shared" si="125"/>
        <v/>
      </c>
      <c r="AZ288" s="276" t="s">
        <v>22</v>
      </c>
      <c r="BA288" s="1221">
        <f t="shared" si="135"/>
        <v>0</v>
      </c>
      <c r="BB288" s="1222">
        <f t="shared" si="142"/>
        <v>0</v>
      </c>
      <c r="BC288"/>
      <c r="BD288" s="877"/>
      <c r="BE288" s="877"/>
      <c r="BF288" s="877"/>
      <c r="BG288" s="877"/>
      <c r="BH288" s="877"/>
      <c r="BI288" s="877"/>
      <c r="BJ288" s="877"/>
      <c r="BK288" s="877"/>
      <c r="BL288"/>
      <c r="BM288"/>
      <c r="BN288"/>
      <c r="BO288"/>
      <c r="BP288"/>
      <c r="BQ288"/>
      <c r="BR288" s="1153" t="str">
        <f t="shared" si="130"/>
        <v>►</v>
      </c>
      <c r="BS288"/>
      <c r="BT288"/>
      <c r="BU288"/>
      <c r="BV288"/>
      <c r="BW288"/>
      <c r="BY288"/>
      <c r="BZ288"/>
      <c r="CA288"/>
      <c r="CB288"/>
      <c r="CC288"/>
      <c r="CD288"/>
      <c r="CE288"/>
      <c r="CF288" s="276"/>
      <c r="CG288"/>
      <c r="CH288"/>
      <c r="CI288"/>
      <c r="CJ288"/>
      <c r="CK288"/>
      <c r="CL288"/>
      <c r="CM288"/>
      <c r="CN288" s="276"/>
      <c r="CO288"/>
      <c r="CP288"/>
      <c r="CQ288"/>
      <c r="CR288"/>
      <c r="CS288"/>
      <c r="CT288"/>
      <c r="CU288"/>
      <c r="CV288" s="276"/>
      <c r="CW288" s="3">
        <v>1</v>
      </c>
      <c r="CX288" s="877"/>
      <c r="CY288" s="877"/>
    </row>
    <row r="289" spans="1:103" s="1024" customFormat="1" ht="21" customHeight="1">
      <c r="A289" s="1129" t="s">
        <v>22</v>
      </c>
      <c r="B289" s="1145" t="str">
        <f t="shared" si="129"/>
        <v>►</v>
      </c>
      <c r="C289" s="1190" cm="1">
        <f t="array" ref="C289">SUMPRODUCT(LEN(D289:J289))</f>
        <v>0</v>
      </c>
      <c r="D289" s="207"/>
      <c r="E289" s="212"/>
      <c r="F289" s="212"/>
      <c r="G289" s="212"/>
      <c r="H289" s="212"/>
      <c r="I289" s="212"/>
      <c r="J289" s="213"/>
      <c r="K289" s="528"/>
      <c r="L289" s="120" t="s">
        <v>16</v>
      </c>
      <c r="M289" s="34"/>
      <c r="N289" s="35"/>
      <c r="O289" s="34"/>
      <c r="P289" s="36"/>
      <c r="Q289" s="105"/>
      <c r="R289" s="125"/>
      <c r="S289" s="107"/>
      <c r="T289" s="108"/>
      <c r="U289" s="1290"/>
      <c r="V289" s="111"/>
      <c r="W289" s="111"/>
      <c r="X289" s="112"/>
      <c r="Y289" s="122"/>
      <c r="Z289" s="114"/>
      <c r="AA289" s="127"/>
      <c r="AB289" s="116"/>
      <c r="AC289" s="139"/>
      <c r="AD289" s="1230" t="str">
        <f t="shared" si="145"/>
        <v>►</v>
      </c>
      <c r="AE289" s="1231" t="str">
        <f t="shared" si="128"/>
        <v/>
      </c>
      <c r="AF289" s="1232">
        <f t="shared" si="131"/>
        <v>0</v>
      </c>
      <c r="AG289" s="1252">
        <f t="shared" si="136"/>
        <v>0</v>
      </c>
      <c r="AH289" s="1234">
        <f t="shared" si="137"/>
        <v>0</v>
      </c>
      <c r="AI289" s="1235">
        <f t="shared" si="138"/>
        <v>0</v>
      </c>
      <c r="AJ289" s="1235">
        <f t="shared" si="126"/>
        <v>0</v>
      </c>
      <c r="AK289" s="1253">
        <f t="shared" si="132"/>
        <v>0</v>
      </c>
      <c r="AL289" s="1254">
        <f t="shared" si="127"/>
        <v>0</v>
      </c>
      <c r="AM289" s="1268"/>
      <c r="AN289" s="1255" t="str">
        <f t="shared" si="144"/>
        <v/>
      </c>
      <c r="AO289" s="1256">
        <f t="shared" si="139"/>
        <v>0</v>
      </c>
      <c r="AP289" s="1257">
        <f t="shared" si="133"/>
        <v>0</v>
      </c>
      <c r="AQ289" s="1271" cm="1">
        <f t="array" ref="AQ289">IF(AF289&lt;&gt;1,0,IF(OR(AO289="",N(AO289)&lt;=0.000000001),"",IF(OR(AI289="",N(AI289)&lt;=0.000000001),0,IF(ISNUMBER(AO289),IFERROR(_xlfn.LET(_xlpm.r,_xlfn.XLOOKUP(U289,$BD$15:$BD$62,ROW($BD$15:$BD$62),_xlfn.XLOOKUP(U289,$BE$15:$BE$62,ROW($BE$15:$BE$62),_xlfn.XLOOKUP(U289,$BF$15:$BF$62,ROW($BF$15:$BF$62),""))),_xlpm.p,_xlpm.r-MIN(ROW($BD$15:$BD$62))+1,_xlpm.f,INDEX($BG$15:$BG$62,_xlpm.p),_xlpm.u,INDEX($BH$15:$BH$62,_xlpm.p),_xlpm.s,INDEX($BJ$15:$BJ$62,_xlpm.p),_xlpm.q,N(AO289)/_xlpm.f,IF(_xlpm.q&gt;=_xlpm.s,ROUND(_xlpm.q,1)&amp;" "&amp;U289&amp;" = "&amp;ROUND(_xlpm.q*_xlpm.f,1)&amp;" "&amp;_xlpm.u,ROUND(_xlpm.q,1)&amp;" "&amp;U289)),""),""))))</f>
        <v>0</v>
      </c>
      <c r="AR289" s="1259"/>
      <c r="AS289" s="1256">
        <f t="shared" si="124"/>
        <v>0</v>
      </c>
      <c r="AT289" s="1257" t="str">
        <f t="shared" si="140"/>
        <v/>
      </c>
      <c r="AU289" s="1260">
        <f t="shared" si="143"/>
        <v>0</v>
      </c>
      <c r="AV289" s="1261" t="str">
        <f t="shared" si="141"/>
        <v/>
      </c>
      <c r="AW289" s="1247"/>
      <c r="AX289" s="1262">
        <f t="shared" si="134"/>
        <v>0</v>
      </c>
      <c r="AY289" s="1249" t="str">
        <f t="shared" si="125"/>
        <v/>
      </c>
      <c r="AZ289" s="276" t="s">
        <v>22</v>
      </c>
      <c r="BA289" s="1221">
        <f t="shared" si="135"/>
        <v>0</v>
      </c>
      <c r="BB289" s="1222">
        <f t="shared" si="142"/>
        <v>0</v>
      </c>
      <c r="BC289"/>
      <c r="BD289" s="877"/>
      <c r="BE289" s="877"/>
      <c r="BF289" s="877"/>
      <c r="BG289" s="877"/>
      <c r="BH289" s="877"/>
      <c r="BI289" s="877"/>
      <c r="BJ289" s="877"/>
      <c r="BK289" s="877"/>
      <c r="BL289"/>
      <c r="BM289"/>
      <c r="BN289"/>
      <c r="BO289"/>
      <c r="BP289"/>
      <c r="BQ289"/>
      <c r="BR289" s="1153" t="str">
        <f t="shared" si="130"/>
        <v>►</v>
      </c>
      <c r="BS289"/>
      <c r="BT289"/>
      <c r="BU289"/>
      <c r="BV289"/>
      <c r="BW289"/>
      <c r="BY289"/>
      <c r="BZ289"/>
      <c r="CA289"/>
      <c r="CB289"/>
      <c r="CC289"/>
      <c r="CD289"/>
      <c r="CE289"/>
      <c r="CF289" s="276"/>
      <c r="CG289"/>
      <c r="CH289"/>
      <c r="CI289"/>
      <c r="CJ289"/>
      <c r="CK289"/>
      <c r="CL289"/>
      <c r="CM289"/>
      <c r="CN289" s="276"/>
      <c r="CO289"/>
      <c r="CP289"/>
      <c r="CQ289"/>
      <c r="CR289"/>
      <c r="CS289"/>
      <c r="CT289"/>
      <c r="CU289"/>
      <c r="CV289" s="276"/>
      <c r="CW289" s="3">
        <v>1</v>
      </c>
      <c r="CX289" s="877"/>
      <c r="CY289" s="877"/>
    </row>
    <row r="290" spans="1:103" s="1024" customFormat="1" ht="21" customHeight="1">
      <c r="A290" s="1129" t="s">
        <v>22</v>
      </c>
      <c r="B290" s="1145" t="str">
        <f t="shared" si="129"/>
        <v>►</v>
      </c>
      <c r="C290" s="1190" cm="1">
        <f t="array" ref="C290">SUMPRODUCT(LEN(D290:J290))</f>
        <v>0</v>
      </c>
      <c r="D290" s="207"/>
      <c r="E290" s="212"/>
      <c r="F290" s="212"/>
      <c r="G290" s="212"/>
      <c r="H290" s="212"/>
      <c r="I290" s="212"/>
      <c r="J290" s="213"/>
      <c r="K290" s="528"/>
      <c r="L290" s="120" t="s">
        <v>16</v>
      </c>
      <c r="M290" s="34"/>
      <c r="N290" s="35"/>
      <c r="O290" s="34"/>
      <c r="P290" s="36"/>
      <c r="Q290" s="105"/>
      <c r="R290" s="125"/>
      <c r="S290" s="107"/>
      <c r="T290" s="108"/>
      <c r="U290" s="1290"/>
      <c r="V290" s="111"/>
      <c r="W290" s="111"/>
      <c r="X290" s="112"/>
      <c r="Y290" s="122"/>
      <c r="Z290" s="114"/>
      <c r="AA290" s="127"/>
      <c r="AB290" s="116"/>
      <c r="AC290" s="139"/>
      <c r="AD290" s="1230" t="str">
        <f t="shared" si="145"/>
        <v>►</v>
      </c>
      <c r="AE290" s="1231" t="str">
        <f t="shared" si="128"/>
        <v/>
      </c>
      <c r="AF290" s="1232">
        <f t="shared" si="131"/>
        <v>0</v>
      </c>
      <c r="AG290" s="1252">
        <f t="shared" si="136"/>
        <v>0</v>
      </c>
      <c r="AH290" s="1234">
        <f t="shared" si="137"/>
        <v>0</v>
      </c>
      <c r="AI290" s="1235">
        <f t="shared" si="138"/>
        <v>0</v>
      </c>
      <c r="AJ290" s="1235">
        <f t="shared" si="126"/>
        <v>0</v>
      </c>
      <c r="AK290" s="1237">
        <f t="shared" si="132"/>
        <v>0</v>
      </c>
      <c r="AL290" s="1238">
        <f t="shared" si="127"/>
        <v>0</v>
      </c>
      <c r="AM290" s="1268"/>
      <c r="AN290" s="1240" t="str">
        <f t="shared" si="144"/>
        <v/>
      </c>
      <c r="AO290" s="1241">
        <f t="shared" si="139"/>
        <v>0</v>
      </c>
      <c r="AP290" s="1242">
        <f t="shared" si="133"/>
        <v>0</v>
      </c>
      <c r="AQ290" s="1269" cm="1">
        <f t="array" ref="AQ290">IF(AF290&lt;&gt;1,0,IF(OR(AO290="",N(AO290)&lt;=0.000000001),"",IF(OR(AI290="",N(AI290)&lt;=0.000000001),0,IF(ISNUMBER(AO290),IFERROR(_xlfn.LET(_xlpm.r,_xlfn.XLOOKUP(U290,$BD$15:$BD$62,ROW($BD$15:$BD$62),_xlfn.XLOOKUP(U290,$BE$15:$BE$62,ROW($BE$15:$BE$62),_xlfn.XLOOKUP(U290,$BF$15:$BF$62,ROW($BF$15:$BF$62),""))),_xlpm.p,_xlpm.r-MIN(ROW($BD$15:$BD$62))+1,_xlpm.f,INDEX($BG$15:$BG$62,_xlpm.p),_xlpm.u,INDEX($BH$15:$BH$62,_xlpm.p),_xlpm.s,INDEX($BJ$15:$BJ$62,_xlpm.p),_xlpm.q,N(AO290)/_xlpm.f,IF(_xlpm.q&gt;=_xlpm.s,ROUND(_xlpm.q,1)&amp;" "&amp;U290&amp;" = "&amp;ROUND(_xlpm.q*_xlpm.f,1)&amp;" "&amp;_xlpm.u,ROUND(_xlpm.q,1)&amp;" "&amp;U290)),""),""))))</f>
        <v>0</v>
      </c>
      <c r="AR290" s="1259"/>
      <c r="AS290" s="1241">
        <f t="shared" si="124"/>
        <v>0</v>
      </c>
      <c r="AT290" s="1242" t="str">
        <f t="shared" si="140"/>
        <v/>
      </c>
      <c r="AU290" s="1245">
        <f t="shared" si="143"/>
        <v>0</v>
      </c>
      <c r="AV290" s="1246" t="str">
        <f t="shared" si="141"/>
        <v/>
      </c>
      <c r="AW290" s="1247"/>
      <c r="AX290" s="1248">
        <f t="shared" si="134"/>
        <v>0</v>
      </c>
      <c r="AY290" s="1249" t="str">
        <f t="shared" si="125"/>
        <v/>
      </c>
      <c r="AZ290" s="276" t="s">
        <v>22</v>
      </c>
      <c r="BA290" s="1221">
        <f t="shared" si="135"/>
        <v>0</v>
      </c>
      <c r="BB290" s="1222">
        <f t="shared" si="142"/>
        <v>0</v>
      </c>
      <c r="BC290"/>
      <c r="BD290" s="877"/>
      <c r="BE290" s="877"/>
      <c r="BF290" s="877"/>
      <c r="BG290" s="877"/>
      <c r="BH290" s="877"/>
      <c r="BI290" s="877"/>
      <c r="BJ290" s="877"/>
      <c r="BK290" s="877"/>
      <c r="BL290"/>
      <c r="BM290"/>
      <c r="BN290"/>
      <c r="BO290"/>
      <c r="BP290"/>
      <c r="BQ290"/>
      <c r="BR290" s="1153" t="str">
        <f t="shared" si="130"/>
        <v>►</v>
      </c>
      <c r="BS290"/>
      <c r="BT290"/>
      <c r="BU290"/>
      <c r="BV290"/>
      <c r="BW290"/>
      <c r="BY290"/>
      <c r="BZ290"/>
      <c r="CA290"/>
      <c r="CB290"/>
      <c r="CC290"/>
      <c r="CD290"/>
      <c r="CE290"/>
      <c r="CF290" s="276"/>
      <c r="CG290"/>
      <c r="CH290"/>
      <c r="CI290"/>
      <c r="CJ290"/>
      <c r="CK290"/>
      <c r="CL290"/>
      <c r="CM290"/>
      <c r="CN290" s="276"/>
      <c r="CO290"/>
      <c r="CP290"/>
      <c r="CQ290"/>
      <c r="CR290"/>
      <c r="CS290"/>
      <c r="CT290"/>
      <c r="CU290"/>
      <c r="CV290" s="276"/>
      <c r="CW290" s="3">
        <v>1</v>
      </c>
      <c r="CX290" s="877"/>
      <c r="CY290" s="877"/>
    </row>
    <row r="291" spans="1:103" s="1024" customFormat="1" ht="21" customHeight="1">
      <c r="A291" s="1129" t="s">
        <v>22</v>
      </c>
      <c r="B291" s="1145" t="str">
        <f t="shared" si="129"/>
        <v>►</v>
      </c>
      <c r="C291" s="1190" cm="1">
        <f t="array" ref="C291">SUMPRODUCT(LEN(D291:J291))</f>
        <v>0</v>
      </c>
      <c r="D291" s="207"/>
      <c r="E291" s="212"/>
      <c r="F291" s="212"/>
      <c r="G291" s="212"/>
      <c r="H291" s="212"/>
      <c r="I291" s="212"/>
      <c r="J291" s="213"/>
      <c r="K291" s="528"/>
      <c r="L291" s="120" t="s">
        <v>16</v>
      </c>
      <c r="M291" s="34"/>
      <c r="N291" s="35"/>
      <c r="O291" s="34"/>
      <c r="P291" s="36"/>
      <c r="Q291" s="105"/>
      <c r="R291" s="125"/>
      <c r="S291" s="107"/>
      <c r="T291" s="108"/>
      <c r="U291" s="1290"/>
      <c r="V291" s="111"/>
      <c r="W291" s="111"/>
      <c r="X291" s="112"/>
      <c r="Y291" s="122"/>
      <c r="Z291" s="114"/>
      <c r="AA291" s="127"/>
      <c r="AB291" s="116"/>
      <c r="AC291" s="139"/>
      <c r="AD291" s="1230" t="str">
        <f t="shared" si="145"/>
        <v>►</v>
      </c>
      <c r="AE291" s="1231" t="str">
        <f t="shared" si="128"/>
        <v/>
      </c>
      <c r="AF291" s="1232">
        <f t="shared" si="131"/>
        <v>0</v>
      </c>
      <c r="AG291" s="1252">
        <f t="shared" si="136"/>
        <v>0</v>
      </c>
      <c r="AH291" s="1234">
        <f t="shared" si="137"/>
        <v>0</v>
      </c>
      <c r="AI291" s="1235">
        <f t="shared" si="138"/>
        <v>0</v>
      </c>
      <c r="AJ291" s="1235">
        <f t="shared" si="126"/>
        <v>0</v>
      </c>
      <c r="AK291" s="1253">
        <f t="shared" si="132"/>
        <v>0</v>
      </c>
      <c r="AL291" s="1254">
        <f t="shared" si="127"/>
        <v>0</v>
      </c>
      <c r="AM291" s="1268"/>
      <c r="AN291" s="1255" t="str">
        <f t="shared" si="144"/>
        <v/>
      </c>
      <c r="AO291" s="1256">
        <f t="shared" si="139"/>
        <v>0</v>
      </c>
      <c r="AP291" s="1257">
        <f t="shared" si="133"/>
        <v>0</v>
      </c>
      <c r="AQ291" s="1271" cm="1">
        <f t="array" ref="AQ291">IF(AF291&lt;&gt;1,0,IF(OR(AO291="",N(AO291)&lt;=0.000000001),"",IF(OR(AI291="",N(AI291)&lt;=0.000000001),0,IF(ISNUMBER(AO291),IFERROR(_xlfn.LET(_xlpm.r,_xlfn.XLOOKUP(U291,$BD$15:$BD$62,ROW($BD$15:$BD$62),_xlfn.XLOOKUP(U291,$BE$15:$BE$62,ROW($BE$15:$BE$62),_xlfn.XLOOKUP(U291,$BF$15:$BF$62,ROW($BF$15:$BF$62),""))),_xlpm.p,_xlpm.r-MIN(ROW($BD$15:$BD$62))+1,_xlpm.f,INDEX($BG$15:$BG$62,_xlpm.p),_xlpm.u,INDEX($BH$15:$BH$62,_xlpm.p),_xlpm.s,INDEX($BJ$15:$BJ$62,_xlpm.p),_xlpm.q,N(AO291)/_xlpm.f,IF(_xlpm.q&gt;=_xlpm.s,ROUND(_xlpm.q,1)&amp;" "&amp;U291&amp;" = "&amp;ROUND(_xlpm.q*_xlpm.f,1)&amp;" "&amp;_xlpm.u,ROUND(_xlpm.q,1)&amp;" "&amp;U291)),""),""))))</f>
        <v>0</v>
      </c>
      <c r="AR291" s="1259"/>
      <c r="AS291" s="1256">
        <f t="shared" si="124"/>
        <v>0</v>
      </c>
      <c r="AT291" s="1257" t="str">
        <f t="shared" si="140"/>
        <v/>
      </c>
      <c r="AU291" s="1260">
        <f t="shared" si="143"/>
        <v>0</v>
      </c>
      <c r="AV291" s="1261" t="str">
        <f t="shared" si="141"/>
        <v/>
      </c>
      <c r="AW291" s="1247"/>
      <c r="AX291" s="1262">
        <f t="shared" si="134"/>
        <v>0</v>
      </c>
      <c r="AY291" s="1249" t="str">
        <f t="shared" si="125"/>
        <v/>
      </c>
      <c r="AZ291" s="276" t="s">
        <v>22</v>
      </c>
      <c r="BA291" s="1221">
        <f t="shared" si="135"/>
        <v>0</v>
      </c>
      <c r="BB291" s="1222">
        <f t="shared" si="142"/>
        <v>0</v>
      </c>
      <c r="BC291"/>
      <c r="BD291" s="877"/>
      <c r="BE291" s="877"/>
      <c r="BF291" s="877"/>
      <c r="BG291" s="877"/>
      <c r="BH291" s="877"/>
      <c r="BI291" s="877"/>
      <c r="BJ291" s="877"/>
      <c r="BK291" s="877"/>
      <c r="BL291"/>
      <c r="BM291"/>
      <c r="BN291"/>
      <c r="BO291"/>
      <c r="BP291"/>
      <c r="BQ291"/>
      <c r="BR291" s="1153" t="str">
        <f t="shared" si="130"/>
        <v>►</v>
      </c>
      <c r="BS291"/>
      <c r="BT291"/>
      <c r="BU291"/>
      <c r="BV291"/>
      <c r="BW291"/>
      <c r="BY291"/>
      <c r="BZ291"/>
      <c r="CA291"/>
      <c r="CB291"/>
      <c r="CC291"/>
      <c r="CD291"/>
      <c r="CE291"/>
      <c r="CG291"/>
      <c r="CH291"/>
      <c r="CI291"/>
      <c r="CJ291"/>
      <c r="CK291"/>
      <c r="CL291"/>
      <c r="CM291"/>
      <c r="CO291"/>
      <c r="CP291"/>
      <c r="CQ291"/>
      <c r="CR291"/>
      <c r="CS291"/>
      <c r="CT291"/>
      <c r="CU291"/>
      <c r="CW291" s="3">
        <v>1</v>
      </c>
      <c r="CX291" s="877"/>
      <c r="CY291" s="877"/>
    </row>
    <row r="292" spans="1:103" s="1024" customFormat="1" ht="21" customHeight="1">
      <c r="A292" s="1129" t="s">
        <v>22</v>
      </c>
      <c r="B292" s="1145" t="str">
        <f t="shared" si="129"/>
        <v>►</v>
      </c>
      <c r="C292" s="1190" cm="1">
        <f t="array" ref="C292">SUMPRODUCT(LEN(D292:J292))</f>
        <v>0</v>
      </c>
      <c r="D292" s="207"/>
      <c r="E292" s="212"/>
      <c r="F292" s="212"/>
      <c r="G292" s="212"/>
      <c r="H292" s="212"/>
      <c r="I292" s="212"/>
      <c r="J292" s="213"/>
      <c r="K292" s="528"/>
      <c r="L292" s="120" t="s">
        <v>16</v>
      </c>
      <c r="M292" s="34"/>
      <c r="N292" s="35"/>
      <c r="O292" s="34"/>
      <c r="P292" s="36"/>
      <c r="Q292" s="105"/>
      <c r="R292" s="125"/>
      <c r="S292" s="107"/>
      <c r="T292" s="108"/>
      <c r="U292" s="1290"/>
      <c r="V292" s="111"/>
      <c r="W292" s="111"/>
      <c r="X292" s="112"/>
      <c r="Y292" s="122"/>
      <c r="Z292" s="114"/>
      <c r="AA292" s="127"/>
      <c r="AB292" s="116"/>
      <c r="AC292" s="139"/>
      <c r="AD292" s="1230" t="str">
        <f t="shared" si="145"/>
        <v>►</v>
      </c>
      <c r="AE292" s="1231" t="str">
        <f t="shared" si="128"/>
        <v/>
      </c>
      <c r="AF292" s="1232">
        <f t="shared" si="131"/>
        <v>0</v>
      </c>
      <c r="AG292" s="1252">
        <f t="shared" si="136"/>
        <v>0</v>
      </c>
      <c r="AH292" s="1234">
        <f t="shared" si="137"/>
        <v>0</v>
      </c>
      <c r="AI292" s="1235">
        <f t="shared" si="138"/>
        <v>0</v>
      </c>
      <c r="AJ292" s="1235">
        <f t="shared" si="126"/>
        <v>0</v>
      </c>
      <c r="AK292" s="1237">
        <f t="shared" si="132"/>
        <v>0</v>
      </c>
      <c r="AL292" s="1238">
        <f t="shared" si="127"/>
        <v>0</v>
      </c>
      <c r="AM292" s="1268"/>
      <c r="AN292" s="1240" t="str">
        <f t="shared" si="144"/>
        <v/>
      </c>
      <c r="AO292" s="1241">
        <f t="shared" si="139"/>
        <v>0</v>
      </c>
      <c r="AP292" s="1242">
        <f t="shared" si="133"/>
        <v>0</v>
      </c>
      <c r="AQ292" s="1269" cm="1">
        <f t="array" ref="AQ292">IF(AF292&lt;&gt;1,0,IF(OR(AO292="",N(AO292)&lt;=0.000000001),"",IF(OR(AI292="",N(AI292)&lt;=0.000000001),0,IF(ISNUMBER(AO292),IFERROR(_xlfn.LET(_xlpm.r,_xlfn.XLOOKUP(U292,$BD$15:$BD$62,ROW($BD$15:$BD$62),_xlfn.XLOOKUP(U292,$BE$15:$BE$62,ROW($BE$15:$BE$62),_xlfn.XLOOKUP(U292,$BF$15:$BF$62,ROW($BF$15:$BF$62),""))),_xlpm.p,_xlpm.r-MIN(ROW($BD$15:$BD$62))+1,_xlpm.f,INDEX($BG$15:$BG$62,_xlpm.p),_xlpm.u,INDEX($BH$15:$BH$62,_xlpm.p),_xlpm.s,INDEX($BJ$15:$BJ$62,_xlpm.p),_xlpm.q,N(AO292)/_xlpm.f,IF(_xlpm.q&gt;=_xlpm.s,ROUND(_xlpm.q,1)&amp;" "&amp;U292&amp;" = "&amp;ROUND(_xlpm.q*_xlpm.f,1)&amp;" "&amp;_xlpm.u,ROUND(_xlpm.q,1)&amp;" "&amp;U292)),""),""))))</f>
        <v>0</v>
      </c>
      <c r="AR292" s="1259"/>
      <c r="AS292" s="1241">
        <f t="shared" si="124"/>
        <v>0</v>
      </c>
      <c r="AT292" s="1242" t="str">
        <f t="shared" si="140"/>
        <v/>
      </c>
      <c r="AU292" s="1245">
        <f t="shared" si="143"/>
        <v>0</v>
      </c>
      <c r="AV292" s="1246" t="str">
        <f t="shared" si="141"/>
        <v/>
      </c>
      <c r="AW292" s="1247"/>
      <c r="AX292" s="1248">
        <f t="shared" si="134"/>
        <v>0</v>
      </c>
      <c r="AY292" s="1249" t="str">
        <f t="shared" si="125"/>
        <v/>
      </c>
      <c r="AZ292" s="276" t="s">
        <v>22</v>
      </c>
      <c r="BA292" s="1221">
        <f t="shared" si="135"/>
        <v>0</v>
      </c>
      <c r="BB292" s="1222">
        <f t="shared" si="142"/>
        <v>0</v>
      </c>
      <c r="BC292"/>
      <c r="BD292" s="877"/>
      <c r="BE292" s="877"/>
      <c r="BF292" s="877"/>
      <c r="BG292" s="877"/>
      <c r="BH292" s="877"/>
      <c r="BI292" s="877"/>
      <c r="BJ292" s="877"/>
      <c r="BK292" s="877"/>
      <c r="BL292"/>
      <c r="BM292"/>
      <c r="BN292"/>
      <c r="BO292"/>
      <c r="BP292"/>
      <c r="BQ292"/>
      <c r="BR292" s="1153" t="str">
        <f t="shared" si="130"/>
        <v>►</v>
      </c>
      <c r="BS292"/>
      <c r="BT292"/>
      <c r="BU292"/>
      <c r="BV292"/>
      <c r="BW292"/>
      <c r="BY292"/>
      <c r="BZ292"/>
      <c r="CA292"/>
      <c r="CB292"/>
      <c r="CC292"/>
      <c r="CD292"/>
      <c r="CE292"/>
      <c r="CG292"/>
      <c r="CH292"/>
      <c r="CI292"/>
      <c r="CJ292"/>
      <c r="CK292"/>
      <c r="CL292"/>
      <c r="CM292"/>
      <c r="CO292"/>
      <c r="CP292"/>
      <c r="CQ292"/>
      <c r="CR292"/>
      <c r="CS292"/>
      <c r="CT292"/>
      <c r="CU292"/>
      <c r="CW292" s="3">
        <v>1</v>
      </c>
      <c r="CX292" s="877"/>
      <c r="CY292" s="877"/>
    </row>
    <row r="293" spans="1:103" s="1024" customFormat="1" ht="21" customHeight="1">
      <c r="A293" s="1129" t="s">
        <v>22</v>
      </c>
      <c r="B293" s="1145" t="str">
        <f t="shared" si="129"/>
        <v>►</v>
      </c>
      <c r="C293" s="1190" cm="1">
        <f t="array" ref="C293">SUMPRODUCT(LEN(D293:J293))</f>
        <v>0</v>
      </c>
      <c r="D293" s="207"/>
      <c r="E293" s="212"/>
      <c r="F293" s="212"/>
      <c r="G293" s="212"/>
      <c r="H293" s="212"/>
      <c r="I293" s="212"/>
      <c r="J293" s="213"/>
      <c r="K293" s="528"/>
      <c r="L293" s="120" t="s">
        <v>16</v>
      </c>
      <c r="M293" s="34"/>
      <c r="N293" s="35"/>
      <c r="O293" s="34"/>
      <c r="P293" s="36"/>
      <c r="Q293" s="105"/>
      <c r="R293" s="125"/>
      <c r="S293" s="107"/>
      <c r="T293" s="108"/>
      <c r="U293" s="1290"/>
      <c r="V293" s="111"/>
      <c r="W293" s="111"/>
      <c r="X293" s="112"/>
      <c r="Y293" s="122"/>
      <c r="Z293" s="114"/>
      <c r="AA293" s="127"/>
      <c r="AB293" s="116"/>
      <c r="AC293" s="139"/>
      <c r="AD293" s="1230" t="str">
        <f t="shared" si="145"/>
        <v>►</v>
      </c>
      <c r="AE293" s="1231" t="str">
        <f t="shared" si="128"/>
        <v/>
      </c>
      <c r="AF293" s="1232">
        <f t="shared" si="131"/>
        <v>0</v>
      </c>
      <c r="AG293" s="1252">
        <f t="shared" si="136"/>
        <v>0</v>
      </c>
      <c r="AH293" s="1234">
        <f t="shared" si="137"/>
        <v>0</v>
      </c>
      <c r="AI293" s="1235">
        <f t="shared" si="138"/>
        <v>0</v>
      </c>
      <c r="AJ293" s="1235">
        <f t="shared" si="126"/>
        <v>0</v>
      </c>
      <c r="AK293" s="1253">
        <f t="shared" si="132"/>
        <v>0</v>
      </c>
      <c r="AL293" s="1254">
        <f t="shared" si="127"/>
        <v>0</v>
      </c>
      <c r="AM293" s="1268"/>
      <c r="AN293" s="1255" t="str">
        <f t="shared" si="144"/>
        <v/>
      </c>
      <c r="AO293" s="1256">
        <f t="shared" si="139"/>
        <v>0</v>
      </c>
      <c r="AP293" s="1257">
        <f t="shared" si="133"/>
        <v>0</v>
      </c>
      <c r="AQ293" s="1271" cm="1">
        <f t="array" ref="AQ293">IF(AF293&lt;&gt;1,0,IF(OR(AO293="",N(AO293)&lt;=0.000000001),"",IF(OR(AI293="",N(AI293)&lt;=0.000000001),0,IF(ISNUMBER(AO293),IFERROR(_xlfn.LET(_xlpm.r,_xlfn.XLOOKUP(U293,$BD$15:$BD$62,ROW($BD$15:$BD$62),_xlfn.XLOOKUP(U293,$BE$15:$BE$62,ROW($BE$15:$BE$62),_xlfn.XLOOKUP(U293,$BF$15:$BF$62,ROW($BF$15:$BF$62),""))),_xlpm.p,_xlpm.r-MIN(ROW($BD$15:$BD$62))+1,_xlpm.f,INDEX($BG$15:$BG$62,_xlpm.p),_xlpm.u,INDEX($BH$15:$BH$62,_xlpm.p),_xlpm.s,INDEX($BJ$15:$BJ$62,_xlpm.p),_xlpm.q,N(AO293)/_xlpm.f,IF(_xlpm.q&gt;=_xlpm.s,ROUND(_xlpm.q,1)&amp;" "&amp;U293&amp;" = "&amp;ROUND(_xlpm.q*_xlpm.f,1)&amp;" "&amp;_xlpm.u,ROUND(_xlpm.q,1)&amp;" "&amp;U293)),""),""))))</f>
        <v>0</v>
      </c>
      <c r="AR293" s="1259"/>
      <c r="AS293" s="1256">
        <f t="shared" si="124"/>
        <v>0</v>
      </c>
      <c r="AT293" s="1257" t="str">
        <f t="shared" si="140"/>
        <v/>
      </c>
      <c r="AU293" s="1260">
        <f t="shared" si="143"/>
        <v>0</v>
      </c>
      <c r="AV293" s="1261" t="str">
        <f t="shared" si="141"/>
        <v/>
      </c>
      <c r="AW293" s="1247"/>
      <c r="AX293" s="1262">
        <f t="shared" si="134"/>
        <v>0</v>
      </c>
      <c r="AY293" s="1249" t="str">
        <f t="shared" si="125"/>
        <v/>
      </c>
      <c r="AZ293" s="276" t="s">
        <v>22</v>
      </c>
      <c r="BA293" s="1221">
        <f t="shared" si="135"/>
        <v>0</v>
      </c>
      <c r="BB293" s="1222">
        <f t="shared" si="142"/>
        <v>0</v>
      </c>
      <c r="BC293"/>
      <c r="BD293" s="877"/>
      <c r="BE293" s="877"/>
      <c r="BF293" s="877"/>
      <c r="BG293" s="877"/>
      <c r="BH293" s="877"/>
      <c r="BI293" s="877"/>
      <c r="BJ293" s="877"/>
      <c r="BK293" s="877"/>
      <c r="BL293"/>
      <c r="BM293"/>
      <c r="BN293"/>
      <c r="BO293"/>
      <c r="BP293"/>
      <c r="BQ293"/>
      <c r="BR293" s="1153" t="str">
        <f t="shared" si="130"/>
        <v>►</v>
      </c>
      <c r="BS293"/>
      <c r="BT293"/>
      <c r="BU293"/>
      <c r="BV293"/>
      <c r="BW293"/>
      <c r="BY293"/>
      <c r="BZ293"/>
      <c r="CA293"/>
      <c r="CB293"/>
      <c r="CC293"/>
      <c r="CD293"/>
      <c r="CE293"/>
      <c r="CG293"/>
      <c r="CH293"/>
      <c r="CI293"/>
      <c r="CJ293"/>
      <c r="CK293"/>
      <c r="CL293"/>
      <c r="CM293"/>
      <c r="CO293"/>
      <c r="CP293"/>
      <c r="CQ293"/>
      <c r="CR293"/>
      <c r="CS293"/>
      <c r="CT293"/>
      <c r="CU293"/>
      <c r="CW293" s="3">
        <v>1</v>
      </c>
      <c r="CX293" s="877"/>
      <c r="CY293" s="877"/>
    </row>
    <row r="294" spans="1:103" s="1024" customFormat="1" ht="21" customHeight="1">
      <c r="A294" s="1129" t="s">
        <v>22</v>
      </c>
      <c r="B294" s="1145" t="str">
        <f t="shared" si="129"/>
        <v>►</v>
      </c>
      <c r="C294" s="1190" cm="1">
        <f t="array" ref="C294">SUMPRODUCT(LEN(D294:J294))</f>
        <v>0</v>
      </c>
      <c r="D294" s="207"/>
      <c r="E294" s="212"/>
      <c r="F294" s="212"/>
      <c r="G294" s="212"/>
      <c r="H294" s="212"/>
      <c r="I294" s="212"/>
      <c r="J294" s="213"/>
      <c r="K294" s="528"/>
      <c r="L294" s="120" t="s">
        <v>16</v>
      </c>
      <c r="M294" s="34"/>
      <c r="N294" s="35"/>
      <c r="O294" s="34"/>
      <c r="P294" s="36"/>
      <c r="Q294" s="105"/>
      <c r="R294" s="125"/>
      <c r="S294" s="107"/>
      <c r="T294" s="108"/>
      <c r="U294" s="1290"/>
      <c r="V294" s="111"/>
      <c r="W294" s="111"/>
      <c r="X294" s="112"/>
      <c r="Y294" s="122"/>
      <c r="Z294" s="114"/>
      <c r="AA294" s="127"/>
      <c r="AB294" s="116"/>
      <c r="AC294" s="139"/>
      <c r="AD294" s="1230" t="str">
        <f t="shared" si="145"/>
        <v>►</v>
      </c>
      <c r="AE294" s="1231" t="str">
        <f t="shared" si="128"/>
        <v/>
      </c>
      <c r="AF294" s="1232">
        <f t="shared" si="131"/>
        <v>0</v>
      </c>
      <c r="AG294" s="1252">
        <f t="shared" si="136"/>
        <v>0</v>
      </c>
      <c r="AH294" s="1234">
        <f t="shared" si="137"/>
        <v>0</v>
      </c>
      <c r="AI294" s="1235">
        <f t="shared" si="138"/>
        <v>0</v>
      </c>
      <c r="AJ294" s="1235">
        <f t="shared" si="126"/>
        <v>0</v>
      </c>
      <c r="AK294" s="1237">
        <f t="shared" si="132"/>
        <v>0</v>
      </c>
      <c r="AL294" s="1238">
        <f t="shared" si="127"/>
        <v>0</v>
      </c>
      <c r="AM294" s="1268"/>
      <c r="AN294" s="1240" t="str">
        <f t="shared" si="144"/>
        <v/>
      </c>
      <c r="AO294" s="1241">
        <f t="shared" si="139"/>
        <v>0</v>
      </c>
      <c r="AP294" s="1242">
        <f t="shared" si="133"/>
        <v>0</v>
      </c>
      <c r="AQ294" s="1269" cm="1">
        <f t="array" ref="AQ294">IF(AF294&lt;&gt;1,0,IF(OR(AO294="",N(AO294)&lt;=0.000000001),"",IF(OR(AI294="",N(AI294)&lt;=0.000000001),0,IF(ISNUMBER(AO294),IFERROR(_xlfn.LET(_xlpm.r,_xlfn.XLOOKUP(U294,$BD$15:$BD$62,ROW($BD$15:$BD$62),_xlfn.XLOOKUP(U294,$BE$15:$BE$62,ROW($BE$15:$BE$62),_xlfn.XLOOKUP(U294,$BF$15:$BF$62,ROW($BF$15:$BF$62),""))),_xlpm.p,_xlpm.r-MIN(ROW($BD$15:$BD$62))+1,_xlpm.f,INDEX($BG$15:$BG$62,_xlpm.p),_xlpm.u,INDEX($BH$15:$BH$62,_xlpm.p),_xlpm.s,INDEX($BJ$15:$BJ$62,_xlpm.p),_xlpm.q,N(AO294)/_xlpm.f,IF(_xlpm.q&gt;=_xlpm.s,ROUND(_xlpm.q,1)&amp;" "&amp;U294&amp;" = "&amp;ROUND(_xlpm.q*_xlpm.f,1)&amp;" "&amp;_xlpm.u,ROUND(_xlpm.q,1)&amp;" "&amp;U294)),""),""))))</f>
        <v>0</v>
      </c>
      <c r="AR294" s="1259"/>
      <c r="AS294" s="1241">
        <f t="shared" si="124"/>
        <v>0</v>
      </c>
      <c r="AT294" s="1242" t="str">
        <f t="shared" si="140"/>
        <v/>
      </c>
      <c r="AU294" s="1245">
        <f t="shared" si="143"/>
        <v>0</v>
      </c>
      <c r="AV294" s="1246" t="str">
        <f t="shared" si="141"/>
        <v/>
      </c>
      <c r="AW294" s="1247"/>
      <c r="AX294" s="1248">
        <f t="shared" si="134"/>
        <v>0</v>
      </c>
      <c r="AY294" s="1249" t="str">
        <f t="shared" si="125"/>
        <v/>
      </c>
      <c r="AZ294" s="276" t="s">
        <v>22</v>
      </c>
      <c r="BA294" s="1221">
        <f t="shared" si="135"/>
        <v>0</v>
      </c>
      <c r="BB294" s="1222">
        <f t="shared" si="142"/>
        <v>0</v>
      </c>
      <c r="BC294"/>
      <c r="BD294" s="877"/>
      <c r="BE294" s="877"/>
      <c r="BF294" s="877"/>
      <c r="BG294" s="877"/>
      <c r="BH294" s="877"/>
      <c r="BI294" s="877"/>
      <c r="BJ294" s="877"/>
      <c r="BK294" s="877"/>
      <c r="BL294"/>
      <c r="BM294"/>
      <c r="BN294"/>
      <c r="BO294"/>
      <c r="BP294"/>
      <c r="BQ294"/>
      <c r="BR294" s="1153" t="str">
        <f t="shared" si="130"/>
        <v>►</v>
      </c>
      <c r="BS294"/>
      <c r="BT294"/>
      <c r="BU294"/>
      <c r="BV294"/>
      <c r="BW294"/>
      <c r="BY294"/>
      <c r="BZ294"/>
      <c r="CA294"/>
      <c r="CB294"/>
      <c r="CC294"/>
      <c r="CD294"/>
      <c r="CE294"/>
      <c r="CG294"/>
      <c r="CH294"/>
      <c r="CI294"/>
      <c r="CJ294"/>
      <c r="CK294"/>
      <c r="CL294"/>
      <c r="CM294"/>
      <c r="CO294"/>
      <c r="CP294"/>
      <c r="CQ294"/>
      <c r="CR294"/>
      <c r="CS294"/>
      <c r="CT294"/>
      <c r="CU294"/>
      <c r="CW294" s="3">
        <v>1</v>
      </c>
      <c r="CX294" s="877"/>
      <c r="CY294" s="877"/>
    </row>
    <row r="295" spans="1:103" s="1024" customFormat="1" ht="21" customHeight="1">
      <c r="A295" s="1129" t="s">
        <v>22</v>
      </c>
      <c r="B295" s="1145" t="str">
        <f t="shared" si="129"/>
        <v>►</v>
      </c>
      <c r="C295" s="1190" cm="1">
        <f t="array" ref="C295">SUMPRODUCT(LEN(D295:J295))</f>
        <v>0</v>
      </c>
      <c r="D295" s="207"/>
      <c r="E295" s="212"/>
      <c r="F295" s="212"/>
      <c r="G295" s="212"/>
      <c r="H295" s="212"/>
      <c r="I295" s="212"/>
      <c r="J295" s="213"/>
      <c r="K295" s="528"/>
      <c r="L295" s="120" t="s">
        <v>16</v>
      </c>
      <c r="M295" s="34"/>
      <c r="N295" s="35"/>
      <c r="O295" s="34"/>
      <c r="P295" s="36"/>
      <c r="Q295" s="105"/>
      <c r="R295" s="125"/>
      <c r="S295" s="107"/>
      <c r="T295" s="108"/>
      <c r="U295" s="1290"/>
      <c r="V295" s="111"/>
      <c r="W295" s="111"/>
      <c r="X295" s="112"/>
      <c r="Y295" s="122"/>
      <c r="Z295" s="114"/>
      <c r="AA295" s="127"/>
      <c r="AB295" s="116"/>
      <c r="AC295" s="139"/>
      <c r="AD295" s="1230" t="str">
        <f t="shared" si="145"/>
        <v>►</v>
      </c>
      <c r="AE295" s="1231" t="str">
        <f t="shared" si="128"/>
        <v/>
      </c>
      <c r="AF295" s="1232">
        <f t="shared" si="131"/>
        <v>0</v>
      </c>
      <c r="AG295" s="1252">
        <f t="shared" si="136"/>
        <v>0</v>
      </c>
      <c r="AH295" s="1234">
        <f t="shared" si="137"/>
        <v>0</v>
      </c>
      <c r="AI295" s="1235">
        <f t="shared" si="138"/>
        <v>0</v>
      </c>
      <c r="AJ295" s="1235">
        <f t="shared" si="126"/>
        <v>0</v>
      </c>
      <c r="AK295" s="1253">
        <f t="shared" si="132"/>
        <v>0</v>
      </c>
      <c r="AL295" s="1254">
        <f t="shared" si="127"/>
        <v>0</v>
      </c>
      <c r="AM295" s="1268"/>
      <c r="AN295" s="1255" t="str">
        <f t="shared" si="144"/>
        <v/>
      </c>
      <c r="AO295" s="1256">
        <f t="shared" si="139"/>
        <v>0</v>
      </c>
      <c r="AP295" s="1257">
        <f t="shared" si="133"/>
        <v>0</v>
      </c>
      <c r="AQ295" s="1271" cm="1">
        <f t="array" ref="AQ295">IF(AF295&lt;&gt;1,0,IF(OR(AO295="",N(AO295)&lt;=0.000000001),"",IF(OR(AI295="",N(AI295)&lt;=0.000000001),0,IF(ISNUMBER(AO295),IFERROR(_xlfn.LET(_xlpm.r,_xlfn.XLOOKUP(U295,$BD$15:$BD$62,ROW($BD$15:$BD$62),_xlfn.XLOOKUP(U295,$BE$15:$BE$62,ROW($BE$15:$BE$62),_xlfn.XLOOKUP(U295,$BF$15:$BF$62,ROW($BF$15:$BF$62),""))),_xlpm.p,_xlpm.r-MIN(ROW($BD$15:$BD$62))+1,_xlpm.f,INDEX($BG$15:$BG$62,_xlpm.p),_xlpm.u,INDEX($BH$15:$BH$62,_xlpm.p),_xlpm.s,INDEX($BJ$15:$BJ$62,_xlpm.p),_xlpm.q,N(AO295)/_xlpm.f,IF(_xlpm.q&gt;=_xlpm.s,ROUND(_xlpm.q,1)&amp;" "&amp;U295&amp;" = "&amp;ROUND(_xlpm.q*_xlpm.f,1)&amp;" "&amp;_xlpm.u,ROUND(_xlpm.q,1)&amp;" "&amp;U295)),""),""))))</f>
        <v>0</v>
      </c>
      <c r="AR295" s="1259"/>
      <c r="AS295" s="1256">
        <f t="shared" si="124"/>
        <v>0</v>
      </c>
      <c r="AT295" s="1257" t="str">
        <f t="shared" si="140"/>
        <v/>
      </c>
      <c r="AU295" s="1260">
        <f t="shared" si="143"/>
        <v>0</v>
      </c>
      <c r="AV295" s="1261" t="str">
        <f t="shared" si="141"/>
        <v/>
      </c>
      <c r="AW295" s="1247"/>
      <c r="AX295" s="1262">
        <f t="shared" si="134"/>
        <v>0</v>
      </c>
      <c r="AY295" s="1249" t="str">
        <f t="shared" si="125"/>
        <v/>
      </c>
      <c r="AZ295" s="276" t="s">
        <v>22</v>
      </c>
      <c r="BA295" s="1221">
        <f t="shared" si="135"/>
        <v>0</v>
      </c>
      <c r="BB295" s="1222">
        <f t="shared" si="142"/>
        <v>0</v>
      </c>
      <c r="BC295"/>
      <c r="BD295" s="877"/>
      <c r="BE295" s="877"/>
      <c r="BF295" s="877"/>
      <c r="BG295" s="877"/>
      <c r="BH295" s="877"/>
      <c r="BI295" s="877"/>
      <c r="BJ295" s="877"/>
      <c r="BK295" s="877"/>
      <c r="BL295"/>
      <c r="BM295"/>
      <c r="BN295"/>
      <c r="BO295"/>
      <c r="BP295"/>
      <c r="BQ295"/>
      <c r="BR295" s="1153" t="str">
        <f t="shared" si="130"/>
        <v>►</v>
      </c>
      <c r="BS295"/>
      <c r="BT295"/>
      <c r="BU295"/>
      <c r="BV295"/>
      <c r="BW295"/>
      <c r="BY295"/>
      <c r="BZ295"/>
      <c r="CA295"/>
      <c r="CB295"/>
      <c r="CC295"/>
      <c r="CD295"/>
      <c r="CE295"/>
      <c r="CG295"/>
      <c r="CH295"/>
      <c r="CI295"/>
      <c r="CJ295"/>
      <c r="CK295"/>
      <c r="CL295"/>
      <c r="CM295"/>
      <c r="CO295"/>
      <c r="CP295"/>
      <c r="CQ295"/>
      <c r="CR295"/>
      <c r="CS295"/>
      <c r="CT295"/>
      <c r="CU295"/>
      <c r="CW295" s="3">
        <v>1</v>
      </c>
      <c r="CX295" s="877"/>
      <c r="CY295" s="877"/>
    </row>
    <row r="296" spans="1:103" s="1024" customFormat="1" ht="21" customHeight="1">
      <c r="A296" s="1129" t="s">
        <v>22</v>
      </c>
      <c r="B296" s="1145" t="str">
        <f t="shared" si="129"/>
        <v>►</v>
      </c>
      <c r="C296" s="1190" cm="1">
        <f t="array" ref="C296">SUMPRODUCT(LEN(D296:J296))</f>
        <v>0</v>
      </c>
      <c r="D296" s="207"/>
      <c r="E296" s="212"/>
      <c r="F296" s="212"/>
      <c r="G296" s="212"/>
      <c r="H296" s="212"/>
      <c r="I296" s="212"/>
      <c r="J296" s="213"/>
      <c r="K296" s="528"/>
      <c r="L296" s="120" t="s">
        <v>16</v>
      </c>
      <c r="M296" s="34"/>
      <c r="N296" s="35"/>
      <c r="O296" s="34"/>
      <c r="P296" s="36"/>
      <c r="Q296" s="105"/>
      <c r="R296" s="125"/>
      <c r="S296" s="107"/>
      <c r="T296" s="108"/>
      <c r="U296" s="1290"/>
      <c r="V296" s="111"/>
      <c r="W296" s="111"/>
      <c r="X296" s="112"/>
      <c r="Y296" s="122"/>
      <c r="Z296" s="114"/>
      <c r="AA296" s="127"/>
      <c r="AB296" s="116"/>
      <c r="AC296" s="139"/>
      <c r="AD296" s="1230" t="str">
        <f t="shared" si="145"/>
        <v>►</v>
      </c>
      <c r="AE296" s="1231" t="str">
        <f t="shared" si="128"/>
        <v/>
      </c>
      <c r="AF296" s="1232">
        <f t="shared" si="131"/>
        <v>0</v>
      </c>
      <c r="AG296" s="1252">
        <f t="shared" si="136"/>
        <v>0</v>
      </c>
      <c r="AH296" s="1234">
        <f t="shared" si="137"/>
        <v>0</v>
      </c>
      <c r="AI296" s="1235">
        <f t="shared" si="138"/>
        <v>0</v>
      </c>
      <c r="AJ296" s="1235">
        <f t="shared" si="126"/>
        <v>0</v>
      </c>
      <c r="AK296" s="1237">
        <f t="shared" si="132"/>
        <v>0</v>
      </c>
      <c r="AL296" s="1238">
        <f t="shared" si="127"/>
        <v>0</v>
      </c>
      <c r="AM296" s="1268"/>
      <c r="AN296" s="1240" t="str">
        <f t="shared" si="144"/>
        <v/>
      </c>
      <c r="AO296" s="1241">
        <f t="shared" si="139"/>
        <v>0</v>
      </c>
      <c r="AP296" s="1242">
        <f t="shared" si="133"/>
        <v>0</v>
      </c>
      <c r="AQ296" s="1269" cm="1">
        <f t="array" ref="AQ296">IF(AF296&lt;&gt;1,0,IF(OR(AO296="",N(AO296)&lt;=0.000000001),"",IF(OR(AI296="",N(AI296)&lt;=0.000000001),0,IF(ISNUMBER(AO296),IFERROR(_xlfn.LET(_xlpm.r,_xlfn.XLOOKUP(U296,$BD$15:$BD$62,ROW($BD$15:$BD$62),_xlfn.XLOOKUP(U296,$BE$15:$BE$62,ROW($BE$15:$BE$62),_xlfn.XLOOKUP(U296,$BF$15:$BF$62,ROW($BF$15:$BF$62),""))),_xlpm.p,_xlpm.r-MIN(ROW($BD$15:$BD$62))+1,_xlpm.f,INDEX($BG$15:$BG$62,_xlpm.p),_xlpm.u,INDEX($BH$15:$BH$62,_xlpm.p),_xlpm.s,INDEX($BJ$15:$BJ$62,_xlpm.p),_xlpm.q,N(AO296)/_xlpm.f,IF(_xlpm.q&gt;=_xlpm.s,ROUND(_xlpm.q,1)&amp;" "&amp;U296&amp;" = "&amp;ROUND(_xlpm.q*_xlpm.f,1)&amp;" "&amp;_xlpm.u,ROUND(_xlpm.q,1)&amp;" "&amp;U296)),""),""))))</f>
        <v>0</v>
      </c>
      <c r="AR296" s="1259"/>
      <c r="AS296" s="1241">
        <f t="shared" si="124"/>
        <v>0</v>
      </c>
      <c r="AT296" s="1242" t="str">
        <f t="shared" si="140"/>
        <v/>
      </c>
      <c r="AU296" s="1245">
        <f t="shared" si="143"/>
        <v>0</v>
      </c>
      <c r="AV296" s="1246" t="str">
        <f t="shared" si="141"/>
        <v/>
      </c>
      <c r="AW296" s="1247"/>
      <c r="AX296" s="1248">
        <f t="shared" si="134"/>
        <v>0</v>
      </c>
      <c r="AY296" s="1249" t="str">
        <f t="shared" si="125"/>
        <v/>
      </c>
      <c r="AZ296" s="276" t="s">
        <v>22</v>
      </c>
      <c r="BA296" s="1221">
        <f t="shared" si="135"/>
        <v>0</v>
      </c>
      <c r="BB296" s="1222">
        <f t="shared" si="142"/>
        <v>0</v>
      </c>
      <c r="BC296"/>
      <c r="BD296" s="877"/>
      <c r="BE296" s="877"/>
      <c r="BF296" s="877"/>
      <c r="BG296" s="877"/>
      <c r="BH296" s="877"/>
      <c r="BI296" s="877"/>
      <c r="BJ296" s="877"/>
      <c r="BK296" s="877"/>
      <c r="BL296"/>
      <c r="BM296"/>
      <c r="BN296"/>
      <c r="BO296"/>
      <c r="BP296"/>
      <c r="BQ296"/>
      <c r="BR296" s="1153" t="str">
        <f t="shared" si="130"/>
        <v>►</v>
      </c>
      <c r="BS296"/>
      <c r="BT296"/>
      <c r="BU296"/>
      <c r="BV296"/>
      <c r="BW296"/>
      <c r="BY296"/>
      <c r="BZ296"/>
      <c r="CA296"/>
      <c r="CB296"/>
      <c r="CC296"/>
      <c r="CD296"/>
      <c r="CE296"/>
      <c r="CG296"/>
      <c r="CH296"/>
      <c r="CI296"/>
      <c r="CJ296"/>
      <c r="CK296"/>
      <c r="CL296"/>
      <c r="CM296"/>
      <c r="CO296"/>
      <c r="CP296"/>
      <c r="CQ296"/>
      <c r="CR296"/>
      <c r="CS296"/>
      <c r="CT296"/>
      <c r="CU296"/>
      <c r="CW296" s="3">
        <v>1</v>
      </c>
      <c r="CX296" s="877"/>
      <c r="CY296" s="877"/>
    </row>
    <row r="297" spans="1:103" s="1024" customFormat="1" ht="21" customHeight="1">
      <c r="A297" s="1129" t="s">
        <v>22</v>
      </c>
      <c r="B297" s="1145" t="str">
        <f t="shared" si="129"/>
        <v>►</v>
      </c>
      <c r="C297" s="1190" cm="1">
        <f t="array" ref="C297">SUMPRODUCT(LEN(D297:J297))</f>
        <v>0</v>
      </c>
      <c r="D297" s="207"/>
      <c r="E297" s="212"/>
      <c r="F297" s="212"/>
      <c r="G297" s="212"/>
      <c r="H297" s="212"/>
      <c r="I297" s="212"/>
      <c r="J297" s="213"/>
      <c r="K297" s="528"/>
      <c r="L297" s="120" t="s">
        <v>16</v>
      </c>
      <c r="M297" s="34"/>
      <c r="N297" s="35"/>
      <c r="O297" s="34"/>
      <c r="P297" s="36"/>
      <c r="Q297" s="105"/>
      <c r="R297" s="125"/>
      <c r="S297" s="107"/>
      <c r="T297" s="108"/>
      <c r="U297" s="1290"/>
      <c r="V297" s="111"/>
      <c r="W297" s="111"/>
      <c r="X297" s="112"/>
      <c r="Y297" s="122"/>
      <c r="Z297" s="114"/>
      <c r="AA297" s="127"/>
      <c r="AB297" s="116"/>
      <c r="AC297" s="139"/>
      <c r="AD297" s="1230" t="str">
        <f t="shared" si="145"/>
        <v>►</v>
      </c>
      <c r="AE297" s="1231" t="str">
        <f t="shared" si="128"/>
        <v/>
      </c>
      <c r="AF297" s="1232">
        <f t="shared" si="131"/>
        <v>0</v>
      </c>
      <c r="AG297" s="1252">
        <f t="shared" si="136"/>
        <v>0</v>
      </c>
      <c r="AH297" s="1234">
        <f t="shared" si="137"/>
        <v>0</v>
      </c>
      <c r="AI297" s="1235">
        <f t="shared" si="138"/>
        <v>0</v>
      </c>
      <c r="AJ297" s="1235">
        <f t="shared" si="126"/>
        <v>0</v>
      </c>
      <c r="AK297" s="1253">
        <f t="shared" si="132"/>
        <v>0</v>
      </c>
      <c r="AL297" s="1254">
        <f t="shared" si="127"/>
        <v>0</v>
      </c>
      <c r="AM297" s="1268"/>
      <c r="AN297" s="1255" t="str">
        <f t="shared" si="144"/>
        <v/>
      </c>
      <c r="AO297" s="1256">
        <f t="shared" si="139"/>
        <v>0</v>
      </c>
      <c r="AP297" s="1257">
        <f t="shared" si="133"/>
        <v>0</v>
      </c>
      <c r="AQ297" s="1271" cm="1">
        <f t="array" ref="AQ297">IF(AF297&lt;&gt;1,0,IF(OR(AO297="",N(AO297)&lt;=0.000000001),"",IF(OR(AI297="",N(AI297)&lt;=0.000000001),0,IF(ISNUMBER(AO297),IFERROR(_xlfn.LET(_xlpm.r,_xlfn.XLOOKUP(U297,$BD$15:$BD$62,ROW($BD$15:$BD$62),_xlfn.XLOOKUP(U297,$BE$15:$BE$62,ROW($BE$15:$BE$62),_xlfn.XLOOKUP(U297,$BF$15:$BF$62,ROW($BF$15:$BF$62),""))),_xlpm.p,_xlpm.r-MIN(ROW($BD$15:$BD$62))+1,_xlpm.f,INDEX($BG$15:$BG$62,_xlpm.p),_xlpm.u,INDEX($BH$15:$BH$62,_xlpm.p),_xlpm.s,INDEX($BJ$15:$BJ$62,_xlpm.p),_xlpm.q,N(AO297)/_xlpm.f,IF(_xlpm.q&gt;=_xlpm.s,ROUND(_xlpm.q,1)&amp;" "&amp;U297&amp;" = "&amp;ROUND(_xlpm.q*_xlpm.f,1)&amp;" "&amp;_xlpm.u,ROUND(_xlpm.q,1)&amp;" "&amp;U297)),""),""))))</f>
        <v>0</v>
      </c>
      <c r="AR297" s="1259"/>
      <c r="AS297" s="1256">
        <f t="shared" si="124"/>
        <v>0</v>
      </c>
      <c r="AT297" s="1257" t="str">
        <f t="shared" si="140"/>
        <v/>
      </c>
      <c r="AU297" s="1260">
        <f t="shared" si="143"/>
        <v>0</v>
      </c>
      <c r="AV297" s="1261" t="str">
        <f t="shared" si="141"/>
        <v/>
      </c>
      <c r="AW297" s="1247"/>
      <c r="AX297" s="1262">
        <f t="shared" si="134"/>
        <v>0</v>
      </c>
      <c r="AY297" s="1249" t="str">
        <f t="shared" si="125"/>
        <v/>
      </c>
      <c r="AZ297" s="276" t="s">
        <v>22</v>
      </c>
      <c r="BA297" s="1221">
        <f t="shared" si="135"/>
        <v>0</v>
      </c>
      <c r="BB297" s="1222">
        <f t="shared" si="142"/>
        <v>0</v>
      </c>
      <c r="BC297"/>
      <c r="BD297" s="877"/>
      <c r="BE297" s="877"/>
      <c r="BF297" s="877"/>
      <c r="BG297" s="877"/>
      <c r="BH297" s="877"/>
      <c r="BI297" s="877"/>
      <c r="BJ297" s="877"/>
      <c r="BK297" s="877"/>
      <c r="BL297"/>
      <c r="BM297"/>
      <c r="BN297"/>
      <c r="BO297"/>
      <c r="BP297"/>
      <c r="BQ297"/>
      <c r="BR297" s="1153" t="str">
        <f t="shared" si="130"/>
        <v>►</v>
      </c>
      <c r="BS297"/>
      <c r="BT297"/>
      <c r="BU297"/>
      <c r="BV297"/>
      <c r="BW297"/>
      <c r="BY297"/>
      <c r="BZ297"/>
      <c r="CA297"/>
      <c r="CB297"/>
      <c r="CC297"/>
      <c r="CD297"/>
      <c r="CE297"/>
      <c r="CG297"/>
      <c r="CH297"/>
      <c r="CI297"/>
      <c r="CJ297"/>
      <c r="CK297"/>
      <c r="CL297"/>
      <c r="CM297"/>
      <c r="CO297"/>
      <c r="CP297"/>
      <c r="CQ297"/>
      <c r="CR297"/>
      <c r="CS297"/>
      <c r="CT297"/>
      <c r="CU297"/>
      <c r="CW297" s="3">
        <v>1</v>
      </c>
      <c r="CX297" s="877"/>
      <c r="CY297" s="877"/>
    </row>
    <row r="298" spans="1:103" s="1024" customFormat="1" ht="21" customHeight="1">
      <c r="A298" s="1129" t="s">
        <v>22</v>
      </c>
      <c r="B298" s="1145" t="str">
        <f t="shared" si="129"/>
        <v>►</v>
      </c>
      <c r="C298" s="1190" cm="1">
        <f t="array" ref="C298">SUMPRODUCT(LEN(D298:J298))</f>
        <v>0</v>
      </c>
      <c r="D298" s="207"/>
      <c r="E298" s="212"/>
      <c r="F298" s="212"/>
      <c r="G298" s="212"/>
      <c r="H298" s="212"/>
      <c r="I298" s="212"/>
      <c r="J298" s="213"/>
      <c r="K298" s="528"/>
      <c r="L298" s="120" t="s">
        <v>16</v>
      </c>
      <c r="M298" s="34"/>
      <c r="N298" s="35"/>
      <c r="O298" s="34"/>
      <c r="P298" s="36"/>
      <c r="Q298" s="105"/>
      <c r="R298" s="125"/>
      <c r="S298" s="107"/>
      <c r="T298" s="108"/>
      <c r="U298" s="1290"/>
      <c r="V298" s="111"/>
      <c r="W298" s="111"/>
      <c r="X298" s="112"/>
      <c r="Y298" s="122"/>
      <c r="Z298" s="114"/>
      <c r="AA298" s="127"/>
      <c r="AB298" s="116"/>
      <c r="AC298" s="139"/>
      <c r="AD298" s="1230" t="str">
        <f t="shared" si="145"/>
        <v>►</v>
      </c>
      <c r="AE298" s="1231" t="str">
        <f t="shared" si="128"/>
        <v/>
      </c>
      <c r="AF298" s="1232">
        <f t="shared" si="131"/>
        <v>0</v>
      </c>
      <c r="AG298" s="1252">
        <f t="shared" si="136"/>
        <v>0</v>
      </c>
      <c r="AH298" s="1234">
        <f t="shared" si="137"/>
        <v>0</v>
      </c>
      <c r="AI298" s="1235">
        <f t="shared" si="138"/>
        <v>0</v>
      </c>
      <c r="AJ298" s="1235">
        <f t="shared" si="126"/>
        <v>0</v>
      </c>
      <c r="AK298" s="1237">
        <f t="shared" si="132"/>
        <v>0</v>
      </c>
      <c r="AL298" s="1238">
        <f t="shared" si="127"/>
        <v>0</v>
      </c>
      <c r="AM298" s="1268"/>
      <c r="AN298" s="1240" t="str">
        <f t="shared" si="144"/>
        <v/>
      </c>
      <c r="AO298" s="1241">
        <f t="shared" si="139"/>
        <v>0</v>
      </c>
      <c r="AP298" s="1242">
        <f t="shared" si="133"/>
        <v>0</v>
      </c>
      <c r="AQ298" s="1269" cm="1">
        <f t="array" ref="AQ298">IF(AF298&lt;&gt;1,0,IF(OR(AO298="",N(AO298)&lt;=0.000000001),"",IF(OR(AI298="",N(AI298)&lt;=0.000000001),0,IF(ISNUMBER(AO298),IFERROR(_xlfn.LET(_xlpm.r,_xlfn.XLOOKUP(U298,$BD$15:$BD$62,ROW($BD$15:$BD$62),_xlfn.XLOOKUP(U298,$BE$15:$BE$62,ROW($BE$15:$BE$62),_xlfn.XLOOKUP(U298,$BF$15:$BF$62,ROW($BF$15:$BF$62),""))),_xlpm.p,_xlpm.r-MIN(ROW($BD$15:$BD$62))+1,_xlpm.f,INDEX($BG$15:$BG$62,_xlpm.p),_xlpm.u,INDEX($BH$15:$BH$62,_xlpm.p),_xlpm.s,INDEX($BJ$15:$BJ$62,_xlpm.p),_xlpm.q,N(AO298)/_xlpm.f,IF(_xlpm.q&gt;=_xlpm.s,ROUND(_xlpm.q,1)&amp;" "&amp;U298&amp;" = "&amp;ROUND(_xlpm.q*_xlpm.f,1)&amp;" "&amp;_xlpm.u,ROUND(_xlpm.q,1)&amp;" "&amp;U298)),""),""))))</f>
        <v>0</v>
      </c>
      <c r="AR298" s="1259"/>
      <c r="AS298" s="1241">
        <f t="shared" si="124"/>
        <v>0</v>
      </c>
      <c r="AT298" s="1242" t="str">
        <f t="shared" si="140"/>
        <v/>
      </c>
      <c r="AU298" s="1245">
        <f t="shared" si="143"/>
        <v>0</v>
      </c>
      <c r="AV298" s="1246" t="str">
        <f t="shared" si="141"/>
        <v/>
      </c>
      <c r="AW298" s="1247"/>
      <c r="AX298" s="1248">
        <f t="shared" si="134"/>
        <v>0</v>
      </c>
      <c r="AY298" s="1249" t="str">
        <f t="shared" si="125"/>
        <v/>
      </c>
      <c r="AZ298" s="276" t="s">
        <v>22</v>
      </c>
      <c r="BA298" s="1221">
        <f t="shared" si="135"/>
        <v>0</v>
      </c>
      <c r="BB298" s="1222">
        <f t="shared" si="142"/>
        <v>0</v>
      </c>
      <c r="BC298"/>
      <c r="BD298" s="877"/>
      <c r="BE298" s="877"/>
      <c r="BF298" s="877"/>
      <c r="BG298" s="877"/>
      <c r="BH298" s="877"/>
      <c r="BI298" s="877"/>
      <c r="BJ298" s="877"/>
      <c r="BK298" s="877"/>
      <c r="BL298"/>
      <c r="BM298"/>
      <c r="BN298"/>
      <c r="BO298"/>
      <c r="BP298"/>
      <c r="BQ298"/>
      <c r="BR298" s="1153" t="str">
        <f t="shared" si="130"/>
        <v>►</v>
      </c>
      <c r="BS298"/>
      <c r="BT298"/>
      <c r="BU298"/>
      <c r="BV298"/>
      <c r="BW298"/>
      <c r="BY298"/>
      <c r="BZ298"/>
      <c r="CA298"/>
      <c r="CB298"/>
      <c r="CC298"/>
      <c r="CD298"/>
      <c r="CE298"/>
      <c r="CG298"/>
      <c r="CH298"/>
      <c r="CI298"/>
      <c r="CJ298"/>
      <c r="CK298"/>
      <c r="CL298"/>
      <c r="CM298"/>
      <c r="CO298"/>
      <c r="CP298"/>
      <c r="CQ298"/>
      <c r="CR298"/>
      <c r="CS298"/>
      <c r="CT298"/>
      <c r="CU298"/>
      <c r="CW298" s="3">
        <v>1</v>
      </c>
      <c r="CX298" s="877"/>
      <c r="CY298" s="877"/>
    </row>
    <row r="299" spans="1:103" s="1024" customFormat="1" ht="21" customHeight="1">
      <c r="A299" s="1129" t="s">
        <v>22</v>
      </c>
      <c r="B299" s="1145" t="str">
        <f t="shared" si="129"/>
        <v>►</v>
      </c>
      <c r="C299" s="1190" cm="1">
        <f t="array" ref="C299">SUMPRODUCT(LEN(D299:J299))</f>
        <v>0</v>
      </c>
      <c r="D299" s="207"/>
      <c r="E299" s="212"/>
      <c r="F299" s="212"/>
      <c r="G299" s="212"/>
      <c r="H299" s="212"/>
      <c r="I299" s="212"/>
      <c r="J299" s="213"/>
      <c r="K299" s="528"/>
      <c r="L299" s="120" t="s">
        <v>16</v>
      </c>
      <c r="M299" s="34"/>
      <c r="N299" s="35"/>
      <c r="O299" s="34"/>
      <c r="P299" s="36"/>
      <c r="Q299" s="105"/>
      <c r="R299" s="125"/>
      <c r="S299" s="107"/>
      <c r="T299" s="108"/>
      <c r="U299" s="1290"/>
      <c r="V299" s="111"/>
      <c r="W299" s="111"/>
      <c r="X299" s="112"/>
      <c r="Y299" s="122"/>
      <c r="Z299" s="114"/>
      <c r="AA299" s="127"/>
      <c r="AB299" s="116"/>
      <c r="AC299" s="139"/>
      <c r="AD299" s="1230" t="str">
        <f t="shared" si="145"/>
        <v>►</v>
      </c>
      <c r="AE299" s="1231" t="str">
        <f t="shared" si="128"/>
        <v/>
      </c>
      <c r="AF299" s="1232">
        <f t="shared" si="131"/>
        <v>0</v>
      </c>
      <c r="AG299" s="1252">
        <f t="shared" si="136"/>
        <v>0</v>
      </c>
      <c r="AH299" s="1234">
        <f t="shared" si="137"/>
        <v>0</v>
      </c>
      <c r="AI299" s="1235">
        <f t="shared" si="138"/>
        <v>0</v>
      </c>
      <c r="AJ299" s="1235">
        <f t="shared" si="126"/>
        <v>0</v>
      </c>
      <c r="AK299" s="1253">
        <f t="shared" si="132"/>
        <v>0</v>
      </c>
      <c r="AL299" s="1254">
        <f t="shared" si="127"/>
        <v>0</v>
      </c>
      <c r="AM299" s="1268"/>
      <c r="AN299" s="1255" t="str">
        <f t="shared" si="144"/>
        <v/>
      </c>
      <c r="AO299" s="1256">
        <f t="shared" si="139"/>
        <v>0</v>
      </c>
      <c r="AP299" s="1257">
        <f t="shared" si="133"/>
        <v>0</v>
      </c>
      <c r="AQ299" s="1271" cm="1">
        <f t="array" ref="AQ299">IF(AF299&lt;&gt;1,0,IF(OR(AO299="",N(AO299)&lt;=0.000000001),"",IF(OR(AI299="",N(AI299)&lt;=0.000000001),0,IF(ISNUMBER(AO299),IFERROR(_xlfn.LET(_xlpm.r,_xlfn.XLOOKUP(U299,$BD$15:$BD$62,ROW($BD$15:$BD$62),_xlfn.XLOOKUP(U299,$BE$15:$BE$62,ROW($BE$15:$BE$62),_xlfn.XLOOKUP(U299,$BF$15:$BF$62,ROW($BF$15:$BF$62),""))),_xlpm.p,_xlpm.r-MIN(ROW($BD$15:$BD$62))+1,_xlpm.f,INDEX($BG$15:$BG$62,_xlpm.p),_xlpm.u,INDEX($BH$15:$BH$62,_xlpm.p),_xlpm.s,INDEX($BJ$15:$BJ$62,_xlpm.p),_xlpm.q,N(AO299)/_xlpm.f,IF(_xlpm.q&gt;=_xlpm.s,ROUND(_xlpm.q,1)&amp;" "&amp;U299&amp;" = "&amp;ROUND(_xlpm.q*_xlpm.f,1)&amp;" "&amp;_xlpm.u,ROUND(_xlpm.q,1)&amp;" "&amp;U299)),""),""))))</f>
        <v>0</v>
      </c>
      <c r="AR299" s="1259"/>
      <c r="AS299" s="1256">
        <f t="shared" si="124"/>
        <v>0</v>
      </c>
      <c r="AT299" s="1257" t="str">
        <f t="shared" si="140"/>
        <v/>
      </c>
      <c r="AU299" s="1260">
        <f t="shared" si="143"/>
        <v>0</v>
      </c>
      <c r="AV299" s="1261" t="str">
        <f t="shared" si="141"/>
        <v/>
      </c>
      <c r="AW299" s="1247"/>
      <c r="AX299" s="1262">
        <f t="shared" si="134"/>
        <v>0</v>
      </c>
      <c r="AY299" s="1249" t="str">
        <f t="shared" si="125"/>
        <v/>
      </c>
      <c r="AZ299" s="276" t="s">
        <v>22</v>
      </c>
      <c r="BA299" s="1221">
        <f t="shared" si="135"/>
        <v>0</v>
      </c>
      <c r="BB299" s="1222">
        <f t="shared" si="142"/>
        <v>0</v>
      </c>
      <c r="BC299"/>
      <c r="BD299" s="877"/>
      <c r="BE299" s="877"/>
      <c r="BF299" s="877"/>
      <c r="BG299" s="877"/>
      <c r="BH299" s="877"/>
      <c r="BI299" s="877"/>
      <c r="BJ299" s="877"/>
      <c r="BK299" s="877"/>
      <c r="BL299"/>
      <c r="BM299"/>
      <c r="BN299"/>
      <c r="BO299"/>
      <c r="BP299"/>
      <c r="BQ299"/>
      <c r="BR299" s="1153" t="str">
        <f t="shared" si="130"/>
        <v>►</v>
      </c>
      <c r="BS299"/>
      <c r="BT299"/>
      <c r="BU299"/>
      <c r="BV299"/>
      <c r="BW299"/>
      <c r="BY299"/>
      <c r="BZ299"/>
      <c r="CA299"/>
      <c r="CB299"/>
      <c r="CC299"/>
      <c r="CD299"/>
      <c r="CE299"/>
      <c r="CG299"/>
      <c r="CH299"/>
      <c r="CI299"/>
      <c r="CJ299"/>
      <c r="CK299"/>
      <c r="CL299"/>
      <c r="CM299"/>
      <c r="CO299"/>
      <c r="CP299"/>
      <c r="CQ299"/>
      <c r="CR299"/>
      <c r="CS299"/>
      <c r="CT299"/>
      <c r="CU299"/>
      <c r="CW299" s="3">
        <v>1</v>
      </c>
      <c r="CX299" s="877"/>
      <c r="CY299" s="877"/>
    </row>
    <row r="300" spans="1:103" s="1024" customFormat="1" ht="21" customHeight="1">
      <c r="A300" s="1129" t="s">
        <v>22</v>
      </c>
      <c r="B300" s="1145" t="str">
        <f t="shared" si="129"/>
        <v>►</v>
      </c>
      <c r="C300" s="1190" cm="1">
        <f t="array" ref="C300">SUMPRODUCT(LEN(D300:J300))</f>
        <v>0</v>
      </c>
      <c r="D300" s="207"/>
      <c r="E300" s="212"/>
      <c r="F300" s="212"/>
      <c r="G300" s="212"/>
      <c r="H300" s="212"/>
      <c r="I300" s="212"/>
      <c r="J300" s="213"/>
      <c r="K300" s="528"/>
      <c r="L300" s="120" t="s">
        <v>16</v>
      </c>
      <c r="M300" s="34"/>
      <c r="N300" s="35"/>
      <c r="O300" s="34"/>
      <c r="P300" s="36"/>
      <c r="Q300" s="105"/>
      <c r="R300" s="125"/>
      <c r="S300" s="107"/>
      <c r="T300" s="108"/>
      <c r="U300" s="1290"/>
      <c r="V300" s="111"/>
      <c r="W300" s="111"/>
      <c r="X300" s="112"/>
      <c r="Y300" s="122"/>
      <c r="Z300" s="114"/>
      <c r="AA300" s="127"/>
      <c r="AB300" s="116"/>
      <c r="AC300" s="139"/>
      <c r="AD300" s="1230" t="str">
        <f t="shared" si="145"/>
        <v>►</v>
      </c>
      <c r="AE300" s="1231" t="str">
        <f t="shared" si="128"/>
        <v/>
      </c>
      <c r="AF300" s="1232">
        <f t="shared" si="131"/>
        <v>0</v>
      </c>
      <c r="AG300" s="1252">
        <f t="shared" si="136"/>
        <v>0</v>
      </c>
      <c r="AH300" s="1234">
        <f t="shared" si="137"/>
        <v>0</v>
      </c>
      <c r="AI300" s="1235">
        <f t="shared" si="138"/>
        <v>0</v>
      </c>
      <c r="AJ300" s="1235">
        <f t="shared" si="126"/>
        <v>0</v>
      </c>
      <c r="AK300" s="1237">
        <f t="shared" si="132"/>
        <v>0</v>
      </c>
      <c r="AL300" s="1238">
        <f t="shared" si="127"/>
        <v>0</v>
      </c>
      <c r="AM300" s="1268"/>
      <c r="AN300" s="1240" t="str">
        <f t="shared" si="144"/>
        <v/>
      </c>
      <c r="AO300" s="1241">
        <f t="shared" si="139"/>
        <v>0</v>
      </c>
      <c r="AP300" s="1242">
        <f t="shared" si="133"/>
        <v>0</v>
      </c>
      <c r="AQ300" s="1269" cm="1">
        <f t="array" ref="AQ300">IF(AF300&lt;&gt;1,0,IF(OR(AO300="",N(AO300)&lt;=0.000000001),"",IF(OR(AI300="",N(AI300)&lt;=0.000000001),0,IF(ISNUMBER(AO300),IFERROR(_xlfn.LET(_xlpm.r,_xlfn.XLOOKUP(U300,$BD$15:$BD$62,ROW($BD$15:$BD$62),_xlfn.XLOOKUP(U300,$BE$15:$BE$62,ROW($BE$15:$BE$62),_xlfn.XLOOKUP(U300,$BF$15:$BF$62,ROW($BF$15:$BF$62),""))),_xlpm.p,_xlpm.r-MIN(ROW($BD$15:$BD$62))+1,_xlpm.f,INDEX($BG$15:$BG$62,_xlpm.p),_xlpm.u,INDEX($BH$15:$BH$62,_xlpm.p),_xlpm.s,INDEX($BJ$15:$BJ$62,_xlpm.p),_xlpm.q,N(AO300)/_xlpm.f,IF(_xlpm.q&gt;=_xlpm.s,ROUND(_xlpm.q,1)&amp;" "&amp;U300&amp;" = "&amp;ROUND(_xlpm.q*_xlpm.f,1)&amp;" "&amp;_xlpm.u,ROUND(_xlpm.q,1)&amp;" "&amp;U300)),""),""))))</f>
        <v>0</v>
      </c>
      <c r="AR300" s="1259"/>
      <c r="AS300" s="1241">
        <f t="shared" si="124"/>
        <v>0</v>
      </c>
      <c r="AT300" s="1242" t="str">
        <f t="shared" si="140"/>
        <v/>
      </c>
      <c r="AU300" s="1245">
        <f t="shared" si="143"/>
        <v>0</v>
      </c>
      <c r="AV300" s="1246" t="str">
        <f t="shared" si="141"/>
        <v/>
      </c>
      <c r="AW300" s="1247"/>
      <c r="AX300" s="1248">
        <f t="shared" si="134"/>
        <v>0</v>
      </c>
      <c r="AY300" s="1249" t="str">
        <f t="shared" si="125"/>
        <v/>
      </c>
      <c r="AZ300" s="276" t="s">
        <v>22</v>
      </c>
      <c r="BA300" s="1221">
        <f t="shared" si="135"/>
        <v>0</v>
      </c>
      <c r="BB300" s="1222">
        <f t="shared" si="142"/>
        <v>0</v>
      </c>
      <c r="BC300"/>
      <c r="BD300" s="877"/>
      <c r="BE300" s="877"/>
      <c r="BF300" s="877"/>
      <c r="BG300" s="877"/>
      <c r="BH300" s="877"/>
      <c r="BI300" s="877"/>
      <c r="BJ300" s="877"/>
      <c r="BK300" s="877"/>
      <c r="BL300"/>
      <c r="BM300"/>
      <c r="BN300"/>
      <c r="BO300"/>
      <c r="BP300"/>
      <c r="BQ300"/>
      <c r="BR300" s="1153" t="str">
        <f t="shared" si="130"/>
        <v>►</v>
      </c>
      <c r="BS300"/>
      <c r="BT300"/>
      <c r="BU300"/>
      <c r="BV300"/>
      <c r="BW300"/>
      <c r="BY300"/>
      <c r="BZ300"/>
      <c r="CA300"/>
      <c r="CB300"/>
      <c r="CC300"/>
      <c r="CD300"/>
      <c r="CE300"/>
      <c r="CG300"/>
      <c r="CH300"/>
      <c r="CI300"/>
      <c r="CJ300"/>
      <c r="CK300"/>
      <c r="CL300"/>
      <c r="CM300"/>
      <c r="CO300"/>
      <c r="CP300"/>
      <c r="CQ300"/>
      <c r="CR300"/>
      <c r="CS300"/>
      <c r="CT300"/>
      <c r="CU300"/>
      <c r="CW300" s="3">
        <v>1</v>
      </c>
      <c r="CX300" s="877"/>
      <c r="CY300" s="877"/>
    </row>
    <row r="301" spans="1:103" s="1024" customFormat="1" ht="21" customHeight="1">
      <c r="A301" s="1129" t="s">
        <v>22</v>
      </c>
      <c r="B301" s="1145" t="str">
        <f t="shared" si="129"/>
        <v>►</v>
      </c>
      <c r="C301" s="1190" cm="1">
        <f t="array" ref="C301">SUMPRODUCT(LEN(D301:J301))</f>
        <v>0</v>
      </c>
      <c r="D301" s="207"/>
      <c r="E301" s="212"/>
      <c r="F301" s="212"/>
      <c r="G301" s="212"/>
      <c r="H301" s="212"/>
      <c r="I301" s="212"/>
      <c r="J301" s="213"/>
      <c r="K301" s="528"/>
      <c r="L301" s="120" t="s">
        <v>16</v>
      </c>
      <c r="M301" s="34"/>
      <c r="N301" s="35"/>
      <c r="O301" s="34"/>
      <c r="P301" s="36"/>
      <c r="Q301" s="105"/>
      <c r="R301" s="125"/>
      <c r="S301" s="107"/>
      <c r="T301" s="108"/>
      <c r="U301" s="1290"/>
      <c r="V301" s="111"/>
      <c r="W301" s="111"/>
      <c r="X301" s="112"/>
      <c r="Y301" s="122"/>
      <c r="Z301" s="114"/>
      <c r="AA301" s="127"/>
      <c r="AB301" s="116"/>
      <c r="AC301" s="139"/>
      <c r="AD301" s="1230" t="str">
        <f t="shared" si="145"/>
        <v>►</v>
      </c>
      <c r="AE301" s="1231" t="str">
        <f t="shared" si="128"/>
        <v/>
      </c>
      <c r="AF301" s="1232">
        <f t="shared" si="131"/>
        <v>0</v>
      </c>
      <c r="AG301" s="1252">
        <f t="shared" si="136"/>
        <v>0</v>
      </c>
      <c r="AH301" s="1234">
        <f t="shared" si="137"/>
        <v>0</v>
      </c>
      <c r="AI301" s="1235">
        <f t="shared" si="138"/>
        <v>0</v>
      </c>
      <c r="AJ301" s="1235">
        <f t="shared" si="126"/>
        <v>0</v>
      </c>
      <c r="AK301" s="1253">
        <f t="shared" si="132"/>
        <v>0</v>
      </c>
      <c r="AL301" s="1254">
        <f t="shared" si="127"/>
        <v>0</v>
      </c>
      <c r="AM301" s="1268"/>
      <c r="AN301" s="1255" t="str">
        <f t="shared" si="144"/>
        <v/>
      </c>
      <c r="AO301" s="1256">
        <f t="shared" si="139"/>
        <v>0</v>
      </c>
      <c r="AP301" s="1257">
        <f t="shared" si="133"/>
        <v>0</v>
      </c>
      <c r="AQ301" s="1271" cm="1">
        <f t="array" ref="AQ301">IF(AF301&lt;&gt;1,0,IF(OR(AO301="",N(AO301)&lt;=0.000000001),"",IF(OR(AI301="",N(AI301)&lt;=0.000000001),0,IF(ISNUMBER(AO301),IFERROR(_xlfn.LET(_xlpm.r,_xlfn.XLOOKUP(U301,$BD$15:$BD$62,ROW($BD$15:$BD$62),_xlfn.XLOOKUP(U301,$BE$15:$BE$62,ROW($BE$15:$BE$62),_xlfn.XLOOKUP(U301,$BF$15:$BF$62,ROW($BF$15:$BF$62),""))),_xlpm.p,_xlpm.r-MIN(ROW($BD$15:$BD$62))+1,_xlpm.f,INDEX($BG$15:$BG$62,_xlpm.p),_xlpm.u,INDEX($BH$15:$BH$62,_xlpm.p),_xlpm.s,INDEX($BJ$15:$BJ$62,_xlpm.p),_xlpm.q,N(AO301)/_xlpm.f,IF(_xlpm.q&gt;=_xlpm.s,ROUND(_xlpm.q,1)&amp;" "&amp;U301&amp;" = "&amp;ROUND(_xlpm.q*_xlpm.f,1)&amp;" "&amp;_xlpm.u,ROUND(_xlpm.q,1)&amp;" "&amp;U301)),""),""))))</f>
        <v>0</v>
      </c>
      <c r="AR301" s="1259"/>
      <c r="AS301" s="1256">
        <f t="shared" si="124"/>
        <v>0</v>
      </c>
      <c r="AT301" s="1257" t="str">
        <f t="shared" si="140"/>
        <v/>
      </c>
      <c r="AU301" s="1260">
        <f t="shared" si="143"/>
        <v>0</v>
      </c>
      <c r="AV301" s="1261" t="str">
        <f t="shared" si="141"/>
        <v/>
      </c>
      <c r="AW301" s="1247"/>
      <c r="AX301" s="1262">
        <f t="shared" si="134"/>
        <v>0</v>
      </c>
      <c r="AY301" s="1249" t="str">
        <f t="shared" si="125"/>
        <v/>
      </c>
      <c r="AZ301" s="276" t="s">
        <v>22</v>
      </c>
      <c r="BA301" s="1221">
        <f t="shared" si="135"/>
        <v>0</v>
      </c>
      <c r="BB301" s="1222">
        <f t="shared" si="142"/>
        <v>0</v>
      </c>
      <c r="BC301"/>
      <c r="BD301" s="877"/>
      <c r="BE301" s="877"/>
      <c r="BF301" s="877"/>
      <c r="BG301" s="877"/>
      <c r="BH301" s="877"/>
      <c r="BI301" s="877"/>
      <c r="BJ301" s="877"/>
      <c r="BK301" s="877"/>
      <c r="BL301"/>
      <c r="BM301"/>
      <c r="BN301"/>
      <c r="BO301"/>
      <c r="BP301"/>
      <c r="BQ301"/>
      <c r="BR301" s="1153" t="str">
        <f t="shared" si="130"/>
        <v>►</v>
      </c>
      <c r="BS301"/>
      <c r="BT301"/>
      <c r="BU301"/>
      <c r="BV301"/>
      <c r="BW301"/>
      <c r="BY301"/>
      <c r="BZ301"/>
      <c r="CA301"/>
      <c r="CB301"/>
      <c r="CC301"/>
      <c r="CD301"/>
      <c r="CE301"/>
      <c r="CG301"/>
      <c r="CH301"/>
      <c r="CI301"/>
      <c r="CJ301"/>
      <c r="CK301"/>
      <c r="CL301"/>
      <c r="CM301"/>
      <c r="CO301"/>
      <c r="CP301"/>
      <c r="CQ301"/>
      <c r="CR301"/>
      <c r="CS301"/>
      <c r="CT301"/>
      <c r="CU301"/>
      <c r="CW301" s="3">
        <v>1</v>
      </c>
      <c r="CX301" s="877"/>
      <c r="CY301" s="877"/>
    </row>
    <row r="302" spans="1:103" s="1024" customFormat="1" ht="21" customHeight="1">
      <c r="A302" s="1129" t="s">
        <v>22</v>
      </c>
      <c r="B302" s="1145" t="str">
        <f t="shared" si="129"/>
        <v>►</v>
      </c>
      <c r="C302" s="1190" cm="1">
        <f t="array" ref="C302">SUMPRODUCT(LEN(D302:J302))</f>
        <v>0</v>
      </c>
      <c r="D302" s="207"/>
      <c r="E302" s="212"/>
      <c r="F302" s="212"/>
      <c r="G302" s="212"/>
      <c r="H302" s="212"/>
      <c r="I302" s="212"/>
      <c r="J302" s="213"/>
      <c r="K302" s="528"/>
      <c r="L302" s="120" t="s">
        <v>16</v>
      </c>
      <c r="M302" s="34"/>
      <c r="N302" s="35"/>
      <c r="O302" s="34"/>
      <c r="P302" s="36"/>
      <c r="Q302" s="105"/>
      <c r="R302" s="125"/>
      <c r="S302" s="107"/>
      <c r="T302" s="108"/>
      <c r="U302" s="1290"/>
      <c r="V302" s="111"/>
      <c r="W302" s="111"/>
      <c r="X302" s="112"/>
      <c r="Y302" s="122"/>
      <c r="Z302" s="114"/>
      <c r="AA302" s="127"/>
      <c r="AB302" s="116"/>
      <c r="AC302" s="139"/>
      <c r="AD302" s="1230" t="str">
        <f t="shared" si="145"/>
        <v>►</v>
      </c>
      <c r="AE302" s="1231" t="str">
        <f t="shared" si="128"/>
        <v/>
      </c>
      <c r="AF302" s="1232">
        <f t="shared" si="131"/>
        <v>0</v>
      </c>
      <c r="AG302" s="1252">
        <f t="shared" si="136"/>
        <v>0</v>
      </c>
      <c r="AH302" s="1234">
        <f t="shared" si="137"/>
        <v>0</v>
      </c>
      <c r="AI302" s="1235">
        <f t="shared" si="138"/>
        <v>0</v>
      </c>
      <c r="AJ302" s="1235">
        <f t="shared" si="126"/>
        <v>0</v>
      </c>
      <c r="AK302" s="1237">
        <f t="shared" si="132"/>
        <v>0</v>
      </c>
      <c r="AL302" s="1238">
        <f t="shared" si="127"/>
        <v>0</v>
      </c>
      <c r="AM302" s="1268"/>
      <c r="AN302" s="1240" t="str">
        <f t="shared" si="144"/>
        <v/>
      </c>
      <c r="AO302" s="1241">
        <f t="shared" si="139"/>
        <v>0</v>
      </c>
      <c r="AP302" s="1242">
        <f t="shared" si="133"/>
        <v>0</v>
      </c>
      <c r="AQ302" s="1269" cm="1">
        <f t="array" ref="AQ302">IF(AF302&lt;&gt;1,0,IF(OR(AO302="",N(AO302)&lt;=0.000000001),"",IF(OR(AI302="",N(AI302)&lt;=0.000000001),0,IF(ISNUMBER(AO302),IFERROR(_xlfn.LET(_xlpm.r,_xlfn.XLOOKUP(U302,$BD$15:$BD$62,ROW($BD$15:$BD$62),_xlfn.XLOOKUP(U302,$BE$15:$BE$62,ROW($BE$15:$BE$62),_xlfn.XLOOKUP(U302,$BF$15:$BF$62,ROW($BF$15:$BF$62),""))),_xlpm.p,_xlpm.r-MIN(ROW($BD$15:$BD$62))+1,_xlpm.f,INDEX($BG$15:$BG$62,_xlpm.p),_xlpm.u,INDEX($BH$15:$BH$62,_xlpm.p),_xlpm.s,INDEX($BJ$15:$BJ$62,_xlpm.p),_xlpm.q,N(AO302)/_xlpm.f,IF(_xlpm.q&gt;=_xlpm.s,ROUND(_xlpm.q,1)&amp;" "&amp;U302&amp;" = "&amp;ROUND(_xlpm.q*_xlpm.f,1)&amp;" "&amp;_xlpm.u,ROUND(_xlpm.q,1)&amp;" "&amp;U302)),""),""))))</f>
        <v>0</v>
      </c>
      <c r="AR302" s="1259"/>
      <c r="AS302" s="1241">
        <f t="shared" si="124"/>
        <v>0</v>
      </c>
      <c r="AT302" s="1242" t="str">
        <f t="shared" si="140"/>
        <v/>
      </c>
      <c r="AU302" s="1245">
        <f t="shared" si="143"/>
        <v>0</v>
      </c>
      <c r="AV302" s="1246" t="str">
        <f t="shared" si="141"/>
        <v/>
      </c>
      <c r="AW302" s="1247"/>
      <c r="AX302" s="1248">
        <f t="shared" si="134"/>
        <v>0</v>
      </c>
      <c r="AY302" s="1249" t="str">
        <f t="shared" si="125"/>
        <v/>
      </c>
      <c r="AZ302" s="276" t="s">
        <v>22</v>
      </c>
      <c r="BA302" s="1221">
        <f t="shared" si="135"/>
        <v>0</v>
      </c>
      <c r="BB302" s="1222">
        <f t="shared" si="142"/>
        <v>0</v>
      </c>
      <c r="BC302"/>
      <c r="BD302" s="877"/>
      <c r="BE302" s="877"/>
      <c r="BF302" s="877"/>
      <c r="BG302" s="877"/>
      <c r="BH302" s="877"/>
      <c r="BI302" s="877"/>
      <c r="BJ302" s="877"/>
      <c r="BK302" s="877"/>
      <c r="BL302"/>
      <c r="BM302"/>
      <c r="BN302"/>
      <c r="BO302"/>
      <c r="BP302"/>
      <c r="BQ302"/>
      <c r="BR302" s="1153" t="str">
        <f t="shared" si="130"/>
        <v>►</v>
      </c>
      <c r="BS302"/>
      <c r="BT302"/>
      <c r="BU302"/>
      <c r="BV302"/>
      <c r="BW302"/>
      <c r="BY302"/>
      <c r="BZ302"/>
      <c r="CA302"/>
      <c r="CB302"/>
      <c r="CC302"/>
      <c r="CD302"/>
      <c r="CE302"/>
      <c r="CG302"/>
      <c r="CH302"/>
      <c r="CI302"/>
      <c r="CJ302"/>
      <c r="CK302"/>
      <c r="CL302"/>
      <c r="CM302"/>
      <c r="CO302"/>
      <c r="CP302"/>
      <c r="CQ302"/>
      <c r="CR302"/>
      <c r="CS302"/>
      <c r="CT302"/>
      <c r="CU302"/>
      <c r="CW302" s="3">
        <v>1</v>
      </c>
      <c r="CX302" s="877"/>
      <c r="CY302" s="877"/>
    </row>
    <row r="303" spans="1:103" s="1024" customFormat="1" ht="21" customHeight="1">
      <c r="A303" s="1129" t="s">
        <v>22</v>
      </c>
      <c r="B303" s="1145" t="str">
        <f t="shared" si="129"/>
        <v>►</v>
      </c>
      <c r="C303" s="1190" cm="1">
        <f t="array" ref="C303">SUMPRODUCT(LEN(D303:J303))</f>
        <v>0</v>
      </c>
      <c r="D303" s="207"/>
      <c r="E303" s="212"/>
      <c r="F303" s="212"/>
      <c r="G303" s="212"/>
      <c r="H303" s="212"/>
      <c r="I303" s="212"/>
      <c r="J303" s="213"/>
      <c r="K303" s="528"/>
      <c r="L303" s="120" t="s">
        <v>16</v>
      </c>
      <c r="M303" s="34"/>
      <c r="N303" s="35"/>
      <c r="O303" s="34"/>
      <c r="P303" s="36"/>
      <c r="Q303" s="105"/>
      <c r="R303" s="125"/>
      <c r="S303" s="107"/>
      <c r="T303" s="108"/>
      <c r="U303" s="1290"/>
      <c r="V303" s="111"/>
      <c r="W303" s="111"/>
      <c r="X303" s="112"/>
      <c r="Y303" s="122"/>
      <c r="Z303" s="114"/>
      <c r="AA303" s="127"/>
      <c r="AB303" s="116"/>
      <c r="AC303" s="139"/>
      <c r="AD303" s="1230" t="str">
        <f t="shared" si="145"/>
        <v>►</v>
      </c>
      <c r="AE303" s="1231" t="str">
        <f t="shared" si="128"/>
        <v/>
      </c>
      <c r="AF303" s="1232">
        <f t="shared" si="131"/>
        <v>0</v>
      </c>
      <c r="AG303" s="1252">
        <f t="shared" si="136"/>
        <v>0</v>
      </c>
      <c r="AH303" s="1234">
        <f t="shared" si="137"/>
        <v>0</v>
      </c>
      <c r="AI303" s="1235">
        <f t="shared" si="138"/>
        <v>0</v>
      </c>
      <c r="AJ303" s="1235">
        <f t="shared" si="126"/>
        <v>0</v>
      </c>
      <c r="AK303" s="1253">
        <f t="shared" si="132"/>
        <v>0</v>
      </c>
      <c r="AL303" s="1254">
        <f t="shared" si="127"/>
        <v>0</v>
      </c>
      <c r="AM303" s="1268"/>
      <c r="AN303" s="1255" t="str">
        <f t="shared" si="144"/>
        <v/>
      </c>
      <c r="AO303" s="1256">
        <f t="shared" si="139"/>
        <v>0</v>
      </c>
      <c r="AP303" s="1257">
        <f t="shared" si="133"/>
        <v>0</v>
      </c>
      <c r="AQ303" s="1271" cm="1">
        <f t="array" ref="AQ303">IF(AF303&lt;&gt;1,0,IF(OR(AO303="",N(AO303)&lt;=0.000000001),"",IF(OR(AI303="",N(AI303)&lt;=0.000000001),0,IF(ISNUMBER(AO303),IFERROR(_xlfn.LET(_xlpm.r,_xlfn.XLOOKUP(U303,$BD$15:$BD$62,ROW($BD$15:$BD$62),_xlfn.XLOOKUP(U303,$BE$15:$BE$62,ROW($BE$15:$BE$62),_xlfn.XLOOKUP(U303,$BF$15:$BF$62,ROW($BF$15:$BF$62),""))),_xlpm.p,_xlpm.r-MIN(ROW($BD$15:$BD$62))+1,_xlpm.f,INDEX($BG$15:$BG$62,_xlpm.p),_xlpm.u,INDEX($BH$15:$BH$62,_xlpm.p),_xlpm.s,INDEX($BJ$15:$BJ$62,_xlpm.p),_xlpm.q,N(AO303)/_xlpm.f,IF(_xlpm.q&gt;=_xlpm.s,ROUND(_xlpm.q,1)&amp;" "&amp;U303&amp;" = "&amp;ROUND(_xlpm.q*_xlpm.f,1)&amp;" "&amp;_xlpm.u,ROUND(_xlpm.q,1)&amp;" "&amp;U303)),""),""))))</f>
        <v>0</v>
      </c>
      <c r="AR303" s="1259"/>
      <c r="AS303" s="1256">
        <f t="shared" si="124"/>
        <v>0</v>
      </c>
      <c r="AT303" s="1257" t="str">
        <f t="shared" si="140"/>
        <v/>
      </c>
      <c r="AU303" s="1260">
        <f t="shared" si="143"/>
        <v>0</v>
      </c>
      <c r="AV303" s="1261" t="str">
        <f t="shared" si="141"/>
        <v/>
      </c>
      <c r="AW303" s="1247"/>
      <c r="AX303" s="1262">
        <f t="shared" si="134"/>
        <v>0</v>
      </c>
      <c r="AY303" s="1249" t="str">
        <f t="shared" si="125"/>
        <v/>
      </c>
      <c r="AZ303" s="276" t="s">
        <v>22</v>
      </c>
      <c r="BA303" s="1221">
        <f t="shared" si="135"/>
        <v>0</v>
      </c>
      <c r="BB303" s="1222">
        <f t="shared" si="142"/>
        <v>0</v>
      </c>
      <c r="BC303"/>
      <c r="BD303" s="877"/>
      <c r="BE303" s="877"/>
      <c r="BF303" s="877"/>
      <c r="BG303" s="877"/>
      <c r="BH303" s="877"/>
      <c r="BI303" s="877"/>
      <c r="BJ303" s="877"/>
      <c r="BK303" s="877"/>
      <c r="BL303"/>
      <c r="BM303"/>
      <c r="BN303"/>
      <c r="BO303"/>
      <c r="BP303"/>
      <c r="BQ303"/>
      <c r="BR303" s="1153" t="str">
        <f t="shared" si="130"/>
        <v>►</v>
      </c>
      <c r="BS303"/>
      <c r="BT303"/>
      <c r="BU303"/>
      <c r="BV303"/>
      <c r="BW303"/>
      <c r="BY303"/>
      <c r="BZ303"/>
      <c r="CA303"/>
      <c r="CB303"/>
      <c r="CC303"/>
      <c r="CD303"/>
      <c r="CE303"/>
      <c r="CG303"/>
      <c r="CH303"/>
      <c r="CI303"/>
      <c r="CJ303"/>
      <c r="CK303"/>
      <c r="CL303"/>
      <c r="CM303"/>
      <c r="CO303"/>
      <c r="CP303"/>
      <c r="CQ303"/>
      <c r="CR303"/>
      <c r="CS303"/>
      <c r="CT303"/>
      <c r="CU303"/>
      <c r="CW303" s="3">
        <v>1</v>
      </c>
      <c r="CX303" s="877"/>
      <c r="CY303" s="877"/>
    </row>
    <row r="304" spans="1:103" s="1024" customFormat="1" ht="21" customHeight="1">
      <c r="A304" s="1129" t="s">
        <v>22</v>
      </c>
      <c r="B304" s="1145" t="str">
        <f t="shared" si="129"/>
        <v>►</v>
      </c>
      <c r="C304" s="1190" cm="1">
        <f t="array" ref="C304">SUMPRODUCT(LEN(D304:J304))</f>
        <v>0</v>
      </c>
      <c r="D304" s="207"/>
      <c r="E304" s="212"/>
      <c r="F304" s="212"/>
      <c r="G304" s="212"/>
      <c r="H304" s="212"/>
      <c r="I304" s="212"/>
      <c r="J304" s="213"/>
      <c r="K304" s="528"/>
      <c r="L304" s="120" t="s">
        <v>16</v>
      </c>
      <c r="M304" s="34"/>
      <c r="N304" s="35"/>
      <c r="O304" s="34"/>
      <c r="P304" s="36"/>
      <c r="Q304" s="105"/>
      <c r="R304" s="125"/>
      <c r="S304" s="107"/>
      <c r="T304" s="108"/>
      <c r="U304" s="1290"/>
      <c r="V304" s="111"/>
      <c r="W304" s="111"/>
      <c r="X304" s="112"/>
      <c r="Y304" s="122"/>
      <c r="Z304" s="114"/>
      <c r="AA304" s="127"/>
      <c r="AB304" s="116"/>
      <c r="AC304" s="139"/>
      <c r="AD304" s="1230" t="str">
        <f t="shared" si="145"/>
        <v>►</v>
      </c>
      <c r="AE304" s="1231" t="str">
        <f t="shared" si="128"/>
        <v/>
      </c>
      <c r="AF304" s="1232">
        <f t="shared" si="131"/>
        <v>0</v>
      </c>
      <c r="AG304" s="1252">
        <f t="shared" si="136"/>
        <v>0</v>
      </c>
      <c r="AH304" s="1234">
        <f t="shared" si="137"/>
        <v>0</v>
      </c>
      <c r="AI304" s="1235">
        <f t="shared" si="138"/>
        <v>0</v>
      </c>
      <c r="AJ304" s="1235">
        <f t="shared" si="126"/>
        <v>0</v>
      </c>
      <c r="AK304" s="1237">
        <f t="shared" si="132"/>
        <v>0</v>
      </c>
      <c r="AL304" s="1238">
        <f t="shared" si="127"/>
        <v>0</v>
      </c>
      <c r="AM304" s="1268"/>
      <c r="AN304" s="1240" t="str">
        <f t="shared" si="144"/>
        <v/>
      </c>
      <c r="AO304" s="1241">
        <f t="shared" si="139"/>
        <v>0</v>
      </c>
      <c r="AP304" s="1242">
        <f t="shared" si="133"/>
        <v>0</v>
      </c>
      <c r="AQ304" s="1269" cm="1">
        <f t="array" ref="AQ304">IF(AF304&lt;&gt;1,0,IF(OR(AO304="",N(AO304)&lt;=0.000000001),"",IF(OR(AI304="",N(AI304)&lt;=0.000000001),0,IF(ISNUMBER(AO304),IFERROR(_xlfn.LET(_xlpm.r,_xlfn.XLOOKUP(U304,$BD$15:$BD$62,ROW($BD$15:$BD$62),_xlfn.XLOOKUP(U304,$BE$15:$BE$62,ROW($BE$15:$BE$62),_xlfn.XLOOKUP(U304,$BF$15:$BF$62,ROW($BF$15:$BF$62),""))),_xlpm.p,_xlpm.r-MIN(ROW($BD$15:$BD$62))+1,_xlpm.f,INDEX($BG$15:$BG$62,_xlpm.p),_xlpm.u,INDEX($BH$15:$BH$62,_xlpm.p),_xlpm.s,INDEX($BJ$15:$BJ$62,_xlpm.p),_xlpm.q,N(AO304)/_xlpm.f,IF(_xlpm.q&gt;=_xlpm.s,ROUND(_xlpm.q,1)&amp;" "&amp;U304&amp;" = "&amp;ROUND(_xlpm.q*_xlpm.f,1)&amp;" "&amp;_xlpm.u,ROUND(_xlpm.q,1)&amp;" "&amp;U304)),""),""))))</f>
        <v>0</v>
      </c>
      <c r="AR304" s="1259"/>
      <c r="AS304" s="1241">
        <f t="shared" si="124"/>
        <v>0</v>
      </c>
      <c r="AT304" s="1242" t="str">
        <f t="shared" si="140"/>
        <v/>
      </c>
      <c r="AU304" s="1245">
        <f t="shared" si="143"/>
        <v>0</v>
      </c>
      <c r="AV304" s="1246" t="str">
        <f t="shared" si="141"/>
        <v/>
      </c>
      <c r="AW304" s="1247"/>
      <c r="AX304" s="1248">
        <f t="shared" si="134"/>
        <v>0</v>
      </c>
      <c r="AY304" s="1249" t="str">
        <f t="shared" si="125"/>
        <v/>
      </c>
      <c r="AZ304" s="276" t="s">
        <v>22</v>
      </c>
      <c r="BA304" s="1221">
        <f t="shared" si="135"/>
        <v>0</v>
      </c>
      <c r="BB304" s="1222">
        <f t="shared" si="142"/>
        <v>0</v>
      </c>
      <c r="BC304"/>
      <c r="BD304" s="877"/>
      <c r="BE304" s="877"/>
      <c r="BF304" s="877"/>
      <c r="BG304" s="877"/>
      <c r="BH304" s="877"/>
      <c r="BI304" s="877"/>
      <c r="BJ304" s="877"/>
      <c r="BK304" s="877"/>
      <c r="BL304"/>
      <c r="BM304"/>
      <c r="BN304"/>
      <c r="BO304"/>
      <c r="BP304"/>
      <c r="BQ304"/>
      <c r="BR304" s="1153" t="str">
        <f t="shared" si="130"/>
        <v>►</v>
      </c>
      <c r="BS304"/>
      <c r="BT304"/>
      <c r="BU304"/>
      <c r="BV304"/>
      <c r="BW304"/>
      <c r="BY304"/>
      <c r="BZ304"/>
      <c r="CA304"/>
      <c r="CB304"/>
      <c r="CC304"/>
      <c r="CD304"/>
      <c r="CE304"/>
      <c r="CG304"/>
      <c r="CH304"/>
      <c r="CI304"/>
      <c r="CJ304"/>
      <c r="CK304"/>
      <c r="CL304"/>
      <c r="CM304"/>
      <c r="CO304"/>
      <c r="CP304"/>
      <c r="CQ304"/>
      <c r="CR304"/>
      <c r="CS304"/>
      <c r="CT304"/>
      <c r="CU304"/>
      <c r="CW304" s="3">
        <v>1</v>
      </c>
      <c r="CX304" s="877"/>
      <c r="CY304" s="877"/>
    </row>
    <row r="305" spans="1:103" s="1024" customFormat="1" ht="21" customHeight="1">
      <c r="A305" s="1129" t="s">
        <v>22</v>
      </c>
      <c r="B305" s="1341">
        <v>3</v>
      </c>
      <c r="C305" s="1341">
        <v>9</v>
      </c>
      <c r="D305" s="1341">
        <v>12</v>
      </c>
      <c r="E305" s="1341">
        <v>12</v>
      </c>
      <c r="F305" s="1341">
        <v>3</v>
      </c>
      <c r="G305" s="1341">
        <v>9</v>
      </c>
      <c r="H305" s="1341">
        <v>12</v>
      </c>
      <c r="I305" s="1341">
        <v>13</v>
      </c>
      <c r="J305" s="1341">
        <v>40</v>
      </c>
      <c r="K305" s="528" t="s">
        <v>22</v>
      </c>
      <c r="L305" s="120" t="s">
        <v>16</v>
      </c>
      <c r="M305" s="34"/>
      <c r="N305" s="35"/>
      <c r="O305" s="34"/>
      <c r="P305" s="36"/>
      <c r="Q305" s="105"/>
      <c r="R305" s="125"/>
      <c r="S305" s="107"/>
      <c r="T305" s="108"/>
      <c r="U305" s="1290"/>
      <c r="V305" s="111"/>
      <c r="W305" s="111"/>
      <c r="X305" s="112"/>
      <c r="Y305" s="122"/>
      <c r="Z305" s="114"/>
      <c r="AA305" s="127"/>
      <c r="AB305" s="116"/>
      <c r="AC305" s="139"/>
      <c r="AD305" s="1230" t="str">
        <f t="shared" si="145"/>
        <v>►</v>
      </c>
      <c r="AE305" s="1231" t="str">
        <f t="shared" si="128"/>
        <v/>
      </c>
      <c r="AF305" s="1232">
        <f t="shared" si="131"/>
        <v>0</v>
      </c>
      <c r="AG305" s="1252">
        <f t="shared" si="136"/>
        <v>0</v>
      </c>
      <c r="AH305" s="1234">
        <f t="shared" si="137"/>
        <v>0</v>
      </c>
      <c r="AI305" s="1235">
        <f t="shared" si="138"/>
        <v>0</v>
      </c>
      <c r="AJ305" s="1235">
        <f t="shared" si="126"/>
        <v>0</v>
      </c>
      <c r="AK305" s="1253">
        <f t="shared" si="132"/>
        <v>0</v>
      </c>
      <c r="AL305" s="1254">
        <f t="shared" si="127"/>
        <v>0</v>
      </c>
      <c r="AM305" s="1268"/>
      <c r="AN305" s="1255" t="str">
        <f t="shared" si="144"/>
        <v/>
      </c>
      <c r="AO305" s="1256">
        <f t="shared" si="139"/>
        <v>0</v>
      </c>
      <c r="AP305" s="1257">
        <f t="shared" si="133"/>
        <v>0</v>
      </c>
      <c r="AQ305" s="1271" cm="1">
        <f t="array" ref="AQ305">IF(AF305&lt;&gt;1,0,IF(OR(AO305="",N(AO305)&lt;=0.000000001),"",IF(OR(AI305="",N(AI305)&lt;=0.000000001),0,IF(ISNUMBER(AO305),IFERROR(_xlfn.LET(_xlpm.r,_xlfn.XLOOKUP(U305,$BD$15:$BD$62,ROW($BD$15:$BD$62),_xlfn.XLOOKUP(U305,$BE$15:$BE$62,ROW($BE$15:$BE$62),_xlfn.XLOOKUP(U305,$BF$15:$BF$62,ROW($BF$15:$BF$62),""))),_xlpm.p,_xlpm.r-MIN(ROW($BD$15:$BD$62))+1,_xlpm.f,INDEX($BG$15:$BG$62,_xlpm.p),_xlpm.u,INDEX($BH$15:$BH$62,_xlpm.p),_xlpm.s,INDEX($BJ$15:$BJ$62,_xlpm.p),_xlpm.q,N(AO305)/_xlpm.f,IF(_xlpm.q&gt;=_xlpm.s,ROUND(_xlpm.q,1)&amp;" "&amp;U305&amp;" = "&amp;ROUND(_xlpm.q*_xlpm.f,1)&amp;" "&amp;_xlpm.u,ROUND(_xlpm.q,1)&amp;" "&amp;U305)),""),""))))</f>
        <v>0</v>
      </c>
      <c r="AR305" s="1259"/>
      <c r="AS305" s="1256">
        <f t="shared" si="124"/>
        <v>0</v>
      </c>
      <c r="AT305" s="1257" t="str">
        <f t="shared" si="140"/>
        <v/>
      </c>
      <c r="AU305" s="1260">
        <f t="shared" si="143"/>
        <v>0</v>
      </c>
      <c r="AV305" s="1261" t="str">
        <f t="shared" si="141"/>
        <v/>
      </c>
      <c r="AW305" s="1247"/>
      <c r="AX305" s="1262">
        <f t="shared" si="134"/>
        <v>0</v>
      </c>
      <c r="AY305" s="1249" t="str">
        <f t="shared" si="125"/>
        <v/>
      </c>
      <c r="AZ305" s="276" t="s">
        <v>22</v>
      </c>
      <c r="BA305" s="1221">
        <f t="shared" si="135"/>
        <v>0</v>
      </c>
      <c r="BB305" s="1222">
        <f t="shared" si="142"/>
        <v>0</v>
      </c>
      <c r="BC305"/>
      <c r="BD305" s="877"/>
      <c r="BE305" s="877"/>
      <c r="BF305" s="877"/>
      <c r="BG305" s="877"/>
      <c r="BH305" s="877"/>
      <c r="BI305" s="877"/>
      <c r="BJ305" s="877"/>
      <c r="BK305" s="877"/>
      <c r="BL305"/>
      <c r="BM305"/>
      <c r="BN305"/>
      <c r="BO305"/>
      <c r="BP305"/>
      <c r="BQ305"/>
      <c r="BR305" s="1153" t="str">
        <f t="shared" si="130"/>
        <v>►</v>
      </c>
      <c r="BS305"/>
      <c r="BT305"/>
      <c r="BU305"/>
      <c r="BV305"/>
      <c r="BW305"/>
      <c r="BY305"/>
      <c r="BZ305"/>
      <c r="CA305"/>
      <c r="CB305"/>
      <c r="CC305"/>
      <c r="CD305"/>
      <c r="CE305"/>
      <c r="CG305"/>
      <c r="CH305"/>
      <c r="CI305"/>
      <c r="CJ305"/>
      <c r="CK305"/>
      <c r="CL305"/>
      <c r="CM305"/>
      <c r="CO305"/>
      <c r="CP305"/>
      <c r="CQ305"/>
      <c r="CR305"/>
      <c r="CS305"/>
      <c r="CT305"/>
      <c r="CU305"/>
      <c r="CW305" s="3">
        <v>1</v>
      </c>
      <c r="CX305" s="877"/>
      <c r="CY305" s="877"/>
    </row>
    <row r="306" spans="1:103" s="1024" customFormat="1" ht="21" customHeight="1" thickBot="1">
      <c r="A306" s="1129" t="s">
        <v>22</v>
      </c>
      <c r="B306" s="874" t="str">
        <f>L306</f>
        <v>►</v>
      </c>
      <c r="C306" s="874">
        <f t="shared" ref="C306:J306" ca="1" si="146">CELL("largeur",C306)</f>
        <v>9</v>
      </c>
      <c r="D306" s="874">
        <f t="shared" ca="1" si="146"/>
        <v>12</v>
      </c>
      <c r="E306" s="874">
        <f t="shared" ca="1" si="146"/>
        <v>12</v>
      </c>
      <c r="F306" s="874">
        <f t="shared" ca="1" si="146"/>
        <v>3</v>
      </c>
      <c r="G306" s="874">
        <f t="shared" ca="1" si="146"/>
        <v>9</v>
      </c>
      <c r="H306" s="874">
        <f t="shared" ca="1" si="146"/>
        <v>12</v>
      </c>
      <c r="I306" s="874">
        <f t="shared" ca="1" si="146"/>
        <v>13</v>
      </c>
      <c r="J306" s="874">
        <f t="shared" ca="1" si="146"/>
        <v>40</v>
      </c>
      <c r="K306" s="528" t="s">
        <v>22</v>
      </c>
      <c r="L306" s="120" t="s">
        <v>16</v>
      </c>
      <c r="M306" s="34"/>
      <c r="N306" s="35"/>
      <c r="O306" s="34"/>
      <c r="P306" s="36"/>
      <c r="Q306" s="105"/>
      <c r="R306" s="125"/>
      <c r="S306" s="107"/>
      <c r="T306" s="108"/>
      <c r="U306" s="1290"/>
      <c r="V306" s="111"/>
      <c r="W306" s="111"/>
      <c r="X306" s="112"/>
      <c r="Y306" s="122"/>
      <c r="Z306" s="114"/>
      <c r="AA306" s="127"/>
      <c r="AB306" s="116"/>
      <c r="AC306" s="139"/>
      <c r="AD306" s="1230" t="str">
        <f t="shared" si="145"/>
        <v>►</v>
      </c>
      <c r="AE306" s="1231" t="str">
        <f t="shared" si="128"/>
        <v/>
      </c>
      <c r="AF306" s="1232">
        <f t="shared" si="131"/>
        <v>0</v>
      </c>
      <c r="AG306" s="1252">
        <f t="shared" si="136"/>
        <v>0</v>
      </c>
      <c r="AH306" s="1234">
        <f t="shared" si="137"/>
        <v>0</v>
      </c>
      <c r="AI306" s="1235">
        <f t="shared" si="138"/>
        <v>0</v>
      </c>
      <c r="AJ306" s="1235">
        <f t="shared" si="126"/>
        <v>0</v>
      </c>
      <c r="AK306" s="1237">
        <f t="shared" si="132"/>
        <v>0</v>
      </c>
      <c r="AL306" s="1238">
        <f t="shared" si="127"/>
        <v>0</v>
      </c>
      <c r="AM306" s="1268"/>
      <c r="AN306" s="1240" t="str">
        <f t="shared" si="144"/>
        <v/>
      </c>
      <c r="AO306" s="1241">
        <f t="shared" si="139"/>
        <v>0</v>
      </c>
      <c r="AP306" s="1242">
        <f t="shared" si="133"/>
        <v>0</v>
      </c>
      <c r="AQ306" s="1269" cm="1">
        <f t="array" ref="AQ306">IF(AF306&lt;&gt;1,0,IF(OR(AO306="",N(AO306)&lt;=0.000000001),"",IF(OR(AI306="",N(AI306)&lt;=0.000000001),0,IF(ISNUMBER(AO306),IFERROR(_xlfn.LET(_xlpm.r,_xlfn.XLOOKUP(U306,$BD$15:$BD$62,ROW($BD$15:$BD$62),_xlfn.XLOOKUP(U306,$BE$15:$BE$62,ROW($BE$15:$BE$62),_xlfn.XLOOKUP(U306,$BF$15:$BF$62,ROW($BF$15:$BF$62),""))),_xlpm.p,_xlpm.r-MIN(ROW($BD$15:$BD$62))+1,_xlpm.f,INDEX($BG$15:$BG$62,_xlpm.p),_xlpm.u,INDEX($BH$15:$BH$62,_xlpm.p),_xlpm.s,INDEX($BJ$15:$BJ$62,_xlpm.p),_xlpm.q,N(AO306)/_xlpm.f,IF(_xlpm.q&gt;=_xlpm.s,ROUND(_xlpm.q,1)&amp;" "&amp;U306&amp;" = "&amp;ROUND(_xlpm.q*_xlpm.f,1)&amp;" "&amp;_xlpm.u,ROUND(_xlpm.q,1)&amp;" "&amp;U306)),""),""))))</f>
        <v>0</v>
      </c>
      <c r="AR306" s="1259"/>
      <c r="AS306" s="1241">
        <f t="shared" si="124"/>
        <v>0</v>
      </c>
      <c r="AT306" s="1242" t="str">
        <f t="shared" si="140"/>
        <v/>
      </c>
      <c r="AU306" s="1245">
        <f t="shared" si="143"/>
        <v>0</v>
      </c>
      <c r="AV306" s="1246" t="str">
        <f t="shared" si="141"/>
        <v/>
      </c>
      <c r="AW306" s="1247"/>
      <c r="AX306" s="1248">
        <f t="shared" si="134"/>
        <v>0</v>
      </c>
      <c r="AY306" s="1249" t="str">
        <f t="shared" si="125"/>
        <v/>
      </c>
      <c r="AZ306" s="276" t="s">
        <v>22</v>
      </c>
      <c r="BA306" s="1221">
        <f t="shared" si="135"/>
        <v>0</v>
      </c>
      <c r="BB306" s="1222">
        <f t="shared" si="142"/>
        <v>0</v>
      </c>
      <c r="BC306"/>
      <c r="BD306" s="877"/>
      <c r="BE306" s="877"/>
      <c r="BF306" s="877"/>
      <c r="BG306" s="877"/>
      <c r="BH306" s="877"/>
      <c r="BI306" s="877"/>
      <c r="BJ306" s="877"/>
      <c r="BK306" s="877"/>
      <c r="BL306"/>
      <c r="BM306"/>
      <c r="BN306"/>
      <c r="BO306"/>
      <c r="BP306"/>
      <c r="BQ306"/>
      <c r="BR306" s="1153" t="str">
        <f t="shared" si="130"/>
        <v>►</v>
      </c>
      <c r="BS306"/>
      <c r="BT306"/>
      <c r="BU306"/>
      <c r="BV306"/>
      <c r="BW306"/>
      <c r="BY306"/>
      <c r="BZ306"/>
      <c r="CA306"/>
      <c r="CB306"/>
      <c r="CC306"/>
      <c r="CD306"/>
      <c r="CE306"/>
      <c r="CG306"/>
      <c r="CH306"/>
      <c r="CI306"/>
      <c r="CJ306"/>
      <c r="CK306"/>
      <c r="CL306"/>
      <c r="CM306"/>
      <c r="CO306"/>
      <c r="CP306"/>
      <c r="CQ306"/>
      <c r="CR306"/>
      <c r="CS306"/>
      <c r="CT306"/>
      <c r="CU306"/>
      <c r="CW306" s="3">
        <v>1</v>
      </c>
    </row>
    <row r="307" spans="1:103" s="877" customFormat="1" ht="21" customHeight="1">
      <c r="A307" s="1129" t="s">
        <v>22</v>
      </c>
      <c r="B307" s="276" t="str">
        <f>L307</f>
        <v>►</v>
      </c>
      <c r="C307" s="276"/>
      <c r="D307" s="1039"/>
      <c r="E307" s="1039"/>
      <c r="F307" s="1039"/>
      <c r="G307" s="1039"/>
      <c r="H307" s="1039"/>
      <c r="I307" s="1039"/>
      <c r="J307" s="1039"/>
      <c r="K307" s="528" t="s">
        <v>22</v>
      </c>
      <c r="L307" s="120" t="s">
        <v>16</v>
      </c>
      <c r="M307" s="34"/>
      <c r="N307" s="35"/>
      <c r="O307" s="34"/>
      <c r="P307" s="36"/>
      <c r="Q307" s="105"/>
      <c r="R307" s="125"/>
      <c r="S307" s="107"/>
      <c r="T307" s="108"/>
      <c r="U307" s="1290"/>
      <c r="V307" s="111"/>
      <c r="W307" s="111"/>
      <c r="X307" s="112"/>
      <c r="Y307" s="122"/>
      <c r="Z307" s="114"/>
      <c r="AA307" s="127"/>
      <c r="AB307" s="116"/>
      <c r="AC307" s="139"/>
      <c r="AD307" s="1230" t="str">
        <f t="shared" si="145"/>
        <v>►</v>
      </c>
      <c r="AE307" s="1231" t="str">
        <f t="shared" si="128"/>
        <v/>
      </c>
      <c r="AF307" s="1232">
        <f t="shared" si="131"/>
        <v>0</v>
      </c>
      <c r="AG307" s="1252">
        <f t="shared" si="136"/>
        <v>0</v>
      </c>
      <c r="AH307" s="1234">
        <f t="shared" si="137"/>
        <v>0</v>
      </c>
      <c r="AI307" s="1235">
        <f t="shared" si="138"/>
        <v>0</v>
      </c>
      <c r="AJ307" s="1235">
        <f t="shared" si="126"/>
        <v>0</v>
      </c>
      <c r="AK307" s="1253">
        <f t="shared" si="132"/>
        <v>0</v>
      </c>
      <c r="AL307" s="1254">
        <f t="shared" si="127"/>
        <v>0</v>
      </c>
      <c r="AM307" s="1268"/>
      <c r="AN307" s="1255" t="str">
        <f t="shared" si="144"/>
        <v/>
      </c>
      <c r="AO307" s="1256">
        <f t="shared" si="139"/>
        <v>0</v>
      </c>
      <c r="AP307" s="1257">
        <f t="shared" si="133"/>
        <v>0</v>
      </c>
      <c r="AQ307" s="1271" cm="1">
        <f t="array" ref="AQ307">IF(AF307&lt;&gt;1,0,IF(OR(AO307="",N(AO307)&lt;=0.000000001),"",IF(OR(AI307="",N(AI307)&lt;=0.000000001),0,IF(ISNUMBER(AO307),IFERROR(_xlfn.LET(_xlpm.r,_xlfn.XLOOKUP(U307,$BD$15:$BD$62,ROW($BD$15:$BD$62),_xlfn.XLOOKUP(U307,$BE$15:$BE$62,ROW($BE$15:$BE$62),_xlfn.XLOOKUP(U307,$BF$15:$BF$62,ROW($BF$15:$BF$62),""))),_xlpm.p,_xlpm.r-MIN(ROW($BD$15:$BD$62))+1,_xlpm.f,INDEX($BG$15:$BG$62,_xlpm.p),_xlpm.u,INDEX($BH$15:$BH$62,_xlpm.p),_xlpm.s,INDEX($BJ$15:$BJ$62,_xlpm.p),_xlpm.q,N(AO307)/_xlpm.f,IF(_xlpm.q&gt;=_xlpm.s,ROUND(_xlpm.q,1)&amp;" "&amp;U307&amp;" = "&amp;ROUND(_xlpm.q*_xlpm.f,1)&amp;" "&amp;_xlpm.u,ROUND(_xlpm.q,1)&amp;" "&amp;U307)),""),""))))</f>
        <v>0</v>
      </c>
      <c r="AR307" s="1259"/>
      <c r="AS307" s="1256">
        <f t="shared" ref="AS307:AS370" si="147">IF(TRIM(AE307)="▼ recette suivante","▼next recipe ",IF(AO307="","",IF(ISBLANK(AR307),AO307,ROUND(AO307*(1-MIN(1,MAX(0,IF(AR307&gt;1,AR307/100,AR307)))),3))))</f>
        <v>0</v>
      </c>
      <c r="AT307" s="1257" t="str">
        <f t="shared" si="140"/>
        <v/>
      </c>
      <c r="AU307" s="1260">
        <f t="shared" si="143"/>
        <v>0</v>
      </c>
      <c r="AV307" s="1261" t="str">
        <f t="shared" si="141"/>
        <v/>
      </c>
      <c r="AW307" s="1247"/>
      <c r="AX307" s="1262">
        <f t="shared" si="134"/>
        <v>0</v>
      </c>
      <c r="AY307" s="1249" t="str">
        <f t="shared" ref="AY307:AY370" si="148">IF(IFERROR(SEARCH("Adresse PC",TRIM(Q307)),0)&gt;0,"▼ receta siguiente",IF(AS307&gt;0,W307,""))</f>
        <v/>
      </c>
      <c r="AZ307" s="276" t="s">
        <v>22</v>
      </c>
      <c r="BA307" s="1221">
        <f t="shared" si="135"/>
        <v>0</v>
      </c>
      <c r="BB307" s="1222">
        <f t="shared" si="142"/>
        <v>0</v>
      </c>
      <c r="BC307"/>
      <c r="BL307"/>
      <c r="BM307"/>
      <c r="BN307"/>
      <c r="BO307"/>
      <c r="BP307"/>
      <c r="BQ307"/>
      <c r="BR307" s="1153" t="str">
        <f t="shared" si="130"/>
        <v>►</v>
      </c>
      <c r="BS307"/>
      <c r="BT307"/>
      <c r="BU307"/>
      <c r="BV307"/>
      <c r="BW307"/>
      <c r="BX307" s="1024"/>
      <c r="BY307"/>
      <c r="BZ307"/>
      <c r="CA307"/>
      <c r="CB307"/>
      <c r="CC307"/>
      <c r="CD307"/>
      <c r="CE307"/>
      <c r="CF307" s="1024"/>
      <c r="CG307"/>
      <c r="CH307"/>
      <c r="CI307"/>
      <c r="CJ307"/>
      <c r="CK307"/>
      <c r="CL307"/>
      <c r="CM307"/>
      <c r="CN307" s="1024"/>
      <c r="CO307"/>
      <c r="CP307"/>
      <c r="CQ307"/>
      <c r="CR307"/>
      <c r="CS307"/>
      <c r="CT307"/>
      <c r="CU307"/>
      <c r="CV307" s="1024"/>
      <c r="CW307" s="3">
        <v>1</v>
      </c>
    </row>
    <row r="308" spans="1:103" ht="21" customHeight="1">
      <c r="L308" s="120" t="s">
        <v>16</v>
      </c>
      <c r="M308" s="34"/>
      <c r="N308" s="35"/>
      <c r="O308" s="34"/>
      <c r="P308" s="36"/>
      <c r="Q308" s="105"/>
      <c r="R308" s="125"/>
      <c r="S308" s="107"/>
      <c r="T308" s="108"/>
      <c r="U308" s="1290"/>
      <c r="V308" s="111"/>
      <c r="W308" s="111"/>
      <c r="X308" s="112"/>
      <c r="Y308" s="122"/>
      <c r="Z308" s="114"/>
      <c r="AA308" s="127"/>
      <c r="AB308" s="116"/>
      <c r="AC308" s="139"/>
      <c r="AD308" s="1230" t="str">
        <f t="shared" si="145"/>
        <v>►</v>
      </c>
      <c r="AE308" s="1231" t="str">
        <f t="shared" si="128"/>
        <v/>
      </c>
      <c r="AF308" s="1232">
        <f t="shared" si="131"/>
        <v>0</v>
      </c>
      <c r="AG308" s="1252">
        <f t="shared" si="136"/>
        <v>0</v>
      </c>
      <c r="AH308" s="1234">
        <f t="shared" si="137"/>
        <v>0</v>
      </c>
      <c r="AI308" s="1235">
        <f t="shared" si="138"/>
        <v>0</v>
      </c>
      <c r="AJ308" s="1235">
        <f t="shared" si="126"/>
        <v>0</v>
      </c>
      <c r="AK308" s="1237">
        <f t="shared" si="132"/>
        <v>0</v>
      </c>
      <c r="AL308" s="1238">
        <f t="shared" si="127"/>
        <v>0</v>
      </c>
      <c r="AM308" s="1268"/>
      <c r="AN308" s="1240" t="str">
        <f t="shared" si="144"/>
        <v/>
      </c>
      <c r="AO308" s="1241">
        <f t="shared" si="139"/>
        <v>0</v>
      </c>
      <c r="AP308" s="1242">
        <f t="shared" si="133"/>
        <v>0</v>
      </c>
      <c r="AQ308" s="1269" cm="1">
        <f t="array" ref="AQ308">IF(AF308&lt;&gt;1,0,IF(OR(AO308="",N(AO308)&lt;=0.000000001),"",IF(OR(AI308="",N(AI308)&lt;=0.000000001),0,IF(ISNUMBER(AO308),IFERROR(_xlfn.LET(_xlpm.r,_xlfn.XLOOKUP(U308,$BD$15:$BD$62,ROW($BD$15:$BD$62),_xlfn.XLOOKUP(U308,$BE$15:$BE$62,ROW($BE$15:$BE$62),_xlfn.XLOOKUP(U308,$BF$15:$BF$62,ROW($BF$15:$BF$62),""))),_xlpm.p,_xlpm.r-MIN(ROW($BD$15:$BD$62))+1,_xlpm.f,INDEX($BG$15:$BG$62,_xlpm.p),_xlpm.u,INDEX($BH$15:$BH$62,_xlpm.p),_xlpm.s,INDEX($BJ$15:$BJ$62,_xlpm.p),_xlpm.q,N(AO308)/_xlpm.f,IF(_xlpm.q&gt;=_xlpm.s,ROUND(_xlpm.q,1)&amp;" "&amp;U308&amp;" = "&amp;ROUND(_xlpm.q*_xlpm.f,1)&amp;" "&amp;_xlpm.u,ROUND(_xlpm.q,1)&amp;" "&amp;U308)),""),""))))</f>
        <v>0</v>
      </c>
      <c r="AR308" s="1259"/>
      <c r="AS308" s="1241">
        <f t="shared" si="147"/>
        <v>0</v>
      </c>
      <c r="AT308" s="1242" t="str">
        <f t="shared" si="140"/>
        <v/>
      </c>
      <c r="AU308" s="1245">
        <f t="shared" si="143"/>
        <v>0</v>
      </c>
      <c r="AV308" s="1246" t="str">
        <f t="shared" si="141"/>
        <v/>
      </c>
      <c r="AW308" s="1247"/>
      <c r="AX308" s="1248">
        <f t="shared" si="134"/>
        <v>0</v>
      </c>
      <c r="AY308" s="1249" t="str">
        <f t="shared" si="148"/>
        <v/>
      </c>
      <c r="AZ308" s="276" t="s">
        <v>22</v>
      </c>
      <c r="BA308" s="1221">
        <f t="shared" si="135"/>
        <v>0</v>
      </c>
      <c r="BB308" s="1222">
        <f t="shared" si="142"/>
        <v>0</v>
      </c>
      <c r="BC308"/>
      <c r="BD308" s="877"/>
      <c r="BE308" s="877"/>
      <c r="BF308" s="877"/>
      <c r="BG308" s="877"/>
      <c r="BH308" s="877"/>
      <c r="BI308" s="877"/>
      <c r="BJ308" s="877"/>
      <c r="BK308" s="877"/>
      <c r="BR308" s="1153" t="str">
        <f t="shared" si="130"/>
        <v>►</v>
      </c>
      <c r="BW308"/>
      <c r="BX308" s="1024"/>
      <c r="CF308" s="1024"/>
      <c r="CN308" s="1024"/>
      <c r="CV308" s="1024"/>
      <c r="CW308" s="3">
        <v>1</v>
      </c>
    </row>
    <row r="309" spans="1:103" ht="21" customHeight="1">
      <c r="L309" s="120" t="s">
        <v>16</v>
      </c>
      <c r="M309" s="34"/>
      <c r="N309" s="35"/>
      <c r="O309" s="34"/>
      <c r="P309" s="36"/>
      <c r="Q309" s="105"/>
      <c r="R309" s="125"/>
      <c r="S309" s="107"/>
      <c r="T309" s="108"/>
      <c r="U309" s="1290"/>
      <c r="V309" s="111"/>
      <c r="W309" s="111"/>
      <c r="X309" s="112"/>
      <c r="Y309" s="122"/>
      <c r="Z309" s="114"/>
      <c r="AA309" s="127"/>
      <c r="AB309" s="116"/>
      <c r="AC309" s="139"/>
      <c r="AD309" s="1230" t="str">
        <f t="shared" si="145"/>
        <v>►</v>
      </c>
      <c r="AE309" s="1231" t="str">
        <f t="shared" si="128"/>
        <v/>
      </c>
      <c r="AF309" s="1232">
        <f t="shared" si="131"/>
        <v>0</v>
      </c>
      <c r="AG309" s="1252">
        <f t="shared" si="136"/>
        <v>0</v>
      </c>
      <c r="AH309" s="1234">
        <f t="shared" si="137"/>
        <v>0</v>
      </c>
      <c r="AI309" s="1235">
        <f t="shared" si="138"/>
        <v>0</v>
      </c>
      <c r="AJ309" s="1235">
        <f t="shared" si="126"/>
        <v>0</v>
      </c>
      <c r="AK309" s="1253">
        <f t="shared" si="132"/>
        <v>0</v>
      </c>
      <c r="AL309" s="1254">
        <f t="shared" si="127"/>
        <v>0</v>
      </c>
      <c r="AM309" s="1268"/>
      <c r="AN309" s="1255" t="str">
        <f t="shared" si="144"/>
        <v/>
      </c>
      <c r="AO309" s="1256">
        <f t="shared" si="139"/>
        <v>0</v>
      </c>
      <c r="AP309" s="1257">
        <f t="shared" si="133"/>
        <v>0</v>
      </c>
      <c r="AQ309" s="1271" cm="1">
        <f t="array" ref="AQ309">IF(AF309&lt;&gt;1,0,IF(OR(AO309="",N(AO309)&lt;=0.000000001),"",IF(OR(AI309="",N(AI309)&lt;=0.000000001),0,IF(ISNUMBER(AO309),IFERROR(_xlfn.LET(_xlpm.r,_xlfn.XLOOKUP(U309,$BD$15:$BD$62,ROW($BD$15:$BD$62),_xlfn.XLOOKUP(U309,$BE$15:$BE$62,ROW($BE$15:$BE$62),_xlfn.XLOOKUP(U309,$BF$15:$BF$62,ROW($BF$15:$BF$62),""))),_xlpm.p,_xlpm.r-MIN(ROW($BD$15:$BD$62))+1,_xlpm.f,INDEX($BG$15:$BG$62,_xlpm.p),_xlpm.u,INDEX($BH$15:$BH$62,_xlpm.p),_xlpm.s,INDEX($BJ$15:$BJ$62,_xlpm.p),_xlpm.q,N(AO309)/_xlpm.f,IF(_xlpm.q&gt;=_xlpm.s,ROUND(_xlpm.q,1)&amp;" "&amp;U309&amp;" = "&amp;ROUND(_xlpm.q*_xlpm.f,1)&amp;" "&amp;_xlpm.u,ROUND(_xlpm.q,1)&amp;" "&amp;U309)),""),""))))</f>
        <v>0</v>
      </c>
      <c r="AR309" s="1259"/>
      <c r="AS309" s="1256">
        <f t="shared" si="147"/>
        <v>0</v>
      </c>
      <c r="AT309" s="1257" t="str">
        <f t="shared" si="140"/>
        <v/>
      </c>
      <c r="AU309" s="1260">
        <f t="shared" si="143"/>
        <v>0</v>
      </c>
      <c r="AV309" s="1261" t="str">
        <f t="shared" si="141"/>
        <v/>
      </c>
      <c r="AW309" s="1247"/>
      <c r="AX309" s="1262">
        <f t="shared" si="134"/>
        <v>0</v>
      </c>
      <c r="AY309" s="1249" t="str">
        <f t="shared" si="148"/>
        <v/>
      </c>
      <c r="AZ309" s="276" t="s">
        <v>22</v>
      </c>
      <c r="BA309" s="1221">
        <f t="shared" si="135"/>
        <v>0</v>
      </c>
      <c r="BB309" s="1222">
        <f t="shared" si="142"/>
        <v>0</v>
      </c>
      <c r="BC309"/>
      <c r="BD309" s="877"/>
      <c r="BE309" s="877"/>
      <c r="BF309" s="877"/>
      <c r="BG309" s="877"/>
      <c r="BH309" s="877"/>
      <c r="BI309" s="877"/>
      <c r="BJ309" s="877"/>
      <c r="BK309" s="877"/>
      <c r="BR309" s="1153" t="str">
        <f t="shared" si="130"/>
        <v>►</v>
      </c>
      <c r="BW309"/>
      <c r="BX309" s="1024"/>
      <c r="CF309" s="1024"/>
      <c r="CN309" s="1024"/>
      <c r="CV309" s="1024"/>
      <c r="CW309" s="3">
        <v>1</v>
      </c>
    </row>
    <row r="310" spans="1:103" ht="21" customHeight="1">
      <c r="L310" s="120" t="s">
        <v>16</v>
      </c>
      <c r="M310" s="34"/>
      <c r="N310" s="35"/>
      <c r="O310" s="34"/>
      <c r="P310" s="36"/>
      <c r="Q310" s="105"/>
      <c r="R310" s="125"/>
      <c r="S310" s="107"/>
      <c r="T310" s="108"/>
      <c r="U310" s="1290"/>
      <c r="V310" s="111"/>
      <c r="W310" s="111"/>
      <c r="X310" s="112"/>
      <c r="Y310" s="122"/>
      <c r="Z310" s="114"/>
      <c r="AA310" s="127"/>
      <c r="AB310" s="116"/>
      <c r="AC310" s="139"/>
      <c r="AD310" s="1230" t="str">
        <f t="shared" si="145"/>
        <v>►</v>
      </c>
      <c r="AE310" s="1231" t="str">
        <f t="shared" si="128"/>
        <v/>
      </c>
      <c r="AF310" s="1232">
        <f t="shared" si="131"/>
        <v>0</v>
      </c>
      <c r="AG310" s="1252">
        <f t="shared" si="136"/>
        <v>0</v>
      </c>
      <c r="AH310" s="1234">
        <f t="shared" si="137"/>
        <v>0</v>
      </c>
      <c r="AI310" s="1235">
        <f t="shared" si="138"/>
        <v>0</v>
      </c>
      <c r="AJ310" s="1235">
        <f t="shared" si="126"/>
        <v>0</v>
      </c>
      <c r="AK310" s="1237">
        <f t="shared" si="132"/>
        <v>0</v>
      </c>
      <c r="AL310" s="1238">
        <f t="shared" si="127"/>
        <v>0</v>
      </c>
      <c r="AM310" s="1268"/>
      <c r="AN310" s="1240" t="str">
        <f t="shared" si="144"/>
        <v/>
      </c>
      <c r="AO310" s="1241">
        <f t="shared" si="139"/>
        <v>0</v>
      </c>
      <c r="AP310" s="1242">
        <f t="shared" si="133"/>
        <v>0</v>
      </c>
      <c r="AQ310" s="1269" cm="1">
        <f t="array" ref="AQ310">IF(AF310&lt;&gt;1,0,IF(OR(AO310="",N(AO310)&lt;=0.000000001),"",IF(OR(AI310="",N(AI310)&lt;=0.000000001),0,IF(ISNUMBER(AO310),IFERROR(_xlfn.LET(_xlpm.r,_xlfn.XLOOKUP(U310,$BD$15:$BD$62,ROW($BD$15:$BD$62),_xlfn.XLOOKUP(U310,$BE$15:$BE$62,ROW($BE$15:$BE$62),_xlfn.XLOOKUP(U310,$BF$15:$BF$62,ROW($BF$15:$BF$62),""))),_xlpm.p,_xlpm.r-MIN(ROW($BD$15:$BD$62))+1,_xlpm.f,INDEX($BG$15:$BG$62,_xlpm.p),_xlpm.u,INDEX($BH$15:$BH$62,_xlpm.p),_xlpm.s,INDEX($BJ$15:$BJ$62,_xlpm.p),_xlpm.q,N(AO310)/_xlpm.f,IF(_xlpm.q&gt;=_xlpm.s,ROUND(_xlpm.q,1)&amp;" "&amp;U310&amp;" = "&amp;ROUND(_xlpm.q*_xlpm.f,1)&amp;" "&amp;_xlpm.u,ROUND(_xlpm.q,1)&amp;" "&amp;U310)),""),""))))</f>
        <v>0</v>
      </c>
      <c r="AR310" s="1259"/>
      <c r="AS310" s="1241">
        <f t="shared" si="147"/>
        <v>0</v>
      </c>
      <c r="AT310" s="1242" t="str">
        <f t="shared" si="140"/>
        <v/>
      </c>
      <c r="AU310" s="1245">
        <f t="shared" si="143"/>
        <v>0</v>
      </c>
      <c r="AV310" s="1246" t="str">
        <f t="shared" si="141"/>
        <v/>
      </c>
      <c r="AW310" s="1247"/>
      <c r="AX310" s="1248">
        <f t="shared" si="134"/>
        <v>0</v>
      </c>
      <c r="AY310" s="1249" t="str">
        <f t="shared" si="148"/>
        <v/>
      </c>
      <c r="AZ310" s="276" t="s">
        <v>22</v>
      </c>
      <c r="BA310" s="1221">
        <f t="shared" si="135"/>
        <v>0</v>
      </c>
      <c r="BB310" s="1222">
        <f t="shared" si="142"/>
        <v>0</v>
      </c>
      <c r="BC310"/>
      <c r="BD310" s="877"/>
      <c r="BE310" s="877"/>
      <c r="BF310" s="877"/>
      <c r="BG310" s="877"/>
      <c r="BH310" s="877"/>
      <c r="BI310" s="877"/>
      <c r="BJ310" s="877"/>
      <c r="BK310" s="877"/>
      <c r="BR310" s="1153" t="str">
        <f t="shared" si="130"/>
        <v>►</v>
      </c>
      <c r="BW310"/>
      <c r="BX310" s="1024"/>
      <c r="CF310" s="1024"/>
      <c r="CN310" s="1024"/>
      <c r="CV310" s="1024"/>
      <c r="CW310" s="3">
        <v>1</v>
      </c>
    </row>
    <row r="311" spans="1:103" ht="21" customHeight="1">
      <c r="L311" s="120" t="s">
        <v>16</v>
      </c>
      <c r="M311" s="34"/>
      <c r="N311" s="35"/>
      <c r="O311" s="34"/>
      <c r="P311" s="36"/>
      <c r="Q311" s="105"/>
      <c r="R311" s="125"/>
      <c r="S311" s="107"/>
      <c r="T311" s="108"/>
      <c r="U311" s="1290"/>
      <c r="V311" s="111"/>
      <c r="W311" s="111"/>
      <c r="X311" s="112"/>
      <c r="Y311" s="122"/>
      <c r="Z311" s="114"/>
      <c r="AA311" s="127"/>
      <c r="AB311" s="116"/>
      <c r="AC311" s="139"/>
      <c r="AD311" s="1230" t="str">
        <f t="shared" si="145"/>
        <v>►</v>
      </c>
      <c r="AE311" s="1231" t="str">
        <f t="shared" si="128"/>
        <v/>
      </c>
      <c r="AF311" s="1232">
        <f t="shared" si="131"/>
        <v>0</v>
      </c>
      <c r="AG311" s="1252">
        <f t="shared" si="136"/>
        <v>0</v>
      </c>
      <c r="AH311" s="1234">
        <f t="shared" si="137"/>
        <v>0</v>
      </c>
      <c r="AI311" s="1235">
        <f t="shared" si="138"/>
        <v>0</v>
      </c>
      <c r="AJ311" s="1235">
        <f t="shared" si="126"/>
        <v>0</v>
      </c>
      <c r="AK311" s="1253">
        <f t="shared" si="132"/>
        <v>0</v>
      </c>
      <c r="AL311" s="1254">
        <f t="shared" si="127"/>
        <v>0</v>
      </c>
      <c r="AM311" s="1268"/>
      <c r="AN311" s="1255" t="str">
        <f t="shared" si="144"/>
        <v/>
      </c>
      <c r="AO311" s="1256">
        <f t="shared" si="139"/>
        <v>0</v>
      </c>
      <c r="AP311" s="1257">
        <f t="shared" si="133"/>
        <v>0</v>
      </c>
      <c r="AQ311" s="1271" cm="1">
        <f t="array" ref="AQ311">IF(AF311&lt;&gt;1,0,IF(OR(AO311="",N(AO311)&lt;=0.000000001),"",IF(OR(AI311="",N(AI311)&lt;=0.000000001),0,IF(ISNUMBER(AO311),IFERROR(_xlfn.LET(_xlpm.r,_xlfn.XLOOKUP(U311,$BD$15:$BD$62,ROW($BD$15:$BD$62),_xlfn.XLOOKUP(U311,$BE$15:$BE$62,ROW($BE$15:$BE$62),_xlfn.XLOOKUP(U311,$BF$15:$BF$62,ROW($BF$15:$BF$62),""))),_xlpm.p,_xlpm.r-MIN(ROW($BD$15:$BD$62))+1,_xlpm.f,INDEX($BG$15:$BG$62,_xlpm.p),_xlpm.u,INDEX($BH$15:$BH$62,_xlpm.p),_xlpm.s,INDEX($BJ$15:$BJ$62,_xlpm.p),_xlpm.q,N(AO311)/_xlpm.f,IF(_xlpm.q&gt;=_xlpm.s,ROUND(_xlpm.q,1)&amp;" "&amp;U311&amp;" = "&amp;ROUND(_xlpm.q*_xlpm.f,1)&amp;" "&amp;_xlpm.u,ROUND(_xlpm.q,1)&amp;" "&amp;U311)),""),""))))</f>
        <v>0</v>
      </c>
      <c r="AR311" s="1259"/>
      <c r="AS311" s="1256">
        <f t="shared" si="147"/>
        <v>0</v>
      </c>
      <c r="AT311" s="1257" t="str">
        <f t="shared" si="140"/>
        <v/>
      </c>
      <c r="AU311" s="1260">
        <f t="shared" si="143"/>
        <v>0</v>
      </c>
      <c r="AV311" s="1261" t="str">
        <f t="shared" si="141"/>
        <v/>
      </c>
      <c r="AW311" s="1247"/>
      <c r="AX311" s="1262">
        <f t="shared" si="134"/>
        <v>0</v>
      </c>
      <c r="AY311" s="1249" t="str">
        <f t="shared" si="148"/>
        <v/>
      </c>
      <c r="AZ311" s="276" t="s">
        <v>22</v>
      </c>
      <c r="BA311" s="1221">
        <f t="shared" si="135"/>
        <v>0</v>
      </c>
      <c r="BB311" s="1222">
        <f t="shared" si="142"/>
        <v>0</v>
      </c>
      <c r="BC311"/>
      <c r="BD311" s="877"/>
      <c r="BE311" s="877"/>
      <c r="BF311" s="877"/>
      <c r="BG311" s="877"/>
      <c r="BH311" s="877"/>
      <c r="BI311" s="877"/>
      <c r="BJ311" s="877"/>
      <c r="BK311" s="877"/>
      <c r="BR311" s="1153" t="str">
        <f t="shared" si="130"/>
        <v>►</v>
      </c>
      <c r="BW311"/>
      <c r="BX311" s="1024"/>
      <c r="CF311" s="1024"/>
      <c r="CN311" s="1024"/>
      <c r="CV311" s="1024"/>
      <c r="CW311" s="3">
        <v>1</v>
      </c>
    </row>
    <row r="312" spans="1:103" ht="21" customHeight="1">
      <c r="L312" s="120" t="s">
        <v>16</v>
      </c>
      <c r="M312" s="34"/>
      <c r="N312" s="35"/>
      <c r="O312" s="34"/>
      <c r="P312" s="36"/>
      <c r="Q312" s="105"/>
      <c r="R312" s="125"/>
      <c r="S312" s="107"/>
      <c r="T312" s="108"/>
      <c r="U312" s="1290"/>
      <c r="V312" s="111"/>
      <c r="W312" s="111"/>
      <c r="X312" s="112"/>
      <c r="Y312" s="122"/>
      <c r="Z312" s="114"/>
      <c r="AA312" s="127"/>
      <c r="AB312" s="116"/>
      <c r="AC312" s="139"/>
      <c r="AD312" s="1230" t="str">
        <f t="shared" si="145"/>
        <v>►</v>
      </c>
      <c r="AE312" s="1231" t="str">
        <f t="shared" si="128"/>
        <v/>
      </c>
      <c r="AF312" s="1232">
        <f t="shared" si="131"/>
        <v>0</v>
      </c>
      <c r="AG312" s="1252">
        <f t="shared" si="136"/>
        <v>0</v>
      </c>
      <c r="AH312" s="1234">
        <f t="shared" si="137"/>
        <v>0</v>
      </c>
      <c r="AI312" s="1235">
        <f t="shared" si="138"/>
        <v>0</v>
      </c>
      <c r="AJ312" s="1235">
        <f t="shared" ref="AJ312:AJ375" si="149">_xlfn.LET(_xlpm.EPS,0.000000001,_xlpm.q,N(Q312),_xlpm.x,N(Z312),_xlpm.z,N(AB312),IF(AI312=0,0,IF(SUM(ABS(_xlpm.q),ABS(_xlpm.x),ABS(_xlpm.z))&gt;_xlpm.EPS,O312,"")))</f>
        <v>0</v>
      </c>
      <c r="AK312" s="1237">
        <f t="shared" si="132"/>
        <v>0</v>
      </c>
      <c r="AL312" s="1238">
        <f t="shared" si="127"/>
        <v>0</v>
      </c>
      <c r="AM312" s="1268"/>
      <c r="AN312" s="1240" t="str">
        <f t="shared" si="144"/>
        <v/>
      </c>
      <c r="AO312" s="1241">
        <f t="shared" si="139"/>
        <v>0</v>
      </c>
      <c r="AP312" s="1242">
        <f t="shared" si="133"/>
        <v>0</v>
      </c>
      <c r="AQ312" s="1269" cm="1">
        <f t="array" ref="AQ312">IF(AF312&lt;&gt;1,0,IF(OR(AO312="",N(AO312)&lt;=0.000000001),"",IF(OR(AI312="",N(AI312)&lt;=0.000000001),0,IF(ISNUMBER(AO312),IFERROR(_xlfn.LET(_xlpm.r,_xlfn.XLOOKUP(U312,$BD$15:$BD$62,ROW($BD$15:$BD$62),_xlfn.XLOOKUP(U312,$BE$15:$BE$62,ROW($BE$15:$BE$62),_xlfn.XLOOKUP(U312,$BF$15:$BF$62,ROW($BF$15:$BF$62),""))),_xlpm.p,_xlpm.r-MIN(ROW($BD$15:$BD$62))+1,_xlpm.f,INDEX($BG$15:$BG$62,_xlpm.p),_xlpm.u,INDEX($BH$15:$BH$62,_xlpm.p),_xlpm.s,INDEX($BJ$15:$BJ$62,_xlpm.p),_xlpm.q,N(AO312)/_xlpm.f,IF(_xlpm.q&gt;=_xlpm.s,ROUND(_xlpm.q,1)&amp;" "&amp;U312&amp;" = "&amp;ROUND(_xlpm.q*_xlpm.f,1)&amp;" "&amp;_xlpm.u,ROUND(_xlpm.q,1)&amp;" "&amp;U312)),""),""))))</f>
        <v>0</v>
      </c>
      <c r="AR312" s="1259"/>
      <c r="AS312" s="1241">
        <f t="shared" si="147"/>
        <v>0</v>
      </c>
      <c r="AT312" s="1242" t="str">
        <f t="shared" si="140"/>
        <v/>
      </c>
      <c r="AU312" s="1245">
        <f t="shared" si="143"/>
        <v>0</v>
      </c>
      <c r="AV312" s="1246" t="str">
        <f t="shared" si="141"/>
        <v/>
      </c>
      <c r="AW312" s="1247"/>
      <c r="AX312" s="1248">
        <f t="shared" si="134"/>
        <v>0</v>
      </c>
      <c r="AY312" s="1249" t="str">
        <f t="shared" si="148"/>
        <v/>
      </c>
      <c r="AZ312" s="276" t="s">
        <v>22</v>
      </c>
      <c r="BA312" s="1221">
        <f t="shared" si="135"/>
        <v>0</v>
      </c>
      <c r="BB312" s="1222">
        <f t="shared" si="142"/>
        <v>0</v>
      </c>
      <c r="BC312"/>
      <c r="BD312" s="877"/>
      <c r="BE312" s="877"/>
      <c r="BF312" s="877"/>
      <c r="BG312" s="877"/>
      <c r="BH312" s="877"/>
      <c r="BI312" s="877"/>
      <c r="BJ312" s="877"/>
      <c r="BK312" s="877"/>
      <c r="BR312" s="1153" t="str">
        <f t="shared" si="130"/>
        <v>►</v>
      </c>
      <c r="BW312"/>
      <c r="BX312" s="1024"/>
      <c r="CF312" s="1024"/>
      <c r="CN312" s="1024"/>
      <c r="CV312" s="1024"/>
      <c r="CW312" s="3">
        <v>1</v>
      </c>
    </row>
    <row r="313" spans="1:103" ht="21" customHeight="1">
      <c r="L313" s="120" t="s">
        <v>16</v>
      </c>
      <c r="M313" s="34"/>
      <c r="N313" s="35"/>
      <c r="O313" s="34"/>
      <c r="P313" s="36"/>
      <c r="Q313" s="105"/>
      <c r="R313" s="125"/>
      <c r="S313" s="107"/>
      <c r="T313" s="108"/>
      <c r="U313" s="1290"/>
      <c r="V313" s="111"/>
      <c r="W313" s="111"/>
      <c r="X313" s="112"/>
      <c r="Y313" s="122"/>
      <c r="Z313" s="114"/>
      <c r="AA313" s="127"/>
      <c r="AB313" s="116"/>
      <c r="AC313" s="139"/>
      <c r="AD313" s="1230" t="str">
        <f t="shared" si="145"/>
        <v>►</v>
      </c>
      <c r="AE313" s="1231" t="str">
        <f t="shared" si="128"/>
        <v/>
      </c>
      <c r="AF313" s="1232">
        <f t="shared" si="131"/>
        <v>0</v>
      </c>
      <c r="AG313" s="1252">
        <f t="shared" si="136"/>
        <v>0</v>
      </c>
      <c r="AH313" s="1234">
        <f t="shared" si="137"/>
        <v>0</v>
      </c>
      <c r="AI313" s="1235">
        <f t="shared" si="138"/>
        <v>0</v>
      </c>
      <c r="AJ313" s="1235">
        <f t="shared" si="149"/>
        <v>0</v>
      </c>
      <c r="AK313" s="1253">
        <f t="shared" si="132"/>
        <v>0</v>
      </c>
      <c r="AL313" s="1254">
        <f t="shared" si="127"/>
        <v>0</v>
      </c>
      <c r="AM313" s="1268"/>
      <c r="AN313" s="1255" t="str">
        <f t="shared" si="144"/>
        <v/>
      </c>
      <c r="AO313" s="1256">
        <f t="shared" si="139"/>
        <v>0</v>
      </c>
      <c r="AP313" s="1257">
        <f t="shared" si="133"/>
        <v>0</v>
      </c>
      <c r="AQ313" s="1271" cm="1">
        <f t="array" ref="AQ313">IF(AF313&lt;&gt;1,0,IF(OR(AO313="",N(AO313)&lt;=0.000000001),"",IF(OR(AI313="",N(AI313)&lt;=0.000000001),0,IF(ISNUMBER(AO313),IFERROR(_xlfn.LET(_xlpm.r,_xlfn.XLOOKUP(U313,$BD$15:$BD$62,ROW($BD$15:$BD$62),_xlfn.XLOOKUP(U313,$BE$15:$BE$62,ROW($BE$15:$BE$62),_xlfn.XLOOKUP(U313,$BF$15:$BF$62,ROW($BF$15:$BF$62),""))),_xlpm.p,_xlpm.r-MIN(ROW($BD$15:$BD$62))+1,_xlpm.f,INDEX($BG$15:$BG$62,_xlpm.p),_xlpm.u,INDEX($BH$15:$BH$62,_xlpm.p),_xlpm.s,INDEX($BJ$15:$BJ$62,_xlpm.p),_xlpm.q,N(AO313)/_xlpm.f,IF(_xlpm.q&gt;=_xlpm.s,ROUND(_xlpm.q,1)&amp;" "&amp;U313&amp;" = "&amp;ROUND(_xlpm.q*_xlpm.f,1)&amp;" "&amp;_xlpm.u,ROUND(_xlpm.q,1)&amp;" "&amp;U313)),""),""))))</f>
        <v>0</v>
      </c>
      <c r="AR313" s="1259"/>
      <c r="AS313" s="1256">
        <f t="shared" si="147"/>
        <v>0</v>
      </c>
      <c r="AT313" s="1257" t="str">
        <f t="shared" si="140"/>
        <v/>
      </c>
      <c r="AU313" s="1260">
        <f t="shared" si="143"/>
        <v>0</v>
      </c>
      <c r="AV313" s="1261" t="str">
        <f t="shared" si="141"/>
        <v/>
      </c>
      <c r="AW313" s="1247"/>
      <c r="AX313" s="1262">
        <f t="shared" si="134"/>
        <v>0</v>
      </c>
      <c r="AY313" s="1249" t="str">
        <f t="shared" si="148"/>
        <v/>
      </c>
      <c r="AZ313" s="276" t="s">
        <v>22</v>
      </c>
      <c r="BA313" s="1221">
        <f t="shared" si="135"/>
        <v>0</v>
      </c>
      <c r="BB313" s="1222">
        <f t="shared" si="142"/>
        <v>0</v>
      </c>
      <c r="BC313"/>
      <c r="BD313" s="877"/>
      <c r="BE313" s="877"/>
      <c r="BF313" s="877"/>
      <c r="BG313" s="877"/>
      <c r="BH313" s="877"/>
      <c r="BI313" s="877"/>
      <c r="BJ313" s="877"/>
      <c r="BK313" s="877"/>
      <c r="BR313" s="1153" t="str">
        <f t="shared" si="130"/>
        <v>►</v>
      </c>
      <c r="BW313"/>
      <c r="BX313" s="1024"/>
      <c r="CF313" s="1024"/>
      <c r="CN313" s="1024"/>
      <c r="CV313" s="1024"/>
      <c r="CW313" s="3">
        <v>1</v>
      </c>
    </row>
    <row r="314" spans="1:103" ht="21" customHeight="1">
      <c r="L314" s="120" t="s">
        <v>16</v>
      </c>
      <c r="M314" s="34"/>
      <c r="N314" s="35"/>
      <c r="O314" s="34"/>
      <c r="P314" s="36"/>
      <c r="Q314" s="105"/>
      <c r="R314" s="125"/>
      <c r="S314" s="107"/>
      <c r="T314" s="108"/>
      <c r="U314" s="1290"/>
      <c r="V314" s="111"/>
      <c r="W314" s="111"/>
      <c r="X314" s="112"/>
      <c r="Y314" s="122"/>
      <c r="Z314" s="114"/>
      <c r="AA314" s="127"/>
      <c r="AB314" s="116"/>
      <c r="AC314" s="139"/>
      <c r="AD314" s="1230" t="str">
        <f t="shared" si="145"/>
        <v>►</v>
      </c>
      <c r="AE314" s="1231" t="str">
        <f t="shared" si="128"/>
        <v/>
      </c>
      <c r="AF314" s="1232">
        <f t="shared" si="131"/>
        <v>0</v>
      </c>
      <c r="AG314" s="1252">
        <f t="shared" si="136"/>
        <v>0</v>
      </c>
      <c r="AH314" s="1234">
        <f t="shared" si="137"/>
        <v>0</v>
      </c>
      <c r="AI314" s="1235">
        <f t="shared" si="138"/>
        <v>0</v>
      </c>
      <c r="AJ314" s="1235">
        <f t="shared" si="149"/>
        <v>0</v>
      </c>
      <c r="AK314" s="1237">
        <f t="shared" si="132"/>
        <v>0</v>
      </c>
      <c r="AL314" s="1238">
        <f t="shared" si="127"/>
        <v>0</v>
      </c>
      <c r="AM314" s="1268"/>
      <c r="AN314" s="1240" t="str">
        <f t="shared" si="144"/>
        <v/>
      </c>
      <c r="AO314" s="1241">
        <f t="shared" si="139"/>
        <v>0</v>
      </c>
      <c r="AP314" s="1242">
        <f t="shared" si="133"/>
        <v>0</v>
      </c>
      <c r="AQ314" s="1269" cm="1">
        <f t="array" ref="AQ314">IF(AF314&lt;&gt;1,0,IF(OR(AO314="",N(AO314)&lt;=0.000000001),"",IF(OR(AI314="",N(AI314)&lt;=0.000000001),0,IF(ISNUMBER(AO314),IFERROR(_xlfn.LET(_xlpm.r,_xlfn.XLOOKUP(U314,$BD$15:$BD$62,ROW($BD$15:$BD$62),_xlfn.XLOOKUP(U314,$BE$15:$BE$62,ROW($BE$15:$BE$62),_xlfn.XLOOKUP(U314,$BF$15:$BF$62,ROW($BF$15:$BF$62),""))),_xlpm.p,_xlpm.r-MIN(ROW($BD$15:$BD$62))+1,_xlpm.f,INDEX($BG$15:$BG$62,_xlpm.p),_xlpm.u,INDEX($BH$15:$BH$62,_xlpm.p),_xlpm.s,INDEX($BJ$15:$BJ$62,_xlpm.p),_xlpm.q,N(AO314)/_xlpm.f,IF(_xlpm.q&gt;=_xlpm.s,ROUND(_xlpm.q,1)&amp;" "&amp;U314&amp;" = "&amp;ROUND(_xlpm.q*_xlpm.f,1)&amp;" "&amp;_xlpm.u,ROUND(_xlpm.q,1)&amp;" "&amp;U314)),""),""))))</f>
        <v>0</v>
      </c>
      <c r="AR314" s="1259"/>
      <c r="AS314" s="1241">
        <f t="shared" si="147"/>
        <v>0</v>
      </c>
      <c r="AT314" s="1242" t="str">
        <f t="shared" si="140"/>
        <v/>
      </c>
      <c r="AU314" s="1245">
        <f t="shared" si="143"/>
        <v>0</v>
      </c>
      <c r="AV314" s="1246" t="str">
        <f t="shared" si="141"/>
        <v/>
      </c>
      <c r="AW314" s="1247"/>
      <c r="AX314" s="1248">
        <f t="shared" si="134"/>
        <v>0</v>
      </c>
      <c r="AY314" s="1249" t="str">
        <f t="shared" si="148"/>
        <v/>
      </c>
      <c r="AZ314" s="276" t="s">
        <v>22</v>
      </c>
      <c r="BA314" s="1221">
        <f t="shared" si="135"/>
        <v>0</v>
      </c>
      <c r="BB314" s="1222">
        <f t="shared" si="142"/>
        <v>0</v>
      </c>
      <c r="BC314"/>
      <c r="BD314" s="877"/>
      <c r="BE314" s="877"/>
      <c r="BF314" s="877"/>
      <c r="BG314" s="877"/>
      <c r="BH314" s="877"/>
      <c r="BI314" s="877"/>
      <c r="BJ314" s="877"/>
      <c r="BK314" s="877"/>
      <c r="BR314" s="1153" t="str">
        <f t="shared" si="130"/>
        <v>►</v>
      </c>
      <c r="BW314"/>
      <c r="BX314" s="1024"/>
      <c r="CF314" s="1024"/>
      <c r="CN314" s="1024"/>
      <c r="CV314" s="1024"/>
      <c r="CW314" s="3">
        <v>1</v>
      </c>
    </row>
    <row r="315" spans="1:103" ht="21" customHeight="1">
      <c r="L315" s="120" t="s">
        <v>16</v>
      </c>
      <c r="M315" s="34"/>
      <c r="N315" s="35"/>
      <c r="O315" s="34"/>
      <c r="P315" s="36"/>
      <c r="Q315" s="105"/>
      <c r="R315" s="125"/>
      <c r="S315" s="107"/>
      <c r="T315" s="108"/>
      <c r="U315" s="1290"/>
      <c r="V315" s="111"/>
      <c r="W315" s="111"/>
      <c r="X315" s="112"/>
      <c r="Y315" s="122"/>
      <c r="Z315" s="114"/>
      <c r="AA315" s="127"/>
      <c r="AB315" s="116"/>
      <c r="AC315" s="139"/>
      <c r="AD315" s="1230" t="str">
        <f t="shared" si="145"/>
        <v>►</v>
      </c>
      <c r="AE315" s="1231" t="str">
        <f t="shared" si="128"/>
        <v/>
      </c>
      <c r="AF315" s="1232">
        <f t="shared" si="131"/>
        <v>0</v>
      </c>
      <c r="AG315" s="1252">
        <f t="shared" si="136"/>
        <v>0</v>
      </c>
      <c r="AH315" s="1234">
        <f t="shared" si="137"/>
        <v>0</v>
      </c>
      <c r="AI315" s="1235">
        <f t="shared" si="138"/>
        <v>0</v>
      </c>
      <c r="AJ315" s="1235">
        <f t="shared" si="149"/>
        <v>0</v>
      </c>
      <c r="AK315" s="1253">
        <f t="shared" si="132"/>
        <v>0</v>
      </c>
      <c r="AL315" s="1254">
        <f t="shared" si="127"/>
        <v>0</v>
      </c>
      <c r="AM315" s="1268"/>
      <c r="AN315" s="1255" t="str">
        <f t="shared" si="144"/>
        <v/>
      </c>
      <c r="AO315" s="1256">
        <f t="shared" si="139"/>
        <v>0</v>
      </c>
      <c r="AP315" s="1257">
        <f t="shared" si="133"/>
        <v>0</v>
      </c>
      <c r="AQ315" s="1271" cm="1">
        <f t="array" ref="AQ315">IF(AF315&lt;&gt;1,0,IF(OR(AO315="",N(AO315)&lt;=0.000000001),"",IF(OR(AI315="",N(AI315)&lt;=0.000000001),0,IF(ISNUMBER(AO315),IFERROR(_xlfn.LET(_xlpm.r,_xlfn.XLOOKUP(U315,$BD$15:$BD$62,ROW($BD$15:$BD$62),_xlfn.XLOOKUP(U315,$BE$15:$BE$62,ROW($BE$15:$BE$62),_xlfn.XLOOKUP(U315,$BF$15:$BF$62,ROW($BF$15:$BF$62),""))),_xlpm.p,_xlpm.r-MIN(ROW($BD$15:$BD$62))+1,_xlpm.f,INDEX($BG$15:$BG$62,_xlpm.p),_xlpm.u,INDEX($BH$15:$BH$62,_xlpm.p),_xlpm.s,INDEX($BJ$15:$BJ$62,_xlpm.p),_xlpm.q,N(AO315)/_xlpm.f,IF(_xlpm.q&gt;=_xlpm.s,ROUND(_xlpm.q,1)&amp;" "&amp;U315&amp;" = "&amp;ROUND(_xlpm.q*_xlpm.f,1)&amp;" "&amp;_xlpm.u,ROUND(_xlpm.q,1)&amp;" "&amp;U315)),""),""))))</f>
        <v>0</v>
      </c>
      <c r="AR315" s="1259"/>
      <c r="AS315" s="1256">
        <f t="shared" si="147"/>
        <v>0</v>
      </c>
      <c r="AT315" s="1257" t="str">
        <f t="shared" si="140"/>
        <v/>
      </c>
      <c r="AU315" s="1260">
        <f t="shared" si="143"/>
        <v>0</v>
      </c>
      <c r="AV315" s="1261" t="str">
        <f t="shared" si="141"/>
        <v/>
      </c>
      <c r="AW315" s="1247"/>
      <c r="AX315" s="1262">
        <f t="shared" si="134"/>
        <v>0</v>
      </c>
      <c r="AY315" s="1249" t="str">
        <f t="shared" si="148"/>
        <v/>
      </c>
      <c r="AZ315" s="276" t="s">
        <v>22</v>
      </c>
      <c r="BA315" s="1221">
        <f t="shared" si="135"/>
        <v>0</v>
      </c>
      <c r="BB315" s="1222">
        <f t="shared" si="142"/>
        <v>0</v>
      </c>
      <c r="BC315"/>
      <c r="BD315" s="877"/>
      <c r="BE315" s="877"/>
      <c r="BF315" s="877"/>
      <c r="BG315" s="877"/>
      <c r="BH315" s="877"/>
      <c r="BI315" s="877"/>
      <c r="BJ315" s="877"/>
      <c r="BK315" s="877"/>
      <c r="BR315" s="1153" t="str">
        <f t="shared" si="130"/>
        <v>►</v>
      </c>
      <c r="BW315"/>
      <c r="BX315" s="1024"/>
      <c r="CF315" s="1024"/>
      <c r="CN315" s="1024"/>
      <c r="CV315" s="1024"/>
      <c r="CW315" s="3">
        <v>1</v>
      </c>
    </row>
    <row r="316" spans="1:103" ht="21" customHeight="1">
      <c r="L316" s="120" t="s">
        <v>16</v>
      </c>
      <c r="M316" s="34"/>
      <c r="N316" s="35"/>
      <c r="O316" s="34"/>
      <c r="P316" s="36"/>
      <c r="Q316" s="105"/>
      <c r="R316" s="125"/>
      <c r="S316" s="107"/>
      <c r="T316" s="108"/>
      <c r="U316" s="1290"/>
      <c r="V316" s="111"/>
      <c r="W316" s="111"/>
      <c r="X316" s="112"/>
      <c r="Y316" s="122"/>
      <c r="Z316" s="114"/>
      <c r="AA316" s="127"/>
      <c r="AB316" s="116"/>
      <c r="AC316" s="139"/>
      <c r="AD316" s="1230" t="str">
        <f t="shared" si="145"/>
        <v>►</v>
      </c>
      <c r="AE316" s="1231" t="str">
        <f t="shared" si="128"/>
        <v/>
      </c>
      <c r="AF316" s="1232">
        <f t="shared" si="131"/>
        <v>0</v>
      </c>
      <c r="AG316" s="1252">
        <f t="shared" si="136"/>
        <v>0</v>
      </c>
      <c r="AH316" s="1234">
        <f t="shared" si="137"/>
        <v>0</v>
      </c>
      <c r="AI316" s="1235">
        <f t="shared" si="138"/>
        <v>0</v>
      </c>
      <c r="AJ316" s="1235">
        <f t="shared" si="149"/>
        <v>0</v>
      </c>
      <c r="AK316" s="1237">
        <f t="shared" si="132"/>
        <v>0</v>
      </c>
      <c r="AL316" s="1238">
        <f t="shared" ref="AL316:AL379" si="150">IF(TRIM(AE316)="▼ recette suivante",AE316,IF(AK316&gt;0,AN$9,0))</f>
        <v>0</v>
      </c>
      <c r="AM316" s="1268"/>
      <c r="AN316" s="1240" t="str">
        <f t="shared" si="144"/>
        <v/>
      </c>
      <c r="AO316" s="1241">
        <f t="shared" si="139"/>
        <v>0</v>
      </c>
      <c r="AP316" s="1242">
        <f t="shared" si="133"/>
        <v>0</v>
      </c>
      <c r="AQ316" s="1269" cm="1">
        <f t="array" ref="AQ316">IF(AF316&lt;&gt;1,0,IF(OR(AO316="",N(AO316)&lt;=0.000000001),"",IF(OR(AI316="",N(AI316)&lt;=0.000000001),0,IF(ISNUMBER(AO316),IFERROR(_xlfn.LET(_xlpm.r,_xlfn.XLOOKUP(U316,$BD$15:$BD$62,ROW($BD$15:$BD$62),_xlfn.XLOOKUP(U316,$BE$15:$BE$62,ROW($BE$15:$BE$62),_xlfn.XLOOKUP(U316,$BF$15:$BF$62,ROW($BF$15:$BF$62),""))),_xlpm.p,_xlpm.r-MIN(ROW($BD$15:$BD$62))+1,_xlpm.f,INDEX($BG$15:$BG$62,_xlpm.p),_xlpm.u,INDEX($BH$15:$BH$62,_xlpm.p),_xlpm.s,INDEX($BJ$15:$BJ$62,_xlpm.p),_xlpm.q,N(AO316)/_xlpm.f,IF(_xlpm.q&gt;=_xlpm.s,ROUND(_xlpm.q,1)&amp;" "&amp;U316&amp;" = "&amp;ROUND(_xlpm.q*_xlpm.f,1)&amp;" "&amp;_xlpm.u,ROUND(_xlpm.q,1)&amp;" "&amp;U316)),""),""))))</f>
        <v>0</v>
      </c>
      <c r="AR316" s="1259"/>
      <c r="AS316" s="1241">
        <f t="shared" si="147"/>
        <v>0</v>
      </c>
      <c r="AT316" s="1242" t="str">
        <f t="shared" si="140"/>
        <v/>
      </c>
      <c r="AU316" s="1245">
        <f t="shared" si="143"/>
        <v>0</v>
      </c>
      <c r="AV316" s="1246" t="str">
        <f t="shared" si="141"/>
        <v/>
      </c>
      <c r="AW316" s="1247"/>
      <c r="AX316" s="1248">
        <f t="shared" si="134"/>
        <v>0</v>
      </c>
      <c r="AY316" s="1249" t="str">
        <f t="shared" si="148"/>
        <v/>
      </c>
      <c r="AZ316" s="276" t="s">
        <v>22</v>
      </c>
      <c r="BA316" s="1221">
        <f t="shared" si="135"/>
        <v>0</v>
      </c>
      <c r="BB316" s="1222">
        <f t="shared" si="142"/>
        <v>0</v>
      </c>
      <c r="BC316"/>
      <c r="BD316" s="877"/>
      <c r="BE316" s="877"/>
      <c r="BF316" s="877"/>
      <c r="BG316" s="877"/>
      <c r="BH316" s="877"/>
      <c r="BI316" s="877"/>
      <c r="BJ316" s="877"/>
      <c r="BK316" s="877"/>
      <c r="BR316" s="1153" t="str">
        <f t="shared" si="130"/>
        <v>►</v>
      </c>
      <c r="BW316"/>
      <c r="BX316" s="1024"/>
      <c r="CF316" s="1024"/>
      <c r="CN316" s="1024"/>
      <c r="CV316" s="1024"/>
      <c r="CW316" s="3">
        <v>1</v>
      </c>
    </row>
    <row r="317" spans="1:103" ht="21" customHeight="1">
      <c r="L317" s="120" t="s">
        <v>16</v>
      </c>
      <c r="M317" s="34"/>
      <c r="N317" s="35"/>
      <c r="O317" s="34"/>
      <c r="P317" s="36"/>
      <c r="Q317" s="105"/>
      <c r="R317" s="125"/>
      <c r="S317" s="107"/>
      <c r="T317" s="108"/>
      <c r="U317" s="1290"/>
      <c r="V317" s="111"/>
      <c r="W317" s="111"/>
      <c r="X317" s="112"/>
      <c r="Y317" s="122"/>
      <c r="Z317" s="114"/>
      <c r="AA317" s="127"/>
      <c r="AB317" s="116"/>
      <c r="AC317" s="139"/>
      <c r="AD317" s="1230" t="str">
        <f t="shared" si="145"/>
        <v>►</v>
      </c>
      <c r="AE317" s="1231" t="str">
        <f t="shared" si="128"/>
        <v/>
      </c>
      <c r="AF317" s="1232">
        <f t="shared" si="131"/>
        <v>0</v>
      </c>
      <c r="AG317" s="1252">
        <f t="shared" si="136"/>
        <v>0</v>
      </c>
      <c r="AH317" s="1234">
        <f t="shared" si="137"/>
        <v>0</v>
      </c>
      <c r="AI317" s="1235">
        <f t="shared" si="138"/>
        <v>0</v>
      </c>
      <c r="AJ317" s="1235">
        <f t="shared" si="149"/>
        <v>0</v>
      </c>
      <c r="AK317" s="1253">
        <f t="shared" si="132"/>
        <v>0</v>
      </c>
      <c r="AL317" s="1254">
        <f t="shared" si="150"/>
        <v>0</v>
      </c>
      <c r="AM317" s="1268"/>
      <c r="AN317" s="1255" t="str">
        <f t="shared" si="144"/>
        <v/>
      </c>
      <c r="AO317" s="1256">
        <f t="shared" si="139"/>
        <v>0</v>
      </c>
      <c r="AP317" s="1257">
        <f t="shared" si="133"/>
        <v>0</v>
      </c>
      <c r="AQ317" s="1271" cm="1">
        <f t="array" ref="AQ317">IF(AF317&lt;&gt;1,0,IF(OR(AO317="",N(AO317)&lt;=0.000000001),"",IF(OR(AI317="",N(AI317)&lt;=0.000000001),0,IF(ISNUMBER(AO317),IFERROR(_xlfn.LET(_xlpm.r,_xlfn.XLOOKUP(U317,$BD$15:$BD$62,ROW($BD$15:$BD$62),_xlfn.XLOOKUP(U317,$BE$15:$BE$62,ROW($BE$15:$BE$62),_xlfn.XLOOKUP(U317,$BF$15:$BF$62,ROW($BF$15:$BF$62),""))),_xlpm.p,_xlpm.r-MIN(ROW($BD$15:$BD$62))+1,_xlpm.f,INDEX($BG$15:$BG$62,_xlpm.p),_xlpm.u,INDEX($BH$15:$BH$62,_xlpm.p),_xlpm.s,INDEX($BJ$15:$BJ$62,_xlpm.p),_xlpm.q,N(AO317)/_xlpm.f,IF(_xlpm.q&gt;=_xlpm.s,ROUND(_xlpm.q,1)&amp;" "&amp;U317&amp;" = "&amp;ROUND(_xlpm.q*_xlpm.f,1)&amp;" "&amp;_xlpm.u,ROUND(_xlpm.q,1)&amp;" "&amp;U317)),""),""))))</f>
        <v>0</v>
      </c>
      <c r="AR317" s="1259"/>
      <c r="AS317" s="1256">
        <f t="shared" si="147"/>
        <v>0</v>
      </c>
      <c r="AT317" s="1257" t="str">
        <f t="shared" si="140"/>
        <v/>
      </c>
      <c r="AU317" s="1260">
        <f t="shared" si="143"/>
        <v>0</v>
      </c>
      <c r="AV317" s="1261" t="str">
        <f t="shared" si="141"/>
        <v/>
      </c>
      <c r="AW317" s="1247"/>
      <c r="AX317" s="1262">
        <f t="shared" si="134"/>
        <v>0</v>
      </c>
      <c r="AY317" s="1249" t="str">
        <f t="shared" si="148"/>
        <v/>
      </c>
      <c r="AZ317" s="276" t="s">
        <v>22</v>
      </c>
      <c r="BA317" s="1221">
        <f t="shared" si="135"/>
        <v>0</v>
      </c>
      <c r="BB317" s="1222">
        <f t="shared" si="142"/>
        <v>0</v>
      </c>
      <c r="BC317"/>
      <c r="BD317" s="877"/>
      <c r="BE317" s="877"/>
      <c r="BF317" s="877"/>
      <c r="BG317" s="877"/>
      <c r="BH317" s="877"/>
      <c r="BI317" s="877"/>
      <c r="BJ317" s="877"/>
      <c r="BK317" s="877"/>
      <c r="BR317" s="1153" t="str">
        <f t="shared" si="130"/>
        <v>►</v>
      </c>
      <c r="BW317"/>
      <c r="BX317" s="1024"/>
      <c r="CF317" s="1024"/>
      <c r="CN317" s="1024"/>
      <c r="CV317" s="1024"/>
      <c r="CW317" s="3">
        <v>1</v>
      </c>
    </row>
    <row r="318" spans="1:103" ht="21" customHeight="1">
      <c r="L318" s="120" t="s">
        <v>16</v>
      </c>
      <c r="M318" s="34"/>
      <c r="N318" s="35"/>
      <c r="O318" s="34"/>
      <c r="P318" s="36"/>
      <c r="Q318" s="105"/>
      <c r="R318" s="125"/>
      <c r="S318" s="107"/>
      <c r="T318" s="108"/>
      <c r="U318" s="1290"/>
      <c r="V318" s="111"/>
      <c r="W318" s="111"/>
      <c r="X318" s="112"/>
      <c r="Y318" s="122"/>
      <c r="Z318" s="114"/>
      <c r="AA318" s="127"/>
      <c r="AB318" s="116"/>
      <c r="AC318" s="139"/>
      <c r="AD318" s="1230" t="str">
        <f t="shared" si="145"/>
        <v>►</v>
      </c>
      <c r="AE318" s="1231" t="str">
        <f t="shared" si="128"/>
        <v/>
      </c>
      <c r="AF318" s="1232">
        <f t="shared" si="131"/>
        <v>0</v>
      </c>
      <c r="AG318" s="1252">
        <f t="shared" si="136"/>
        <v>0</v>
      </c>
      <c r="AH318" s="1234">
        <f t="shared" si="137"/>
        <v>0</v>
      </c>
      <c r="AI318" s="1235">
        <f t="shared" si="138"/>
        <v>0</v>
      </c>
      <c r="AJ318" s="1235">
        <f t="shared" si="149"/>
        <v>0</v>
      </c>
      <c r="AK318" s="1237">
        <f t="shared" si="132"/>
        <v>0</v>
      </c>
      <c r="AL318" s="1238">
        <f t="shared" si="150"/>
        <v>0</v>
      </c>
      <c r="AM318" s="1268"/>
      <c r="AN318" s="1240" t="str">
        <f t="shared" si="144"/>
        <v/>
      </c>
      <c r="AO318" s="1241">
        <f t="shared" si="139"/>
        <v>0</v>
      </c>
      <c r="AP318" s="1242">
        <f t="shared" si="133"/>
        <v>0</v>
      </c>
      <c r="AQ318" s="1269" cm="1">
        <f t="array" ref="AQ318">IF(AF318&lt;&gt;1,0,IF(OR(AO318="",N(AO318)&lt;=0.000000001),"",IF(OR(AI318="",N(AI318)&lt;=0.000000001),0,IF(ISNUMBER(AO318),IFERROR(_xlfn.LET(_xlpm.r,_xlfn.XLOOKUP(U318,$BD$15:$BD$62,ROW($BD$15:$BD$62),_xlfn.XLOOKUP(U318,$BE$15:$BE$62,ROW($BE$15:$BE$62),_xlfn.XLOOKUP(U318,$BF$15:$BF$62,ROW($BF$15:$BF$62),""))),_xlpm.p,_xlpm.r-MIN(ROW($BD$15:$BD$62))+1,_xlpm.f,INDEX($BG$15:$BG$62,_xlpm.p),_xlpm.u,INDEX($BH$15:$BH$62,_xlpm.p),_xlpm.s,INDEX($BJ$15:$BJ$62,_xlpm.p),_xlpm.q,N(AO318)/_xlpm.f,IF(_xlpm.q&gt;=_xlpm.s,ROUND(_xlpm.q,1)&amp;" "&amp;U318&amp;" = "&amp;ROUND(_xlpm.q*_xlpm.f,1)&amp;" "&amp;_xlpm.u,ROUND(_xlpm.q,1)&amp;" "&amp;U318)),""),""))))</f>
        <v>0</v>
      </c>
      <c r="AR318" s="1259"/>
      <c r="AS318" s="1241">
        <f t="shared" si="147"/>
        <v>0</v>
      </c>
      <c r="AT318" s="1242" t="str">
        <f t="shared" si="140"/>
        <v/>
      </c>
      <c r="AU318" s="1245">
        <f t="shared" si="143"/>
        <v>0</v>
      </c>
      <c r="AV318" s="1246" t="str">
        <f t="shared" si="141"/>
        <v/>
      </c>
      <c r="AW318" s="1247"/>
      <c r="AX318" s="1248">
        <f t="shared" si="134"/>
        <v>0</v>
      </c>
      <c r="AY318" s="1249" t="str">
        <f t="shared" si="148"/>
        <v/>
      </c>
      <c r="AZ318" s="276" t="s">
        <v>22</v>
      </c>
      <c r="BA318" s="1221">
        <f t="shared" si="135"/>
        <v>0</v>
      </c>
      <c r="BB318" s="1222">
        <f t="shared" si="142"/>
        <v>0</v>
      </c>
      <c r="BC318"/>
      <c r="BD318" s="877"/>
      <c r="BE318" s="877"/>
      <c r="BF318" s="877"/>
      <c r="BG318" s="877"/>
      <c r="BH318" s="877"/>
      <c r="BI318" s="877"/>
      <c r="BJ318" s="877"/>
      <c r="BK318" s="877"/>
      <c r="BR318" s="1153" t="str">
        <f t="shared" si="130"/>
        <v>►</v>
      </c>
      <c r="BW318"/>
      <c r="BX318" s="1024"/>
      <c r="CF318" s="1024"/>
      <c r="CN318" s="1024"/>
      <c r="CV318" s="1024"/>
      <c r="CW318" s="3">
        <v>1</v>
      </c>
    </row>
    <row r="319" spans="1:103" ht="21" customHeight="1">
      <c r="L319" s="120" t="s">
        <v>16</v>
      </c>
      <c r="M319" s="34"/>
      <c r="N319" s="35"/>
      <c r="O319" s="34"/>
      <c r="P319" s="36"/>
      <c r="Q319" s="105"/>
      <c r="R319" s="125"/>
      <c r="S319" s="107"/>
      <c r="T319" s="108"/>
      <c r="U319" s="1290"/>
      <c r="V319" s="111"/>
      <c r="W319" s="111"/>
      <c r="X319" s="112"/>
      <c r="Y319" s="122"/>
      <c r="Z319" s="114"/>
      <c r="AA319" s="127"/>
      <c r="AB319" s="116"/>
      <c r="AC319" s="139"/>
      <c r="AD319" s="1230" t="str">
        <f t="shared" si="145"/>
        <v>►</v>
      </c>
      <c r="AE319" s="1231" t="str">
        <f t="shared" si="128"/>
        <v/>
      </c>
      <c r="AF319" s="1232">
        <f t="shared" si="131"/>
        <v>0</v>
      </c>
      <c r="AG319" s="1252">
        <f t="shared" si="136"/>
        <v>0</v>
      </c>
      <c r="AH319" s="1234">
        <f t="shared" si="137"/>
        <v>0</v>
      </c>
      <c r="AI319" s="1235">
        <f t="shared" si="138"/>
        <v>0</v>
      </c>
      <c r="AJ319" s="1235">
        <f t="shared" si="149"/>
        <v>0</v>
      </c>
      <c r="AK319" s="1253">
        <f t="shared" si="132"/>
        <v>0</v>
      </c>
      <c r="AL319" s="1254">
        <f t="shared" si="150"/>
        <v>0</v>
      </c>
      <c r="AM319" s="1268"/>
      <c r="AN319" s="1255" t="str">
        <f t="shared" si="144"/>
        <v/>
      </c>
      <c r="AO319" s="1256">
        <f t="shared" si="139"/>
        <v>0</v>
      </c>
      <c r="AP319" s="1257">
        <f t="shared" si="133"/>
        <v>0</v>
      </c>
      <c r="AQ319" s="1271" cm="1">
        <f t="array" ref="AQ319">IF(AF319&lt;&gt;1,0,IF(OR(AO319="",N(AO319)&lt;=0.000000001),"",IF(OR(AI319="",N(AI319)&lt;=0.000000001),0,IF(ISNUMBER(AO319),IFERROR(_xlfn.LET(_xlpm.r,_xlfn.XLOOKUP(U319,$BD$15:$BD$62,ROW($BD$15:$BD$62),_xlfn.XLOOKUP(U319,$BE$15:$BE$62,ROW($BE$15:$BE$62),_xlfn.XLOOKUP(U319,$BF$15:$BF$62,ROW($BF$15:$BF$62),""))),_xlpm.p,_xlpm.r-MIN(ROW($BD$15:$BD$62))+1,_xlpm.f,INDEX($BG$15:$BG$62,_xlpm.p),_xlpm.u,INDEX($BH$15:$BH$62,_xlpm.p),_xlpm.s,INDEX($BJ$15:$BJ$62,_xlpm.p),_xlpm.q,N(AO319)/_xlpm.f,IF(_xlpm.q&gt;=_xlpm.s,ROUND(_xlpm.q,1)&amp;" "&amp;U319&amp;" = "&amp;ROUND(_xlpm.q*_xlpm.f,1)&amp;" "&amp;_xlpm.u,ROUND(_xlpm.q,1)&amp;" "&amp;U319)),""),""))))</f>
        <v>0</v>
      </c>
      <c r="AR319" s="1259"/>
      <c r="AS319" s="1256">
        <f t="shared" si="147"/>
        <v>0</v>
      </c>
      <c r="AT319" s="1257" t="str">
        <f t="shared" si="140"/>
        <v/>
      </c>
      <c r="AU319" s="1260">
        <f t="shared" si="143"/>
        <v>0</v>
      </c>
      <c r="AV319" s="1261" t="str">
        <f t="shared" si="141"/>
        <v/>
      </c>
      <c r="AW319" s="1247"/>
      <c r="AX319" s="1262">
        <f t="shared" si="134"/>
        <v>0</v>
      </c>
      <c r="AY319" s="1249" t="str">
        <f t="shared" si="148"/>
        <v/>
      </c>
      <c r="AZ319" s="276" t="s">
        <v>22</v>
      </c>
      <c r="BA319" s="1221">
        <f t="shared" si="135"/>
        <v>0</v>
      </c>
      <c r="BB319" s="1222">
        <f t="shared" si="142"/>
        <v>0</v>
      </c>
      <c r="BC319"/>
      <c r="BD319" s="877"/>
      <c r="BE319" s="877"/>
      <c r="BF319" s="877"/>
      <c r="BG319" s="877"/>
      <c r="BH319" s="877"/>
      <c r="BI319" s="877"/>
      <c r="BJ319" s="877"/>
      <c r="BK319" s="877"/>
      <c r="BR319" s="1153" t="str">
        <f t="shared" si="130"/>
        <v>►</v>
      </c>
      <c r="BW319"/>
      <c r="BX319" s="1024"/>
      <c r="CF319" s="1024"/>
      <c r="CN319" s="1024"/>
      <c r="CV319" s="1024"/>
      <c r="CW319" s="3">
        <v>1</v>
      </c>
    </row>
    <row r="320" spans="1:103" ht="21" customHeight="1">
      <c r="L320" s="120" t="s">
        <v>16</v>
      </c>
      <c r="M320" s="34"/>
      <c r="N320" s="35"/>
      <c r="O320" s="34"/>
      <c r="P320" s="36"/>
      <c r="Q320" s="105"/>
      <c r="R320" s="125"/>
      <c r="S320" s="107"/>
      <c r="T320" s="108"/>
      <c r="U320" s="1290"/>
      <c r="V320" s="111"/>
      <c r="W320" s="111"/>
      <c r="X320" s="112"/>
      <c r="Y320" s="122"/>
      <c r="Z320" s="114"/>
      <c r="AA320" s="127"/>
      <c r="AB320" s="116"/>
      <c r="AC320" s="139"/>
      <c r="AD320" s="1230" t="str">
        <f t="shared" si="145"/>
        <v>►</v>
      </c>
      <c r="AE320" s="1231" t="str">
        <f t="shared" ref="AE320:AE383" si="151">IF(TRIM(Q320)="Adresse PC","▼ recette suivante",IF(AI320&gt;0,M320,""))</f>
        <v/>
      </c>
      <c r="AF320" s="1232">
        <f t="shared" si="131"/>
        <v>0</v>
      </c>
      <c r="AG320" s="1252">
        <f t="shared" si="136"/>
        <v>0</v>
      </c>
      <c r="AH320" s="1234">
        <f t="shared" si="137"/>
        <v>0</v>
      </c>
      <c r="AI320" s="1235">
        <f t="shared" si="138"/>
        <v>0</v>
      </c>
      <c r="AJ320" s="1235">
        <f t="shared" si="149"/>
        <v>0</v>
      </c>
      <c r="AK320" s="1237">
        <f t="shared" si="132"/>
        <v>0</v>
      </c>
      <c r="AL320" s="1238">
        <f t="shared" si="150"/>
        <v>0</v>
      </c>
      <c r="AM320" s="1268"/>
      <c r="AN320" s="1240" t="str">
        <f t="shared" si="144"/>
        <v/>
      </c>
      <c r="AO320" s="1241">
        <f t="shared" si="139"/>
        <v>0</v>
      </c>
      <c r="AP320" s="1242">
        <f t="shared" si="133"/>
        <v>0</v>
      </c>
      <c r="AQ320" s="1269" cm="1">
        <f t="array" ref="AQ320">IF(AF320&lt;&gt;1,0,IF(OR(AO320="",N(AO320)&lt;=0.000000001),"",IF(OR(AI320="",N(AI320)&lt;=0.000000001),0,IF(ISNUMBER(AO320),IFERROR(_xlfn.LET(_xlpm.r,_xlfn.XLOOKUP(U320,$BD$15:$BD$62,ROW($BD$15:$BD$62),_xlfn.XLOOKUP(U320,$BE$15:$BE$62,ROW($BE$15:$BE$62),_xlfn.XLOOKUP(U320,$BF$15:$BF$62,ROW($BF$15:$BF$62),""))),_xlpm.p,_xlpm.r-MIN(ROW($BD$15:$BD$62))+1,_xlpm.f,INDEX($BG$15:$BG$62,_xlpm.p),_xlpm.u,INDEX($BH$15:$BH$62,_xlpm.p),_xlpm.s,INDEX($BJ$15:$BJ$62,_xlpm.p),_xlpm.q,N(AO320)/_xlpm.f,IF(_xlpm.q&gt;=_xlpm.s,ROUND(_xlpm.q,1)&amp;" "&amp;U320&amp;" = "&amp;ROUND(_xlpm.q*_xlpm.f,1)&amp;" "&amp;_xlpm.u,ROUND(_xlpm.q,1)&amp;" "&amp;U320)),""),""))))</f>
        <v>0</v>
      </c>
      <c r="AR320" s="1259"/>
      <c r="AS320" s="1241">
        <f t="shared" si="147"/>
        <v>0</v>
      </c>
      <c r="AT320" s="1242" t="str">
        <f t="shared" si="140"/>
        <v/>
      </c>
      <c r="AU320" s="1245">
        <f t="shared" si="143"/>
        <v>0</v>
      </c>
      <c r="AV320" s="1246" t="str">
        <f t="shared" si="141"/>
        <v/>
      </c>
      <c r="AW320" s="1247"/>
      <c r="AX320" s="1248">
        <f t="shared" si="134"/>
        <v>0</v>
      </c>
      <c r="AY320" s="1249" t="str">
        <f t="shared" si="148"/>
        <v/>
      </c>
      <c r="AZ320" s="276" t="s">
        <v>22</v>
      </c>
      <c r="BA320" s="1221">
        <f t="shared" si="135"/>
        <v>0</v>
      </c>
      <c r="BB320" s="1222">
        <f t="shared" si="142"/>
        <v>0</v>
      </c>
      <c r="BC320"/>
      <c r="BD320" s="877"/>
      <c r="BE320" s="877"/>
      <c r="BF320" s="877"/>
      <c r="BG320" s="877"/>
      <c r="BH320" s="877"/>
      <c r="BI320" s="877"/>
      <c r="BJ320" s="877"/>
      <c r="BK320" s="877"/>
      <c r="BR320" s="1153" t="str">
        <f t="shared" si="130"/>
        <v>►</v>
      </c>
      <c r="BS320" s="1024"/>
      <c r="BT320" s="1024"/>
      <c r="BU320" s="1024"/>
      <c r="BV320" s="1024"/>
      <c r="BW320" s="1024"/>
      <c r="BX320" s="1024"/>
      <c r="CF320" s="1024"/>
      <c r="CN320" s="1024"/>
      <c r="CV320" s="1024"/>
      <c r="CW320" s="3">
        <v>1</v>
      </c>
    </row>
    <row r="321" spans="12:101" ht="21" customHeight="1">
      <c r="L321" s="120" t="s">
        <v>16</v>
      </c>
      <c r="M321" s="34"/>
      <c r="N321" s="35"/>
      <c r="O321" s="34"/>
      <c r="P321" s="36"/>
      <c r="Q321" s="105"/>
      <c r="R321" s="125"/>
      <c r="S321" s="107"/>
      <c r="T321" s="108"/>
      <c r="U321" s="1290"/>
      <c r="V321" s="111"/>
      <c r="W321" s="111"/>
      <c r="X321" s="112"/>
      <c r="Y321" s="122"/>
      <c r="Z321" s="114"/>
      <c r="AA321" s="127"/>
      <c r="AB321" s="116"/>
      <c r="AC321" s="139"/>
      <c r="AD321" s="1230" t="str">
        <f t="shared" si="145"/>
        <v>►</v>
      </c>
      <c r="AE321" s="1231" t="str">
        <f t="shared" si="151"/>
        <v/>
      </c>
      <c r="AF321" s="1232">
        <f t="shared" si="131"/>
        <v>0</v>
      </c>
      <c r="AG321" s="1252">
        <f t="shared" si="136"/>
        <v>0</v>
      </c>
      <c r="AH321" s="1234">
        <f t="shared" si="137"/>
        <v>0</v>
      </c>
      <c r="AI321" s="1235">
        <f t="shared" si="138"/>
        <v>0</v>
      </c>
      <c r="AJ321" s="1235">
        <f t="shared" si="149"/>
        <v>0</v>
      </c>
      <c r="AK321" s="1253">
        <f t="shared" si="132"/>
        <v>0</v>
      </c>
      <c r="AL321" s="1254">
        <f t="shared" si="150"/>
        <v>0</v>
      </c>
      <c r="AM321" s="1268"/>
      <c r="AN321" s="1255" t="str">
        <f t="shared" si="144"/>
        <v/>
      </c>
      <c r="AO321" s="1256">
        <f t="shared" si="139"/>
        <v>0</v>
      </c>
      <c r="AP321" s="1257">
        <f t="shared" si="133"/>
        <v>0</v>
      </c>
      <c r="AQ321" s="1271" cm="1">
        <f t="array" ref="AQ321">IF(AF321&lt;&gt;1,0,IF(OR(AO321="",N(AO321)&lt;=0.000000001),"",IF(OR(AI321="",N(AI321)&lt;=0.000000001),0,IF(ISNUMBER(AO321),IFERROR(_xlfn.LET(_xlpm.r,_xlfn.XLOOKUP(U321,$BD$15:$BD$62,ROW($BD$15:$BD$62),_xlfn.XLOOKUP(U321,$BE$15:$BE$62,ROW($BE$15:$BE$62),_xlfn.XLOOKUP(U321,$BF$15:$BF$62,ROW($BF$15:$BF$62),""))),_xlpm.p,_xlpm.r-MIN(ROW($BD$15:$BD$62))+1,_xlpm.f,INDEX($BG$15:$BG$62,_xlpm.p),_xlpm.u,INDEX($BH$15:$BH$62,_xlpm.p),_xlpm.s,INDEX($BJ$15:$BJ$62,_xlpm.p),_xlpm.q,N(AO321)/_xlpm.f,IF(_xlpm.q&gt;=_xlpm.s,ROUND(_xlpm.q,1)&amp;" "&amp;U321&amp;" = "&amp;ROUND(_xlpm.q*_xlpm.f,1)&amp;" "&amp;_xlpm.u,ROUND(_xlpm.q,1)&amp;" "&amp;U321)),""),""))))</f>
        <v>0</v>
      </c>
      <c r="AR321" s="1259"/>
      <c r="AS321" s="1256">
        <f t="shared" si="147"/>
        <v>0</v>
      </c>
      <c r="AT321" s="1257" t="str">
        <f t="shared" si="140"/>
        <v/>
      </c>
      <c r="AU321" s="1260">
        <f t="shared" si="143"/>
        <v>0</v>
      </c>
      <c r="AV321" s="1261" t="str">
        <f t="shared" si="141"/>
        <v/>
      </c>
      <c r="AW321" s="1247"/>
      <c r="AX321" s="1262">
        <f t="shared" si="134"/>
        <v>0</v>
      </c>
      <c r="AY321" s="1249" t="str">
        <f t="shared" si="148"/>
        <v/>
      </c>
      <c r="AZ321" s="276" t="s">
        <v>22</v>
      </c>
      <c r="BA321" s="1221">
        <f t="shared" si="135"/>
        <v>0</v>
      </c>
      <c r="BB321" s="1222">
        <f t="shared" si="142"/>
        <v>0</v>
      </c>
      <c r="BC321"/>
      <c r="BD321" s="877"/>
      <c r="BE321" s="877"/>
      <c r="BF321" s="877"/>
      <c r="BG321" s="877"/>
      <c r="BH321" s="877"/>
      <c r="BI321" s="877"/>
      <c r="BJ321" s="877"/>
      <c r="BK321" s="877"/>
      <c r="BR321" s="1153" t="str">
        <f t="shared" si="130"/>
        <v>►</v>
      </c>
      <c r="BS321" s="1024"/>
      <c r="BT321" s="1024"/>
      <c r="BU321" s="1024"/>
      <c r="BV321" s="1024"/>
      <c r="BW321" s="1024"/>
      <c r="BX321" s="1024"/>
      <c r="CF321" s="1024"/>
      <c r="CN321" s="1024"/>
      <c r="CV321" s="1024"/>
      <c r="CW321" s="3">
        <v>1</v>
      </c>
    </row>
    <row r="322" spans="12:101" ht="21" customHeight="1">
      <c r="L322" s="120" t="s">
        <v>16</v>
      </c>
      <c r="M322" s="34"/>
      <c r="N322" s="35"/>
      <c r="O322" s="34"/>
      <c r="P322" s="36"/>
      <c r="Q322" s="105"/>
      <c r="R322" s="125"/>
      <c r="S322" s="107"/>
      <c r="T322" s="108"/>
      <c r="U322" s="1290"/>
      <c r="V322" s="111"/>
      <c r="W322" s="111"/>
      <c r="X322" s="112"/>
      <c r="Y322" s="122"/>
      <c r="Z322" s="114"/>
      <c r="AA322" s="127"/>
      <c r="AB322" s="116"/>
      <c r="AC322" s="139"/>
      <c r="AD322" s="1230" t="str">
        <f t="shared" si="145"/>
        <v>►</v>
      </c>
      <c r="AE322" s="1231" t="str">
        <f t="shared" si="151"/>
        <v/>
      </c>
      <c r="AF322" s="1232">
        <f t="shared" si="131"/>
        <v>0</v>
      </c>
      <c r="AG322" s="1252">
        <f t="shared" si="136"/>
        <v>0</v>
      </c>
      <c r="AH322" s="1234">
        <f t="shared" si="137"/>
        <v>0</v>
      </c>
      <c r="AI322" s="1235">
        <f t="shared" si="138"/>
        <v>0</v>
      </c>
      <c r="AJ322" s="1235">
        <f t="shared" si="149"/>
        <v>0</v>
      </c>
      <c r="AK322" s="1237">
        <f t="shared" si="132"/>
        <v>0</v>
      </c>
      <c r="AL322" s="1238">
        <f t="shared" si="150"/>
        <v>0</v>
      </c>
      <c r="AM322" s="1268"/>
      <c r="AN322" s="1240" t="str">
        <f t="shared" si="144"/>
        <v/>
      </c>
      <c r="AO322" s="1241">
        <f t="shared" si="139"/>
        <v>0</v>
      </c>
      <c r="AP322" s="1242">
        <f t="shared" si="133"/>
        <v>0</v>
      </c>
      <c r="AQ322" s="1269" cm="1">
        <f t="array" ref="AQ322">IF(AF322&lt;&gt;1,0,IF(OR(AO322="",N(AO322)&lt;=0.000000001),"",IF(OR(AI322="",N(AI322)&lt;=0.000000001),0,IF(ISNUMBER(AO322),IFERROR(_xlfn.LET(_xlpm.r,_xlfn.XLOOKUP(U322,$BD$15:$BD$62,ROW($BD$15:$BD$62),_xlfn.XLOOKUP(U322,$BE$15:$BE$62,ROW($BE$15:$BE$62),_xlfn.XLOOKUP(U322,$BF$15:$BF$62,ROW($BF$15:$BF$62),""))),_xlpm.p,_xlpm.r-MIN(ROW($BD$15:$BD$62))+1,_xlpm.f,INDEX($BG$15:$BG$62,_xlpm.p),_xlpm.u,INDEX($BH$15:$BH$62,_xlpm.p),_xlpm.s,INDEX($BJ$15:$BJ$62,_xlpm.p),_xlpm.q,N(AO322)/_xlpm.f,IF(_xlpm.q&gt;=_xlpm.s,ROUND(_xlpm.q,1)&amp;" "&amp;U322&amp;" = "&amp;ROUND(_xlpm.q*_xlpm.f,1)&amp;" "&amp;_xlpm.u,ROUND(_xlpm.q,1)&amp;" "&amp;U322)),""),""))))</f>
        <v>0</v>
      </c>
      <c r="AR322" s="1259"/>
      <c r="AS322" s="1241">
        <f t="shared" si="147"/>
        <v>0</v>
      </c>
      <c r="AT322" s="1242" t="str">
        <f t="shared" si="140"/>
        <v/>
      </c>
      <c r="AU322" s="1245">
        <f t="shared" si="143"/>
        <v>0</v>
      </c>
      <c r="AV322" s="1246" t="str">
        <f t="shared" si="141"/>
        <v/>
      </c>
      <c r="AW322" s="1247"/>
      <c r="AX322" s="1248">
        <f t="shared" si="134"/>
        <v>0</v>
      </c>
      <c r="AY322" s="1249" t="str">
        <f t="shared" si="148"/>
        <v/>
      </c>
      <c r="AZ322" s="276" t="s">
        <v>22</v>
      </c>
      <c r="BA322" s="1221">
        <f t="shared" si="135"/>
        <v>0</v>
      </c>
      <c r="BB322" s="1222">
        <f t="shared" si="142"/>
        <v>0</v>
      </c>
      <c r="BC322"/>
      <c r="BD322" s="877"/>
      <c r="BE322" s="877"/>
      <c r="BF322" s="877"/>
      <c r="BG322" s="877"/>
      <c r="BH322" s="877"/>
      <c r="BI322" s="877"/>
      <c r="BJ322" s="877"/>
      <c r="BK322" s="877"/>
      <c r="BR322" s="1153" t="str">
        <f t="shared" si="130"/>
        <v>►</v>
      </c>
      <c r="BW322"/>
      <c r="BX322" s="1024"/>
      <c r="CF322" s="1024"/>
      <c r="CN322" s="1024"/>
      <c r="CV322" s="1024"/>
      <c r="CW322" s="3">
        <v>1</v>
      </c>
    </row>
    <row r="323" spans="12:101" ht="21" customHeight="1">
      <c r="L323" s="120" t="s">
        <v>16</v>
      </c>
      <c r="M323" s="34"/>
      <c r="N323" s="35"/>
      <c r="O323" s="34"/>
      <c r="P323" s="36"/>
      <c r="Q323" s="105"/>
      <c r="R323" s="125"/>
      <c r="S323" s="107"/>
      <c r="T323" s="108"/>
      <c r="U323" s="1290"/>
      <c r="V323" s="111"/>
      <c r="W323" s="111"/>
      <c r="X323" s="112"/>
      <c r="Y323" s="122"/>
      <c r="Z323" s="114"/>
      <c r="AA323" s="127"/>
      <c r="AB323" s="116"/>
      <c r="AC323" s="139"/>
      <c r="AD323" s="1230" t="str">
        <f t="shared" si="145"/>
        <v>►</v>
      </c>
      <c r="AE323" s="1231" t="str">
        <f t="shared" si="151"/>
        <v/>
      </c>
      <c r="AF323" s="1232">
        <f t="shared" si="131"/>
        <v>0</v>
      </c>
      <c r="AG323" s="1252">
        <f t="shared" si="136"/>
        <v>0</v>
      </c>
      <c r="AH323" s="1234">
        <f t="shared" si="137"/>
        <v>0</v>
      </c>
      <c r="AI323" s="1235">
        <f t="shared" si="138"/>
        <v>0</v>
      </c>
      <c r="AJ323" s="1235">
        <f t="shared" si="149"/>
        <v>0</v>
      </c>
      <c r="AK323" s="1253">
        <f t="shared" si="132"/>
        <v>0</v>
      </c>
      <c r="AL323" s="1254">
        <f t="shared" si="150"/>
        <v>0</v>
      </c>
      <c r="AM323" s="1268"/>
      <c r="AN323" s="1255" t="str">
        <f t="shared" si="144"/>
        <v/>
      </c>
      <c r="AO323" s="1256">
        <f t="shared" si="139"/>
        <v>0</v>
      </c>
      <c r="AP323" s="1257">
        <f t="shared" si="133"/>
        <v>0</v>
      </c>
      <c r="AQ323" s="1271" cm="1">
        <f t="array" ref="AQ323">IF(AF323&lt;&gt;1,0,IF(OR(AO323="",N(AO323)&lt;=0.000000001),"",IF(OR(AI323="",N(AI323)&lt;=0.000000001),0,IF(ISNUMBER(AO323),IFERROR(_xlfn.LET(_xlpm.r,_xlfn.XLOOKUP(U323,$BD$15:$BD$62,ROW($BD$15:$BD$62),_xlfn.XLOOKUP(U323,$BE$15:$BE$62,ROW($BE$15:$BE$62),_xlfn.XLOOKUP(U323,$BF$15:$BF$62,ROW($BF$15:$BF$62),""))),_xlpm.p,_xlpm.r-MIN(ROW($BD$15:$BD$62))+1,_xlpm.f,INDEX($BG$15:$BG$62,_xlpm.p),_xlpm.u,INDEX($BH$15:$BH$62,_xlpm.p),_xlpm.s,INDEX($BJ$15:$BJ$62,_xlpm.p),_xlpm.q,N(AO323)/_xlpm.f,IF(_xlpm.q&gt;=_xlpm.s,ROUND(_xlpm.q,1)&amp;" "&amp;U323&amp;" = "&amp;ROUND(_xlpm.q*_xlpm.f,1)&amp;" "&amp;_xlpm.u,ROUND(_xlpm.q,1)&amp;" "&amp;U323)),""),""))))</f>
        <v>0</v>
      </c>
      <c r="AR323" s="1259"/>
      <c r="AS323" s="1256">
        <f t="shared" si="147"/>
        <v>0</v>
      </c>
      <c r="AT323" s="1257" t="str">
        <f t="shared" si="140"/>
        <v/>
      </c>
      <c r="AU323" s="1260">
        <f t="shared" si="143"/>
        <v>0</v>
      </c>
      <c r="AV323" s="1261" t="str">
        <f t="shared" si="141"/>
        <v/>
      </c>
      <c r="AW323" s="1247"/>
      <c r="AX323" s="1262">
        <f t="shared" si="134"/>
        <v>0</v>
      </c>
      <c r="AY323" s="1249" t="str">
        <f t="shared" si="148"/>
        <v/>
      </c>
      <c r="AZ323" s="276" t="s">
        <v>22</v>
      </c>
      <c r="BA323" s="1221">
        <f t="shared" si="135"/>
        <v>0</v>
      </c>
      <c r="BB323" s="1222">
        <f t="shared" si="142"/>
        <v>0</v>
      </c>
      <c r="BC323"/>
      <c r="BD323" s="877"/>
      <c r="BE323" s="877"/>
      <c r="BF323" s="877"/>
      <c r="BG323" s="877"/>
      <c r="BH323" s="877"/>
      <c r="BI323" s="877"/>
      <c r="BJ323" s="877"/>
      <c r="BK323" s="877"/>
      <c r="BR323" s="1153" t="str">
        <f t="shared" si="130"/>
        <v>►</v>
      </c>
      <c r="BS323" s="1024"/>
      <c r="BT323" s="1024"/>
      <c r="BU323" s="1024"/>
      <c r="BV323" s="1024"/>
      <c r="BW323" s="1024"/>
      <c r="BX323" s="1024"/>
      <c r="CF323" s="1024"/>
      <c r="CN323" s="1024"/>
      <c r="CV323" s="1024"/>
      <c r="CW323" s="3">
        <v>1</v>
      </c>
    </row>
    <row r="324" spans="12:101" ht="21" customHeight="1">
      <c r="L324" s="120" t="s">
        <v>16</v>
      </c>
      <c r="M324" s="34"/>
      <c r="N324" s="35"/>
      <c r="O324" s="34"/>
      <c r="P324" s="36"/>
      <c r="Q324" s="105"/>
      <c r="R324" s="125"/>
      <c r="S324" s="107"/>
      <c r="T324" s="108"/>
      <c r="U324" s="1290"/>
      <c r="V324" s="111"/>
      <c r="W324" s="111"/>
      <c r="X324" s="112"/>
      <c r="Y324" s="122"/>
      <c r="Z324" s="114"/>
      <c r="AA324" s="127"/>
      <c r="AB324" s="116"/>
      <c r="AC324" s="139"/>
      <c r="AD324" s="1230" t="str">
        <f t="shared" si="145"/>
        <v>►</v>
      </c>
      <c r="AE324" s="1231" t="str">
        <f t="shared" si="151"/>
        <v/>
      </c>
      <c r="AF324" s="1232">
        <f t="shared" si="131"/>
        <v>0</v>
      </c>
      <c r="AG324" s="1252">
        <f t="shared" si="136"/>
        <v>0</v>
      </c>
      <c r="AH324" s="1234">
        <f t="shared" si="137"/>
        <v>0</v>
      </c>
      <c r="AI324" s="1235">
        <f t="shared" si="138"/>
        <v>0</v>
      </c>
      <c r="AJ324" s="1235">
        <f t="shared" si="149"/>
        <v>0</v>
      </c>
      <c r="AK324" s="1237">
        <f t="shared" si="132"/>
        <v>0</v>
      </c>
      <c r="AL324" s="1238">
        <f t="shared" si="150"/>
        <v>0</v>
      </c>
      <c r="AM324" s="1268"/>
      <c r="AN324" s="1240" t="str">
        <f t="shared" si="144"/>
        <v/>
      </c>
      <c r="AO324" s="1241">
        <f t="shared" si="139"/>
        <v>0</v>
      </c>
      <c r="AP324" s="1242">
        <f t="shared" si="133"/>
        <v>0</v>
      </c>
      <c r="AQ324" s="1269" cm="1">
        <f t="array" ref="AQ324">IF(AF324&lt;&gt;1,0,IF(OR(AO324="",N(AO324)&lt;=0.000000001),"",IF(OR(AI324="",N(AI324)&lt;=0.000000001),0,IF(ISNUMBER(AO324),IFERROR(_xlfn.LET(_xlpm.r,_xlfn.XLOOKUP(U324,$BD$15:$BD$62,ROW($BD$15:$BD$62),_xlfn.XLOOKUP(U324,$BE$15:$BE$62,ROW($BE$15:$BE$62),_xlfn.XLOOKUP(U324,$BF$15:$BF$62,ROW($BF$15:$BF$62),""))),_xlpm.p,_xlpm.r-MIN(ROW($BD$15:$BD$62))+1,_xlpm.f,INDEX($BG$15:$BG$62,_xlpm.p),_xlpm.u,INDEX($BH$15:$BH$62,_xlpm.p),_xlpm.s,INDEX($BJ$15:$BJ$62,_xlpm.p),_xlpm.q,N(AO324)/_xlpm.f,IF(_xlpm.q&gt;=_xlpm.s,ROUND(_xlpm.q,1)&amp;" "&amp;U324&amp;" = "&amp;ROUND(_xlpm.q*_xlpm.f,1)&amp;" "&amp;_xlpm.u,ROUND(_xlpm.q,1)&amp;" "&amp;U324)),""),""))))</f>
        <v>0</v>
      </c>
      <c r="AR324" s="1259"/>
      <c r="AS324" s="1241">
        <f t="shared" si="147"/>
        <v>0</v>
      </c>
      <c r="AT324" s="1242" t="str">
        <f t="shared" si="140"/>
        <v/>
      </c>
      <c r="AU324" s="1245">
        <f t="shared" si="143"/>
        <v>0</v>
      </c>
      <c r="AV324" s="1246" t="str">
        <f t="shared" si="141"/>
        <v/>
      </c>
      <c r="AW324" s="1247"/>
      <c r="AX324" s="1248">
        <f t="shared" si="134"/>
        <v>0</v>
      </c>
      <c r="AY324" s="1249" t="str">
        <f t="shared" si="148"/>
        <v/>
      </c>
      <c r="AZ324" s="276" t="s">
        <v>22</v>
      </c>
      <c r="BA324" s="1221">
        <f t="shared" si="135"/>
        <v>0</v>
      </c>
      <c r="BB324" s="1222">
        <f t="shared" si="142"/>
        <v>0</v>
      </c>
      <c r="BC324"/>
      <c r="BD324" s="877"/>
      <c r="BE324" s="877"/>
      <c r="BF324" s="877"/>
      <c r="BG324" s="877"/>
      <c r="BH324" s="877"/>
      <c r="BI324" s="877"/>
      <c r="BJ324" s="877"/>
      <c r="BK324" s="877"/>
      <c r="BR324" s="1153" t="str">
        <f t="shared" si="130"/>
        <v>►</v>
      </c>
      <c r="BS324" s="1024"/>
      <c r="BT324" s="1024"/>
      <c r="BU324" s="1024"/>
      <c r="BV324" s="1024"/>
      <c r="BW324" s="1024"/>
      <c r="BX324" s="1024"/>
      <c r="CF324" s="1024"/>
      <c r="CN324" s="1024"/>
      <c r="CV324" s="1024"/>
      <c r="CW324" s="3">
        <v>1</v>
      </c>
    </row>
    <row r="325" spans="12:101" ht="21" customHeight="1">
      <c r="L325" s="120" t="s">
        <v>16</v>
      </c>
      <c r="M325" s="34"/>
      <c r="N325" s="35"/>
      <c r="O325" s="34"/>
      <c r="P325" s="36"/>
      <c r="Q325" s="105"/>
      <c r="R325" s="125"/>
      <c r="S325" s="107"/>
      <c r="T325" s="108"/>
      <c r="U325" s="1290"/>
      <c r="V325" s="111"/>
      <c r="W325" s="111"/>
      <c r="X325" s="112"/>
      <c r="Y325" s="122"/>
      <c r="Z325" s="114"/>
      <c r="AA325" s="127"/>
      <c r="AB325" s="116"/>
      <c r="AC325" s="139"/>
      <c r="AD325" s="1230" t="str">
        <f t="shared" si="145"/>
        <v>►</v>
      </c>
      <c r="AE325" s="1231" t="str">
        <f t="shared" si="151"/>
        <v/>
      </c>
      <c r="AF325" s="1232">
        <f t="shared" si="131"/>
        <v>0</v>
      </c>
      <c r="AG325" s="1252">
        <f t="shared" si="136"/>
        <v>0</v>
      </c>
      <c r="AH325" s="1234">
        <f t="shared" si="137"/>
        <v>0</v>
      </c>
      <c r="AI325" s="1235">
        <f t="shared" si="138"/>
        <v>0</v>
      </c>
      <c r="AJ325" s="1235">
        <f t="shared" si="149"/>
        <v>0</v>
      </c>
      <c r="AK325" s="1253">
        <f t="shared" si="132"/>
        <v>0</v>
      </c>
      <c r="AL325" s="1254">
        <f t="shared" si="150"/>
        <v>0</v>
      </c>
      <c r="AM325" s="1268"/>
      <c r="AN325" s="1255" t="str">
        <f t="shared" si="144"/>
        <v/>
      </c>
      <c r="AO325" s="1256">
        <f t="shared" si="139"/>
        <v>0</v>
      </c>
      <c r="AP325" s="1257">
        <f t="shared" si="133"/>
        <v>0</v>
      </c>
      <c r="AQ325" s="1271" cm="1">
        <f t="array" ref="AQ325">IF(AF325&lt;&gt;1,0,IF(OR(AO325="",N(AO325)&lt;=0.000000001),"",IF(OR(AI325="",N(AI325)&lt;=0.000000001),0,IF(ISNUMBER(AO325),IFERROR(_xlfn.LET(_xlpm.r,_xlfn.XLOOKUP(U325,$BD$15:$BD$62,ROW($BD$15:$BD$62),_xlfn.XLOOKUP(U325,$BE$15:$BE$62,ROW($BE$15:$BE$62),_xlfn.XLOOKUP(U325,$BF$15:$BF$62,ROW($BF$15:$BF$62),""))),_xlpm.p,_xlpm.r-MIN(ROW($BD$15:$BD$62))+1,_xlpm.f,INDEX($BG$15:$BG$62,_xlpm.p),_xlpm.u,INDEX($BH$15:$BH$62,_xlpm.p),_xlpm.s,INDEX($BJ$15:$BJ$62,_xlpm.p),_xlpm.q,N(AO325)/_xlpm.f,IF(_xlpm.q&gt;=_xlpm.s,ROUND(_xlpm.q,1)&amp;" "&amp;U325&amp;" = "&amp;ROUND(_xlpm.q*_xlpm.f,1)&amp;" "&amp;_xlpm.u,ROUND(_xlpm.q,1)&amp;" "&amp;U325)),""),""))))</f>
        <v>0</v>
      </c>
      <c r="AR325" s="1259"/>
      <c r="AS325" s="1256">
        <f t="shared" si="147"/>
        <v>0</v>
      </c>
      <c r="AT325" s="1257" t="str">
        <f t="shared" si="140"/>
        <v/>
      </c>
      <c r="AU325" s="1260">
        <f t="shared" si="143"/>
        <v>0</v>
      </c>
      <c r="AV325" s="1261" t="str">
        <f t="shared" si="141"/>
        <v/>
      </c>
      <c r="AW325" s="1247"/>
      <c r="AX325" s="1262">
        <f t="shared" si="134"/>
        <v>0</v>
      </c>
      <c r="AY325" s="1249" t="str">
        <f t="shared" si="148"/>
        <v/>
      </c>
      <c r="AZ325" s="276" t="s">
        <v>22</v>
      </c>
      <c r="BA325" s="1221">
        <f t="shared" si="135"/>
        <v>0</v>
      </c>
      <c r="BB325" s="1222">
        <f t="shared" si="142"/>
        <v>0</v>
      </c>
      <c r="BC325"/>
      <c r="BD325" s="877"/>
      <c r="BE325" s="877"/>
      <c r="BF325" s="877"/>
      <c r="BG325" s="877"/>
      <c r="BH325" s="877"/>
      <c r="BI325" s="877"/>
      <c r="BJ325" s="877"/>
      <c r="BK325" s="877"/>
      <c r="BR325" s="1153" t="str">
        <f t="shared" ref="BR325:BR388" si="152">AD325</f>
        <v>►</v>
      </c>
      <c r="BS325" s="1024"/>
      <c r="BT325" s="1024"/>
      <c r="BU325" s="1024"/>
      <c r="BV325" s="1024"/>
      <c r="BW325" s="1024"/>
      <c r="BX325" s="1024"/>
      <c r="CF325" s="1024"/>
      <c r="CN325" s="1024"/>
      <c r="CV325" s="1024"/>
      <c r="CW325" s="3">
        <v>1</v>
      </c>
    </row>
    <row r="326" spans="12:101" ht="21" customHeight="1">
      <c r="L326" s="120" t="s">
        <v>16</v>
      </c>
      <c r="M326" s="34"/>
      <c r="N326" s="35"/>
      <c r="O326" s="34"/>
      <c r="P326" s="36"/>
      <c r="Q326" s="105"/>
      <c r="R326" s="125"/>
      <c r="S326" s="107"/>
      <c r="T326" s="108"/>
      <c r="U326" s="1290"/>
      <c r="V326" s="111"/>
      <c r="W326" s="111"/>
      <c r="X326" s="112"/>
      <c r="Y326" s="122"/>
      <c r="Z326" s="114"/>
      <c r="AA326" s="127"/>
      <c r="AB326" s="116"/>
      <c r="AC326" s="139"/>
      <c r="AD326" s="1230" t="str">
        <f t="shared" si="145"/>
        <v>►</v>
      </c>
      <c r="AE326" s="1231" t="str">
        <f t="shared" si="151"/>
        <v/>
      </c>
      <c r="AF326" s="1232">
        <f t="shared" si="131"/>
        <v>0</v>
      </c>
      <c r="AG326" s="1252">
        <f t="shared" si="136"/>
        <v>0</v>
      </c>
      <c r="AH326" s="1234">
        <f t="shared" si="137"/>
        <v>0</v>
      </c>
      <c r="AI326" s="1235">
        <f t="shared" si="138"/>
        <v>0</v>
      </c>
      <c r="AJ326" s="1235">
        <f t="shared" si="149"/>
        <v>0</v>
      </c>
      <c r="AK326" s="1237">
        <f t="shared" si="132"/>
        <v>0</v>
      </c>
      <c r="AL326" s="1238">
        <f t="shared" si="150"/>
        <v>0</v>
      </c>
      <c r="AM326" s="1268"/>
      <c r="AN326" s="1240" t="str">
        <f t="shared" si="144"/>
        <v/>
      </c>
      <c r="AO326" s="1241">
        <f t="shared" si="139"/>
        <v>0</v>
      </c>
      <c r="AP326" s="1242">
        <f t="shared" si="133"/>
        <v>0</v>
      </c>
      <c r="AQ326" s="1269" cm="1">
        <f t="array" ref="AQ326">IF(AF326&lt;&gt;1,0,IF(OR(AO326="",N(AO326)&lt;=0.000000001),"",IF(OR(AI326="",N(AI326)&lt;=0.000000001),0,IF(ISNUMBER(AO326),IFERROR(_xlfn.LET(_xlpm.r,_xlfn.XLOOKUP(U326,$BD$15:$BD$62,ROW($BD$15:$BD$62),_xlfn.XLOOKUP(U326,$BE$15:$BE$62,ROW($BE$15:$BE$62),_xlfn.XLOOKUP(U326,$BF$15:$BF$62,ROW($BF$15:$BF$62),""))),_xlpm.p,_xlpm.r-MIN(ROW($BD$15:$BD$62))+1,_xlpm.f,INDEX($BG$15:$BG$62,_xlpm.p),_xlpm.u,INDEX($BH$15:$BH$62,_xlpm.p),_xlpm.s,INDEX($BJ$15:$BJ$62,_xlpm.p),_xlpm.q,N(AO326)/_xlpm.f,IF(_xlpm.q&gt;=_xlpm.s,ROUND(_xlpm.q,1)&amp;" "&amp;U326&amp;" = "&amp;ROUND(_xlpm.q*_xlpm.f,1)&amp;" "&amp;_xlpm.u,ROUND(_xlpm.q,1)&amp;" "&amp;U326)),""),""))))</f>
        <v>0</v>
      </c>
      <c r="AR326" s="1259"/>
      <c r="AS326" s="1241">
        <f t="shared" si="147"/>
        <v>0</v>
      </c>
      <c r="AT326" s="1242" t="str">
        <f t="shared" si="140"/>
        <v/>
      </c>
      <c r="AU326" s="1245">
        <f t="shared" si="143"/>
        <v>0</v>
      </c>
      <c r="AV326" s="1246" t="str">
        <f t="shared" si="141"/>
        <v/>
      </c>
      <c r="AW326" s="1247"/>
      <c r="AX326" s="1248">
        <f t="shared" si="134"/>
        <v>0</v>
      </c>
      <c r="AY326" s="1249" t="str">
        <f t="shared" si="148"/>
        <v/>
      </c>
      <c r="AZ326" s="276" t="s">
        <v>22</v>
      </c>
      <c r="BA326" s="1221">
        <f t="shared" si="135"/>
        <v>0</v>
      </c>
      <c r="BB326" s="1222">
        <f t="shared" si="142"/>
        <v>0</v>
      </c>
      <c r="BC326"/>
      <c r="BD326" s="877"/>
      <c r="BE326" s="877"/>
      <c r="BF326" s="877"/>
      <c r="BG326" s="877"/>
      <c r="BH326" s="877"/>
      <c r="BI326" s="877"/>
      <c r="BJ326" s="877"/>
      <c r="BK326" s="877"/>
      <c r="BR326" s="1153" t="str">
        <f t="shared" si="152"/>
        <v>►</v>
      </c>
      <c r="BS326" s="1024"/>
      <c r="BT326" s="1024"/>
      <c r="BU326" s="1024"/>
      <c r="BV326" s="1024"/>
      <c r="BW326" s="1024"/>
      <c r="BX326" s="1024"/>
      <c r="CF326" s="1024"/>
      <c r="CN326" s="1024"/>
      <c r="CV326" s="1024"/>
      <c r="CW326" s="3">
        <v>1</v>
      </c>
    </row>
    <row r="327" spans="12:101" ht="21" customHeight="1">
      <c r="L327" s="120" t="s">
        <v>16</v>
      </c>
      <c r="M327" s="34"/>
      <c r="N327" s="35"/>
      <c r="O327" s="34"/>
      <c r="P327" s="36"/>
      <c r="Q327" s="105"/>
      <c r="R327" s="125"/>
      <c r="S327" s="107"/>
      <c r="T327" s="108"/>
      <c r="U327" s="1290"/>
      <c r="V327" s="111"/>
      <c r="W327" s="111"/>
      <c r="X327" s="112"/>
      <c r="Y327" s="122"/>
      <c r="Z327" s="114"/>
      <c r="AA327" s="127"/>
      <c r="AB327" s="116"/>
      <c r="AC327" s="139"/>
      <c r="AD327" s="1230" t="str">
        <f t="shared" si="145"/>
        <v>►</v>
      </c>
      <c r="AE327" s="1231" t="str">
        <f t="shared" si="151"/>
        <v/>
      </c>
      <c r="AF327" s="1232">
        <f t="shared" si="131"/>
        <v>0</v>
      </c>
      <c r="AG327" s="1252">
        <f t="shared" si="136"/>
        <v>0</v>
      </c>
      <c r="AH327" s="1234">
        <f t="shared" si="137"/>
        <v>0</v>
      </c>
      <c r="AI327" s="1235">
        <f t="shared" si="138"/>
        <v>0</v>
      </c>
      <c r="AJ327" s="1235">
        <f t="shared" si="149"/>
        <v>0</v>
      </c>
      <c r="AK327" s="1253">
        <f t="shared" si="132"/>
        <v>0</v>
      </c>
      <c r="AL327" s="1254">
        <f t="shared" si="150"/>
        <v>0</v>
      </c>
      <c r="AM327" s="1268"/>
      <c r="AN327" s="1255" t="str">
        <f t="shared" si="144"/>
        <v/>
      </c>
      <c r="AO327" s="1256">
        <f t="shared" si="139"/>
        <v>0</v>
      </c>
      <c r="AP327" s="1257">
        <f t="shared" si="133"/>
        <v>0</v>
      </c>
      <c r="AQ327" s="1271" cm="1">
        <f t="array" ref="AQ327">IF(AF327&lt;&gt;1,0,IF(OR(AO327="",N(AO327)&lt;=0.000000001),"",IF(OR(AI327="",N(AI327)&lt;=0.000000001),0,IF(ISNUMBER(AO327),IFERROR(_xlfn.LET(_xlpm.r,_xlfn.XLOOKUP(U327,$BD$15:$BD$62,ROW($BD$15:$BD$62),_xlfn.XLOOKUP(U327,$BE$15:$BE$62,ROW($BE$15:$BE$62),_xlfn.XLOOKUP(U327,$BF$15:$BF$62,ROW($BF$15:$BF$62),""))),_xlpm.p,_xlpm.r-MIN(ROW($BD$15:$BD$62))+1,_xlpm.f,INDEX($BG$15:$BG$62,_xlpm.p),_xlpm.u,INDEX($BH$15:$BH$62,_xlpm.p),_xlpm.s,INDEX($BJ$15:$BJ$62,_xlpm.p),_xlpm.q,N(AO327)/_xlpm.f,IF(_xlpm.q&gt;=_xlpm.s,ROUND(_xlpm.q,1)&amp;" "&amp;U327&amp;" = "&amp;ROUND(_xlpm.q*_xlpm.f,1)&amp;" "&amp;_xlpm.u,ROUND(_xlpm.q,1)&amp;" "&amp;U327)),""),""))))</f>
        <v>0</v>
      </c>
      <c r="AR327" s="1259"/>
      <c r="AS327" s="1256">
        <f t="shared" si="147"/>
        <v>0</v>
      </c>
      <c r="AT327" s="1257" t="str">
        <f t="shared" si="140"/>
        <v/>
      </c>
      <c r="AU327" s="1260">
        <f t="shared" si="143"/>
        <v>0</v>
      </c>
      <c r="AV327" s="1261" t="str">
        <f t="shared" si="141"/>
        <v/>
      </c>
      <c r="AW327" s="1247"/>
      <c r="AX327" s="1262">
        <f t="shared" si="134"/>
        <v>0</v>
      </c>
      <c r="AY327" s="1249" t="str">
        <f t="shared" si="148"/>
        <v/>
      </c>
      <c r="AZ327" s="276" t="s">
        <v>22</v>
      </c>
      <c r="BA327" s="1221">
        <f t="shared" si="135"/>
        <v>0</v>
      </c>
      <c r="BB327" s="1222">
        <f t="shared" si="142"/>
        <v>0</v>
      </c>
      <c r="BC327"/>
      <c r="BD327" s="877"/>
      <c r="BE327" s="877"/>
      <c r="BF327" s="877"/>
      <c r="BG327" s="877"/>
      <c r="BH327" s="877"/>
      <c r="BI327" s="877"/>
      <c r="BJ327" s="877"/>
      <c r="BK327" s="877"/>
      <c r="BR327" s="1153" t="str">
        <f t="shared" si="152"/>
        <v>►</v>
      </c>
      <c r="BS327" s="1024"/>
      <c r="BT327" s="1024"/>
      <c r="BU327" s="1024"/>
      <c r="BV327" s="1024"/>
      <c r="BW327" s="1024"/>
      <c r="BX327" s="1024"/>
      <c r="CF327" s="1024"/>
      <c r="CN327" s="1024"/>
      <c r="CV327" s="1024"/>
      <c r="CW327" s="3">
        <v>1</v>
      </c>
    </row>
    <row r="328" spans="12:101" ht="21" customHeight="1">
      <c r="L328" s="120" t="s">
        <v>16</v>
      </c>
      <c r="M328" s="34"/>
      <c r="N328" s="35"/>
      <c r="O328" s="34"/>
      <c r="P328" s="36"/>
      <c r="Q328" s="105"/>
      <c r="R328" s="125"/>
      <c r="S328" s="107"/>
      <c r="T328" s="108"/>
      <c r="U328" s="1290"/>
      <c r="V328" s="111"/>
      <c r="W328" s="111"/>
      <c r="X328" s="112"/>
      <c r="Y328" s="122"/>
      <c r="Z328" s="114"/>
      <c r="AA328" s="127"/>
      <c r="AB328" s="116"/>
      <c r="AC328" s="139"/>
      <c r="AD328" s="1230" t="str">
        <f t="shared" si="145"/>
        <v>►</v>
      </c>
      <c r="AE328" s="1231" t="str">
        <f t="shared" si="151"/>
        <v/>
      </c>
      <c r="AF328" s="1232">
        <f t="shared" si="131"/>
        <v>0</v>
      </c>
      <c r="AG328" s="1252">
        <f t="shared" si="136"/>
        <v>0</v>
      </c>
      <c r="AH328" s="1234">
        <f t="shared" si="137"/>
        <v>0</v>
      </c>
      <c r="AI328" s="1235">
        <f t="shared" si="138"/>
        <v>0</v>
      </c>
      <c r="AJ328" s="1235">
        <f t="shared" si="149"/>
        <v>0</v>
      </c>
      <c r="AK328" s="1237">
        <f t="shared" si="132"/>
        <v>0</v>
      </c>
      <c r="AL328" s="1238">
        <f t="shared" si="150"/>
        <v>0</v>
      </c>
      <c r="AM328" s="1268"/>
      <c r="AN328" s="1240" t="str">
        <f t="shared" si="144"/>
        <v/>
      </c>
      <c r="AO328" s="1241">
        <f t="shared" si="139"/>
        <v>0</v>
      </c>
      <c r="AP328" s="1242">
        <f t="shared" si="133"/>
        <v>0</v>
      </c>
      <c r="AQ328" s="1269" cm="1">
        <f t="array" ref="AQ328">IF(AF328&lt;&gt;1,0,IF(OR(AO328="",N(AO328)&lt;=0.000000001),"",IF(OR(AI328="",N(AI328)&lt;=0.000000001),0,IF(ISNUMBER(AO328),IFERROR(_xlfn.LET(_xlpm.r,_xlfn.XLOOKUP(U328,$BD$15:$BD$62,ROW($BD$15:$BD$62),_xlfn.XLOOKUP(U328,$BE$15:$BE$62,ROW($BE$15:$BE$62),_xlfn.XLOOKUP(U328,$BF$15:$BF$62,ROW($BF$15:$BF$62),""))),_xlpm.p,_xlpm.r-MIN(ROW($BD$15:$BD$62))+1,_xlpm.f,INDEX($BG$15:$BG$62,_xlpm.p),_xlpm.u,INDEX($BH$15:$BH$62,_xlpm.p),_xlpm.s,INDEX($BJ$15:$BJ$62,_xlpm.p),_xlpm.q,N(AO328)/_xlpm.f,IF(_xlpm.q&gt;=_xlpm.s,ROUND(_xlpm.q,1)&amp;" "&amp;U328&amp;" = "&amp;ROUND(_xlpm.q*_xlpm.f,1)&amp;" "&amp;_xlpm.u,ROUND(_xlpm.q,1)&amp;" "&amp;U328)),""),""))))</f>
        <v>0</v>
      </c>
      <c r="AR328" s="1259"/>
      <c r="AS328" s="1241">
        <f t="shared" si="147"/>
        <v>0</v>
      </c>
      <c r="AT328" s="1242" t="str">
        <f t="shared" si="140"/>
        <v/>
      </c>
      <c r="AU328" s="1245">
        <f t="shared" si="143"/>
        <v>0</v>
      </c>
      <c r="AV328" s="1246" t="str">
        <f t="shared" si="141"/>
        <v/>
      </c>
      <c r="AW328" s="1247"/>
      <c r="AX328" s="1248">
        <f t="shared" si="134"/>
        <v>0</v>
      </c>
      <c r="AY328" s="1249" t="str">
        <f t="shared" si="148"/>
        <v/>
      </c>
      <c r="AZ328" s="276" t="s">
        <v>22</v>
      </c>
      <c r="BA328" s="1221">
        <f t="shared" si="135"/>
        <v>0</v>
      </c>
      <c r="BB328" s="1222">
        <f t="shared" si="142"/>
        <v>0</v>
      </c>
      <c r="BC328"/>
      <c r="BD328" s="877"/>
      <c r="BE328" s="877"/>
      <c r="BF328" s="877"/>
      <c r="BG328" s="877"/>
      <c r="BH328" s="877"/>
      <c r="BI328" s="877"/>
      <c r="BJ328" s="877"/>
      <c r="BK328" s="877"/>
      <c r="BR328" s="1153" t="str">
        <f t="shared" si="152"/>
        <v>►</v>
      </c>
      <c r="BS328" s="1024"/>
      <c r="BT328" s="1024"/>
      <c r="BU328" s="1024"/>
      <c r="BV328" s="1024"/>
      <c r="BW328" s="1024"/>
      <c r="BX328" s="1024"/>
      <c r="CF328" s="1024"/>
      <c r="CN328" s="1024"/>
      <c r="CV328" s="1024"/>
      <c r="CW328" s="3">
        <v>1</v>
      </c>
    </row>
    <row r="329" spans="12:101" ht="21" customHeight="1">
      <c r="L329" s="120" t="s">
        <v>16</v>
      </c>
      <c r="M329" s="34"/>
      <c r="N329" s="35"/>
      <c r="O329" s="34"/>
      <c r="P329" s="36"/>
      <c r="Q329" s="105"/>
      <c r="R329" s="125"/>
      <c r="S329" s="107"/>
      <c r="T329" s="108"/>
      <c r="U329" s="1290"/>
      <c r="V329" s="111"/>
      <c r="W329" s="111"/>
      <c r="X329" s="112"/>
      <c r="Y329" s="122"/>
      <c r="Z329" s="114"/>
      <c r="AA329" s="127"/>
      <c r="AB329" s="116"/>
      <c r="AC329" s="139"/>
      <c r="AD329" s="1230" t="str">
        <f t="shared" si="145"/>
        <v>►</v>
      </c>
      <c r="AE329" s="1231" t="str">
        <f t="shared" si="151"/>
        <v/>
      </c>
      <c r="AF329" s="1232">
        <f t="shared" si="131"/>
        <v>0</v>
      </c>
      <c r="AG329" s="1252">
        <f t="shared" si="136"/>
        <v>0</v>
      </c>
      <c r="AH329" s="1234">
        <f t="shared" si="137"/>
        <v>0</v>
      </c>
      <c r="AI329" s="1235">
        <f t="shared" si="138"/>
        <v>0</v>
      </c>
      <c r="AJ329" s="1235">
        <f t="shared" si="149"/>
        <v>0</v>
      </c>
      <c r="AK329" s="1253">
        <f t="shared" si="132"/>
        <v>0</v>
      </c>
      <c r="AL329" s="1254">
        <f t="shared" si="150"/>
        <v>0</v>
      </c>
      <c r="AM329" s="1268"/>
      <c r="AN329" s="1255" t="str">
        <f t="shared" si="144"/>
        <v/>
      </c>
      <c r="AO329" s="1256">
        <f t="shared" si="139"/>
        <v>0</v>
      </c>
      <c r="AP329" s="1257">
        <f t="shared" si="133"/>
        <v>0</v>
      </c>
      <c r="AQ329" s="1271" cm="1">
        <f t="array" ref="AQ329">IF(AF329&lt;&gt;1,0,IF(OR(AO329="",N(AO329)&lt;=0.000000001),"",IF(OR(AI329="",N(AI329)&lt;=0.000000001),0,IF(ISNUMBER(AO329),IFERROR(_xlfn.LET(_xlpm.r,_xlfn.XLOOKUP(U329,$BD$15:$BD$62,ROW($BD$15:$BD$62),_xlfn.XLOOKUP(U329,$BE$15:$BE$62,ROW($BE$15:$BE$62),_xlfn.XLOOKUP(U329,$BF$15:$BF$62,ROW($BF$15:$BF$62),""))),_xlpm.p,_xlpm.r-MIN(ROW($BD$15:$BD$62))+1,_xlpm.f,INDEX($BG$15:$BG$62,_xlpm.p),_xlpm.u,INDEX($BH$15:$BH$62,_xlpm.p),_xlpm.s,INDEX($BJ$15:$BJ$62,_xlpm.p),_xlpm.q,N(AO329)/_xlpm.f,IF(_xlpm.q&gt;=_xlpm.s,ROUND(_xlpm.q,1)&amp;" "&amp;U329&amp;" = "&amp;ROUND(_xlpm.q*_xlpm.f,1)&amp;" "&amp;_xlpm.u,ROUND(_xlpm.q,1)&amp;" "&amp;U329)),""),""))))</f>
        <v>0</v>
      </c>
      <c r="AR329" s="1259"/>
      <c r="AS329" s="1256">
        <f t="shared" si="147"/>
        <v>0</v>
      </c>
      <c r="AT329" s="1257" t="str">
        <f t="shared" si="140"/>
        <v/>
      </c>
      <c r="AU329" s="1260">
        <f t="shared" si="143"/>
        <v>0</v>
      </c>
      <c r="AV329" s="1261" t="str">
        <f t="shared" si="141"/>
        <v/>
      </c>
      <c r="AW329" s="1247"/>
      <c r="AX329" s="1262">
        <f t="shared" si="134"/>
        <v>0</v>
      </c>
      <c r="AY329" s="1249" t="str">
        <f t="shared" si="148"/>
        <v/>
      </c>
      <c r="AZ329" s="276" t="s">
        <v>22</v>
      </c>
      <c r="BA329" s="1221">
        <f t="shared" si="135"/>
        <v>0</v>
      </c>
      <c r="BB329" s="1222">
        <f t="shared" si="142"/>
        <v>0</v>
      </c>
      <c r="BC329"/>
      <c r="BD329" s="877"/>
      <c r="BE329" s="877"/>
      <c r="BF329" s="877"/>
      <c r="BG329" s="877"/>
      <c r="BH329" s="877"/>
      <c r="BI329" s="877"/>
      <c r="BJ329" s="877"/>
      <c r="BK329" s="877"/>
      <c r="BR329" s="1153" t="str">
        <f t="shared" si="152"/>
        <v>►</v>
      </c>
      <c r="BS329" s="1024"/>
      <c r="BT329" s="1024"/>
      <c r="BU329" s="1024"/>
      <c r="BV329" s="1024"/>
      <c r="BW329" s="1024"/>
      <c r="BX329" s="1024"/>
      <c r="CF329" s="1024"/>
      <c r="CN329" s="1024"/>
      <c r="CV329" s="1024"/>
      <c r="CW329" s="3">
        <v>1</v>
      </c>
    </row>
    <row r="330" spans="12:101" ht="21" customHeight="1">
      <c r="L330" s="120" t="s">
        <v>16</v>
      </c>
      <c r="M330" s="34"/>
      <c r="N330" s="35"/>
      <c r="O330" s="34"/>
      <c r="P330" s="36"/>
      <c r="Q330" s="105"/>
      <c r="R330" s="125"/>
      <c r="S330" s="107"/>
      <c r="T330" s="108"/>
      <c r="U330" s="1290"/>
      <c r="V330" s="111"/>
      <c r="W330" s="111"/>
      <c r="X330" s="112"/>
      <c r="Y330" s="122"/>
      <c r="Z330" s="114"/>
      <c r="AA330" s="127"/>
      <c r="AB330" s="116"/>
      <c r="AC330" s="139"/>
      <c r="AD330" s="1230" t="str">
        <f t="shared" si="145"/>
        <v>►</v>
      </c>
      <c r="AE330" s="1231" t="str">
        <f t="shared" si="151"/>
        <v/>
      </c>
      <c r="AF330" s="1232">
        <f t="shared" si="131"/>
        <v>0</v>
      </c>
      <c r="AG330" s="1252">
        <f t="shared" si="136"/>
        <v>0</v>
      </c>
      <c r="AH330" s="1234">
        <f t="shared" si="137"/>
        <v>0</v>
      </c>
      <c r="AI330" s="1235">
        <f t="shared" si="138"/>
        <v>0</v>
      </c>
      <c r="AJ330" s="1235">
        <f t="shared" si="149"/>
        <v>0</v>
      </c>
      <c r="AK330" s="1237">
        <f t="shared" si="132"/>
        <v>0</v>
      </c>
      <c r="AL330" s="1238">
        <f t="shared" si="150"/>
        <v>0</v>
      </c>
      <c r="AM330" s="1268"/>
      <c r="AN330" s="1240" t="str">
        <f t="shared" si="144"/>
        <v/>
      </c>
      <c r="AO330" s="1241">
        <f t="shared" si="139"/>
        <v>0</v>
      </c>
      <c r="AP330" s="1242">
        <f t="shared" si="133"/>
        <v>0</v>
      </c>
      <c r="AQ330" s="1269" cm="1">
        <f t="array" ref="AQ330">IF(AF330&lt;&gt;1,0,IF(OR(AO330="",N(AO330)&lt;=0.000000001),"",IF(OR(AI330="",N(AI330)&lt;=0.000000001),0,IF(ISNUMBER(AO330),IFERROR(_xlfn.LET(_xlpm.r,_xlfn.XLOOKUP(U330,$BD$15:$BD$62,ROW($BD$15:$BD$62),_xlfn.XLOOKUP(U330,$BE$15:$BE$62,ROW($BE$15:$BE$62),_xlfn.XLOOKUP(U330,$BF$15:$BF$62,ROW($BF$15:$BF$62),""))),_xlpm.p,_xlpm.r-MIN(ROW($BD$15:$BD$62))+1,_xlpm.f,INDEX($BG$15:$BG$62,_xlpm.p),_xlpm.u,INDEX($BH$15:$BH$62,_xlpm.p),_xlpm.s,INDEX($BJ$15:$BJ$62,_xlpm.p),_xlpm.q,N(AO330)/_xlpm.f,IF(_xlpm.q&gt;=_xlpm.s,ROUND(_xlpm.q,1)&amp;" "&amp;U330&amp;" = "&amp;ROUND(_xlpm.q*_xlpm.f,1)&amp;" "&amp;_xlpm.u,ROUND(_xlpm.q,1)&amp;" "&amp;U330)),""),""))))</f>
        <v>0</v>
      </c>
      <c r="AR330" s="1259"/>
      <c r="AS330" s="1241">
        <f t="shared" si="147"/>
        <v>0</v>
      </c>
      <c r="AT330" s="1242" t="str">
        <f t="shared" si="140"/>
        <v/>
      </c>
      <c r="AU330" s="1245">
        <f t="shared" si="143"/>
        <v>0</v>
      </c>
      <c r="AV330" s="1246" t="str">
        <f t="shared" si="141"/>
        <v/>
      </c>
      <c r="AW330" s="1247"/>
      <c r="AX330" s="1248">
        <f t="shared" si="134"/>
        <v>0</v>
      </c>
      <c r="AY330" s="1249" t="str">
        <f t="shared" si="148"/>
        <v/>
      </c>
      <c r="AZ330" s="276" t="s">
        <v>22</v>
      </c>
      <c r="BA330" s="1221">
        <f t="shared" si="135"/>
        <v>0</v>
      </c>
      <c r="BB330" s="1222">
        <f t="shared" si="142"/>
        <v>0</v>
      </c>
      <c r="BC330"/>
      <c r="BD330" s="877"/>
      <c r="BE330" s="877"/>
      <c r="BF330" s="877"/>
      <c r="BG330" s="877"/>
      <c r="BH330" s="877"/>
      <c r="BI330" s="877"/>
      <c r="BJ330" s="877"/>
      <c r="BK330" s="877"/>
      <c r="BR330" s="1153" t="str">
        <f t="shared" si="152"/>
        <v>►</v>
      </c>
      <c r="BS330" s="1024"/>
      <c r="BT330" s="1024"/>
      <c r="BU330" s="1024"/>
      <c r="BV330" s="1024"/>
      <c r="BW330" s="1024"/>
      <c r="BX330" s="1024"/>
      <c r="CF330" s="1024"/>
      <c r="CN330" s="1024"/>
      <c r="CV330" s="1024"/>
      <c r="CW330" s="3">
        <v>1</v>
      </c>
    </row>
    <row r="331" spans="12:101" ht="21" customHeight="1">
      <c r="L331" s="120" t="s">
        <v>16</v>
      </c>
      <c r="M331" s="34"/>
      <c r="N331" s="35"/>
      <c r="O331" s="34"/>
      <c r="P331" s="36"/>
      <c r="Q331" s="105"/>
      <c r="R331" s="125"/>
      <c r="S331" s="107"/>
      <c r="T331" s="108"/>
      <c r="U331" s="1290"/>
      <c r="V331" s="111"/>
      <c r="W331" s="111"/>
      <c r="X331" s="112"/>
      <c r="Y331" s="122"/>
      <c r="Z331" s="114"/>
      <c r="AA331" s="127"/>
      <c r="AB331" s="116"/>
      <c r="AC331" s="139"/>
      <c r="AD331" s="1230" t="str">
        <f t="shared" si="145"/>
        <v>►</v>
      </c>
      <c r="AE331" s="1231" t="str">
        <f t="shared" si="151"/>
        <v/>
      </c>
      <c r="AF331" s="1232">
        <f t="shared" si="131"/>
        <v>0</v>
      </c>
      <c r="AG331" s="1252">
        <f t="shared" si="136"/>
        <v>0</v>
      </c>
      <c r="AH331" s="1234">
        <f t="shared" si="137"/>
        <v>0</v>
      </c>
      <c r="AI331" s="1235">
        <f t="shared" si="138"/>
        <v>0</v>
      </c>
      <c r="AJ331" s="1235">
        <f t="shared" si="149"/>
        <v>0</v>
      </c>
      <c r="AK331" s="1253">
        <f t="shared" si="132"/>
        <v>0</v>
      </c>
      <c r="AL331" s="1254">
        <f t="shared" si="150"/>
        <v>0</v>
      </c>
      <c r="AM331" s="1268"/>
      <c r="AN331" s="1255" t="str">
        <f t="shared" si="144"/>
        <v/>
      </c>
      <c r="AO331" s="1256">
        <f t="shared" si="139"/>
        <v>0</v>
      </c>
      <c r="AP331" s="1257">
        <f t="shared" si="133"/>
        <v>0</v>
      </c>
      <c r="AQ331" s="1271" cm="1">
        <f t="array" ref="AQ331">IF(AF331&lt;&gt;1,0,IF(OR(AO331="",N(AO331)&lt;=0.000000001),"",IF(OR(AI331="",N(AI331)&lt;=0.000000001),0,IF(ISNUMBER(AO331),IFERROR(_xlfn.LET(_xlpm.r,_xlfn.XLOOKUP(U331,$BD$15:$BD$62,ROW($BD$15:$BD$62),_xlfn.XLOOKUP(U331,$BE$15:$BE$62,ROW($BE$15:$BE$62),_xlfn.XLOOKUP(U331,$BF$15:$BF$62,ROW($BF$15:$BF$62),""))),_xlpm.p,_xlpm.r-MIN(ROW($BD$15:$BD$62))+1,_xlpm.f,INDEX($BG$15:$BG$62,_xlpm.p),_xlpm.u,INDEX($BH$15:$BH$62,_xlpm.p),_xlpm.s,INDEX($BJ$15:$BJ$62,_xlpm.p),_xlpm.q,N(AO331)/_xlpm.f,IF(_xlpm.q&gt;=_xlpm.s,ROUND(_xlpm.q,1)&amp;" "&amp;U331&amp;" = "&amp;ROUND(_xlpm.q*_xlpm.f,1)&amp;" "&amp;_xlpm.u,ROUND(_xlpm.q,1)&amp;" "&amp;U331)),""),""))))</f>
        <v>0</v>
      </c>
      <c r="AR331" s="1259"/>
      <c r="AS331" s="1256">
        <f t="shared" si="147"/>
        <v>0</v>
      </c>
      <c r="AT331" s="1257" t="str">
        <f t="shared" si="140"/>
        <v/>
      </c>
      <c r="AU331" s="1260">
        <f t="shared" si="143"/>
        <v>0</v>
      </c>
      <c r="AV331" s="1261" t="str">
        <f t="shared" si="141"/>
        <v/>
      </c>
      <c r="AW331" s="1247"/>
      <c r="AX331" s="1262">
        <f t="shared" si="134"/>
        <v>0</v>
      </c>
      <c r="AY331" s="1249" t="str">
        <f t="shared" si="148"/>
        <v/>
      </c>
      <c r="AZ331" s="276" t="s">
        <v>22</v>
      </c>
      <c r="BA331" s="1221">
        <f t="shared" si="135"/>
        <v>0</v>
      </c>
      <c r="BB331" s="1222">
        <f t="shared" si="142"/>
        <v>0</v>
      </c>
      <c r="BC331"/>
      <c r="BD331" s="877"/>
      <c r="BE331" s="877"/>
      <c r="BF331" s="877"/>
      <c r="BG331" s="877"/>
      <c r="BH331" s="877"/>
      <c r="BI331" s="877"/>
      <c r="BJ331" s="877"/>
      <c r="BK331" s="877"/>
      <c r="BR331" s="1153" t="str">
        <f t="shared" si="152"/>
        <v>►</v>
      </c>
      <c r="BS331" s="1024"/>
      <c r="BT331" s="1024"/>
      <c r="BU331" s="1024"/>
      <c r="BV331" s="1024"/>
      <c r="BW331" s="1024"/>
      <c r="BX331" s="1024"/>
      <c r="CF331" s="1024"/>
      <c r="CN331" s="1024"/>
      <c r="CV331" s="1024"/>
      <c r="CW331" s="3">
        <v>1</v>
      </c>
    </row>
    <row r="332" spans="12:101" ht="21" customHeight="1">
      <c r="L332" s="120" t="s">
        <v>16</v>
      </c>
      <c r="M332" s="34"/>
      <c r="N332" s="35"/>
      <c r="O332" s="34"/>
      <c r="P332" s="36"/>
      <c r="Q332" s="105"/>
      <c r="R332" s="125"/>
      <c r="S332" s="107"/>
      <c r="T332" s="108"/>
      <c r="U332" s="1290"/>
      <c r="V332" s="111"/>
      <c r="W332" s="111"/>
      <c r="X332" s="112"/>
      <c r="Y332" s="122"/>
      <c r="Z332" s="114"/>
      <c r="AA332" s="127"/>
      <c r="AB332" s="116"/>
      <c r="AC332" s="139"/>
      <c r="AD332" s="1230" t="str">
        <f t="shared" si="145"/>
        <v>►</v>
      </c>
      <c r="AE332" s="1231" t="str">
        <f t="shared" si="151"/>
        <v/>
      </c>
      <c r="AF332" s="1232">
        <f t="shared" si="131"/>
        <v>0</v>
      </c>
      <c r="AG332" s="1252">
        <f t="shared" si="136"/>
        <v>0</v>
      </c>
      <c r="AH332" s="1234">
        <f t="shared" si="137"/>
        <v>0</v>
      </c>
      <c r="AI332" s="1235">
        <f t="shared" si="138"/>
        <v>0</v>
      </c>
      <c r="AJ332" s="1235">
        <f t="shared" si="149"/>
        <v>0</v>
      </c>
      <c r="AK332" s="1237">
        <f t="shared" si="132"/>
        <v>0</v>
      </c>
      <c r="AL332" s="1238">
        <f t="shared" si="150"/>
        <v>0</v>
      </c>
      <c r="AM332" s="1268"/>
      <c r="AN332" s="1240" t="str">
        <f t="shared" si="144"/>
        <v/>
      </c>
      <c r="AO332" s="1241">
        <f t="shared" si="139"/>
        <v>0</v>
      </c>
      <c r="AP332" s="1242">
        <f t="shared" si="133"/>
        <v>0</v>
      </c>
      <c r="AQ332" s="1269" cm="1">
        <f t="array" ref="AQ332">IF(AF332&lt;&gt;1,0,IF(OR(AO332="",N(AO332)&lt;=0.000000001),"",IF(OR(AI332="",N(AI332)&lt;=0.000000001),0,IF(ISNUMBER(AO332),IFERROR(_xlfn.LET(_xlpm.r,_xlfn.XLOOKUP(U332,$BD$15:$BD$62,ROW($BD$15:$BD$62),_xlfn.XLOOKUP(U332,$BE$15:$BE$62,ROW($BE$15:$BE$62),_xlfn.XLOOKUP(U332,$BF$15:$BF$62,ROW($BF$15:$BF$62),""))),_xlpm.p,_xlpm.r-MIN(ROW($BD$15:$BD$62))+1,_xlpm.f,INDEX($BG$15:$BG$62,_xlpm.p),_xlpm.u,INDEX($BH$15:$BH$62,_xlpm.p),_xlpm.s,INDEX($BJ$15:$BJ$62,_xlpm.p),_xlpm.q,N(AO332)/_xlpm.f,IF(_xlpm.q&gt;=_xlpm.s,ROUND(_xlpm.q,1)&amp;" "&amp;U332&amp;" = "&amp;ROUND(_xlpm.q*_xlpm.f,1)&amp;" "&amp;_xlpm.u,ROUND(_xlpm.q,1)&amp;" "&amp;U332)),""),""))))</f>
        <v>0</v>
      </c>
      <c r="AR332" s="1259"/>
      <c r="AS332" s="1241">
        <f t="shared" si="147"/>
        <v>0</v>
      </c>
      <c r="AT332" s="1242" t="str">
        <f t="shared" si="140"/>
        <v/>
      </c>
      <c r="AU332" s="1245">
        <f t="shared" si="143"/>
        <v>0</v>
      </c>
      <c r="AV332" s="1246" t="str">
        <f t="shared" si="141"/>
        <v/>
      </c>
      <c r="AW332" s="1247"/>
      <c r="AX332" s="1248">
        <f t="shared" si="134"/>
        <v>0</v>
      </c>
      <c r="AY332" s="1249" t="str">
        <f t="shared" si="148"/>
        <v/>
      </c>
      <c r="AZ332" s="276" t="s">
        <v>22</v>
      </c>
      <c r="BA332" s="1221">
        <f t="shared" si="135"/>
        <v>0</v>
      </c>
      <c r="BB332" s="1222">
        <f t="shared" si="142"/>
        <v>0</v>
      </c>
      <c r="BC332"/>
      <c r="BD332" s="877"/>
      <c r="BE332" s="877"/>
      <c r="BF332" s="877"/>
      <c r="BG332" s="877"/>
      <c r="BH332" s="877"/>
      <c r="BI332" s="877"/>
      <c r="BJ332" s="877"/>
      <c r="BK332" s="877"/>
      <c r="BR332" s="1153" t="str">
        <f t="shared" si="152"/>
        <v>►</v>
      </c>
      <c r="BS332" s="1024"/>
      <c r="BT332" s="1024"/>
      <c r="BU332" s="1024"/>
      <c r="BV332" s="1024"/>
      <c r="BW332" s="1024"/>
      <c r="BX332" s="1024"/>
      <c r="CW332" s="3">
        <v>1</v>
      </c>
    </row>
    <row r="333" spans="12:101" ht="21" customHeight="1">
      <c r="L333" s="120" t="s">
        <v>16</v>
      </c>
      <c r="M333" s="34"/>
      <c r="N333" s="35"/>
      <c r="O333" s="34"/>
      <c r="P333" s="36"/>
      <c r="Q333" s="105"/>
      <c r="R333" s="125"/>
      <c r="S333" s="107"/>
      <c r="T333" s="108"/>
      <c r="U333" s="1290"/>
      <c r="V333" s="111"/>
      <c r="W333" s="111"/>
      <c r="X333" s="112"/>
      <c r="Y333" s="122"/>
      <c r="Z333" s="114"/>
      <c r="AA333" s="127"/>
      <c r="AB333" s="116"/>
      <c r="AC333" s="139"/>
      <c r="AD333" s="1230" t="str">
        <f t="shared" si="145"/>
        <v>►</v>
      </c>
      <c r="AE333" s="1231" t="str">
        <f t="shared" si="151"/>
        <v/>
      </c>
      <c r="AF333" s="1232">
        <f t="shared" si="131"/>
        <v>0</v>
      </c>
      <c r="AG333" s="1252">
        <f t="shared" si="136"/>
        <v>0</v>
      </c>
      <c r="AH333" s="1234">
        <f t="shared" si="137"/>
        <v>0</v>
      </c>
      <c r="AI333" s="1235">
        <f t="shared" si="138"/>
        <v>0</v>
      </c>
      <c r="AJ333" s="1235">
        <f t="shared" si="149"/>
        <v>0</v>
      </c>
      <c r="AK333" s="1253">
        <f t="shared" si="132"/>
        <v>0</v>
      </c>
      <c r="AL333" s="1254">
        <f t="shared" si="150"/>
        <v>0</v>
      </c>
      <c r="AM333" s="1268"/>
      <c r="AN333" s="1255" t="str">
        <f t="shared" si="144"/>
        <v/>
      </c>
      <c r="AO333" s="1256">
        <f t="shared" si="139"/>
        <v>0</v>
      </c>
      <c r="AP333" s="1257">
        <f t="shared" si="133"/>
        <v>0</v>
      </c>
      <c r="AQ333" s="1271" cm="1">
        <f t="array" ref="AQ333">IF(AF333&lt;&gt;1,0,IF(OR(AO333="",N(AO333)&lt;=0.000000001),"",IF(OR(AI333="",N(AI333)&lt;=0.000000001),0,IF(ISNUMBER(AO333),IFERROR(_xlfn.LET(_xlpm.r,_xlfn.XLOOKUP(U333,$BD$15:$BD$62,ROW($BD$15:$BD$62),_xlfn.XLOOKUP(U333,$BE$15:$BE$62,ROW($BE$15:$BE$62),_xlfn.XLOOKUP(U333,$BF$15:$BF$62,ROW($BF$15:$BF$62),""))),_xlpm.p,_xlpm.r-MIN(ROW($BD$15:$BD$62))+1,_xlpm.f,INDEX($BG$15:$BG$62,_xlpm.p),_xlpm.u,INDEX($BH$15:$BH$62,_xlpm.p),_xlpm.s,INDEX($BJ$15:$BJ$62,_xlpm.p),_xlpm.q,N(AO333)/_xlpm.f,IF(_xlpm.q&gt;=_xlpm.s,ROUND(_xlpm.q,1)&amp;" "&amp;U333&amp;" = "&amp;ROUND(_xlpm.q*_xlpm.f,1)&amp;" "&amp;_xlpm.u,ROUND(_xlpm.q,1)&amp;" "&amp;U333)),""),""))))</f>
        <v>0</v>
      </c>
      <c r="AR333" s="1259"/>
      <c r="AS333" s="1256">
        <f t="shared" si="147"/>
        <v>0</v>
      </c>
      <c r="AT333" s="1257" t="str">
        <f t="shared" si="140"/>
        <v/>
      </c>
      <c r="AU333" s="1260">
        <f t="shared" si="143"/>
        <v>0</v>
      </c>
      <c r="AV333" s="1261" t="str">
        <f t="shared" si="141"/>
        <v/>
      </c>
      <c r="AW333" s="1247"/>
      <c r="AX333" s="1262">
        <f t="shared" si="134"/>
        <v>0</v>
      </c>
      <c r="AY333" s="1249" t="str">
        <f t="shared" si="148"/>
        <v/>
      </c>
      <c r="AZ333" s="276" t="s">
        <v>22</v>
      </c>
      <c r="BA333" s="1221">
        <f t="shared" si="135"/>
        <v>0</v>
      </c>
      <c r="BB333" s="1222">
        <f t="shared" si="142"/>
        <v>0</v>
      </c>
      <c r="BC333"/>
      <c r="BD333" s="877"/>
      <c r="BE333" s="877"/>
      <c r="BF333" s="877"/>
      <c r="BG333" s="877"/>
      <c r="BH333" s="877"/>
      <c r="BI333" s="877"/>
      <c r="BJ333" s="877"/>
      <c r="BK333" s="877"/>
      <c r="BR333" s="1153" t="str">
        <f t="shared" si="152"/>
        <v>►</v>
      </c>
      <c r="BS333" s="1024"/>
      <c r="BT333" s="1024"/>
      <c r="BU333" s="1024"/>
      <c r="BV333" s="1024"/>
      <c r="BW333" s="1024"/>
      <c r="CW333" s="3">
        <v>1</v>
      </c>
    </row>
    <row r="334" spans="12:101" ht="21" customHeight="1">
      <c r="L334" s="120" t="s">
        <v>16</v>
      </c>
      <c r="M334" s="34"/>
      <c r="N334" s="35"/>
      <c r="O334" s="34"/>
      <c r="P334" s="36"/>
      <c r="Q334" s="105"/>
      <c r="R334" s="125"/>
      <c r="S334" s="107"/>
      <c r="T334" s="108"/>
      <c r="U334" s="1290"/>
      <c r="V334" s="111"/>
      <c r="W334" s="111"/>
      <c r="X334" s="112"/>
      <c r="Y334" s="122"/>
      <c r="Z334" s="114"/>
      <c r="AA334" s="127"/>
      <c r="AB334" s="116"/>
      <c r="AC334" s="139"/>
      <c r="AD334" s="1230" t="str">
        <f t="shared" si="145"/>
        <v>►</v>
      </c>
      <c r="AE334" s="1231" t="str">
        <f t="shared" si="151"/>
        <v/>
      </c>
      <c r="AF334" s="1232">
        <f t="shared" si="131"/>
        <v>0</v>
      </c>
      <c r="AG334" s="1252">
        <f t="shared" si="136"/>
        <v>0</v>
      </c>
      <c r="AH334" s="1234">
        <f t="shared" si="137"/>
        <v>0</v>
      </c>
      <c r="AI334" s="1235">
        <f t="shared" si="138"/>
        <v>0</v>
      </c>
      <c r="AJ334" s="1235">
        <f t="shared" si="149"/>
        <v>0</v>
      </c>
      <c r="AK334" s="1237">
        <f t="shared" si="132"/>
        <v>0</v>
      </c>
      <c r="AL334" s="1238">
        <f t="shared" si="150"/>
        <v>0</v>
      </c>
      <c r="AM334" s="1268"/>
      <c r="AN334" s="1240" t="str">
        <f t="shared" si="144"/>
        <v/>
      </c>
      <c r="AO334" s="1241">
        <f t="shared" si="139"/>
        <v>0</v>
      </c>
      <c r="AP334" s="1242">
        <f t="shared" si="133"/>
        <v>0</v>
      </c>
      <c r="AQ334" s="1269" cm="1">
        <f t="array" ref="AQ334">IF(AF334&lt;&gt;1,0,IF(OR(AO334="",N(AO334)&lt;=0.000000001),"",IF(OR(AI334="",N(AI334)&lt;=0.000000001),0,IF(ISNUMBER(AO334),IFERROR(_xlfn.LET(_xlpm.r,_xlfn.XLOOKUP(U334,$BD$15:$BD$62,ROW($BD$15:$BD$62),_xlfn.XLOOKUP(U334,$BE$15:$BE$62,ROW($BE$15:$BE$62),_xlfn.XLOOKUP(U334,$BF$15:$BF$62,ROW($BF$15:$BF$62),""))),_xlpm.p,_xlpm.r-MIN(ROW($BD$15:$BD$62))+1,_xlpm.f,INDEX($BG$15:$BG$62,_xlpm.p),_xlpm.u,INDEX($BH$15:$BH$62,_xlpm.p),_xlpm.s,INDEX($BJ$15:$BJ$62,_xlpm.p),_xlpm.q,N(AO334)/_xlpm.f,IF(_xlpm.q&gt;=_xlpm.s,ROUND(_xlpm.q,1)&amp;" "&amp;U334&amp;" = "&amp;ROUND(_xlpm.q*_xlpm.f,1)&amp;" "&amp;_xlpm.u,ROUND(_xlpm.q,1)&amp;" "&amp;U334)),""),""))))</f>
        <v>0</v>
      </c>
      <c r="AR334" s="1259"/>
      <c r="AS334" s="1241">
        <f t="shared" si="147"/>
        <v>0</v>
      </c>
      <c r="AT334" s="1242" t="str">
        <f t="shared" si="140"/>
        <v/>
      </c>
      <c r="AU334" s="1245">
        <f t="shared" si="143"/>
        <v>0</v>
      </c>
      <c r="AV334" s="1246" t="str">
        <f t="shared" si="141"/>
        <v/>
      </c>
      <c r="AW334" s="1247"/>
      <c r="AX334" s="1248">
        <f t="shared" si="134"/>
        <v>0</v>
      </c>
      <c r="AY334" s="1249" t="str">
        <f t="shared" si="148"/>
        <v/>
      </c>
      <c r="AZ334" s="276" t="s">
        <v>22</v>
      </c>
      <c r="BA334" s="1221">
        <f t="shared" si="135"/>
        <v>0</v>
      </c>
      <c r="BB334" s="1222">
        <f t="shared" si="142"/>
        <v>0</v>
      </c>
      <c r="BC334"/>
      <c r="BD334" s="877"/>
      <c r="BE334" s="877"/>
      <c r="BF334" s="877"/>
      <c r="BG334" s="877"/>
      <c r="BH334" s="877"/>
      <c r="BI334" s="877"/>
      <c r="BJ334" s="877"/>
      <c r="BK334" s="877"/>
      <c r="BR334" s="1153" t="str">
        <f t="shared" si="152"/>
        <v>►</v>
      </c>
      <c r="BS334" s="1024"/>
      <c r="BT334" s="1024"/>
      <c r="BU334" s="1024"/>
      <c r="BV334" s="1024"/>
      <c r="BW334" s="1024"/>
      <c r="CW334" s="3">
        <v>1</v>
      </c>
    </row>
    <row r="335" spans="12:101" ht="21" customHeight="1">
      <c r="L335" s="120" t="s">
        <v>16</v>
      </c>
      <c r="M335" s="34"/>
      <c r="N335" s="35"/>
      <c r="O335" s="34"/>
      <c r="P335" s="36"/>
      <c r="Q335" s="105"/>
      <c r="R335" s="125"/>
      <c r="S335" s="107"/>
      <c r="T335" s="108"/>
      <c r="U335" s="1290"/>
      <c r="V335" s="111"/>
      <c r="W335" s="111"/>
      <c r="X335" s="112"/>
      <c r="Y335" s="122"/>
      <c r="Z335" s="114"/>
      <c r="AA335" s="127"/>
      <c r="AB335" s="116"/>
      <c r="AC335" s="139"/>
      <c r="AD335" s="1230" t="str">
        <f t="shared" si="145"/>
        <v>►</v>
      </c>
      <c r="AE335" s="1231" t="str">
        <f t="shared" si="151"/>
        <v/>
      </c>
      <c r="AF335" s="1232">
        <f t="shared" si="131"/>
        <v>0</v>
      </c>
      <c r="AG335" s="1252">
        <f t="shared" si="136"/>
        <v>0</v>
      </c>
      <c r="AH335" s="1234">
        <f t="shared" si="137"/>
        <v>0</v>
      </c>
      <c r="AI335" s="1235">
        <f t="shared" si="138"/>
        <v>0</v>
      </c>
      <c r="AJ335" s="1235">
        <f t="shared" si="149"/>
        <v>0</v>
      </c>
      <c r="AK335" s="1253">
        <f t="shared" si="132"/>
        <v>0</v>
      </c>
      <c r="AL335" s="1254">
        <f t="shared" si="150"/>
        <v>0</v>
      </c>
      <c r="AM335" s="1268"/>
      <c r="AN335" s="1255" t="str">
        <f t="shared" si="144"/>
        <v/>
      </c>
      <c r="AO335" s="1256">
        <f t="shared" si="139"/>
        <v>0</v>
      </c>
      <c r="AP335" s="1257">
        <f t="shared" si="133"/>
        <v>0</v>
      </c>
      <c r="AQ335" s="1271" cm="1">
        <f t="array" ref="AQ335">IF(AF335&lt;&gt;1,0,IF(OR(AO335="",N(AO335)&lt;=0.000000001),"",IF(OR(AI335="",N(AI335)&lt;=0.000000001),0,IF(ISNUMBER(AO335),IFERROR(_xlfn.LET(_xlpm.r,_xlfn.XLOOKUP(U335,$BD$15:$BD$62,ROW($BD$15:$BD$62),_xlfn.XLOOKUP(U335,$BE$15:$BE$62,ROW($BE$15:$BE$62),_xlfn.XLOOKUP(U335,$BF$15:$BF$62,ROW($BF$15:$BF$62),""))),_xlpm.p,_xlpm.r-MIN(ROW($BD$15:$BD$62))+1,_xlpm.f,INDEX($BG$15:$BG$62,_xlpm.p),_xlpm.u,INDEX($BH$15:$BH$62,_xlpm.p),_xlpm.s,INDEX($BJ$15:$BJ$62,_xlpm.p),_xlpm.q,N(AO335)/_xlpm.f,IF(_xlpm.q&gt;=_xlpm.s,ROUND(_xlpm.q,1)&amp;" "&amp;U335&amp;" = "&amp;ROUND(_xlpm.q*_xlpm.f,1)&amp;" "&amp;_xlpm.u,ROUND(_xlpm.q,1)&amp;" "&amp;U335)),""),""))))</f>
        <v>0</v>
      </c>
      <c r="AR335" s="1259"/>
      <c r="AS335" s="1256">
        <f t="shared" si="147"/>
        <v>0</v>
      </c>
      <c r="AT335" s="1257" t="str">
        <f t="shared" si="140"/>
        <v/>
      </c>
      <c r="AU335" s="1260">
        <f t="shared" si="143"/>
        <v>0</v>
      </c>
      <c r="AV335" s="1261" t="str">
        <f t="shared" si="141"/>
        <v/>
      </c>
      <c r="AW335" s="1247"/>
      <c r="AX335" s="1262">
        <f t="shared" si="134"/>
        <v>0</v>
      </c>
      <c r="AY335" s="1249" t="str">
        <f t="shared" si="148"/>
        <v/>
      </c>
      <c r="AZ335" s="276" t="s">
        <v>22</v>
      </c>
      <c r="BA335" s="1221">
        <f t="shared" si="135"/>
        <v>0</v>
      </c>
      <c r="BB335" s="1222">
        <f t="shared" si="142"/>
        <v>0</v>
      </c>
      <c r="BC335"/>
      <c r="BD335" s="877"/>
      <c r="BE335" s="877"/>
      <c r="BF335" s="877"/>
      <c r="BG335" s="877"/>
      <c r="BH335" s="877"/>
      <c r="BI335" s="877"/>
      <c r="BJ335" s="877"/>
      <c r="BK335" s="877"/>
      <c r="BR335" s="1153" t="str">
        <f t="shared" si="152"/>
        <v>►</v>
      </c>
      <c r="BS335" s="1024"/>
      <c r="BT335" s="1024"/>
      <c r="BU335" s="1024"/>
      <c r="BV335" s="1024"/>
      <c r="BW335" s="1024"/>
      <c r="CW335" s="3">
        <v>1</v>
      </c>
    </row>
    <row r="336" spans="12:101" ht="21" customHeight="1">
      <c r="L336" s="120" t="s">
        <v>16</v>
      </c>
      <c r="M336" s="34"/>
      <c r="N336" s="35"/>
      <c r="O336" s="34"/>
      <c r="P336" s="36"/>
      <c r="Q336" s="105"/>
      <c r="R336" s="125"/>
      <c r="S336" s="107"/>
      <c r="T336" s="108"/>
      <c r="U336" s="1290"/>
      <c r="V336" s="111"/>
      <c r="W336" s="111"/>
      <c r="X336" s="112"/>
      <c r="Y336" s="122"/>
      <c r="Z336" s="114"/>
      <c r="AA336" s="127"/>
      <c r="AB336" s="116"/>
      <c r="AC336" s="139"/>
      <c r="AD336" s="1230" t="str">
        <f t="shared" si="145"/>
        <v>►</v>
      </c>
      <c r="AE336" s="1231" t="str">
        <f t="shared" si="151"/>
        <v/>
      </c>
      <c r="AF336" s="1232">
        <f t="shared" si="131"/>
        <v>0</v>
      </c>
      <c r="AG336" s="1252">
        <f t="shared" si="136"/>
        <v>0</v>
      </c>
      <c r="AH336" s="1234">
        <f t="shared" si="137"/>
        <v>0</v>
      </c>
      <c r="AI336" s="1235">
        <f t="shared" si="138"/>
        <v>0</v>
      </c>
      <c r="AJ336" s="1235">
        <f t="shared" si="149"/>
        <v>0</v>
      </c>
      <c r="AK336" s="1237">
        <f t="shared" si="132"/>
        <v>0</v>
      </c>
      <c r="AL336" s="1238">
        <f t="shared" si="150"/>
        <v>0</v>
      </c>
      <c r="AM336" s="1268"/>
      <c r="AN336" s="1240" t="str">
        <f t="shared" si="144"/>
        <v/>
      </c>
      <c r="AO336" s="1241">
        <f t="shared" si="139"/>
        <v>0</v>
      </c>
      <c r="AP336" s="1242">
        <f t="shared" si="133"/>
        <v>0</v>
      </c>
      <c r="AQ336" s="1269" cm="1">
        <f t="array" ref="AQ336">IF(AF336&lt;&gt;1,0,IF(OR(AO336="",N(AO336)&lt;=0.000000001),"",IF(OR(AI336="",N(AI336)&lt;=0.000000001),0,IF(ISNUMBER(AO336),IFERROR(_xlfn.LET(_xlpm.r,_xlfn.XLOOKUP(U336,$BD$15:$BD$62,ROW($BD$15:$BD$62),_xlfn.XLOOKUP(U336,$BE$15:$BE$62,ROW($BE$15:$BE$62),_xlfn.XLOOKUP(U336,$BF$15:$BF$62,ROW($BF$15:$BF$62),""))),_xlpm.p,_xlpm.r-MIN(ROW($BD$15:$BD$62))+1,_xlpm.f,INDEX($BG$15:$BG$62,_xlpm.p),_xlpm.u,INDEX($BH$15:$BH$62,_xlpm.p),_xlpm.s,INDEX($BJ$15:$BJ$62,_xlpm.p),_xlpm.q,N(AO336)/_xlpm.f,IF(_xlpm.q&gt;=_xlpm.s,ROUND(_xlpm.q,1)&amp;" "&amp;U336&amp;" = "&amp;ROUND(_xlpm.q*_xlpm.f,1)&amp;" "&amp;_xlpm.u,ROUND(_xlpm.q,1)&amp;" "&amp;U336)),""),""))))</f>
        <v>0</v>
      </c>
      <c r="AR336" s="1259"/>
      <c r="AS336" s="1241">
        <f t="shared" si="147"/>
        <v>0</v>
      </c>
      <c r="AT336" s="1242" t="str">
        <f t="shared" si="140"/>
        <v/>
      </c>
      <c r="AU336" s="1245">
        <f t="shared" si="143"/>
        <v>0</v>
      </c>
      <c r="AV336" s="1246" t="str">
        <f t="shared" si="141"/>
        <v/>
      </c>
      <c r="AW336" s="1247"/>
      <c r="AX336" s="1248">
        <f t="shared" si="134"/>
        <v>0</v>
      </c>
      <c r="AY336" s="1249" t="str">
        <f t="shared" si="148"/>
        <v/>
      </c>
      <c r="AZ336" s="276" t="s">
        <v>22</v>
      </c>
      <c r="BA336" s="1221">
        <f t="shared" si="135"/>
        <v>0</v>
      </c>
      <c r="BB336" s="1222">
        <f t="shared" si="142"/>
        <v>0</v>
      </c>
      <c r="BC336"/>
      <c r="BD336" s="877"/>
      <c r="BE336" s="877"/>
      <c r="BF336" s="877"/>
      <c r="BG336" s="877"/>
      <c r="BH336" s="877"/>
      <c r="BI336" s="877"/>
      <c r="BJ336" s="877"/>
      <c r="BK336" s="877"/>
      <c r="BR336" s="1153" t="str">
        <f t="shared" si="152"/>
        <v>►</v>
      </c>
      <c r="BS336" s="1024"/>
      <c r="BT336" s="1024"/>
      <c r="BU336" s="1024"/>
      <c r="BV336" s="1024"/>
      <c r="BW336" s="1024"/>
      <c r="CW336" s="3">
        <v>1</v>
      </c>
    </row>
    <row r="337" spans="12:101" ht="21" customHeight="1">
      <c r="L337" s="120" t="s">
        <v>16</v>
      </c>
      <c r="M337" s="34"/>
      <c r="N337" s="35"/>
      <c r="O337" s="34"/>
      <c r="P337" s="36"/>
      <c r="Q337" s="105"/>
      <c r="R337" s="125"/>
      <c r="S337" s="107"/>
      <c r="T337" s="108"/>
      <c r="U337" s="1290"/>
      <c r="V337" s="111"/>
      <c r="W337" s="111"/>
      <c r="X337" s="112"/>
      <c r="Y337" s="122"/>
      <c r="Z337" s="114"/>
      <c r="AA337" s="127"/>
      <c r="AB337" s="116"/>
      <c r="AC337" s="139"/>
      <c r="AD337" s="1230" t="str">
        <f t="shared" si="145"/>
        <v>►</v>
      </c>
      <c r="AE337" s="1231" t="str">
        <f t="shared" si="151"/>
        <v/>
      </c>
      <c r="AF337" s="1232">
        <f t="shared" si="131"/>
        <v>0</v>
      </c>
      <c r="AG337" s="1252">
        <f t="shared" si="136"/>
        <v>0</v>
      </c>
      <c r="AH337" s="1234">
        <f t="shared" si="137"/>
        <v>0</v>
      </c>
      <c r="AI337" s="1235">
        <f t="shared" si="138"/>
        <v>0</v>
      </c>
      <c r="AJ337" s="1235">
        <f t="shared" si="149"/>
        <v>0</v>
      </c>
      <c r="AK337" s="1253">
        <f t="shared" si="132"/>
        <v>0</v>
      </c>
      <c r="AL337" s="1254">
        <f t="shared" si="150"/>
        <v>0</v>
      </c>
      <c r="AM337" s="1268"/>
      <c r="AN337" s="1255" t="str">
        <f t="shared" si="144"/>
        <v/>
      </c>
      <c r="AO337" s="1256">
        <f t="shared" si="139"/>
        <v>0</v>
      </c>
      <c r="AP337" s="1257">
        <f t="shared" si="133"/>
        <v>0</v>
      </c>
      <c r="AQ337" s="1271" cm="1">
        <f t="array" ref="AQ337">IF(AF337&lt;&gt;1,0,IF(OR(AO337="",N(AO337)&lt;=0.000000001),"",IF(OR(AI337="",N(AI337)&lt;=0.000000001),0,IF(ISNUMBER(AO337),IFERROR(_xlfn.LET(_xlpm.r,_xlfn.XLOOKUP(U337,$BD$15:$BD$62,ROW($BD$15:$BD$62),_xlfn.XLOOKUP(U337,$BE$15:$BE$62,ROW($BE$15:$BE$62),_xlfn.XLOOKUP(U337,$BF$15:$BF$62,ROW($BF$15:$BF$62),""))),_xlpm.p,_xlpm.r-MIN(ROW($BD$15:$BD$62))+1,_xlpm.f,INDEX($BG$15:$BG$62,_xlpm.p),_xlpm.u,INDEX($BH$15:$BH$62,_xlpm.p),_xlpm.s,INDEX($BJ$15:$BJ$62,_xlpm.p),_xlpm.q,N(AO337)/_xlpm.f,IF(_xlpm.q&gt;=_xlpm.s,ROUND(_xlpm.q,1)&amp;" "&amp;U337&amp;" = "&amp;ROUND(_xlpm.q*_xlpm.f,1)&amp;" "&amp;_xlpm.u,ROUND(_xlpm.q,1)&amp;" "&amp;U337)),""),""))))</f>
        <v>0</v>
      </c>
      <c r="AR337" s="1259"/>
      <c r="AS337" s="1256">
        <f t="shared" si="147"/>
        <v>0</v>
      </c>
      <c r="AT337" s="1257" t="str">
        <f t="shared" si="140"/>
        <v/>
      </c>
      <c r="AU337" s="1260">
        <f t="shared" si="143"/>
        <v>0</v>
      </c>
      <c r="AV337" s="1261" t="str">
        <f t="shared" si="141"/>
        <v/>
      </c>
      <c r="AW337" s="1247"/>
      <c r="AX337" s="1262">
        <f t="shared" si="134"/>
        <v>0</v>
      </c>
      <c r="AY337" s="1249" t="str">
        <f t="shared" si="148"/>
        <v/>
      </c>
      <c r="AZ337" s="276" t="s">
        <v>22</v>
      </c>
      <c r="BA337" s="1221">
        <f t="shared" si="135"/>
        <v>0</v>
      </c>
      <c r="BB337" s="1222">
        <f t="shared" si="142"/>
        <v>0</v>
      </c>
      <c r="BC337"/>
      <c r="BD337" s="877"/>
      <c r="BE337" s="877"/>
      <c r="BF337" s="877"/>
      <c r="BG337" s="877"/>
      <c r="BH337" s="877"/>
      <c r="BI337" s="877"/>
      <c r="BJ337" s="877"/>
      <c r="BK337" s="877"/>
      <c r="BR337" s="1153" t="str">
        <f t="shared" si="152"/>
        <v>►</v>
      </c>
      <c r="BS337" s="1024"/>
      <c r="BT337" s="1024"/>
      <c r="BU337" s="1024"/>
      <c r="BV337" s="1024"/>
      <c r="BW337" s="1024"/>
      <c r="CW337" s="3">
        <v>1</v>
      </c>
    </row>
    <row r="338" spans="12:101" ht="21" customHeight="1">
      <c r="L338" s="120" t="s">
        <v>16</v>
      </c>
      <c r="M338" s="34"/>
      <c r="N338" s="35"/>
      <c r="O338" s="34"/>
      <c r="P338" s="36"/>
      <c r="Q338" s="105"/>
      <c r="R338" s="125"/>
      <c r="S338" s="107"/>
      <c r="T338" s="108"/>
      <c r="U338" s="1290"/>
      <c r="V338" s="111"/>
      <c r="W338" s="111"/>
      <c r="X338" s="112"/>
      <c r="Y338" s="122"/>
      <c r="Z338" s="114"/>
      <c r="AA338" s="127"/>
      <c r="AB338" s="116"/>
      <c r="AC338" s="139"/>
      <c r="AD338" s="1230" t="str">
        <f t="shared" si="145"/>
        <v>►</v>
      </c>
      <c r="AE338" s="1231" t="str">
        <f t="shared" si="151"/>
        <v/>
      </c>
      <c r="AF338" s="1232">
        <f t="shared" si="131"/>
        <v>0</v>
      </c>
      <c r="AG338" s="1252">
        <f t="shared" si="136"/>
        <v>0</v>
      </c>
      <c r="AH338" s="1234">
        <f t="shared" si="137"/>
        <v>0</v>
      </c>
      <c r="AI338" s="1235">
        <f t="shared" si="138"/>
        <v>0</v>
      </c>
      <c r="AJ338" s="1235">
        <f t="shared" si="149"/>
        <v>0</v>
      </c>
      <c r="AK338" s="1237">
        <f t="shared" si="132"/>
        <v>0</v>
      </c>
      <c r="AL338" s="1238">
        <f t="shared" si="150"/>
        <v>0</v>
      </c>
      <c r="AM338" s="1268"/>
      <c r="AN338" s="1240" t="str">
        <f t="shared" si="144"/>
        <v/>
      </c>
      <c r="AO338" s="1241">
        <f t="shared" si="139"/>
        <v>0</v>
      </c>
      <c r="AP338" s="1242">
        <f t="shared" si="133"/>
        <v>0</v>
      </c>
      <c r="AQ338" s="1269" cm="1">
        <f t="array" ref="AQ338">IF(AF338&lt;&gt;1,0,IF(OR(AO338="",N(AO338)&lt;=0.000000001),"",IF(OR(AI338="",N(AI338)&lt;=0.000000001),0,IF(ISNUMBER(AO338),IFERROR(_xlfn.LET(_xlpm.r,_xlfn.XLOOKUP(U338,$BD$15:$BD$62,ROW($BD$15:$BD$62),_xlfn.XLOOKUP(U338,$BE$15:$BE$62,ROW($BE$15:$BE$62),_xlfn.XLOOKUP(U338,$BF$15:$BF$62,ROW($BF$15:$BF$62),""))),_xlpm.p,_xlpm.r-MIN(ROW($BD$15:$BD$62))+1,_xlpm.f,INDEX($BG$15:$BG$62,_xlpm.p),_xlpm.u,INDEX($BH$15:$BH$62,_xlpm.p),_xlpm.s,INDEX($BJ$15:$BJ$62,_xlpm.p),_xlpm.q,N(AO338)/_xlpm.f,IF(_xlpm.q&gt;=_xlpm.s,ROUND(_xlpm.q,1)&amp;" "&amp;U338&amp;" = "&amp;ROUND(_xlpm.q*_xlpm.f,1)&amp;" "&amp;_xlpm.u,ROUND(_xlpm.q,1)&amp;" "&amp;U338)),""),""))))</f>
        <v>0</v>
      </c>
      <c r="AR338" s="1259"/>
      <c r="AS338" s="1241">
        <f t="shared" si="147"/>
        <v>0</v>
      </c>
      <c r="AT338" s="1242" t="str">
        <f t="shared" si="140"/>
        <v/>
      </c>
      <c r="AU338" s="1245">
        <f t="shared" si="143"/>
        <v>0</v>
      </c>
      <c r="AV338" s="1246" t="str">
        <f t="shared" si="141"/>
        <v/>
      </c>
      <c r="AW338" s="1247"/>
      <c r="AX338" s="1248">
        <f t="shared" si="134"/>
        <v>0</v>
      </c>
      <c r="AY338" s="1249" t="str">
        <f t="shared" si="148"/>
        <v/>
      </c>
      <c r="AZ338" s="276" t="s">
        <v>22</v>
      </c>
      <c r="BA338" s="1221">
        <f t="shared" si="135"/>
        <v>0</v>
      </c>
      <c r="BB338" s="1222">
        <f t="shared" si="142"/>
        <v>0</v>
      </c>
      <c r="BC338"/>
      <c r="BD338" s="877"/>
      <c r="BE338" s="877"/>
      <c r="BF338" s="877"/>
      <c r="BG338" s="877"/>
      <c r="BH338" s="877"/>
      <c r="BI338" s="877"/>
      <c r="BJ338" s="877"/>
      <c r="BK338" s="877"/>
      <c r="BR338" s="1153" t="str">
        <f t="shared" si="152"/>
        <v>►</v>
      </c>
      <c r="BS338" s="1024"/>
      <c r="BT338" s="1024"/>
      <c r="BU338" s="1024"/>
      <c r="BV338" s="1024"/>
      <c r="BW338" s="1024"/>
      <c r="CW338" s="3">
        <v>1</v>
      </c>
    </row>
    <row r="339" spans="12:101" ht="21" customHeight="1">
      <c r="L339" s="120" t="s">
        <v>16</v>
      </c>
      <c r="M339" s="34"/>
      <c r="N339" s="35"/>
      <c r="O339" s="34"/>
      <c r="P339" s="36"/>
      <c r="Q339" s="105"/>
      <c r="R339" s="125"/>
      <c r="S339" s="107"/>
      <c r="T339" s="108"/>
      <c r="U339" s="1290"/>
      <c r="V339" s="111"/>
      <c r="W339" s="111"/>
      <c r="X339" s="112"/>
      <c r="Y339" s="122"/>
      <c r="Z339" s="114"/>
      <c r="AA339" s="127"/>
      <c r="AB339" s="116"/>
      <c r="AC339" s="139"/>
      <c r="AD339" s="1230" t="str">
        <f t="shared" si="145"/>
        <v>►</v>
      </c>
      <c r="AE339" s="1231" t="str">
        <f t="shared" si="151"/>
        <v/>
      </c>
      <c r="AF339" s="1232">
        <f t="shared" si="131"/>
        <v>0</v>
      </c>
      <c r="AG339" s="1252">
        <f t="shared" si="136"/>
        <v>0</v>
      </c>
      <c r="AH339" s="1234">
        <f t="shared" si="137"/>
        <v>0</v>
      </c>
      <c r="AI339" s="1235">
        <f t="shared" si="138"/>
        <v>0</v>
      </c>
      <c r="AJ339" s="1235">
        <f t="shared" si="149"/>
        <v>0</v>
      </c>
      <c r="AK339" s="1253">
        <f t="shared" si="132"/>
        <v>0</v>
      </c>
      <c r="AL339" s="1254">
        <f t="shared" si="150"/>
        <v>0</v>
      </c>
      <c r="AM339" s="1268"/>
      <c r="AN339" s="1255" t="str">
        <f t="shared" si="144"/>
        <v/>
      </c>
      <c r="AO339" s="1256">
        <f t="shared" si="139"/>
        <v>0</v>
      </c>
      <c r="AP339" s="1257">
        <f t="shared" si="133"/>
        <v>0</v>
      </c>
      <c r="AQ339" s="1271" cm="1">
        <f t="array" ref="AQ339">IF(AF339&lt;&gt;1,0,IF(OR(AO339="",N(AO339)&lt;=0.000000001),"",IF(OR(AI339="",N(AI339)&lt;=0.000000001),0,IF(ISNUMBER(AO339),IFERROR(_xlfn.LET(_xlpm.r,_xlfn.XLOOKUP(U339,$BD$15:$BD$62,ROW($BD$15:$BD$62),_xlfn.XLOOKUP(U339,$BE$15:$BE$62,ROW($BE$15:$BE$62),_xlfn.XLOOKUP(U339,$BF$15:$BF$62,ROW($BF$15:$BF$62),""))),_xlpm.p,_xlpm.r-MIN(ROW($BD$15:$BD$62))+1,_xlpm.f,INDEX($BG$15:$BG$62,_xlpm.p),_xlpm.u,INDEX($BH$15:$BH$62,_xlpm.p),_xlpm.s,INDEX($BJ$15:$BJ$62,_xlpm.p),_xlpm.q,N(AO339)/_xlpm.f,IF(_xlpm.q&gt;=_xlpm.s,ROUND(_xlpm.q,1)&amp;" "&amp;U339&amp;" = "&amp;ROUND(_xlpm.q*_xlpm.f,1)&amp;" "&amp;_xlpm.u,ROUND(_xlpm.q,1)&amp;" "&amp;U339)),""),""))))</f>
        <v>0</v>
      </c>
      <c r="AR339" s="1259"/>
      <c r="AS339" s="1256">
        <f t="shared" si="147"/>
        <v>0</v>
      </c>
      <c r="AT339" s="1257" t="str">
        <f t="shared" si="140"/>
        <v/>
      </c>
      <c r="AU339" s="1260">
        <f t="shared" si="143"/>
        <v>0</v>
      </c>
      <c r="AV339" s="1261" t="str">
        <f t="shared" si="141"/>
        <v/>
      </c>
      <c r="AW339" s="1247"/>
      <c r="AX339" s="1262">
        <f t="shared" si="134"/>
        <v>0</v>
      </c>
      <c r="AY339" s="1249" t="str">
        <f t="shared" si="148"/>
        <v/>
      </c>
      <c r="AZ339" s="276" t="s">
        <v>22</v>
      </c>
      <c r="BA339" s="1221">
        <f t="shared" si="135"/>
        <v>0</v>
      </c>
      <c r="BB339" s="1222">
        <f t="shared" si="142"/>
        <v>0</v>
      </c>
      <c r="BC339"/>
      <c r="BD339" s="877"/>
      <c r="BE339" s="877"/>
      <c r="BF339" s="877"/>
      <c r="BG339" s="877"/>
      <c r="BH339" s="877"/>
      <c r="BI339" s="877"/>
      <c r="BJ339" s="877"/>
      <c r="BK339" s="877"/>
      <c r="BR339" s="1153" t="str">
        <f t="shared" si="152"/>
        <v>►</v>
      </c>
      <c r="BS339" s="1024"/>
      <c r="BT339" s="1024"/>
      <c r="BU339" s="1024"/>
      <c r="BV339" s="1024"/>
      <c r="BW339" s="1024"/>
      <c r="CW339" s="3">
        <v>1</v>
      </c>
    </row>
    <row r="340" spans="12:101" ht="21" customHeight="1">
      <c r="L340" s="120" t="s">
        <v>16</v>
      </c>
      <c r="M340" s="34"/>
      <c r="N340" s="35"/>
      <c r="O340" s="34"/>
      <c r="P340" s="36"/>
      <c r="Q340" s="105"/>
      <c r="R340" s="125"/>
      <c r="S340" s="107"/>
      <c r="T340" s="108"/>
      <c r="U340" s="1290"/>
      <c r="V340" s="111"/>
      <c r="W340" s="111"/>
      <c r="X340" s="112"/>
      <c r="Y340" s="122"/>
      <c r="Z340" s="114"/>
      <c r="AA340" s="127"/>
      <c r="AB340" s="116"/>
      <c r="AC340" s="139"/>
      <c r="AD340" s="1230" t="str">
        <f t="shared" si="145"/>
        <v>►</v>
      </c>
      <c r="AE340" s="1231" t="str">
        <f t="shared" si="151"/>
        <v/>
      </c>
      <c r="AF340" s="1232">
        <f t="shared" si="131"/>
        <v>0</v>
      </c>
      <c r="AG340" s="1252">
        <f t="shared" si="136"/>
        <v>0</v>
      </c>
      <c r="AH340" s="1234">
        <f t="shared" si="137"/>
        <v>0</v>
      </c>
      <c r="AI340" s="1235">
        <f t="shared" si="138"/>
        <v>0</v>
      </c>
      <c r="AJ340" s="1235">
        <f t="shared" si="149"/>
        <v>0</v>
      </c>
      <c r="AK340" s="1237">
        <f t="shared" si="132"/>
        <v>0</v>
      </c>
      <c r="AL340" s="1238">
        <f t="shared" si="150"/>
        <v>0</v>
      </c>
      <c r="AM340" s="1268"/>
      <c r="AN340" s="1240" t="str">
        <f t="shared" si="144"/>
        <v/>
      </c>
      <c r="AO340" s="1241">
        <f t="shared" si="139"/>
        <v>0</v>
      </c>
      <c r="AP340" s="1242">
        <f t="shared" si="133"/>
        <v>0</v>
      </c>
      <c r="AQ340" s="1269" cm="1">
        <f t="array" ref="AQ340">IF(AF340&lt;&gt;1,0,IF(OR(AO340="",N(AO340)&lt;=0.000000001),"",IF(OR(AI340="",N(AI340)&lt;=0.000000001),0,IF(ISNUMBER(AO340),IFERROR(_xlfn.LET(_xlpm.r,_xlfn.XLOOKUP(U340,$BD$15:$BD$62,ROW($BD$15:$BD$62),_xlfn.XLOOKUP(U340,$BE$15:$BE$62,ROW($BE$15:$BE$62),_xlfn.XLOOKUP(U340,$BF$15:$BF$62,ROW($BF$15:$BF$62),""))),_xlpm.p,_xlpm.r-MIN(ROW($BD$15:$BD$62))+1,_xlpm.f,INDEX($BG$15:$BG$62,_xlpm.p),_xlpm.u,INDEX($BH$15:$BH$62,_xlpm.p),_xlpm.s,INDEX($BJ$15:$BJ$62,_xlpm.p),_xlpm.q,N(AO340)/_xlpm.f,IF(_xlpm.q&gt;=_xlpm.s,ROUND(_xlpm.q,1)&amp;" "&amp;U340&amp;" = "&amp;ROUND(_xlpm.q*_xlpm.f,1)&amp;" "&amp;_xlpm.u,ROUND(_xlpm.q,1)&amp;" "&amp;U340)),""),""))))</f>
        <v>0</v>
      </c>
      <c r="AR340" s="1259"/>
      <c r="AS340" s="1241">
        <f t="shared" si="147"/>
        <v>0</v>
      </c>
      <c r="AT340" s="1242" t="str">
        <f t="shared" si="140"/>
        <v/>
      </c>
      <c r="AU340" s="1245">
        <f t="shared" si="143"/>
        <v>0</v>
      </c>
      <c r="AV340" s="1246" t="str">
        <f t="shared" si="141"/>
        <v/>
      </c>
      <c r="AW340" s="1247"/>
      <c r="AX340" s="1248">
        <f t="shared" si="134"/>
        <v>0</v>
      </c>
      <c r="AY340" s="1249" t="str">
        <f t="shared" si="148"/>
        <v/>
      </c>
      <c r="AZ340" s="276" t="s">
        <v>22</v>
      </c>
      <c r="BA340" s="1221">
        <f t="shared" si="135"/>
        <v>0</v>
      </c>
      <c r="BB340" s="1222">
        <f t="shared" si="142"/>
        <v>0</v>
      </c>
      <c r="BC340"/>
      <c r="BD340" s="877"/>
      <c r="BE340" s="877"/>
      <c r="BF340" s="877"/>
      <c r="BG340" s="877"/>
      <c r="BH340" s="877"/>
      <c r="BI340" s="877"/>
      <c r="BJ340" s="877"/>
      <c r="BK340" s="877"/>
      <c r="BR340" s="1153" t="str">
        <f t="shared" si="152"/>
        <v>►</v>
      </c>
      <c r="BS340" s="1024"/>
      <c r="BT340" s="1024"/>
      <c r="BU340" s="1024"/>
      <c r="BV340" s="1024"/>
      <c r="BW340" s="1024"/>
      <c r="CW340" s="3">
        <v>1</v>
      </c>
    </row>
    <row r="341" spans="12:101" ht="21" customHeight="1">
      <c r="L341" s="120" t="s">
        <v>16</v>
      </c>
      <c r="M341" s="34"/>
      <c r="N341" s="35"/>
      <c r="O341" s="34"/>
      <c r="P341" s="36"/>
      <c r="Q341" s="105"/>
      <c r="R341" s="125"/>
      <c r="S341" s="107"/>
      <c r="T341" s="108"/>
      <c r="U341" s="1290"/>
      <c r="V341" s="111"/>
      <c r="W341" s="111"/>
      <c r="X341" s="112"/>
      <c r="Y341" s="122"/>
      <c r="Z341" s="114"/>
      <c r="AA341" s="127"/>
      <c r="AB341" s="116"/>
      <c r="AC341" s="139"/>
      <c r="AD341" s="1230" t="str">
        <f t="shared" si="145"/>
        <v>►</v>
      </c>
      <c r="AE341" s="1231" t="str">
        <f t="shared" si="151"/>
        <v/>
      </c>
      <c r="AF341" s="1232">
        <f t="shared" si="131"/>
        <v>0</v>
      </c>
      <c r="AG341" s="1252">
        <f t="shared" si="136"/>
        <v>0</v>
      </c>
      <c r="AH341" s="1234">
        <f t="shared" si="137"/>
        <v>0</v>
      </c>
      <c r="AI341" s="1235">
        <f t="shared" si="138"/>
        <v>0</v>
      </c>
      <c r="AJ341" s="1235">
        <f t="shared" si="149"/>
        <v>0</v>
      </c>
      <c r="AK341" s="1253">
        <f t="shared" si="132"/>
        <v>0</v>
      </c>
      <c r="AL341" s="1254">
        <f t="shared" si="150"/>
        <v>0</v>
      </c>
      <c r="AM341" s="1268"/>
      <c r="AN341" s="1255" t="str">
        <f t="shared" si="144"/>
        <v/>
      </c>
      <c r="AO341" s="1256">
        <f t="shared" si="139"/>
        <v>0</v>
      </c>
      <c r="AP341" s="1257">
        <f t="shared" si="133"/>
        <v>0</v>
      </c>
      <c r="AQ341" s="1271" cm="1">
        <f t="array" ref="AQ341">IF(AF341&lt;&gt;1,0,IF(OR(AO341="",N(AO341)&lt;=0.000000001),"",IF(OR(AI341="",N(AI341)&lt;=0.000000001),0,IF(ISNUMBER(AO341),IFERROR(_xlfn.LET(_xlpm.r,_xlfn.XLOOKUP(U341,$BD$15:$BD$62,ROW($BD$15:$BD$62),_xlfn.XLOOKUP(U341,$BE$15:$BE$62,ROW($BE$15:$BE$62),_xlfn.XLOOKUP(U341,$BF$15:$BF$62,ROW($BF$15:$BF$62),""))),_xlpm.p,_xlpm.r-MIN(ROW($BD$15:$BD$62))+1,_xlpm.f,INDEX($BG$15:$BG$62,_xlpm.p),_xlpm.u,INDEX($BH$15:$BH$62,_xlpm.p),_xlpm.s,INDEX($BJ$15:$BJ$62,_xlpm.p),_xlpm.q,N(AO341)/_xlpm.f,IF(_xlpm.q&gt;=_xlpm.s,ROUND(_xlpm.q,1)&amp;" "&amp;U341&amp;" = "&amp;ROUND(_xlpm.q*_xlpm.f,1)&amp;" "&amp;_xlpm.u,ROUND(_xlpm.q,1)&amp;" "&amp;U341)),""),""))))</f>
        <v>0</v>
      </c>
      <c r="AR341" s="1259"/>
      <c r="AS341" s="1256">
        <f t="shared" si="147"/>
        <v>0</v>
      </c>
      <c r="AT341" s="1257" t="str">
        <f t="shared" si="140"/>
        <v/>
      </c>
      <c r="AU341" s="1260">
        <f t="shared" si="143"/>
        <v>0</v>
      </c>
      <c r="AV341" s="1261" t="str">
        <f t="shared" si="141"/>
        <v/>
      </c>
      <c r="AW341" s="1247"/>
      <c r="AX341" s="1262">
        <f t="shared" si="134"/>
        <v>0</v>
      </c>
      <c r="AY341" s="1249" t="str">
        <f t="shared" si="148"/>
        <v/>
      </c>
      <c r="AZ341" s="276" t="s">
        <v>22</v>
      </c>
      <c r="BA341" s="1221">
        <f t="shared" si="135"/>
        <v>0</v>
      </c>
      <c r="BB341" s="1222">
        <f t="shared" si="142"/>
        <v>0</v>
      </c>
      <c r="BC341"/>
      <c r="BD341" s="877"/>
      <c r="BE341" s="877"/>
      <c r="BF341" s="877"/>
      <c r="BG341" s="877"/>
      <c r="BH341" s="877"/>
      <c r="BI341" s="877"/>
      <c r="BJ341" s="877"/>
      <c r="BK341" s="877"/>
      <c r="BR341" s="1153" t="str">
        <f t="shared" si="152"/>
        <v>►</v>
      </c>
      <c r="BS341" s="1024"/>
      <c r="BT341" s="1024"/>
      <c r="BU341" s="1024"/>
      <c r="BV341" s="1024"/>
      <c r="BW341" s="1024"/>
      <c r="CW341" s="3">
        <v>1</v>
      </c>
    </row>
    <row r="342" spans="12:101" ht="21" customHeight="1">
      <c r="L342" s="120" t="s">
        <v>16</v>
      </c>
      <c r="M342" s="34"/>
      <c r="N342" s="35"/>
      <c r="O342" s="34"/>
      <c r="P342" s="36"/>
      <c r="Q342" s="105"/>
      <c r="R342" s="125"/>
      <c r="S342" s="107"/>
      <c r="T342" s="108"/>
      <c r="U342" s="1290"/>
      <c r="V342" s="111"/>
      <c r="W342" s="111"/>
      <c r="X342" s="112"/>
      <c r="Y342" s="122"/>
      <c r="Z342" s="114"/>
      <c r="AA342" s="127"/>
      <c r="AB342" s="116"/>
      <c r="AC342" s="139"/>
      <c r="AD342" s="1230" t="str">
        <f t="shared" si="145"/>
        <v>►</v>
      </c>
      <c r="AE342" s="1231" t="str">
        <f t="shared" si="151"/>
        <v/>
      </c>
      <c r="AF342" s="1232">
        <f t="shared" ref="AF342:AF405" si="153">N(AND(L342="A", COUNTIF($BD$15:$BF$62, TRIM(U342))&gt;0))</f>
        <v>0</v>
      </c>
      <c r="AG342" s="1252">
        <f t="shared" si="136"/>
        <v>0</v>
      </c>
      <c r="AH342" s="1234">
        <f t="shared" si="137"/>
        <v>0</v>
      </c>
      <c r="AI342" s="1235">
        <f t="shared" si="138"/>
        <v>0</v>
      </c>
      <c r="AJ342" s="1235">
        <f t="shared" si="149"/>
        <v>0</v>
      </c>
      <c r="AK342" s="1237">
        <f t="shared" ref="AK342:AK405" si="154">IF(AI342&gt;0,AM$9,0)</f>
        <v>0</v>
      </c>
      <c r="AL342" s="1238">
        <f t="shared" si="150"/>
        <v>0</v>
      </c>
      <c r="AM342" s="1268"/>
      <c r="AN342" s="1240" t="str">
        <f t="shared" si="144"/>
        <v/>
      </c>
      <c r="AO342" s="1241">
        <f t="shared" si="139"/>
        <v>0</v>
      </c>
      <c r="AP342" s="1242">
        <f t="shared" ref="AP342:AP405" si="155">IF(AF342=1,IF(OR(AO342="",N(AO342)&lt;=0.000000001),"",_xlfn.XLOOKUP(U342,$BD$15:$BD$62,$BH$15:$BH$62,_xlfn.XLOOKUP(U342,$BE$15:$BE$62,$BH$15:$BH$62,_xlfn.XLOOKUP(U342,$BF$15:$BF$62,$BH$15:$BH$62,"")))),0)</f>
        <v>0</v>
      </c>
      <c r="AQ342" s="1269" cm="1">
        <f t="array" ref="AQ342">IF(AF342&lt;&gt;1,0,IF(OR(AO342="",N(AO342)&lt;=0.000000001),"",IF(OR(AI342="",N(AI342)&lt;=0.000000001),0,IF(ISNUMBER(AO342),IFERROR(_xlfn.LET(_xlpm.r,_xlfn.XLOOKUP(U342,$BD$15:$BD$62,ROW($BD$15:$BD$62),_xlfn.XLOOKUP(U342,$BE$15:$BE$62,ROW($BE$15:$BE$62),_xlfn.XLOOKUP(U342,$BF$15:$BF$62,ROW($BF$15:$BF$62),""))),_xlpm.p,_xlpm.r-MIN(ROW($BD$15:$BD$62))+1,_xlpm.f,INDEX($BG$15:$BG$62,_xlpm.p),_xlpm.u,INDEX($BH$15:$BH$62,_xlpm.p),_xlpm.s,INDEX($BJ$15:$BJ$62,_xlpm.p),_xlpm.q,N(AO342)/_xlpm.f,IF(_xlpm.q&gt;=_xlpm.s,ROUND(_xlpm.q,1)&amp;" "&amp;U342&amp;" = "&amp;ROUND(_xlpm.q*_xlpm.f,1)&amp;" "&amp;_xlpm.u,ROUND(_xlpm.q,1)&amp;" "&amp;U342)),""),""))))</f>
        <v>0</v>
      </c>
      <c r="AR342" s="1259"/>
      <c r="AS342" s="1241">
        <f t="shared" si="147"/>
        <v>0</v>
      </c>
      <c r="AT342" s="1242" t="str">
        <f t="shared" si="140"/>
        <v/>
      </c>
      <c r="AU342" s="1245">
        <f t="shared" si="143"/>
        <v>0</v>
      </c>
      <c r="AV342" s="1246" t="str">
        <f t="shared" si="141"/>
        <v/>
      </c>
      <c r="AW342" s="1247"/>
      <c r="AX342" s="1248">
        <f t="shared" ref="AX342:AX405" si="156">IF(AI342=0,0,IF(OR(ISBLANK(AW342),ISTEXT(AU342)),0,(IF(AO342=0,Q342,AO342)*AW342)))</f>
        <v>0</v>
      </c>
      <c r="AY342" s="1249" t="str">
        <f t="shared" si="148"/>
        <v/>
      </c>
      <c r="AZ342" s="276" t="s">
        <v>22</v>
      </c>
      <c r="BA342" s="1221">
        <f t="shared" ref="BA342:BA405" si="157">IFERROR(_xlfn.LET(_xlpm.EPS,0.000000001,_xlpm.b,Q342/AI342,IF(ISNUMBER(AM342),_xlpm.b*AM342,IF(OR(ISBLANK(AM342),AM342=""),_xlpm.b*AK342,IF(AND(BB342=0,ISNUMBER(Q342)),_xlpm.b/AK342,0)))),0)</f>
        <v>0</v>
      </c>
      <c r="BB342" s="1222">
        <f t="shared" si="142"/>
        <v>0</v>
      </c>
      <c r="BC342"/>
      <c r="BD342" s="877"/>
      <c r="BE342" s="877"/>
      <c r="BF342" s="877"/>
      <c r="BG342" s="877"/>
      <c r="BH342" s="877"/>
      <c r="BI342" s="877"/>
      <c r="BJ342" s="877"/>
      <c r="BK342" s="877"/>
      <c r="BR342" s="1153" t="str">
        <f t="shared" si="152"/>
        <v>►</v>
      </c>
      <c r="BS342" s="1024"/>
      <c r="BT342" s="1024"/>
      <c r="BU342" s="1024"/>
      <c r="BV342" s="1024"/>
      <c r="BW342" s="1024"/>
      <c r="CW342" s="3">
        <v>1</v>
      </c>
    </row>
    <row r="343" spans="12:101" ht="21" customHeight="1">
      <c r="L343" s="120" t="s">
        <v>16</v>
      </c>
      <c r="M343" s="34"/>
      <c r="N343" s="35"/>
      <c r="O343" s="34"/>
      <c r="P343" s="36"/>
      <c r="Q343" s="105"/>
      <c r="R343" s="125"/>
      <c r="S343" s="107"/>
      <c r="T343" s="108"/>
      <c r="U343" s="1290"/>
      <c r="V343" s="111"/>
      <c r="W343" s="111"/>
      <c r="X343" s="112"/>
      <c r="Y343" s="122"/>
      <c r="Z343" s="114"/>
      <c r="AA343" s="127"/>
      <c r="AB343" s="116"/>
      <c r="AC343" s="139"/>
      <c r="AD343" s="1230" t="str">
        <f t="shared" si="145"/>
        <v>►</v>
      </c>
      <c r="AE343" s="1231" t="str">
        <f t="shared" si="151"/>
        <v/>
      </c>
      <c r="AF343" s="1232">
        <f t="shared" si="153"/>
        <v>0</v>
      </c>
      <c r="AG343" s="1252">
        <f t="shared" ref="AG343:AG406" si="158">IF(AF343=1,Z343,0)</f>
        <v>0</v>
      </c>
      <c r="AH343" s="1234">
        <f t="shared" ref="AH343:AH406" si="159">IF(AF343=1,IF(AG343&gt;0,"Kg",0),0)</f>
        <v>0</v>
      </c>
      <c r="AI343" s="1235">
        <f t="shared" ref="AI343:AI406" si="160">IF(AF343=1,N343,0)</f>
        <v>0</v>
      </c>
      <c r="AJ343" s="1235">
        <f t="shared" si="149"/>
        <v>0</v>
      </c>
      <c r="AK343" s="1253">
        <f t="shared" si="154"/>
        <v>0</v>
      </c>
      <c r="AL343" s="1254">
        <f t="shared" si="150"/>
        <v>0</v>
      </c>
      <c r="AM343" s="1268"/>
      <c r="AN343" s="1255" t="str">
        <f t="shared" si="144"/>
        <v/>
      </c>
      <c r="AO343" s="1256">
        <f t="shared" ref="AO343:AO406" si="161">IF(TRIM(AH343)&lt;&gt;"Kg",0,N(AG343)*N(BB343))</f>
        <v>0</v>
      </c>
      <c r="AP343" s="1257">
        <f t="shared" si="155"/>
        <v>0</v>
      </c>
      <c r="AQ343" s="1271" cm="1">
        <f t="array" ref="AQ343">IF(AF343&lt;&gt;1,0,IF(OR(AO343="",N(AO343)&lt;=0.000000001),"",IF(OR(AI343="",N(AI343)&lt;=0.000000001),0,IF(ISNUMBER(AO343),IFERROR(_xlfn.LET(_xlpm.r,_xlfn.XLOOKUP(U343,$BD$15:$BD$62,ROW($BD$15:$BD$62),_xlfn.XLOOKUP(U343,$BE$15:$BE$62,ROW($BE$15:$BE$62),_xlfn.XLOOKUP(U343,$BF$15:$BF$62,ROW($BF$15:$BF$62),""))),_xlpm.p,_xlpm.r-MIN(ROW($BD$15:$BD$62))+1,_xlpm.f,INDEX($BG$15:$BG$62,_xlpm.p),_xlpm.u,INDEX($BH$15:$BH$62,_xlpm.p),_xlpm.s,INDEX($BJ$15:$BJ$62,_xlpm.p),_xlpm.q,N(AO343)/_xlpm.f,IF(_xlpm.q&gt;=_xlpm.s,ROUND(_xlpm.q,1)&amp;" "&amp;U343&amp;" = "&amp;ROUND(_xlpm.q*_xlpm.f,1)&amp;" "&amp;_xlpm.u,ROUND(_xlpm.q,1)&amp;" "&amp;U343)),""),""))))</f>
        <v>0</v>
      </c>
      <c r="AR343" s="1259"/>
      <c r="AS343" s="1256">
        <f t="shared" si="147"/>
        <v>0</v>
      </c>
      <c r="AT343" s="1257" t="str">
        <f t="shared" ref="AT343:AT406" si="162">IF(AF343=1,AP343,"")</f>
        <v/>
      </c>
      <c r="AU343" s="1260">
        <f t="shared" si="143"/>
        <v>0</v>
      </c>
      <c r="AV343" s="1261" t="str">
        <f t="shared" ref="AV343:AV406" si="163">IF(AF343=1,IF(N(AU343)&gt;0.000000001,R343,""),"")</f>
        <v/>
      </c>
      <c r="AW343" s="1247"/>
      <c r="AX343" s="1262">
        <f t="shared" si="156"/>
        <v>0</v>
      </c>
      <c r="AY343" s="1249" t="str">
        <f t="shared" si="148"/>
        <v/>
      </c>
      <c r="AZ343" s="276" t="s">
        <v>22</v>
      </c>
      <c r="BA343" s="1221">
        <f t="shared" si="157"/>
        <v>0</v>
      </c>
      <c r="BB343" s="1222">
        <f t="shared" ref="BB343:BB406" si="164">IF(AG343&gt;0,IFERROR(IF(OR(ISBLANK(AM343),AM343=""),AK343,AM343)/AI343,0),0)</f>
        <v>0</v>
      </c>
      <c r="BC343"/>
      <c r="BD343" s="877"/>
      <c r="BE343" s="877"/>
      <c r="BF343" s="877"/>
      <c r="BG343" s="877"/>
      <c r="BH343" s="877"/>
      <c r="BI343" s="877"/>
      <c r="BJ343" s="877"/>
      <c r="BK343" s="877"/>
      <c r="BR343" s="1153" t="str">
        <f t="shared" si="152"/>
        <v>►</v>
      </c>
      <c r="BS343" s="1024"/>
      <c r="BT343" s="1024"/>
      <c r="BU343" s="1024"/>
      <c r="BV343" s="1024"/>
      <c r="BW343" s="1024"/>
      <c r="CW343" s="3">
        <v>1</v>
      </c>
    </row>
    <row r="344" spans="12:101" ht="21" customHeight="1">
      <c r="L344" s="120" t="s">
        <v>16</v>
      </c>
      <c r="M344" s="34"/>
      <c r="N344" s="35"/>
      <c r="O344" s="34"/>
      <c r="P344" s="36"/>
      <c r="Q344" s="105"/>
      <c r="R344" s="125"/>
      <c r="S344" s="107"/>
      <c r="T344" s="108"/>
      <c r="U344" s="1290"/>
      <c r="V344" s="111"/>
      <c r="W344" s="111"/>
      <c r="X344" s="112"/>
      <c r="Y344" s="122"/>
      <c r="Z344" s="114"/>
      <c r="AA344" s="127"/>
      <c r="AB344" s="116"/>
      <c r="AC344" s="139"/>
      <c r="AD344" s="1230" t="str">
        <f t="shared" si="145"/>
        <v>►</v>
      </c>
      <c r="AE344" s="1231" t="str">
        <f t="shared" si="151"/>
        <v/>
      </c>
      <c r="AF344" s="1232">
        <f t="shared" si="153"/>
        <v>0</v>
      </c>
      <c r="AG344" s="1252">
        <f t="shared" si="158"/>
        <v>0</v>
      </c>
      <c r="AH344" s="1234">
        <f t="shared" si="159"/>
        <v>0</v>
      </c>
      <c r="AI344" s="1235">
        <f t="shared" si="160"/>
        <v>0</v>
      </c>
      <c r="AJ344" s="1235">
        <f t="shared" si="149"/>
        <v>0</v>
      </c>
      <c r="AK344" s="1237">
        <f t="shared" si="154"/>
        <v>0</v>
      </c>
      <c r="AL344" s="1238">
        <f t="shared" si="150"/>
        <v>0</v>
      </c>
      <c r="AM344" s="1268"/>
      <c r="AN344" s="1240" t="str">
        <f t="shared" si="144"/>
        <v/>
      </c>
      <c r="AO344" s="1241">
        <f t="shared" si="161"/>
        <v>0</v>
      </c>
      <c r="AP344" s="1242">
        <f t="shared" si="155"/>
        <v>0</v>
      </c>
      <c r="AQ344" s="1269" cm="1">
        <f t="array" ref="AQ344">IF(AF344&lt;&gt;1,0,IF(OR(AO344="",N(AO344)&lt;=0.000000001),"",IF(OR(AI344="",N(AI344)&lt;=0.000000001),0,IF(ISNUMBER(AO344),IFERROR(_xlfn.LET(_xlpm.r,_xlfn.XLOOKUP(U344,$BD$15:$BD$62,ROW($BD$15:$BD$62),_xlfn.XLOOKUP(U344,$BE$15:$BE$62,ROW($BE$15:$BE$62),_xlfn.XLOOKUP(U344,$BF$15:$BF$62,ROW($BF$15:$BF$62),""))),_xlpm.p,_xlpm.r-MIN(ROW($BD$15:$BD$62))+1,_xlpm.f,INDEX($BG$15:$BG$62,_xlpm.p),_xlpm.u,INDEX($BH$15:$BH$62,_xlpm.p),_xlpm.s,INDEX($BJ$15:$BJ$62,_xlpm.p),_xlpm.q,N(AO344)/_xlpm.f,IF(_xlpm.q&gt;=_xlpm.s,ROUND(_xlpm.q,1)&amp;" "&amp;U344&amp;" = "&amp;ROUND(_xlpm.q*_xlpm.f,1)&amp;" "&amp;_xlpm.u,ROUND(_xlpm.q,1)&amp;" "&amp;U344)),""),""))))</f>
        <v>0</v>
      </c>
      <c r="AR344" s="1259"/>
      <c r="AS344" s="1241">
        <f t="shared" si="147"/>
        <v>0</v>
      </c>
      <c r="AT344" s="1242" t="str">
        <f t="shared" si="162"/>
        <v/>
      </c>
      <c r="AU344" s="1245">
        <f t="shared" ref="AU344:AU407" si="165">_xlfn.LET(_xlpm.EPS,0.000000001,IF(ISNUMBER(BA344),IF(ABS(BA344)&lt;=_xlpm.EPS,0,BA344),0))</f>
        <v>0</v>
      </c>
      <c r="AV344" s="1246" t="str">
        <f t="shared" si="163"/>
        <v/>
      </c>
      <c r="AW344" s="1247"/>
      <c r="AX344" s="1248">
        <f t="shared" si="156"/>
        <v>0</v>
      </c>
      <c r="AY344" s="1249" t="str">
        <f t="shared" si="148"/>
        <v/>
      </c>
      <c r="AZ344" s="276" t="s">
        <v>22</v>
      </c>
      <c r="BA344" s="1221">
        <f t="shared" si="157"/>
        <v>0</v>
      </c>
      <c r="BB344" s="1222">
        <f t="shared" si="164"/>
        <v>0</v>
      </c>
      <c r="BC344"/>
      <c r="BD344" s="877"/>
      <c r="BE344" s="877"/>
      <c r="BF344" s="877"/>
      <c r="BG344" s="877"/>
      <c r="BH344" s="877"/>
      <c r="BI344" s="877"/>
      <c r="BJ344" s="877"/>
      <c r="BK344" s="877"/>
      <c r="BR344" s="1153" t="str">
        <f t="shared" si="152"/>
        <v>►</v>
      </c>
      <c r="BS344" s="1024"/>
      <c r="BT344" s="1024"/>
      <c r="BU344" s="1024"/>
      <c r="BV344" s="1024"/>
      <c r="BW344" s="1024"/>
      <c r="CW344" s="3">
        <v>1</v>
      </c>
    </row>
    <row r="345" spans="12:101" ht="21" customHeight="1">
      <c r="L345" s="120" t="s">
        <v>16</v>
      </c>
      <c r="M345" s="34"/>
      <c r="N345" s="35"/>
      <c r="O345" s="34"/>
      <c r="P345" s="36"/>
      <c r="Q345" s="105"/>
      <c r="R345" s="125"/>
      <c r="S345" s="107"/>
      <c r="T345" s="108"/>
      <c r="U345" s="1290"/>
      <c r="V345" s="111"/>
      <c r="W345" s="111"/>
      <c r="X345" s="112"/>
      <c r="Y345" s="122"/>
      <c r="Z345" s="114"/>
      <c r="AA345" s="127"/>
      <c r="AB345" s="116"/>
      <c r="AC345" s="139"/>
      <c r="AD345" s="1230" t="str">
        <f t="shared" si="145"/>
        <v>►</v>
      </c>
      <c r="AE345" s="1231" t="str">
        <f t="shared" si="151"/>
        <v/>
      </c>
      <c r="AF345" s="1232">
        <f t="shared" si="153"/>
        <v>0</v>
      </c>
      <c r="AG345" s="1252">
        <f t="shared" si="158"/>
        <v>0</v>
      </c>
      <c r="AH345" s="1234">
        <f t="shared" si="159"/>
        <v>0</v>
      </c>
      <c r="AI345" s="1235">
        <f t="shared" si="160"/>
        <v>0</v>
      </c>
      <c r="AJ345" s="1235">
        <f t="shared" si="149"/>
        <v>0</v>
      </c>
      <c r="AK345" s="1253">
        <f t="shared" si="154"/>
        <v>0</v>
      </c>
      <c r="AL345" s="1254">
        <f t="shared" si="150"/>
        <v>0</v>
      </c>
      <c r="AM345" s="1268"/>
      <c r="AN345" s="1255" t="str">
        <f t="shared" si="144"/>
        <v/>
      </c>
      <c r="AO345" s="1256">
        <f t="shared" si="161"/>
        <v>0</v>
      </c>
      <c r="AP345" s="1257">
        <f t="shared" si="155"/>
        <v>0</v>
      </c>
      <c r="AQ345" s="1271" cm="1">
        <f t="array" ref="AQ345">IF(AF345&lt;&gt;1,0,IF(OR(AO345="",N(AO345)&lt;=0.000000001),"",IF(OR(AI345="",N(AI345)&lt;=0.000000001),0,IF(ISNUMBER(AO345),IFERROR(_xlfn.LET(_xlpm.r,_xlfn.XLOOKUP(U345,$BD$15:$BD$62,ROW($BD$15:$BD$62),_xlfn.XLOOKUP(U345,$BE$15:$BE$62,ROW($BE$15:$BE$62),_xlfn.XLOOKUP(U345,$BF$15:$BF$62,ROW($BF$15:$BF$62),""))),_xlpm.p,_xlpm.r-MIN(ROW($BD$15:$BD$62))+1,_xlpm.f,INDEX($BG$15:$BG$62,_xlpm.p),_xlpm.u,INDEX($BH$15:$BH$62,_xlpm.p),_xlpm.s,INDEX($BJ$15:$BJ$62,_xlpm.p),_xlpm.q,N(AO345)/_xlpm.f,IF(_xlpm.q&gt;=_xlpm.s,ROUND(_xlpm.q,1)&amp;" "&amp;U345&amp;" = "&amp;ROUND(_xlpm.q*_xlpm.f,1)&amp;" "&amp;_xlpm.u,ROUND(_xlpm.q,1)&amp;" "&amp;U345)),""),""))))</f>
        <v>0</v>
      </c>
      <c r="AR345" s="1259"/>
      <c r="AS345" s="1256">
        <f t="shared" si="147"/>
        <v>0</v>
      </c>
      <c r="AT345" s="1257" t="str">
        <f t="shared" si="162"/>
        <v/>
      </c>
      <c r="AU345" s="1260">
        <f t="shared" si="165"/>
        <v>0</v>
      </c>
      <c r="AV345" s="1261" t="str">
        <f t="shared" si="163"/>
        <v/>
      </c>
      <c r="AW345" s="1247"/>
      <c r="AX345" s="1262">
        <f t="shared" si="156"/>
        <v>0</v>
      </c>
      <c r="AY345" s="1249" t="str">
        <f t="shared" si="148"/>
        <v/>
      </c>
      <c r="AZ345" s="276" t="s">
        <v>22</v>
      </c>
      <c r="BA345" s="1221">
        <f t="shared" si="157"/>
        <v>0</v>
      </c>
      <c r="BB345" s="1222">
        <f t="shared" si="164"/>
        <v>0</v>
      </c>
      <c r="BC345"/>
      <c r="BD345" s="877"/>
      <c r="BE345" s="877"/>
      <c r="BF345" s="877"/>
      <c r="BG345" s="877"/>
      <c r="BH345" s="877"/>
      <c r="BI345" s="877"/>
      <c r="BJ345" s="877"/>
      <c r="BK345" s="877"/>
      <c r="BR345" s="1153" t="str">
        <f t="shared" si="152"/>
        <v>►</v>
      </c>
      <c r="BS345" s="1024"/>
      <c r="BT345" s="1024"/>
      <c r="BU345" s="1024"/>
      <c r="BV345" s="1024"/>
      <c r="BW345" s="1024"/>
      <c r="CW345" s="3">
        <v>1</v>
      </c>
    </row>
    <row r="346" spans="12:101" ht="21" customHeight="1">
      <c r="L346" s="120" t="s">
        <v>16</v>
      </c>
      <c r="M346" s="34"/>
      <c r="N346" s="35"/>
      <c r="O346" s="34"/>
      <c r="P346" s="36"/>
      <c r="Q346" s="105"/>
      <c r="R346" s="125"/>
      <c r="S346" s="107"/>
      <c r="T346" s="108"/>
      <c r="U346" s="1290"/>
      <c r="V346" s="111"/>
      <c r="W346" s="111"/>
      <c r="X346" s="112"/>
      <c r="Y346" s="122"/>
      <c r="Z346" s="114"/>
      <c r="AA346" s="127"/>
      <c r="AB346" s="116"/>
      <c r="AC346" s="139"/>
      <c r="AD346" s="1230" t="str">
        <f t="shared" si="145"/>
        <v>►</v>
      </c>
      <c r="AE346" s="1231" t="str">
        <f t="shared" si="151"/>
        <v/>
      </c>
      <c r="AF346" s="1232">
        <f t="shared" si="153"/>
        <v>0</v>
      </c>
      <c r="AG346" s="1252">
        <f t="shared" si="158"/>
        <v>0</v>
      </c>
      <c r="AH346" s="1234">
        <f t="shared" si="159"/>
        <v>0</v>
      </c>
      <c r="AI346" s="1235">
        <f t="shared" si="160"/>
        <v>0</v>
      </c>
      <c r="AJ346" s="1235">
        <f t="shared" si="149"/>
        <v>0</v>
      </c>
      <c r="AK346" s="1237">
        <f t="shared" si="154"/>
        <v>0</v>
      </c>
      <c r="AL346" s="1238">
        <f t="shared" si="150"/>
        <v>0</v>
      </c>
      <c r="AM346" s="1268"/>
      <c r="AN346" s="1240" t="str">
        <f t="shared" si="144"/>
        <v/>
      </c>
      <c r="AO346" s="1241">
        <f t="shared" si="161"/>
        <v>0</v>
      </c>
      <c r="AP346" s="1242">
        <f t="shared" si="155"/>
        <v>0</v>
      </c>
      <c r="AQ346" s="1269" cm="1">
        <f t="array" ref="AQ346">IF(AF346&lt;&gt;1,0,IF(OR(AO346="",N(AO346)&lt;=0.000000001),"",IF(OR(AI346="",N(AI346)&lt;=0.000000001),0,IF(ISNUMBER(AO346),IFERROR(_xlfn.LET(_xlpm.r,_xlfn.XLOOKUP(U346,$BD$15:$BD$62,ROW($BD$15:$BD$62),_xlfn.XLOOKUP(U346,$BE$15:$BE$62,ROW($BE$15:$BE$62),_xlfn.XLOOKUP(U346,$BF$15:$BF$62,ROW($BF$15:$BF$62),""))),_xlpm.p,_xlpm.r-MIN(ROW($BD$15:$BD$62))+1,_xlpm.f,INDEX($BG$15:$BG$62,_xlpm.p),_xlpm.u,INDEX($BH$15:$BH$62,_xlpm.p),_xlpm.s,INDEX($BJ$15:$BJ$62,_xlpm.p),_xlpm.q,N(AO346)/_xlpm.f,IF(_xlpm.q&gt;=_xlpm.s,ROUND(_xlpm.q,1)&amp;" "&amp;U346&amp;" = "&amp;ROUND(_xlpm.q*_xlpm.f,1)&amp;" "&amp;_xlpm.u,ROUND(_xlpm.q,1)&amp;" "&amp;U346)),""),""))))</f>
        <v>0</v>
      </c>
      <c r="AR346" s="1259"/>
      <c r="AS346" s="1241">
        <f t="shared" si="147"/>
        <v>0</v>
      </c>
      <c r="AT346" s="1242" t="str">
        <f t="shared" si="162"/>
        <v/>
      </c>
      <c r="AU346" s="1245">
        <f t="shared" si="165"/>
        <v>0</v>
      </c>
      <c r="AV346" s="1246" t="str">
        <f t="shared" si="163"/>
        <v/>
      </c>
      <c r="AW346" s="1247"/>
      <c r="AX346" s="1248">
        <f t="shared" si="156"/>
        <v>0</v>
      </c>
      <c r="AY346" s="1249" t="str">
        <f t="shared" si="148"/>
        <v/>
      </c>
      <c r="AZ346" s="276" t="s">
        <v>22</v>
      </c>
      <c r="BA346" s="1221">
        <f t="shared" si="157"/>
        <v>0</v>
      </c>
      <c r="BB346" s="1222">
        <f t="shared" si="164"/>
        <v>0</v>
      </c>
      <c r="BC346"/>
      <c r="BD346" s="877"/>
      <c r="BE346" s="877"/>
      <c r="BF346" s="877"/>
      <c r="BG346" s="877"/>
      <c r="BH346" s="877"/>
      <c r="BI346" s="877"/>
      <c r="BJ346" s="877"/>
      <c r="BK346" s="877"/>
      <c r="BR346" s="1153" t="str">
        <f t="shared" si="152"/>
        <v>►</v>
      </c>
      <c r="BS346" s="1024"/>
      <c r="BT346" s="1024"/>
      <c r="BU346" s="1024"/>
      <c r="BV346" s="1024"/>
      <c r="BW346" s="1024"/>
      <c r="CW346" s="3">
        <v>1</v>
      </c>
    </row>
    <row r="347" spans="12:101" ht="21" customHeight="1">
      <c r="L347" s="120" t="s">
        <v>16</v>
      </c>
      <c r="M347" s="34"/>
      <c r="N347" s="35"/>
      <c r="O347" s="34"/>
      <c r="P347" s="36"/>
      <c r="Q347" s="105"/>
      <c r="R347" s="125"/>
      <c r="S347" s="107"/>
      <c r="T347" s="108"/>
      <c r="U347" s="1290"/>
      <c r="V347" s="111"/>
      <c r="W347" s="111"/>
      <c r="X347" s="112"/>
      <c r="Y347" s="122"/>
      <c r="Z347" s="114"/>
      <c r="AA347" s="127"/>
      <c r="AB347" s="116"/>
      <c r="AC347" s="139"/>
      <c r="AD347" s="1230" t="str">
        <f t="shared" si="145"/>
        <v>►</v>
      </c>
      <c r="AE347" s="1231" t="str">
        <f t="shared" si="151"/>
        <v/>
      </c>
      <c r="AF347" s="1232">
        <f t="shared" si="153"/>
        <v>0</v>
      </c>
      <c r="AG347" s="1252">
        <f t="shared" si="158"/>
        <v>0</v>
      </c>
      <c r="AH347" s="1234">
        <f t="shared" si="159"/>
        <v>0</v>
      </c>
      <c r="AI347" s="1235">
        <f t="shared" si="160"/>
        <v>0</v>
      </c>
      <c r="AJ347" s="1235">
        <f t="shared" si="149"/>
        <v>0</v>
      </c>
      <c r="AK347" s="1253">
        <f t="shared" si="154"/>
        <v>0</v>
      </c>
      <c r="AL347" s="1254">
        <f t="shared" si="150"/>
        <v>0</v>
      </c>
      <c r="AM347" s="1268"/>
      <c r="AN347" s="1255" t="str">
        <f t="shared" ref="AN347:AN410" si="166">IF(AM347&gt;0,AL347,"")</f>
        <v/>
      </c>
      <c r="AO347" s="1256">
        <f t="shared" si="161"/>
        <v>0</v>
      </c>
      <c r="AP347" s="1257">
        <f t="shared" si="155"/>
        <v>0</v>
      </c>
      <c r="AQ347" s="1271" cm="1">
        <f t="array" ref="AQ347">IF(AF347&lt;&gt;1,0,IF(OR(AO347="",N(AO347)&lt;=0.000000001),"",IF(OR(AI347="",N(AI347)&lt;=0.000000001),0,IF(ISNUMBER(AO347),IFERROR(_xlfn.LET(_xlpm.r,_xlfn.XLOOKUP(U347,$BD$15:$BD$62,ROW($BD$15:$BD$62),_xlfn.XLOOKUP(U347,$BE$15:$BE$62,ROW($BE$15:$BE$62),_xlfn.XLOOKUP(U347,$BF$15:$BF$62,ROW($BF$15:$BF$62),""))),_xlpm.p,_xlpm.r-MIN(ROW($BD$15:$BD$62))+1,_xlpm.f,INDEX($BG$15:$BG$62,_xlpm.p),_xlpm.u,INDEX($BH$15:$BH$62,_xlpm.p),_xlpm.s,INDEX($BJ$15:$BJ$62,_xlpm.p),_xlpm.q,N(AO347)/_xlpm.f,IF(_xlpm.q&gt;=_xlpm.s,ROUND(_xlpm.q,1)&amp;" "&amp;U347&amp;" = "&amp;ROUND(_xlpm.q*_xlpm.f,1)&amp;" "&amp;_xlpm.u,ROUND(_xlpm.q,1)&amp;" "&amp;U347)),""),""))))</f>
        <v>0</v>
      </c>
      <c r="AR347" s="1259"/>
      <c r="AS347" s="1256">
        <f t="shared" si="147"/>
        <v>0</v>
      </c>
      <c r="AT347" s="1257" t="str">
        <f t="shared" si="162"/>
        <v/>
      </c>
      <c r="AU347" s="1260">
        <f t="shared" si="165"/>
        <v>0</v>
      </c>
      <c r="AV347" s="1261" t="str">
        <f t="shared" si="163"/>
        <v/>
      </c>
      <c r="AW347" s="1247"/>
      <c r="AX347" s="1262">
        <f t="shared" si="156"/>
        <v>0</v>
      </c>
      <c r="AY347" s="1249" t="str">
        <f t="shared" si="148"/>
        <v/>
      </c>
      <c r="AZ347" s="276" t="s">
        <v>22</v>
      </c>
      <c r="BA347" s="1221">
        <f t="shared" si="157"/>
        <v>0</v>
      </c>
      <c r="BB347" s="1222">
        <f t="shared" si="164"/>
        <v>0</v>
      </c>
      <c r="BC347"/>
      <c r="BD347" s="877"/>
      <c r="BE347" s="877"/>
      <c r="BF347" s="877"/>
      <c r="BG347" s="877"/>
      <c r="BH347" s="877"/>
      <c r="BI347" s="877"/>
      <c r="BJ347" s="877"/>
      <c r="BK347" s="877"/>
      <c r="BR347" s="1153" t="str">
        <f t="shared" si="152"/>
        <v>►</v>
      </c>
      <c r="BS347" s="1024"/>
      <c r="BT347" s="1024"/>
      <c r="BU347" s="1024"/>
      <c r="BV347" s="1024"/>
      <c r="BW347" s="1024"/>
      <c r="CW347" s="3">
        <v>1</v>
      </c>
    </row>
    <row r="348" spans="12:101" ht="21" customHeight="1">
      <c r="L348" s="120" t="s">
        <v>16</v>
      </c>
      <c r="M348" s="34"/>
      <c r="N348" s="35"/>
      <c r="O348" s="34"/>
      <c r="P348" s="36"/>
      <c r="Q348" s="105"/>
      <c r="R348" s="125"/>
      <c r="S348" s="107"/>
      <c r="T348" s="108"/>
      <c r="U348" s="1290"/>
      <c r="V348" s="111"/>
      <c r="W348" s="111"/>
      <c r="X348" s="112"/>
      <c r="Y348" s="122"/>
      <c r="Z348" s="114"/>
      <c r="AA348" s="127"/>
      <c r="AB348" s="116"/>
      <c r="AC348" s="139"/>
      <c r="AD348" s="1230" t="str">
        <f t="shared" si="145"/>
        <v>►</v>
      </c>
      <c r="AE348" s="1231" t="str">
        <f t="shared" si="151"/>
        <v/>
      </c>
      <c r="AF348" s="1232">
        <f t="shared" si="153"/>
        <v>0</v>
      </c>
      <c r="AG348" s="1252">
        <f t="shared" si="158"/>
        <v>0</v>
      </c>
      <c r="AH348" s="1234">
        <f t="shared" si="159"/>
        <v>0</v>
      </c>
      <c r="AI348" s="1235">
        <f t="shared" si="160"/>
        <v>0</v>
      </c>
      <c r="AJ348" s="1235">
        <f t="shared" si="149"/>
        <v>0</v>
      </c>
      <c r="AK348" s="1237">
        <f t="shared" si="154"/>
        <v>0</v>
      </c>
      <c r="AL348" s="1238">
        <f t="shared" si="150"/>
        <v>0</v>
      </c>
      <c r="AM348" s="1268"/>
      <c r="AN348" s="1240" t="str">
        <f t="shared" si="166"/>
        <v/>
      </c>
      <c r="AO348" s="1241">
        <f t="shared" si="161"/>
        <v>0</v>
      </c>
      <c r="AP348" s="1242">
        <f t="shared" si="155"/>
        <v>0</v>
      </c>
      <c r="AQ348" s="1269" cm="1">
        <f t="array" ref="AQ348">IF(AF348&lt;&gt;1,0,IF(OR(AO348="",N(AO348)&lt;=0.000000001),"",IF(OR(AI348="",N(AI348)&lt;=0.000000001),0,IF(ISNUMBER(AO348),IFERROR(_xlfn.LET(_xlpm.r,_xlfn.XLOOKUP(U348,$BD$15:$BD$62,ROW($BD$15:$BD$62),_xlfn.XLOOKUP(U348,$BE$15:$BE$62,ROW($BE$15:$BE$62),_xlfn.XLOOKUP(U348,$BF$15:$BF$62,ROW($BF$15:$BF$62),""))),_xlpm.p,_xlpm.r-MIN(ROW($BD$15:$BD$62))+1,_xlpm.f,INDEX($BG$15:$BG$62,_xlpm.p),_xlpm.u,INDEX($BH$15:$BH$62,_xlpm.p),_xlpm.s,INDEX($BJ$15:$BJ$62,_xlpm.p),_xlpm.q,N(AO348)/_xlpm.f,IF(_xlpm.q&gt;=_xlpm.s,ROUND(_xlpm.q,1)&amp;" "&amp;U348&amp;" = "&amp;ROUND(_xlpm.q*_xlpm.f,1)&amp;" "&amp;_xlpm.u,ROUND(_xlpm.q,1)&amp;" "&amp;U348)),""),""))))</f>
        <v>0</v>
      </c>
      <c r="AR348" s="1259"/>
      <c r="AS348" s="1241">
        <f t="shared" si="147"/>
        <v>0</v>
      </c>
      <c r="AT348" s="1242" t="str">
        <f t="shared" si="162"/>
        <v/>
      </c>
      <c r="AU348" s="1245">
        <f t="shared" si="165"/>
        <v>0</v>
      </c>
      <c r="AV348" s="1246" t="str">
        <f t="shared" si="163"/>
        <v/>
      </c>
      <c r="AW348" s="1247"/>
      <c r="AX348" s="1248">
        <f t="shared" si="156"/>
        <v>0</v>
      </c>
      <c r="AY348" s="1249" t="str">
        <f t="shared" si="148"/>
        <v/>
      </c>
      <c r="AZ348" s="276" t="s">
        <v>22</v>
      </c>
      <c r="BA348" s="1221">
        <f t="shared" si="157"/>
        <v>0</v>
      </c>
      <c r="BB348" s="1222">
        <f t="shared" si="164"/>
        <v>0</v>
      </c>
      <c r="BC348"/>
      <c r="BD348" s="877"/>
      <c r="BE348" s="877"/>
      <c r="BF348" s="877"/>
      <c r="BG348" s="877"/>
      <c r="BH348" s="877"/>
      <c r="BI348" s="877"/>
      <c r="BJ348" s="877"/>
      <c r="BK348" s="877"/>
      <c r="BR348" s="1153" t="str">
        <f t="shared" si="152"/>
        <v>►</v>
      </c>
      <c r="BS348" s="1024"/>
      <c r="BT348" s="1024"/>
      <c r="BU348" s="1024"/>
      <c r="BV348" s="1024"/>
      <c r="BW348" s="1024"/>
      <c r="CW348" s="3">
        <v>1</v>
      </c>
    </row>
    <row r="349" spans="12:101" ht="21" customHeight="1">
      <c r="L349" s="120" t="s">
        <v>16</v>
      </c>
      <c r="M349" s="34"/>
      <c r="N349" s="35"/>
      <c r="O349" s="34"/>
      <c r="P349" s="36"/>
      <c r="Q349" s="105"/>
      <c r="R349" s="125"/>
      <c r="S349" s="107"/>
      <c r="T349" s="108"/>
      <c r="U349" s="1290"/>
      <c r="V349" s="111"/>
      <c r="W349" s="111"/>
      <c r="X349" s="112"/>
      <c r="Y349" s="122"/>
      <c r="Z349" s="114"/>
      <c r="AA349" s="127"/>
      <c r="AB349" s="116"/>
      <c r="AC349" s="139"/>
      <c r="AD349" s="1230" t="str">
        <f t="shared" si="145"/>
        <v>►</v>
      </c>
      <c r="AE349" s="1231" t="str">
        <f t="shared" si="151"/>
        <v/>
      </c>
      <c r="AF349" s="1232">
        <f t="shared" si="153"/>
        <v>0</v>
      </c>
      <c r="AG349" s="1252">
        <f t="shared" si="158"/>
        <v>0</v>
      </c>
      <c r="AH349" s="1234">
        <f t="shared" si="159"/>
        <v>0</v>
      </c>
      <c r="AI349" s="1235">
        <f t="shared" si="160"/>
        <v>0</v>
      </c>
      <c r="AJ349" s="1235">
        <f t="shared" si="149"/>
        <v>0</v>
      </c>
      <c r="AK349" s="1253">
        <f t="shared" si="154"/>
        <v>0</v>
      </c>
      <c r="AL349" s="1254">
        <f t="shared" si="150"/>
        <v>0</v>
      </c>
      <c r="AM349" s="1268"/>
      <c r="AN349" s="1255" t="str">
        <f t="shared" si="166"/>
        <v/>
      </c>
      <c r="AO349" s="1256">
        <f t="shared" si="161"/>
        <v>0</v>
      </c>
      <c r="AP349" s="1257">
        <f t="shared" si="155"/>
        <v>0</v>
      </c>
      <c r="AQ349" s="1271" cm="1">
        <f t="array" ref="AQ349">IF(AF349&lt;&gt;1,0,IF(OR(AO349="",N(AO349)&lt;=0.000000001),"",IF(OR(AI349="",N(AI349)&lt;=0.000000001),0,IF(ISNUMBER(AO349),IFERROR(_xlfn.LET(_xlpm.r,_xlfn.XLOOKUP(U349,$BD$15:$BD$62,ROW($BD$15:$BD$62),_xlfn.XLOOKUP(U349,$BE$15:$BE$62,ROW($BE$15:$BE$62),_xlfn.XLOOKUP(U349,$BF$15:$BF$62,ROW($BF$15:$BF$62),""))),_xlpm.p,_xlpm.r-MIN(ROW($BD$15:$BD$62))+1,_xlpm.f,INDEX($BG$15:$BG$62,_xlpm.p),_xlpm.u,INDEX($BH$15:$BH$62,_xlpm.p),_xlpm.s,INDEX($BJ$15:$BJ$62,_xlpm.p),_xlpm.q,N(AO349)/_xlpm.f,IF(_xlpm.q&gt;=_xlpm.s,ROUND(_xlpm.q,1)&amp;" "&amp;U349&amp;" = "&amp;ROUND(_xlpm.q*_xlpm.f,1)&amp;" "&amp;_xlpm.u,ROUND(_xlpm.q,1)&amp;" "&amp;U349)),""),""))))</f>
        <v>0</v>
      </c>
      <c r="AR349" s="1259"/>
      <c r="AS349" s="1256">
        <f t="shared" si="147"/>
        <v>0</v>
      </c>
      <c r="AT349" s="1257" t="str">
        <f t="shared" si="162"/>
        <v/>
      </c>
      <c r="AU349" s="1260">
        <f t="shared" si="165"/>
        <v>0</v>
      </c>
      <c r="AV349" s="1261" t="str">
        <f t="shared" si="163"/>
        <v/>
      </c>
      <c r="AW349" s="1247"/>
      <c r="AX349" s="1262">
        <f t="shared" si="156"/>
        <v>0</v>
      </c>
      <c r="AY349" s="1249" t="str">
        <f t="shared" si="148"/>
        <v/>
      </c>
      <c r="AZ349" s="276" t="s">
        <v>22</v>
      </c>
      <c r="BA349" s="1221">
        <f t="shared" si="157"/>
        <v>0</v>
      </c>
      <c r="BB349" s="1222">
        <f t="shared" si="164"/>
        <v>0</v>
      </c>
      <c r="BC349"/>
      <c r="BD349" s="877"/>
      <c r="BE349" s="877"/>
      <c r="BF349" s="877"/>
      <c r="BG349" s="877"/>
      <c r="BH349" s="877"/>
      <c r="BI349" s="877"/>
      <c r="BJ349" s="877"/>
      <c r="BK349" s="877"/>
      <c r="BR349" s="1153" t="str">
        <f t="shared" si="152"/>
        <v>►</v>
      </c>
      <c r="BS349" s="1024"/>
      <c r="BT349" s="1024"/>
      <c r="BU349" s="1024"/>
      <c r="BV349" s="1024"/>
      <c r="BW349" s="1024"/>
      <c r="CW349" s="3">
        <v>1</v>
      </c>
    </row>
    <row r="350" spans="12:101" ht="21" customHeight="1">
      <c r="L350" s="120" t="s">
        <v>16</v>
      </c>
      <c r="M350" s="34"/>
      <c r="N350" s="35"/>
      <c r="O350" s="34"/>
      <c r="P350" s="36"/>
      <c r="Q350" s="105"/>
      <c r="R350" s="125"/>
      <c r="S350" s="107"/>
      <c r="T350" s="108"/>
      <c r="U350" s="1290"/>
      <c r="V350" s="111"/>
      <c r="W350" s="111"/>
      <c r="X350" s="112"/>
      <c r="Y350" s="122"/>
      <c r="Z350" s="114"/>
      <c r="AA350" s="127"/>
      <c r="AB350" s="116"/>
      <c r="AC350" s="139"/>
      <c r="AD350" s="1230" t="str">
        <f t="shared" ref="AD350:AD413" si="167">IF(OR(AI350&gt;0,TRIM(AE350)="▼ recette suivante"),"A","►")</f>
        <v>►</v>
      </c>
      <c r="AE350" s="1231" t="str">
        <f t="shared" si="151"/>
        <v/>
      </c>
      <c r="AF350" s="1232">
        <f t="shared" si="153"/>
        <v>0</v>
      </c>
      <c r="AG350" s="1252">
        <f t="shared" si="158"/>
        <v>0</v>
      </c>
      <c r="AH350" s="1234">
        <f t="shared" si="159"/>
        <v>0</v>
      </c>
      <c r="AI350" s="1235">
        <f t="shared" si="160"/>
        <v>0</v>
      </c>
      <c r="AJ350" s="1235">
        <f t="shared" si="149"/>
        <v>0</v>
      </c>
      <c r="AK350" s="1237">
        <f t="shared" si="154"/>
        <v>0</v>
      </c>
      <c r="AL350" s="1238">
        <f t="shared" si="150"/>
        <v>0</v>
      </c>
      <c r="AM350" s="1268"/>
      <c r="AN350" s="1240" t="str">
        <f t="shared" si="166"/>
        <v/>
      </c>
      <c r="AO350" s="1241">
        <f t="shared" si="161"/>
        <v>0</v>
      </c>
      <c r="AP350" s="1242">
        <f t="shared" si="155"/>
        <v>0</v>
      </c>
      <c r="AQ350" s="1269" cm="1">
        <f t="array" ref="AQ350">IF(AF350&lt;&gt;1,0,IF(OR(AO350="",N(AO350)&lt;=0.000000001),"",IF(OR(AI350="",N(AI350)&lt;=0.000000001),0,IF(ISNUMBER(AO350),IFERROR(_xlfn.LET(_xlpm.r,_xlfn.XLOOKUP(U350,$BD$15:$BD$62,ROW($BD$15:$BD$62),_xlfn.XLOOKUP(U350,$BE$15:$BE$62,ROW($BE$15:$BE$62),_xlfn.XLOOKUP(U350,$BF$15:$BF$62,ROW($BF$15:$BF$62),""))),_xlpm.p,_xlpm.r-MIN(ROW($BD$15:$BD$62))+1,_xlpm.f,INDEX($BG$15:$BG$62,_xlpm.p),_xlpm.u,INDEX($BH$15:$BH$62,_xlpm.p),_xlpm.s,INDEX($BJ$15:$BJ$62,_xlpm.p),_xlpm.q,N(AO350)/_xlpm.f,IF(_xlpm.q&gt;=_xlpm.s,ROUND(_xlpm.q,1)&amp;" "&amp;U350&amp;" = "&amp;ROUND(_xlpm.q*_xlpm.f,1)&amp;" "&amp;_xlpm.u,ROUND(_xlpm.q,1)&amp;" "&amp;U350)),""),""))))</f>
        <v>0</v>
      </c>
      <c r="AR350" s="1259"/>
      <c r="AS350" s="1241">
        <f t="shared" si="147"/>
        <v>0</v>
      </c>
      <c r="AT350" s="1242" t="str">
        <f t="shared" si="162"/>
        <v/>
      </c>
      <c r="AU350" s="1245">
        <f t="shared" si="165"/>
        <v>0</v>
      </c>
      <c r="AV350" s="1246" t="str">
        <f t="shared" si="163"/>
        <v/>
      </c>
      <c r="AW350" s="1247"/>
      <c r="AX350" s="1248">
        <f t="shared" si="156"/>
        <v>0</v>
      </c>
      <c r="AY350" s="1249" t="str">
        <f t="shared" si="148"/>
        <v/>
      </c>
      <c r="AZ350" s="276" t="s">
        <v>22</v>
      </c>
      <c r="BA350" s="1221">
        <f t="shared" si="157"/>
        <v>0</v>
      </c>
      <c r="BB350" s="1222">
        <f t="shared" si="164"/>
        <v>0</v>
      </c>
      <c r="BC350"/>
      <c r="BD350" s="877"/>
      <c r="BE350" s="877"/>
      <c r="BF350" s="877"/>
      <c r="BG350" s="877"/>
      <c r="BH350" s="877"/>
      <c r="BI350" s="877"/>
      <c r="BJ350" s="877"/>
      <c r="BK350" s="877"/>
      <c r="BR350" s="1153" t="str">
        <f t="shared" si="152"/>
        <v>►</v>
      </c>
      <c r="BS350" s="1024"/>
      <c r="BT350" s="1024"/>
      <c r="BU350" s="1024"/>
      <c r="BV350" s="1024"/>
      <c r="BW350" s="1024"/>
      <c r="CW350" s="3">
        <v>1</v>
      </c>
    </row>
    <row r="351" spans="12:101" ht="21" customHeight="1">
      <c r="L351" s="120" t="s">
        <v>16</v>
      </c>
      <c r="M351" s="34"/>
      <c r="N351" s="35"/>
      <c r="O351" s="34"/>
      <c r="P351" s="36"/>
      <c r="Q351" s="105"/>
      <c r="R351" s="125"/>
      <c r="S351" s="107"/>
      <c r="T351" s="108"/>
      <c r="U351" s="1290"/>
      <c r="V351" s="111"/>
      <c r="W351" s="111"/>
      <c r="X351" s="112"/>
      <c r="Y351" s="122"/>
      <c r="Z351" s="114"/>
      <c r="AA351" s="127"/>
      <c r="AB351" s="116"/>
      <c r="AC351" s="139"/>
      <c r="AD351" s="1230" t="str">
        <f t="shared" si="167"/>
        <v>►</v>
      </c>
      <c r="AE351" s="1231" t="str">
        <f t="shared" si="151"/>
        <v/>
      </c>
      <c r="AF351" s="1232">
        <f t="shared" si="153"/>
        <v>0</v>
      </c>
      <c r="AG351" s="1252">
        <f t="shared" si="158"/>
        <v>0</v>
      </c>
      <c r="AH351" s="1234">
        <f t="shared" si="159"/>
        <v>0</v>
      </c>
      <c r="AI351" s="1235">
        <f t="shared" si="160"/>
        <v>0</v>
      </c>
      <c r="AJ351" s="1235">
        <f t="shared" si="149"/>
        <v>0</v>
      </c>
      <c r="AK351" s="1253">
        <f t="shared" si="154"/>
        <v>0</v>
      </c>
      <c r="AL351" s="1254">
        <f t="shared" si="150"/>
        <v>0</v>
      </c>
      <c r="AM351" s="1268"/>
      <c r="AN351" s="1255" t="str">
        <f t="shared" si="166"/>
        <v/>
      </c>
      <c r="AO351" s="1256">
        <f t="shared" si="161"/>
        <v>0</v>
      </c>
      <c r="AP351" s="1257">
        <f t="shared" si="155"/>
        <v>0</v>
      </c>
      <c r="AQ351" s="1271" cm="1">
        <f t="array" ref="AQ351">IF(AF351&lt;&gt;1,0,IF(OR(AO351="",N(AO351)&lt;=0.000000001),"",IF(OR(AI351="",N(AI351)&lt;=0.000000001),0,IF(ISNUMBER(AO351),IFERROR(_xlfn.LET(_xlpm.r,_xlfn.XLOOKUP(U351,$BD$15:$BD$62,ROW($BD$15:$BD$62),_xlfn.XLOOKUP(U351,$BE$15:$BE$62,ROW($BE$15:$BE$62),_xlfn.XLOOKUP(U351,$BF$15:$BF$62,ROW($BF$15:$BF$62),""))),_xlpm.p,_xlpm.r-MIN(ROW($BD$15:$BD$62))+1,_xlpm.f,INDEX($BG$15:$BG$62,_xlpm.p),_xlpm.u,INDEX($BH$15:$BH$62,_xlpm.p),_xlpm.s,INDEX($BJ$15:$BJ$62,_xlpm.p),_xlpm.q,N(AO351)/_xlpm.f,IF(_xlpm.q&gt;=_xlpm.s,ROUND(_xlpm.q,1)&amp;" "&amp;U351&amp;" = "&amp;ROUND(_xlpm.q*_xlpm.f,1)&amp;" "&amp;_xlpm.u,ROUND(_xlpm.q,1)&amp;" "&amp;U351)),""),""))))</f>
        <v>0</v>
      </c>
      <c r="AR351" s="1259"/>
      <c r="AS351" s="1256">
        <f t="shared" si="147"/>
        <v>0</v>
      </c>
      <c r="AT351" s="1257" t="str">
        <f t="shared" si="162"/>
        <v/>
      </c>
      <c r="AU351" s="1260">
        <f t="shared" si="165"/>
        <v>0</v>
      </c>
      <c r="AV351" s="1261" t="str">
        <f t="shared" si="163"/>
        <v/>
      </c>
      <c r="AW351" s="1247"/>
      <c r="AX351" s="1262">
        <f t="shared" si="156"/>
        <v>0</v>
      </c>
      <c r="AY351" s="1249" t="str">
        <f t="shared" si="148"/>
        <v/>
      </c>
      <c r="AZ351" s="276" t="s">
        <v>22</v>
      </c>
      <c r="BA351" s="1221">
        <f t="shared" si="157"/>
        <v>0</v>
      </c>
      <c r="BB351" s="1222">
        <f t="shared" si="164"/>
        <v>0</v>
      </c>
      <c r="BC351"/>
      <c r="BD351" s="877"/>
      <c r="BE351" s="877"/>
      <c r="BF351" s="877"/>
      <c r="BG351" s="877"/>
      <c r="BH351" s="877"/>
      <c r="BI351" s="877"/>
      <c r="BJ351" s="877"/>
      <c r="BK351" s="877"/>
      <c r="BR351" s="1153" t="str">
        <f t="shared" si="152"/>
        <v>►</v>
      </c>
      <c r="BS351" s="1024"/>
      <c r="BT351" s="1024"/>
      <c r="BU351" s="1024"/>
      <c r="BV351" s="1024"/>
      <c r="BW351" s="1024"/>
      <c r="CW351" s="3">
        <v>1</v>
      </c>
    </row>
    <row r="352" spans="12:101" ht="21" customHeight="1">
      <c r="L352" s="120" t="s">
        <v>16</v>
      </c>
      <c r="M352" s="34"/>
      <c r="N352" s="35"/>
      <c r="O352" s="34"/>
      <c r="P352" s="36"/>
      <c r="Q352" s="105"/>
      <c r="R352" s="125"/>
      <c r="S352" s="107"/>
      <c r="T352" s="108"/>
      <c r="U352" s="1290"/>
      <c r="V352" s="111"/>
      <c r="W352" s="111"/>
      <c r="X352" s="112"/>
      <c r="Y352" s="122"/>
      <c r="Z352" s="114"/>
      <c r="AA352" s="127"/>
      <c r="AB352" s="116"/>
      <c r="AC352" s="139"/>
      <c r="AD352" s="1230" t="str">
        <f t="shared" si="167"/>
        <v>►</v>
      </c>
      <c r="AE352" s="1231" t="str">
        <f t="shared" si="151"/>
        <v/>
      </c>
      <c r="AF352" s="1232">
        <f t="shared" si="153"/>
        <v>0</v>
      </c>
      <c r="AG352" s="1252">
        <f t="shared" si="158"/>
        <v>0</v>
      </c>
      <c r="AH352" s="1234">
        <f t="shared" si="159"/>
        <v>0</v>
      </c>
      <c r="AI352" s="1235">
        <f t="shared" si="160"/>
        <v>0</v>
      </c>
      <c r="AJ352" s="1235">
        <f t="shared" si="149"/>
        <v>0</v>
      </c>
      <c r="AK352" s="1237">
        <f t="shared" si="154"/>
        <v>0</v>
      </c>
      <c r="AL352" s="1238">
        <f t="shared" si="150"/>
        <v>0</v>
      </c>
      <c r="AM352" s="1268"/>
      <c r="AN352" s="1240" t="str">
        <f t="shared" si="166"/>
        <v/>
      </c>
      <c r="AO352" s="1241">
        <f t="shared" si="161"/>
        <v>0</v>
      </c>
      <c r="AP352" s="1242">
        <f t="shared" si="155"/>
        <v>0</v>
      </c>
      <c r="AQ352" s="1269" cm="1">
        <f t="array" ref="AQ352">IF(AF352&lt;&gt;1,0,IF(OR(AO352="",N(AO352)&lt;=0.000000001),"",IF(OR(AI352="",N(AI352)&lt;=0.000000001),0,IF(ISNUMBER(AO352),IFERROR(_xlfn.LET(_xlpm.r,_xlfn.XLOOKUP(U352,$BD$15:$BD$62,ROW($BD$15:$BD$62),_xlfn.XLOOKUP(U352,$BE$15:$BE$62,ROW($BE$15:$BE$62),_xlfn.XLOOKUP(U352,$BF$15:$BF$62,ROW($BF$15:$BF$62),""))),_xlpm.p,_xlpm.r-MIN(ROW($BD$15:$BD$62))+1,_xlpm.f,INDEX($BG$15:$BG$62,_xlpm.p),_xlpm.u,INDEX($BH$15:$BH$62,_xlpm.p),_xlpm.s,INDEX($BJ$15:$BJ$62,_xlpm.p),_xlpm.q,N(AO352)/_xlpm.f,IF(_xlpm.q&gt;=_xlpm.s,ROUND(_xlpm.q,1)&amp;" "&amp;U352&amp;" = "&amp;ROUND(_xlpm.q*_xlpm.f,1)&amp;" "&amp;_xlpm.u,ROUND(_xlpm.q,1)&amp;" "&amp;U352)),""),""))))</f>
        <v>0</v>
      </c>
      <c r="AR352" s="1259"/>
      <c r="AS352" s="1241">
        <f t="shared" si="147"/>
        <v>0</v>
      </c>
      <c r="AT352" s="1242" t="str">
        <f t="shared" si="162"/>
        <v/>
      </c>
      <c r="AU352" s="1245">
        <f t="shared" si="165"/>
        <v>0</v>
      </c>
      <c r="AV352" s="1246" t="str">
        <f t="shared" si="163"/>
        <v/>
      </c>
      <c r="AW352" s="1247"/>
      <c r="AX352" s="1248">
        <f t="shared" si="156"/>
        <v>0</v>
      </c>
      <c r="AY352" s="1249" t="str">
        <f t="shared" si="148"/>
        <v/>
      </c>
      <c r="AZ352" s="276" t="s">
        <v>22</v>
      </c>
      <c r="BA352" s="1221">
        <f t="shared" si="157"/>
        <v>0</v>
      </c>
      <c r="BB352" s="1222">
        <f t="shared" si="164"/>
        <v>0</v>
      </c>
      <c r="BC352"/>
      <c r="BD352" s="877"/>
      <c r="BE352" s="877"/>
      <c r="BF352" s="877"/>
      <c r="BG352" s="877"/>
      <c r="BH352" s="877"/>
      <c r="BI352" s="877"/>
      <c r="BJ352" s="877"/>
      <c r="BK352" s="877"/>
      <c r="BR352" s="1153" t="str">
        <f t="shared" si="152"/>
        <v>►</v>
      </c>
      <c r="BS352" s="1024"/>
      <c r="BT352" s="1024"/>
      <c r="BU352" s="1024"/>
      <c r="BV352" s="1024"/>
      <c r="BW352" s="1024"/>
      <c r="CW352" s="3">
        <v>1</v>
      </c>
    </row>
    <row r="353" spans="12:101" ht="21" customHeight="1">
      <c r="L353" s="120" t="s">
        <v>16</v>
      </c>
      <c r="M353" s="34"/>
      <c r="N353" s="35"/>
      <c r="O353" s="34"/>
      <c r="P353" s="36"/>
      <c r="Q353" s="105"/>
      <c r="R353" s="125"/>
      <c r="S353" s="107"/>
      <c r="T353" s="108"/>
      <c r="U353" s="1290"/>
      <c r="V353" s="111"/>
      <c r="W353" s="111"/>
      <c r="X353" s="112"/>
      <c r="Y353" s="122"/>
      <c r="Z353" s="114"/>
      <c r="AA353" s="127"/>
      <c r="AB353" s="116"/>
      <c r="AC353" s="139"/>
      <c r="AD353" s="1230" t="str">
        <f t="shared" si="167"/>
        <v>►</v>
      </c>
      <c r="AE353" s="1231" t="str">
        <f t="shared" si="151"/>
        <v/>
      </c>
      <c r="AF353" s="1232">
        <f t="shared" si="153"/>
        <v>0</v>
      </c>
      <c r="AG353" s="1252">
        <f t="shared" si="158"/>
        <v>0</v>
      </c>
      <c r="AH353" s="1234">
        <f t="shared" si="159"/>
        <v>0</v>
      </c>
      <c r="AI353" s="1235">
        <f t="shared" si="160"/>
        <v>0</v>
      </c>
      <c r="AJ353" s="1235">
        <f t="shared" si="149"/>
        <v>0</v>
      </c>
      <c r="AK353" s="1253">
        <f t="shared" si="154"/>
        <v>0</v>
      </c>
      <c r="AL353" s="1254">
        <f t="shared" si="150"/>
        <v>0</v>
      </c>
      <c r="AM353" s="1268"/>
      <c r="AN353" s="1255" t="str">
        <f t="shared" si="166"/>
        <v/>
      </c>
      <c r="AO353" s="1256">
        <f t="shared" si="161"/>
        <v>0</v>
      </c>
      <c r="AP353" s="1257">
        <f t="shared" si="155"/>
        <v>0</v>
      </c>
      <c r="AQ353" s="1271" cm="1">
        <f t="array" ref="AQ353">IF(AF353&lt;&gt;1,0,IF(OR(AO353="",N(AO353)&lt;=0.000000001),"",IF(OR(AI353="",N(AI353)&lt;=0.000000001),0,IF(ISNUMBER(AO353),IFERROR(_xlfn.LET(_xlpm.r,_xlfn.XLOOKUP(U353,$BD$15:$BD$62,ROW($BD$15:$BD$62),_xlfn.XLOOKUP(U353,$BE$15:$BE$62,ROW($BE$15:$BE$62),_xlfn.XLOOKUP(U353,$BF$15:$BF$62,ROW($BF$15:$BF$62),""))),_xlpm.p,_xlpm.r-MIN(ROW($BD$15:$BD$62))+1,_xlpm.f,INDEX($BG$15:$BG$62,_xlpm.p),_xlpm.u,INDEX($BH$15:$BH$62,_xlpm.p),_xlpm.s,INDEX($BJ$15:$BJ$62,_xlpm.p),_xlpm.q,N(AO353)/_xlpm.f,IF(_xlpm.q&gt;=_xlpm.s,ROUND(_xlpm.q,1)&amp;" "&amp;U353&amp;" = "&amp;ROUND(_xlpm.q*_xlpm.f,1)&amp;" "&amp;_xlpm.u,ROUND(_xlpm.q,1)&amp;" "&amp;U353)),""),""))))</f>
        <v>0</v>
      </c>
      <c r="AR353" s="1259"/>
      <c r="AS353" s="1256">
        <f t="shared" si="147"/>
        <v>0</v>
      </c>
      <c r="AT353" s="1257" t="str">
        <f t="shared" si="162"/>
        <v/>
      </c>
      <c r="AU353" s="1260">
        <f t="shared" si="165"/>
        <v>0</v>
      </c>
      <c r="AV353" s="1261" t="str">
        <f t="shared" si="163"/>
        <v/>
      </c>
      <c r="AW353" s="1247"/>
      <c r="AX353" s="1262">
        <f t="shared" si="156"/>
        <v>0</v>
      </c>
      <c r="AY353" s="1249" t="str">
        <f t="shared" si="148"/>
        <v/>
      </c>
      <c r="AZ353" s="276" t="s">
        <v>22</v>
      </c>
      <c r="BA353" s="1221">
        <f t="shared" si="157"/>
        <v>0</v>
      </c>
      <c r="BB353" s="1222">
        <f t="shared" si="164"/>
        <v>0</v>
      </c>
      <c r="BC353"/>
      <c r="BD353" s="877"/>
      <c r="BE353" s="877"/>
      <c r="BF353" s="877"/>
      <c r="BG353" s="877"/>
      <c r="BH353" s="877"/>
      <c r="BI353" s="877"/>
      <c r="BJ353" s="877"/>
      <c r="BK353" s="877"/>
      <c r="BR353" s="1153" t="str">
        <f t="shared" si="152"/>
        <v>►</v>
      </c>
      <c r="BS353" s="1024"/>
      <c r="BT353" s="1024"/>
      <c r="BU353" s="1024"/>
      <c r="BV353" s="1024"/>
      <c r="BW353" s="1024"/>
      <c r="CW353" s="3">
        <v>1</v>
      </c>
    </row>
    <row r="354" spans="12:101" ht="21" customHeight="1">
      <c r="L354" s="120" t="s">
        <v>16</v>
      </c>
      <c r="M354" s="34"/>
      <c r="N354" s="35"/>
      <c r="O354" s="34"/>
      <c r="P354" s="36"/>
      <c r="Q354" s="105"/>
      <c r="R354" s="125"/>
      <c r="S354" s="107"/>
      <c r="T354" s="108"/>
      <c r="U354" s="1290"/>
      <c r="V354" s="111"/>
      <c r="W354" s="111"/>
      <c r="X354" s="112"/>
      <c r="Y354" s="122"/>
      <c r="Z354" s="114"/>
      <c r="AA354" s="127"/>
      <c r="AB354" s="116"/>
      <c r="AC354" s="139"/>
      <c r="AD354" s="1230" t="str">
        <f t="shared" si="167"/>
        <v>►</v>
      </c>
      <c r="AE354" s="1231" t="str">
        <f t="shared" si="151"/>
        <v/>
      </c>
      <c r="AF354" s="1232">
        <f t="shared" si="153"/>
        <v>0</v>
      </c>
      <c r="AG354" s="1252">
        <f t="shared" si="158"/>
        <v>0</v>
      </c>
      <c r="AH354" s="1234">
        <f t="shared" si="159"/>
        <v>0</v>
      </c>
      <c r="AI354" s="1235">
        <f t="shared" si="160"/>
        <v>0</v>
      </c>
      <c r="AJ354" s="1235">
        <f t="shared" si="149"/>
        <v>0</v>
      </c>
      <c r="AK354" s="1237">
        <f t="shared" si="154"/>
        <v>0</v>
      </c>
      <c r="AL354" s="1238">
        <f t="shared" si="150"/>
        <v>0</v>
      </c>
      <c r="AM354" s="1268"/>
      <c r="AN354" s="1240" t="str">
        <f t="shared" si="166"/>
        <v/>
      </c>
      <c r="AO354" s="1241">
        <f t="shared" si="161"/>
        <v>0</v>
      </c>
      <c r="AP354" s="1242">
        <f t="shared" si="155"/>
        <v>0</v>
      </c>
      <c r="AQ354" s="1269" cm="1">
        <f t="array" ref="AQ354">IF(AF354&lt;&gt;1,0,IF(OR(AO354="",N(AO354)&lt;=0.000000001),"",IF(OR(AI354="",N(AI354)&lt;=0.000000001),0,IF(ISNUMBER(AO354),IFERROR(_xlfn.LET(_xlpm.r,_xlfn.XLOOKUP(U354,$BD$15:$BD$62,ROW($BD$15:$BD$62),_xlfn.XLOOKUP(U354,$BE$15:$BE$62,ROW($BE$15:$BE$62),_xlfn.XLOOKUP(U354,$BF$15:$BF$62,ROW($BF$15:$BF$62),""))),_xlpm.p,_xlpm.r-MIN(ROW($BD$15:$BD$62))+1,_xlpm.f,INDEX($BG$15:$BG$62,_xlpm.p),_xlpm.u,INDEX($BH$15:$BH$62,_xlpm.p),_xlpm.s,INDEX($BJ$15:$BJ$62,_xlpm.p),_xlpm.q,N(AO354)/_xlpm.f,IF(_xlpm.q&gt;=_xlpm.s,ROUND(_xlpm.q,1)&amp;" "&amp;U354&amp;" = "&amp;ROUND(_xlpm.q*_xlpm.f,1)&amp;" "&amp;_xlpm.u,ROUND(_xlpm.q,1)&amp;" "&amp;U354)),""),""))))</f>
        <v>0</v>
      </c>
      <c r="AR354" s="1259"/>
      <c r="AS354" s="1241">
        <f t="shared" si="147"/>
        <v>0</v>
      </c>
      <c r="AT354" s="1242" t="str">
        <f t="shared" si="162"/>
        <v/>
      </c>
      <c r="AU354" s="1245">
        <f t="shared" si="165"/>
        <v>0</v>
      </c>
      <c r="AV354" s="1246" t="str">
        <f t="shared" si="163"/>
        <v/>
      </c>
      <c r="AW354" s="1247"/>
      <c r="AX354" s="1248">
        <f t="shared" si="156"/>
        <v>0</v>
      </c>
      <c r="AY354" s="1249" t="str">
        <f t="shared" si="148"/>
        <v/>
      </c>
      <c r="AZ354" s="276" t="s">
        <v>22</v>
      </c>
      <c r="BA354" s="1221">
        <f t="shared" si="157"/>
        <v>0</v>
      </c>
      <c r="BB354" s="1222">
        <f t="shared" si="164"/>
        <v>0</v>
      </c>
      <c r="BC354"/>
      <c r="BD354" s="877"/>
      <c r="BE354" s="877"/>
      <c r="BF354" s="877"/>
      <c r="BG354" s="877"/>
      <c r="BH354" s="877"/>
      <c r="BI354" s="877"/>
      <c r="BJ354" s="877"/>
      <c r="BK354" s="877"/>
      <c r="BR354" s="1153" t="str">
        <f t="shared" si="152"/>
        <v>►</v>
      </c>
      <c r="BS354" s="1024"/>
      <c r="BT354" s="1024"/>
      <c r="BU354" s="1024"/>
      <c r="BV354" s="1024"/>
      <c r="BW354" s="1024"/>
      <c r="CW354" s="3">
        <v>1</v>
      </c>
    </row>
    <row r="355" spans="12:101" ht="21" customHeight="1">
      <c r="L355" s="120" t="s">
        <v>16</v>
      </c>
      <c r="M355" s="34"/>
      <c r="N355" s="35"/>
      <c r="O355" s="34"/>
      <c r="P355" s="36"/>
      <c r="Q355" s="105"/>
      <c r="R355" s="125"/>
      <c r="S355" s="107"/>
      <c r="T355" s="108"/>
      <c r="U355" s="1290"/>
      <c r="V355" s="111"/>
      <c r="W355" s="111"/>
      <c r="X355" s="112"/>
      <c r="Y355" s="122"/>
      <c r="Z355" s="114"/>
      <c r="AA355" s="127"/>
      <c r="AB355" s="116"/>
      <c r="AC355" s="139"/>
      <c r="AD355" s="1230" t="str">
        <f t="shared" si="167"/>
        <v>►</v>
      </c>
      <c r="AE355" s="1231" t="str">
        <f t="shared" si="151"/>
        <v/>
      </c>
      <c r="AF355" s="1232">
        <f t="shared" si="153"/>
        <v>0</v>
      </c>
      <c r="AG355" s="1252">
        <f t="shared" si="158"/>
        <v>0</v>
      </c>
      <c r="AH355" s="1234">
        <f t="shared" si="159"/>
        <v>0</v>
      </c>
      <c r="AI355" s="1235">
        <f t="shared" si="160"/>
        <v>0</v>
      </c>
      <c r="AJ355" s="1235">
        <f t="shared" si="149"/>
        <v>0</v>
      </c>
      <c r="AK355" s="1253">
        <f t="shared" si="154"/>
        <v>0</v>
      </c>
      <c r="AL355" s="1254">
        <f t="shared" si="150"/>
        <v>0</v>
      </c>
      <c r="AM355" s="1268"/>
      <c r="AN355" s="1255" t="str">
        <f t="shared" si="166"/>
        <v/>
      </c>
      <c r="AO355" s="1256">
        <f t="shared" si="161"/>
        <v>0</v>
      </c>
      <c r="AP355" s="1257">
        <f t="shared" si="155"/>
        <v>0</v>
      </c>
      <c r="AQ355" s="1271" cm="1">
        <f t="array" ref="AQ355">IF(AF355&lt;&gt;1,0,IF(OR(AO355="",N(AO355)&lt;=0.000000001),"",IF(OR(AI355="",N(AI355)&lt;=0.000000001),0,IF(ISNUMBER(AO355),IFERROR(_xlfn.LET(_xlpm.r,_xlfn.XLOOKUP(U355,$BD$15:$BD$62,ROW($BD$15:$BD$62),_xlfn.XLOOKUP(U355,$BE$15:$BE$62,ROW($BE$15:$BE$62),_xlfn.XLOOKUP(U355,$BF$15:$BF$62,ROW($BF$15:$BF$62),""))),_xlpm.p,_xlpm.r-MIN(ROW($BD$15:$BD$62))+1,_xlpm.f,INDEX($BG$15:$BG$62,_xlpm.p),_xlpm.u,INDEX($BH$15:$BH$62,_xlpm.p),_xlpm.s,INDEX($BJ$15:$BJ$62,_xlpm.p),_xlpm.q,N(AO355)/_xlpm.f,IF(_xlpm.q&gt;=_xlpm.s,ROUND(_xlpm.q,1)&amp;" "&amp;U355&amp;" = "&amp;ROUND(_xlpm.q*_xlpm.f,1)&amp;" "&amp;_xlpm.u,ROUND(_xlpm.q,1)&amp;" "&amp;U355)),""),""))))</f>
        <v>0</v>
      </c>
      <c r="AR355" s="1259"/>
      <c r="AS355" s="1256">
        <f t="shared" si="147"/>
        <v>0</v>
      </c>
      <c r="AT355" s="1257" t="str">
        <f t="shared" si="162"/>
        <v/>
      </c>
      <c r="AU355" s="1260">
        <f t="shared" si="165"/>
        <v>0</v>
      </c>
      <c r="AV355" s="1261" t="str">
        <f t="shared" si="163"/>
        <v/>
      </c>
      <c r="AW355" s="1247"/>
      <c r="AX355" s="1262">
        <f t="shared" si="156"/>
        <v>0</v>
      </c>
      <c r="AY355" s="1249" t="str">
        <f t="shared" si="148"/>
        <v/>
      </c>
      <c r="AZ355" s="276" t="s">
        <v>22</v>
      </c>
      <c r="BA355" s="1221">
        <f t="shared" si="157"/>
        <v>0</v>
      </c>
      <c r="BB355" s="1222">
        <f t="shared" si="164"/>
        <v>0</v>
      </c>
      <c r="BC355"/>
      <c r="BD355" s="877"/>
      <c r="BE355" s="877"/>
      <c r="BF355" s="877"/>
      <c r="BG355" s="877"/>
      <c r="BH355" s="877"/>
      <c r="BI355" s="877"/>
      <c r="BJ355" s="877"/>
      <c r="BK355" s="877"/>
      <c r="BR355" s="1153" t="str">
        <f t="shared" si="152"/>
        <v>►</v>
      </c>
      <c r="BS355" s="1024"/>
      <c r="BT355" s="1024"/>
      <c r="BU355" s="1024"/>
      <c r="BV355" s="1024"/>
      <c r="BW355" s="1024"/>
      <c r="CW355" s="3">
        <v>1</v>
      </c>
    </row>
    <row r="356" spans="12:101" ht="21" customHeight="1">
      <c r="L356" s="120" t="s">
        <v>16</v>
      </c>
      <c r="M356" s="34"/>
      <c r="N356" s="35"/>
      <c r="O356" s="34"/>
      <c r="P356" s="36"/>
      <c r="Q356" s="105"/>
      <c r="R356" s="125"/>
      <c r="S356" s="107"/>
      <c r="T356" s="108"/>
      <c r="U356" s="1290"/>
      <c r="V356" s="111"/>
      <c r="W356" s="111"/>
      <c r="X356" s="112"/>
      <c r="Y356" s="122"/>
      <c r="Z356" s="114"/>
      <c r="AA356" s="127"/>
      <c r="AB356" s="116"/>
      <c r="AC356" s="139"/>
      <c r="AD356" s="1230" t="str">
        <f t="shared" si="167"/>
        <v>►</v>
      </c>
      <c r="AE356" s="1231" t="str">
        <f t="shared" si="151"/>
        <v/>
      </c>
      <c r="AF356" s="1232">
        <f t="shared" si="153"/>
        <v>0</v>
      </c>
      <c r="AG356" s="1252">
        <f t="shared" si="158"/>
        <v>0</v>
      </c>
      <c r="AH356" s="1234">
        <f t="shared" si="159"/>
        <v>0</v>
      </c>
      <c r="AI356" s="1235">
        <f t="shared" si="160"/>
        <v>0</v>
      </c>
      <c r="AJ356" s="1235">
        <f t="shared" si="149"/>
        <v>0</v>
      </c>
      <c r="AK356" s="1237">
        <f t="shared" si="154"/>
        <v>0</v>
      </c>
      <c r="AL356" s="1238">
        <f t="shared" si="150"/>
        <v>0</v>
      </c>
      <c r="AM356" s="1268"/>
      <c r="AN356" s="1240" t="str">
        <f t="shared" si="166"/>
        <v/>
      </c>
      <c r="AO356" s="1241">
        <f t="shared" si="161"/>
        <v>0</v>
      </c>
      <c r="AP356" s="1242">
        <f t="shared" si="155"/>
        <v>0</v>
      </c>
      <c r="AQ356" s="1269" cm="1">
        <f t="array" ref="AQ356">IF(AF356&lt;&gt;1,0,IF(OR(AO356="",N(AO356)&lt;=0.000000001),"",IF(OR(AI356="",N(AI356)&lt;=0.000000001),0,IF(ISNUMBER(AO356),IFERROR(_xlfn.LET(_xlpm.r,_xlfn.XLOOKUP(U356,$BD$15:$BD$62,ROW($BD$15:$BD$62),_xlfn.XLOOKUP(U356,$BE$15:$BE$62,ROW($BE$15:$BE$62),_xlfn.XLOOKUP(U356,$BF$15:$BF$62,ROW($BF$15:$BF$62),""))),_xlpm.p,_xlpm.r-MIN(ROW($BD$15:$BD$62))+1,_xlpm.f,INDEX($BG$15:$BG$62,_xlpm.p),_xlpm.u,INDEX($BH$15:$BH$62,_xlpm.p),_xlpm.s,INDEX($BJ$15:$BJ$62,_xlpm.p),_xlpm.q,N(AO356)/_xlpm.f,IF(_xlpm.q&gt;=_xlpm.s,ROUND(_xlpm.q,1)&amp;" "&amp;U356&amp;" = "&amp;ROUND(_xlpm.q*_xlpm.f,1)&amp;" "&amp;_xlpm.u,ROUND(_xlpm.q,1)&amp;" "&amp;U356)),""),""))))</f>
        <v>0</v>
      </c>
      <c r="AR356" s="1259"/>
      <c r="AS356" s="1241">
        <f t="shared" si="147"/>
        <v>0</v>
      </c>
      <c r="AT356" s="1242" t="str">
        <f t="shared" si="162"/>
        <v/>
      </c>
      <c r="AU356" s="1245">
        <f t="shared" si="165"/>
        <v>0</v>
      </c>
      <c r="AV356" s="1246" t="str">
        <f t="shared" si="163"/>
        <v/>
      </c>
      <c r="AW356" s="1247"/>
      <c r="AX356" s="1248">
        <f t="shared" si="156"/>
        <v>0</v>
      </c>
      <c r="AY356" s="1249" t="str">
        <f t="shared" si="148"/>
        <v/>
      </c>
      <c r="AZ356" s="276" t="s">
        <v>22</v>
      </c>
      <c r="BA356" s="1221">
        <f t="shared" si="157"/>
        <v>0</v>
      </c>
      <c r="BB356" s="1222">
        <f t="shared" si="164"/>
        <v>0</v>
      </c>
      <c r="BC356"/>
      <c r="BD356" s="877"/>
      <c r="BE356" s="877"/>
      <c r="BF356" s="877"/>
      <c r="BG356" s="877"/>
      <c r="BH356" s="877"/>
      <c r="BI356" s="877"/>
      <c r="BJ356" s="877"/>
      <c r="BK356" s="877"/>
      <c r="BR356" s="1153" t="str">
        <f t="shared" si="152"/>
        <v>►</v>
      </c>
      <c r="BS356" s="1024"/>
      <c r="BT356" s="1024"/>
      <c r="BU356" s="1024"/>
      <c r="BV356" s="1024"/>
      <c r="BW356" s="1024"/>
      <c r="CW356" s="3">
        <v>1</v>
      </c>
    </row>
    <row r="357" spans="12:101" ht="21" customHeight="1">
      <c r="L357" s="120" t="s">
        <v>16</v>
      </c>
      <c r="M357" s="34"/>
      <c r="N357" s="35"/>
      <c r="O357" s="34"/>
      <c r="P357" s="36"/>
      <c r="Q357" s="105"/>
      <c r="R357" s="125"/>
      <c r="S357" s="107"/>
      <c r="T357" s="108"/>
      <c r="U357" s="1290"/>
      <c r="V357" s="111"/>
      <c r="W357" s="111"/>
      <c r="X357" s="112"/>
      <c r="Y357" s="122"/>
      <c r="Z357" s="114"/>
      <c r="AA357" s="127"/>
      <c r="AB357" s="116"/>
      <c r="AC357" s="139"/>
      <c r="AD357" s="1230" t="str">
        <f t="shared" si="167"/>
        <v>►</v>
      </c>
      <c r="AE357" s="1231" t="str">
        <f t="shared" si="151"/>
        <v/>
      </c>
      <c r="AF357" s="1232">
        <f t="shared" si="153"/>
        <v>0</v>
      </c>
      <c r="AG357" s="1252">
        <f t="shared" si="158"/>
        <v>0</v>
      </c>
      <c r="AH357" s="1234">
        <f t="shared" si="159"/>
        <v>0</v>
      </c>
      <c r="AI357" s="1235">
        <f t="shared" si="160"/>
        <v>0</v>
      </c>
      <c r="AJ357" s="1235">
        <f t="shared" si="149"/>
        <v>0</v>
      </c>
      <c r="AK357" s="1253">
        <f t="shared" si="154"/>
        <v>0</v>
      </c>
      <c r="AL357" s="1254">
        <f t="shared" si="150"/>
        <v>0</v>
      </c>
      <c r="AM357" s="1268"/>
      <c r="AN357" s="1255" t="str">
        <f t="shared" si="166"/>
        <v/>
      </c>
      <c r="AO357" s="1256">
        <f t="shared" si="161"/>
        <v>0</v>
      </c>
      <c r="AP357" s="1257">
        <f t="shared" si="155"/>
        <v>0</v>
      </c>
      <c r="AQ357" s="1271" cm="1">
        <f t="array" ref="AQ357">IF(AF357&lt;&gt;1,0,IF(OR(AO357="",N(AO357)&lt;=0.000000001),"",IF(OR(AI357="",N(AI357)&lt;=0.000000001),0,IF(ISNUMBER(AO357),IFERROR(_xlfn.LET(_xlpm.r,_xlfn.XLOOKUP(U357,$BD$15:$BD$62,ROW($BD$15:$BD$62),_xlfn.XLOOKUP(U357,$BE$15:$BE$62,ROW($BE$15:$BE$62),_xlfn.XLOOKUP(U357,$BF$15:$BF$62,ROW($BF$15:$BF$62),""))),_xlpm.p,_xlpm.r-MIN(ROW($BD$15:$BD$62))+1,_xlpm.f,INDEX($BG$15:$BG$62,_xlpm.p),_xlpm.u,INDEX($BH$15:$BH$62,_xlpm.p),_xlpm.s,INDEX($BJ$15:$BJ$62,_xlpm.p),_xlpm.q,N(AO357)/_xlpm.f,IF(_xlpm.q&gt;=_xlpm.s,ROUND(_xlpm.q,1)&amp;" "&amp;U357&amp;" = "&amp;ROUND(_xlpm.q*_xlpm.f,1)&amp;" "&amp;_xlpm.u,ROUND(_xlpm.q,1)&amp;" "&amp;U357)),""),""))))</f>
        <v>0</v>
      </c>
      <c r="AR357" s="1259"/>
      <c r="AS357" s="1256">
        <f t="shared" si="147"/>
        <v>0</v>
      </c>
      <c r="AT357" s="1257" t="str">
        <f t="shared" si="162"/>
        <v/>
      </c>
      <c r="AU357" s="1260">
        <f t="shared" si="165"/>
        <v>0</v>
      </c>
      <c r="AV357" s="1261" t="str">
        <f t="shared" si="163"/>
        <v/>
      </c>
      <c r="AW357" s="1247"/>
      <c r="AX357" s="1262">
        <f t="shared" si="156"/>
        <v>0</v>
      </c>
      <c r="AY357" s="1249" t="str">
        <f t="shared" si="148"/>
        <v/>
      </c>
      <c r="AZ357" s="276" t="s">
        <v>22</v>
      </c>
      <c r="BA357" s="1221">
        <f t="shared" si="157"/>
        <v>0</v>
      </c>
      <c r="BB357" s="1222">
        <f t="shared" si="164"/>
        <v>0</v>
      </c>
      <c r="BC357"/>
      <c r="BD357" s="877"/>
      <c r="BE357" s="877"/>
      <c r="BF357" s="877"/>
      <c r="BG357" s="877"/>
      <c r="BH357" s="877"/>
      <c r="BI357" s="877"/>
      <c r="BJ357" s="877"/>
      <c r="BK357" s="877"/>
      <c r="BR357" s="1153" t="str">
        <f t="shared" si="152"/>
        <v>►</v>
      </c>
      <c r="BS357" s="1024"/>
      <c r="BT357" s="1024"/>
      <c r="BU357" s="1024"/>
      <c r="BV357" s="1024"/>
      <c r="BW357" s="1024"/>
      <c r="CW357" s="3">
        <v>1</v>
      </c>
    </row>
    <row r="358" spans="12:101" ht="21" customHeight="1">
      <c r="L358" s="120" t="s">
        <v>16</v>
      </c>
      <c r="M358" s="34"/>
      <c r="N358" s="35"/>
      <c r="O358" s="34"/>
      <c r="P358" s="36"/>
      <c r="Q358" s="105"/>
      <c r="R358" s="125"/>
      <c r="S358" s="107"/>
      <c r="T358" s="108"/>
      <c r="U358" s="1290"/>
      <c r="V358" s="111"/>
      <c r="W358" s="111"/>
      <c r="X358" s="112"/>
      <c r="Y358" s="122"/>
      <c r="Z358" s="114"/>
      <c r="AA358" s="127"/>
      <c r="AB358" s="116"/>
      <c r="AC358" s="139"/>
      <c r="AD358" s="1230" t="str">
        <f t="shared" si="167"/>
        <v>►</v>
      </c>
      <c r="AE358" s="1231" t="str">
        <f t="shared" si="151"/>
        <v/>
      </c>
      <c r="AF358" s="1232">
        <f t="shared" si="153"/>
        <v>0</v>
      </c>
      <c r="AG358" s="1252">
        <f t="shared" si="158"/>
        <v>0</v>
      </c>
      <c r="AH358" s="1234">
        <f t="shared" si="159"/>
        <v>0</v>
      </c>
      <c r="AI358" s="1235">
        <f t="shared" si="160"/>
        <v>0</v>
      </c>
      <c r="AJ358" s="1235">
        <f t="shared" si="149"/>
        <v>0</v>
      </c>
      <c r="AK358" s="1237">
        <f t="shared" si="154"/>
        <v>0</v>
      </c>
      <c r="AL358" s="1238">
        <f t="shared" si="150"/>
        <v>0</v>
      </c>
      <c r="AM358" s="1268"/>
      <c r="AN358" s="1240" t="str">
        <f t="shared" si="166"/>
        <v/>
      </c>
      <c r="AO358" s="1241">
        <f t="shared" si="161"/>
        <v>0</v>
      </c>
      <c r="AP358" s="1242">
        <f t="shared" si="155"/>
        <v>0</v>
      </c>
      <c r="AQ358" s="1269" cm="1">
        <f t="array" ref="AQ358">IF(AF358&lt;&gt;1,0,IF(OR(AO358="",N(AO358)&lt;=0.000000001),"",IF(OR(AI358="",N(AI358)&lt;=0.000000001),0,IF(ISNUMBER(AO358),IFERROR(_xlfn.LET(_xlpm.r,_xlfn.XLOOKUP(U358,$BD$15:$BD$62,ROW($BD$15:$BD$62),_xlfn.XLOOKUP(U358,$BE$15:$BE$62,ROW($BE$15:$BE$62),_xlfn.XLOOKUP(U358,$BF$15:$BF$62,ROW($BF$15:$BF$62),""))),_xlpm.p,_xlpm.r-MIN(ROW($BD$15:$BD$62))+1,_xlpm.f,INDEX($BG$15:$BG$62,_xlpm.p),_xlpm.u,INDEX($BH$15:$BH$62,_xlpm.p),_xlpm.s,INDEX($BJ$15:$BJ$62,_xlpm.p),_xlpm.q,N(AO358)/_xlpm.f,IF(_xlpm.q&gt;=_xlpm.s,ROUND(_xlpm.q,1)&amp;" "&amp;U358&amp;" = "&amp;ROUND(_xlpm.q*_xlpm.f,1)&amp;" "&amp;_xlpm.u,ROUND(_xlpm.q,1)&amp;" "&amp;U358)),""),""))))</f>
        <v>0</v>
      </c>
      <c r="AR358" s="1259"/>
      <c r="AS358" s="1241">
        <f t="shared" si="147"/>
        <v>0</v>
      </c>
      <c r="AT358" s="1242" t="str">
        <f t="shared" si="162"/>
        <v/>
      </c>
      <c r="AU358" s="1245">
        <f t="shared" si="165"/>
        <v>0</v>
      </c>
      <c r="AV358" s="1246" t="str">
        <f t="shared" si="163"/>
        <v/>
      </c>
      <c r="AW358" s="1247"/>
      <c r="AX358" s="1248">
        <f t="shared" si="156"/>
        <v>0</v>
      </c>
      <c r="AY358" s="1249" t="str">
        <f t="shared" si="148"/>
        <v/>
      </c>
      <c r="AZ358" s="276" t="s">
        <v>22</v>
      </c>
      <c r="BA358" s="1221">
        <f t="shared" si="157"/>
        <v>0</v>
      </c>
      <c r="BB358" s="1222">
        <f t="shared" si="164"/>
        <v>0</v>
      </c>
      <c r="BC358"/>
      <c r="BD358" s="877"/>
      <c r="BE358" s="877"/>
      <c r="BF358" s="877"/>
      <c r="BG358" s="877"/>
      <c r="BH358" s="877"/>
      <c r="BI358" s="877"/>
      <c r="BJ358" s="877"/>
      <c r="BK358" s="877"/>
      <c r="BR358" s="1153" t="str">
        <f t="shared" si="152"/>
        <v>►</v>
      </c>
      <c r="BS358" s="1024"/>
      <c r="BT358" s="1024"/>
      <c r="BU358" s="1024"/>
      <c r="BV358" s="1024"/>
      <c r="BW358" s="1024"/>
      <c r="CW358" s="3">
        <v>1</v>
      </c>
    </row>
    <row r="359" spans="12:101" ht="21" customHeight="1">
      <c r="L359" s="120" t="s">
        <v>16</v>
      </c>
      <c r="M359" s="34"/>
      <c r="N359" s="35"/>
      <c r="O359" s="34"/>
      <c r="P359" s="36"/>
      <c r="Q359" s="105"/>
      <c r="R359" s="125"/>
      <c r="S359" s="107"/>
      <c r="T359" s="108"/>
      <c r="U359" s="1290"/>
      <c r="V359" s="111"/>
      <c r="W359" s="111"/>
      <c r="X359" s="112"/>
      <c r="Y359" s="122"/>
      <c r="Z359" s="114"/>
      <c r="AA359" s="127"/>
      <c r="AB359" s="116"/>
      <c r="AC359" s="139"/>
      <c r="AD359" s="1230" t="str">
        <f t="shared" si="167"/>
        <v>►</v>
      </c>
      <c r="AE359" s="1231" t="str">
        <f t="shared" si="151"/>
        <v/>
      </c>
      <c r="AF359" s="1232">
        <f t="shared" si="153"/>
        <v>0</v>
      </c>
      <c r="AG359" s="1252">
        <f t="shared" si="158"/>
        <v>0</v>
      </c>
      <c r="AH359" s="1234">
        <f t="shared" si="159"/>
        <v>0</v>
      </c>
      <c r="AI359" s="1235">
        <f t="shared" si="160"/>
        <v>0</v>
      </c>
      <c r="AJ359" s="1235">
        <f t="shared" si="149"/>
        <v>0</v>
      </c>
      <c r="AK359" s="1253">
        <f t="shared" si="154"/>
        <v>0</v>
      </c>
      <c r="AL359" s="1254">
        <f t="shared" si="150"/>
        <v>0</v>
      </c>
      <c r="AM359" s="1268"/>
      <c r="AN359" s="1255" t="str">
        <f t="shared" si="166"/>
        <v/>
      </c>
      <c r="AO359" s="1256">
        <f t="shared" si="161"/>
        <v>0</v>
      </c>
      <c r="AP359" s="1257">
        <f t="shared" si="155"/>
        <v>0</v>
      </c>
      <c r="AQ359" s="1271" cm="1">
        <f t="array" ref="AQ359">IF(AF359&lt;&gt;1,0,IF(OR(AO359="",N(AO359)&lt;=0.000000001),"",IF(OR(AI359="",N(AI359)&lt;=0.000000001),0,IF(ISNUMBER(AO359),IFERROR(_xlfn.LET(_xlpm.r,_xlfn.XLOOKUP(U359,$BD$15:$BD$62,ROW($BD$15:$BD$62),_xlfn.XLOOKUP(U359,$BE$15:$BE$62,ROW($BE$15:$BE$62),_xlfn.XLOOKUP(U359,$BF$15:$BF$62,ROW($BF$15:$BF$62),""))),_xlpm.p,_xlpm.r-MIN(ROW($BD$15:$BD$62))+1,_xlpm.f,INDEX($BG$15:$BG$62,_xlpm.p),_xlpm.u,INDEX($BH$15:$BH$62,_xlpm.p),_xlpm.s,INDEX($BJ$15:$BJ$62,_xlpm.p),_xlpm.q,N(AO359)/_xlpm.f,IF(_xlpm.q&gt;=_xlpm.s,ROUND(_xlpm.q,1)&amp;" "&amp;U359&amp;" = "&amp;ROUND(_xlpm.q*_xlpm.f,1)&amp;" "&amp;_xlpm.u,ROUND(_xlpm.q,1)&amp;" "&amp;U359)),""),""))))</f>
        <v>0</v>
      </c>
      <c r="AR359" s="1259"/>
      <c r="AS359" s="1256">
        <f t="shared" si="147"/>
        <v>0</v>
      </c>
      <c r="AT359" s="1257" t="str">
        <f t="shared" si="162"/>
        <v/>
      </c>
      <c r="AU359" s="1260">
        <f t="shared" si="165"/>
        <v>0</v>
      </c>
      <c r="AV359" s="1261" t="str">
        <f t="shared" si="163"/>
        <v/>
      </c>
      <c r="AW359" s="1247"/>
      <c r="AX359" s="1262">
        <f t="shared" si="156"/>
        <v>0</v>
      </c>
      <c r="AY359" s="1249" t="str">
        <f t="shared" si="148"/>
        <v/>
      </c>
      <c r="AZ359" s="276" t="s">
        <v>22</v>
      </c>
      <c r="BA359" s="1221">
        <f t="shared" si="157"/>
        <v>0</v>
      </c>
      <c r="BB359" s="1222">
        <f t="shared" si="164"/>
        <v>0</v>
      </c>
      <c r="BC359"/>
      <c r="BD359" s="877"/>
      <c r="BE359" s="877"/>
      <c r="BF359" s="877"/>
      <c r="BG359" s="877"/>
      <c r="BH359" s="877"/>
      <c r="BI359" s="877"/>
      <c r="BJ359" s="877"/>
      <c r="BK359" s="877"/>
      <c r="BR359" s="1153" t="str">
        <f t="shared" si="152"/>
        <v>►</v>
      </c>
      <c r="BS359" s="1024"/>
      <c r="BT359" s="1024"/>
      <c r="BU359" s="1024"/>
      <c r="BV359" s="1024"/>
      <c r="BW359" s="1024"/>
      <c r="CW359" s="3">
        <v>1</v>
      </c>
    </row>
    <row r="360" spans="12:101" ht="21" customHeight="1">
      <c r="L360" s="120" t="s">
        <v>16</v>
      </c>
      <c r="M360" s="34"/>
      <c r="N360" s="35"/>
      <c r="O360" s="34"/>
      <c r="P360" s="36"/>
      <c r="Q360" s="105"/>
      <c r="R360" s="125"/>
      <c r="S360" s="107"/>
      <c r="T360" s="108"/>
      <c r="U360" s="1290"/>
      <c r="V360" s="111"/>
      <c r="W360" s="111"/>
      <c r="X360" s="112"/>
      <c r="Y360" s="122"/>
      <c r="Z360" s="114"/>
      <c r="AA360" s="127"/>
      <c r="AB360" s="116"/>
      <c r="AC360" s="139"/>
      <c r="AD360" s="1230" t="str">
        <f t="shared" si="167"/>
        <v>►</v>
      </c>
      <c r="AE360" s="1231" t="str">
        <f t="shared" si="151"/>
        <v/>
      </c>
      <c r="AF360" s="1232">
        <f t="shared" si="153"/>
        <v>0</v>
      </c>
      <c r="AG360" s="1252">
        <f t="shared" si="158"/>
        <v>0</v>
      </c>
      <c r="AH360" s="1234">
        <f t="shared" si="159"/>
        <v>0</v>
      </c>
      <c r="AI360" s="1235">
        <f t="shared" si="160"/>
        <v>0</v>
      </c>
      <c r="AJ360" s="1235">
        <f t="shared" si="149"/>
        <v>0</v>
      </c>
      <c r="AK360" s="1237">
        <f t="shared" si="154"/>
        <v>0</v>
      </c>
      <c r="AL360" s="1238">
        <f t="shared" si="150"/>
        <v>0</v>
      </c>
      <c r="AM360" s="1268"/>
      <c r="AN360" s="1240" t="str">
        <f t="shared" si="166"/>
        <v/>
      </c>
      <c r="AO360" s="1241">
        <f t="shared" si="161"/>
        <v>0</v>
      </c>
      <c r="AP360" s="1242">
        <f t="shared" si="155"/>
        <v>0</v>
      </c>
      <c r="AQ360" s="1269" cm="1">
        <f t="array" ref="AQ360">IF(AF360&lt;&gt;1,0,IF(OR(AO360="",N(AO360)&lt;=0.000000001),"",IF(OR(AI360="",N(AI360)&lt;=0.000000001),0,IF(ISNUMBER(AO360),IFERROR(_xlfn.LET(_xlpm.r,_xlfn.XLOOKUP(U360,$BD$15:$BD$62,ROW($BD$15:$BD$62),_xlfn.XLOOKUP(U360,$BE$15:$BE$62,ROW($BE$15:$BE$62),_xlfn.XLOOKUP(U360,$BF$15:$BF$62,ROW($BF$15:$BF$62),""))),_xlpm.p,_xlpm.r-MIN(ROW($BD$15:$BD$62))+1,_xlpm.f,INDEX($BG$15:$BG$62,_xlpm.p),_xlpm.u,INDEX($BH$15:$BH$62,_xlpm.p),_xlpm.s,INDEX($BJ$15:$BJ$62,_xlpm.p),_xlpm.q,N(AO360)/_xlpm.f,IF(_xlpm.q&gt;=_xlpm.s,ROUND(_xlpm.q,1)&amp;" "&amp;U360&amp;" = "&amp;ROUND(_xlpm.q*_xlpm.f,1)&amp;" "&amp;_xlpm.u,ROUND(_xlpm.q,1)&amp;" "&amp;U360)),""),""))))</f>
        <v>0</v>
      </c>
      <c r="AR360" s="1259"/>
      <c r="AS360" s="1241">
        <f t="shared" si="147"/>
        <v>0</v>
      </c>
      <c r="AT360" s="1242" t="str">
        <f t="shared" si="162"/>
        <v/>
      </c>
      <c r="AU360" s="1245">
        <f t="shared" si="165"/>
        <v>0</v>
      </c>
      <c r="AV360" s="1246" t="str">
        <f t="shared" si="163"/>
        <v/>
      </c>
      <c r="AW360" s="1247"/>
      <c r="AX360" s="1248">
        <f t="shared" si="156"/>
        <v>0</v>
      </c>
      <c r="AY360" s="1249" t="str">
        <f t="shared" si="148"/>
        <v/>
      </c>
      <c r="AZ360" s="276" t="s">
        <v>22</v>
      </c>
      <c r="BA360" s="1221">
        <f t="shared" si="157"/>
        <v>0</v>
      </c>
      <c r="BB360" s="1222">
        <f t="shared" si="164"/>
        <v>0</v>
      </c>
      <c r="BC360"/>
      <c r="BD360" s="877"/>
      <c r="BE360" s="877"/>
      <c r="BF360" s="877"/>
      <c r="BG360" s="877"/>
      <c r="BH360" s="877"/>
      <c r="BI360" s="877"/>
      <c r="BJ360" s="877"/>
      <c r="BK360" s="877"/>
      <c r="BR360" s="1153" t="str">
        <f t="shared" si="152"/>
        <v>►</v>
      </c>
      <c r="BS360" s="1024"/>
      <c r="BT360" s="1024"/>
      <c r="BU360" s="1024"/>
      <c r="BV360" s="1024"/>
      <c r="BW360" s="1024"/>
      <c r="CW360" s="3">
        <v>1</v>
      </c>
    </row>
    <row r="361" spans="12:101" ht="21" customHeight="1">
      <c r="L361" s="120" t="s">
        <v>16</v>
      </c>
      <c r="M361" s="34"/>
      <c r="N361" s="35"/>
      <c r="O361" s="34"/>
      <c r="P361" s="36"/>
      <c r="Q361" s="105"/>
      <c r="R361" s="125"/>
      <c r="S361" s="107"/>
      <c r="T361" s="108"/>
      <c r="U361" s="1290"/>
      <c r="V361" s="111"/>
      <c r="W361" s="111"/>
      <c r="X361" s="112"/>
      <c r="Y361" s="122"/>
      <c r="Z361" s="114"/>
      <c r="AA361" s="127"/>
      <c r="AB361" s="116"/>
      <c r="AC361" s="139"/>
      <c r="AD361" s="1230" t="str">
        <f t="shared" si="167"/>
        <v>►</v>
      </c>
      <c r="AE361" s="1231" t="str">
        <f t="shared" si="151"/>
        <v/>
      </c>
      <c r="AF361" s="1232">
        <f t="shared" si="153"/>
        <v>0</v>
      </c>
      <c r="AG361" s="1252">
        <f t="shared" si="158"/>
        <v>0</v>
      </c>
      <c r="AH361" s="1234">
        <f t="shared" si="159"/>
        <v>0</v>
      </c>
      <c r="AI361" s="1235">
        <f t="shared" si="160"/>
        <v>0</v>
      </c>
      <c r="AJ361" s="1235">
        <f t="shared" si="149"/>
        <v>0</v>
      </c>
      <c r="AK361" s="1253">
        <f t="shared" si="154"/>
        <v>0</v>
      </c>
      <c r="AL361" s="1254">
        <f t="shared" si="150"/>
        <v>0</v>
      </c>
      <c r="AM361" s="1268"/>
      <c r="AN361" s="1255" t="str">
        <f t="shared" si="166"/>
        <v/>
      </c>
      <c r="AO361" s="1256">
        <f t="shared" si="161"/>
        <v>0</v>
      </c>
      <c r="AP361" s="1257">
        <f t="shared" si="155"/>
        <v>0</v>
      </c>
      <c r="AQ361" s="1271" cm="1">
        <f t="array" ref="AQ361">IF(AF361&lt;&gt;1,0,IF(OR(AO361="",N(AO361)&lt;=0.000000001),"",IF(OR(AI361="",N(AI361)&lt;=0.000000001),0,IF(ISNUMBER(AO361),IFERROR(_xlfn.LET(_xlpm.r,_xlfn.XLOOKUP(U361,$BD$15:$BD$62,ROW($BD$15:$BD$62),_xlfn.XLOOKUP(U361,$BE$15:$BE$62,ROW($BE$15:$BE$62),_xlfn.XLOOKUP(U361,$BF$15:$BF$62,ROW($BF$15:$BF$62),""))),_xlpm.p,_xlpm.r-MIN(ROW($BD$15:$BD$62))+1,_xlpm.f,INDEX($BG$15:$BG$62,_xlpm.p),_xlpm.u,INDEX($BH$15:$BH$62,_xlpm.p),_xlpm.s,INDEX($BJ$15:$BJ$62,_xlpm.p),_xlpm.q,N(AO361)/_xlpm.f,IF(_xlpm.q&gt;=_xlpm.s,ROUND(_xlpm.q,1)&amp;" "&amp;U361&amp;" = "&amp;ROUND(_xlpm.q*_xlpm.f,1)&amp;" "&amp;_xlpm.u,ROUND(_xlpm.q,1)&amp;" "&amp;U361)),""),""))))</f>
        <v>0</v>
      </c>
      <c r="AR361" s="1259"/>
      <c r="AS361" s="1256">
        <f t="shared" si="147"/>
        <v>0</v>
      </c>
      <c r="AT361" s="1257" t="str">
        <f t="shared" si="162"/>
        <v/>
      </c>
      <c r="AU361" s="1260">
        <f t="shared" si="165"/>
        <v>0</v>
      </c>
      <c r="AV361" s="1261" t="str">
        <f t="shared" si="163"/>
        <v/>
      </c>
      <c r="AW361" s="1247"/>
      <c r="AX361" s="1262">
        <f t="shared" si="156"/>
        <v>0</v>
      </c>
      <c r="AY361" s="1249" t="str">
        <f t="shared" si="148"/>
        <v/>
      </c>
      <c r="AZ361" s="276" t="s">
        <v>22</v>
      </c>
      <c r="BA361" s="1221">
        <f t="shared" si="157"/>
        <v>0</v>
      </c>
      <c r="BB361" s="1222">
        <f t="shared" si="164"/>
        <v>0</v>
      </c>
      <c r="BC361"/>
      <c r="BD361" s="877"/>
      <c r="BE361" s="877"/>
      <c r="BF361" s="877"/>
      <c r="BG361" s="877"/>
      <c r="BH361" s="877"/>
      <c r="BI361" s="877"/>
      <c r="BJ361" s="877"/>
      <c r="BK361" s="877"/>
      <c r="BR361" s="1153" t="str">
        <f t="shared" si="152"/>
        <v>►</v>
      </c>
      <c r="BS361" s="1024"/>
      <c r="BT361" s="1024"/>
      <c r="BU361" s="1024"/>
      <c r="BV361" s="1024"/>
      <c r="BW361" s="1024"/>
      <c r="CW361" s="3">
        <v>1</v>
      </c>
    </row>
    <row r="362" spans="12:101" ht="21" customHeight="1">
      <c r="L362" s="120" t="s">
        <v>16</v>
      </c>
      <c r="M362" s="34"/>
      <c r="N362" s="35"/>
      <c r="O362" s="34"/>
      <c r="P362" s="36"/>
      <c r="Q362" s="105"/>
      <c r="R362" s="125"/>
      <c r="S362" s="107"/>
      <c r="T362" s="108"/>
      <c r="U362" s="1290"/>
      <c r="W362" s="111"/>
      <c r="X362" s="112"/>
      <c r="Y362" s="122"/>
      <c r="Z362" s="114"/>
      <c r="AA362" s="127"/>
      <c r="AB362" s="116"/>
      <c r="AC362" s="139"/>
      <c r="AD362" s="1230" t="str">
        <f t="shared" si="167"/>
        <v>►</v>
      </c>
      <c r="AE362" s="1231" t="str">
        <f t="shared" si="151"/>
        <v/>
      </c>
      <c r="AF362" s="1232">
        <f t="shared" si="153"/>
        <v>0</v>
      </c>
      <c r="AG362" s="1252">
        <f t="shared" si="158"/>
        <v>0</v>
      </c>
      <c r="AH362" s="1234">
        <f t="shared" si="159"/>
        <v>0</v>
      </c>
      <c r="AI362" s="1235">
        <f t="shared" si="160"/>
        <v>0</v>
      </c>
      <c r="AJ362" s="1235">
        <f t="shared" si="149"/>
        <v>0</v>
      </c>
      <c r="AK362" s="1237">
        <f t="shared" si="154"/>
        <v>0</v>
      </c>
      <c r="AL362" s="1238">
        <f t="shared" si="150"/>
        <v>0</v>
      </c>
      <c r="AM362" s="1268"/>
      <c r="AN362" s="1240" t="str">
        <f t="shared" si="166"/>
        <v/>
      </c>
      <c r="AO362" s="1241">
        <f t="shared" si="161"/>
        <v>0</v>
      </c>
      <c r="AP362" s="1242">
        <f t="shared" si="155"/>
        <v>0</v>
      </c>
      <c r="AQ362" s="1269" cm="1">
        <f t="array" ref="AQ362">IF(AF362&lt;&gt;1,0,IF(OR(AO362="",N(AO362)&lt;=0.000000001),"",IF(OR(AI362="",N(AI362)&lt;=0.000000001),0,IF(ISNUMBER(AO362),IFERROR(_xlfn.LET(_xlpm.r,_xlfn.XLOOKUP(U362,$BD$15:$BD$62,ROW($BD$15:$BD$62),_xlfn.XLOOKUP(U362,$BE$15:$BE$62,ROW($BE$15:$BE$62),_xlfn.XLOOKUP(U362,$BF$15:$BF$62,ROW($BF$15:$BF$62),""))),_xlpm.p,_xlpm.r-MIN(ROW($BD$15:$BD$62))+1,_xlpm.f,INDEX($BG$15:$BG$62,_xlpm.p),_xlpm.u,INDEX($BH$15:$BH$62,_xlpm.p),_xlpm.s,INDEX($BJ$15:$BJ$62,_xlpm.p),_xlpm.q,N(AO362)/_xlpm.f,IF(_xlpm.q&gt;=_xlpm.s,ROUND(_xlpm.q,1)&amp;" "&amp;U362&amp;" = "&amp;ROUND(_xlpm.q*_xlpm.f,1)&amp;" "&amp;_xlpm.u,ROUND(_xlpm.q,1)&amp;" "&amp;U362)),""),""))))</f>
        <v>0</v>
      </c>
      <c r="AR362" s="1259"/>
      <c r="AS362" s="1241">
        <f t="shared" si="147"/>
        <v>0</v>
      </c>
      <c r="AT362" s="1242" t="str">
        <f t="shared" si="162"/>
        <v/>
      </c>
      <c r="AU362" s="1245">
        <f t="shared" si="165"/>
        <v>0</v>
      </c>
      <c r="AV362" s="1246" t="str">
        <f t="shared" si="163"/>
        <v/>
      </c>
      <c r="AW362" s="1247"/>
      <c r="AX362" s="1248">
        <f t="shared" si="156"/>
        <v>0</v>
      </c>
      <c r="AY362" s="1249" t="str">
        <f t="shared" si="148"/>
        <v/>
      </c>
      <c r="AZ362" s="276" t="s">
        <v>22</v>
      </c>
      <c r="BA362" s="1221">
        <f t="shared" si="157"/>
        <v>0</v>
      </c>
      <c r="BB362" s="1222">
        <f t="shared" si="164"/>
        <v>0</v>
      </c>
      <c r="BC362"/>
      <c r="BD362" s="877"/>
      <c r="BE362" s="877"/>
      <c r="BF362" s="877"/>
      <c r="BG362" s="877"/>
      <c r="BH362" s="877"/>
      <c r="BI362" s="877"/>
      <c r="BJ362" s="877"/>
      <c r="BK362" s="877"/>
      <c r="BR362" s="1153" t="str">
        <f t="shared" si="152"/>
        <v>►</v>
      </c>
      <c r="BS362" s="1024"/>
      <c r="BT362" s="1024"/>
      <c r="BU362" s="1024"/>
      <c r="BV362" s="1024"/>
      <c r="BW362" s="1024"/>
      <c r="CW362" s="3">
        <v>1</v>
      </c>
    </row>
    <row r="363" spans="12:101" ht="21" customHeight="1">
      <c r="L363" s="120" t="s">
        <v>16</v>
      </c>
      <c r="M363" s="34"/>
      <c r="N363" s="35"/>
      <c r="O363" s="34"/>
      <c r="P363" s="36"/>
      <c r="Q363" s="105"/>
      <c r="R363" s="125"/>
      <c r="S363" s="107"/>
      <c r="T363" s="108"/>
      <c r="U363" s="1290"/>
      <c r="W363" s="111"/>
      <c r="X363" s="112"/>
      <c r="Y363" s="122"/>
      <c r="Z363" s="114"/>
      <c r="AA363" s="127"/>
      <c r="AB363" s="116"/>
      <c r="AC363" s="139"/>
      <c r="AD363" s="1230" t="str">
        <f t="shared" si="167"/>
        <v>►</v>
      </c>
      <c r="AE363" s="1231" t="str">
        <f t="shared" si="151"/>
        <v/>
      </c>
      <c r="AF363" s="1232">
        <f t="shared" si="153"/>
        <v>0</v>
      </c>
      <c r="AG363" s="1252">
        <f t="shared" si="158"/>
        <v>0</v>
      </c>
      <c r="AH363" s="1234">
        <f t="shared" si="159"/>
        <v>0</v>
      </c>
      <c r="AI363" s="1235">
        <f t="shared" si="160"/>
        <v>0</v>
      </c>
      <c r="AJ363" s="1235">
        <f t="shared" si="149"/>
        <v>0</v>
      </c>
      <c r="AK363" s="1253">
        <f t="shared" si="154"/>
        <v>0</v>
      </c>
      <c r="AL363" s="1254">
        <f t="shared" si="150"/>
        <v>0</v>
      </c>
      <c r="AM363" s="1268"/>
      <c r="AN363" s="1255" t="str">
        <f t="shared" si="166"/>
        <v/>
      </c>
      <c r="AO363" s="1256">
        <f t="shared" si="161"/>
        <v>0</v>
      </c>
      <c r="AP363" s="1257">
        <f t="shared" si="155"/>
        <v>0</v>
      </c>
      <c r="AQ363" s="1271" cm="1">
        <f t="array" ref="AQ363">IF(AF363&lt;&gt;1,0,IF(OR(AO363="",N(AO363)&lt;=0.000000001),"",IF(OR(AI363="",N(AI363)&lt;=0.000000001),0,IF(ISNUMBER(AO363),IFERROR(_xlfn.LET(_xlpm.r,_xlfn.XLOOKUP(U363,$BD$15:$BD$62,ROW($BD$15:$BD$62),_xlfn.XLOOKUP(U363,$BE$15:$BE$62,ROW($BE$15:$BE$62),_xlfn.XLOOKUP(U363,$BF$15:$BF$62,ROW($BF$15:$BF$62),""))),_xlpm.p,_xlpm.r-MIN(ROW($BD$15:$BD$62))+1,_xlpm.f,INDEX($BG$15:$BG$62,_xlpm.p),_xlpm.u,INDEX($BH$15:$BH$62,_xlpm.p),_xlpm.s,INDEX($BJ$15:$BJ$62,_xlpm.p),_xlpm.q,N(AO363)/_xlpm.f,IF(_xlpm.q&gt;=_xlpm.s,ROUND(_xlpm.q,1)&amp;" "&amp;U363&amp;" = "&amp;ROUND(_xlpm.q*_xlpm.f,1)&amp;" "&amp;_xlpm.u,ROUND(_xlpm.q,1)&amp;" "&amp;U363)),""),""))))</f>
        <v>0</v>
      </c>
      <c r="AR363" s="1259"/>
      <c r="AS363" s="1256">
        <f t="shared" si="147"/>
        <v>0</v>
      </c>
      <c r="AT363" s="1257" t="str">
        <f t="shared" si="162"/>
        <v/>
      </c>
      <c r="AU363" s="1260">
        <f t="shared" si="165"/>
        <v>0</v>
      </c>
      <c r="AV363" s="1261" t="str">
        <f t="shared" si="163"/>
        <v/>
      </c>
      <c r="AW363" s="1247"/>
      <c r="AX363" s="1262">
        <f t="shared" si="156"/>
        <v>0</v>
      </c>
      <c r="AY363" s="1249" t="str">
        <f t="shared" si="148"/>
        <v/>
      </c>
      <c r="AZ363" s="276" t="s">
        <v>22</v>
      </c>
      <c r="BA363" s="1221">
        <f t="shared" si="157"/>
        <v>0</v>
      </c>
      <c r="BB363" s="1222">
        <f t="shared" si="164"/>
        <v>0</v>
      </c>
      <c r="BC363"/>
      <c r="BD363" s="877"/>
      <c r="BE363" s="877"/>
      <c r="BF363" s="877"/>
      <c r="BG363" s="877"/>
      <c r="BH363" s="877"/>
      <c r="BI363" s="877"/>
      <c r="BJ363" s="877"/>
      <c r="BK363" s="877"/>
      <c r="BR363" s="1153" t="str">
        <f t="shared" si="152"/>
        <v>►</v>
      </c>
      <c r="BS363" s="1024"/>
      <c r="BT363" s="1024"/>
      <c r="BU363" s="1024"/>
      <c r="BV363" s="1024"/>
      <c r="BW363" s="1024"/>
      <c r="CW363" s="3">
        <v>1</v>
      </c>
    </row>
    <row r="364" spans="12:101" ht="21" customHeight="1">
      <c r="L364" s="120" t="s">
        <v>16</v>
      </c>
      <c r="M364" s="34"/>
      <c r="N364" s="35"/>
      <c r="O364" s="34"/>
      <c r="P364" s="36"/>
      <c r="Q364" s="105"/>
      <c r="R364" s="125"/>
      <c r="S364" s="107"/>
      <c r="T364" s="108"/>
      <c r="U364" s="1290"/>
      <c r="W364" s="111"/>
      <c r="X364" s="112"/>
      <c r="Y364" s="122"/>
      <c r="Z364" s="114"/>
      <c r="AA364" s="127"/>
      <c r="AB364" s="116"/>
      <c r="AC364" s="139"/>
      <c r="AD364" s="1230" t="str">
        <f t="shared" si="167"/>
        <v>►</v>
      </c>
      <c r="AE364" s="1231" t="str">
        <f t="shared" si="151"/>
        <v/>
      </c>
      <c r="AF364" s="1232">
        <f t="shared" si="153"/>
        <v>0</v>
      </c>
      <c r="AG364" s="1252">
        <f t="shared" si="158"/>
        <v>0</v>
      </c>
      <c r="AH364" s="1234">
        <f t="shared" si="159"/>
        <v>0</v>
      </c>
      <c r="AI364" s="1235">
        <f t="shared" si="160"/>
        <v>0</v>
      </c>
      <c r="AJ364" s="1235">
        <f t="shared" si="149"/>
        <v>0</v>
      </c>
      <c r="AK364" s="1237">
        <f t="shared" si="154"/>
        <v>0</v>
      </c>
      <c r="AL364" s="1238">
        <f t="shared" si="150"/>
        <v>0</v>
      </c>
      <c r="AM364" s="1268"/>
      <c r="AN364" s="1240" t="str">
        <f t="shared" si="166"/>
        <v/>
      </c>
      <c r="AO364" s="1241">
        <f t="shared" si="161"/>
        <v>0</v>
      </c>
      <c r="AP364" s="1242">
        <f t="shared" si="155"/>
        <v>0</v>
      </c>
      <c r="AQ364" s="1269" cm="1">
        <f t="array" ref="AQ364">IF(AF364&lt;&gt;1,0,IF(OR(AO364="",N(AO364)&lt;=0.000000001),"",IF(OR(AI364="",N(AI364)&lt;=0.000000001),0,IF(ISNUMBER(AO364),IFERROR(_xlfn.LET(_xlpm.r,_xlfn.XLOOKUP(U364,$BD$15:$BD$62,ROW($BD$15:$BD$62),_xlfn.XLOOKUP(U364,$BE$15:$BE$62,ROW($BE$15:$BE$62),_xlfn.XLOOKUP(U364,$BF$15:$BF$62,ROW($BF$15:$BF$62),""))),_xlpm.p,_xlpm.r-MIN(ROW($BD$15:$BD$62))+1,_xlpm.f,INDEX($BG$15:$BG$62,_xlpm.p),_xlpm.u,INDEX($BH$15:$BH$62,_xlpm.p),_xlpm.s,INDEX($BJ$15:$BJ$62,_xlpm.p),_xlpm.q,N(AO364)/_xlpm.f,IF(_xlpm.q&gt;=_xlpm.s,ROUND(_xlpm.q,1)&amp;" "&amp;U364&amp;" = "&amp;ROUND(_xlpm.q*_xlpm.f,1)&amp;" "&amp;_xlpm.u,ROUND(_xlpm.q,1)&amp;" "&amp;U364)),""),""))))</f>
        <v>0</v>
      </c>
      <c r="AR364" s="1259"/>
      <c r="AS364" s="1241">
        <f t="shared" si="147"/>
        <v>0</v>
      </c>
      <c r="AT364" s="1242" t="str">
        <f t="shared" si="162"/>
        <v/>
      </c>
      <c r="AU364" s="1245">
        <f t="shared" si="165"/>
        <v>0</v>
      </c>
      <c r="AV364" s="1246" t="str">
        <f t="shared" si="163"/>
        <v/>
      </c>
      <c r="AW364" s="1247"/>
      <c r="AX364" s="1248">
        <f t="shared" si="156"/>
        <v>0</v>
      </c>
      <c r="AY364" s="1249" t="str">
        <f t="shared" si="148"/>
        <v/>
      </c>
      <c r="AZ364" s="276" t="s">
        <v>22</v>
      </c>
      <c r="BA364" s="1221">
        <f t="shared" si="157"/>
        <v>0</v>
      </c>
      <c r="BB364" s="1222">
        <f t="shared" si="164"/>
        <v>0</v>
      </c>
      <c r="BC364"/>
      <c r="BD364" s="877"/>
      <c r="BE364" s="877"/>
      <c r="BF364" s="877"/>
      <c r="BG364" s="877"/>
      <c r="BH364" s="877"/>
      <c r="BI364" s="877"/>
      <c r="BJ364" s="877"/>
      <c r="BK364" s="877"/>
      <c r="BR364" s="1153" t="str">
        <f t="shared" si="152"/>
        <v>►</v>
      </c>
      <c r="BS364" s="1024"/>
      <c r="BT364" s="1024"/>
      <c r="BU364" s="1024"/>
      <c r="BV364" s="1024"/>
      <c r="BW364" s="1024"/>
      <c r="CW364" s="3">
        <v>1</v>
      </c>
    </row>
    <row r="365" spans="12:101" ht="21" customHeight="1">
      <c r="L365" s="120" t="s">
        <v>16</v>
      </c>
      <c r="M365" s="34"/>
      <c r="N365" s="35"/>
      <c r="O365" s="34"/>
      <c r="P365" s="36"/>
      <c r="Q365" s="105"/>
      <c r="R365" s="125"/>
      <c r="S365" s="107"/>
      <c r="T365" s="108"/>
      <c r="U365" s="1290"/>
      <c r="W365" s="111"/>
      <c r="X365" s="112"/>
      <c r="Y365" s="122"/>
      <c r="Z365" s="114"/>
      <c r="AA365" s="127"/>
      <c r="AB365" s="116"/>
      <c r="AC365" s="139"/>
      <c r="AD365" s="1230" t="str">
        <f t="shared" si="167"/>
        <v>►</v>
      </c>
      <c r="AE365" s="1231" t="str">
        <f t="shared" si="151"/>
        <v/>
      </c>
      <c r="AF365" s="1232">
        <f t="shared" si="153"/>
        <v>0</v>
      </c>
      <c r="AG365" s="1252">
        <f t="shared" si="158"/>
        <v>0</v>
      </c>
      <c r="AH365" s="1234">
        <f t="shared" si="159"/>
        <v>0</v>
      </c>
      <c r="AI365" s="1235">
        <f t="shared" si="160"/>
        <v>0</v>
      </c>
      <c r="AJ365" s="1235">
        <f t="shared" si="149"/>
        <v>0</v>
      </c>
      <c r="AK365" s="1253">
        <f t="shared" si="154"/>
        <v>0</v>
      </c>
      <c r="AL365" s="1254">
        <f t="shared" si="150"/>
        <v>0</v>
      </c>
      <c r="AM365" s="1268"/>
      <c r="AN365" s="1255" t="str">
        <f t="shared" si="166"/>
        <v/>
      </c>
      <c r="AO365" s="1256">
        <f t="shared" si="161"/>
        <v>0</v>
      </c>
      <c r="AP365" s="1257">
        <f t="shared" si="155"/>
        <v>0</v>
      </c>
      <c r="AQ365" s="1271" cm="1">
        <f t="array" ref="AQ365">IF(AF365&lt;&gt;1,0,IF(OR(AO365="",N(AO365)&lt;=0.000000001),"",IF(OR(AI365="",N(AI365)&lt;=0.000000001),0,IF(ISNUMBER(AO365),IFERROR(_xlfn.LET(_xlpm.r,_xlfn.XLOOKUP(U365,$BD$15:$BD$62,ROW($BD$15:$BD$62),_xlfn.XLOOKUP(U365,$BE$15:$BE$62,ROW($BE$15:$BE$62),_xlfn.XLOOKUP(U365,$BF$15:$BF$62,ROW($BF$15:$BF$62),""))),_xlpm.p,_xlpm.r-MIN(ROW($BD$15:$BD$62))+1,_xlpm.f,INDEX($BG$15:$BG$62,_xlpm.p),_xlpm.u,INDEX($BH$15:$BH$62,_xlpm.p),_xlpm.s,INDEX($BJ$15:$BJ$62,_xlpm.p),_xlpm.q,N(AO365)/_xlpm.f,IF(_xlpm.q&gt;=_xlpm.s,ROUND(_xlpm.q,1)&amp;" "&amp;U365&amp;" = "&amp;ROUND(_xlpm.q*_xlpm.f,1)&amp;" "&amp;_xlpm.u,ROUND(_xlpm.q,1)&amp;" "&amp;U365)),""),""))))</f>
        <v>0</v>
      </c>
      <c r="AR365" s="1259"/>
      <c r="AS365" s="1256">
        <f t="shared" si="147"/>
        <v>0</v>
      </c>
      <c r="AT365" s="1257" t="str">
        <f t="shared" si="162"/>
        <v/>
      </c>
      <c r="AU365" s="1260">
        <f t="shared" si="165"/>
        <v>0</v>
      </c>
      <c r="AV365" s="1261" t="str">
        <f t="shared" si="163"/>
        <v/>
      </c>
      <c r="AW365" s="1247"/>
      <c r="AX365" s="1262">
        <f t="shared" si="156"/>
        <v>0</v>
      </c>
      <c r="AY365" s="1249" t="str">
        <f t="shared" si="148"/>
        <v/>
      </c>
      <c r="AZ365" s="276" t="s">
        <v>22</v>
      </c>
      <c r="BA365" s="1221">
        <f t="shared" si="157"/>
        <v>0</v>
      </c>
      <c r="BB365" s="1222">
        <f t="shared" si="164"/>
        <v>0</v>
      </c>
      <c r="BC365"/>
      <c r="BD365" s="877"/>
      <c r="BE365" s="877"/>
      <c r="BF365" s="877"/>
      <c r="BG365" s="877"/>
      <c r="BH365" s="877"/>
      <c r="BI365" s="877"/>
      <c r="BJ365" s="877"/>
      <c r="BK365" s="877"/>
      <c r="BR365" s="1153" t="str">
        <f t="shared" si="152"/>
        <v>►</v>
      </c>
      <c r="BS365" s="1024"/>
      <c r="BT365" s="1024"/>
      <c r="BU365" s="1024"/>
      <c r="BV365" s="1024"/>
      <c r="BW365" s="1024"/>
      <c r="CW365" s="3">
        <v>1</v>
      </c>
    </row>
    <row r="366" spans="12:101" ht="21" customHeight="1">
      <c r="L366" s="120" t="s">
        <v>16</v>
      </c>
      <c r="M366" s="34"/>
      <c r="N366" s="35"/>
      <c r="O366" s="34"/>
      <c r="P366" s="36"/>
      <c r="Q366" s="105"/>
      <c r="R366" s="125"/>
      <c r="S366" s="107"/>
      <c r="T366" s="108"/>
      <c r="U366" s="1290"/>
      <c r="W366" s="111"/>
      <c r="X366" s="112"/>
      <c r="Y366" s="122"/>
      <c r="Z366" s="114"/>
      <c r="AA366" s="127"/>
      <c r="AB366" s="116"/>
      <c r="AC366" s="139"/>
      <c r="AD366" s="1230" t="str">
        <f t="shared" si="167"/>
        <v>►</v>
      </c>
      <c r="AE366" s="1231" t="str">
        <f t="shared" si="151"/>
        <v/>
      </c>
      <c r="AF366" s="1232">
        <f t="shared" si="153"/>
        <v>0</v>
      </c>
      <c r="AG366" s="1252">
        <f t="shared" si="158"/>
        <v>0</v>
      </c>
      <c r="AH366" s="1234">
        <f t="shared" si="159"/>
        <v>0</v>
      </c>
      <c r="AI366" s="1235">
        <f t="shared" si="160"/>
        <v>0</v>
      </c>
      <c r="AJ366" s="1235">
        <f t="shared" si="149"/>
        <v>0</v>
      </c>
      <c r="AK366" s="1237">
        <f t="shared" si="154"/>
        <v>0</v>
      </c>
      <c r="AL366" s="1238">
        <f t="shared" si="150"/>
        <v>0</v>
      </c>
      <c r="AM366" s="1268"/>
      <c r="AN366" s="1240" t="str">
        <f t="shared" si="166"/>
        <v/>
      </c>
      <c r="AO366" s="1241">
        <f t="shared" si="161"/>
        <v>0</v>
      </c>
      <c r="AP366" s="1242">
        <f t="shared" si="155"/>
        <v>0</v>
      </c>
      <c r="AQ366" s="1269" cm="1">
        <f t="array" ref="AQ366">IF(AF366&lt;&gt;1,0,IF(OR(AO366="",N(AO366)&lt;=0.000000001),"",IF(OR(AI366="",N(AI366)&lt;=0.000000001),0,IF(ISNUMBER(AO366),IFERROR(_xlfn.LET(_xlpm.r,_xlfn.XLOOKUP(U366,$BD$15:$BD$62,ROW($BD$15:$BD$62),_xlfn.XLOOKUP(U366,$BE$15:$BE$62,ROW($BE$15:$BE$62),_xlfn.XLOOKUP(U366,$BF$15:$BF$62,ROW($BF$15:$BF$62),""))),_xlpm.p,_xlpm.r-MIN(ROW($BD$15:$BD$62))+1,_xlpm.f,INDEX($BG$15:$BG$62,_xlpm.p),_xlpm.u,INDEX($BH$15:$BH$62,_xlpm.p),_xlpm.s,INDEX($BJ$15:$BJ$62,_xlpm.p),_xlpm.q,N(AO366)/_xlpm.f,IF(_xlpm.q&gt;=_xlpm.s,ROUND(_xlpm.q,1)&amp;" "&amp;U366&amp;" = "&amp;ROUND(_xlpm.q*_xlpm.f,1)&amp;" "&amp;_xlpm.u,ROUND(_xlpm.q,1)&amp;" "&amp;U366)),""),""))))</f>
        <v>0</v>
      </c>
      <c r="AR366" s="1259"/>
      <c r="AS366" s="1241">
        <f t="shared" si="147"/>
        <v>0</v>
      </c>
      <c r="AT366" s="1242" t="str">
        <f t="shared" si="162"/>
        <v/>
      </c>
      <c r="AU366" s="1245">
        <f t="shared" si="165"/>
        <v>0</v>
      </c>
      <c r="AV366" s="1246" t="str">
        <f t="shared" si="163"/>
        <v/>
      </c>
      <c r="AW366" s="1247"/>
      <c r="AX366" s="1248">
        <f t="shared" si="156"/>
        <v>0</v>
      </c>
      <c r="AY366" s="1249" t="str">
        <f t="shared" si="148"/>
        <v/>
      </c>
      <c r="AZ366" s="276" t="s">
        <v>22</v>
      </c>
      <c r="BA366" s="1221">
        <f t="shared" si="157"/>
        <v>0</v>
      </c>
      <c r="BB366" s="1222">
        <f t="shared" si="164"/>
        <v>0</v>
      </c>
      <c r="BC366"/>
      <c r="BD366" s="877"/>
      <c r="BE366" s="877"/>
      <c r="BF366" s="877"/>
      <c r="BG366" s="877"/>
      <c r="BH366" s="877"/>
      <c r="BI366" s="877"/>
      <c r="BJ366" s="877"/>
      <c r="BK366" s="877"/>
      <c r="BR366" s="1153" t="str">
        <f t="shared" si="152"/>
        <v>►</v>
      </c>
      <c r="BS366" s="1024"/>
      <c r="BT366" s="1024"/>
      <c r="BU366" s="1024"/>
      <c r="BV366" s="1024"/>
      <c r="BW366" s="1024"/>
      <c r="CW366" s="3">
        <v>1</v>
      </c>
    </row>
    <row r="367" spans="12:101" ht="21" customHeight="1">
      <c r="L367" s="120" t="s">
        <v>16</v>
      </c>
      <c r="M367" s="34"/>
      <c r="N367" s="35"/>
      <c r="O367" s="34"/>
      <c r="P367" s="36"/>
      <c r="Q367" s="105"/>
      <c r="R367" s="125"/>
      <c r="S367" s="107"/>
      <c r="T367" s="108"/>
      <c r="U367" s="1290"/>
      <c r="W367" s="111"/>
      <c r="X367" s="112"/>
      <c r="Y367" s="122"/>
      <c r="Z367" s="114"/>
      <c r="AA367" s="127"/>
      <c r="AB367" s="116"/>
      <c r="AC367" s="139"/>
      <c r="AD367" s="1230" t="str">
        <f t="shared" si="167"/>
        <v>►</v>
      </c>
      <c r="AE367" s="1231" t="str">
        <f t="shared" si="151"/>
        <v/>
      </c>
      <c r="AF367" s="1232">
        <f t="shared" si="153"/>
        <v>0</v>
      </c>
      <c r="AG367" s="1252">
        <f t="shared" si="158"/>
        <v>0</v>
      </c>
      <c r="AH367" s="1234">
        <f t="shared" si="159"/>
        <v>0</v>
      </c>
      <c r="AI367" s="1235">
        <f t="shared" si="160"/>
        <v>0</v>
      </c>
      <c r="AJ367" s="1235">
        <f t="shared" si="149"/>
        <v>0</v>
      </c>
      <c r="AK367" s="1253">
        <f t="shared" si="154"/>
        <v>0</v>
      </c>
      <c r="AL367" s="1254">
        <f t="shared" si="150"/>
        <v>0</v>
      </c>
      <c r="AM367" s="1268"/>
      <c r="AN367" s="1255" t="str">
        <f t="shared" si="166"/>
        <v/>
      </c>
      <c r="AO367" s="1256">
        <f t="shared" si="161"/>
        <v>0</v>
      </c>
      <c r="AP367" s="1257">
        <f t="shared" si="155"/>
        <v>0</v>
      </c>
      <c r="AQ367" s="1271" cm="1">
        <f t="array" ref="AQ367">IF(AF367&lt;&gt;1,0,IF(OR(AO367="",N(AO367)&lt;=0.000000001),"",IF(OR(AI367="",N(AI367)&lt;=0.000000001),0,IF(ISNUMBER(AO367),IFERROR(_xlfn.LET(_xlpm.r,_xlfn.XLOOKUP(U367,$BD$15:$BD$62,ROW($BD$15:$BD$62),_xlfn.XLOOKUP(U367,$BE$15:$BE$62,ROW($BE$15:$BE$62),_xlfn.XLOOKUP(U367,$BF$15:$BF$62,ROW($BF$15:$BF$62),""))),_xlpm.p,_xlpm.r-MIN(ROW($BD$15:$BD$62))+1,_xlpm.f,INDEX($BG$15:$BG$62,_xlpm.p),_xlpm.u,INDEX($BH$15:$BH$62,_xlpm.p),_xlpm.s,INDEX($BJ$15:$BJ$62,_xlpm.p),_xlpm.q,N(AO367)/_xlpm.f,IF(_xlpm.q&gt;=_xlpm.s,ROUND(_xlpm.q,1)&amp;" "&amp;U367&amp;" = "&amp;ROUND(_xlpm.q*_xlpm.f,1)&amp;" "&amp;_xlpm.u,ROUND(_xlpm.q,1)&amp;" "&amp;U367)),""),""))))</f>
        <v>0</v>
      </c>
      <c r="AR367" s="1259"/>
      <c r="AS367" s="1256">
        <f t="shared" si="147"/>
        <v>0</v>
      </c>
      <c r="AT367" s="1257" t="str">
        <f t="shared" si="162"/>
        <v/>
      </c>
      <c r="AU367" s="1260">
        <f t="shared" si="165"/>
        <v>0</v>
      </c>
      <c r="AV367" s="1261" t="str">
        <f t="shared" si="163"/>
        <v/>
      </c>
      <c r="AW367" s="1247"/>
      <c r="AX367" s="1262">
        <f t="shared" si="156"/>
        <v>0</v>
      </c>
      <c r="AY367" s="1249" t="str">
        <f t="shared" si="148"/>
        <v/>
      </c>
      <c r="AZ367" s="276" t="s">
        <v>22</v>
      </c>
      <c r="BA367" s="1221">
        <f t="shared" si="157"/>
        <v>0</v>
      </c>
      <c r="BB367" s="1222">
        <f t="shared" si="164"/>
        <v>0</v>
      </c>
      <c r="BC367"/>
      <c r="BD367" s="877"/>
      <c r="BE367" s="877"/>
      <c r="BF367" s="877"/>
      <c r="BG367" s="877"/>
      <c r="BH367" s="877"/>
      <c r="BI367" s="877"/>
      <c r="BJ367" s="877"/>
      <c r="BK367" s="877"/>
      <c r="BR367" s="1153" t="str">
        <f t="shared" si="152"/>
        <v>►</v>
      </c>
      <c r="BS367" s="1024"/>
      <c r="BT367" s="1024"/>
      <c r="BU367" s="1024"/>
      <c r="BV367" s="1024"/>
      <c r="BW367" s="1024"/>
      <c r="CW367" s="3">
        <v>1</v>
      </c>
    </row>
    <row r="368" spans="12:101" ht="21" customHeight="1">
      <c r="L368" s="120" t="s">
        <v>16</v>
      </c>
      <c r="M368" s="34"/>
      <c r="N368" s="35"/>
      <c r="O368" s="34"/>
      <c r="P368" s="36"/>
      <c r="Q368" s="105"/>
      <c r="R368" s="125"/>
      <c r="S368" s="107"/>
      <c r="T368" s="108"/>
      <c r="U368" s="1290"/>
      <c r="W368" s="111"/>
      <c r="X368" s="112"/>
      <c r="Y368" s="122"/>
      <c r="Z368" s="114"/>
      <c r="AA368" s="127"/>
      <c r="AB368" s="116"/>
      <c r="AC368" s="139"/>
      <c r="AD368" s="1230" t="str">
        <f t="shared" si="167"/>
        <v>►</v>
      </c>
      <c r="AE368" s="1231" t="str">
        <f t="shared" si="151"/>
        <v/>
      </c>
      <c r="AF368" s="1232">
        <f t="shared" si="153"/>
        <v>0</v>
      </c>
      <c r="AG368" s="1252">
        <f t="shared" si="158"/>
        <v>0</v>
      </c>
      <c r="AH368" s="1234">
        <f t="shared" si="159"/>
        <v>0</v>
      </c>
      <c r="AI368" s="1235">
        <f t="shared" si="160"/>
        <v>0</v>
      </c>
      <c r="AJ368" s="1235">
        <f t="shared" si="149"/>
        <v>0</v>
      </c>
      <c r="AK368" s="1237">
        <f t="shared" si="154"/>
        <v>0</v>
      </c>
      <c r="AL368" s="1238">
        <f t="shared" si="150"/>
        <v>0</v>
      </c>
      <c r="AM368" s="1268"/>
      <c r="AN368" s="1240" t="str">
        <f t="shared" si="166"/>
        <v/>
      </c>
      <c r="AO368" s="1241">
        <f t="shared" si="161"/>
        <v>0</v>
      </c>
      <c r="AP368" s="1242">
        <f t="shared" si="155"/>
        <v>0</v>
      </c>
      <c r="AQ368" s="1269" cm="1">
        <f t="array" ref="AQ368">IF(AF368&lt;&gt;1,0,IF(OR(AO368="",N(AO368)&lt;=0.000000001),"",IF(OR(AI368="",N(AI368)&lt;=0.000000001),0,IF(ISNUMBER(AO368),IFERROR(_xlfn.LET(_xlpm.r,_xlfn.XLOOKUP(U368,$BD$15:$BD$62,ROW($BD$15:$BD$62),_xlfn.XLOOKUP(U368,$BE$15:$BE$62,ROW($BE$15:$BE$62),_xlfn.XLOOKUP(U368,$BF$15:$BF$62,ROW($BF$15:$BF$62),""))),_xlpm.p,_xlpm.r-MIN(ROW($BD$15:$BD$62))+1,_xlpm.f,INDEX($BG$15:$BG$62,_xlpm.p),_xlpm.u,INDEX($BH$15:$BH$62,_xlpm.p),_xlpm.s,INDEX($BJ$15:$BJ$62,_xlpm.p),_xlpm.q,N(AO368)/_xlpm.f,IF(_xlpm.q&gt;=_xlpm.s,ROUND(_xlpm.q,1)&amp;" "&amp;U368&amp;" = "&amp;ROUND(_xlpm.q*_xlpm.f,1)&amp;" "&amp;_xlpm.u,ROUND(_xlpm.q,1)&amp;" "&amp;U368)),""),""))))</f>
        <v>0</v>
      </c>
      <c r="AR368" s="1259"/>
      <c r="AS368" s="1241">
        <f t="shared" si="147"/>
        <v>0</v>
      </c>
      <c r="AT368" s="1242" t="str">
        <f t="shared" si="162"/>
        <v/>
      </c>
      <c r="AU368" s="1245">
        <f t="shared" si="165"/>
        <v>0</v>
      </c>
      <c r="AV368" s="1246" t="str">
        <f t="shared" si="163"/>
        <v/>
      </c>
      <c r="AW368" s="1247"/>
      <c r="AX368" s="1248">
        <f t="shared" si="156"/>
        <v>0</v>
      </c>
      <c r="AY368" s="1249" t="str">
        <f t="shared" si="148"/>
        <v/>
      </c>
      <c r="AZ368" s="276" t="s">
        <v>22</v>
      </c>
      <c r="BA368" s="1221">
        <f t="shared" si="157"/>
        <v>0</v>
      </c>
      <c r="BB368" s="1222">
        <f t="shared" si="164"/>
        <v>0</v>
      </c>
      <c r="BC368"/>
      <c r="BD368" s="877"/>
      <c r="BE368" s="877"/>
      <c r="BF368" s="877"/>
      <c r="BG368" s="877"/>
      <c r="BH368" s="877"/>
      <c r="BI368" s="877"/>
      <c r="BJ368" s="877"/>
      <c r="BK368" s="877"/>
      <c r="BR368" s="1153" t="str">
        <f t="shared" si="152"/>
        <v>►</v>
      </c>
      <c r="BS368" s="1024"/>
      <c r="BT368" s="1024"/>
      <c r="BU368" s="1024"/>
      <c r="BV368" s="1024"/>
      <c r="BW368" s="1024"/>
      <c r="CW368" s="3">
        <v>1</v>
      </c>
    </row>
    <row r="369" spans="12:101" ht="21" customHeight="1">
      <c r="L369" s="120" t="s">
        <v>16</v>
      </c>
      <c r="M369" s="34"/>
      <c r="N369" s="35"/>
      <c r="O369" s="34"/>
      <c r="P369" s="36"/>
      <c r="Q369" s="105"/>
      <c r="R369" s="125"/>
      <c r="S369" s="107"/>
      <c r="T369" s="108"/>
      <c r="U369" s="1290"/>
      <c r="W369" s="111"/>
      <c r="X369" s="112"/>
      <c r="Y369" s="122"/>
      <c r="Z369" s="114"/>
      <c r="AA369" s="127"/>
      <c r="AB369" s="116"/>
      <c r="AC369" s="139"/>
      <c r="AD369" s="1230" t="str">
        <f t="shared" si="167"/>
        <v>►</v>
      </c>
      <c r="AE369" s="1231" t="str">
        <f t="shared" si="151"/>
        <v/>
      </c>
      <c r="AF369" s="1232">
        <f t="shared" si="153"/>
        <v>0</v>
      </c>
      <c r="AG369" s="1252">
        <f t="shared" si="158"/>
        <v>0</v>
      </c>
      <c r="AH369" s="1234">
        <f t="shared" si="159"/>
        <v>0</v>
      </c>
      <c r="AI369" s="1235">
        <f t="shared" si="160"/>
        <v>0</v>
      </c>
      <c r="AJ369" s="1235">
        <f t="shared" si="149"/>
        <v>0</v>
      </c>
      <c r="AK369" s="1253">
        <f t="shared" si="154"/>
        <v>0</v>
      </c>
      <c r="AL369" s="1254">
        <f t="shared" si="150"/>
        <v>0</v>
      </c>
      <c r="AM369" s="1268"/>
      <c r="AN369" s="1255" t="str">
        <f t="shared" si="166"/>
        <v/>
      </c>
      <c r="AO369" s="1256">
        <f t="shared" si="161"/>
        <v>0</v>
      </c>
      <c r="AP369" s="1257">
        <f t="shared" si="155"/>
        <v>0</v>
      </c>
      <c r="AQ369" s="1271" cm="1">
        <f t="array" ref="AQ369">IF(AF369&lt;&gt;1,0,IF(OR(AO369="",N(AO369)&lt;=0.000000001),"",IF(OR(AI369="",N(AI369)&lt;=0.000000001),0,IF(ISNUMBER(AO369),IFERROR(_xlfn.LET(_xlpm.r,_xlfn.XLOOKUP(U369,$BD$15:$BD$62,ROW($BD$15:$BD$62),_xlfn.XLOOKUP(U369,$BE$15:$BE$62,ROW($BE$15:$BE$62),_xlfn.XLOOKUP(U369,$BF$15:$BF$62,ROW($BF$15:$BF$62),""))),_xlpm.p,_xlpm.r-MIN(ROW($BD$15:$BD$62))+1,_xlpm.f,INDEX($BG$15:$BG$62,_xlpm.p),_xlpm.u,INDEX($BH$15:$BH$62,_xlpm.p),_xlpm.s,INDEX($BJ$15:$BJ$62,_xlpm.p),_xlpm.q,N(AO369)/_xlpm.f,IF(_xlpm.q&gt;=_xlpm.s,ROUND(_xlpm.q,1)&amp;" "&amp;U369&amp;" = "&amp;ROUND(_xlpm.q*_xlpm.f,1)&amp;" "&amp;_xlpm.u,ROUND(_xlpm.q,1)&amp;" "&amp;U369)),""),""))))</f>
        <v>0</v>
      </c>
      <c r="AR369" s="1259"/>
      <c r="AS369" s="1256">
        <f t="shared" si="147"/>
        <v>0</v>
      </c>
      <c r="AT369" s="1257" t="str">
        <f t="shared" si="162"/>
        <v/>
      </c>
      <c r="AU369" s="1260">
        <f t="shared" si="165"/>
        <v>0</v>
      </c>
      <c r="AV369" s="1261" t="str">
        <f t="shared" si="163"/>
        <v/>
      </c>
      <c r="AW369" s="1247"/>
      <c r="AX369" s="1262">
        <f t="shared" si="156"/>
        <v>0</v>
      </c>
      <c r="AY369" s="1249" t="str">
        <f t="shared" si="148"/>
        <v/>
      </c>
      <c r="AZ369" s="276" t="s">
        <v>22</v>
      </c>
      <c r="BA369" s="1221">
        <f t="shared" si="157"/>
        <v>0</v>
      </c>
      <c r="BB369" s="1222">
        <f t="shared" si="164"/>
        <v>0</v>
      </c>
      <c r="BC369"/>
      <c r="BD369" s="877"/>
      <c r="BE369" s="877"/>
      <c r="BF369" s="877"/>
      <c r="BG369" s="877"/>
      <c r="BH369" s="877"/>
      <c r="BI369" s="877"/>
      <c r="BJ369" s="877"/>
      <c r="BK369" s="877"/>
      <c r="BR369" s="1153" t="str">
        <f t="shared" si="152"/>
        <v>►</v>
      </c>
      <c r="BS369" s="1024"/>
      <c r="BT369" s="1024"/>
      <c r="BU369" s="1024"/>
      <c r="BV369" s="1024"/>
      <c r="BW369" s="1024"/>
      <c r="CW369" s="3">
        <v>1</v>
      </c>
    </row>
    <row r="370" spans="12:101" ht="21" customHeight="1">
      <c r="L370" s="120" t="s">
        <v>16</v>
      </c>
      <c r="M370" s="34"/>
      <c r="N370" s="35"/>
      <c r="O370" s="34"/>
      <c r="P370" s="36"/>
      <c r="Q370" s="105"/>
      <c r="R370" s="125"/>
      <c r="S370" s="107"/>
      <c r="T370" s="108"/>
      <c r="U370" s="1290"/>
      <c r="W370" s="111"/>
      <c r="X370" s="112"/>
      <c r="Y370" s="122"/>
      <c r="Z370" s="114"/>
      <c r="AA370" s="127"/>
      <c r="AB370" s="116"/>
      <c r="AC370" s="139"/>
      <c r="AD370" s="1230" t="str">
        <f t="shared" si="167"/>
        <v>►</v>
      </c>
      <c r="AE370" s="1231" t="str">
        <f t="shared" si="151"/>
        <v/>
      </c>
      <c r="AF370" s="1232">
        <f t="shared" si="153"/>
        <v>0</v>
      </c>
      <c r="AG370" s="1252">
        <f t="shared" si="158"/>
        <v>0</v>
      </c>
      <c r="AH370" s="1234">
        <f t="shared" si="159"/>
        <v>0</v>
      </c>
      <c r="AI370" s="1235">
        <f t="shared" si="160"/>
        <v>0</v>
      </c>
      <c r="AJ370" s="1235">
        <f t="shared" si="149"/>
        <v>0</v>
      </c>
      <c r="AK370" s="1237">
        <f t="shared" si="154"/>
        <v>0</v>
      </c>
      <c r="AL370" s="1238">
        <f t="shared" si="150"/>
        <v>0</v>
      </c>
      <c r="AM370" s="1268"/>
      <c r="AN370" s="1240" t="str">
        <f t="shared" si="166"/>
        <v/>
      </c>
      <c r="AO370" s="1241">
        <f t="shared" si="161"/>
        <v>0</v>
      </c>
      <c r="AP370" s="1242">
        <f t="shared" si="155"/>
        <v>0</v>
      </c>
      <c r="AQ370" s="1269" cm="1">
        <f t="array" ref="AQ370">IF(AF370&lt;&gt;1,0,IF(OR(AO370="",N(AO370)&lt;=0.000000001),"",IF(OR(AI370="",N(AI370)&lt;=0.000000001),0,IF(ISNUMBER(AO370),IFERROR(_xlfn.LET(_xlpm.r,_xlfn.XLOOKUP(U370,$BD$15:$BD$62,ROW($BD$15:$BD$62),_xlfn.XLOOKUP(U370,$BE$15:$BE$62,ROW($BE$15:$BE$62),_xlfn.XLOOKUP(U370,$BF$15:$BF$62,ROW($BF$15:$BF$62),""))),_xlpm.p,_xlpm.r-MIN(ROW($BD$15:$BD$62))+1,_xlpm.f,INDEX($BG$15:$BG$62,_xlpm.p),_xlpm.u,INDEX($BH$15:$BH$62,_xlpm.p),_xlpm.s,INDEX($BJ$15:$BJ$62,_xlpm.p),_xlpm.q,N(AO370)/_xlpm.f,IF(_xlpm.q&gt;=_xlpm.s,ROUND(_xlpm.q,1)&amp;" "&amp;U370&amp;" = "&amp;ROUND(_xlpm.q*_xlpm.f,1)&amp;" "&amp;_xlpm.u,ROUND(_xlpm.q,1)&amp;" "&amp;U370)),""),""))))</f>
        <v>0</v>
      </c>
      <c r="AR370" s="1259"/>
      <c r="AS370" s="1241">
        <f t="shared" si="147"/>
        <v>0</v>
      </c>
      <c r="AT370" s="1242" t="str">
        <f t="shared" si="162"/>
        <v/>
      </c>
      <c r="AU370" s="1245">
        <f t="shared" si="165"/>
        <v>0</v>
      </c>
      <c r="AV370" s="1246" t="str">
        <f t="shared" si="163"/>
        <v/>
      </c>
      <c r="AW370" s="1247"/>
      <c r="AX370" s="1248">
        <f t="shared" si="156"/>
        <v>0</v>
      </c>
      <c r="AY370" s="1249" t="str">
        <f t="shared" si="148"/>
        <v/>
      </c>
      <c r="AZ370" s="276" t="s">
        <v>22</v>
      </c>
      <c r="BA370" s="1221">
        <f t="shared" si="157"/>
        <v>0</v>
      </c>
      <c r="BB370" s="1222">
        <f t="shared" si="164"/>
        <v>0</v>
      </c>
      <c r="BC370"/>
      <c r="BD370" s="877"/>
      <c r="BE370" s="877"/>
      <c r="BF370" s="877"/>
      <c r="BG370" s="877"/>
      <c r="BH370" s="877"/>
      <c r="BI370" s="877"/>
      <c r="BJ370" s="877"/>
      <c r="BK370" s="877"/>
      <c r="BR370" s="1153" t="str">
        <f t="shared" si="152"/>
        <v>►</v>
      </c>
      <c r="BS370" s="1024"/>
      <c r="BT370" s="1024"/>
      <c r="BU370" s="1024"/>
      <c r="BV370" s="1024"/>
      <c r="BW370" s="1024"/>
      <c r="CW370" s="3">
        <v>1</v>
      </c>
    </row>
    <row r="371" spans="12:101" ht="21" customHeight="1">
      <c r="L371" s="120" t="s">
        <v>16</v>
      </c>
      <c r="M371" s="34"/>
      <c r="N371" s="35"/>
      <c r="O371" s="34"/>
      <c r="P371" s="36"/>
      <c r="Q371" s="105"/>
      <c r="R371" s="125"/>
      <c r="S371" s="107"/>
      <c r="T371" s="108"/>
      <c r="U371" s="1290"/>
      <c r="W371" s="111"/>
      <c r="X371" s="112"/>
      <c r="Y371" s="122"/>
      <c r="Z371" s="114"/>
      <c r="AA371" s="127"/>
      <c r="AB371" s="116"/>
      <c r="AC371" s="139"/>
      <c r="AD371" s="1230" t="str">
        <f t="shared" si="167"/>
        <v>►</v>
      </c>
      <c r="AE371" s="1231" t="str">
        <f t="shared" si="151"/>
        <v/>
      </c>
      <c r="AF371" s="1232">
        <f t="shared" si="153"/>
        <v>0</v>
      </c>
      <c r="AG371" s="1252">
        <f t="shared" si="158"/>
        <v>0</v>
      </c>
      <c r="AH371" s="1234">
        <f t="shared" si="159"/>
        <v>0</v>
      </c>
      <c r="AI371" s="1235">
        <f t="shared" si="160"/>
        <v>0</v>
      </c>
      <c r="AJ371" s="1235">
        <f t="shared" si="149"/>
        <v>0</v>
      </c>
      <c r="AK371" s="1253">
        <f t="shared" si="154"/>
        <v>0</v>
      </c>
      <c r="AL371" s="1254">
        <f t="shared" si="150"/>
        <v>0</v>
      </c>
      <c r="AM371" s="1268"/>
      <c r="AN371" s="1255" t="str">
        <f t="shared" si="166"/>
        <v/>
      </c>
      <c r="AO371" s="1256">
        <f t="shared" si="161"/>
        <v>0</v>
      </c>
      <c r="AP371" s="1257">
        <f t="shared" si="155"/>
        <v>0</v>
      </c>
      <c r="AQ371" s="1271" cm="1">
        <f t="array" ref="AQ371">IF(AF371&lt;&gt;1,0,IF(OR(AO371="",N(AO371)&lt;=0.000000001),"",IF(OR(AI371="",N(AI371)&lt;=0.000000001),0,IF(ISNUMBER(AO371),IFERROR(_xlfn.LET(_xlpm.r,_xlfn.XLOOKUP(U371,$BD$15:$BD$62,ROW($BD$15:$BD$62),_xlfn.XLOOKUP(U371,$BE$15:$BE$62,ROW($BE$15:$BE$62),_xlfn.XLOOKUP(U371,$BF$15:$BF$62,ROW($BF$15:$BF$62),""))),_xlpm.p,_xlpm.r-MIN(ROW($BD$15:$BD$62))+1,_xlpm.f,INDEX($BG$15:$BG$62,_xlpm.p),_xlpm.u,INDEX($BH$15:$BH$62,_xlpm.p),_xlpm.s,INDEX($BJ$15:$BJ$62,_xlpm.p),_xlpm.q,N(AO371)/_xlpm.f,IF(_xlpm.q&gt;=_xlpm.s,ROUND(_xlpm.q,1)&amp;" "&amp;U371&amp;" = "&amp;ROUND(_xlpm.q*_xlpm.f,1)&amp;" "&amp;_xlpm.u,ROUND(_xlpm.q,1)&amp;" "&amp;U371)),""),""))))</f>
        <v>0</v>
      </c>
      <c r="AR371" s="1259"/>
      <c r="AS371" s="1256">
        <f t="shared" ref="AS371:AS434" si="168">IF(TRIM(AE371)="▼ recette suivante","▼next recipe ",IF(AO371="","",IF(ISBLANK(AR371),AO371,ROUND(AO371*(1-MIN(1,MAX(0,IF(AR371&gt;1,AR371/100,AR371)))),3))))</f>
        <v>0</v>
      </c>
      <c r="AT371" s="1257" t="str">
        <f t="shared" si="162"/>
        <v/>
      </c>
      <c r="AU371" s="1260">
        <f t="shared" si="165"/>
        <v>0</v>
      </c>
      <c r="AV371" s="1261" t="str">
        <f t="shared" si="163"/>
        <v/>
      </c>
      <c r="AW371" s="1247"/>
      <c r="AX371" s="1262">
        <f t="shared" si="156"/>
        <v>0</v>
      </c>
      <c r="AY371" s="1249" t="str">
        <f t="shared" ref="AY371:AY434" si="169">IF(IFERROR(SEARCH("Adresse PC",TRIM(Q371)),0)&gt;0,"▼ receta siguiente",IF(AS371&gt;0,W371,""))</f>
        <v/>
      </c>
      <c r="AZ371" s="276" t="s">
        <v>22</v>
      </c>
      <c r="BA371" s="1221">
        <f t="shared" si="157"/>
        <v>0</v>
      </c>
      <c r="BB371" s="1222">
        <f t="shared" si="164"/>
        <v>0</v>
      </c>
      <c r="BC371"/>
      <c r="BD371" s="877"/>
      <c r="BE371" s="877"/>
      <c r="BF371" s="877"/>
      <c r="BG371" s="877"/>
      <c r="BH371" s="877"/>
      <c r="BI371" s="877"/>
      <c r="BJ371" s="877"/>
      <c r="BK371" s="877"/>
      <c r="BR371" s="1153" t="str">
        <f t="shared" si="152"/>
        <v>►</v>
      </c>
      <c r="BS371" s="1024"/>
      <c r="BT371" s="1024"/>
      <c r="BU371" s="1024"/>
      <c r="BV371" s="1024"/>
      <c r="BW371" s="1024"/>
      <c r="CW371" s="3">
        <v>1</v>
      </c>
    </row>
    <row r="372" spans="12:101" ht="21" customHeight="1">
      <c r="L372" s="120" t="s">
        <v>16</v>
      </c>
      <c r="M372" s="34"/>
      <c r="N372" s="35"/>
      <c r="O372" s="34"/>
      <c r="P372" s="36"/>
      <c r="Q372" s="105"/>
      <c r="R372" s="125"/>
      <c r="S372" s="107"/>
      <c r="T372" s="108"/>
      <c r="U372" s="1290"/>
      <c r="W372" s="111"/>
      <c r="X372" s="112"/>
      <c r="Y372" s="122"/>
      <c r="Z372" s="114"/>
      <c r="AA372" s="127"/>
      <c r="AB372" s="116"/>
      <c r="AC372" s="139"/>
      <c r="AD372" s="1230" t="str">
        <f t="shared" si="167"/>
        <v>►</v>
      </c>
      <c r="AE372" s="1231" t="str">
        <f t="shared" si="151"/>
        <v/>
      </c>
      <c r="AF372" s="1232">
        <f t="shared" si="153"/>
        <v>0</v>
      </c>
      <c r="AG372" s="1252">
        <f t="shared" si="158"/>
        <v>0</v>
      </c>
      <c r="AH372" s="1234">
        <f t="shared" si="159"/>
        <v>0</v>
      </c>
      <c r="AI372" s="1235">
        <f t="shared" si="160"/>
        <v>0</v>
      </c>
      <c r="AJ372" s="1235">
        <f t="shared" si="149"/>
        <v>0</v>
      </c>
      <c r="AK372" s="1237">
        <f t="shared" si="154"/>
        <v>0</v>
      </c>
      <c r="AL372" s="1238">
        <f t="shared" si="150"/>
        <v>0</v>
      </c>
      <c r="AM372" s="1268"/>
      <c r="AN372" s="1240" t="str">
        <f t="shared" si="166"/>
        <v/>
      </c>
      <c r="AO372" s="1241">
        <f t="shared" si="161"/>
        <v>0</v>
      </c>
      <c r="AP372" s="1242">
        <f t="shared" si="155"/>
        <v>0</v>
      </c>
      <c r="AQ372" s="1269" cm="1">
        <f t="array" ref="AQ372">IF(AF372&lt;&gt;1,0,IF(OR(AO372="",N(AO372)&lt;=0.000000001),"",IF(OR(AI372="",N(AI372)&lt;=0.000000001),0,IF(ISNUMBER(AO372),IFERROR(_xlfn.LET(_xlpm.r,_xlfn.XLOOKUP(U372,$BD$15:$BD$62,ROW($BD$15:$BD$62),_xlfn.XLOOKUP(U372,$BE$15:$BE$62,ROW($BE$15:$BE$62),_xlfn.XLOOKUP(U372,$BF$15:$BF$62,ROW($BF$15:$BF$62),""))),_xlpm.p,_xlpm.r-MIN(ROW($BD$15:$BD$62))+1,_xlpm.f,INDEX($BG$15:$BG$62,_xlpm.p),_xlpm.u,INDEX($BH$15:$BH$62,_xlpm.p),_xlpm.s,INDEX($BJ$15:$BJ$62,_xlpm.p),_xlpm.q,N(AO372)/_xlpm.f,IF(_xlpm.q&gt;=_xlpm.s,ROUND(_xlpm.q,1)&amp;" "&amp;U372&amp;" = "&amp;ROUND(_xlpm.q*_xlpm.f,1)&amp;" "&amp;_xlpm.u,ROUND(_xlpm.q,1)&amp;" "&amp;U372)),""),""))))</f>
        <v>0</v>
      </c>
      <c r="AR372" s="1259"/>
      <c r="AS372" s="1241">
        <f t="shared" si="168"/>
        <v>0</v>
      </c>
      <c r="AT372" s="1242" t="str">
        <f t="shared" si="162"/>
        <v/>
      </c>
      <c r="AU372" s="1245">
        <f t="shared" si="165"/>
        <v>0</v>
      </c>
      <c r="AV372" s="1246" t="str">
        <f t="shared" si="163"/>
        <v/>
      </c>
      <c r="AW372" s="1247"/>
      <c r="AX372" s="1248">
        <f t="shared" si="156"/>
        <v>0</v>
      </c>
      <c r="AY372" s="1249" t="str">
        <f t="shared" si="169"/>
        <v/>
      </c>
      <c r="AZ372" s="276" t="s">
        <v>22</v>
      </c>
      <c r="BA372" s="1221">
        <f t="shared" si="157"/>
        <v>0</v>
      </c>
      <c r="BB372" s="1222">
        <f t="shared" si="164"/>
        <v>0</v>
      </c>
      <c r="BC372"/>
      <c r="BD372" s="877"/>
      <c r="BE372" s="877"/>
      <c r="BF372" s="877"/>
      <c r="BG372" s="877"/>
      <c r="BH372" s="877"/>
      <c r="BI372" s="877"/>
      <c r="BJ372" s="877"/>
      <c r="BK372" s="877"/>
      <c r="BR372" s="1153" t="str">
        <f t="shared" si="152"/>
        <v>►</v>
      </c>
      <c r="BS372" s="1024"/>
      <c r="BT372" s="1024"/>
      <c r="BU372" s="1024"/>
      <c r="BV372" s="1024"/>
      <c r="BW372" s="1024"/>
      <c r="CW372" s="3">
        <v>1</v>
      </c>
    </row>
    <row r="373" spans="12:101" ht="21" customHeight="1">
      <c r="L373" s="120" t="s">
        <v>16</v>
      </c>
      <c r="M373" s="34"/>
      <c r="N373" s="35"/>
      <c r="O373" s="34"/>
      <c r="P373" s="36"/>
      <c r="Q373" s="105"/>
      <c r="R373" s="125"/>
      <c r="S373" s="107"/>
      <c r="T373" s="108"/>
      <c r="U373" s="1290"/>
      <c r="W373" s="111"/>
      <c r="X373" s="112"/>
      <c r="Y373" s="122"/>
      <c r="Z373" s="114"/>
      <c r="AA373" s="127"/>
      <c r="AB373" s="116"/>
      <c r="AC373" s="139"/>
      <c r="AD373" s="1230" t="str">
        <f t="shared" si="167"/>
        <v>►</v>
      </c>
      <c r="AE373" s="1231" t="str">
        <f t="shared" si="151"/>
        <v/>
      </c>
      <c r="AF373" s="1232">
        <f t="shared" si="153"/>
        <v>0</v>
      </c>
      <c r="AG373" s="1252">
        <f t="shared" si="158"/>
        <v>0</v>
      </c>
      <c r="AH373" s="1234">
        <f t="shared" si="159"/>
        <v>0</v>
      </c>
      <c r="AI373" s="1235">
        <f t="shared" si="160"/>
        <v>0</v>
      </c>
      <c r="AJ373" s="1235">
        <f t="shared" si="149"/>
        <v>0</v>
      </c>
      <c r="AK373" s="1253">
        <f t="shared" si="154"/>
        <v>0</v>
      </c>
      <c r="AL373" s="1254">
        <f t="shared" si="150"/>
        <v>0</v>
      </c>
      <c r="AM373" s="1268"/>
      <c r="AN373" s="1255" t="str">
        <f t="shared" si="166"/>
        <v/>
      </c>
      <c r="AO373" s="1256">
        <f t="shared" si="161"/>
        <v>0</v>
      </c>
      <c r="AP373" s="1257">
        <f t="shared" si="155"/>
        <v>0</v>
      </c>
      <c r="AQ373" s="1271" cm="1">
        <f t="array" ref="AQ373">IF(AF373&lt;&gt;1,0,IF(OR(AO373="",N(AO373)&lt;=0.000000001),"",IF(OR(AI373="",N(AI373)&lt;=0.000000001),0,IF(ISNUMBER(AO373),IFERROR(_xlfn.LET(_xlpm.r,_xlfn.XLOOKUP(U373,$BD$15:$BD$62,ROW($BD$15:$BD$62),_xlfn.XLOOKUP(U373,$BE$15:$BE$62,ROW($BE$15:$BE$62),_xlfn.XLOOKUP(U373,$BF$15:$BF$62,ROW($BF$15:$BF$62),""))),_xlpm.p,_xlpm.r-MIN(ROW($BD$15:$BD$62))+1,_xlpm.f,INDEX($BG$15:$BG$62,_xlpm.p),_xlpm.u,INDEX($BH$15:$BH$62,_xlpm.p),_xlpm.s,INDEX($BJ$15:$BJ$62,_xlpm.p),_xlpm.q,N(AO373)/_xlpm.f,IF(_xlpm.q&gt;=_xlpm.s,ROUND(_xlpm.q,1)&amp;" "&amp;U373&amp;" = "&amp;ROUND(_xlpm.q*_xlpm.f,1)&amp;" "&amp;_xlpm.u,ROUND(_xlpm.q,1)&amp;" "&amp;U373)),""),""))))</f>
        <v>0</v>
      </c>
      <c r="AR373" s="1259"/>
      <c r="AS373" s="1256">
        <f t="shared" si="168"/>
        <v>0</v>
      </c>
      <c r="AT373" s="1257" t="str">
        <f t="shared" si="162"/>
        <v/>
      </c>
      <c r="AU373" s="1260">
        <f t="shared" si="165"/>
        <v>0</v>
      </c>
      <c r="AV373" s="1261" t="str">
        <f t="shared" si="163"/>
        <v/>
      </c>
      <c r="AW373" s="1247"/>
      <c r="AX373" s="1262">
        <f t="shared" si="156"/>
        <v>0</v>
      </c>
      <c r="AY373" s="1249" t="str">
        <f t="shared" si="169"/>
        <v/>
      </c>
      <c r="AZ373" s="276" t="s">
        <v>22</v>
      </c>
      <c r="BA373" s="1221">
        <f t="shared" si="157"/>
        <v>0</v>
      </c>
      <c r="BB373" s="1222">
        <f t="shared" si="164"/>
        <v>0</v>
      </c>
      <c r="BC373"/>
      <c r="BD373" s="877"/>
      <c r="BE373" s="877"/>
      <c r="BF373" s="877"/>
      <c r="BG373" s="877"/>
      <c r="BH373" s="877"/>
      <c r="BI373" s="877"/>
      <c r="BJ373" s="877"/>
      <c r="BK373" s="877"/>
      <c r="BR373" s="1153" t="str">
        <f t="shared" si="152"/>
        <v>►</v>
      </c>
      <c r="BS373" s="1024"/>
      <c r="BT373" s="1024"/>
      <c r="BU373" s="1024"/>
      <c r="BV373" s="1024"/>
      <c r="BW373" s="1024"/>
      <c r="CW373" s="3">
        <v>1</v>
      </c>
    </row>
    <row r="374" spans="12:101" ht="21" customHeight="1">
      <c r="L374" s="120" t="s">
        <v>16</v>
      </c>
      <c r="M374" s="34"/>
      <c r="N374" s="35"/>
      <c r="O374" s="34"/>
      <c r="P374" s="36"/>
      <c r="Q374" s="105"/>
      <c r="R374" s="125"/>
      <c r="S374" s="107"/>
      <c r="T374" s="108"/>
      <c r="U374" s="1290"/>
      <c r="W374" s="111"/>
      <c r="X374" s="112"/>
      <c r="Y374" s="122"/>
      <c r="Z374" s="114"/>
      <c r="AA374" s="127"/>
      <c r="AB374" s="116"/>
      <c r="AC374" s="139"/>
      <c r="AD374" s="1230" t="str">
        <f t="shared" si="167"/>
        <v>►</v>
      </c>
      <c r="AE374" s="1231" t="str">
        <f t="shared" si="151"/>
        <v/>
      </c>
      <c r="AF374" s="1232">
        <f t="shared" si="153"/>
        <v>0</v>
      </c>
      <c r="AG374" s="1252">
        <f t="shared" si="158"/>
        <v>0</v>
      </c>
      <c r="AH374" s="1234">
        <f t="shared" si="159"/>
        <v>0</v>
      </c>
      <c r="AI374" s="1235">
        <f t="shared" si="160"/>
        <v>0</v>
      </c>
      <c r="AJ374" s="1235">
        <f t="shared" si="149"/>
        <v>0</v>
      </c>
      <c r="AK374" s="1237">
        <f t="shared" si="154"/>
        <v>0</v>
      </c>
      <c r="AL374" s="1238">
        <f t="shared" si="150"/>
        <v>0</v>
      </c>
      <c r="AM374" s="1268"/>
      <c r="AN374" s="1240" t="str">
        <f t="shared" si="166"/>
        <v/>
      </c>
      <c r="AO374" s="1241">
        <f t="shared" si="161"/>
        <v>0</v>
      </c>
      <c r="AP374" s="1242">
        <f t="shared" si="155"/>
        <v>0</v>
      </c>
      <c r="AQ374" s="1269" cm="1">
        <f t="array" ref="AQ374">IF(AF374&lt;&gt;1,0,IF(OR(AO374="",N(AO374)&lt;=0.000000001),"",IF(OR(AI374="",N(AI374)&lt;=0.000000001),0,IF(ISNUMBER(AO374),IFERROR(_xlfn.LET(_xlpm.r,_xlfn.XLOOKUP(U374,$BD$15:$BD$62,ROW($BD$15:$BD$62),_xlfn.XLOOKUP(U374,$BE$15:$BE$62,ROW($BE$15:$BE$62),_xlfn.XLOOKUP(U374,$BF$15:$BF$62,ROW($BF$15:$BF$62),""))),_xlpm.p,_xlpm.r-MIN(ROW($BD$15:$BD$62))+1,_xlpm.f,INDEX($BG$15:$BG$62,_xlpm.p),_xlpm.u,INDEX($BH$15:$BH$62,_xlpm.p),_xlpm.s,INDEX($BJ$15:$BJ$62,_xlpm.p),_xlpm.q,N(AO374)/_xlpm.f,IF(_xlpm.q&gt;=_xlpm.s,ROUND(_xlpm.q,1)&amp;" "&amp;U374&amp;" = "&amp;ROUND(_xlpm.q*_xlpm.f,1)&amp;" "&amp;_xlpm.u,ROUND(_xlpm.q,1)&amp;" "&amp;U374)),""),""))))</f>
        <v>0</v>
      </c>
      <c r="AR374" s="1259"/>
      <c r="AS374" s="1241">
        <f t="shared" si="168"/>
        <v>0</v>
      </c>
      <c r="AT374" s="1242" t="str">
        <f t="shared" si="162"/>
        <v/>
      </c>
      <c r="AU374" s="1245">
        <f t="shared" si="165"/>
        <v>0</v>
      </c>
      <c r="AV374" s="1246" t="str">
        <f t="shared" si="163"/>
        <v/>
      </c>
      <c r="AW374" s="1247"/>
      <c r="AX374" s="1248">
        <f t="shared" si="156"/>
        <v>0</v>
      </c>
      <c r="AY374" s="1249" t="str">
        <f t="shared" si="169"/>
        <v/>
      </c>
      <c r="AZ374" s="276" t="s">
        <v>22</v>
      </c>
      <c r="BA374" s="1221">
        <f t="shared" si="157"/>
        <v>0</v>
      </c>
      <c r="BB374" s="1222">
        <f t="shared" si="164"/>
        <v>0</v>
      </c>
      <c r="BC374"/>
      <c r="BD374" s="877"/>
      <c r="BE374" s="877"/>
      <c r="BF374" s="877"/>
      <c r="BG374" s="877"/>
      <c r="BH374" s="877"/>
      <c r="BI374" s="877"/>
      <c r="BJ374" s="877"/>
      <c r="BK374" s="877"/>
      <c r="BR374" s="1153" t="str">
        <f t="shared" si="152"/>
        <v>►</v>
      </c>
      <c r="BS374" s="1024"/>
      <c r="BT374" s="1024"/>
      <c r="BU374" s="1024"/>
      <c r="BV374" s="1024"/>
      <c r="BW374" s="1024"/>
      <c r="CW374" s="3">
        <v>1</v>
      </c>
    </row>
    <row r="375" spans="12:101" ht="21" customHeight="1">
      <c r="L375" s="120" t="s">
        <v>16</v>
      </c>
      <c r="M375" s="34"/>
      <c r="N375" s="35"/>
      <c r="O375" s="34"/>
      <c r="P375" s="36"/>
      <c r="Q375" s="105"/>
      <c r="R375" s="125"/>
      <c r="S375" s="107"/>
      <c r="T375" s="108"/>
      <c r="U375" s="1290"/>
      <c r="W375" s="111"/>
      <c r="X375" s="112"/>
      <c r="Y375" s="122"/>
      <c r="Z375" s="114"/>
      <c r="AA375" s="127"/>
      <c r="AB375" s="116"/>
      <c r="AC375" s="139"/>
      <c r="AD375" s="1230" t="str">
        <f t="shared" si="167"/>
        <v>►</v>
      </c>
      <c r="AE375" s="1231" t="str">
        <f t="shared" si="151"/>
        <v/>
      </c>
      <c r="AF375" s="1232">
        <f t="shared" si="153"/>
        <v>0</v>
      </c>
      <c r="AG375" s="1252">
        <f t="shared" si="158"/>
        <v>0</v>
      </c>
      <c r="AH375" s="1234">
        <f t="shared" si="159"/>
        <v>0</v>
      </c>
      <c r="AI375" s="1235">
        <f t="shared" si="160"/>
        <v>0</v>
      </c>
      <c r="AJ375" s="1235">
        <f t="shared" si="149"/>
        <v>0</v>
      </c>
      <c r="AK375" s="1253">
        <f t="shared" si="154"/>
        <v>0</v>
      </c>
      <c r="AL375" s="1254">
        <f t="shared" si="150"/>
        <v>0</v>
      </c>
      <c r="AM375" s="1268"/>
      <c r="AN375" s="1255" t="str">
        <f t="shared" si="166"/>
        <v/>
      </c>
      <c r="AO375" s="1256">
        <f t="shared" si="161"/>
        <v>0</v>
      </c>
      <c r="AP375" s="1257">
        <f t="shared" si="155"/>
        <v>0</v>
      </c>
      <c r="AQ375" s="1271" cm="1">
        <f t="array" ref="AQ375">IF(AF375&lt;&gt;1,0,IF(OR(AO375="",N(AO375)&lt;=0.000000001),"",IF(OR(AI375="",N(AI375)&lt;=0.000000001),0,IF(ISNUMBER(AO375),IFERROR(_xlfn.LET(_xlpm.r,_xlfn.XLOOKUP(U375,$BD$15:$BD$62,ROW($BD$15:$BD$62),_xlfn.XLOOKUP(U375,$BE$15:$BE$62,ROW($BE$15:$BE$62),_xlfn.XLOOKUP(U375,$BF$15:$BF$62,ROW($BF$15:$BF$62),""))),_xlpm.p,_xlpm.r-MIN(ROW($BD$15:$BD$62))+1,_xlpm.f,INDEX($BG$15:$BG$62,_xlpm.p),_xlpm.u,INDEX($BH$15:$BH$62,_xlpm.p),_xlpm.s,INDEX($BJ$15:$BJ$62,_xlpm.p),_xlpm.q,N(AO375)/_xlpm.f,IF(_xlpm.q&gt;=_xlpm.s,ROUND(_xlpm.q,1)&amp;" "&amp;U375&amp;" = "&amp;ROUND(_xlpm.q*_xlpm.f,1)&amp;" "&amp;_xlpm.u,ROUND(_xlpm.q,1)&amp;" "&amp;U375)),""),""))))</f>
        <v>0</v>
      </c>
      <c r="AR375" s="1259"/>
      <c r="AS375" s="1256">
        <f t="shared" si="168"/>
        <v>0</v>
      </c>
      <c r="AT375" s="1257" t="str">
        <f t="shared" si="162"/>
        <v/>
      </c>
      <c r="AU375" s="1260">
        <f t="shared" si="165"/>
        <v>0</v>
      </c>
      <c r="AV375" s="1261" t="str">
        <f t="shared" si="163"/>
        <v/>
      </c>
      <c r="AW375" s="1247"/>
      <c r="AX375" s="1262">
        <f t="shared" si="156"/>
        <v>0</v>
      </c>
      <c r="AY375" s="1249" t="str">
        <f t="shared" si="169"/>
        <v/>
      </c>
      <c r="AZ375" s="276" t="s">
        <v>22</v>
      </c>
      <c r="BA375" s="1221">
        <f t="shared" si="157"/>
        <v>0</v>
      </c>
      <c r="BB375" s="1222">
        <f t="shared" si="164"/>
        <v>0</v>
      </c>
      <c r="BC375"/>
      <c r="BD375" s="877"/>
      <c r="BE375" s="877"/>
      <c r="BF375" s="877"/>
      <c r="BG375" s="877"/>
      <c r="BH375" s="877"/>
      <c r="BI375" s="877"/>
      <c r="BJ375" s="877"/>
      <c r="BK375" s="877"/>
      <c r="BR375" s="1153" t="str">
        <f t="shared" si="152"/>
        <v>►</v>
      </c>
      <c r="BS375" s="1024"/>
      <c r="BT375" s="1024"/>
      <c r="BU375" s="1024"/>
      <c r="BV375" s="1024"/>
      <c r="BW375" s="1024"/>
      <c r="CW375" s="3">
        <v>1</v>
      </c>
    </row>
    <row r="376" spans="12:101" ht="21" customHeight="1">
      <c r="L376" s="120" t="s">
        <v>16</v>
      </c>
      <c r="M376" s="34"/>
      <c r="N376" s="35"/>
      <c r="O376" s="34"/>
      <c r="P376" s="36"/>
      <c r="Q376" s="105"/>
      <c r="R376" s="125"/>
      <c r="S376" s="107"/>
      <c r="T376" s="108"/>
      <c r="U376" s="1290"/>
      <c r="W376" s="111"/>
      <c r="X376" s="112"/>
      <c r="Y376" s="122"/>
      <c r="Z376" s="114"/>
      <c r="AA376" s="127"/>
      <c r="AB376" s="116"/>
      <c r="AC376" s="139"/>
      <c r="AD376" s="1230" t="str">
        <f t="shared" si="167"/>
        <v>►</v>
      </c>
      <c r="AE376" s="1231" t="str">
        <f t="shared" si="151"/>
        <v/>
      </c>
      <c r="AF376" s="1232">
        <f t="shared" si="153"/>
        <v>0</v>
      </c>
      <c r="AG376" s="1252">
        <f t="shared" si="158"/>
        <v>0</v>
      </c>
      <c r="AH376" s="1234">
        <f t="shared" si="159"/>
        <v>0</v>
      </c>
      <c r="AI376" s="1235">
        <f t="shared" si="160"/>
        <v>0</v>
      </c>
      <c r="AJ376" s="1235">
        <f t="shared" ref="AJ376:AJ439" si="170">_xlfn.LET(_xlpm.EPS,0.000000001,_xlpm.q,N(Q376),_xlpm.x,N(Z376),_xlpm.z,N(AB376),IF(AI376=0,0,IF(SUM(ABS(_xlpm.q),ABS(_xlpm.x),ABS(_xlpm.z))&gt;_xlpm.EPS,O376,"")))</f>
        <v>0</v>
      </c>
      <c r="AK376" s="1237">
        <f t="shared" si="154"/>
        <v>0</v>
      </c>
      <c r="AL376" s="1238">
        <f t="shared" si="150"/>
        <v>0</v>
      </c>
      <c r="AM376" s="1268"/>
      <c r="AN376" s="1240" t="str">
        <f t="shared" si="166"/>
        <v/>
      </c>
      <c r="AO376" s="1241">
        <f t="shared" si="161"/>
        <v>0</v>
      </c>
      <c r="AP376" s="1242">
        <f t="shared" si="155"/>
        <v>0</v>
      </c>
      <c r="AQ376" s="1269" cm="1">
        <f t="array" ref="AQ376">IF(AF376&lt;&gt;1,0,IF(OR(AO376="",N(AO376)&lt;=0.000000001),"",IF(OR(AI376="",N(AI376)&lt;=0.000000001),0,IF(ISNUMBER(AO376),IFERROR(_xlfn.LET(_xlpm.r,_xlfn.XLOOKUP(U376,$BD$15:$BD$62,ROW($BD$15:$BD$62),_xlfn.XLOOKUP(U376,$BE$15:$BE$62,ROW($BE$15:$BE$62),_xlfn.XLOOKUP(U376,$BF$15:$BF$62,ROW($BF$15:$BF$62),""))),_xlpm.p,_xlpm.r-MIN(ROW($BD$15:$BD$62))+1,_xlpm.f,INDEX($BG$15:$BG$62,_xlpm.p),_xlpm.u,INDEX($BH$15:$BH$62,_xlpm.p),_xlpm.s,INDEX($BJ$15:$BJ$62,_xlpm.p),_xlpm.q,N(AO376)/_xlpm.f,IF(_xlpm.q&gt;=_xlpm.s,ROUND(_xlpm.q,1)&amp;" "&amp;U376&amp;" = "&amp;ROUND(_xlpm.q*_xlpm.f,1)&amp;" "&amp;_xlpm.u,ROUND(_xlpm.q,1)&amp;" "&amp;U376)),""),""))))</f>
        <v>0</v>
      </c>
      <c r="AR376" s="1259"/>
      <c r="AS376" s="1241">
        <f t="shared" si="168"/>
        <v>0</v>
      </c>
      <c r="AT376" s="1242" t="str">
        <f t="shared" si="162"/>
        <v/>
      </c>
      <c r="AU376" s="1245">
        <f t="shared" si="165"/>
        <v>0</v>
      </c>
      <c r="AV376" s="1246" t="str">
        <f t="shared" si="163"/>
        <v/>
      </c>
      <c r="AW376" s="1247"/>
      <c r="AX376" s="1248">
        <f t="shared" si="156"/>
        <v>0</v>
      </c>
      <c r="AY376" s="1249" t="str">
        <f t="shared" si="169"/>
        <v/>
      </c>
      <c r="AZ376" s="276" t="s">
        <v>22</v>
      </c>
      <c r="BA376" s="1221">
        <f t="shared" si="157"/>
        <v>0</v>
      </c>
      <c r="BB376" s="1222">
        <f t="shared" si="164"/>
        <v>0</v>
      </c>
      <c r="BC376"/>
      <c r="BD376" s="877"/>
      <c r="BE376" s="877"/>
      <c r="BF376" s="877"/>
      <c r="BG376" s="877"/>
      <c r="BH376" s="877"/>
      <c r="BI376" s="877"/>
      <c r="BJ376" s="877"/>
      <c r="BK376" s="877"/>
      <c r="BR376" s="1153" t="str">
        <f t="shared" si="152"/>
        <v>►</v>
      </c>
      <c r="BS376" s="1024"/>
      <c r="BT376" s="1024"/>
      <c r="BU376" s="1024"/>
      <c r="BV376" s="1024"/>
      <c r="BW376" s="1024"/>
      <c r="CW376" s="3">
        <v>1</v>
      </c>
    </row>
    <row r="377" spans="12:101" ht="21" customHeight="1">
      <c r="L377" s="120" t="s">
        <v>16</v>
      </c>
      <c r="M377" s="34"/>
      <c r="N377" s="35"/>
      <c r="O377" s="34"/>
      <c r="P377" s="36"/>
      <c r="Q377" s="105"/>
      <c r="R377" s="125"/>
      <c r="S377" s="107"/>
      <c r="T377" s="108"/>
      <c r="U377" s="1290"/>
      <c r="W377" s="111"/>
      <c r="X377" s="112"/>
      <c r="Y377" s="122"/>
      <c r="Z377" s="114"/>
      <c r="AA377" s="127"/>
      <c r="AB377" s="116"/>
      <c r="AC377" s="139"/>
      <c r="AD377" s="1230" t="str">
        <f t="shared" si="167"/>
        <v>►</v>
      </c>
      <c r="AE377" s="1231" t="str">
        <f t="shared" si="151"/>
        <v/>
      </c>
      <c r="AF377" s="1232">
        <f t="shared" si="153"/>
        <v>0</v>
      </c>
      <c r="AG377" s="1252">
        <f t="shared" si="158"/>
        <v>0</v>
      </c>
      <c r="AH377" s="1234">
        <f t="shared" si="159"/>
        <v>0</v>
      </c>
      <c r="AI377" s="1235">
        <f t="shared" si="160"/>
        <v>0</v>
      </c>
      <c r="AJ377" s="1235">
        <f t="shared" si="170"/>
        <v>0</v>
      </c>
      <c r="AK377" s="1253">
        <f t="shared" si="154"/>
        <v>0</v>
      </c>
      <c r="AL377" s="1254">
        <f t="shared" si="150"/>
        <v>0</v>
      </c>
      <c r="AM377" s="1268"/>
      <c r="AN377" s="1255" t="str">
        <f t="shared" si="166"/>
        <v/>
      </c>
      <c r="AO377" s="1256">
        <f t="shared" si="161"/>
        <v>0</v>
      </c>
      <c r="AP377" s="1257">
        <f t="shared" si="155"/>
        <v>0</v>
      </c>
      <c r="AQ377" s="1271" cm="1">
        <f t="array" ref="AQ377">IF(AF377&lt;&gt;1,0,IF(OR(AO377="",N(AO377)&lt;=0.000000001),"",IF(OR(AI377="",N(AI377)&lt;=0.000000001),0,IF(ISNUMBER(AO377),IFERROR(_xlfn.LET(_xlpm.r,_xlfn.XLOOKUP(U377,$BD$15:$BD$62,ROW($BD$15:$BD$62),_xlfn.XLOOKUP(U377,$BE$15:$BE$62,ROW($BE$15:$BE$62),_xlfn.XLOOKUP(U377,$BF$15:$BF$62,ROW($BF$15:$BF$62),""))),_xlpm.p,_xlpm.r-MIN(ROW($BD$15:$BD$62))+1,_xlpm.f,INDEX($BG$15:$BG$62,_xlpm.p),_xlpm.u,INDEX($BH$15:$BH$62,_xlpm.p),_xlpm.s,INDEX($BJ$15:$BJ$62,_xlpm.p),_xlpm.q,N(AO377)/_xlpm.f,IF(_xlpm.q&gt;=_xlpm.s,ROUND(_xlpm.q,1)&amp;" "&amp;U377&amp;" = "&amp;ROUND(_xlpm.q*_xlpm.f,1)&amp;" "&amp;_xlpm.u,ROUND(_xlpm.q,1)&amp;" "&amp;U377)),""),""))))</f>
        <v>0</v>
      </c>
      <c r="AR377" s="1259"/>
      <c r="AS377" s="1256">
        <f t="shared" si="168"/>
        <v>0</v>
      </c>
      <c r="AT377" s="1257" t="str">
        <f t="shared" si="162"/>
        <v/>
      </c>
      <c r="AU377" s="1260">
        <f t="shared" si="165"/>
        <v>0</v>
      </c>
      <c r="AV377" s="1261" t="str">
        <f t="shared" si="163"/>
        <v/>
      </c>
      <c r="AW377" s="1247"/>
      <c r="AX377" s="1262">
        <f t="shared" si="156"/>
        <v>0</v>
      </c>
      <c r="AY377" s="1249" t="str">
        <f t="shared" si="169"/>
        <v/>
      </c>
      <c r="AZ377" s="276" t="s">
        <v>22</v>
      </c>
      <c r="BA377" s="1221">
        <f t="shared" si="157"/>
        <v>0</v>
      </c>
      <c r="BB377" s="1222">
        <f t="shared" si="164"/>
        <v>0</v>
      </c>
      <c r="BC377"/>
      <c r="BD377" s="877"/>
      <c r="BE377" s="877"/>
      <c r="BF377" s="877"/>
      <c r="BG377" s="877"/>
      <c r="BH377" s="877"/>
      <c r="BI377" s="877"/>
      <c r="BJ377" s="877"/>
      <c r="BK377" s="877"/>
      <c r="BR377" s="1153" t="str">
        <f t="shared" si="152"/>
        <v>►</v>
      </c>
      <c r="BS377" s="1024"/>
      <c r="BT377" s="1024"/>
      <c r="BU377" s="1024"/>
      <c r="BV377" s="1024"/>
      <c r="BW377" s="1024"/>
      <c r="CW377" s="3">
        <v>1</v>
      </c>
    </row>
    <row r="378" spans="12:101" ht="21" customHeight="1">
      <c r="L378" s="120" t="s">
        <v>16</v>
      </c>
      <c r="M378" s="34"/>
      <c r="N378" s="35"/>
      <c r="O378" s="34"/>
      <c r="P378" s="36"/>
      <c r="Q378" s="105"/>
      <c r="R378" s="125"/>
      <c r="S378" s="107"/>
      <c r="T378" s="108"/>
      <c r="U378" s="1290"/>
      <c r="W378" s="111"/>
      <c r="X378" s="112"/>
      <c r="Y378" s="122"/>
      <c r="Z378" s="114"/>
      <c r="AA378" s="127"/>
      <c r="AB378" s="116"/>
      <c r="AC378" s="139"/>
      <c r="AD378" s="1230" t="str">
        <f t="shared" si="167"/>
        <v>►</v>
      </c>
      <c r="AE378" s="1231" t="str">
        <f t="shared" si="151"/>
        <v/>
      </c>
      <c r="AF378" s="1232">
        <f t="shared" si="153"/>
        <v>0</v>
      </c>
      <c r="AG378" s="1252">
        <f t="shared" si="158"/>
        <v>0</v>
      </c>
      <c r="AH378" s="1234">
        <f t="shared" si="159"/>
        <v>0</v>
      </c>
      <c r="AI378" s="1235">
        <f t="shared" si="160"/>
        <v>0</v>
      </c>
      <c r="AJ378" s="1235">
        <f t="shared" si="170"/>
        <v>0</v>
      </c>
      <c r="AK378" s="1237">
        <f t="shared" si="154"/>
        <v>0</v>
      </c>
      <c r="AL378" s="1238">
        <f t="shared" si="150"/>
        <v>0</v>
      </c>
      <c r="AM378" s="1268"/>
      <c r="AN378" s="1240" t="str">
        <f t="shared" si="166"/>
        <v/>
      </c>
      <c r="AO378" s="1241">
        <f t="shared" si="161"/>
        <v>0</v>
      </c>
      <c r="AP378" s="1242">
        <f t="shared" si="155"/>
        <v>0</v>
      </c>
      <c r="AQ378" s="1269" cm="1">
        <f t="array" ref="AQ378">IF(AF378&lt;&gt;1,0,IF(OR(AO378="",N(AO378)&lt;=0.000000001),"",IF(OR(AI378="",N(AI378)&lt;=0.000000001),0,IF(ISNUMBER(AO378),IFERROR(_xlfn.LET(_xlpm.r,_xlfn.XLOOKUP(U378,$BD$15:$BD$62,ROW($BD$15:$BD$62),_xlfn.XLOOKUP(U378,$BE$15:$BE$62,ROW($BE$15:$BE$62),_xlfn.XLOOKUP(U378,$BF$15:$BF$62,ROW($BF$15:$BF$62),""))),_xlpm.p,_xlpm.r-MIN(ROW($BD$15:$BD$62))+1,_xlpm.f,INDEX($BG$15:$BG$62,_xlpm.p),_xlpm.u,INDEX($BH$15:$BH$62,_xlpm.p),_xlpm.s,INDEX($BJ$15:$BJ$62,_xlpm.p),_xlpm.q,N(AO378)/_xlpm.f,IF(_xlpm.q&gt;=_xlpm.s,ROUND(_xlpm.q,1)&amp;" "&amp;U378&amp;" = "&amp;ROUND(_xlpm.q*_xlpm.f,1)&amp;" "&amp;_xlpm.u,ROUND(_xlpm.q,1)&amp;" "&amp;U378)),""),""))))</f>
        <v>0</v>
      </c>
      <c r="AR378" s="1259"/>
      <c r="AS378" s="1241">
        <f t="shared" si="168"/>
        <v>0</v>
      </c>
      <c r="AT378" s="1242" t="str">
        <f t="shared" si="162"/>
        <v/>
      </c>
      <c r="AU378" s="1245">
        <f t="shared" si="165"/>
        <v>0</v>
      </c>
      <c r="AV378" s="1246" t="str">
        <f t="shared" si="163"/>
        <v/>
      </c>
      <c r="AW378" s="1247"/>
      <c r="AX378" s="1248">
        <f t="shared" si="156"/>
        <v>0</v>
      </c>
      <c r="AY378" s="1249" t="str">
        <f t="shared" si="169"/>
        <v/>
      </c>
      <c r="AZ378" s="276" t="s">
        <v>22</v>
      </c>
      <c r="BA378" s="1221">
        <f t="shared" si="157"/>
        <v>0</v>
      </c>
      <c r="BB378" s="1222">
        <f t="shared" si="164"/>
        <v>0</v>
      </c>
      <c r="BC378"/>
      <c r="BD378" s="877"/>
      <c r="BE378" s="877"/>
      <c r="BF378" s="877"/>
      <c r="BG378" s="877"/>
      <c r="BH378" s="877"/>
      <c r="BI378" s="877"/>
      <c r="BJ378" s="877"/>
      <c r="BK378" s="877"/>
      <c r="BR378" s="1153" t="str">
        <f t="shared" si="152"/>
        <v>►</v>
      </c>
      <c r="BS378" s="1024"/>
      <c r="BT378" s="1024"/>
      <c r="BU378" s="1024"/>
      <c r="BV378" s="1024"/>
      <c r="BW378" s="1024"/>
      <c r="CW378" s="3">
        <v>1</v>
      </c>
    </row>
    <row r="379" spans="12:101" ht="21" customHeight="1">
      <c r="L379" s="120" t="s">
        <v>16</v>
      </c>
      <c r="M379" s="34"/>
      <c r="N379" s="35"/>
      <c r="O379" s="34"/>
      <c r="P379" s="36"/>
      <c r="Q379" s="105"/>
      <c r="R379" s="125"/>
      <c r="S379" s="107"/>
      <c r="T379" s="108"/>
      <c r="U379" s="1290"/>
      <c r="W379" s="111"/>
      <c r="X379" s="112"/>
      <c r="Y379" s="122"/>
      <c r="Z379" s="114"/>
      <c r="AA379" s="127"/>
      <c r="AB379" s="116"/>
      <c r="AC379" s="139"/>
      <c r="AD379" s="1230" t="str">
        <f t="shared" si="167"/>
        <v>►</v>
      </c>
      <c r="AE379" s="1231" t="str">
        <f t="shared" si="151"/>
        <v/>
      </c>
      <c r="AF379" s="1232">
        <f t="shared" si="153"/>
        <v>0</v>
      </c>
      <c r="AG379" s="1252">
        <f t="shared" si="158"/>
        <v>0</v>
      </c>
      <c r="AH379" s="1234">
        <f t="shared" si="159"/>
        <v>0</v>
      </c>
      <c r="AI379" s="1235">
        <f t="shared" si="160"/>
        <v>0</v>
      </c>
      <c r="AJ379" s="1235">
        <f t="shared" si="170"/>
        <v>0</v>
      </c>
      <c r="AK379" s="1253">
        <f t="shared" si="154"/>
        <v>0</v>
      </c>
      <c r="AL379" s="1254">
        <f t="shared" si="150"/>
        <v>0</v>
      </c>
      <c r="AM379" s="1268"/>
      <c r="AN379" s="1255" t="str">
        <f t="shared" si="166"/>
        <v/>
      </c>
      <c r="AO379" s="1256">
        <f t="shared" si="161"/>
        <v>0</v>
      </c>
      <c r="AP379" s="1257">
        <f t="shared" si="155"/>
        <v>0</v>
      </c>
      <c r="AQ379" s="1271" cm="1">
        <f t="array" ref="AQ379">IF(AF379&lt;&gt;1,0,IF(OR(AO379="",N(AO379)&lt;=0.000000001),"",IF(OR(AI379="",N(AI379)&lt;=0.000000001),0,IF(ISNUMBER(AO379),IFERROR(_xlfn.LET(_xlpm.r,_xlfn.XLOOKUP(U379,$BD$15:$BD$62,ROW($BD$15:$BD$62),_xlfn.XLOOKUP(U379,$BE$15:$BE$62,ROW($BE$15:$BE$62),_xlfn.XLOOKUP(U379,$BF$15:$BF$62,ROW($BF$15:$BF$62),""))),_xlpm.p,_xlpm.r-MIN(ROW($BD$15:$BD$62))+1,_xlpm.f,INDEX($BG$15:$BG$62,_xlpm.p),_xlpm.u,INDEX($BH$15:$BH$62,_xlpm.p),_xlpm.s,INDEX($BJ$15:$BJ$62,_xlpm.p),_xlpm.q,N(AO379)/_xlpm.f,IF(_xlpm.q&gt;=_xlpm.s,ROUND(_xlpm.q,1)&amp;" "&amp;U379&amp;" = "&amp;ROUND(_xlpm.q*_xlpm.f,1)&amp;" "&amp;_xlpm.u,ROUND(_xlpm.q,1)&amp;" "&amp;U379)),""),""))))</f>
        <v>0</v>
      </c>
      <c r="AR379" s="1259"/>
      <c r="AS379" s="1256">
        <f t="shared" si="168"/>
        <v>0</v>
      </c>
      <c r="AT379" s="1257" t="str">
        <f t="shared" si="162"/>
        <v/>
      </c>
      <c r="AU379" s="1260">
        <f t="shared" si="165"/>
        <v>0</v>
      </c>
      <c r="AV379" s="1261" t="str">
        <f t="shared" si="163"/>
        <v/>
      </c>
      <c r="AW379" s="1247"/>
      <c r="AX379" s="1262">
        <f t="shared" si="156"/>
        <v>0</v>
      </c>
      <c r="AY379" s="1249" t="str">
        <f t="shared" si="169"/>
        <v/>
      </c>
      <c r="AZ379" s="276" t="s">
        <v>22</v>
      </c>
      <c r="BA379" s="1221">
        <f t="shared" si="157"/>
        <v>0</v>
      </c>
      <c r="BB379" s="1222">
        <f t="shared" si="164"/>
        <v>0</v>
      </c>
      <c r="BC379"/>
      <c r="BD379" s="877"/>
      <c r="BE379" s="877"/>
      <c r="BF379" s="877"/>
      <c r="BG379" s="877"/>
      <c r="BH379" s="877"/>
      <c r="BI379" s="877"/>
      <c r="BJ379" s="877"/>
      <c r="BK379" s="877"/>
      <c r="BR379" s="1153" t="str">
        <f t="shared" si="152"/>
        <v>►</v>
      </c>
      <c r="BS379" s="1024"/>
      <c r="BT379" s="1024"/>
      <c r="BU379" s="1024"/>
      <c r="BV379" s="1024"/>
      <c r="BW379" s="1024"/>
      <c r="CW379" s="3">
        <v>1</v>
      </c>
    </row>
    <row r="380" spans="12:101" ht="21" customHeight="1">
      <c r="L380" s="120" t="s">
        <v>16</v>
      </c>
      <c r="M380" s="34"/>
      <c r="N380" s="35"/>
      <c r="O380" s="34"/>
      <c r="P380" s="36"/>
      <c r="Q380" s="105"/>
      <c r="R380" s="125"/>
      <c r="S380" s="107"/>
      <c r="T380" s="108"/>
      <c r="U380" s="1290"/>
      <c r="W380" s="111"/>
      <c r="X380" s="112"/>
      <c r="Y380" s="122"/>
      <c r="Z380" s="114"/>
      <c r="AA380" s="127"/>
      <c r="AB380" s="116"/>
      <c r="AC380" s="139"/>
      <c r="AD380" s="1230" t="str">
        <f t="shared" si="167"/>
        <v>►</v>
      </c>
      <c r="AE380" s="1231" t="str">
        <f t="shared" si="151"/>
        <v/>
      </c>
      <c r="AF380" s="1232">
        <f t="shared" si="153"/>
        <v>0</v>
      </c>
      <c r="AG380" s="1252">
        <f t="shared" si="158"/>
        <v>0</v>
      </c>
      <c r="AH380" s="1234">
        <f t="shared" si="159"/>
        <v>0</v>
      </c>
      <c r="AI380" s="1235">
        <f t="shared" si="160"/>
        <v>0</v>
      </c>
      <c r="AJ380" s="1235">
        <f t="shared" si="170"/>
        <v>0</v>
      </c>
      <c r="AK380" s="1237">
        <f t="shared" si="154"/>
        <v>0</v>
      </c>
      <c r="AL380" s="1238">
        <f t="shared" ref="AL380:AL443" si="171">IF(TRIM(AE380)="▼ recette suivante",AE380,IF(AK380&gt;0,AN$9,0))</f>
        <v>0</v>
      </c>
      <c r="AM380" s="1268"/>
      <c r="AN380" s="1240" t="str">
        <f t="shared" si="166"/>
        <v/>
      </c>
      <c r="AO380" s="1241">
        <f t="shared" si="161"/>
        <v>0</v>
      </c>
      <c r="AP380" s="1242">
        <f t="shared" si="155"/>
        <v>0</v>
      </c>
      <c r="AQ380" s="1269" cm="1">
        <f t="array" ref="AQ380">IF(AF380&lt;&gt;1,0,IF(OR(AO380="",N(AO380)&lt;=0.000000001),"",IF(OR(AI380="",N(AI380)&lt;=0.000000001),0,IF(ISNUMBER(AO380),IFERROR(_xlfn.LET(_xlpm.r,_xlfn.XLOOKUP(U380,$BD$15:$BD$62,ROW($BD$15:$BD$62),_xlfn.XLOOKUP(U380,$BE$15:$BE$62,ROW($BE$15:$BE$62),_xlfn.XLOOKUP(U380,$BF$15:$BF$62,ROW($BF$15:$BF$62),""))),_xlpm.p,_xlpm.r-MIN(ROW($BD$15:$BD$62))+1,_xlpm.f,INDEX($BG$15:$BG$62,_xlpm.p),_xlpm.u,INDEX($BH$15:$BH$62,_xlpm.p),_xlpm.s,INDEX($BJ$15:$BJ$62,_xlpm.p),_xlpm.q,N(AO380)/_xlpm.f,IF(_xlpm.q&gt;=_xlpm.s,ROUND(_xlpm.q,1)&amp;" "&amp;U380&amp;" = "&amp;ROUND(_xlpm.q*_xlpm.f,1)&amp;" "&amp;_xlpm.u,ROUND(_xlpm.q,1)&amp;" "&amp;U380)),""),""))))</f>
        <v>0</v>
      </c>
      <c r="AR380" s="1259"/>
      <c r="AS380" s="1241">
        <f t="shared" si="168"/>
        <v>0</v>
      </c>
      <c r="AT380" s="1242" t="str">
        <f t="shared" si="162"/>
        <v/>
      </c>
      <c r="AU380" s="1245">
        <f t="shared" si="165"/>
        <v>0</v>
      </c>
      <c r="AV380" s="1246" t="str">
        <f t="shared" si="163"/>
        <v/>
      </c>
      <c r="AW380" s="1247"/>
      <c r="AX380" s="1248">
        <f t="shared" si="156"/>
        <v>0</v>
      </c>
      <c r="AY380" s="1249" t="str">
        <f t="shared" si="169"/>
        <v/>
      </c>
      <c r="AZ380" s="276" t="s">
        <v>22</v>
      </c>
      <c r="BA380" s="1221">
        <f t="shared" si="157"/>
        <v>0</v>
      </c>
      <c r="BB380" s="1222">
        <f t="shared" si="164"/>
        <v>0</v>
      </c>
      <c r="BC380"/>
      <c r="BD380" s="877"/>
      <c r="BE380" s="877"/>
      <c r="BF380" s="877"/>
      <c r="BG380" s="877"/>
      <c r="BH380" s="877"/>
      <c r="BI380" s="877"/>
      <c r="BJ380" s="877"/>
      <c r="BK380" s="877"/>
      <c r="BR380" s="1153" t="str">
        <f t="shared" si="152"/>
        <v>►</v>
      </c>
      <c r="BS380" s="1024"/>
      <c r="BT380" s="1024"/>
      <c r="BU380" s="1024"/>
      <c r="BV380" s="1024"/>
      <c r="BW380" s="1024"/>
      <c r="CW380" s="3">
        <v>1</v>
      </c>
    </row>
    <row r="381" spans="12:101" ht="21" customHeight="1">
      <c r="L381" s="120" t="s">
        <v>16</v>
      </c>
      <c r="M381" s="34"/>
      <c r="N381" s="35"/>
      <c r="O381" s="34"/>
      <c r="P381" s="36"/>
      <c r="Q381" s="105"/>
      <c r="R381" s="125"/>
      <c r="S381" s="107"/>
      <c r="T381" s="108"/>
      <c r="U381" s="1290"/>
      <c r="W381" s="111"/>
      <c r="X381" s="112"/>
      <c r="Y381" s="122"/>
      <c r="Z381" s="114"/>
      <c r="AA381" s="127"/>
      <c r="AB381" s="116"/>
      <c r="AC381" s="139"/>
      <c r="AD381" s="1230" t="str">
        <f t="shared" si="167"/>
        <v>►</v>
      </c>
      <c r="AE381" s="1231" t="str">
        <f t="shared" si="151"/>
        <v/>
      </c>
      <c r="AF381" s="1232">
        <f t="shared" si="153"/>
        <v>0</v>
      </c>
      <c r="AG381" s="1252">
        <f t="shared" si="158"/>
        <v>0</v>
      </c>
      <c r="AH381" s="1234">
        <f t="shared" si="159"/>
        <v>0</v>
      </c>
      <c r="AI381" s="1235">
        <f t="shared" si="160"/>
        <v>0</v>
      </c>
      <c r="AJ381" s="1235">
        <f t="shared" si="170"/>
        <v>0</v>
      </c>
      <c r="AK381" s="1253">
        <f t="shared" si="154"/>
        <v>0</v>
      </c>
      <c r="AL381" s="1254">
        <f t="shared" si="171"/>
        <v>0</v>
      </c>
      <c r="AM381" s="1268"/>
      <c r="AN381" s="1255" t="str">
        <f t="shared" si="166"/>
        <v/>
      </c>
      <c r="AO381" s="1256">
        <f t="shared" si="161"/>
        <v>0</v>
      </c>
      <c r="AP381" s="1257">
        <f t="shared" si="155"/>
        <v>0</v>
      </c>
      <c r="AQ381" s="1271" cm="1">
        <f t="array" ref="AQ381">IF(AF381&lt;&gt;1,0,IF(OR(AO381="",N(AO381)&lt;=0.000000001),"",IF(OR(AI381="",N(AI381)&lt;=0.000000001),0,IF(ISNUMBER(AO381),IFERROR(_xlfn.LET(_xlpm.r,_xlfn.XLOOKUP(U381,$BD$15:$BD$62,ROW($BD$15:$BD$62),_xlfn.XLOOKUP(U381,$BE$15:$BE$62,ROW($BE$15:$BE$62),_xlfn.XLOOKUP(U381,$BF$15:$BF$62,ROW($BF$15:$BF$62),""))),_xlpm.p,_xlpm.r-MIN(ROW($BD$15:$BD$62))+1,_xlpm.f,INDEX($BG$15:$BG$62,_xlpm.p),_xlpm.u,INDEX($BH$15:$BH$62,_xlpm.p),_xlpm.s,INDEX($BJ$15:$BJ$62,_xlpm.p),_xlpm.q,N(AO381)/_xlpm.f,IF(_xlpm.q&gt;=_xlpm.s,ROUND(_xlpm.q,1)&amp;" "&amp;U381&amp;" = "&amp;ROUND(_xlpm.q*_xlpm.f,1)&amp;" "&amp;_xlpm.u,ROUND(_xlpm.q,1)&amp;" "&amp;U381)),""),""))))</f>
        <v>0</v>
      </c>
      <c r="AR381" s="1259"/>
      <c r="AS381" s="1256">
        <f t="shared" si="168"/>
        <v>0</v>
      </c>
      <c r="AT381" s="1257" t="str">
        <f t="shared" si="162"/>
        <v/>
      </c>
      <c r="AU381" s="1260">
        <f t="shared" si="165"/>
        <v>0</v>
      </c>
      <c r="AV381" s="1261" t="str">
        <f t="shared" si="163"/>
        <v/>
      </c>
      <c r="AW381" s="1247"/>
      <c r="AX381" s="1262">
        <f t="shared" si="156"/>
        <v>0</v>
      </c>
      <c r="AY381" s="1249" t="str">
        <f t="shared" si="169"/>
        <v/>
      </c>
      <c r="AZ381" s="276" t="s">
        <v>22</v>
      </c>
      <c r="BA381" s="1221">
        <f t="shared" si="157"/>
        <v>0</v>
      </c>
      <c r="BB381" s="1222">
        <f t="shared" si="164"/>
        <v>0</v>
      </c>
      <c r="BC381"/>
      <c r="BD381" s="877"/>
      <c r="BE381" s="877"/>
      <c r="BF381" s="877"/>
      <c r="BG381" s="877"/>
      <c r="BH381" s="877"/>
      <c r="BI381" s="877"/>
      <c r="BJ381" s="877"/>
      <c r="BK381" s="877"/>
      <c r="BR381" s="1153" t="str">
        <f t="shared" si="152"/>
        <v>►</v>
      </c>
      <c r="BS381" s="1024"/>
      <c r="BT381" s="1024"/>
      <c r="BU381" s="1024"/>
      <c r="BV381" s="1024"/>
      <c r="BW381" s="1024"/>
      <c r="CW381" s="3">
        <v>1</v>
      </c>
    </row>
    <row r="382" spans="12:101" ht="21" customHeight="1">
      <c r="L382" s="120" t="s">
        <v>16</v>
      </c>
      <c r="M382" s="34"/>
      <c r="N382" s="35"/>
      <c r="O382" s="34"/>
      <c r="P382" s="36"/>
      <c r="Q382" s="105"/>
      <c r="R382" s="125"/>
      <c r="S382" s="107"/>
      <c r="T382" s="108"/>
      <c r="U382" s="1290"/>
      <c r="W382" s="111"/>
      <c r="X382" s="112"/>
      <c r="Y382" s="122"/>
      <c r="Z382" s="114"/>
      <c r="AA382" s="127"/>
      <c r="AB382" s="116"/>
      <c r="AC382" s="139"/>
      <c r="AD382" s="1230" t="str">
        <f t="shared" si="167"/>
        <v>►</v>
      </c>
      <c r="AE382" s="1231" t="str">
        <f t="shared" si="151"/>
        <v/>
      </c>
      <c r="AF382" s="1232">
        <f t="shared" si="153"/>
        <v>0</v>
      </c>
      <c r="AG382" s="1252">
        <f t="shared" si="158"/>
        <v>0</v>
      </c>
      <c r="AH382" s="1234">
        <f t="shared" si="159"/>
        <v>0</v>
      </c>
      <c r="AI382" s="1235">
        <f t="shared" si="160"/>
        <v>0</v>
      </c>
      <c r="AJ382" s="1235">
        <f t="shared" si="170"/>
        <v>0</v>
      </c>
      <c r="AK382" s="1237">
        <f t="shared" si="154"/>
        <v>0</v>
      </c>
      <c r="AL382" s="1238">
        <f t="shared" si="171"/>
        <v>0</v>
      </c>
      <c r="AM382" s="1268"/>
      <c r="AN382" s="1240" t="str">
        <f t="shared" si="166"/>
        <v/>
      </c>
      <c r="AO382" s="1241">
        <f t="shared" si="161"/>
        <v>0</v>
      </c>
      <c r="AP382" s="1242">
        <f t="shared" si="155"/>
        <v>0</v>
      </c>
      <c r="AQ382" s="1269" cm="1">
        <f t="array" ref="AQ382">IF(AF382&lt;&gt;1,0,IF(OR(AO382="",N(AO382)&lt;=0.000000001),"",IF(OR(AI382="",N(AI382)&lt;=0.000000001),0,IF(ISNUMBER(AO382),IFERROR(_xlfn.LET(_xlpm.r,_xlfn.XLOOKUP(U382,$BD$15:$BD$62,ROW($BD$15:$BD$62),_xlfn.XLOOKUP(U382,$BE$15:$BE$62,ROW($BE$15:$BE$62),_xlfn.XLOOKUP(U382,$BF$15:$BF$62,ROW($BF$15:$BF$62),""))),_xlpm.p,_xlpm.r-MIN(ROW($BD$15:$BD$62))+1,_xlpm.f,INDEX($BG$15:$BG$62,_xlpm.p),_xlpm.u,INDEX($BH$15:$BH$62,_xlpm.p),_xlpm.s,INDEX($BJ$15:$BJ$62,_xlpm.p),_xlpm.q,N(AO382)/_xlpm.f,IF(_xlpm.q&gt;=_xlpm.s,ROUND(_xlpm.q,1)&amp;" "&amp;U382&amp;" = "&amp;ROUND(_xlpm.q*_xlpm.f,1)&amp;" "&amp;_xlpm.u,ROUND(_xlpm.q,1)&amp;" "&amp;U382)),""),""))))</f>
        <v>0</v>
      </c>
      <c r="AR382" s="1259"/>
      <c r="AS382" s="1241">
        <f t="shared" si="168"/>
        <v>0</v>
      </c>
      <c r="AT382" s="1242" t="str">
        <f t="shared" si="162"/>
        <v/>
      </c>
      <c r="AU382" s="1245">
        <f t="shared" si="165"/>
        <v>0</v>
      </c>
      <c r="AV382" s="1246" t="str">
        <f t="shared" si="163"/>
        <v/>
      </c>
      <c r="AW382" s="1247"/>
      <c r="AX382" s="1248">
        <f t="shared" si="156"/>
        <v>0</v>
      </c>
      <c r="AY382" s="1249" t="str">
        <f t="shared" si="169"/>
        <v/>
      </c>
      <c r="AZ382" s="276" t="s">
        <v>22</v>
      </c>
      <c r="BA382" s="1221">
        <f t="shared" si="157"/>
        <v>0</v>
      </c>
      <c r="BB382" s="1222">
        <f t="shared" si="164"/>
        <v>0</v>
      </c>
      <c r="BC382"/>
      <c r="BD382" s="877"/>
      <c r="BE382" s="877"/>
      <c r="BF382" s="877"/>
      <c r="BG382" s="877"/>
      <c r="BH382" s="877"/>
      <c r="BI382" s="877"/>
      <c r="BJ382" s="877"/>
      <c r="BK382" s="877"/>
      <c r="BR382" s="1153" t="str">
        <f t="shared" si="152"/>
        <v>►</v>
      </c>
      <c r="BS382" s="1024"/>
      <c r="BT382" s="1024"/>
      <c r="BU382" s="1024"/>
      <c r="BV382" s="1024"/>
      <c r="BW382" s="1024"/>
      <c r="CW382" s="3">
        <v>1</v>
      </c>
    </row>
    <row r="383" spans="12:101" ht="21" customHeight="1">
      <c r="L383" s="120" t="s">
        <v>16</v>
      </c>
      <c r="M383" s="34"/>
      <c r="N383" s="35"/>
      <c r="O383" s="34"/>
      <c r="P383" s="36"/>
      <c r="Q383" s="105"/>
      <c r="R383" s="125"/>
      <c r="S383" s="107"/>
      <c r="T383" s="108"/>
      <c r="U383" s="1290"/>
      <c r="W383" s="111"/>
      <c r="X383" s="112"/>
      <c r="Y383" s="122"/>
      <c r="Z383" s="114"/>
      <c r="AA383" s="127"/>
      <c r="AB383" s="116"/>
      <c r="AC383" s="139"/>
      <c r="AD383" s="1230" t="str">
        <f t="shared" si="167"/>
        <v>►</v>
      </c>
      <c r="AE383" s="1231" t="str">
        <f t="shared" si="151"/>
        <v/>
      </c>
      <c r="AF383" s="1232">
        <f t="shared" si="153"/>
        <v>0</v>
      </c>
      <c r="AG383" s="1252">
        <f t="shared" si="158"/>
        <v>0</v>
      </c>
      <c r="AH383" s="1234">
        <f t="shared" si="159"/>
        <v>0</v>
      </c>
      <c r="AI383" s="1235">
        <f t="shared" si="160"/>
        <v>0</v>
      </c>
      <c r="AJ383" s="1235">
        <f t="shared" si="170"/>
        <v>0</v>
      </c>
      <c r="AK383" s="1253">
        <f t="shared" si="154"/>
        <v>0</v>
      </c>
      <c r="AL383" s="1254">
        <f t="shared" si="171"/>
        <v>0</v>
      </c>
      <c r="AM383" s="1268"/>
      <c r="AN383" s="1255" t="str">
        <f t="shared" si="166"/>
        <v/>
      </c>
      <c r="AO383" s="1256">
        <f t="shared" si="161"/>
        <v>0</v>
      </c>
      <c r="AP383" s="1257">
        <f t="shared" si="155"/>
        <v>0</v>
      </c>
      <c r="AQ383" s="1271" cm="1">
        <f t="array" ref="AQ383">IF(AF383&lt;&gt;1,0,IF(OR(AO383="",N(AO383)&lt;=0.000000001),"",IF(OR(AI383="",N(AI383)&lt;=0.000000001),0,IF(ISNUMBER(AO383),IFERROR(_xlfn.LET(_xlpm.r,_xlfn.XLOOKUP(U383,$BD$15:$BD$62,ROW($BD$15:$BD$62),_xlfn.XLOOKUP(U383,$BE$15:$BE$62,ROW($BE$15:$BE$62),_xlfn.XLOOKUP(U383,$BF$15:$BF$62,ROW($BF$15:$BF$62),""))),_xlpm.p,_xlpm.r-MIN(ROW($BD$15:$BD$62))+1,_xlpm.f,INDEX($BG$15:$BG$62,_xlpm.p),_xlpm.u,INDEX($BH$15:$BH$62,_xlpm.p),_xlpm.s,INDEX($BJ$15:$BJ$62,_xlpm.p),_xlpm.q,N(AO383)/_xlpm.f,IF(_xlpm.q&gt;=_xlpm.s,ROUND(_xlpm.q,1)&amp;" "&amp;U383&amp;" = "&amp;ROUND(_xlpm.q*_xlpm.f,1)&amp;" "&amp;_xlpm.u,ROUND(_xlpm.q,1)&amp;" "&amp;U383)),""),""))))</f>
        <v>0</v>
      </c>
      <c r="AR383" s="1259"/>
      <c r="AS383" s="1256">
        <f t="shared" si="168"/>
        <v>0</v>
      </c>
      <c r="AT383" s="1257" t="str">
        <f t="shared" si="162"/>
        <v/>
      </c>
      <c r="AU383" s="1260">
        <f t="shared" si="165"/>
        <v>0</v>
      </c>
      <c r="AV383" s="1261" t="str">
        <f t="shared" si="163"/>
        <v/>
      </c>
      <c r="AW383" s="1247"/>
      <c r="AX383" s="1262">
        <f t="shared" si="156"/>
        <v>0</v>
      </c>
      <c r="AY383" s="1249" t="str">
        <f t="shared" si="169"/>
        <v/>
      </c>
      <c r="AZ383" s="276" t="s">
        <v>22</v>
      </c>
      <c r="BA383" s="1221">
        <f t="shared" si="157"/>
        <v>0</v>
      </c>
      <c r="BB383" s="1222">
        <f t="shared" si="164"/>
        <v>0</v>
      </c>
      <c r="BC383"/>
      <c r="BD383" s="877"/>
      <c r="BE383" s="877"/>
      <c r="BF383" s="877"/>
      <c r="BG383" s="877"/>
      <c r="BH383" s="877"/>
      <c r="BI383" s="877"/>
      <c r="BJ383" s="877"/>
      <c r="BK383" s="877"/>
      <c r="BR383" s="1153" t="str">
        <f t="shared" si="152"/>
        <v>►</v>
      </c>
      <c r="BS383" s="1024"/>
      <c r="BT383" s="1024"/>
      <c r="BU383" s="1024"/>
      <c r="BV383" s="1024"/>
      <c r="BW383" s="1024"/>
      <c r="CW383" s="3">
        <v>1</v>
      </c>
    </row>
    <row r="384" spans="12:101" ht="21" customHeight="1">
      <c r="L384" s="120" t="s">
        <v>16</v>
      </c>
      <c r="M384" s="34"/>
      <c r="N384" s="35"/>
      <c r="O384" s="34"/>
      <c r="P384" s="36"/>
      <c r="Q384" s="105"/>
      <c r="R384" s="125"/>
      <c r="S384" s="107"/>
      <c r="T384" s="108"/>
      <c r="U384" s="1290"/>
      <c r="W384" s="111"/>
      <c r="X384" s="112"/>
      <c r="Y384" s="122"/>
      <c r="Z384" s="114"/>
      <c r="AA384" s="127"/>
      <c r="AB384" s="116"/>
      <c r="AC384" s="139"/>
      <c r="AD384" s="1230" t="str">
        <f t="shared" si="167"/>
        <v>►</v>
      </c>
      <c r="AE384" s="1231" t="str">
        <f t="shared" ref="AE384:AE447" si="172">IF(TRIM(Q384)="Adresse PC","▼ recette suivante",IF(AI384&gt;0,M384,""))</f>
        <v/>
      </c>
      <c r="AF384" s="1232">
        <f t="shared" si="153"/>
        <v>0</v>
      </c>
      <c r="AG384" s="1252">
        <f t="shared" si="158"/>
        <v>0</v>
      </c>
      <c r="AH384" s="1234">
        <f t="shared" si="159"/>
        <v>0</v>
      </c>
      <c r="AI384" s="1235">
        <f t="shared" si="160"/>
        <v>0</v>
      </c>
      <c r="AJ384" s="1235">
        <f t="shared" si="170"/>
        <v>0</v>
      </c>
      <c r="AK384" s="1237">
        <f t="shared" si="154"/>
        <v>0</v>
      </c>
      <c r="AL384" s="1238">
        <f t="shared" si="171"/>
        <v>0</v>
      </c>
      <c r="AM384" s="1268"/>
      <c r="AN384" s="1240" t="str">
        <f t="shared" si="166"/>
        <v/>
      </c>
      <c r="AO384" s="1241">
        <f t="shared" si="161"/>
        <v>0</v>
      </c>
      <c r="AP384" s="1242">
        <f t="shared" si="155"/>
        <v>0</v>
      </c>
      <c r="AQ384" s="1269" cm="1">
        <f t="array" ref="AQ384">IF(AF384&lt;&gt;1,0,IF(OR(AO384="",N(AO384)&lt;=0.000000001),"",IF(OR(AI384="",N(AI384)&lt;=0.000000001),0,IF(ISNUMBER(AO384),IFERROR(_xlfn.LET(_xlpm.r,_xlfn.XLOOKUP(U384,$BD$15:$BD$62,ROW($BD$15:$BD$62),_xlfn.XLOOKUP(U384,$BE$15:$BE$62,ROW($BE$15:$BE$62),_xlfn.XLOOKUP(U384,$BF$15:$BF$62,ROW($BF$15:$BF$62),""))),_xlpm.p,_xlpm.r-MIN(ROW($BD$15:$BD$62))+1,_xlpm.f,INDEX($BG$15:$BG$62,_xlpm.p),_xlpm.u,INDEX($BH$15:$BH$62,_xlpm.p),_xlpm.s,INDEX($BJ$15:$BJ$62,_xlpm.p),_xlpm.q,N(AO384)/_xlpm.f,IF(_xlpm.q&gt;=_xlpm.s,ROUND(_xlpm.q,1)&amp;" "&amp;U384&amp;" = "&amp;ROUND(_xlpm.q*_xlpm.f,1)&amp;" "&amp;_xlpm.u,ROUND(_xlpm.q,1)&amp;" "&amp;U384)),""),""))))</f>
        <v>0</v>
      </c>
      <c r="AR384" s="1259"/>
      <c r="AS384" s="1241">
        <f t="shared" si="168"/>
        <v>0</v>
      </c>
      <c r="AT384" s="1242" t="str">
        <f t="shared" si="162"/>
        <v/>
      </c>
      <c r="AU384" s="1245">
        <f t="shared" si="165"/>
        <v>0</v>
      </c>
      <c r="AV384" s="1246" t="str">
        <f t="shared" si="163"/>
        <v/>
      </c>
      <c r="AW384" s="1247"/>
      <c r="AX384" s="1248">
        <f t="shared" si="156"/>
        <v>0</v>
      </c>
      <c r="AY384" s="1249" t="str">
        <f t="shared" si="169"/>
        <v/>
      </c>
      <c r="AZ384" s="276" t="s">
        <v>22</v>
      </c>
      <c r="BA384" s="1221">
        <f t="shared" si="157"/>
        <v>0</v>
      </c>
      <c r="BB384" s="1222">
        <f t="shared" si="164"/>
        <v>0</v>
      </c>
      <c r="BC384"/>
      <c r="BD384" s="877"/>
      <c r="BE384" s="877"/>
      <c r="BF384" s="877"/>
      <c r="BG384" s="877"/>
      <c r="BH384" s="877"/>
      <c r="BI384" s="877"/>
      <c r="BJ384" s="877"/>
      <c r="BK384" s="877"/>
      <c r="BR384" s="1153" t="str">
        <f t="shared" si="152"/>
        <v>►</v>
      </c>
      <c r="BS384" s="1024"/>
      <c r="BT384" s="1024"/>
      <c r="BU384" s="1024"/>
      <c r="BV384" s="1024"/>
      <c r="BW384" s="1024"/>
      <c r="CW384" s="3">
        <v>1</v>
      </c>
    </row>
    <row r="385" spans="12:101" ht="21" customHeight="1">
      <c r="L385" s="120" t="s">
        <v>16</v>
      </c>
      <c r="M385" s="34"/>
      <c r="N385" s="35"/>
      <c r="O385" s="34"/>
      <c r="P385" s="36"/>
      <c r="Q385" s="105"/>
      <c r="R385" s="125"/>
      <c r="S385" s="107"/>
      <c r="T385" s="108"/>
      <c r="U385" s="1290"/>
      <c r="W385" s="111"/>
      <c r="X385" s="112"/>
      <c r="Y385" s="122"/>
      <c r="Z385" s="114"/>
      <c r="AA385" s="127"/>
      <c r="AB385" s="116"/>
      <c r="AC385" s="139"/>
      <c r="AD385" s="1230" t="str">
        <f t="shared" si="167"/>
        <v>►</v>
      </c>
      <c r="AE385" s="1231" t="str">
        <f t="shared" si="172"/>
        <v/>
      </c>
      <c r="AF385" s="1232">
        <f t="shared" si="153"/>
        <v>0</v>
      </c>
      <c r="AG385" s="1252">
        <f t="shared" si="158"/>
        <v>0</v>
      </c>
      <c r="AH385" s="1234">
        <f t="shared" si="159"/>
        <v>0</v>
      </c>
      <c r="AI385" s="1235">
        <f t="shared" si="160"/>
        <v>0</v>
      </c>
      <c r="AJ385" s="1235">
        <f t="shared" si="170"/>
        <v>0</v>
      </c>
      <c r="AK385" s="1253">
        <f t="shared" si="154"/>
        <v>0</v>
      </c>
      <c r="AL385" s="1254">
        <f t="shared" si="171"/>
        <v>0</v>
      </c>
      <c r="AM385" s="1268"/>
      <c r="AN385" s="1255" t="str">
        <f t="shared" si="166"/>
        <v/>
      </c>
      <c r="AO385" s="1256">
        <f t="shared" si="161"/>
        <v>0</v>
      </c>
      <c r="AP385" s="1257">
        <f t="shared" si="155"/>
        <v>0</v>
      </c>
      <c r="AQ385" s="1271" cm="1">
        <f t="array" ref="AQ385">IF(AF385&lt;&gt;1,0,IF(OR(AO385="",N(AO385)&lt;=0.000000001),"",IF(OR(AI385="",N(AI385)&lt;=0.000000001),0,IF(ISNUMBER(AO385),IFERROR(_xlfn.LET(_xlpm.r,_xlfn.XLOOKUP(U385,$BD$15:$BD$62,ROW($BD$15:$BD$62),_xlfn.XLOOKUP(U385,$BE$15:$BE$62,ROW($BE$15:$BE$62),_xlfn.XLOOKUP(U385,$BF$15:$BF$62,ROW($BF$15:$BF$62),""))),_xlpm.p,_xlpm.r-MIN(ROW($BD$15:$BD$62))+1,_xlpm.f,INDEX($BG$15:$BG$62,_xlpm.p),_xlpm.u,INDEX($BH$15:$BH$62,_xlpm.p),_xlpm.s,INDEX($BJ$15:$BJ$62,_xlpm.p),_xlpm.q,N(AO385)/_xlpm.f,IF(_xlpm.q&gt;=_xlpm.s,ROUND(_xlpm.q,1)&amp;" "&amp;U385&amp;" = "&amp;ROUND(_xlpm.q*_xlpm.f,1)&amp;" "&amp;_xlpm.u,ROUND(_xlpm.q,1)&amp;" "&amp;U385)),""),""))))</f>
        <v>0</v>
      </c>
      <c r="AR385" s="1259"/>
      <c r="AS385" s="1256">
        <f t="shared" si="168"/>
        <v>0</v>
      </c>
      <c r="AT385" s="1257" t="str">
        <f t="shared" si="162"/>
        <v/>
      </c>
      <c r="AU385" s="1260">
        <f t="shared" si="165"/>
        <v>0</v>
      </c>
      <c r="AV385" s="1261" t="str">
        <f t="shared" si="163"/>
        <v/>
      </c>
      <c r="AW385" s="1247"/>
      <c r="AX385" s="1262">
        <f t="shared" si="156"/>
        <v>0</v>
      </c>
      <c r="AY385" s="1249" t="str">
        <f t="shared" si="169"/>
        <v/>
      </c>
      <c r="AZ385" s="276" t="s">
        <v>22</v>
      </c>
      <c r="BA385" s="1221">
        <f t="shared" si="157"/>
        <v>0</v>
      </c>
      <c r="BB385" s="1222">
        <f t="shared" si="164"/>
        <v>0</v>
      </c>
      <c r="BC385"/>
      <c r="BD385" s="877"/>
      <c r="BE385" s="877"/>
      <c r="BF385" s="877"/>
      <c r="BG385" s="877"/>
      <c r="BH385" s="877"/>
      <c r="BI385" s="877"/>
      <c r="BJ385" s="877"/>
      <c r="BK385" s="877"/>
      <c r="BR385" s="1153" t="str">
        <f t="shared" si="152"/>
        <v>►</v>
      </c>
      <c r="BS385" s="1024"/>
      <c r="BT385" s="1024"/>
      <c r="BU385" s="1024"/>
      <c r="BV385" s="1024"/>
      <c r="BW385" s="1024"/>
      <c r="CW385" s="3">
        <v>1</v>
      </c>
    </row>
    <row r="386" spans="12:101" ht="21" customHeight="1">
      <c r="L386" s="120" t="s">
        <v>16</v>
      </c>
      <c r="M386" s="34"/>
      <c r="N386" s="35"/>
      <c r="O386" s="34"/>
      <c r="P386" s="36"/>
      <c r="Q386" s="105"/>
      <c r="R386" s="125"/>
      <c r="S386" s="107"/>
      <c r="T386" s="108"/>
      <c r="U386" s="1290"/>
      <c r="W386" s="111"/>
      <c r="X386" s="112"/>
      <c r="Y386" s="122"/>
      <c r="Z386" s="114"/>
      <c r="AA386" s="127"/>
      <c r="AB386" s="116"/>
      <c r="AC386" s="139"/>
      <c r="AD386" s="1230" t="str">
        <f t="shared" si="167"/>
        <v>►</v>
      </c>
      <c r="AE386" s="1231" t="str">
        <f t="shared" si="172"/>
        <v/>
      </c>
      <c r="AF386" s="1232">
        <f t="shared" si="153"/>
        <v>0</v>
      </c>
      <c r="AG386" s="1252">
        <f t="shared" si="158"/>
        <v>0</v>
      </c>
      <c r="AH386" s="1234">
        <f t="shared" si="159"/>
        <v>0</v>
      </c>
      <c r="AI386" s="1235">
        <f t="shared" si="160"/>
        <v>0</v>
      </c>
      <c r="AJ386" s="1235">
        <f t="shared" si="170"/>
        <v>0</v>
      </c>
      <c r="AK386" s="1237">
        <f t="shared" si="154"/>
        <v>0</v>
      </c>
      <c r="AL386" s="1238">
        <f t="shared" si="171"/>
        <v>0</v>
      </c>
      <c r="AM386" s="1268"/>
      <c r="AN386" s="1240" t="str">
        <f t="shared" si="166"/>
        <v/>
      </c>
      <c r="AO386" s="1241">
        <f t="shared" si="161"/>
        <v>0</v>
      </c>
      <c r="AP386" s="1242">
        <f t="shared" si="155"/>
        <v>0</v>
      </c>
      <c r="AQ386" s="1269" cm="1">
        <f t="array" ref="AQ386">IF(AF386&lt;&gt;1,0,IF(OR(AO386="",N(AO386)&lt;=0.000000001),"",IF(OR(AI386="",N(AI386)&lt;=0.000000001),0,IF(ISNUMBER(AO386),IFERROR(_xlfn.LET(_xlpm.r,_xlfn.XLOOKUP(U386,$BD$15:$BD$62,ROW($BD$15:$BD$62),_xlfn.XLOOKUP(U386,$BE$15:$BE$62,ROW($BE$15:$BE$62),_xlfn.XLOOKUP(U386,$BF$15:$BF$62,ROW($BF$15:$BF$62),""))),_xlpm.p,_xlpm.r-MIN(ROW($BD$15:$BD$62))+1,_xlpm.f,INDEX($BG$15:$BG$62,_xlpm.p),_xlpm.u,INDEX($BH$15:$BH$62,_xlpm.p),_xlpm.s,INDEX($BJ$15:$BJ$62,_xlpm.p),_xlpm.q,N(AO386)/_xlpm.f,IF(_xlpm.q&gt;=_xlpm.s,ROUND(_xlpm.q,1)&amp;" "&amp;U386&amp;" = "&amp;ROUND(_xlpm.q*_xlpm.f,1)&amp;" "&amp;_xlpm.u,ROUND(_xlpm.q,1)&amp;" "&amp;U386)),""),""))))</f>
        <v>0</v>
      </c>
      <c r="AR386" s="1259"/>
      <c r="AS386" s="1241">
        <f t="shared" si="168"/>
        <v>0</v>
      </c>
      <c r="AT386" s="1242" t="str">
        <f t="shared" si="162"/>
        <v/>
      </c>
      <c r="AU386" s="1245">
        <f t="shared" si="165"/>
        <v>0</v>
      </c>
      <c r="AV386" s="1246" t="str">
        <f t="shared" si="163"/>
        <v/>
      </c>
      <c r="AW386" s="1247"/>
      <c r="AX386" s="1248">
        <f t="shared" si="156"/>
        <v>0</v>
      </c>
      <c r="AY386" s="1249" t="str">
        <f t="shared" si="169"/>
        <v/>
      </c>
      <c r="AZ386" s="276" t="s">
        <v>22</v>
      </c>
      <c r="BA386" s="1221">
        <f t="shared" si="157"/>
        <v>0</v>
      </c>
      <c r="BB386" s="1222">
        <f t="shared" si="164"/>
        <v>0</v>
      </c>
      <c r="BC386"/>
      <c r="BD386" s="877"/>
      <c r="BE386" s="877"/>
      <c r="BF386" s="877"/>
      <c r="BG386" s="877"/>
      <c r="BH386" s="877"/>
      <c r="BI386" s="877"/>
      <c r="BJ386" s="877"/>
      <c r="BK386" s="877"/>
      <c r="BR386" s="1153" t="str">
        <f t="shared" si="152"/>
        <v>►</v>
      </c>
      <c r="BS386" s="1024"/>
      <c r="BT386" s="1024"/>
      <c r="BU386" s="1024"/>
      <c r="BV386" s="1024"/>
      <c r="BW386" s="1024"/>
      <c r="CW386" s="3">
        <v>1</v>
      </c>
    </row>
    <row r="387" spans="12:101" ht="21" customHeight="1">
      <c r="L387" s="120" t="s">
        <v>16</v>
      </c>
      <c r="M387" s="34"/>
      <c r="N387" s="35"/>
      <c r="O387" s="34"/>
      <c r="P387" s="36"/>
      <c r="Q387" s="105"/>
      <c r="R387" s="125"/>
      <c r="S387" s="107"/>
      <c r="T387" s="108"/>
      <c r="U387" s="1290"/>
      <c r="W387" s="111"/>
      <c r="X387" s="112"/>
      <c r="Y387" s="122"/>
      <c r="Z387" s="114"/>
      <c r="AA387" s="127"/>
      <c r="AB387" s="116"/>
      <c r="AC387" s="139"/>
      <c r="AD387" s="1230" t="str">
        <f t="shared" si="167"/>
        <v>►</v>
      </c>
      <c r="AE387" s="1231" t="str">
        <f t="shared" si="172"/>
        <v/>
      </c>
      <c r="AF387" s="1232">
        <f t="shared" si="153"/>
        <v>0</v>
      </c>
      <c r="AG387" s="1252">
        <f t="shared" si="158"/>
        <v>0</v>
      </c>
      <c r="AH387" s="1234">
        <f t="shared" si="159"/>
        <v>0</v>
      </c>
      <c r="AI387" s="1235">
        <f t="shared" si="160"/>
        <v>0</v>
      </c>
      <c r="AJ387" s="1235">
        <f t="shared" si="170"/>
        <v>0</v>
      </c>
      <c r="AK387" s="1253">
        <f t="shared" si="154"/>
        <v>0</v>
      </c>
      <c r="AL387" s="1254">
        <f t="shared" si="171"/>
        <v>0</v>
      </c>
      <c r="AM387" s="1268"/>
      <c r="AN387" s="1255" t="str">
        <f t="shared" si="166"/>
        <v/>
      </c>
      <c r="AO387" s="1256">
        <f t="shared" si="161"/>
        <v>0</v>
      </c>
      <c r="AP387" s="1257">
        <f t="shared" si="155"/>
        <v>0</v>
      </c>
      <c r="AQ387" s="1271" cm="1">
        <f t="array" ref="AQ387">IF(AF387&lt;&gt;1,0,IF(OR(AO387="",N(AO387)&lt;=0.000000001),"",IF(OR(AI387="",N(AI387)&lt;=0.000000001),0,IF(ISNUMBER(AO387),IFERROR(_xlfn.LET(_xlpm.r,_xlfn.XLOOKUP(U387,$BD$15:$BD$62,ROW($BD$15:$BD$62),_xlfn.XLOOKUP(U387,$BE$15:$BE$62,ROW($BE$15:$BE$62),_xlfn.XLOOKUP(U387,$BF$15:$BF$62,ROW($BF$15:$BF$62),""))),_xlpm.p,_xlpm.r-MIN(ROW($BD$15:$BD$62))+1,_xlpm.f,INDEX($BG$15:$BG$62,_xlpm.p),_xlpm.u,INDEX($BH$15:$BH$62,_xlpm.p),_xlpm.s,INDEX($BJ$15:$BJ$62,_xlpm.p),_xlpm.q,N(AO387)/_xlpm.f,IF(_xlpm.q&gt;=_xlpm.s,ROUND(_xlpm.q,1)&amp;" "&amp;U387&amp;" = "&amp;ROUND(_xlpm.q*_xlpm.f,1)&amp;" "&amp;_xlpm.u,ROUND(_xlpm.q,1)&amp;" "&amp;U387)),""),""))))</f>
        <v>0</v>
      </c>
      <c r="AR387" s="1259"/>
      <c r="AS387" s="1256">
        <f t="shared" si="168"/>
        <v>0</v>
      </c>
      <c r="AT387" s="1257" t="str">
        <f t="shared" si="162"/>
        <v/>
      </c>
      <c r="AU387" s="1260">
        <f t="shared" si="165"/>
        <v>0</v>
      </c>
      <c r="AV387" s="1261" t="str">
        <f t="shared" si="163"/>
        <v/>
      </c>
      <c r="AW387" s="1247"/>
      <c r="AX387" s="1262">
        <f t="shared" si="156"/>
        <v>0</v>
      </c>
      <c r="AY387" s="1249" t="str">
        <f t="shared" si="169"/>
        <v/>
      </c>
      <c r="AZ387" s="276" t="s">
        <v>22</v>
      </c>
      <c r="BA387" s="1221">
        <f t="shared" si="157"/>
        <v>0</v>
      </c>
      <c r="BB387" s="1222">
        <f t="shared" si="164"/>
        <v>0</v>
      </c>
      <c r="BC387"/>
      <c r="BD387" s="877"/>
      <c r="BE387" s="877"/>
      <c r="BF387" s="877"/>
      <c r="BG387" s="877"/>
      <c r="BH387" s="877"/>
      <c r="BI387" s="877"/>
      <c r="BJ387" s="877"/>
      <c r="BK387" s="877"/>
      <c r="BR387" s="1153" t="str">
        <f t="shared" si="152"/>
        <v>►</v>
      </c>
      <c r="BS387" s="1024"/>
      <c r="BT387" s="1024"/>
      <c r="BU387" s="1024"/>
      <c r="BV387" s="1024"/>
      <c r="BW387" s="1024"/>
      <c r="CW387" s="3">
        <v>1</v>
      </c>
    </row>
    <row r="388" spans="12:101" ht="21" customHeight="1">
      <c r="L388" s="120" t="s">
        <v>16</v>
      </c>
      <c r="M388" s="34"/>
      <c r="N388" s="35"/>
      <c r="O388" s="34"/>
      <c r="P388" s="36"/>
      <c r="Q388" s="105"/>
      <c r="R388" s="125"/>
      <c r="S388" s="107"/>
      <c r="T388" s="108"/>
      <c r="U388" s="1290"/>
      <c r="W388" s="111"/>
      <c r="X388" s="112"/>
      <c r="Y388" s="122"/>
      <c r="Z388" s="114"/>
      <c r="AA388" s="127"/>
      <c r="AB388" s="116"/>
      <c r="AC388" s="139"/>
      <c r="AD388" s="1230" t="str">
        <f t="shared" si="167"/>
        <v>►</v>
      </c>
      <c r="AE388" s="1231" t="str">
        <f t="shared" si="172"/>
        <v/>
      </c>
      <c r="AF388" s="1232">
        <f t="shared" si="153"/>
        <v>0</v>
      </c>
      <c r="AG388" s="1252">
        <f t="shared" si="158"/>
        <v>0</v>
      </c>
      <c r="AH388" s="1234">
        <f t="shared" si="159"/>
        <v>0</v>
      </c>
      <c r="AI388" s="1235">
        <f t="shared" si="160"/>
        <v>0</v>
      </c>
      <c r="AJ388" s="1235">
        <f t="shared" si="170"/>
        <v>0</v>
      </c>
      <c r="AK388" s="1237">
        <f t="shared" si="154"/>
        <v>0</v>
      </c>
      <c r="AL388" s="1238">
        <f t="shared" si="171"/>
        <v>0</v>
      </c>
      <c r="AM388" s="1268"/>
      <c r="AN388" s="1240" t="str">
        <f t="shared" si="166"/>
        <v/>
      </c>
      <c r="AO388" s="1241">
        <f t="shared" si="161"/>
        <v>0</v>
      </c>
      <c r="AP388" s="1242">
        <f t="shared" si="155"/>
        <v>0</v>
      </c>
      <c r="AQ388" s="1269" cm="1">
        <f t="array" ref="AQ388">IF(AF388&lt;&gt;1,0,IF(OR(AO388="",N(AO388)&lt;=0.000000001),"",IF(OR(AI388="",N(AI388)&lt;=0.000000001),0,IF(ISNUMBER(AO388),IFERROR(_xlfn.LET(_xlpm.r,_xlfn.XLOOKUP(U388,$BD$15:$BD$62,ROW($BD$15:$BD$62),_xlfn.XLOOKUP(U388,$BE$15:$BE$62,ROW($BE$15:$BE$62),_xlfn.XLOOKUP(U388,$BF$15:$BF$62,ROW($BF$15:$BF$62),""))),_xlpm.p,_xlpm.r-MIN(ROW($BD$15:$BD$62))+1,_xlpm.f,INDEX($BG$15:$BG$62,_xlpm.p),_xlpm.u,INDEX($BH$15:$BH$62,_xlpm.p),_xlpm.s,INDEX($BJ$15:$BJ$62,_xlpm.p),_xlpm.q,N(AO388)/_xlpm.f,IF(_xlpm.q&gt;=_xlpm.s,ROUND(_xlpm.q,1)&amp;" "&amp;U388&amp;" = "&amp;ROUND(_xlpm.q*_xlpm.f,1)&amp;" "&amp;_xlpm.u,ROUND(_xlpm.q,1)&amp;" "&amp;U388)),""),""))))</f>
        <v>0</v>
      </c>
      <c r="AR388" s="1259"/>
      <c r="AS388" s="1241">
        <f t="shared" si="168"/>
        <v>0</v>
      </c>
      <c r="AT388" s="1242" t="str">
        <f t="shared" si="162"/>
        <v/>
      </c>
      <c r="AU388" s="1245">
        <f t="shared" si="165"/>
        <v>0</v>
      </c>
      <c r="AV388" s="1246" t="str">
        <f t="shared" si="163"/>
        <v/>
      </c>
      <c r="AW388" s="1247"/>
      <c r="AX388" s="1248">
        <f t="shared" si="156"/>
        <v>0</v>
      </c>
      <c r="AY388" s="1249" t="str">
        <f t="shared" si="169"/>
        <v/>
      </c>
      <c r="AZ388" s="276" t="s">
        <v>22</v>
      </c>
      <c r="BA388" s="1221">
        <f t="shared" si="157"/>
        <v>0</v>
      </c>
      <c r="BB388" s="1222">
        <f t="shared" si="164"/>
        <v>0</v>
      </c>
      <c r="BC388"/>
      <c r="BD388" s="877"/>
      <c r="BE388" s="877"/>
      <c r="BF388" s="877"/>
      <c r="BG388" s="877"/>
      <c r="BH388" s="877"/>
      <c r="BI388" s="877"/>
      <c r="BJ388" s="877"/>
      <c r="BK388" s="877"/>
      <c r="BR388" s="1153" t="str">
        <f t="shared" si="152"/>
        <v>►</v>
      </c>
      <c r="BS388" s="1024"/>
      <c r="BT388" s="1024"/>
      <c r="BU388" s="1024"/>
      <c r="BV388" s="1024"/>
      <c r="BW388" s="1024"/>
      <c r="CW388" s="3">
        <v>1</v>
      </c>
    </row>
    <row r="389" spans="12:101" ht="21" customHeight="1">
      <c r="L389" s="120" t="s">
        <v>16</v>
      </c>
      <c r="M389" s="34"/>
      <c r="N389" s="35"/>
      <c r="O389" s="34"/>
      <c r="P389" s="36"/>
      <c r="Q389" s="105"/>
      <c r="R389" s="125"/>
      <c r="S389" s="107"/>
      <c r="T389" s="108"/>
      <c r="U389" s="1290"/>
      <c r="W389" s="111"/>
      <c r="X389" s="112"/>
      <c r="Y389" s="122"/>
      <c r="Z389" s="114"/>
      <c r="AA389" s="127"/>
      <c r="AB389" s="116"/>
      <c r="AC389" s="139"/>
      <c r="AD389" s="1230" t="str">
        <f t="shared" si="167"/>
        <v>►</v>
      </c>
      <c r="AE389" s="1231" t="str">
        <f t="shared" si="172"/>
        <v/>
      </c>
      <c r="AF389" s="1232">
        <f t="shared" si="153"/>
        <v>0</v>
      </c>
      <c r="AG389" s="1252">
        <f t="shared" si="158"/>
        <v>0</v>
      </c>
      <c r="AH389" s="1234">
        <f t="shared" si="159"/>
        <v>0</v>
      </c>
      <c r="AI389" s="1235">
        <f t="shared" si="160"/>
        <v>0</v>
      </c>
      <c r="AJ389" s="1235">
        <f t="shared" si="170"/>
        <v>0</v>
      </c>
      <c r="AK389" s="1253">
        <f t="shared" si="154"/>
        <v>0</v>
      </c>
      <c r="AL389" s="1254">
        <f t="shared" si="171"/>
        <v>0</v>
      </c>
      <c r="AM389" s="1268"/>
      <c r="AN389" s="1255" t="str">
        <f t="shared" si="166"/>
        <v/>
      </c>
      <c r="AO389" s="1256">
        <f t="shared" si="161"/>
        <v>0</v>
      </c>
      <c r="AP389" s="1257">
        <f t="shared" si="155"/>
        <v>0</v>
      </c>
      <c r="AQ389" s="1271" cm="1">
        <f t="array" ref="AQ389">IF(AF389&lt;&gt;1,0,IF(OR(AO389="",N(AO389)&lt;=0.000000001),"",IF(OR(AI389="",N(AI389)&lt;=0.000000001),0,IF(ISNUMBER(AO389),IFERROR(_xlfn.LET(_xlpm.r,_xlfn.XLOOKUP(U389,$BD$15:$BD$62,ROW($BD$15:$BD$62),_xlfn.XLOOKUP(U389,$BE$15:$BE$62,ROW($BE$15:$BE$62),_xlfn.XLOOKUP(U389,$BF$15:$BF$62,ROW($BF$15:$BF$62),""))),_xlpm.p,_xlpm.r-MIN(ROW($BD$15:$BD$62))+1,_xlpm.f,INDEX($BG$15:$BG$62,_xlpm.p),_xlpm.u,INDEX($BH$15:$BH$62,_xlpm.p),_xlpm.s,INDEX($BJ$15:$BJ$62,_xlpm.p),_xlpm.q,N(AO389)/_xlpm.f,IF(_xlpm.q&gt;=_xlpm.s,ROUND(_xlpm.q,1)&amp;" "&amp;U389&amp;" = "&amp;ROUND(_xlpm.q*_xlpm.f,1)&amp;" "&amp;_xlpm.u,ROUND(_xlpm.q,1)&amp;" "&amp;U389)),""),""))))</f>
        <v>0</v>
      </c>
      <c r="AR389" s="1259"/>
      <c r="AS389" s="1256">
        <f t="shared" si="168"/>
        <v>0</v>
      </c>
      <c r="AT389" s="1257" t="str">
        <f t="shared" si="162"/>
        <v/>
      </c>
      <c r="AU389" s="1260">
        <f t="shared" si="165"/>
        <v>0</v>
      </c>
      <c r="AV389" s="1261" t="str">
        <f t="shared" si="163"/>
        <v/>
      </c>
      <c r="AW389" s="1247"/>
      <c r="AX389" s="1262">
        <f t="shared" si="156"/>
        <v>0</v>
      </c>
      <c r="AY389" s="1249" t="str">
        <f t="shared" si="169"/>
        <v/>
      </c>
      <c r="AZ389" s="276" t="s">
        <v>22</v>
      </c>
      <c r="BA389" s="1221">
        <f t="shared" si="157"/>
        <v>0</v>
      </c>
      <c r="BB389" s="1222">
        <f t="shared" si="164"/>
        <v>0</v>
      </c>
      <c r="BC389"/>
      <c r="BD389" s="877"/>
      <c r="BE389" s="877"/>
      <c r="BF389" s="877"/>
      <c r="BG389" s="877"/>
      <c r="BH389" s="877"/>
      <c r="BI389" s="877"/>
      <c r="BJ389" s="877"/>
      <c r="BK389" s="877"/>
      <c r="BR389" s="1153" t="str">
        <f t="shared" ref="BR389:BR452" si="173">AD389</f>
        <v>►</v>
      </c>
      <c r="BS389" s="1024"/>
      <c r="BT389" s="1024"/>
      <c r="BU389" s="1024"/>
      <c r="BV389" s="1024"/>
      <c r="BW389" s="1024"/>
      <c r="CW389" s="3">
        <v>1</v>
      </c>
    </row>
    <row r="390" spans="12:101" ht="21" customHeight="1">
      <c r="L390" s="120" t="s">
        <v>16</v>
      </c>
      <c r="M390" s="34"/>
      <c r="N390" s="35"/>
      <c r="O390" s="34"/>
      <c r="P390" s="36"/>
      <c r="Q390" s="105"/>
      <c r="R390" s="125"/>
      <c r="S390" s="107"/>
      <c r="T390" s="108"/>
      <c r="U390" s="1290"/>
      <c r="W390" s="111"/>
      <c r="X390" s="112"/>
      <c r="Y390" s="122"/>
      <c r="Z390" s="114"/>
      <c r="AA390" s="127"/>
      <c r="AB390" s="116"/>
      <c r="AC390" s="139"/>
      <c r="AD390" s="1230" t="str">
        <f t="shared" si="167"/>
        <v>►</v>
      </c>
      <c r="AE390" s="1231" t="str">
        <f t="shared" si="172"/>
        <v/>
      </c>
      <c r="AF390" s="1232">
        <f t="shared" si="153"/>
        <v>0</v>
      </c>
      <c r="AG390" s="1252">
        <f t="shared" si="158"/>
        <v>0</v>
      </c>
      <c r="AH390" s="1234">
        <f t="shared" si="159"/>
        <v>0</v>
      </c>
      <c r="AI390" s="1235">
        <f t="shared" si="160"/>
        <v>0</v>
      </c>
      <c r="AJ390" s="1235">
        <f t="shared" si="170"/>
        <v>0</v>
      </c>
      <c r="AK390" s="1237">
        <f t="shared" si="154"/>
        <v>0</v>
      </c>
      <c r="AL390" s="1238">
        <f t="shared" si="171"/>
        <v>0</v>
      </c>
      <c r="AM390" s="1268"/>
      <c r="AN390" s="1240" t="str">
        <f t="shared" si="166"/>
        <v/>
      </c>
      <c r="AO390" s="1241">
        <f t="shared" si="161"/>
        <v>0</v>
      </c>
      <c r="AP390" s="1242">
        <f t="shared" si="155"/>
        <v>0</v>
      </c>
      <c r="AQ390" s="1269" cm="1">
        <f t="array" ref="AQ390">IF(AF390&lt;&gt;1,0,IF(OR(AO390="",N(AO390)&lt;=0.000000001),"",IF(OR(AI390="",N(AI390)&lt;=0.000000001),0,IF(ISNUMBER(AO390),IFERROR(_xlfn.LET(_xlpm.r,_xlfn.XLOOKUP(U390,$BD$15:$BD$62,ROW($BD$15:$BD$62),_xlfn.XLOOKUP(U390,$BE$15:$BE$62,ROW($BE$15:$BE$62),_xlfn.XLOOKUP(U390,$BF$15:$BF$62,ROW($BF$15:$BF$62),""))),_xlpm.p,_xlpm.r-MIN(ROW($BD$15:$BD$62))+1,_xlpm.f,INDEX($BG$15:$BG$62,_xlpm.p),_xlpm.u,INDEX($BH$15:$BH$62,_xlpm.p),_xlpm.s,INDEX($BJ$15:$BJ$62,_xlpm.p),_xlpm.q,N(AO390)/_xlpm.f,IF(_xlpm.q&gt;=_xlpm.s,ROUND(_xlpm.q,1)&amp;" "&amp;U390&amp;" = "&amp;ROUND(_xlpm.q*_xlpm.f,1)&amp;" "&amp;_xlpm.u,ROUND(_xlpm.q,1)&amp;" "&amp;U390)),""),""))))</f>
        <v>0</v>
      </c>
      <c r="AR390" s="1259"/>
      <c r="AS390" s="1241">
        <f t="shared" si="168"/>
        <v>0</v>
      </c>
      <c r="AT390" s="1242" t="str">
        <f t="shared" si="162"/>
        <v/>
      </c>
      <c r="AU390" s="1245">
        <f t="shared" si="165"/>
        <v>0</v>
      </c>
      <c r="AV390" s="1246" t="str">
        <f t="shared" si="163"/>
        <v/>
      </c>
      <c r="AW390" s="1247"/>
      <c r="AX390" s="1248">
        <f t="shared" si="156"/>
        <v>0</v>
      </c>
      <c r="AY390" s="1249" t="str">
        <f t="shared" si="169"/>
        <v/>
      </c>
      <c r="AZ390" s="276" t="s">
        <v>22</v>
      </c>
      <c r="BA390" s="1221">
        <f t="shared" si="157"/>
        <v>0</v>
      </c>
      <c r="BB390" s="1222">
        <f t="shared" si="164"/>
        <v>0</v>
      </c>
      <c r="BC390"/>
      <c r="BD390" s="877"/>
      <c r="BE390" s="877"/>
      <c r="BF390" s="877"/>
      <c r="BG390" s="877"/>
      <c r="BH390" s="877"/>
      <c r="BI390" s="877"/>
      <c r="BJ390" s="877"/>
      <c r="BK390" s="877"/>
      <c r="BR390" s="1153" t="str">
        <f t="shared" si="173"/>
        <v>►</v>
      </c>
      <c r="BS390" s="1024"/>
      <c r="BT390" s="1024"/>
      <c r="BU390" s="1024"/>
      <c r="BV390" s="1024"/>
      <c r="BW390" s="1024"/>
      <c r="CW390" s="3">
        <v>1</v>
      </c>
    </row>
    <row r="391" spans="12:101" ht="21" customHeight="1">
      <c r="L391" s="120" t="s">
        <v>16</v>
      </c>
      <c r="M391" s="34"/>
      <c r="N391" s="35"/>
      <c r="O391" s="34"/>
      <c r="P391" s="36"/>
      <c r="Q391" s="105"/>
      <c r="R391" s="125"/>
      <c r="S391" s="107"/>
      <c r="T391" s="108"/>
      <c r="U391" s="1290"/>
      <c r="W391" s="111"/>
      <c r="X391" s="112"/>
      <c r="Y391" s="122"/>
      <c r="Z391" s="114"/>
      <c r="AA391" s="127"/>
      <c r="AB391" s="116"/>
      <c r="AC391" s="139"/>
      <c r="AD391" s="1230" t="str">
        <f t="shared" si="167"/>
        <v>►</v>
      </c>
      <c r="AE391" s="1231" t="str">
        <f t="shared" si="172"/>
        <v/>
      </c>
      <c r="AF391" s="1232">
        <f t="shared" si="153"/>
        <v>0</v>
      </c>
      <c r="AG391" s="1252">
        <f t="shared" si="158"/>
        <v>0</v>
      </c>
      <c r="AH391" s="1234">
        <f t="shared" si="159"/>
        <v>0</v>
      </c>
      <c r="AI391" s="1235">
        <f t="shared" si="160"/>
        <v>0</v>
      </c>
      <c r="AJ391" s="1235">
        <f t="shared" si="170"/>
        <v>0</v>
      </c>
      <c r="AK391" s="1253">
        <f t="shared" si="154"/>
        <v>0</v>
      </c>
      <c r="AL391" s="1254">
        <f t="shared" si="171"/>
        <v>0</v>
      </c>
      <c r="AM391" s="1268"/>
      <c r="AN391" s="1255" t="str">
        <f t="shared" si="166"/>
        <v/>
      </c>
      <c r="AO391" s="1256">
        <f t="shared" si="161"/>
        <v>0</v>
      </c>
      <c r="AP391" s="1257">
        <f t="shared" si="155"/>
        <v>0</v>
      </c>
      <c r="AQ391" s="1271" cm="1">
        <f t="array" ref="AQ391">IF(AF391&lt;&gt;1,0,IF(OR(AO391="",N(AO391)&lt;=0.000000001),"",IF(OR(AI391="",N(AI391)&lt;=0.000000001),0,IF(ISNUMBER(AO391),IFERROR(_xlfn.LET(_xlpm.r,_xlfn.XLOOKUP(U391,$BD$15:$BD$62,ROW($BD$15:$BD$62),_xlfn.XLOOKUP(U391,$BE$15:$BE$62,ROW($BE$15:$BE$62),_xlfn.XLOOKUP(U391,$BF$15:$BF$62,ROW($BF$15:$BF$62),""))),_xlpm.p,_xlpm.r-MIN(ROW($BD$15:$BD$62))+1,_xlpm.f,INDEX($BG$15:$BG$62,_xlpm.p),_xlpm.u,INDEX($BH$15:$BH$62,_xlpm.p),_xlpm.s,INDEX($BJ$15:$BJ$62,_xlpm.p),_xlpm.q,N(AO391)/_xlpm.f,IF(_xlpm.q&gt;=_xlpm.s,ROUND(_xlpm.q,1)&amp;" "&amp;U391&amp;" = "&amp;ROUND(_xlpm.q*_xlpm.f,1)&amp;" "&amp;_xlpm.u,ROUND(_xlpm.q,1)&amp;" "&amp;U391)),""),""))))</f>
        <v>0</v>
      </c>
      <c r="AR391" s="1259"/>
      <c r="AS391" s="1256">
        <f t="shared" si="168"/>
        <v>0</v>
      </c>
      <c r="AT391" s="1257" t="str">
        <f t="shared" si="162"/>
        <v/>
      </c>
      <c r="AU391" s="1260">
        <f t="shared" si="165"/>
        <v>0</v>
      </c>
      <c r="AV391" s="1261" t="str">
        <f t="shared" si="163"/>
        <v/>
      </c>
      <c r="AW391" s="1247"/>
      <c r="AX391" s="1262">
        <f t="shared" si="156"/>
        <v>0</v>
      </c>
      <c r="AY391" s="1249" t="str">
        <f t="shared" si="169"/>
        <v/>
      </c>
      <c r="AZ391" s="276" t="s">
        <v>22</v>
      </c>
      <c r="BA391" s="1221">
        <f t="shared" si="157"/>
        <v>0</v>
      </c>
      <c r="BB391" s="1222">
        <f t="shared" si="164"/>
        <v>0</v>
      </c>
      <c r="BC391"/>
      <c r="BD391" s="877"/>
      <c r="BE391" s="877"/>
      <c r="BF391" s="877"/>
      <c r="BG391" s="877"/>
      <c r="BH391" s="877"/>
      <c r="BI391" s="877"/>
      <c r="BJ391" s="877"/>
      <c r="BK391" s="877"/>
      <c r="BR391" s="1153" t="str">
        <f t="shared" si="173"/>
        <v>►</v>
      </c>
      <c r="BS391" s="1024"/>
      <c r="BT391" s="1024"/>
      <c r="BU391" s="1024"/>
      <c r="BV391" s="1024"/>
      <c r="BW391" s="1024"/>
      <c r="CW391" s="3">
        <v>1</v>
      </c>
    </row>
    <row r="392" spans="12:101" ht="21" customHeight="1">
      <c r="L392" s="120" t="s">
        <v>16</v>
      </c>
      <c r="M392" s="34"/>
      <c r="N392" s="35"/>
      <c r="O392" s="34"/>
      <c r="P392" s="36"/>
      <c r="Q392" s="105"/>
      <c r="R392" s="125"/>
      <c r="S392" s="107"/>
      <c r="T392" s="108"/>
      <c r="U392" s="1290"/>
      <c r="W392" s="111"/>
      <c r="X392" s="112"/>
      <c r="Y392" s="122"/>
      <c r="Z392" s="114"/>
      <c r="AA392" s="127"/>
      <c r="AB392" s="116"/>
      <c r="AC392" s="139"/>
      <c r="AD392" s="1230" t="str">
        <f t="shared" si="167"/>
        <v>►</v>
      </c>
      <c r="AE392" s="1231" t="str">
        <f t="shared" si="172"/>
        <v/>
      </c>
      <c r="AF392" s="1232">
        <f t="shared" si="153"/>
        <v>0</v>
      </c>
      <c r="AG392" s="1252">
        <f t="shared" si="158"/>
        <v>0</v>
      </c>
      <c r="AH392" s="1234">
        <f t="shared" si="159"/>
        <v>0</v>
      </c>
      <c r="AI392" s="1235">
        <f t="shared" si="160"/>
        <v>0</v>
      </c>
      <c r="AJ392" s="1235">
        <f t="shared" si="170"/>
        <v>0</v>
      </c>
      <c r="AK392" s="1237">
        <f t="shared" si="154"/>
        <v>0</v>
      </c>
      <c r="AL392" s="1238">
        <f t="shared" si="171"/>
        <v>0</v>
      </c>
      <c r="AM392" s="1268"/>
      <c r="AN392" s="1240" t="str">
        <f t="shared" si="166"/>
        <v/>
      </c>
      <c r="AO392" s="1241">
        <f t="shared" si="161"/>
        <v>0</v>
      </c>
      <c r="AP392" s="1242">
        <f t="shared" si="155"/>
        <v>0</v>
      </c>
      <c r="AQ392" s="1269" cm="1">
        <f t="array" ref="AQ392">IF(AF392&lt;&gt;1,0,IF(OR(AO392="",N(AO392)&lt;=0.000000001),"",IF(OR(AI392="",N(AI392)&lt;=0.000000001),0,IF(ISNUMBER(AO392),IFERROR(_xlfn.LET(_xlpm.r,_xlfn.XLOOKUP(U392,$BD$15:$BD$62,ROW($BD$15:$BD$62),_xlfn.XLOOKUP(U392,$BE$15:$BE$62,ROW($BE$15:$BE$62),_xlfn.XLOOKUP(U392,$BF$15:$BF$62,ROW($BF$15:$BF$62),""))),_xlpm.p,_xlpm.r-MIN(ROW($BD$15:$BD$62))+1,_xlpm.f,INDEX($BG$15:$BG$62,_xlpm.p),_xlpm.u,INDEX($BH$15:$BH$62,_xlpm.p),_xlpm.s,INDEX($BJ$15:$BJ$62,_xlpm.p),_xlpm.q,N(AO392)/_xlpm.f,IF(_xlpm.q&gt;=_xlpm.s,ROUND(_xlpm.q,1)&amp;" "&amp;U392&amp;" = "&amp;ROUND(_xlpm.q*_xlpm.f,1)&amp;" "&amp;_xlpm.u,ROUND(_xlpm.q,1)&amp;" "&amp;U392)),""),""))))</f>
        <v>0</v>
      </c>
      <c r="AR392" s="1259"/>
      <c r="AS392" s="1241">
        <f t="shared" si="168"/>
        <v>0</v>
      </c>
      <c r="AT392" s="1242" t="str">
        <f t="shared" si="162"/>
        <v/>
      </c>
      <c r="AU392" s="1245">
        <f t="shared" si="165"/>
        <v>0</v>
      </c>
      <c r="AV392" s="1246" t="str">
        <f t="shared" si="163"/>
        <v/>
      </c>
      <c r="AW392" s="1247"/>
      <c r="AX392" s="1248">
        <f t="shared" si="156"/>
        <v>0</v>
      </c>
      <c r="AY392" s="1249" t="str">
        <f t="shared" si="169"/>
        <v/>
      </c>
      <c r="AZ392" s="276" t="s">
        <v>22</v>
      </c>
      <c r="BA392" s="1221">
        <f t="shared" si="157"/>
        <v>0</v>
      </c>
      <c r="BB392" s="1222">
        <f t="shared" si="164"/>
        <v>0</v>
      </c>
      <c r="BC392"/>
      <c r="BD392" s="877"/>
      <c r="BE392" s="877"/>
      <c r="BF392" s="877"/>
      <c r="BG392" s="877"/>
      <c r="BH392" s="877"/>
      <c r="BI392" s="877"/>
      <c r="BJ392" s="877"/>
      <c r="BK392" s="877"/>
      <c r="BR392" s="1153" t="str">
        <f t="shared" si="173"/>
        <v>►</v>
      </c>
      <c r="BS392" s="1024"/>
      <c r="BT392" s="1024"/>
      <c r="BU392" s="1024"/>
      <c r="BV392" s="1024"/>
      <c r="BW392" s="1024"/>
      <c r="CW392" s="3">
        <v>1</v>
      </c>
    </row>
    <row r="393" spans="12:101" ht="21" customHeight="1">
      <c r="L393" s="120" t="s">
        <v>16</v>
      </c>
      <c r="M393" s="34"/>
      <c r="N393" s="35"/>
      <c r="O393" s="34"/>
      <c r="P393" s="36"/>
      <c r="Q393" s="105"/>
      <c r="R393" s="125"/>
      <c r="S393" s="107"/>
      <c r="T393" s="108"/>
      <c r="U393" s="1290"/>
      <c r="W393" s="111"/>
      <c r="X393" s="112"/>
      <c r="Y393" s="122"/>
      <c r="Z393" s="114"/>
      <c r="AA393" s="127"/>
      <c r="AB393" s="116"/>
      <c r="AC393" s="139"/>
      <c r="AD393" s="1230" t="str">
        <f t="shared" si="167"/>
        <v>►</v>
      </c>
      <c r="AE393" s="1231" t="str">
        <f t="shared" si="172"/>
        <v/>
      </c>
      <c r="AF393" s="1232">
        <f t="shared" si="153"/>
        <v>0</v>
      </c>
      <c r="AG393" s="1252">
        <f t="shared" si="158"/>
        <v>0</v>
      </c>
      <c r="AH393" s="1234">
        <f t="shared" si="159"/>
        <v>0</v>
      </c>
      <c r="AI393" s="1235">
        <f t="shared" si="160"/>
        <v>0</v>
      </c>
      <c r="AJ393" s="1235">
        <f t="shared" si="170"/>
        <v>0</v>
      </c>
      <c r="AK393" s="1253">
        <f t="shared" si="154"/>
        <v>0</v>
      </c>
      <c r="AL393" s="1254">
        <f t="shared" si="171"/>
        <v>0</v>
      </c>
      <c r="AM393" s="1268"/>
      <c r="AN393" s="1255" t="str">
        <f t="shared" si="166"/>
        <v/>
      </c>
      <c r="AO393" s="1256">
        <f t="shared" si="161"/>
        <v>0</v>
      </c>
      <c r="AP393" s="1257">
        <f t="shared" si="155"/>
        <v>0</v>
      </c>
      <c r="AQ393" s="1271" cm="1">
        <f t="array" ref="AQ393">IF(AF393&lt;&gt;1,0,IF(OR(AO393="",N(AO393)&lt;=0.000000001),"",IF(OR(AI393="",N(AI393)&lt;=0.000000001),0,IF(ISNUMBER(AO393),IFERROR(_xlfn.LET(_xlpm.r,_xlfn.XLOOKUP(U393,$BD$15:$BD$62,ROW($BD$15:$BD$62),_xlfn.XLOOKUP(U393,$BE$15:$BE$62,ROW($BE$15:$BE$62),_xlfn.XLOOKUP(U393,$BF$15:$BF$62,ROW($BF$15:$BF$62),""))),_xlpm.p,_xlpm.r-MIN(ROW($BD$15:$BD$62))+1,_xlpm.f,INDEX($BG$15:$BG$62,_xlpm.p),_xlpm.u,INDEX($BH$15:$BH$62,_xlpm.p),_xlpm.s,INDEX($BJ$15:$BJ$62,_xlpm.p),_xlpm.q,N(AO393)/_xlpm.f,IF(_xlpm.q&gt;=_xlpm.s,ROUND(_xlpm.q,1)&amp;" "&amp;U393&amp;" = "&amp;ROUND(_xlpm.q*_xlpm.f,1)&amp;" "&amp;_xlpm.u,ROUND(_xlpm.q,1)&amp;" "&amp;U393)),""),""))))</f>
        <v>0</v>
      </c>
      <c r="AR393" s="1259"/>
      <c r="AS393" s="1256">
        <f t="shared" si="168"/>
        <v>0</v>
      </c>
      <c r="AT393" s="1257" t="str">
        <f t="shared" si="162"/>
        <v/>
      </c>
      <c r="AU393" s="1260">
        <f t="shared" si="165"/>
        <v>0</v>
      </c>
      <c r="AV393" s="1261" t="str">
        <f t="shared" si="163"/>
        <v/>
      </c>
      <c r="AW393" s="1247"/>
      <c r="AX393" s="1262">
        <f t="shared" si="156"/>
        <v>0</v>
      </c>
      <c r="AY393" s="1249" t="str">
        <f t="shared" si="169"/>
        <v/>
      </c>
      <c r="AZ393" s="276" t="s">
        <v>22</v>
      </c>
      <c r="BA393" s="1221">
        <f t="shared" si="157"/>
        <v>0</v>
      </c>
      <c r="BB393" s="1222">
        <f t="shared" si="164"/>
        <v>0</v>
      </c>
      <c r="BC393"/>
      <c r="BD393" s="877"/>
      <c r="BE393" s="877"/>
      <c r="BF393" s="877"/>
      <c r="BG393" s="877"/>
      <c r="BH393" s="877"/>
      <c r="BI393" s="877"/>
      <c r="BJ393" s="877"/>
      <c r="BK393" s="877"/>
      <c r="BR393" s="1153" t="str">
        <f t="shared" si="173"/>
        <v>►</v>
      </c>
      <c r="BS393" s="1024"/>
      <c r="BT393" s="1024"/>
      <c r="BU393" s="1024"/>
      <c r="BV393" s="1024"/>
      <c r="BW393" s="1024"/>
      <c r="CW393" s="3">
        <v>1</v>
      </c>
    </row>
    <row r="394" spans="12:101" ht="21" customHeight="1">
      <c r="L394" s="120" t="s">
        <v>16</v>
      </c>
      <c r="M394" s="34"/>
      <c r="N394" s="35"/>
      <c r="O394" s="34"/>
      <c r="P394" s="36"/>
      <c r="Q394" s="105"/>
      <c r="R394" s="125"/>
      <c r="S394" s="107"/>
      <c r="T394" s="108"/>
      <c r="U394" s="1290"/>
      <c r="W394" s="111"/>
      <c r="X394" s="112"/>
      <c r="Y394" s="122"/>
      <c r="Z394" s="114"/>
      <c r="AA394" s="127"/>
      <c r="AB394" s="116"/>
      <c r="AC394" s="139"/>
      <c r="AD394" s="1230" t="str">
        <f t="shared" si="167"/>
        <v>►</v>
      </c>
      <c r="AE394" s="1231" t="str">
        <f t="shared" si="172"/>
        <v/>
      </c>
      <c r="AF394" s="1232">
        <f t="shared" si="153"/>
        <v>0</v>
      </c>
      <c r="AG394" s="1252">
        <f t="shared" si="158"/>
        <v>0</v>
      </c>
      <c r="AH394" s="1234">
        <f t="shared" si="159"/>
        <v>0</v>
      </c>
      <c r="AI394" s="1235">
        <f t="shared" si="160"/>
        <v>0</v>
      </c>
      <c r="AJ394" s="1235">
        <f t="shared" si="170"/>
        <v>0</v>
      </c>
      <c r="AK394" s="1237">
        <f t="shared" si="154"/>
        <v>0</v>
      </c>
      <c r="AL394" s="1238">
        <f t="shared" si="171"/>
        <v>0</v>
      </c>
      <c r="AM394" s="1268"/>
      <c r="AN394" s="1240" t="str">
        <f t="shared" si="166"/>
        <v/>
      </c>
      <c r="AO394" s="1241">
        <f t="shared" si="161"/>
        <v>0</v>
      </c>
      <c r="AP394" s="1242">
        <f t="shared" si="155"/>
        <v>0</v>
      </c>
      <c r="AQ394" s="1269" cm="1">
        <f t="array" ref="AQ394">IF(AF394&lt;&gt;1,0,IF(OR(AO394="",N(AO394)&lt;=0.000000001),"",IF(OR(AI394="",N(AI394)&lt;=0.000000001),0,IF(ISNUMBER(AO394),IFERROR(_xlfn.LET(_xlpm.r,_xlfn.XLOOKUP(U394,$BD$15:$BD$62,ROW($BD$15:$BD$62),_xlfn.XLOOKUP(U394,$BE$15:$BE$62,ROW($BE$15:$BE$62),_xlfn.XLOOKUP(U394,$BF$15:$BF$62,ROW($BF$15:$BF$62),""))),_xlpm.p,_xlpm.r-MIN(ROW($BD$15:$BD$62))+1,_xlpm.f,INDEX($BG$15:$BG$62,_xlpm.p),_xlpm.u,INDEX($BH$15:$BH$62,_xlpm.p),_xlpm.s,INDEX($BJ$15:$BJ$62,_xlpm.p),_xlpm.q,N(AO394)/_xlpm.f,IF(_xlpm.q&gt;=_xlpm.s,ROUND(_xlpm.q,1)&amp;" "&amp;U394&amp;" = "&amp;ROUND(_xlpm.q*_xlpm.f,1)&amp;" "&amp;_xlpm.u,ROUND(_xlpm.q,1)&amp;" "&amp;U394)),""),""))))</f>
        <v>0</v>
      </c>
      <c r="AR394" s="1259"/>
      <c r="AS394" s="1241">
        <f t="shared" si="168"/>
        <v>0</v>
      </c>
      <c r="AT394" s="1242" t="str">
        <f t="shared" si="162"/>
        <v/>
      </c>
      <c r="AU394" s="1245">
        <f t="shared" si="165"/>
        <v>0</v>
      </c>
      <c r="AV394" s="1246" t="str">
        <f t="shared" si="163"/>
        <v/>
      </c>
      <c r="AW394" s="1247"/>
      <c r="AX394" s="1248">
        <f t="shared" si="156"/>
        <v>0</v>
      </c>
      <c r="AY394" s="1249" t="str">
        <f t="shared" si="169"/>
        <v/>
      </c>
      <c r="AZ394" s="276" t="s">
        <v>22</v>
      </c>
      <c r="BA394" s="1221">
        <f t="shared" si="157"/>
        <v>0</v>
      </c>
      <c r="BB394" s="1222">
        <f t="shared" si="164"/>
        <v>0</v>
      </c>
      <c r="BC394"/>
      <c r="BD394" s="877"/>
      <c r="BE394" s="877"/>
      <c r="BF394" s="877"/>
      <c r="BG394" s="877"/>
      <c r="BH394" s="877"/>
      <c r="BI394" s="877"/>
      <c r="BJ394" s="877"/>
      <c r="BK394" s="877"/>
      <c r="BR394" s="1153" t="str">
        <f t="shared" si="173"/>
        <v>►</v>
      </c>
      <c r="BS394" s="1024"/>
      <c r="BT394" s="1024"/>
      <c r="BU394" s="1024"/>
      <c r="BV394" s="1024"/>
      <c r="BW394" s="1024"/>
      <c r="CW394" s="3">
        <v>1</v>
      </c>
    </row>
    <row r="395" spans="12:101" ht="21" customHeight="1">
      <c r="L395" s="120" t="s">
        <v>16</v>
      </c>
      <c r="M395" s="34"/>
      <c r="N395" s="35"/>
      <c r="O395" s="34"/>
      <c r="P395" s="36"/>
      <c r="Q395" s="105"/>
      <c r="R395" s="125"/>
      <c r="S395" s="107"/>
      <c r="T395" s="108"/>
      <c r="U395" s="1290"/>
      <c r="W395" s="111"/>
      <c r="X395" s="112"/>
      <c r="Y395" s="122"/>
      <c r="Z395" s="114"/>
      <c r="AA395" s="127"/>
      <c r="AB395" s="116"/>
      <c r="AC395" s="139"/>
      <c r="AD395" s="1230" t="str">
        <f t="shared" si="167"/>
        <v>►</v>
      </c>
      <c r="AE395" s="1231" t="str">
        <f t="shared" si="172"/>
        <v/>
      </c>
      <c r="AF395" s="1232">
        <f t="shared" si="153"/>
        <v>0</v>
      </c>
      <c r="AG395" s="1252">
        <f t="shared" si="158"/>
        <v>0</v>
      </c>
      <c r="AH395" s="1234">
        <f t="shared" si="159"/>
        <v>0</v>
      </c>
      <c r="AI395" s="1235">
        <f t="shared" si="160"/>
        <v>0</v>
      </c>
      <c r="AJ395" s="1235">
        <f t="shared" si="170"/>
        <v>0</v>
      </c>
      <c r="AK395" s="1253">
        <f t="shared" si="154"/>
        <v>0</v>
      </c>
      <c r="AL395" s="1254">
        <f t="shared" si="171"/>
        <v>0</v>
      </c>
      <c r="AM395" s="1268"/>
      <c r="AN395" s="1255" t="str">
        <f t="shared" si="166"/>
        <v/>
      </c>
      <c r="AO395" s="1256">
        <f t="shared" si="161"/>
        <v>0</v>
      </c>
      <c r="AP395" s="1257">
        <f t="shared" si="155"/>
        <v>0</v>
      </c>
      <c r="AQ395" s="1271" cm="1">
        <f t="array" ref="AQ395">IF(AF395&lt;&gt;1,0,IF(OR(AO395="",N(AO395)&lt;=0.000000001),"",IF(OR(AI395="",N(AI395)&lt;=0.000000001),0,IF(ISNUMBER(AO395),IFERROR(_xlfn.LET(_xlpm.r,_xlfn.XLOOKUP(U395,$BD$15:$BD$62,ROW($BD$15:$BD$62),_xlfn.XLOOKUP(U395,$BE$15:$BE$62,ROW($BE$15:$BE$62),_xlfn.XLOOKUP(U395,$BF$15:$BF$62,ROW($BF$15:$BF$62),""))),_xlpm.p,_xlpm.r-MIN(ROW($BD$15:$BD$62))+1,_xlpm.f,INDEX($BG$15:$BG$62,_xlpm.p),_xlpm.u,INDEX($BH$15:$BH$62,_xlpm.p),_xlpm.s,INDEX($BJ$15:$BJ$62,_xlpm.p),_xlpm.q,N(AO395)/_xlpm.f,IF(_xlpm.q&gt;=_xlpm.s,ROUND(_xlpm.q,1)&amp;" "&amp;U395&amp;" = "&amp;ROUND(_xlpm.q*_xlpm.f,1)&amp;" "&amp;_xlpm.u,ROUND(_xlpm.q,1)&amp;" "&amp;U395)),""),""))))</f>
        <v>0</v>
      </c>
      <c r="AR395" s="1259"/>
      <c r="AS395" s="1256">
        <f t="shared" si="168"/>
        <v>0</v>
      </c>
      <c r="AT395" s="1257" t="str">
        <f t="shared" si="162"/>
        <v/>
      </c>
      <c r="AU395" s="1260">
        <f t="shared" si="165"/>
        <v>0</v>
      </c>
      <c r="AV395" s="1261" t="str">
        <f t="shared" si="163"/>
        <v/>
      </c>
      <c r="AW395" s="1247"/>
      <c r="AX395" s="1262">
        <f t="shared" si="156"/>
        <v>0</v>
      </c>
      <c r="AY395" s="1249" t="str">
        <f t="shared" si="169"/>
        <v/>
      </c>
      <c r="AZ395" s="276" t="s">
        <v>22</v>
      </c>
      <c r="BA395" s="1221">
        <f t="shared" si="157"/>
        <v>0</v>
      </c>
      <c r="BB395" s="1222">
        <f t="shared" si="164"/>
        <v>0</v>
      </c>
      <c r="BC395"/>
      <c r="BD395" s="877"/>
      <c r="BE395" s="877"/>
      <c r="BF395" s="877"/>
      <c r="BG395" s="877"/>
      <c r="BH395" s="877"/>
      <c r="BI395" s="877"/>
      <c r="BJ395" s="877"/>
      <c r="BK395" s="877"/>
      <c r="BR395" s="1153" t="str">
        <f t="shared" si="173"/>
        <v>►</v>
      </c>
      <c r="BS395" s="1024"/>
      <c r="BT395" s="1024"/>
      <c r="BU395" s="1024"/>
      <c r="BV395" s="1024"/>
      <c r="BW395" s="1024"/>
      <c r="CW395" s="3">
        <v>1</v>
      </c>
    </row>
    <row r="396" spans="12:101" ht="21" customHeight="1">
      <c r="L396" s="120" t="s">
        <v>16</v>
      </c>
      <c r="M396" s="34"/>
      <c r="N396" s="35"/>
      <c r="O396" s="34"/>
      <c r="P396" s="36"/>
      <c r="Q396" s="105"/>
      <c r="R396" s="125"/>
      <c r="S396" s="107"/>
      <c r="T396" s="108"/>
      <c r="U396" s="1290"/>
      <c r="W396" s="111"/>
      <c r="X396" s="112"/>
      <c r="Y396" s="122"/>
      <c r="Z396" s="114"/>
      <c r="AA396" s="127"/>
      <c r="AB396" s="116"/>
      <c r="AC396" s="139"/>
      <c r="AD396" s="1230" t="str">
        <f t="shared" si="167"/>
        <v>►</v>
      </c>
      <c r="AE396" s="1231" t="str">
        <f t="shared" si="172"/>
        <v/>
      </c>
      <c r="AF396" s="1232">
        <f t="shared" si="153"/>
        <v>0</v>
      </c>
      <c r="AG396" s="1252">
        <f t="shared" si="158"/>
        <v>0</v>
      </c>
      <c r="AH396" s="1234">
        <f t="shared" si="159"/>
        <v>0</v>
      </c>
      <c r="AI396" s="1235">
        <f t="shared" si="160"/>
        <v>0</v>
      </c>
      <c r="AJ396" s="1235">
        <f t="shared" si="170"/>
        <v>0</v>
      </c>
      <c r="AK396" s="1237">
        <f t="shared" si="154"/>
        <v>0</v>
      </c>
      <c r="AL396" s="1238">
        <f t="shared" si="171"/>
        <v>0</v>
      </c>
      <c r="AM396" s="1268"/>
      <c r="AN396" s="1240" t="str">
        <f t="shared" si="166"/>
        <v/>
      </c>
      <c r="AO396" s="1241">
        <f t="shared" si="161"/>
        <v>0</v>
      </c>
      <c r="AP396" s="1242">
        <f t="shared" si="155"/>
        <v>0</v>
      </c>
      <c r="AQ396" s="1269" cm="1">
        <f t="array" ref="AQ396">IF(AF396&lt;&gt;1,0,IF(OR(AO396="",N(AO396)&lt;=0.000000001),"",IF(OR(AI396="",N(AI396)&lt;=0.000000001),0,IF(ISNUMBER(AO396),IFERROR(_xlfn.LET(_xlpm.r,_xlfn.XLOOKUP(U396,$BD$15:$BD$62,ROW($BD$15:$BD$62),_xlfn.XLOOKUP(U396,$BE$15:$BE$62,ROW($BE$15:$BE$62),_xlfn.XLOOKUP(U396,$BF$15:$BF$62,ROW($BF$15:$BF$62),""))),_xlpm.p,_xlpm.r-MIN(ROW($BD$15:$BD$62))+1,_xlpm.f,INDEX($BG$15:$BG$62,_xlpm.p),_xlpm.u,INDEX($BH$15:$BH$62,_xlpm.p),_xlpm.s,INDEX($BJ$15:$BJ$62,_xlpm.p),_xlpm.q,N(AO396)/_xlpm.f,IF(_xlpm.q&gt;=_xlpm.s,ROUND(_xlpm.q,1)&amp;" "&amp;U396&amp;" = "&amp;ROUND(_xlpm.q*_xlpm.f,1)&amp;" "&amp;_xlpm.u,ROUND(_xlpm.q,1)&amp;" "&amp;U396)),""),""))))</f>
        <v>0</v>
      </c>
      <c r="AR396" s="1259"/>
      <c r="AS396" s="1241">
        <f t="shared" si="168"/>
        <v>0</v>
      </c>
      <c r="AT396" s="1242" t="str">
        <f t="shared" si="162"/>
        <v/>
      </c>
      <c r="AU396" s="1245">
        <f t="shared" si="165"/>
        <v>0</v>
      </c>
      <c r="AV396" s="1246" t="str">
        <f t="shared" si="163"/>
        <v/>
      </c>
      <c r="AW396" s="1247"/>
      <c r="AX396" s="1248">
        <f t="shared" si="156"/>
        <v>0</v>
      </c>
      <c r="AY396" s="1249" t="str">
        <f t="shared" si="169"/>
        <v/>
      </c>
      <c r="AZ396" s="276" t="s">
        <v>22</v>
      </c>
      <c r="BA396" s="1221">
        <f t="shared" si="157"/>
        <v>0</v>
      </c>
      <c r="BB396" s="1222">
        <f t="shared" si="164"/>
        <v>0</v>
      </c>
      <c r="BC396"/>
      <c r="BD396" s="877"/>
      <c r="BE396" s="877"/>
      <c r="BF396" s="877"/>
      <c r="BG396" s="877"/>
      <c r="BH396" s="877"/>
      <c r="BI396" s="877"/>
      <c r="BJ396" s="877"/>
      <c r="BK396" s="877"/>
      <c r="BR396" s="1153" t="str">
        <f t="shared" si="173"/>
        <v>►</v>
      </c>
      <c r="BS396" s="1024"/>
      <c r="BT396" s="1024"/>
      <c r="BU396" s="1024"/>
      <c r="BV396" s="1024"/>
      <c r="BW396" s="1024"/>
      <c r="CW396" s="3">
        <v>1</v>
      </c>
    </row>
    <row r="397" spans="12:101" ht="21" customHeight="1">
      <c r="L397" s="120" t="s">
        <v>16</v>
      </c>
      <c r="M397" s="34"/>
      <c r="N397" s="35"/>
      <c r="O397" s="34"/>
      <c r="P397" s="36"/>
      <c r="Q397" s="105"/>
      <c r="R397" s="125"/>
      <c r="S397" s="107"/>
      <c r="T397" s="108"/>
      <c r="U397" s="1290"/>
      <c r="W397" s="111"/>
      <c r="X397" s="112"/>
      <c r="Y397" s="122"/>
      <c r="Z397" s="114"/>
      <c r="AA397" s="127"/>
      <c r="AB397" s="116"/>
      <c r="AC397" s="139"/>
      <c r="AD397" s="1230" t="str">
        <f t="shared" si="167"/>
        <v>►</v>
      </c>
      <c r="AE397" s="1231" t="str">
        <f t="shared" si="172"/>
        <v/>
      </c>
      <c r="AF397" s="1232">
        <f t="shared" si="153"/>
        <v>0</v>
      </c>
      <c r="AG397" s="1252">
        <f t="shared" si="158"/>
        <v>0</v>
      </c>
      <c r="AH397" s="1234">
        <f t="shared" si="159"/>
        <v>0</v>
      </c>
      <c r="AI397" s="1235">
        <f t="shared" si="160"/>
        <v>0</v>
      </c>
      <c r="AJ397" s="1235">
        <f t="shared" si="170"/>
        <v>0</v>
      </c>
      <c r="AK397" s="1253">
        <f t="shared" si="154"/>
        <v>0</v>
      </c>
      <c r="AL397" s="1254">
        <f t="shared" si="171"/>
        <v>0</v>
      </c>
      <c r="AM397" s="1268"/>
      <c r="AN397" s="1255" t="str">
        <f t="shared" si="166"/>
        <v/>
      </c>
      <c r="AO397" s="1256">
        <f t="shared" si="161"/>
        <v>0</v>
      </c>
      <c r="AP397" s="1257">
        <f t="shared" si="155"/>
        <v>0</v>
      </c>
      <c r="AQ397" s="1271" cm="1">
        <f t="array" ref="AQ397">IF(AF397&lt;&gt;1,0,IF(OR(AO397="",N(AO397)&lt;=0.000000001),"",IF(OR(AI397="",N(AI397)&lt;=0.000000001),0,IF(ISNUMBER(AO397),IFERROR(_xlfn.LET(_xlpm.r,_xlfn.XLOOKUP(U397,$BD$15:$BD$62,ROW($BD$15:$BD$62),_xlfn.XLOOKUP(U397,$BE$15:$BE$62,ROW($BE$15:$BE$62),_xlfn.XLOOKUP(U397,$BF$15:$BF$62,ROW($BF$15:$BF$62),""))),_xlpm.p,_xlpm.r-MIN(ROW($BD$15:$BD$62))+1,_xlpm.f,INDEX($BG$15:$BG$62,_xlpm.p),_xlpm.u,INDEX($BH$15:$BH$62,_xlpm.p),_xlpm.s,INDEX($BJ$15:$BJ$62,_xlpm.p),_xlpm.q,N(AO397)/_xlpm.f,IF(_xlpm.q&gt;=_xlpm.s,ROUND(_xlpm.q,1)&amp;" "&amp;U397&amp;" = "&amp;ROUND(_xlpm.q*_xlpm.f,1)&amp;" "&amp;_xlpm.u,ROUND(_xlpm.q,1)&amp;" "&amp;U397)),""),""))))</f>
        <v>0</v>
      </c>
      <c r="AR397" s="1259"/>
      <c r="AS397" s="1256">
        <f t="shared" si="168"/>
        <v>0</v>
      </c>
      <c r="AT397" s="1257" t="str">
        <f t="shared" si="162"/>
        <v/>
      </c>
      <c r="AU397" s="1260">
        <f t="shared" si="165"/>
        <v>0</v>
      </c>
      <c r="AV397" s="1261" t="str">
        <f t="shared" si="163"/>
        <v/>
      </c>
      <c r="AW397" s="1247"/>
      <c r="AX397" s="1262">
        <f t="shared" si="156"/>
        <v>0</v>
      </c>
      <c r="AY397" s="1249" t="str">
        <f t="shared" si="169"/>
        <v/>
      </c>
      <c r="AZ397" s="276" t="s">
        <v>22</v>
      </c>
      <c r="BA397" s="1221">
        <f t="shared" si="157"/>
        <v>0</v>
      </c>
      <c r="BB397" s="1222">
        <f t="shared" si="164"/>
        <v>0</v>
      </c>
      <c r="BC397"/>
      <c r="BD397" s="877"/>
      <c r="BE397" s="877"/>
      <c r="BF397" s="877"/>
      <c r="BG397" s="877"/>
      <c r="BH397" s="877"/>
      <c r="BI397" s="877"/>
      <c r="BJ397" s="877"/>
      <c r="BK397" s="877"/>
      <c r="BR397" s="1153" t="str">
        <f t="shared" si="173"/>
        <v>►</v>
      </c>
      <c r="BS397" s="1024"/>
      <c r="BT397" s="1024"/>
      <c r="BU397" s="1024"/>
      <c r="BV397" s="1024"/>
      <c r="BW397" s="1024"/>
      <c r="CW397" s="3">
        <v>1</v>
      </c>
    </row>
    <row r="398" spans="12:101" ht="21" customHeight="1">
      <c r="L398" s="120" t="s">
        <v>16</v>
      </c>
      <c r="M398" s="34"/>
      <c r="N398" s="35"/>
      <c r="O398" s="34"/>
      <c r="P398" s="36"/>
      <c r="Q398" s="105"/>
      <c r="R398" s="125"/>
      <c r="S398" s="107"/>
      <c r="T398" s="108"/>
      <c r="U398" s="1290"/>
      <c r="W398" s="111"/>
      <c r="X398" s="112"/>
      <c r="Y398" s="122"/>
      <c r="Z398" s="114"/>
      <c r="AA398" s="127"/>
      <c r="AB398" s="116"/>
      <c r="AC398" s="139"/>
      <c r="AD398" s="1230" t="str">
        <f t="shared" si="167"/>
        <v>►</v>
      </c>
      <c r="AE398" s="1231" t="str">
        <f t="shared" si="172"/>
        <v/>
      </c>
      <c r="AF398" s="1232">
        <f t="shared" si="153"/>
        <v>0</v>
      </c>
      <c r="AG398" s="1252">
        <f t="shared" si="158"/>
        <v>0</v>
      </c>
      <c r="AH398" s="1234">
        <f t="shared" si="159"/>
        <v>0</v>
      </c>
      <c r="AI398" s="1235">
        <f t="shared" si="160"/>
        <v>0</v>
      </c>
      <c r="AJ398" s="1235">
        <f t="shared" si="170"/>
        <v>0</v>
      </c>
      <c r="AK398" s="1237">
        <f t="shared" si="154"/>
        <v>0</v>
      </c>
      <c r="AL398" s="1238">
        <f t="shared" si="171"/>
        <v>0</v>
      </c>
      <c r="AM398" s="1268"/>
      <c r="AN398" s="1240" t="str">
        <f t="shared" si="166"/>
        <v/>
      </c>
      <c r="AO398" s="1241">
        <f t="shared" si="161"/>
        <v>0</v>
      </c>
      <c r="AP398" s="1242">
        <f t="shared" si="155"/>
        <v>0</v>
      </c>
      <c r="AQ398" s="1269" cm="1">
        <f t="array" ref="AQ398">IF(AF398&lt;&gt;1,0,IF(OR(AO398="",N(AO398)&lt;=0.000000001),"",IF(OR(AI398="",N(AI398)&lt;=0.000000001),0,IF(ISNUMBER(AO398),IFERROR(_xlfn.LET(_xlpm.r,_xlfn.XLOOKUP(U398,$BD$15:$BD$62,ROW($BD$15:$BD$62),_xlfn.XLOOKUP(U398,$BE$15:$BE$62,ROW($BE$15:$BE$62),_xlfn.XLOOKUP(U398,$BF$15:$BF$62,ROW($BF$15:$BF$62),""))),_xlpm.p,_xlpm.r-MIN(ROW($BD$15:$BD$62))+1,_xlpm.f,INDEX($BG$15:$BG$62,_xlpm.p),_xlpm.u,INDEX($BH$15:$BH$62,_xlpm.p),_xlpm.s,INDEX($BJ$15:$BJ$62,_xlpm.p),_xlpm.q,N(AO398)/_xlpm.f,IF(_xlpm.q&gt;=_xlpm.s,ROUND(_xlpm.q,1)&amp;" "&amp;U398&amp;" = "&amp;ROUND(_xlpm.q*_xlpm.f,1)&amp;" "&amp;_xlpm.u,ROUND(_xlpm.q,1)&amp;" "&amp;U398)),""),""))))</f>
        <v>0</v>
      </c>
      <c r="AR398" s="1259"/>
      <c r="AS398" s="1241">
        <f t="shared" si="168"/>
        <v>0</v>
      </c>
      <c r="AT398" s="1242" t="str">
        <f t="shared" si="162"/>
        <v/>
      </c>
      <c r="AU398" s="1245">
        <f t="shared" si="165"/>
        <v>0</v>
      </c>
      <c r="AV398" s="1246" t="str">
        <f t="shared" si="163"/>
        <v/>
      </c>
      <c r="AW398" s="1247"/>
      <c r="AX398" s="1248">
        <f t="shared" si="156"/>
        <v>0</v>
      </c>
      <c r="AY398" s="1249" t="str">
        <f t="shared" si="169"/>
        <v/>
      </c>
      <c r="AZ398" s="276" t="s">
        <v>22</v>
      </c>
      <c r="BA398" s="1221">
        <f t="shared" si="157"/>
        <v>0</v>
      </c>
      <c r="BB398" s="1222">
        <f t="shared" si="164"/>
        <v>0</v>
      </c>
      <c r="BC398"/>
      <c r="BD398" s="877"/>
      <c r="BE398" s="877"/>
      <c r="BF398" s="877"/>
      <c r="BG398" s="877"/>
      <c r="BH398" s="877"/>
      <c r="BI398" s="877"/>
      <c r="BJ398" s="877"/>
      <c r="BK398" s="877"/>
      <c r="BR398" s="1153" t="str">
        <f t="shared" si="173"/>
        <v>►</v>
      </c>
      <c r="BS398" s="1024"/>
      <c r="BT398" s="1024"/>
      <c r="BU398" s="1024"/>
      <c r="BV398" s="1024"/>
      <c r="BW398" s="1024"/>
      <c r="CW398" s="3">
        <v>1</v>
      </c>
    </row>
    <row r="399" spans="12:101" ht="21" customHeight="1">
      <c r="L399" s="120" t="s">
        <v>16</v>
      </c>
      <c r="M399" s="34"/>
      <c r="N399" s="35"/>
      <c r="O399" s="34"/>
      <c r="P399" s="36"/>
      <c r="Q399" s="105"/>
      <c r="R399" s="125"/>
      <c r="S399" s="107"/>
      <c r="T399" s="108"/>
      <c r="U399" s="1290"/>
      <c r="W399" s="111"/>
      <c r="X399" s="112"/>
      <c r="Y399" s="122"/>
      <c r="Z399" s="114"/>
      <c r="AA399" s="127"/>
      <c r="AB399" s="116"/>
      <c r="AC399" s="139"/>
      <c r="AD399" s="1230" t="str">
        <f t="shared" si="167"/>
        <v>►</v>
      </c>
      <c r="AE399" s="1231" t="str">
        <f t="shared" si="172"/>
        <v/>
      </c>
      <c r="AF399" s="1232">
        <f t="shared" si="153"/>
        <v>0</v>
      </c>
      <c r="AG399" s="1252">
        <f t="shared" si="158"/>
        <v>0</v>
      </c>
      <c r="AH399" s="1234">
        <f t="shared" si="159"/>
        <v>0</v>
      </c>
      <c r="AI399" s="1235">
        <f t="shared" si="160"/>
        <v>0</v>
      </c>
      <c r="AJ399" s="1235">
        <f t="shared" si="170"/>
        <v>0</v>
      </c>
      <c r="AK399" s="1253">
        <f t="shared" si="154"/>
        <v>0</v>
      </c>
      <c r="AL399" s="1254">
        <f t="shared" si="171"/>
        <v>0</v>
      </c>
      <c r="AM399" s="1268"/>
      <c r="AN399" s="1255" t="str">
        <f t="shared" si="166"/>
        <v/>
      </c>
      <c r="AO399" s="1256">
        <f t="shared" si="161"/>
        <v>0</v>
      </c>
      <c r="AP399" s="1257">
        <f t="shared" si="155"/>
        <v>0</v>
      </c>
      <c r="AQ399" s="1271" cm="1">
        <f t="array" ref="AQ399">IF(AF399&lt;&gt;1,0,IF(OR(AO399="",N(AO399)&lt;=0.000000001),"",IF(OR(AI399="",N(AI399)&lt;=0.000000001),0,IF(ISNUMBER(AO399),IFERROR(_xlfn.LET(_xlpm.r,_xlfn.XLOOKUP(U399,$BD$15:$BD$62,ROW($BD$15:$BD$62),_xlfn.XLOOKUP(U399,$BE$15:$BE$62,ROW($BE$15:$BE$62),_xlfn.XLOOKUP(U399,$BF$15:$BF$62,ROW($BF$15:$BF$62),""))),_xlpm.p,_xlpm.r-MIN(ROW($BD$15:$BD$62))+1,_xlpm.f,INDEX($BG$15:$BG$62,_xlpm.p),_xlpm.u,INDEX($BH$15:$BH$62,_xlpm.p),_xlpm.s,INDEX($BJ$15:$BJ$62,_xlpm.p),_xlpm.q,N(AO399)/_xlpm.f,IF(_xlpm.q&gt;=_xlpm.s,ROUND(_xlpm.q,1)&amp;" "&amp;U399&amp;" = "&amp;ROUND(_xlpm.q*_xlpm.f,1)&amp;" "&amp;_xlpm.u,ROUND(_xlpm.q,1)&amp;" "&amp;U399)),""),""))))</f>
        <v>0</v>
      </c>
      <c r="AR399" s="1259"/>
      <c r="AS399" s="1256">
        <f t="shared" si="168"/>
        <v>0</v>
      </c>
      <c r="AT399" s="1257" t="str">
        <f t="shared" si="162"/>
        <v/>
      </c>
      <c r="AU399" s="1260">
        <f t="shared" si="165"/>
        <v>0</v>
      </c>
      <c r="AV399" s="1261" t="str">
        <f t="shared" si="163"/>
        <v/>
      </c>
      <c r="AW399" s="1247"/>
      <c r="AX399" s="1262">
        <f t="shared" si="156"/>
        <v>0</v>
      </c>
      <c r="AY399" s="1249" t="str">
        <f t="shared" si="169"/>
        <v/>
      </c>
      <c r="AZ399" s="276" t="s">
        <v>22</v>
      </c>
      <c r="BA399" s="1221">
        <f t="shared" si="157"/>
        <v>0</v>
      </c>
      <c r="BB399" s="1222">
        <f t="shared" si="164"/>
        <v>0</v>
      </c>
      <c r="BC399"/>
      <c r="BD399" s="877"/>
      <c r="BE399" s="877"/>
      <c r="BF399" s="877"/>
      <c r="BG399" s="877"/>
      <c r="BH399" s="877"/>
      <c r="BI399" s="877"/>
      <c r="BJ399" s="877"/>
      <c r="BK399" s="877"/>
      <c r="BR399" s="1153" t="str">
        <f t="shared" si="173"/>
        <v>►</v>
      </c>
      <c r="BS399" s="1024"/>
      <c r="BT399" s="1024"/>
      <c r="BU399" s="1024"/>
      <c r="BV399" s="1024"/>
      <c r="BW399" s="1024"/>
      <c r="CW399" s="3">
        <v>1</v>
      </c>
    </row>
    <row r="400" spans="12:101" ht="21" customHeight="1">
      <c r="L400" s="120" t="s">
        <v>16</v>
      </c>
      <c r="M400" s="34"/>
      <c r="N400" s="35"/>
      <c r="O400" s="34"/>
      <c r="P400" s="36"/>
      <c r="Q400" s="105"/>
      <c r="R400" s="125"/>
      <c r="S400" s="107"/>
      <c r="T400" s="108"/>
      <c r="U400" s="1290"/>
      <c r="W400" s="111"/>
      <c r="X400" s="112"/>
      <c r="Y400" s="122"/>
      <c r="Z400" s="114"/>
      <c r="AA400" s="127"/>
      <c r="AB400" s="116"/>
      <c r="AC400" s="139"/>
      <c r="AD400" s="1230" t="str">
        <f t="shared" si="167"/>
        <v>►</v>
      </c>
      <c r="AE400" s="1231" t="str">
        <f t="shared" si="172"/>
        <v/>
      </c>
      <c r="AF400" s="1232">
        <f t="shared" si="153"/>
        <v>0</v>
      </c>
      <c r="AG400" s="1252">
        <f t="shared" si="158"/>
        <v>0</v>
      </c>
      <c r="AH400" s="1234">
        <f t="shared" si="159"/>
        <v>0</v>
      </c>
      <c r="AI400" s="1235">
        <f t="shared" si="160"/>
        <v>0</v>
      </c>
      <c r="AJ400" s="1235">
        <f t="shared" si="170"/>
        <v>0</v>
      </c>
      <c r="AK400" s="1237">
        <f t="shared" si="154"/>
        <v>0</v>
      </c>
      <c r="AL400" s="1238">
        <f t="shared" si="171"/>
        <v>0</v>
      </c>
      <c r="AM400" s="1268"/>
      <c r="AN400" s="1240" t="str">
        <f t="shared" si="166"/>
        <v/>
      </c>
      <c r="AO400" s="1241">
        <f t="shared" si="161"/>
        <v>0</v>
      </c>
      <c r="AP400" s="1242">
        <f t="shared" si="155"/>
        <v>0</v>
      </c>
      <c r="AQ400" s="1269" cm="1">
        <f t="array" ref="AQ400">IF(AF400&lt;&gt;1,0,IF(OR(AO400="",N(AO400)&lt;=0.000000001),"",IF(OR(AI400="",N(AI400)&lt;=0.000000001),0,IF(ISNUMBER(AO400),IFERROR(_xlfn.LET(_xlpm.r,_xlfn.XLOOKUP(U400,$BD$15:$BD$62,ROW($BD$15:$BD$62),_xlfn.XLOOKUP(U400,$BE$15:$BE$62,ROW($BE$15:$BE$62),_xlfn.XLOOKUP(U400,$BF$15:$BF$62,ROW($BF$15:$BF$62),""))),_xlpm.p,_xlpm.r-MIN(ROW($BD$15:$BD$62))+1,_xlpm.f,INDEX($BG$15:$BG$62,_xlpm.p),_xlpm.u,INDEX($BH$15:$BH$62,_xlpm.p),_xlpm.s,INDEX($BJ$15:$BJ$62,_xlpm.p),_xlpm.q,N(AO400)/_xlpm.f,IF(_xlpm.q&gt;=_xlpm.s,ROUND(_xlpm.q,1)&amp;" "&amp;U400&amp;" = "&amp;ROUND(_xlpm.q*_xlpm.f,1)&amp;" "&amp;_xlpm.u,ROUND(_xlpm.q,1)&amp;" "&amp;U400)),""),""))))</f>
        <v>0</v>
      </c>
      <c r="AR400" s="1259"/>
      <c r="AS400" s="1241">
        <f t="shared" si="168"/>
        <v>0</v>
      </c>
      <c r="AT400" s="1242" t="str">
        <f t="shared" si="162"/>
        <v/>
      </c>
      <c r="AU400" s="1245">
        <f t="shared" si="165"/>
        <v>0</v>
      </c>
      <c r="AV400" s="1246" t="str">
        <f t="shared" si="163"/>
        <v/>
      </c>
      <c r="AW400" s="1247"/>
      <c r="AX400" s="1248">
        <f t="shared" si="156"/>
        <v>0</v>
      </c>
      <c r="AY400" s="1249" t="str">
        <f t="shared" si="169"/>
        <v/>
      </c>
      <c r="AZ400" s="276" t="s">
        <v>22</v>
      </c>
      <c r="BA400" s="1221">
        <f t="shared" si="157"/>
        <v>0</v>
      </c>
      <c r="BB400" s="1222">
        <f t="shared" si="164"/>
        <v>0</v>
      </c>
      <c r="BC400"/>
      <c r="BD400" s="877"/>
      <c r="BE400" s="877"/>
      <c r="BF400" s="877"/>
      <c r="BG400" s="877"/>
      <c r="BH400" s="877"/>
      <c r="BI400" s="877"/>
      <c r="BJ400" s="877"/>
      <c r="BK400" s="877"/>
      <c r="BR400" s="1153" t="str">
        <f t="shared" si="173"/>
        <v>►</v>
      </c>
      <c r="BS400" s="1024"/>
      <c r="BT400" s="1024"/>
      <c r="BU400" s="1024"/>
      <c r="BV400" s="1024"/>
      <c r="BW400" s="1024"/>
      <c r="CW400" s="3">
        <v>1</v>
      </c>
    </row>
    <row r="401" spans="12:101" ht="21" customHeight="1">
      <c r="L401" s="120" t="s">
        <v>16</v>
      </c>
      <c r="M401" s="34"/>
      <c r="N401" s="35"/>
      <c r="O401" s="34"/>
      <c r="P401" s="36"/>
      <c r="Q401" s="105"/>
      <c r="R401" s="125"/>
      <c r="S401" s="107"/>
      <c r="T401" s="108"/>
      <c r="U401" s="1290"/>
      <c r="W401" s="111"/>
      <c r="X401" s="112"/>
      <c r="Y401" s="122"/>
      <c r="Z401" s="114"/>
      <c r="AA401" s="127"/>
      <c r="AB401" s="116"/>
      <c r="AC401" s="139"/>
      <c r="AD401" s="1230" t="str">
        <f t="shared" si="167"/>
        <v>►</v>
      </c>
      <c r="AE401" s="1231" t="str">
        <f t="shared" si="172"/>
        <v/>
      </c>
      <c r="AF401" s="1232">
        <f t="shared" si="153"/>
        <v>0</v>
      </c>
      <c r="AG401" s="1252">
        <f t="shared" si="158"/>
        <v>0</v>
      </c>
      <c r="AH401" s="1234">
        <f t="shared" si="159"/>
        <v>0</v>
      </c>
      <c r="AI401" s="1235">
        <f t="shared" si="160"/>
        <v>0</v>
      </c>
      <c r="AJ401" s="1235">
        <f t="shared" si="170"/>
        <v>0</v>
      </c>
      <c r="AK401" s="1253">
        <f t="shared" si="154"/>
        <v>0</v>
      </c>
      <c r="AL401" s="1254">
        <f t="shared" si="171"/>
        <v>0</v>
      </c>
      <c r="AM401" s="1268"/>
      <c r="AN401" s="1255" t="str">
        <f t="shared" si="166"/>
        <v/>
      </c>
      <c r="AO401" s="1256">
        <f t="shared" si="161"/>
        <v>0</v>
      </c>
      <c r="AP401" s="1257">
        <f t="shared" si="155"/>
        <v>0</v>
      </c>
      <c r="AQ401" s="1271" cm="1">
        <f t="array" ref="AQ401">IF(AF401&lt;&gt;1,0,IF(OR(AO401="",N(AO401)&lt;=0.000000001),"",IF(OR(AI401="",N(AI401)&lt;=0.000000001),0,IF(ISNUMBER(AO401),IFERROR(_xlfn.LET(_xlpm.r,_xlfn.XLOOKUP(U401,$BD$15:$BD$62,ROW($BD$15:$BD$62),_xlfn.XLOOKUP(U401,$BE$15:$BE$62,ROW($BE$15:$BE$62),_xlfn.XLOOKUP(U401,$BF$15:$BF$62,ROW($BF$15:$BF$62),""))),_xlpm.p,_xlpm.r-MIN(ROW($BD$15:$BD$62))+1,_xlpm.f,INDEX($BG$15:$BG$62,_xlpm.p),_xlpm.u,INDEX($BH$15:$BH$62,_xlpm.p),_xlpm.s,INDEX($BJ$15:$BJ$62,_xlpm.p),_xlpm.q,N(AO401)/_xlpm.f,IF(_xlpm.q&gt;=_xlpm.s,ROUND(_xlpm.q,1)&amp;" "&amp;U401&amp;" = "&amp;ROUND(_xlpm.q*_xlpm.f,1)&amp;" "&amp;_xlpm.u,ROUND(_xlpm.q,1)&amp;" "&amp;U401)),""),""))))</f>
        <v>0</v>
      </c>
      <c r="AR401" s="1259"/>
      <c r="AS401" s="1256">
        <f t="shared" si="168"/>
        <v>0</v>
      </c>
      <c r="AT401" s="1257" t="str">
        <f t="shared" si="162"/>
        <v/>
      </c>
      <c r="AU401" s="1260">
        <f t="shared" si="165"/>
        <v>0</v>
      </c>
      <c r="AV401" s="1261" t="str">
        <f t="shared" si="163"/>
        <v/>
      </c>
      <c r="AW401" s="1247"/>
      <c r="AX401" s="1262">
        <f t="shared" si="156"/>
        <v>0</v>
      </c>
      <c r="AY401" s="1249" t="str">
        <f t="shared" si="169"/>
        <v/>
      </c>
      <c r="AZ401" s="276" t="s">
        <v>22</v>
      </c>
      <c r="BA401" s="1221">
        <f t="shared" si="157"/>
        <v>0</v>
      </c>
      <c r="BB401" s="1222">
        <f t="shared" si="164"/>
        <v>0</v>
      </c>
      <c r="BC401"/>
      <c r="BD401" s="877"/>
      <c r="BE401" s="877"/>
      <c r="BF401" s="877"/>
      <c r="BG401" s="877"/>
      <c r="BH401" s="877"/>
      <c r="BI401" s="877"/>
      <c r="BJ401" s="877"/>
      <c r="BK401" s="877"/>
      <c r="BR401" s="1153" t="str">
        <f t="shared" si="173"/>
        <v>►</v>
      </c>
      <c r="BS401" s="1024"/>
      <c r="BT401" s="1024"/>
      <c r="BU401" s="1024"/>
      <c r="BV401" s="1024"/>
      <c r="BW401" s="1024"/>
      <c r="CW401" s="3">
        <v>1</v>
      </c>
    </row>
    <row r="402" spans="12:101" ht="21" customHeight="1">
      <c r="L402" s="120" t="s">
        <v>16</v>
      </c>
      <c r="M402" s="34"/>
      <c r="N402" s="35"/>
      <c r="O402" s="34"/>
      <c r="P402" s="36"/>
      <c r="Q402" s="105"/>
      <c r="R402" s="125"/>
      <c r="S402" s="107"/>
      <c r="T402" s="108"/>
      <c r="U402" s="1290"/>
      <c r="W402" s="111"/>
      <c r="X402" s="112"/>
      <c r="Y402" s="122"/>
      <c r="Z402" s="114"/>
      <c r="AA402" s="127"/>
      <c r="AB402" s="116"/>
      <c r="AC402" s="139"/>
      <c r="AD402" s="1230" t="str">
        <f t="shared" si="167"/>
        <v>►</v>
      </c>
      <c r="AE402" s="1231" t="str">
        <f t="shared" si="172"/>
        <v/>
      </c>
      <c r="AF402" s="1232">
        <f t="shared" si="153"/>
        <v>0</v>
      </c>
      <c r="AG402" s="1252">
        <f t="shared" si="158"/>
        <v>0</v>
      </c>
      <c r="AH402" s="1234">
        <f t="shared" si="159"/>
        <v>0</v>
      </c>
      <c r="AI402" s="1235">
        <f t="shared" si="160"/>
        <v>0</v>
      </c>
      <c r="AJ402" s="1235">
        <f t="shared" si="170"/>
        <v>0</v>
      </c>
      <c r="AK402" s="1237">
        <f t="shared" si="154"/>
        <v>0</v>
      </c>
      <c r="AL402" s="1238">
        <f t="shared" si="171"/>
        <v>0</v>
      </c>
      <c r="AM402" s="1268"/>
      <c r="AN402" s="1240" t="str">
        <f t="shared" si="166"/>
        <v/>
      </c>
      <c r="AO402" s="1241">
        <f t="shared" si="161"/>
        <v>0</v>
      </c>
      <c r="AP402" s="1242">
        <f t="shared" si="155"/>
        <v>0</v>
      </c>
      <c r="AQ402" s="1269" cm="1">
        <f t="array" ref="AQ402">IF(AF402&lt;&gt;1,0,IF(OR(AO402="",N(AO402)&lt;=0.000000001),"",IF(OR(AI402="",N(AI402)&lt;=0.000000001),0,IF(ISNUMBER(AO402),IFERROR(_xlfn.LET(_xlpm.r,_xlfn.XLOOKUP(U402,$BD$15:$BD$62,ROW($BD$15:$BD$62),_xlfn.XLOOKUP(U402,$BE$15:$BE$62,ROW($BE$15:$BE$62),_xlfn.XLOOKUP(U402,$BF$15:$BF$62,ROW($BF$15:$BF$62),""))),_xlpm.p,_xlpm.r-MIN(ROW($BD$15:$BD$62))+1,_xlpm.f,INDEX($BG$15:$BG$62,_xlpm.p),_xlpm.u,INDEX($BH$15:$BH$62,_xlpm.p),_xlpm.s,INDEX($BJ$15:$BJ$62,_xlpm.p),_xlpm.q,N(AO402)/_xlpm.f,IF(_xlpm.q&gt;=_xlpm.s,ROUND(_xlpm.q,1)&amp;" "&amp;U402&amp;" = "&amp;ROUND(_xlpm.q*_xlpm.f,1)&amp;" "&amp;_xlpm.u,ROUND(_xlpm.q,1)&amp;" "&amp;U402)),""),""))))</f>
        <v>0</v>
      </c>
      <c r="AR402" s="1259"/>
      <c r="AS402" s="1241">
        <f t="shared" si="168"/>
        <v>0</v>
      </c>
      <c r="AT402" s="1242" t="str">
        <f t="shared" si="162"/>
        <v/>
      </c>
      <c r="AU402" s="1245">
        <f t="shared" si="165"/>
        <v>0</v>
      </c>
      <c r="AV402" s="1246" t="str">
        <f t="shared" si="163"/>
        <v/>
      </c>
      <c r="AW402" s="1247"/>
      <c r="AX402" s="1248">
        <f t="shared" si="156"/>
        <v>0</v>
      </c>
      <c r="AY402" s="1249" t="str">
        <f t="shared" si="169"/>
        <v/>
      </c>
      <c r="AZ402" s="276" t="s">
        <v>22</v>
      </c>
      <c r="BA402" s="1221">
        <f t="shared" si="157"/>
        <v>0</v>
      </c>
      <c r="BB402" s="1222">
        <f t="shared" si="164"/>
        <v>0</v>
      </c>
      <c r="BC402"/>
      <c r="BD402" s="877"/>
      <c r="BE402" s="877"/>
      <c r="BF402" s="877"/>
      <c r="BG402" s="877"/>
      <c r="BH402" s="877"/>
      <c r="BI402" s="877"/>
      <c r="BJ402" s="877"/>
      <c r="BK402" s="877"/>
      <c r="BR402" s="1153" t="str">
        <f t="shared" si="173"/>
        <v>►</v>
      </c>
      <c r="BS402" s="1024"/>
      <c r="BT402" s="1024"/>
      <c r="BU402" s="1024"/>
      <c r="BV402" s="1024"/>
      <c r="BW402" s="1024"/>
      <c r="CW402" s="3">
        <v>1</v>
      </c>
    </row>
    <row r="403" spans="12:101" ht="21" customHeight="1">
      <c r="L403" s="120" t="s">
        <v>16</v>
      </c>
      <c r="M403" s="34"/>
      <c r="N403" s="35"/>
      <c r="O403" s="34"/>
      <c r="P403" s="36"/>
      <c r="Q403" s="105"/>
      <c r="R403" s="125"/>
      <c r="S403" s="107"/>
      <c r="T403" s="108"/>
      <c r="U403" s="1290"/>
      <c r="W403" s="111"/>
      <c r="X403" s="112"/>
      <c r="Y403" s="122"/>
      <c r="Z403" s="114"/>
      <c r="AA403" s="127"/>
      <c r="AB403" s="116"/>
      <c r="AC403" s="139"/>
      <c r="AD403" s="1230" t="str">
        <f t="shared" si="167"/>
        <v>►</v>
      </c>
      <c r="AE403" s="1231" t="str">
        <f t="shared" si="172"/>
        <v/>
      </c>
      <c r="AF403" s="1232">
        <f t="shared" si="153"/>
        <v>0</v>
      </c>
      <c r="AG403" s="1252">
        <f t="shared" si="158"/>
        <v>0</v>
      </c>
      <c r="AH403" s="1234">
        <f t="shared" si="159"/>
        <v>0</v>
      </c>
      <c r="AI403" s="1235">
        <f t="shared" si="160"/>
        <v>0</v>
      </c>
      <c r="AJ403" s="1235">
        <f t="shared" si="170"/>
        <v>0</v>
      </c>
      <c r="AK403" s="1253">
        <f t="shared" si="154"/>
        <v>0</v>
      </c>
      <c r="AL403" s="1254">
        <f t="shared" si="171"/>
        <v>0</v>
      </c>
      <c r="AM403" s="1268"/>
      <c r="AN403" s="1255" t="str">
        <f t="shared" si="166"/>
        <v/>
      </c>
      <c r="AO403" s="1256">
        <f t="shared" si="161"/>
        <v>0</v>
      </c>
      <c r="AP403" s="1257">
        <f t="shared" si="155"/>
        <v>0</v>
      </c>
      <c r="AQ403" s="1271" cm="1">
        <f t="array" ref="AQ403">IF(AF403&lt;&gt;1,0,IF(OR(AO403="",N(AO403)&lt;=0.000000001),"",IF(OR(AI403="",N(AI403)&lt;=0.000000001),0,IF(ISNUMBER(AO403),IFERROR(_xlfn.LET(_xlpm.r,_xlfn.XLOOKUP(U403,$BD$15:$BD$62,ROW($BD$15:$BD$62),_xlfn.XLOOKUP(U403,$BE$15:$BE$62,ROW($BE$15:$BE$62),_xlfn.XLOOKUP(U403,$BF$15:$BF$62,ROW($BF$15:$BF$62),""))),_xlpm.p,_xlpm.r-MIN(ROW($BD$15:$BD$62))+1,_xlpm.f,INDEX($BG$15:$BG$62,_xlpm.p),_xlpm.u,INDEX($BH$15:$BH$62,_xlpm.p),_xlpm.s,INDEX($BJ$15:$BJ$62,_xlpm.p),_xlpm.q,N(AO403)/_xlpm.f,IF(_xlpm.q&gt;=_xlpm.s,ROUND(_xlpm.q,1)&amp;" "&amp;U403&amp;" = "&amp;ROUND(_xlpm.q*_xlpm.f,1)&amp;" "&amp;_xlpm.u,ROUND(_xlpm.q,1)&amp;" "&amp;U403)),""),""))))</f>
        <v>0</v>
      </c>
      <c r="AR403" s="1259"/>
      <c r="AS403" s="1256">
        <f t="shared" si="168"/>
        <v>0</v>
      </c>
      <c r="AT403" s="1257" t="str">
        <f t="shared" si="162"/>
        <v/>
      </c>
      <c r="AU403" s="1260">
        <f t="shared" si="165"/>
        <v>0</v>
      </c>
      <c r="AV403" s="1261" t="str">
        <f t="shared" si="163"/>
        <v/>
      </c>
      <c r="AW403" s="1247"/>
      <c r="AX403" s="1262">
        <f t="shared" si="156"/>
        <v>0</v>
      </c>
      <c r="AY403" s="1249" t="str">
        <f t="shared" si="169"/>
        <v/>
      </c>
      <c r="AZ403" s="276" t="s">
        <v>22</v>
      </c>
      <c r="BA403" s="1221">
        <f t="shared" si="157"/>
        <v>0</v>
      </c>
      <c r="BB403" s="1222">
        <f t="shared" si="164"/>
        <v>0</v>
      </c>
      <c r="BC403"/>
      <c r="BD403" s="877"/>
      <c r="BE403" s="877"/>
      <c r="BF403" s="877"/>
      <c r="BG403" s="877"/>
      <c r="BH403" s="877"/>
      <c r="BI403" s="877"/>
      <c r="BJ403" s="877"/>
      <c r="BK403" s="877"/>
      <c r="BR403" s="1153" t="str">
        <f t="shared" si="173"/>
        <v>►</v>
      </c>
      <c r="BS403" s="1024"/>
      <c r="BT403" s="1024"/>
      <c r="BU403" s="1024"/>
      <c r="BV403" s="1024"/>
      <c r="BW403" s="1024"/>
      <c r="CW403" s="3">
        <v>1</v>
      </c>
    </row>
    <row r="404" spans="12:101" ht="21" customHeight="1">
      <c r="L404" s="120" t="s">
        <v>16</v>
      </c>
      <c r="M404" s="34"/>
      <c r="N404" s="35"/>
      <c r="O404" s="34"/>
      <c r="P404" s="36"/>
      <c r="Q404" s="105"/>
      <c r="R404" s="125"/>
      <c r="S404" s="107"/>
      <c r="T404" s="108"/>
      <c r="U404" s="1290"/>
      <c r="W404" s="111"/>
      <c r="X404" s="112"/>
      <c r="Y404" s="122"/>
      <c r="Z404" s="114"/>
      <c r="AA404" s="127"/>
      <c r="AB404" s="116"/>
      <c r="AC404" s="139"/>
      <c r="AD404" s="1230" t="str">
        <f t="shared" si="167"/>
        <v>►</v>
      </c>
      <c r="AE404" s="1231" t="str">
        <f t="shared" si="172"/>
        <v/>
      </c>
      <c r="AF404" s="1232">
        <f t="shared" si="153"/>
        <v>0</v>
      </c>
      <c r="AG404" s="1252">
        <f t="shared" si="158"/>
        <v>0</v>
      </c>
      <c r="AH404" s="1234">
        <f t="shared" si="159"/>
        <v>0</v>
      </c>
      <c r="AI404" s="1235">
        <f t="shared" si="160"/>
        <v>0</v>
      </c>
      <c r="AJ404" s="1235">
        <f t="shared" si="170"/>
        <v>0</v>
      </c>
      <c r="AK404" s="1237">
        <f t="shared" si="154"/>
        <v>0</v>
      </c>
      <c r="AL404" s="1238">
        <f t="shared" si="171"/>
        <v>0</v>
      </c>
      <c r="AM404" s="1268"/>
      <c r="AN404" s="1240" t="str">
        <f t="shared" si="166"/>
        <v/>
      </c>
      <c r="AO404" s="1241">
        <f t="shared" si="161"/>
        <v>0</v>
      </c>
      <c r="AP404" s="1242">
        <f t="shared" si="155"/>
        <v>0</v>
      </c>
      <c r="AQ404" s="1269" cm="1">
        <f t="array" ref="AQ404">IF(AF404&lt;&gt;1,0,IF(OR(AO404="",N(AO404)&lt;=0.000000001),"",IF(OR(AI404="",N(AI404)&lt;=0.000000001),0,IF(ISNUMBER(AO404),IFERROR(_xlfn.LET(_xlpm.r,_xlfn.XLOOKUP(U404,$BD$15:$BD$62,ROW($BD$15:$BD$62),_xlfn.XLOOKUP(U404,$BE$15:$BE$62,ROW($BE$15:$BE$62),_xlfn.XLOOKUP(U404,$BF$15:$BF$62,ROW($BF$15:$BF$62),""))),_xlpm.p,_xlpm.r-MIN(ROW($BD$15:$BD$62))+1,_xlpm.f,INDEX($BG$15:$BG$62,_xlpm.p),_xlpm.u,INDEX($BH$15:$BH$62,_xlpm.p),_xlpm.s,INDEX($BJ$15:$BJ$62,_xlpm.p),_xlpm.q,N(AO404)/_xlpm.f,IF(_xlpm.q&gt;=_xlpm.s,ROUND(_xlpm.q,1)&amp;" "&amp;U404&amp;" = "&amp;ROUND(_xlpm.q*_xlpm.f,1)&amp;" "&amp;_xlpm.u,ROUND(_xlpm.q,1)&amp;" "&amp;U404)),""),""))))</f>
        <v>0</v>
      </c>
      <c r="AR404" s="1259"/>
      <c r="AS404" s="1241">
        <f t="shared" si="168"/>
        <v>0</v>
      </c>
      <c r="AT404" s="1242" t="str">
        <f t="shared" si="162"/>
        <v/>
      </c>
      <c r="AU404" s="1245">
        <f t="shared" si="165"/>
        <v>0</v>
      </c>
      <c r="AV404" s="1246" t="str">
        <f t="shared" si="163"/>
        <v/>
      </c>
      <c r="AW404" s="1247"/>
      <c r="AX404" s="1248">
        <f t="shared" si="156"/>
        <v>0</v>
      </c>
      <c r="AY404" s="1249" t="str">
        <f t="shared" si="169"/>
        <v/>
      </c>
      <c r="AZ404" s="276" t="s">
        <v>22</v>
      </c>
      <c r="BA404" s="1221">
        <f t="shared" si="157"/>
        <v>0</v>
      </c>
      <c r="BB404" s="1222">
        <f t="shared" si="164"/>
        <v>0</v>
      </c>
      <c r="BC404"/>
      <c r="BD404" s="877"/>
      <c r="BE404" s="877"/>
      <c r="BF404" s="877"/>
      <c r="BG404" s="877"/>
      <c r="BH404" s="877"/>
      <c r="BI404" s="877"/>
      <c r="BJ404" s="877"/>
      <c r="BK404" s="877"/>
      <c r="BR404" s="1153" t="str">
        <f t="shared" si="173"/>
        <v>►</v>
      </c>
      <c r="BS404" s="1024"/>
      <c r="BT404" s="1024"/>
      <c r="BU404" s="1024"/>
      <c r="BV404" s="1024"/>
      <c r="BW404" s="1024"/>
      <c r="CW404" s="3">
        <v>1</v>
      </c>
    </row>
    <row r="405" spans="12:101" ht="21" customHeight="1">
      <c r="L405" s="120" t="s">
        <v>16</v>
      </c>
      <c r="M405" s="34"/>
      <c r="N405" s="35"/>
      <c r="O405" s="34"/>
      <c r="P405" s="36"/>
      <c r="Q405" s="105"/>
      <c r="R405" s="125"/>
      <c r="S405" s="107"/>
      <c r="T405" s="108"/>
      <c r="U405" s="1290"/>
      <c r="W405" s="111"/>
      <c r="X405" s="112"/>
      <c r="Y405" s="122"/>
      <c r="Z405" s="114"/>
      <c r="AA405" s="127"/>
      <c r="AB405" s="116"/>
      <c r="AC405" s="139"/>
      <c r="AD405" s="1230" t="str">
        <f t="shared" si="167"/>
        <v>►</v>
      </c>
      <c r="AE405" s="1231" t="str">
        <f t="shared" si="172"/>
        <v/>
      </c>
      <c r="AF405" s="1232">
        <f t="shared" si="153"/>
        <v>0</v>
      </c>
      <c r="AG405" s="1252">
        <f t="shared" si="158"/>
        <v>0</v>
      </c>
      <c r="AH405" s="1234">
        <f t="shared" si="159"/>
        <v>0</v>
      </c>
      <c r="AI405" s="1235">
        <f t="shared" si="160"/>
        <v>0</v>
      </c>
      <c r="AJ405" s="1235">
        <f t="shared" si="170"/>
        <v>0</v>
      </c>
      <c r="AK405" s="1253">
        <f t="shared" si="154"/>
        <v>0</v>
      </c>
      <c r="AL405" s="1254">
        <f t="shared" si="171"/>
        <v>0</v>
      </c>
      <c r="AM405" s="1268"/>
      <c r="AN405" s="1255" t="str">
        <f t="shared" si="166"/>
        <v/>
      </c>
      <c r="AO405" s="1256">
        <f t="shared" si="161"/>
        <v>0</v>
      </c>
      <c r="AP405" s="1257">
        <f t="shared" si="155"/>
        <v>0</v>
      </c>
      <c r="AQ405" s="1271" cm="1">
        <f t="array" ref="AQ405">IF(AF405&lt;&gt;1,0,IF(OR(AO405="",N(AO405)&lt;=0.000000001),"",IF(OR(AI405="",N(AI405)&lt;=0.000000001),0,IF(ISNUMBER(AO405),IFERROR(_xlfn.LET(_xlpm.r,_xlfn.XLOOKUP(U405,$BD$15:$BD$62,ROW($BD$15:$BD$62),_xlfn.XLOOKUP(U405,$BE$15:$BE$62,ROW($BE$15:$BE$62),_xlfn.XLOOKUP(U405,$BF$15:$BF$62,ROW($BF$15:$BF$62),""))),_xlpm.p,_xlpm.r-MIN(ROW($BD$15:$BD$62))+1,_xlpm.f,INDEX($BG$15:$BG$62,_xlpm.p),_xlpm.u,INDEX($BH$15:$BH$62,_xlpm.p),_xlpm.s,INDEX($BJ$15:$BJ$62,_xlpm.p),_xlpm.q,N(AO405)/_xlpm.f,IF(_xlpm.q&gt;=_xlpm.s,ROUND(_xlpm.q,1)&amp;" "&amp;U405&amp;" = "&amp;ROUND(_xlpm.q*_xlpm.f,1)&amp;" "&amp;_xlpm.u,ROUND(_xlpm.q,1)&amp;" "&amp;U405)),""),""))))</f>
        <v>0</v>
      </c>
      <c r="AR405" s="1259"/>
      <c r="AS405" s="1256">
        <f t="shared" si="168"/>
        <v>0</v>
      </c>
      <c r="AT405" s="1257" t="str">
        <f t="shared" si="162"/>
        <v/>
      </c>
      <c r="AU405" s="1260">
        <f t="shared" si="165"/>
        <v>0</v>
      </c>
      <c r="AV405" s="1261" t="str">
        <f t="shared" si="163"/>
        <v/>
      </c>
      <c r="AW405" s="1247"/>
      <c r="AX405" s="1262">
        <f t="shared" si="156"/>
        <v>0</v>
      </c>
      <c r="AY405" s="1249" t="str">
        <f t="shared" si="169"/>
        <v/>
      </c>
      <c r="AZ405" s="276" t="s">
        <v>22</v>
      </c>
      <c r="BA405" s="1221">
        <f t="shared" si="157"/>
        <v>0</v>
      </c>
      <c r="BB405" s="1222">
        <f t="shared" si="164"/>
        <v>0</v>
      </c>
      <c r="BC405"/>
      <c r="BD405" s="877"/>
      <c r="BE405" s="877"/>
      <c r="BF405" s="877"/>
      <c r="BG405" s="877"/>
      <c r="BH405" s="877"/>
      <c r="BI405" s="877"/>
      <c r="BJ405" s="877"/>
      <c r="BK405" s="877"/>
      <c r="BR405" s="1153" t="str">
        <f t="shared" si="173"/>
        <v>►</v>
      </c>
      <c r="BS405" s="1024"/>
      <c r="BT405" s="1024"/>
      <c r="BU405" s="1024"/>
      <c r="BV405" s="1024"/>
      <c r="BW405" s="1024"/>
      <c r="CW405" s="3">
        <v>1</v>
      </c>
    </row>
    <row r="406" spans="12:101" ht="21" customHeight="1">
      <c r="L406" s="120" t="s">
        <v>16</v>
      </c>
      <c r="M406" s="34"/>
      <c r="N406" s="35"/>
      <c r="O406" s="34"/>
      <c r="P406" s="36"/>
      <c r="Q406" s="105"/>
      <c r="R406" s="125"/>
      <c r="S406" s="107"/>
      <c r="T406" s="108"/>
      <c r="U406" s="1290"/>
      <c r="W406" s="111"/>
      <c r="X406" s="112"/>
      <c r="Y406" s="122"/>
      <c r="Z406" s="114"/>
      <c r="AA406" s="127"/>
      <c r="AB406" s="116"/>
      <c r="AC406" s="139"/>
      <c r="AD406" s="1230" t="str">
        <f t="shared" si="167"/>
        <v>►</v>
      </c>
      <c r="AE406" s="1231" t="str">
        <f t="shared" si="172"/>
        <v/>
      </c>
      <c r="AF406" s="1232">
        <f t="shared" ref="AF406:AF469" si="174">N(AND(L406="A", COUNTIF($BD$15:$BF$62, TRIM(U406))&gt;0))</f>
        <v>0</v>
      </c>
      <c r="AG406" s="1252">
        <f t="shared" si="158"/>
        <v>0</v>
      </c>
      <c r="AH406" s="1234">
        <f t="shared" si="159"/>
        <v>0</v>
      </c>
      <c r="AI406" s="1235">
        <f t="shared" si="160"/>
        <v>0</v>
      </c>
      <c r="AJ406" s="1235">
        <f t="shared" si="170"/>
        <v>0</v>
      </c>
      <c r="AK406" s="1237">
        <f t="shared" ref="AK406:AK469" si="175">IF(AI406&gt;0,AM$9,0)</f>
        <v>0</v>
      </c>
      <c r="AL406" s="1238">
        <f t="shared" si="171"/>
        <v>0</v>
      </c>
      <c r="AM406" s="1268"/>
      <c r="AN406" s="1240" t="str">
        <f t="shared" si="166"/>
        <v/>
      </c>
      <c r="AO406" s="1241">
        <f t="shared" si="161"/>
        <v>0</v>
      </c>
      <c r="AP406" s="1242">
        <f t="shared" ref="AP406:AP469" si="176">IF(AF406=1,IF(OR(AO406="",N(AO406)&lt;=0.000000001),"",_xlfn.XLOOKUP(U406,$BD$15:$BD$62,$BH$15:$BH$62,_xlfn.XLOOKUP(U406,$BE$15:$BE$62,$BH$15:$BH$62,_xlfn.XLOOKUP(U406,$BF$15:$BF$62,$BH$15:$BH$62,"")))),0)</f>
        <v>0</v>
      </c>
      <c r="AQ406" s="1269" cm="1">
        <f t="array" ref="AQ406">IF(AF406&lt;&gt;1,0,IF(OR(AO406="",N(AO406)&lt;=0.000000001),"",IF(OR(AI406="",N(AI406)&lt;=0.000000001),0,IF(ISNUMBER(AO406),IFERROR(_xlfn.LET(_xlpm.r,_xlfn.XLOOKUP(U406,$BD$15:$BD$62,ROW($BD$15:$BD$62),_xlfn.XLOOKUP(U406,$BE$15:$BE$62,ROW($BE$15:$BE$62),_xlfn.XLOOKUP(U406,$BF$15:$BF$62,ROW($BF$15:$BF$62),""))),_xlpm.p,_xlpm.r-MIN(ROW($BD$15:$BD$62))+1,_xlpm.f,INDEX($BG$15:$BG$62,_xlpm.p),_xlpm.u,INDEX($BH$15:$BH$62,_xlpm.p),_xlpm.s,INDEX($BJ$15:$BJ$62,_xlpm.p),_xlpm.q,N(AO406)/_xlpm.f,IF(_xlpm.q&gt;=_xlpm.s,ROUND(_xlpm.q,1)&amp;" "&amp;U406&amp;" = "&amp;ROUND(_xlpm.q*_xlpm.f,1)&amp;" "&amp;_xlpm.u,ROUND(_xlpm.q,1)&amp;" "&amp;U406)),""),""))))</f>
        <v>0</v>
      </c>
      <c r="AR406" s="1259"/>
      <c r="AS406" s="1241">
        <f t="shared" si="168"/>
        <v>0</v>
      </c>
      <c r="AT406" s="1242" t="str">
        <f t="shared" si="162"/>
        <v/>
      </c>
      <c r="AU406" s="1245">
        <f t="shared" si="165"/>
        <v>0</v>
      </c>
      <c r="AV406" s="1246" t="str">
        <f t="shared" si="163"/>
        <v/>
      </c>
      <c r="AW406" s="1247"/>
      <c r="AX406" s="1248">
        <f t="shared" ref="AX406:AX469" si="177">IF(AI406=0,0,IF(OR(ISBLANK(AW406),ISTEXT(AU406)),0,(IF(AO406=0,Q406,AO406)*AW406)))</f>
        <v>0</v>
      </c>
      <c r="AY406" s="1249" t="str">
        <f t="shared" si="169"/>
        <v/>
      </c>
      <c r="AZ406" s="276" t="s">
        <v>22</v>
      </c>
      <c r="BA406" s="1221">
        <f t="shared" ref="BA406:BA469" si="178">IFERROR(_xlfn.LET(_xlpm.EPS,0.000000001,_xlpm.b,Q406/AI406,IF(ISNUMBER(AM406),_xlpm.b*AM406,IF(OR(ISBLANK(AM406),AM406=""),_xlpm.b*AK406,IF(AND(BB406=0,ISNUMBER(Q406)),_xlpm.b/AK406,0)))),0)</f>
        <v>0</v>
      </c>
      <c r="BB406" s="1222">
        <f t="shared" si="164"/>
        <v>0</v>
      </c>
      <c r="BC406"/>
      <c r="BD406" s="877"/>
      <c r="BE406" s="877"/>
      <c r="BF406" s="877"/>
      <c r="BG406" s="877"/>
      <c r="BH406" s="877"/>
      <c r="BI406" s="877"/>
      <c r="BJ406" s="877"/>
      <c r="BK406" s="877"/>
      <c r="BR406" s="1153" t="str">
        <f t="shared" si="173"/>
        <v>►</v>
      </c>
      <c r="BS406" s="1024"/>
      <c r="BT406" s="1024"/>
      <c r="BU406" s="1024"/>
      <c r="BV406" s="1024"/>
      <c r="BW406" s="1024"/>
      <c r="CW406" s="3">
        <v>1</v>
      </c>
    </row>
    <row r="407" spans="12:101" ht="21" customHeight="1">
      <c r="L407" s="120" t="s">
        <v>16</v>
      </c>
      <c r="M407" s="34"/>
      <c r="N407" s="35"/>
      <c r="O407" s="34"/>
      <c r="P407" s="36"/>
      <c r="Q407" s="105"/>
      <c r="R407" s="125"/>
      <c r="S407" s="107"/>
      <c r="T407" s="108"/>
      <c r="U407" s="1290"/>
      <c r="W407" s="111"/>
      <c r="X407" s="112"/>
      <c r="Y407" s="122"/>
      <c r="Z407" s="114"/>
      <c r="AA407" s="127"/>
      <c r="AB407" s="116"/>
      <c r="AC407" s="139"/>
      <c r="AD407" s="1230" t="str">
        <f t="shared" si="167"/>
        <v>►</v>
      </c>
      <c r="AE407" s="1231" t="str">
        <f t="shared" si="172"/>
        <v/>
      </c>
      <c r="AF407" s="1232">
        <f t="shared" si="174"/>
        <v>0</v>
      </c>
      <c r="AG407" s="1252">
        <f t="shared" ref="AG407:AG470" si="179">IF(AF407=1,Z407,0)</f>
        <v>0</v>
      </c>
      <c r="AH407" s="1234">
        <f t="shared" ref="AH407:AH470" si="180">IF(AF407=1,IF(AG407&gt;0,"Kg",0),0)</f>
        <v>0</v>
      </c>
      <c r="AI407" s="1235">
        <f t="shared" ref="AI407:AI470" si="181">IF(AF407=1,N407,0)</f>
        <v>0</v>
      </c>
      <c r="AJ407" s="1235">
        <f t="shared" si="170"/>
        <v>0</v>
      </c>
      <c r="AK407" s="1253">
        <f t="shared" si="175"/>
        <v>0</v>
      </c>
      <c r="AL407" s="1254">
        <f t="shared" si="171"/>
        <v>0</v>
      </c>
      <c r="AM407" s="1268"/>
      <c r="AN407" s="1255" t="str">
        <f t="shared" si="166"/>
        <v/>
      </c>
      <c r="AO407" s="1256">
        <f t="shared" ref="AO407:AO470" si="182">IF(TRIM(AH407)&lt;&gt;"Kg",0,N(AG407)*N(BB407))</f>
        <v>0</v>
      </c>
      <c r="AP407" s="1257">
        <f t="shared" si="176"/>
        <v>0</v>
      </c>
      <c r="AQ407" s="1271" cm="1">
        <f t="array" ref="AQ407">IF(AF407&lt;&gt;1,0,IF(OR(AO407="",N(AO407)&lt;=0.000000001),"",IF(OR(AI407="",N(AI407)&lt;=0.000000001),0,IF(ISNUMBER(AO407),IFERROR(_xlfn.LET(_xlpm.r,_xlfn.XLOOKUP(U407,$BD$15:$BD$62,ROW($BD$15:$BD$62),_xlfn.XLOOKUP(U407,$BE$15:$BE$62,ROW($BE$15:$BE$62),_xlfn.XLOOKUP(U407,$BF$15:$BF$62,ROW($BF$15:$BF$62),""))),_xlpm.p,_xlpm.r-MIN(ROW($BD$15:$BD$62))+1,_xlpm.f,INDEX($BG$15:$BG$62,_xlpm.p),_xlpm.u,INDEX($BH$15:$BH$62,_xlpm.p),_xlpm.s,INDEX($BJ$15:$BJ$62,_xlpm.p),_xlpm.q,N(AO407)/_xlpm.f,IF(_xlpm.q&gt;=_xlpm.s,ROUND(_xlpm.q,1)&amp;" "&amp;U407&amp;" = "&amp;ROUND(_xlpm.q*_xlpm.f,1)&amp;" "&amp;_xlpm.u,ROUND(_xlpm.q,1)&amp;" "&amp;U407)),""),""))))</f>
        <v>0</v>
      </c>
      <c r="AR407" s="1259"/>
      <c r="AS407" s="1256">
        <f t="shared" si="168"/>
        <v>0</v>
      </c>
      <c r="AT407" s="1257" t="str">
        <f t="shared" ref="AT407:AT470" si="183">IF(AF407=1,AP407,"")</f>
        <v/>
      </c>
      <c r="AU407" s="1260">
        <f t="shared" si="165"/>
        <v>0</v>
      </c>
      <c r="AV407" s="1261" t="str">
        <f t="shared" ref="AV407:AV470" si="184">IF(AF407=1,IF(N(AU407)&gt;0.000000001,R407,""),"")</f>
        <v/>
      </c>
      <c r="AW407" s="1247"/>
      <c r="AX407" s="1262">
        <f t="shared" si="177"/>
        <v>0</v>
      </c>
      <c r="AY407" s="1249" t="str">
        <f t="shared" si="169"/>
        <v/>
      </c>
      <c r="AZ407" s="276" t="s">
        <v>22</v>
      </c>
      <c r="BA407" s="1221">
        <f t="shared" si="178"/>
        <v>0</v>
      </c>
      <c r="BB407" s="1222">
        <f t="shared" ref="BB407:BB470" si="185">IF(AG407&gt;0,IFERROR(IF(OR(ISBLANK(AM407),AM407=""),AK407,AM407)/AI407,0),0)</f>
        <v>0</v>
      </c>
      <c r="BC407"/>
      <c r="BD407" s="877"/>
      <c r="BE407" s="877"/>
      <c r="BF407" s="877"/>
      <c r="BG407" s="877"/>
      <c r="BH407" s="877"/>
      <c r="BI407" s="877"/>
      <c r="BJ407" s="877"/>
      <c r="BK407" s="877"/>
      <c r="BR407" s="1153" t="str">
        <f t="shared" si="173"/>
        <v>►</v>
      </c>
      <c r="BS407" s="1024"/>
      <c r="BT407" s="1024"/>
      <c r="BU407" s="1024"/>
      <c r="BV407" s="1024"/>
      <c r="BW407" s="1024"/>
      <c r="CW407" s="3">
        <v>1</v>
      </c>
    </row>
    <row r="408" spans="12:101" ht="21" customHeight="1">
      <c r="L408" s="120" t="s">
        <v>16</v>
      </c>
      <c r="M408" s="34"/>
      <c r="N408" s="35"/>
      <c r="O408" s="34"/>
      <c r="P408" s="36"/>
      <c r="Q408" s="105"/>
      <c r="R408" s="125"/>
      <c r="S408" s="107"/>
      <c r="T408" s="108"/>
      <c r="U408" s="1290"/>
      <c r="W408" s="111"/>
      <c r="X408" s="112"/>
      <c r="Y408" s="122"/>
      <c r="Z408" s="114"/>
      <c r="AA408" s="127"/>
      <c r="AB408" s="116"/>
      <c r="AC408" s="139"/>
      <c r="AD408" s="1230" t="str">
        <f t="shared" si="167"/>
        <v>►</v>
      </c>
      <c r="AE408" s="1231" t="str">
        <f t="shared" si="172"/>
        <v/>
      </c>
      <c r="AF408" s="1232">
        <f t="shared" si="174"/>
        <v>0</v>
      </c>
      <c r="AG408" s="1252">
        <f t="shared" si="179"/>
        <v>0</v>
      </c>
      <c r="AH408" s="1234">
        <f t="shared" si="180"/>
        <v>0</v>
      </c>
      <c r="AI408" s="1235">
        <f t="shared" si="181"/>
        <v>0</v>
      </c>
      <c r="AJ408" s="1235">
        <f t="shared" si="170"/>
        <v>0</v>
      </c>
      <c r="AK408" s="1237">
        <f t="shared" si="175"/>
        <v>0</v>
      </c>
      <c r="AL408" s="1238">
        <f t="shared" si="171"/>
        <v>0</v>
      </c>
      <c r="AM408" s="1268"/>
      <c r="AN408" s="1240" t="str">
        <f t="shared" si="166"/>
        <v/>
      </c>
      <c r="AO408" s="1241">
        <f t="shared" si="182"/>
        <v>0</v>
      </c>
      <c r="AP408" s="1242">
        <f t="shared" si="176"/>
        <v>0</v>
      </c>
      <c r="AQ408" s="1269" cm="1">
        <f t="array" ref="AQ408">IF(AF408&lt;&gt;1,0,IF(OR(AO408="",N(AO408)&lt;=0.000000001),"",IF(OR(AI408="",N(AI408)&lt;=0.000000001),0,IF(ISNUMBER(AO408),IFERROR(_xlfn.LET(_xlpm.r,_xlfn.XLOOKUP(U408,$BD$15:$BD$62,ROW($BD$15:$BD$62),_xlfn.XLOOKUP(U408,$BE$15:$BE$62,ROW($BE$15:$BE$62),_xlfn.XLOOKUP(U408,$BF$15:$BF$62,ROW($BF$15:$BF$62),""))),_xlpm.p,_xlpm.r-MIN(ROW($BD$15:$BD$62))+1,_xlpm.f,INDEX($BG$15:$BG$62,_xlpm.p),_xlpm.u,INDEX($BH$15:$BH$62,_xlpm.p),_xlpm.s,INDEX($BJ$15:$BJ$62,_xlpm.p),_xlpm.q,N(AO408)/_xlpm.f,IF(_xlpm.q&gt;=_xlpm.s,ROUND(_xlpm.q,1)&amp;" "&amp;U408&amp;" = "&amp;ROUND(_xlpm.q*_xlpm.f,1)&amp;" "&amp;_xlpm.u,ROUND(_xlpm.q,1)&amp;" "&amp;U408)),""),""))))</f>
        <v>0</v>
      </c>
      <c r="AR408" s="1259"/>
      <c r="AS408" s="1241">
        <f t="shared" si="168"/>
        <v>0</v>
      </c>
      <c r="AT408" s="1242" t="str">
        <f t="shared" si="183"/>
        <v/>
      </c>
      <c r="AU408" s="1245">
        <f t="shared" ref="AU408:AU471" si="186">_xlfn.LET(_xlpm.EPS,0.000000001,IF(ISNUMBER(BA408),IF(ABS(BA408)&lt;=_xlpm.EPS,0,BA408),0))</f>
        <v>0</v>
      </c>
      <c r="AV408" s="1246" t="str">
        <f t="shared" si="184"/>
        <v/>
      </c>
      <c r="AW408" s="1247"/>
      <c r="AX408" s="1248">
        <f t="shared" si="177"/>
        <v>0</v>
      </c>
      <c r="AY408" s="1249" t="str">
        <f t="shared" si="169"/>
        <v/>
      </c>
      <c r="AZ408" s="276" t="s">
        <v>22</v>
      </c>
      <c r="BA408" s="1221">
        <f t="shared" si="178"/>
        <v>0</v>
      </c>
      <c r="BB408" s="1222">
        <f t="shared" si="185"/>
        <v>0</v>
      </c>
      <c r="BC408"/>
      <c r="BD408" s="877"/>
      <c r="BE408" s="877"/>
      <c r="BF408" s="877"/>
      <c r="BG408" s="877"/>
      <c r="BH408" s="877"/>
      <c r="BI408" s="877"/>
      <c r="BJ408" s="877"/>
      <c r="BK408" s="877"/>
      <c r="BR408" s="1153" t="str">
        <f t="shared" si="173"/>
        <v>►</v>
      </c>
      <c r="BS408" s="1024"/>
      <c r="BT408" s="1024"/>
      <c r="BU408" s="1024"/>
      <c r="BV408" s="1024"/>
      <c r="BW408" s="1024"/>
      <c r="CW408" s="3">
        <v>1</v>
      </c>
    </row>
    <row r="409" spans="12:101" ht="21" customHeight="1">
      <c r="L409" s="120" t="s">
        <v>16</v>
      </c>
      <c r="M409" s="34"/>
      <c r="N409" s="35"/>
      <c r="O409" s="34"/>
      <c r="P409" s="36"/>
      <c r="Q409" s="105"/>
      <c r="R409" s="125"/>
      <c r="S409" s="107"/>
      <c r="T409" s="108"/>
      <c r="U409" s="1290"/>
      <c r="W409" s="111"/>
      <c r="X409" s="112"/>
      <c r="Y409" s="122"/>
      <c r="Z409" s="114"/>
      <c r="AA409" s="127"/>
      <c r="AB409" s="116"/>
      <c r="AC409" s="139"/>
      <c r="AD409" s="1230" t="str">
        <f t="shared" si="167"/>
        <v>►</v>
      </c>
      <c r="AE409" s="1231" t="str">
        <f t="shared" si="172"/>
        <v/>
      </c>
      <c r="AF409" s="1232">
        <f t="shared" si="174"/>
        <v>0</v>
      </c>
      <c r="AG409" s="1252">
        <f t="shared" si="179"/>
        <v>0</v>
      </c>
      <c r="AH409" s="1234">
        <f t="shared" si="180"/>
        <v>0</v>
      </c>
      <c r="AI409" s="1235">
        <f t="shared" si="181"/>
        <v>0</v>
      </c>
      <c r="AJ409" s="1235">
        <f t="shared" si="170"/>
        <v>0</v>
      </c>
      <c r="AK409" s="1253">
        <f t="shared" si="175"/>
        <v>0</v>
      </c>
      <c r="AL409" s="1254">
        <f t="shared" si="171"/>
        <v>0</v>
      </c>
      <c r="AM409" s="1268"/>
      <c r="AN409" s="1255" t="str">
        <f t="shared" si="166"/>
        <v/>
      </c>
      <c r="AO409" s="1256">
        <f t="shared" si="182"/>
        <v>0</v>
      </c>
      <c r="AP409" s="1257">
        <f t="shared" si="176"/>
        <v>0</v>
      </c>
      <c r="AQ409" s="1271" cm="1">
        <f t="array" ref="AQ409">IF(AF409&lt;&gt;1,0,IF(OR(AO409="",N(AO409)&lt;=0.000000001),"",IF(OR(AI409="",N(AI409)&lt;=0.000000001),0,IF(ISNUMBER(AO409),IFERROR(_xlfn.LET(_xlpm.r,_xlfn.XLOOKUP(U409,$BD$15:$BD$62,ROW($BD$15:$BD$62),_xlfn.XLOOKUP(U409,$BE$15:$BE$62,ROW($BE$15:$BE$62),_xlfn.XLOOKUP(U409,$BF$15:$BF$62,ROW($BF$15:$BF$62),""))),_xlpm.p,_xlpm.r-MIN(ROW($BD$15:$BD$62))+1,_xlpm.f,INDEX($BG$15:$BG$62,_xlpm.p),_xlpm.u,INDEX($BH$15:$BH$62,_xlpm.p),_xlpm.s,INDEX($BJ$15:$BJ$62,_xlpm.p),_xlpm.q,N(AO409)/_xlpm.f,IF(_xlpm.q&gt;=_xlpm.s,ROUND(_xlpm.q,1)&amp;" "&amp;U409&amp;" = "&amp;ROUND(_xlpm.q*_xlpm.f,1)&amp;" "&amp;_xlpm.u,ROUND(_xlpm.q,1)&amp;" "&amp;U409)),""),""))))</f>
        <v>0</v>
      </c>
      <c r="AR409" s="1259"/>
      <c r="AS409" s="1256">
        <f t="shared" si="168"/>
        <v>0</v>
      </c>
      <c r="AT409" s="1257" t="str">
        <f t="shared" si="183"/>
        <v/>
      </c>
      <c r="AU409" s="1260">
        <f t="shared" si="186"/>
        <v>0</v>
      </c>
      <c r="AV409" s="1261" t="str">
        <f t="shared" si="184"/>
        <v/>
      </c>
      <c r="AW409" s="1247"/>
      <c r="AX409" s="1262">
        <f t="shared" si="177"/>
        <v>0</v>
      </c>
      <c r="AY409" s="1249" t="str">
        <f t="shared" si="169"/>
        <v/>
      </c>
      <c r="AZ409" s="276" t="s">
        <v>22</v>
      </c>
      <c r="BA409" s="1221">
        <f t="shared" si="178"/>
        <v>0</v>
      </c>
      <c r="BB409" s="1222">
        <f t="shared" si="185"/>
        <v>0</v>
      </c>
      <c r="BC409"/>
      <c r="BD409" s="877"/>
      <c r="BE409" s="877"/>
      <c r="BF409" s="877"/>
      <c r="BG409" s="877"/>
      <c r="BH409" s="877"/>
      <c r="BI409" s="877"/>
      <c r="BJ409" s="877"/>
      <c r="BK409" s="877"/>
      <c r="BR409" s="1153" t="str">
        <f t="shared" si="173"/>
        <v>►</v>
      </c>
      <c r="BS409" s="1024"/>
      <c r="BT409" s="1024"/>
      <c r="BU409" s="1024"/>
      <c r="BV409" s="1024"/>
      <c r="BW409" s="1024"/>
      <c r="CW409" s="3">
        <v>1</v>
      </c>
    </row>
    <row r="410" spans="12:101" ht="21" customHeight="1">
      <c r="L410" s="120" t="s">
        <v>16</v>
      </c>
      <c r="M410" s="34"/>
      <c r="N410" s="35"/>
      <c r="O410" s="34"/>
      <c r="P410" s="36"/>
      <c r="Q410" s="105"/>
      <c r="R410" s="125"/>
      <c r="S410" s="107"/>
      <c r="T410" s="108"/>
      <c r="U410" s="1290"/>
      <c r="W410" s="111"/>
      <c r="X410" s="112"/>
      <c r="Y410" s="122"/>
      <c r="Z410" s="114"/>
      <c r="AA410" s="127"/>
      <c r="AB410" s="116"/>
      <c r="AC410" s="139"/>
      <c r="AD410" s="1230" t="str">
        <f t="shared" si="167"/>
        <v>►</v>
      </c>
      <c r="AE410" s="1231" t="str">
        <f t="shared" si="172"/>
        <v/>
      </c>
      <c r="AF410" s="1232">
        <f t="shared" si="174"/>
        <v>0</v>
      </c>
      <c r="AG410" s="1252">
        <f t="shared" si="179"/>
        <v>0</v>
      </c>
      <c r="AH410" s="1234">
        <f t="shared" si="180"/>
        <v>0</v>
      </c>
      <c r="AI410" s="1235">
        <f t="shared" si="181"/>
        <v>0</v>
      </c>
      <c r="AJ410" s="1235">
        <f t="shared" si="170"/>
        <v>0</v>
      </c>
      <c r="AK410" s="1237">
        <f t="shared" si="175"/>
        <v>0</v>
      </c>
      <c r="AL410" s="1238">
        <f t="shared" si="171"/>
        <v>0</v>
      </c>
      <c r="AM410" s="1268"/>
      <c r="AN410" s="1240" t="str">
        <f t="shared" si="166"/>
        <v/>
      </c>
      <c r="AO410" s="1241">
        <f t="shared" si="182"/>
        <v>0</v>
      </c>
      <c r="AP410" s="1242">
        <f t="shared" si="176"/>
        <v>0</v>
      </c>
      <c r="AQ410" s="1269" cm="1">
        <f t="array" ref="AQ410">IF(AF410&lt;&gt;1,0,IF(OR(AO410="",N(AO410)&lt;=0.000000001),"",IF(OR(AI410="",N(AI410)&lt;=0.000000001),0,IF(ISNUMBER(AO410),IFERROR(_xlfn.LET(_xlpm.r,_xlfn.XLOOKUP(U410,$BD$15:$BD$62,ROW($BD$15:$BD$62),_xlfn.XLOOKUP(U410,$BE$15:$BE$62,ROW($BE$15:$BE$62),_xlfn.XLOOKUP(U410,$BF$15:$BF$62,ROW($BF$15:$BF$62),""))),_xlpm.p,_xlpm.r-MIN(ROW($BD$15:$BD$62))+1,_xlpm.f,INDEX($BG$15:$BG$62,_xlpm.p),_xlpm.u,INDEX($BH$15:$BH$62,_xlpm.p),_xlpm.s,INDEX($BJ$15:$BJ$62,_xlpm.p),_xlpm.q,N(AO410)/_xlpm.f,IF(_xlpm.q&gt;=_xlpm.s,ROUND(_xlpm.q,1)&amp;" "&amp;U410&amp;" = "&amp;ROUND(_xlpm.q*_xlpm.f,1)&amp;" "&amp;_xlpm.u,ROUND(_xlpm.q,1)&amp;" "&amp;U410)),""),""))))</f>
        <v>0</v>
      </c>
      <c r="AR410" s="1259"/>
      <c r="AS410" s="1241">
        <f t="shared" si="168"/>
        <v>0</v>
      </c>
      <c r="AT410" s="1242" t="str">
        <f t="shared" si="183"/>
        <v/>
      </c>
      <c r="AU410" s="1245">
        <f t="shared" si="186"/>
        <v>0</v>
      </c>
      <c r="AV410" s="1246" t="str">
        <f t="shared" si="184"/>
        <v/>
      </c>
      <c r="AW410" s="1247"/>
      <c r="AX410" s="1248">
        <f t="shared" si="177"/>
        <v>0</v>
      </c>
      <c r="AY410" s="1249" t="str">
        <f t="shared" si="169"/>
        <v/>
      </c>
      <c r="AZ410" s="276" t="s">
        <v>22</v>
      </c>
      <c r="BA410" s="1221">
        <f t="shared" si="178"/>
        <v>0</v>
      </c>
      <c r="BB410" s="1222">
        <f t="shared" si="185"/>
        <v>0</v>
      </c>
      <c r="BC410"/>
      <c r="BD410" s="877"/>
      <c r="BE410" s="877"/>
      <c r="BF410" s="877"/>
      <c r="BG410" s="877"/>
      <c r="BH410" s="877"/>
      <c r="BI410" s="877"/>
      <c r="BJ410" s="877"/>
      <c r="BK410" s="877"/>
      <c r="BR410" s="1153" t="str">
        <f t="shared" si="173"/>
        <v>►</v>
      </c>
      <c r="BS410" s="1024"/>
      <c r="BT410" s="1024"/>
      <c r="BU410" s="1024"/>
      <c r="BV410" s="1024"/>
      <c r="BW410" s="1024"/>
      <c r="CW410" s="3">
        <v>1</v>
      </c>
    </row>
    <row r="411" spans="12:101" ht="21" customHeight="1">
      <c r="L411" s="120" t="s">
        <v>16</v>
      </c>
      <c r="M411" s="34"/>
      <c r="N411" s="35"/>
      <c r="O411" s="34"/>
      <c r="P411" s="36"/>
      <c r="Q411" s="105"/>
      <c r="R411" s="125"/>
      <c r="S411" s="107"/>
      <c r="T411" s="108"/>
      <c r="U411" s="1290"/>
      <c r="W411" s="111"/>
      <c r="X411" s="112"/>
      <c r="Y411" s="122"/>
      <c r="Z411" s="114"/>
      <c r="AA411" s="127"/>
      <c r="AB411" s="116"/>
      <c r="AC411" s="139"/>
      <c r="AD411" s="1230" t="str">
        <f t="shared" si="167"/>
        <v>►</v>
      </c>
      <c r="AE411" s="1231" t="str">
        <f t="shared" si="172"/>
        <v/>
      </c>
      <c r="AF411" s="1232">
        <f t="shared" si="174"/>
        <v>0</v>
      </c>
      <c r="AG411" s="1252">
        <f t="shared" si="179"/>
        <v>0</v>
      </c>
      <c r="AH411" s="1234">
        <f t="shared" si="180"/>
        <v>0</v>
      </c>
      <c r="AI411" s="1235">
        <f t="shared" si="181"/>
        <v>0</v>
      </c>
      <c r="AJ411" s="1235">
        <f t="shared" si="170"/>
        <v>0</v>
      </c>
      <c r="AK411" s="1253">
        <f t="shared" si="175"/>
        <v>0</v>
      </c>
      <c r="AL411" s="1254">
        <f t="shared" si="171"/>
        <v>0</v>
      </c>
      <c r="AM411" s="1268"/>
      <c r="AN411" s="1255" t="str">
        <f t="shared" ref="AN411:AN474" si="187">IF(AM411&gt;0,AL411,"")</f>
        <v/>
      </c>
      <c r="AO411" s="1256">
        <f t="shared" si="182"/>
        <v>0</v>
      </c>
      <c r="AP411" s="1257">
        <f t="shared" si="176"/>
        <v>0</v>
      </c>
      <c r="AQ411" s="1271" cm="1">
        <f t="array" ref="AQ411">IF(AF411&lt;&gt;1,0,IF(OR(AO411="",N(AO411)&lt;=0.000000001),"",IF(OR(AI411="",N(AI411)&lt;=0.000000001),0,IF(ISNUMBER(AO411),IFERROR(_xlfn.LET(_xlpm.r,_xlfn.XLOOKUP(U411,$BD$15:$BD$62,ROW($BD$15:$BD$62),_xlfn.XLOOKUP(U411,$BE$15:$BE$62,ROW($BE$15:$BE$62),_xlfn.XLOOKUP(U411,$BF$15:$BF$62,ROW($BF$15:$BF$62),""))),_xlpm.p,_xlpm.r-MIN(ROW($BD$15:$BD$62))+1,_xlpm.f,INDEX($BG$15:$BG$62,_xlpm.p),_xlpm.u,INDEX($BH$15:$BH$62,_xlpm.p),_xlpm.s,INDEX($BJ$15:$BJ$62,_xlpm.p),_xlpm.q,N(AO411)/_xlpm.f,IF(_xlpm.q&gt;=_xlpm.s,ROUND(_xlpm.q,1)&amp;" "&amp;U411&amp;" = "&amp;ROUND(_xlpm.q*_xlpm.f,1)&amp;" "&amp;_xlpm.u,ROUND(_xlpm.q,1)&amp;" "&amp;U411)),""),""))))</f>
        <v>0</v>
      </c>
      <c r="AR411" s="1259"/>
      <c r="AS411" s="1256">
        <f t="shared" si="168"/>
        <v>0</v>
      </c>
      <c r="AT411" s="1257" t="str">
        <f t="shared" si="183"/>
        <v/>
      </c>
      <c r="AU411" s="1260">
        <f t="shared" si="186"/>
        <v>0</v>
      </c>
      <c r="AV411" s="1261" t="str">
        <f t="shared" si="184"/>
        <v/>
      </c>
      <c r="AW411" s="1247"/>
      <c r="AX411" s="1262">
        <f t="shared" si="177"/>
        <v>0</v>
      </c>
      <c r="AY411" s="1249" t="str">
        <f t="shared" si="169"/>
        <v/>
      </c>
      <c r="AZ411" s="276" t="s">
        <v>22</v>
      </c>
      <c r="BA411" s="1221">
        <f t="shared" si="178"/>
        <v>0</v>
      </c>
      <c r="BB411" s="1222">
        <f t="shared" si="185"/>
        <v>0</v>
      </c>
      <c r="BC411"/>
      <c r="BD411" s="877"/>
      <c r="BE411" s="877"/>
      <c r="BF411" s="877"/>
      <c r="BG411" s="877"/>
      <c r="BH411" s="877"/>
      <c r="BI411" s="877"/>
      <c r="BJ411" s="877"/>
      <c r="BK411" s="877"/>
      <c r="BR411" s="1153" t="str">
        <f t="shared" si="173"/>
        <v>►</v>
      </c>
      <c r="BS411" s="1024"/>
      <c r="BT411" s="1024"/>
      <c r="BU411" s="1024"/>
      <c r="BV411" s="1024"/>
      <c r="BW411" s="1024"/>
      <c r="CW411" s="3">
        <v>1</v>
      </c>
    </row>
    <row r="412" spans="12:101" ht="21" customHeight="1">
      <c r="L412" s="120" t="s">
        <v>16</v>
      </c>
      <c r="M412" s="34"/>
      <c r="N412" s="35"/>
      <c r="O412" s="34"/>
      <c r="P412" s="36"/>
      <c r="Q412" s="105"/>
      <c r="R412" s="125"/>
      <c r="S412" s="107"/>
      <c r="T412" s="108"/>
      <c r="U412" s="1290"/>
      <c r="W412" s="111"/>
      <c r="X412" s="112"/>
      <c r="Y412" s="122"/>
      <c r="Z412" s="114"/>
      <c r="AA412" s="127"/>
      <c r="AB412" s="116"/>
      <c r="AC412" s="139"/>
      <c r="AD412" s="1230" t="str">
        <f t="shared" si="167"/>
        <v>►</v>
      </c>
      <c r="AE412" s="1231" t="str">
        <f t="shared" si="172"/>
        <v/>
      </c>
      <c r="AF412" s="1232">
        <f t="shared" si="174"/>
        <v>0</v>
      </c>
      <c r="AG412" s="1252">
        <f t="shared" si="179"/>
        <v>0</v>
      </c>
      <c r="AH412" s="1234">
        <f t="shared" si="180"/>
        <v>0</v>
      </c>
      <c r="AI412" s="1235">
        <f t="shared" si="181"/>
        <v>0</v>
      </c>
      <c r="AJ412" s="1235">
        <f t="shared" si="170"/>
        <v>0</v>
      </c>
      <c r="AK412" s="1237">
        <f t="shared" si="175"/>
        <v>0</v>
      </c>
      <c r="AL412" s="1238">
        <f t="shared" si="171"/>
        <v>0</v>
      </c>
      <c r="AM412" s="1268"/>
      <c r="AN412" s="1240" t="str">
        <f t="shared" si="187"/>
        <v/>
      </c>
      <c r="AO412" s="1241">
        <f t="shared" si="182"/>
        <v>0</v>
      </c>
      <c r="AP412" s="1242">
        <f t="shared" si="176"/>
        <v>0</v>
      </c>
      <c r="AQ412" s="1269" cm="1">
        <f t="array" ref="AQ412">IF(AF412&lt;&gt;1,0,IF(OR(AO412="",N(AO412)&lt;=0.000000001),"",IF(OR(AI412="",N(AI412)&lt;=0.000000001),0,IF(ISNUMBER(AO412),IFERROR(_xlfn.LET(_xlpm.r,_xlfn.XLOOKUP(U412,$BD$15:$BD$62,ROW($BD$15:$BD$62),_xlfn.XLOOKUP(U412,$BE$15:$BE$62,ROW($BE$15:$BE$62),_xlfn.XLOOKUP(U412,$BF$15:$BF$62,ROW($BF$15:$BF$62),""))),_xlpm.p,_xlpm.r-MIN(ROW($BD$15:$BD$62))+1,_xlpm.f,INDEX($BG$15:$BG$62,_xlpm.p),_xlpm.u,INDEX($BH$15:$BH$62,_xlpm.p),_xlpm.s,INDEX($BJ$15:$BJ$62,_xlpm.p),_xlpm.q,N(AO412)/_xlpm.f,IF(_xlpm.q&gt;=_xlpm.s,ROUND(_xlpm.q,1)&amp;" "&amp;U412&amp;" = "&amp;ROUND(_xlpm.q*_xlpm.f,1)&amp;" "&amp;_xlpm.u,ROUND(_xlpm.q,1)&amp;" "&amp;U412)),""),""))))</f>
        <v>0</v>
      </c>
      <c r="AR412" s="1259"/>
      <c r="AS412" s="1241">
        <f t="shared" si="168"/>
        <v>0</v>
      </c>
      <c r="AT412" s="1242" t="str">
        <f t="shared" si="183"/>
        <v/>
      </c>
      <c r="AU412" s="1245">
        <f t="shared" si="186"/>
        <v>0</v>
      </c>
      <c r="AV412" s="1246" t="str">
        <f t="shared" si="184"/>
        <v/>
      </c>
      <c r="AW412" s="1247"/>
      <c r="AX412" s="1248">
        <f t="shared" si="177"/>
        <v>0</v>
      </c>
      <c r="AY412" s="1249" t="str">
        <f t="shared" si="169"/>
        <v/>
      </c>
      <c r="AZ412" s="276" t="s">
        <v>22</v>
      </c>
      <c r="BA412" s="1221">
        <f t="shared" si="178"/>
        <v>0</v>
      </c>
      <c r="BB412" s="1222">
        <f t="shared" si="185"/>
        <v>0</v>
      </c>
      <c r="BC412"/>
      <c r="BD412" s="877"/>
      <c r="BE412" s="877"/>
      <c r="BF412" s="877"/>
      <c r="BG412" s="877"/>
      <c r="BH412" s="877"/>
      <c r="BI412" s="877"/>
      <c r="BJ412" s="877"/>
      <c r="BK412" s="877"/>
      <c r="BR412" s="1153" t="str">
        <f t="shared" si="173"/>
        <v>►</v>
      </c>
      <c r="BS412" s="1024"/>
      <c r="BT412" s="1024"/>
      <c r="BU412" s="1024"/>
      <c r="BV412" s="1024"/>
      <c r="BW412" s="1024"/>
      <c r="CW412" s="3">
        <v>1</v>
      </c>
    </row>
    <row r="413" spans="12:101" ht="21" customHeight="1">
      <c r="L413" s="120" t="s">
        <v>16</v>
      </c>
      <c r="M413" s="34"/>
      <c r="N413" s="35"/>
      <c r="O413" s="34"/>
      <c r="P413" s="36"/>
      <c r="Q413" s="105"/>
      <c r="R413" s="125"/>
      <c r="S413" s="107"/>
      <c r="T413" s="108"/>
      <c r="U413" s="1290"/>
      <c r="W413" s="111"/>
      <c r="X413" s="112"/>
      <c r="Y413" s="122"/>
      <c r="Z413" s="114"/>
      <c r="AA413" s="127"/>
      <c r="AB413" s="116"/>
      <c r="AC413" s="139"/>
      <c r="AD413" s="1230" t="str">
        <f t="shared" si="167"/>
        <v>►</v>
      </c>
      <c r="AE413" s="1231" t="str">
        <f t="shared" si="172"/>
        <v/>
      </c>
      <c r="AF413" s="1232">
        <f t="shared" si="174"/>
        <v>0</v>
      </c>
      <c r="AG413" s="1252">
        <f t="shared" si="179"/>
        <v>0</v>
      </c>
      <c r="AH413" s="1234">
        <f t="shared" si="180"/>
        <v>0</v>
      </c>
      <c r="AI413" s="1235">
        <f t="shared" si="181"/>
        <v>0</v>
      </c>
      <c r="AJ413" s="1235">
        <f t="shared" si="170"/>
        <v>0</v>
      </c>
      <c r="AK413" s="1253">
        <f t="shared" si="175"/>
        <v>0</v>
      </c>
      <c r="AL413" s="1254">
        <f t="shared" si="171"/>
        <v>0</v>
      </c>
      <c r="AM413" s="1268"/>
      <c r="AN413" s="1255" t="str">
        <f t="shared" si="187"/>
        <v/>
      </c>
      <c r="AO413" s="1256">
        <f t="shared" si="182"/>
        <v>0</v>
      </c>
      <c r="AP413" s="1257">
        <f t="shared" si="176"/>
        <v>0</v>
      </c>
      <c r="AQ413" s="1271" cm="1">
        <f t="array" ref="AQ413">IF(AF413&lt;&gt;1,0,IF(OR(AO413="",N(AO413)&lt;=0.000000001),"",IF(OR(AI413="",N(AI413)&lt;=0.000000001),0,IF(ISNUMBER(AO413),IFERROR(_xlfn.LET(_xlpm.r,_xlfn.XLOOKUP(U413,$BD$15:$BD$62,ROW($BD$15:$BD$62),_xlfn.XLOOKUP(U413,$BE$15:$BE$62,ROW($BE$15:$BE$62),_xlfn.XLOOKUP(U413,$BF$15:$BF$62,ROW($BF$15:$BF$62),""))),_xlpm.p,_xlpm.r-MIN(ROW($BD$15:$BD$62))+1,_xlpm.f,INDEX($BG$15:$BG$62,_xlpm.p),_xlpm.u,INDEX($BH$15:$BH$62,_xlpm.p),_xlpm.s,INDEX($BJ$15:$BJ$62,_xlpm.p),_xlpm.q,N(AO413)/_xlpm.f,IF(_xlpm.q&gt;=_xlpm.s,ROUND(_xlpm.q,1)&amp;" "&amp;U413&amp;" = "&amp;ROUND(_xlpm.q*_xlpm.f,1)&amp;" "&amp;_xlpm.u,ROUND(_xlpm.q,1)&amp;" "&amp;U413)),""),""))))</f>
        <v>0</v>
      </c>
      <c r="AR413" s="1259"/>
      <c r="AS413" s="1256">
        <f t="shared" si="168"/>
        <v>0</v>
      </c>
      <c r="AT413" s="1257" t="str">
        <f t="shared" si="183"/>
        <v/>
      </c>
      <c r="AU413" s="1260">
        <f t="shared" si="186"/>
        <v>0</v>
      </c>
      <c r="AV413" s="1261" t="str">
        <f t="shared" si="184"/>
        <v/>
      </c>
      <c r="AW413" s="1247"/>
      <c r="AX413" s="1262">
        <f t="shared" si="177"/>
        <v>0</v>
      </c>
      <c r="AY413" s="1249" t="str">
        <f t="shared" si="169"/>
        <v/>
      </c>
      <c r="AZ413" s="276" t="s">
        <v>22</v>
      </c>
      <c r="BA413" s="1221">
        <f t="shared" si="178"/>
        <v>0</v>
      </c>
      <c r="BB413" s="1222">
        <f t="shared" si="185"/>
        <v>0</v>
      </c>
      <c r="BC413"/>
      <c r="BD413" s="877"/>
      <c r="BE413" s="877"/>
      <c r="BF413" s="877"/>
      <c r="BG413" s="877"/>
      <c r="BH413" s="877"/>
      <c r="BI413" s="877"/>
      <c r="BJ413" s="877"/>
      <c r="BK413" s="877"/>
      <c r="BR413" s="1153" t="str">
        <f t="shared" si="173"/>
        <v>►</v>
      </c>
      <c r="BS413" s="1024"/>
      <c r="BT413" s="1024"/>
      <c r="BU413" s="1024"/>
      <c r="BV413" s="1024"/>
      <c r="BW413" s="1024"/>
      <c r="CW413" s="3">
        <v>1</v>
      </c>
    </row>
    <row r="414" spans="12:101" ht="21" customHeight="1">
      <c r="L414" s="120" t="s">
        <v>16</v>
      </c>
      <c r="M414" s="34"/>
      <c r="N414" s="35"/>
      <c r="O414" s="34"/>
      <c r="P414" s="36"/>
      <c r="Q414" s="105"/>
      <c r="R414" s="125"/>
      <c r="S414" s="107"/>
      <c r="T414" s="108"/>
      <c r="U414" s="1290"/>
      <c r="W414" s="111"/>
      <c r="X414" s="112"/>
      <c r="Y414" s="122"/>
      <c r="Z414" s="114"/>
      <c r="AA414" s="127"/>
      <c r="AB414" s="116"/>
      <c r="AC414" s="139"/>
      <c r="AD414" s="1230" t="str">
        <f t="shared" ref="AD414:AD477" si="188">IF(OR(AI414&gt;0,TRIM(AE414)="▼ recette suivante"),"A","►")</f>
        <v>►</v>
      </c>
      <c r="AE414" s="1231" t="str">
        <f t="shared" si="172"/>
        <v/>
      </c>
      <c r="AF414" s="1232">
        <f t="shared" si="174"/>
        <v>0</v>
      </c>
      <c r="AG414" s="1252">
        <f t="shared" si="179"/>
        <v>0</v>
      </c>
      <c r="AH414" s="1234">
        <f t="shared" si="180"/>
        <v>0</v>
      </c>
      <c r="AI414" s="1235">
        <f t="shared" si="181"/>
        <v>0</v>
      </c>
      <c r="AJ414" s="1235">
        <f t="shared" si="170"/>
        <v>0</v>
      </c>
      <c r="AK414" s="1237">
        <f t="shared" si="175"/>
        <v>0</v>
      </c>
      <c r="AL414" s="1238">
        <f t="shared" si="171"/>
        <v>0</v>
      </c>
      <c r="AM414" s="1268"/>
      <c r="AN414" s="1240" t="str">
        <f t="shared" si="187"/>
        <v/>
      </c>
      <c r="AO414" s="1241">
        <f t="shared" si="182"/>
        <v>0</v>
      </c>
      <c r="AP414" s="1242">
        <f t="shared" si="176"/>
        <v>0</v>
      </c>
      <c r="AQ414" s="1269" cm="1">
        <f t="array" ref="AQ414">IF(AF414&lt;&gt;1,0,IF(OR(AO414="",N(AO414)&lt;=0.000000001),"",IF(OR(AI414="",N(AI414)&lt;=0.000000001),0,IF(ISNUMBER(AO414),IFERROR(_xlfn.LET(_xlpm.r,_xlfn.XLOOKUP(U414,$BD$15:$BD$62,ROW($BD$15:$BD$62),_xlfn.XLOOKUP(U414,$BE$15:$BE$62,ROW($BE$15:$BE$62),_xlfn.XLOOKUP(U414,$BF$15:$BF$62,ROW($BF$15:$BF$62),""))),_xlpm.p,_xlpm.r-MIN(ROW($BD$15:$BD$62))+1,_xlpm.f,INDEX($BG$15:$BG$62,_xlpm.p),_xlpm.u,INDEX($BH$15:$BH$62,_xlpm.p),_xlpm.s,INDEX($BJ$15:$BJ$62,_xlpm.p),_xlpm.q,N(AO414)/_xlpm.f,IF(_xlpm.q&gt;=_xlpm.s,ROUND(_xlpm.q,1)&amp;" "&amp;U414&amp;" = "&amp;ROUND(_xlpm.q*_xlpm.f,1)&amp;" "&amp;_xlpm.u,ROUND(_xlpm.q,1)&amp;" "&amp;U414)),""),""))))</f>
        <v>0</v>
      </c>
      <c r="AR414" s="1259"/>
      <c r="AS414" s="1241">
        <f t="shared" si="168"/>
        <v>0</v>
      </c>
      <c r="AT414" s="1242" t="str">
        <f t="shared" si="183"/>
        <v/>
      </c>
      <c r="AU414" s="1245">
        <f t="shared" si="186"/>
        <v>0</v>
      </c>
      <c r="AV414" s="1246" t="str">
        <f t="shared" si="184"/>
        <v/>
      </c>
      <c r="AW414" s="1247"/>
      <c r="AX414" s="1248">
        <f t="shared" si="177"/>
        <v>0</v>
      </c>
      <c r="AY414" s="1249" t="str">
        <f t="shared" si="169"/>
        <v/>
      </c>
      <c r="AZ414" s="276" t="s">
        <v>22</v>
      </c>
      <c r="BA414" s="1221">
        <f t="shared" si="178"/>
        <v>0</v>
      </c>
      <c r="BB414" s="1222">
        <f t="shared" si="185"/>
        <v>0</v>
      </c>
      <c r="BC414"/>
      <c r="BD414" s="877"/>
      <c r="BE414" s="877"/>
      <c r="BF414" s="877"/>
      <c r="BG414" s="877"/>
      <c r="BH414" s="877"/>
      <c r="BI414" s="877"/>
      <c r="BJ414" s="877"/>
      <c r="BK414" s="877"/>
      <c r="BR414" s="1153" t="str">
        <f t="shared" si="173"/>
        <v>►</v>
      </c>
      <c r="BS414" s="1024"/>
      <c r="BT414" s="1024"/>
      <c r="BU414" s="1024"/>
      <c r="BV414" s="1024"/>
      <c r="BW414" s="1024"/>
      <c r="CW414" s="3">
        <v>1</v>
      </c>
    </row>
    <row r="415" spans="12:101" ht="21" customHeight="1">
      <c r="L415" s="120" t="s">
        <v>16</v>
      </c>
      <c r="M415" s="34"/>
      <c r="N415" s="35"/>
      <c r="O415" s="34"/>
      <c r="P415" s="36"/>
      <c r="Q415" s="105"/>
      <c r="R415" s="125"/>
      <c r="S415" s="107"/>
      <c r="T415" s="108"/>
      <c r="U415" s="1290"/>
      <c r="W415" s="111"/>
      <c r="X415" s="112"/>
      <c r="Y415" s="122"/>
      <c r="Z415" s="114"/>
      <c r="AA415" s="127"/>
      <c r="AB415" s="116"/>
      <c r="AC415" s="139"/>
      <c r="AD415" s="1230" t="str">
        <f t="shared" si="188"/>
        <v>►</v>
      </c>
      <c r="AE415" s="1231" t="str">
        <f t="shared" si="172"/>
        <v/>
      </c>
      <c r="AF415" s="1232">
        <f t="shared" si="174"/>
        <v>0</v>
      </c>
      <c r="AG415" s="1252">
        <f t="shared" si="179"/>
        <v>0</v>
      </c>
      <c r="AH415" s="1234">
        <f t="shared" si="180"/>
        <v>0</v>
      </c>
      <c r="AI415" s="1235">
        <f t="shared" si="181"/>
        <v>0</v>
      </c>
      <c r="AJ415" s="1235">
        <f t="shared" si="170"/>
        <v>0</v>
      </c>
      <c r="AK415" s="1253">
        <f t="shared" si="175"/>
        <v>0</v>
      </c>
      <c r="AL415" s="1254">
        <f t="shared" si="171"/>
        <v>0</v>
      </c>
      <c r="AM415" s="1268"/>
      <c r="AN415" s="1255" t="str">
        <f t="shared" si="187"/>
        <v/>
      </c>
      <c r="AO415" s="1256">
        <f t="shared" si="182"/>
        <v>0</v>
      </c>
      <c r="AP415" s="1257">
        <f t="shared" si="176"/>
        <v>0</v>
      </c>
      <c r="AQ415" s="1271" cm="1">
        <f t="array" ref="AQ415">IF(AF415&lt;&gt;1,0,IF(OR(AO415="",N(AO415)&lt;=0.000000001),"",IF(OR(AI415="",N(AI415)&lt;=0.000000001),0,IF(ISNUMBER(AO415),IFERROR(_xlfn.LET(_xlpm.r,_xlfn.XLOOKUP(U415,$BD$15:$BD$62,ROW($BD$15:$BD$62),_xlfn.XLOOKUP(U415,$BE$15:$BE$62,ROW($BE$15:$BE$62),_xlfn.XLOOKUP(U415,$BF$15:$BF$62,ROW($BF$15:$BF$62),""))),_xlpm.p,_xlpm.r-MIN(ROW($BD$15:$BD$62))+1,_xlpm.f,INDEX($BG$15:$BG$62,_xlpm.p),_xlpm.u,INDEX($BH$15:$BH$62,_xlpm.p),_xlpm.s,INDEX($BJ$15:$BJ$62,_xlpm.p),_xlpm.q,N(AO415)/_xlpm.f,IF(_xlpm.q&gt;=_xlpm.s,ROUND(_xlpm.q,1)&amp;" "&amp;U415&amp;" = "&amp;ROUND(_xlpm.q*_xlpm.f,1)&amp;" "&amp;_xlpm.u,ROUND(_xlpm.q,1)&amp;" "&amp;U415)),""),""))))</f>
        <v>0</v>
      </c>
      <c r="AR415" s="1259"/>
      <c r="AS415" s="1256">
        <f t="shared" si="168"/>
        <v>0</v>
      </c>
      <c r="AT415" s="1257" t="str">
        <f t="shared" si="183"/>
        <v/>
      </c>
      <c r="AU415" s="1260">
        <f t="shared" si="186"/>
        <v>0</v>
      </c>
      <c r="AV415" s="1261" t="str">
        <f t="shared" si="184"/>
        <v/>
      </c>
      <c r="AW415" s="1247"/>
      <c r="AX415" s="1262">
        <f t="shared" si="177"/>
        <v>0</v>
      </c>
      <c r="AY415" s="1249" t="str">
        <f t="shared" si="169"/>
        <v/>
      </c>
      <c r="AZ415" s="276" t="s">
        <v>22</v>
      </c>
      <c r="BA415" s="1221">
        <f t="shared" si="178"/>
        <v>0</v>
      </c>
      <c r="BB415" s="1222">
        <f t="shared" si="185"/>
        <v>0</v>
      </c>
      <c r="BC415"/>
      <c r="BD415" s="877"/>
      <c r="BE415" s="877"/>
      <c r="BF415" s="877"/>
      <c r="BG415" s="877"/>
      <c r="BH415" s="877"/>
      <c r="BI415" s="877"/>
      <c r="BJ415" s="877"/>
      <c r="BK415" s="877"/>
      <c r="BR415" s="1153" t="str">
        <f t="shared" si="173"/>
        <v>►</v>
      </c>
      <c r="BS415" s="1024"/>
      <c r="BT415" s="1024"/>
      <c r="BU415" s="1024"/>
      <c r="BV415" s="1024"/>
      <c r="BW415" s="1024"/>
      <c r="CW415" s="3">
        <v>1</v>
      </c>
    </row>
    <row r="416" spans="12:101" ht="21" customHeight="1">
      <c r="L416" s="120" t="s">
        <v>16</v>
      </c>
      <c r="M416" s="34"/>
      <c r="N416" s="35"/>
      <c r="O416" s="34"/>
      <c r="P416" s="36"/>
      <c r="Q416" s="105"/>
      <c r="R416" s="125"/>
      <c r="S416" s="107"/>
      <c r="T416" s="108"/>
      <c r="U416" s="1290"/>
      <c r="W416" s="111"/>
      <c r="X416" s="112"/>
      <c r="Y416" s="122"/>
      <c r="Z416" s="114"/>
      <c r="AA416" s="127"/>
      <c r="AB416" s="116"/>
      <c r="AC416" s="139"/>
      <c r="AD416" s="1230" t="str">
        <f t="shared" si="188"/>
        <v>►</v>
      </c>
      <c r="AE416" s="1231" t="str">
        <f t="shared" si="172"/>
        <v/>
      </c>
      <c r="AF416" s="1232">
        <f t="shared" si="174"/>
        <v>0</v>
      </c>
      <c r="AG416" s="1252">
        <f t="shared" si="179"/>
        <v>0</v>
      </c>
      <c r="AH416" s="1234">
        <f t="shared" si="180"/>
        <v>0</v>
      </c>
      <c r="AI416" s="1235">
        <f t="shared" si="181"/>
        <v>0</v>
      </c>
      <c r="AJ416" s="1235">
        <f t="shared" si="170"/>
        <v>0</v>
      </c>
      <c r="AK416" s="1237">
        <f t="shared" si="175"/>
        <v>0</v>
      </c>
      <c r="AL416" s="1238">
        <f t="shared" si="171"/>
        <v>0</v>
      </c>
      <c r="AM416" s="1268"/>
      <c r="AN416" s="1240" t="str">
        <f t="shared" si="187"/>
        <v/>
      </c>
      <c r="AO416" s="1241">
        <f t="shared" si="182"/>
        <v>0</v>
      </c>
      <c r="AP416" s="1242">
        <f t="shared" si="176"/>
        <v>0</v>
      </c>
      <c r="AQ416" s="1269" cm="1">
        <f t="array" ref="AQ416">IF(AF416&lt;&gt;1,0,IF(OR(AO416="",N(AO416)&lt;=0.000000001),"",IF(OR(AI416="",N(AI416)&lt;=0.000000001),0,IF(ISNUMBER(AO416),IFERROR(_xlfn.LET(_xlpm.r,_xlfn.XLOOKUP(U416,$BD$15:$BD$62,ROW($BD$15:$BD$62),_xlfn.XLOOKUP(U416,$BE$15:$BE$62,ROW($BE$15:$BE$62),_xlfn.XLOOKUP(U416,$BF$15:$BF$62,ROW($BF$15:$BF$62),""))),_xlpm.p,_xlpm.r-MIN(ROW($BD$15:$BD$62))+1,_xlpm.f,INDEX($BG$15:$BG$62,_xlpm.p),_xlpm.u,INDEX($BH$15:$BH$62,_xlpm.p),_xlpm.s,INDEX($BJ$15:$BJ$62,_xlpm.p),_xlpm.q,N(AO416)/_xlpm.f,IF(_xlpm.q&gt;=_xlpm.s,ROUND(_xlpm.q,1)&amp;" "&amp;U416&amp;" = "&amp;ROUND(_xlpm.q*_xlpm.f,1)&amp;" "&amp;_xlpm.u,ROUND(_xlpm.q,1)&amp;" "&amp;U416)),""),""))))</f>
        <v>0</v>
      </c>
      <c r="AR416" s="1259"/>
      <c r="AS416" s="1241">
        <f t="shared" si="168"/>
        <v>0</v>
      </c>
      <c r="AT416" s="1242" t="str">
        <f t="shared" si="183"/>
        <v/>
      </c>
      <c r="AU416" s="1245">
        <f t="shared" si="186"/>
        <v>0</v>
      </c>
      <c r="AV416" s="1246" t="str">
        <f t="shared" si="184"/>
        <v/>
      </c>
      <c r="AW416" s="1247"/>
      <c r="AX416" s="1248">
        <f t="shared" si="177"/>
        <v>0</v>
      </c>
      <c r="AY416" s="1249" t="str">
        <f t="shared" si="169"/>
        <v/>
      </c>
      <c r="AZ416" s="276" t="s">
        <v>22</v>
      </c>
      <c r="BA416" s="1221">
        <f t="shared" si="178"/>
        <v>0</v>
      </c>
      <c r="BB416" s="1222">
        <f t="shared" si="185"/>
        <v>0</v>
      </c>
      <c r="BC416"/>
      <c r="BD416" s="877"/>
      <c r="BE416" s="877"/>
      <c r="BF416" s="877"/>
      <c r="BG416" s="877"/>
      <c r="BH416" s="877"/>
      <c r="BI416" s="877"/>
      <c r="BJ416" s="877"/>
      <c r="BK416" s="877"/>
      <c r="BR416" s="1153" t="str">
        <f t="shared" si="173"/>
        <v>►</v>
      </c>
      <c r="BS416" s="1024"/>
      <c r="BT416" s="1024"/>
      <c r="BU416" s="1024"/>
      <c r="BV416" s="1024"/>
      <c r="BW416" s="1024"/>
      <c r="CW416" s="3">
        <v>1</v>
      </c>
    </row>
    <row r="417" spans="12:101" ht="21" customHeight="1">
      <c r="L417" s="120" t="s">
        <v>16</v>
      </c>
      <c r="M417" s="34"/>
      <c r="N417" s="35"/>
      <c r="O417" s="34"/>
      <c r="P417" s="36"/>
      <c r="Q417" s="105"/>
      <c r="R417" s="125"/>
      <c r="S417" s="107"/>
      <c r="T417" s="108"/>
      <c r="U417" s="1290"/>
      <c r="W417" s="111"/>
      <c r="X417" s="112"/>
      <c r="Y417" s="122"/>
      <c r="Z417" s="114"/>
      <c r="AA417" s="127"/>
      <c r="AB417" s="116"/>
      <c r="AC417" s="139"/>
      <c r="AD417" s="1230" t="str">
        <f t="shared" si="188"/>
        <v>►</v>
      </c>
      <c r="AE417" s="1231" t="str">
        <f t="shared" si="172"/>
        <v/>
      </c>
      <c r="AF417" s="1232">
        <f t="shared" si="174"/>
        <v>0</v>
      </c>
      <c r="AG417" s="1252">
        <f t="shared" si="179"/>
        <v>0</v>
      </c>
      <c r="AH417" s="1234">
        <f t="shared" si="180"/>
        <v>0</v>
      </c>
      <c r="AI417" s="1235">
        <f t="shared" si="181"/>
        <v>0</v>
      </c>
      <c r="AJ417" s="1235">
        <f t="shared" si="170"/>
        <v>0</v>
      </c>
      <c r="AK417" s="1253">
        <f t="shared" si="175"/>
        <v>0</v>
      </c>
      <c r="AL417" s="1254">
        <f t="shared" si="171"/>
        <v>0</v>
      </c>
      <c r="AM417" s="1268"/>
      <c r="AN417" s="1255" t="str">
        <f t="shared" si="187"/>
        <v/>
      </c>
      <c r="AO417" s="1256">
        <f t="shared" si="182"/>
        <v>0</v>
      </c>
      <c r="AP417" s="1257">
        <f t="shared" si="176"/>
        <v>0</v>
      </c>
      <c r="AQ417" s="1271" cm="1">
        <f t="array" ref="AQ417">IF(AF417&lt;&gt;1,0,IF(OR(AO417="",N(AO417)&lt;=0.000000001),"",IF(OR(AI417="",N(AI417)&lt;=0.000000001),0,IF(ISNUMBER(AO417),IFERROR(_xlfn.LET(_xlpm.r,_xlfn.XLOOKUP(U417,$BD$15:$BD$62,ROW($BD$15:$BD$62),_xlfn.XLOOKUP(U417,$BE$15:$BE$62,ROW($BE$15:$BE$62),_xlfn.XLOOKUP(U417,$BF$15:$BF$62,ROW($BF$15:$BF$62),""))),_xlpm.p,_xlpm.r-MIN(ROW($BD$15:$BD$62))+1,_xlpm.f,INDEX($BG$15:$BG$62,_xlpm.p),_xlpm.u,INDEX($BH$15:$BH$62,_xlpm.p),_xlpm.s,INDEX($BJ$15:$BJ$62,_xlpm.p),_xlpm.q,N(AO417)/_xlpm.f,IF(_xlpm.q&gt;=_xlpm.s,ROUND(_xlpm.q,1)&amp;" "&amp;U417&amp;" = "&amp;ROUND(_xlpm.q*_xlpm.f,1)&amp;" "&amp;_xlpm.u,ROUND(_xlpm.q,1)&amp;" "&amp;U417)),""),""))))</f>
        <v>0</v>
      </c>
      <c r="AR417" s="1259"/>
      <c r="AS417" s="1256">
        <f t="shared" si="168"/>
        <v>0</v>
      </c>
      <c r="AT417" s="1257" t="str">
        <f t="shared" si="183"/>
        <v/>
      </c>
      <c r="AU417" s="1260">
        <f t="shared" si="186"/>
        <v>0</v>
      </c>
      <c r="AV417" s="1261" t="str">
        <f t="shared" si="184"/>
        <v/>
      </c>
      <c r="AW417" s="1247"/>
      <c r="AX417" s="1262">
        <f t="shared" si="177"/>
        <v>0</v>
      </c>
      <c r="AY417" s="1249" t="str">
        <f t="shared" si="169"/>
        <v/>
      </c>
      <c r="AZ417" s="276" t="s">
        <v>22</v>
      </c>
      <c r="BA417" s="1221">
        <f t="shared" si="178"/>
        <v>0</v>
      </c>
      <c r="BB417" s="1222">
        <f t="shared" si="185"/>
        <v>0</v>
      </c>
      <c r="BC417"/>
      <c r="BD417" s="877"/>
      <c r="BE417" s="877"/>
      <c r="BF417" s="877"/>
      <c r="BG417" s="877"/>
      <c r="BH417" s="877"/>
      <c r="BI417" s="877"/>
      <c r="BJ417" s="877"/>
      <c r="BK417" s="877"/>
      <c r="BR417" s="1153" t="str">
        <f t="shared" si="173"/>
        <v>►</v>
      </c>
      <c r="BS417" s="1024"/>
      <c r="BT417" s="1024"/>
      <c r="BU417" s="1024"/>
      <c r="BV417" s="1024"/>
      <c r="BW417" s="1024"/>
      <c r="CW417" s="3">
        <v>1</v>
      </c>
    </row>
    <row r="418" spans="12:101" ht="21" customHeight="1">
      <c r="L418" s="120" t="s">
        <v>16</v>
      </c>
      <c r="M418" s="34"/>
      <c r="N418" s="35"/>
      <c r="O418" s="34"/>
      <c r="P418" s="36"/>
      <c r="Q418" s="105"/>
      <c r="R418" s="125"/>
      <c r="S418" s="107"/>
      <c r="T418" s="108"/>
      <c r="U418" s="1290"/>
      <c r="W418" s="111"/>
      <c r="X418" s="112"/>
      <c r="Y418" s="122"/>
      <c r="Z418" s="114"/>
      <c r="AA418" s="127"/>
      <c r="AB418" s="116"/>
      <c r="AC418" s="139"/>
      <c r="AD418" s="1230" t="str">
        <f t="shared" si="188"/>
        <v>►</v>
      </c>
      <c r="AE418" s="1231" t="str">
        <f t="shared" si="172"/>
        <v/>
      </c>
      <c r="AF418" s="1232">
        <f t="shared" si="174"/>
        <v>0</v>
      </c>
      <c r="AG418" s="1252">
        <f t="shared" si="179"/>
        <v>0</v>
      </c>
      <c r="AH418" s="1234">
        <f t="shared" si="180"/>
        <v>0</v>
      </c>
      <c r="AI418" s="1235">
        <f t="shared" si="181"/>
        <v>0</v>
      </c>
      <c r="AJ418" s="1235">
        <f t="shared" si="170"/>
        <v>0</v>
      </c>
      <c r="AK418" s="1237">
        <f t="shared" si="175"/>
        <v>0</v>
      </c>
      <c r="AL418" s="1238">
        <f t="shared" si="171"/>
        <v>0</v>
      </c>
      <c r="AM418" s="1268"/>
      <c r="AN418" s="1240" t="str">
        <f t="shared" si="187"/>
        <v/>
      </c>
      <c r="AO418" s="1241">
        <f t="shared" si="182"/>
        <v>0</v>
      </c>
      <c r="AP418" s="1242">
        <f t="shared" si="176"/>
        <v>0</v>
      </c>
      <c r="AQ418" s="1269" cm="1">
        <f t="array" ref="AQ418">IF(AF418&lt;&gt;1,0,IF(OR(AO418="",N(AO418)&lt;=0.000000001),"",IF(OR(AI418="",N(AI418)&lt;=0.000000001),0,IF(ISNUMBER(AO418),IFERROR(_xlfn.LET(_xlpm.r,_xlfn.XLOOKUP(U418,$BD$15:$BD$62,ROW($BD$15:$BD$62),_xlfn.XLOOKUP(U418,$BE$15:$BE$62,ROW($BE$15:$BE$62),_xlfn.XLOOKUP(U418,$BF$15:$BF$62,ROW($BF$15:$BF$62),""))),_xlpm.p,_xlpm.r-MIN(ROW($BD$15:$BD$62))+1,_xlpm.f,INDEX($BG$15:$BG$62,_xlpm.p),_xlpm.u,INDEX($BH$15:$BH$62,_xlpm.p),_xlpm.s,INDEX($BJ$15:$BJ$62,_xlpm.p),_xlpm.q,N(AO418)/_xlpm.f,IF(_xlpm.q&gt;=_xlpm.s,ROUND(_xlpm.q,1)&amp;" "&amp;U418&amp;" = "&amp;ROUND(_xlpm.q*_xlpm.f,1)&amp;" "&amp;_xlpm.u,ROUND(_xlpm.q,1)&amp;" "&amp;U418)),""),""))))</f>
        <v>0</v>
      </c>
      <c r="AR418" s="1259"/>
      <c r="AS418" s="1241">
        <f t="shared" si="168"/>
        <v>0</v>
      </c>
      <c r="AT418" s="1242" t="str">
        <f t="shared" si="183"/>
        <v/>
      </c>
      <c r="AU418" s="1245">
        <f t="shared" si="186"/>
        <v>0</v>
      </c>
      <c r="AV418" s="1246" t="str">
        <f t="shared" si="184"/>
        <v/>
      </c>
      <c r="AW418" s="1247"/>
      <c r="AX418" s="1248">
        <f t="shared" si="177"/>
        <v>0</v>
      </c>
      <c r="AY418" s="1249" t="str">
        <f t="shared" si="169"/>
        <v/>
      </c>
      <c r="AZ418" s="276" t="s">
        <v>22</v>
      </c>
      <c r="BA418" s="1221">
        <f t="shared" si="178"/>
        <v>0</v>
      </c>
      <c r="BB418" s="1222">
        <f t="shared" si="185"/>
        <v>0</v>
      </c>
      <c r="BC418"/>
      <c r="BD418" s="877"/>
      <c r="BE418" s="877"/>
      <c r="BF418" s="877"/>
      <c r="BG418" s="877"/>
      <c r="BH418" s="877"/>
      <c r="BI418" s="877"/>
      <c r="BJ418" s="877"/>
      <c r="BK418" s="877"/>
      <c r="BR418" s="1153" t="str">
        <f t="shared" si="173"/>
        <v>►</v>
      </c>
      <c r="BS418" s="1024"/>
      <c r="BT418" s="1024"/>
      <c r="BU418" s="1024"/>
      <c r="BV418" s="1024"/>
      <c r="BW418" s="1024"/>
      <c r="CW418" s="3">
        <v>1</v>
      </c>
    </row>
    <row r="419" spans="12:101" ht="21" customHeight="1">
      <c r="L419" s="120" t="s">
        <v>16</v>
      </c>
      <c r="M419" s="34"/>
      <c r="N419" s="35"/>
      <c r="O419" s="34"/>
      <c r="P419" s="36"/>
      <c r="Q419" s="105"/>
      <c r="R419" s="125"/>
      <c r="S419" s="107"/>
      <c r="T419" s="108"/>
      <c r="U419" s="1290"/>
      <c r="W419" s="111"/>
      <c r="X419" s="112"/>
      <c r="Y419" s="122"/>
      <c r="Z419" s="114"/>
      <c r="AA419" s="127"/>
      <c r="AB419" s="116"/>
      <c r="AC419" s="139"/>
      <c r="AD419" s="1230" t="str">
        <f t="shared" si="188"/>
        <v>►</v>
      </c>
      <c r="AE419" s="1231" t="str">
        <f t="shared" si="172"/>
        <v/>
      </c>
      <c r="AF419" s="1232">
        <f t="shared" si="174"/>
        <v>0</v>
      </c>
      <c r="AG419" s="1252">
        <f t="shared" si="179"/>
        <v>0</v>
      </c>
      <c r="AH419" s="1234">
        <f t="shared" si="180"/>
        <v>0</v>
      </c>
      <c r="AI419" s="1235">
        <f t="shared" si="181"/>
        <v>0</v>
      </c>
      <c r="AJ419" s="1235">
        <f t="shared" si="170"/>
        <v>0</v>
      </c>
      <c r="AK419" s="1253">
        <f t="shared" si="175"/>
        <v>0</v>
      </c>
      <c r="AL419" s="1254">
        <f t="shared" si="171"/>
        <v>0</v>
      </c>
      <c r="AM419" s="1268"/>
      <c r="AN419" s="1255" t="str">
        <f t="shared" si="187"/>
        <v/>
      </c>
      <c r="AO419" s="1256">
        <f t="shared" si="182"/>
        <v>0</v>
      </c>
      <c r="AP419" s="1257">
        <f t="shared" si="176"/>
        <v>0</v>
      </c>
      <c r="AQ419" s="1271" cm="1">
        <f t="array" ref="AQ419">IF(AF419&lt;&gt;1,0,IF(OR(AO419="",N(AO419)&lt;=0.000000001),"",IF(OR(AI419="",N(AI419)&lt;=0.000000001),0,IF(ISNUMBER(AO419),IFERROR(_xlfn.LET(_xlpm.r,_xlfn.XLOOKUP(U419,$BD$15:$BD$62,ROW($BD$15:$BD$62),_xlfn.XLOOKUP(U419,$BE$15:$BE$62,ROW($BE$15:$BE$62),_xlfn.XLOOKUP(U419,$BF$15:$BF$62,ROW($BF$15:$BF$62),""))),_xlpm.p,_xlpm.r-MIN(ROW($BD$15:$BD$62))+1,_xlpm.f,INDEX($BG$15:$BG$62,_xlpm.p),_xlpm.u,INDEX($BH$15:$BH$62,_xlpm.p),_xlpm.s,INDEX($BJ$15:$BJ$62,_xlpm.p),_xlpm.q,N(AO419)/_xlpm.f,IF(_xlpm.q&gt;=_xlpm.s,ROUND(_xlpm.q,1)&amp;" "&amp;U419&amp;" = "&amp;ROUND(_xlpm.q*_xlpm.f,1)&amp;" "&amp;_xlpm.u,ROUND(_xlpm.q,1)&amp;" "&amp;U419)),""),""))))</f>
        <v>0</v>
      </c>
      <c r="AR419" s="1259"/>
      <c r="AS419" s="1256">
        <f t="shared" si="168"/>
        <v>0</v>
      </c>
      <c r="AT419" s="1257" t="str">
        <f t="shared" si="183"/>
        <v/>
      </c>
      <c r="AU419" s="1260">
        <f t="shared" si="186"/>
        <v>0</v>
      </c>
      <c r="AV419" s="1261" t="str">
        <f t="shared" si="184"/>
        <v/>
      </c>
      <c r="AW419" s="1247"/>
      <c r="AX419" s="1262">
        <f t="shared" si="177"/>
        <v>0</v>
      </c>
      <c r="AY419" s="1249" t="str">
        <f t="shared" si="169"/>
        <v/>
      </c>
      <c r="AZ419" s="276" t="s">
        <v>22</v>
      </c>
      <c r="BA419" s="1221">
        <f t="shared" si="178"/>
        <v>0</v>
      </c>
      <c r="BB419" s="1222">
        <f t="shared" si="185"/>
        <v>0</v>
      </c>
      <c r="BC419"/>
      <c r="BD419" s="877"/>
      <c r="BE419" s="877"/>
      <c r="BF419" s="877"/>
      <c r="BG419" s="877"/>
      <c r="BH419" s="877"/>
      <c r="BI419" s="877"/>
      <c r="BJ419" s="877"/>
      <c r="BK419" s="877"/>
      <c r="BR419" s="1153" t="str">
        <f t="shared" si="173"/>
        <v>►</v>
      </c>
      <c r="BS419" s="1024"/>
      <c r="BT419" s="1024"/>
      <c r="BU419" s="1024"/>
      <c r="BV419" s="1024"/>
      <c r="BW419" s="1024"/>
      <c r="CW419" s="3">
        <v>1</v>
      </c>
    </row>
    <row r="420" spans="12:101" ht="21" customHeight="1">
      <c r="L420" s="120" t="s">
        <v>16</v>
      </c>
      <c r="M420" s="34"/>
      <c r="N420" s="35"/>
      <c r="O420" s="34"/>
      <c r="P420" s="36"/>
      <c r="Q420" s="105"/>
      <c r="R420" s="125"/>
      <c r="S420" s="107"/>
      <c r="T420" s="108"/>
      <c r="U420" s="1290"/>
      <c r="W420" s="111"/>
      <c r="X420" s="112"/>
      <c r="Y420" s="122"/>
      <c r="Z420" s="114"/>
      <c r="AA420" s="127"/>
      <c r="AB420" s="116"/>
      <c r="AC420" s="139"/>
      <c r="AD420" s="1230" t="str">
        <f t="shared" si="188"/>
        <v>►</v>
      </c>
      <c r="AE420" s="1231" t="str">
        <f t="shared" si="172"/>
        <v/>
      </c>
      <c r="AF420" s="1232">
        <f t="shared" si="174"/>
        <v>0</v>
      </c>
      <c r="AG420" s="1252">
        <f t="shared" si="179"/>
        <v>0</v>
      </c>
      <c r="AH420" s="1234">
        <f t="shared" si="180"/>
        <v>0</v>
      </c>
      <c r="AI420" s="1235">
        <f t="shared" si="181"/>
        <v>0</v>
      </c>
      <c r="AJ420" s="1235">
        <f t="shared" si="170"/>
        <v>0</v>
      </c>
      <c r="AK420" s="1237">
        <f t="shared" si="175"/>
        <v>0</v>
      </c>
      <c r="AL420" s="1238">
        <f t="shared" si="171"/>
        <v>0</v>
      </c>
      <c r="AM420" s="1268"/>
      <c r="AN420" s="1240" t="str">
        <f t="shared" si="187"/>
        <v/>
      </c>
      <c r="AO420" s="1241">
        <f t="shared" si="182"/>
        <v>0</v>
      </c>
      <c r="AP420" s="1242">
        <f t="shared" si="176"/>
        <v>0</v>
      </c>
      <c r="AQ420" s="1269" cm="1">
        <f t="array" ref="AQ420">IF(AF420&lt;&gt;1,0,IF(OR(AO420="",N(AO420)&lt;=0.000000001),"",IF(OR(AI420="",N(AI420)&lt;=0.000000001),0,IF(ISNUMBER(AO420),IFERROR(_xlfn.LET(_xlpm.r,_xlfn.XLOOKUP(U420,$BD$15:$BD$62,ROW($BD$15:$BD$62),_xlfn.XLOOKUP(U420,$BE$15:$BE$62,ROW($BE$15:$BE$62),_xlfn.XLOOKUP(U420,$BF$15:$BF$62,ROW($BF$15:$BF$62),""))),_xlpm.p,_xlpm.r-MIN(ROW($BD$15:$BD$62))+1,_xlpm.f,INDEX($BG$15:$BG$62,_xlpm.p),_xlpm.u,INDEX($BH$15:$BH$62,_xlpm.p),_xlpm.s,INDEX($BJ$15:$BJ$62,_xlpm.p),_xlpm.q,N(AO420)/_xlpm.f,IF(_xlpm.q&gt;=_xlpm.s,ROUND(_xlpm.q,1)&amp;" "&amp;U420&amp;" = "&amp;ROUND(_xlpm.q*_xlpm.f,1)&amp;" "&amp;_xlpm.u,ROUND(_xlpm.q,1)&amp;" "&amp;U420)),""),""))))</f>
        <v>0</v>
      </c>
      <c r="AR420" s="1259"/>
      <c r="AS420" s="1241">
        <f t="shared" si="168"/>
        <v>0</v>
      </c>
      <c r="AT420" s="1242" t="str">
        <f t="shared" si="183"/>
        <v/>
      </c>
      <c r="AU420" s="1245">
        <f t="shared" si="186"/>
        <v>0</v>
      </c>
      <c r="AV420" s="1246" t="str">
        <f t="shared" si="184"/>
        <v/>
      </c>
      <c r="AW420" s="1247"/>
      <c r="AX420" s="1248">
        <f t="shared" si="177"/>
        <v>0</v>
      </c>
      <c r="AY420" s="1249" t="str">
        <f t="shared" si="169"/>
        <v/>
      </c>
      <c r="AZ420" s="276" t="s">
        <v>22</v>
      </c>
      <c r="BA420" s="1221">
        <f t="shared" si="178"/>
        <v>0</v>
      </c>
      <c r="BB420" s="1222">
        <f t="shared" si="185"/>
        <v>0</v>
      </c>
      <c r="BC420"/>
      <c r="BD420" s="877"/>
      <c r="BE420" s="877"/>
      <c r="BF420" s="877"/>
      <c r="BG420" s="877"/>
      <c r="BH420" s="877"/>
      <c r="BI420" s="877"/>
      <c r="BJ420" s="877"/>
      <c r="BK420" s="877"/>
      <c r="BR420" s="1153" t="str">
        <f t="shared" si="173"/>
        <v>►</v>
      </c>
      <c r="BS420" s="1024"/>
      <c r="BT420" s="1024"/>
      <c r="BU420" s="1024"/>
      <c r="BV420" s="1024"/>
      <c r="BW420" s="1024"/>
      <c r="CW420" s="3">
        <v>1</v>
      </c>
    </row>
    <row r="421" spans="12:101" ht="21" customHeight="1">
      <c r="L421" s="120" t="s">
        <v>16</v>
      </c>
      <c r="M421" s="34"/>
      <c r="N421" s="35"/>
      <c r="O421" s="34"/>
      <c r="P421" s="36"/>
      <c r="Q421" s="105"/>
      <c r="R421" s="125"/>
      <c r="S421" s="107"/>
      <c r="T421" s="108"/>
      <c r="U421" s="1290"/>
      <c r="W421" s="111"/>
      <c r="X421" s="112"/>
      <c r="Y421" s="122"/>
      <c r="Z421" s="114"/>
      <c r="AA421" s="127"/>
      <c r="AB421" s="116"/>
      <c r="AC421" s="139"/>
      <c r="AD421" s="1230" t="str">
        <f t="shared" si="188"/>
        <v>►</v>
      </c>
      <c r="AE421" s="1231" t="str">
        <f t="shared" si="172"/>
        <v/>
      </c>
      <c r="AF421" s="1232">
        <f t="shared" si="174"/>
        <v>0</v>
      </c>
      <c r="AG421" s="1252">
        <f t="shared" si="179"/>
        <v>0</v>
      </c>
      <c r="AH421" s="1234">
        <f t="shared" si="180"/>
        <v>0</v>
      </c>
      <c r="AI421" s="1235">
        <f t="shared" si="181"/>
        <v>0</v>
      </c>
      <c r="AJ421" s="1235">
        <f t="shared" si="170"/>
        <v>0</v>
      </c>
      <c r="AK421" s="1253">
        <f t="shared" si="175"/>
        <v>0</v>
      </c>
      <c r="AL421" s="1254">
        <f t="shared" si="171"/>
        <v>0</v>
      </c>
      <c r="AM421" s="1268"/>
      <c r="AN421" s="1255" t="str">
        <f t="shared" si="187"/>
        <v/>
      </c>
      <c r="AO421" s="1256">
        <f t="shared" si="182"/>
        <v>0</v>
      </c>
      <c r="AP421" s="1257">
        <f t="shared" si="176"/>
        <v>0</v>
      </c>
      <c r="AQ421" s="1271" cm="1">
        <f t="array" ref="AQ421">IF(AF421&lt;&gt;1,0,IF(OR(AO421="",N(AO421)&lt;=0.000000001),"",IF(OR(AI421="",N(AI421)&lt;=0.000000001),0,IF(ISNUMBER(AO421),IFERROR(_xlfn.LET(_xlpm.r,_xlfn.XLOOKUP(U421,$BD$15:$BD$62,ROW($BD$15:$BD$62),_xlfn.XLOOKUP(U421,$BE$15:$BE$62,ROW($BE$15:$BE$62),_xlfn.XLOOKUP(U421,$BF$15:$BF$62,ROW($BF$15:$BF$62),""))),_xlpm.p,_xlpm.r-MIN(ROW($BD$15:$BD$62))+1,_xlpm.f,INDEX($BG$15:$BG$62,_xlpm.p),_xlpm.u,INDEX($BH$15:$BH$62,_xlpm.p),_xlpm.s,INDEX($BJ$15:$BJ$62,_xlpm.p),_xlpm.q,N(AO421)/_xlpm.f,IF(_xlpm.q&gt;=_xlpm.s,ROUND(_xlpm.q,1)&amp;" "&amp;U421&amp;" = "&amp;ROUND(_xlpm.q*_xlpm.f,1)&amp;" "&amp;_xlpm.u,ROUND(_xlpm.q,1)&amp;" "&amp;U421)),""),""))))</f>
        <v>0</v>
      </c>
      <c r="AR421" s="1259"/>
      <c r="AS421" s="1256">
        <f t="shared" si="168"/>
        <v>0</v>
      </c>
      <c r="AT421" s="1257" t="str">
        <f t="shared" si="183"/>
        <v/>
      </c>
      <c r="AU421" s="1260">
        <f t="shared" si="186"/>
        <v>0</v>
      </c>
      <c r="AV421" s="1261" t="str">
        <f t="shared" si="184"/>
        <v/>
      </c>
      <c r="AW421" s="1247"/>
      <c r="AX421" s="1262">
        <f t="shared" si="177"/>
        <v>0</v>
      </c>
      <c r="AY421" s="1249" t="str">
        <f t="shared" si="169"/>
        <v/>
      </c>
      <c r="AZ421" s="276" t="s">
        <v>22</v>
      </c>
      <c r="BA421" s="1221">
        <f t="shared" si="178"/>
        <v>0</v>
      </c>
      <c r="BB421" s="1222">
        <f t="shared" si="185"/>
        <v>0</v>
      </c>
      <c r="BC421"/>
      <c r="BD421" s="877"/>
      <c r="BE421" s="877"/>
      <c r="BF421" s="877"/>
      <c r="BG421" s="877"/>
      <c r="BH421" s="877"/>
      <c r="BI421" s="877"/>
      <c r="BJ421" s="877"/>
      <c r="BK421" s="877"/>
      <c r="BR421" s="1153" t="str">
        <f t="shared" si="173"/>
        <v>►</v>
      </c>
      <c r="BS421" s="1024"/>
      <c r="BT421" s="1024"/>
      <c r="BU421" s="1024"/>
      <c r="BV421" s="1024"/>
      <c r="BW421" s="1024"/>
      <c r="CW421" s="3">
        <v>1</v>
      </c>
    </row>
    <row r="422" spans="12:101" ht="21" customHeight="1">
      <c r="L422" s="120" t="s">
        <v>16</v>
      </c>
      <c r="M422" s="34"/>
      <c r="N422" s="35"/>
      <c r="O422" s="34"/>
      <c r="P422" s="36"/>
      <c r="Q422" s="105"/>
      <c r="R422" s="125"/>
      <c r="S422" s="107"/>
      <c r="T422" s="108"/>
      <c r="U422" s="1290"/>
      <c r="W422" s="111"/>
      <c r="X422" s="112"/>
      <c r="Y422" s="122"/>
      <c r="Z422" s="114"/>
      <c r="AA422" s="127"/>
      <c r="AB422" s="116"/>
      <c r="AC422" s="139"/>
      <c r="AD422" s="1230" t="str">
        <f t="shared" si="188"/>
        <v>►</v>
      </c>
      <c r="AE422" s="1231" t="str">
        <f t="shared" si="172"/>
        <v/>
      </c>
      <c r="AF422" s="1232">
        <f t="shared" si="174"/>
        <v>0</v>
      </c>
      <c r="AG422" s="1252">
        <f t="shared" si="179"/>
        <v>0</v>
      </c>
      <c r="AH422" s="1234">
        <f t="shared" si="180"/>
        <v>0</v>
      </c>
      <c r="AI422" s="1235">
        <f t="shared" si="181"/>
        <v>0</v>
      </c>
      <c r="AJ422" s="1235">
        <f t="shared" si="170"/>
        <v>0</v>
      </c>
      <c r="AK422" s="1237">
        <f t="shared" si="175"/>
        <v>0</v>
      </c>
      <c r="AL422" s="1238">
        <f t="shared" si="171"/>
        <v>0</v>
      </c>
      <c r="AM422" s="1268"/>
      <c r="AN422" s="1240" t="str">
        <f t="shared" si="187"/>
        <v/>
      </c>
      <c r="AO422" s="1241">
        <f t="shared" si="182"/>
        <v>0</v>
      </c>
      <c r="AP422" s="1242">
        <f t="shared" si="176"/>
        <v>0</v>
      </c>
      <c r="AQ422" s="1269" cm="1">
        <f t="array" ref="AQ422">IF(AF422&lt;&gt;1,0,IF(OR(AO422="",N(AO422)&lt;=0.000000001),"",IF(OR(AI422="",N(AI422)&lt;=0.000000001),0,IF(ISNUMBER(AO422),IFERROR(_xlfn.LET(_xlpm.r,_xlfn.XLOOKUP(U422,$BD$15:$BD$62,ROW($BD$15:$BD$62),_xlfn.XLOOKUP(U422,$BE$15:$BE$62,ROW($BE$15:$BE$62),_xlfn.XLOOKUP(U422,$BF$15:$BF$62,ROW($BF$15:$BF$62),""))),_xlpm.p,_xlpm.r-MIN(ROW($BD$15:$BD$62))+1,_xlpm.f,INDEX($BG$15:$BG$62,_xlpm.p),_xlpm.u,INDEX($BH$15:$BH$62,_xlpm.p),_xlpm.s,INDEX($BJ$15:$BJ$62,_xlpm.p),_xlpm.q,N(AO422)/_xlpm.f,IF(_xlpm.q&gt;=_xlpm.s,ROUND(_xlpm.q,1)&amp;" "&amp;U422&amp;" = "&amp;ROUND(_xlpm.q*_xlpm.f,1)&amp;" "&amp;_xlpm.u,ROUND(_xlpm.q,1)&amp;" "&amp;U422)),""),""))))</f>
        <v>0</v>
      </c>
      <c r="AR422" s="1259"/>
      <c r="AS422" s="1241">
        <f t="shared" si="168"/>
        <v>0</v>
      </c>
      <c r="AT422" s="1242" t="str">
        <f t="shared" si="183"/>
        <v/>
      </c>
      <c r="AU422" s="1245">
        <f t="shared" si="186"/>
        <v>0</v>
      </c>
      <c r="AV422" s="1246" t="str">
        <f t="shared" si="184"/>
        <v/>
      </c>
      <c r="AW422" s="1247"/>
      <c r="AX422" s="1248">
        <f t="shared" si="177"/>
        <v>0</v>
      </c>
      <c r="AY422" s="1249" t="str">
        <f t="shared" si="169"/>
        <v/>
      </c>
      <c r="AZ422" s="276" t="s">
        <v>22</v>
      </c>
      <c r="BA422" s="1221">
        <f t="shared" si="178"/>
        <v>0</v>
      </c>
      <c r="BB422" s="1222">
        <f t="shared" si="185"/>
        <v>0</v>
      </c>
      <c r="BC422"/>
      <c r="BD422" s="877"/>
      <c r="BE422" s="877"/>
      <c r="BF422" s="877"/>
      <c r="BG422" s="877"/>
      <c r="BH422" s="877"/>
      <c r="BI422" s="877"/>
      <c r="BJ422" s="877"/>
      <c r="BK422" s="877"/>
      <c r="BR422" s="1153" t="str">
        <f t="shared" si="173"/>
        <v>►</v>
      </c>
      <c r="BS422" s="1024"/>
      <c r="BT422" s="1024"/>
      <c r="BU422" s="1024"/>
      <c r="BV422" s="1024"/>
      <c r="BW422" s="1024"/>
      <c r="CW422" s="3">
        <v>1</v>
      </c>
    </row>
    <row r="423" spans="12:101" ht="21" customHeight="1">
      <c r="L423" s="120" t="s">
        <v>16</v>
      </c>
      <c r="M423" s="34"/>
      <c r="N423" s="35"/>
      <c r="O423" s="34"/>
      <c r="P423" s="36"/>
      <c r="Q423" s="105"/>
      <c r="R423" s="125"/>
      <c r="S423" s="107"/>
      <c r="T423" s="108"/>
      <c r="U423" s="1290"/>
      <c r="W423" s="111"/>
      <c r="X423" s="112"/>
      <c r="Y423" s="122"/>
      <c r="Z423" s="114"/>
      <c r="AA423" s="127"/>
      <c r="AB423" s="116"/>
      <c r="AC423" s="139"/>
      <c r="AD423" s="1230" t="str">
        <f t="shared" si="188"/>
        <v>►</v>
      </c>
      <c r="AE423" s="1231" t="str">
        <f t="shared" si="172"/>
        <v/>
      </c>
      <c r="AF423" s="1232">
        <f t="shared" si="174"/>
        <v>0</v>
      </c>
      <c r="AG423" s="1252">
        <f t="shared" si="179"/>
        <v>0</v>
      </c>
      <c r="AH423" s="1234">
        <f t="shared" si="180"/>
        <v>0</v>
      </c>
      <c r="AI423" s="1235">
        <f t="shared" si="181"/>
        <v>0</v>
      </c>
      <c r="AJ423" s="1235">
        <f t="shared" si="170"/>
        <v>0</v>
      </c>
      <c r="AK423" s="1253">
        <f t="shared" si="175"/>
        <v>0</v>
      </c>
      <c r="AL423" s="1254">
        <f t="shared" si="171"/>
        <v>0</v>
      </c>
      <c r="AM423" s="1268"/>
      <c r="AN423" s="1255" t="str">
        <f t="shared" si="187"/>
        <v/>
      </c>
      <c r="AO423" s="1256">
        <f t="shared" si="182"/>
        <v>0</v>
      </c>
      <c r="AP423" s="1257">
        <f t="shared" si="176"/>
        <v>0</v>
      </c>
      <c r="AQ423" s="1271" cm="1">
        <f t="array" ref="AQ423">IF(AF423&lt;&gt;1,0,IF(OR(AO423="",N(AO423)&lt;=0.000000001),"",IF(OR(AI423="",N(AI423)&lt;=0.000000001),0,IF(ISNUMBER(AO423),IFERROR(_xlfn.LET(_xlpm.r,_xlfn.XLOOKUP(U423,$BD$15:$BD$62,ROW($BD$15:$BD$62),_xlfn.XLOOKUP(U423,$BE$15:$BE$62,ROW($BE$15:$BE$62),_xlfn.XLOOKUP(U423,$BF$15:$BF$62,ROW($BF$15:$BF$62),""))),_xlpm.p,_xlpm.r-MIN(ROW($BD$15:$BD$62))+1,_xlpm.f,INDEX($BG$15:$BG$62,_xlpm.p),_xlpm.u,INDEX($BH$15:$BH$62,_xlpm.p),_xlpm.s,INDEX($BJ$15:$BJ$62,_xlpm.p),_xlpm.q,N(AO423)/_xlpm.f,IF(_xlpm.q&gt;=_xlpm.s,ROUND(_xlpm.q,1)&amp;" "&amp;U423&amp;" = "&amp;ROUND(_xlpm.q*_xlpm.f,1)&amp;" "&amp;_xlpm.u,ROUND(_xlpm.q,1)&amp;" "&amp;U423)),""),""))))</f>
        <v>0</v>
      </c>
      <c r="AR423" s="1259"/>
      <c r="AS423" s="1256">
        <f t="shared" si="168"/>
        <v>0</v>
      </c>
      <c r="AT423" s="1257" t="str">
        <f t="shared" si="183"/>
        <v/>
      </c>
      <c r="AU423" s="1260">
        <f t="shared" si="186"/>
        <v>0</v>
      </c>
      <c r="AV423" s="1261" t="str">
        <f t="shared" si="184"/>
        <v/>
      </c>
      <c r="AW423" s="1247"/>
      <c r="AX423" s="1262">
        <f t="shared" si="177"/>
        <v>0</v>
      </c>
      <c r="AY423" s="1249" t="str">
        <f t="shared" si="169"/>
        <v/>
      </c>
      <c r="AZ423" s="276" t="s">
        <v>22</v>
      </c>
      <c r="BA423" s="1221">
        <f t="shared" si="178"/>
        <v>0</v>
      </c>
      <c r="BB423" s="1222">
        <f t="shared" si="185"/>
        <v>0</v>
      </c>
      <c r="BC423"/>
      <c r="BD423" s="877"/>
      <c r="BE423" s="877"/>
      <c r="BF423" s="877"/>
      <c r="BG423" s="877"/>
      <c r="BH423" s="877"/>
      <c r="BI423" s="877"/>
      <c r="BJ423" s="877"/>
      <c r="BK423" s="877"/>
      <c r="BR423" s="1153" t="str">
        <f t="shared" si="173"/>
        <v>►</v>
      </c>
      <c r="BS423" s="1024"/>
      <c r="BT423" s="1024"/>
      <c r="BU423" s="1024"/>
      <c r="BV423" s="1024"/>
      <c r="BW423" s="1024"/>
      <c r="CW423" s="3">
        <v>1</v>
      </c>
    </row>
    <row r="424" spans="12:101" ht="21" customHeight="1">
      <c r="L424" s="120" t="s">
        <v>16</v>
      </c>
      <c r="M424" s="34"/>
      <c r="N424" s="35"/>
      <c r="O424" s="34"/>
      <c r="P424" s="36"/>
      <c r="Q424" s="105"/>
      <c r="R424" s="125"/>
      <c r="S424" s="107"/>
      <c r="T424" s="108"/>
      <c r="U424" s="1290"/>
      <c r="W424" s="111"/>
      <c r="X424" s="112"/>
      <c r="Y424" s="122"/>
      <c r="Z424" s="114"/>
      <c r="AA424" s="127"/>
      <c r="AB424" s="116"/>
      <c r="AC424" s="139"/>
      <c r="AD424" s="1230" t="str">
        <f t="shared" si="188"/>
        <v>►</v>
      </c>
      <c r="AE424" s="1231" t="str">
        <f t="shared" si="172"/>
        <v/>
      </c>
      <c r="AF424" s="1232">
        <f t="shared" si="174"/>
        <v>0</v>
      </c>
      <c r="AG424" s="1252">
        <f t="shared" si="179"/>
        <v>0</v>
      </c>
      <c r="AH424" s="1234">
        <f t="shared" si="180"/>
        <v>0</v>
      </c>
      <c r="AI424" s="1235">
        <f t="shared" si="181"/>
        <v>0</v>
      </c>
      <c r="AJ424" s="1235">
        <f t="shared" si="170"/>
        <v>0</v>
      </c>
      <c r="AK424" s="1237">
        <f t="shared" si="175"/>
        <v>0</v>
      </c>
      <c r="AL424" s="1238">
        <f t="shared" si="171"/>
        <v>0</v>
      </c>
      <c r="AM424" s="1268"/>
      <c r="AN424" s="1240" t="str">
        <f t="shared" si="187"/>
        <v/>
      </c>
      <c r="AO424" s="1241">
        <f t="shared" si="182"/>
        <v>0</v>
      </c>
      <c r="AP424" s="1242">
        <f t="shared" si="176"/>
        <v>0</v>
      </c>
      <c r="AQ424" s="1269" cm="1">
        <f t="array" ref="AQ424">IF(AF424&lt;&gt;1,0,IF(OR(AO424="",N(AO424)&lt;=0.000000001),"",IF(OR(AI424="",N(AI424)&lt;=0.000000001),0,IF(ISNUMBER(AO424),IFERROR(_xlfn.LET(_xlpm.r,_xlfn.XLOOKUP(U424,$BD$15:$BD$62,ROW($BD$15:$BD$62),_xlfn.XLOOKUP(U424,$BE$15:$BE$62,ROW($BE$15:$BE$62),_xlfn.XLOOKUP(U424,$BF$15:$BF$62,ROW($BF$15:$BF$62),""))),_xlpm.p,_xlpm.r-MIN(ROW($BD$15:$BD$62))+1,_xlpm.f,INDEX($BG$15:$BG$62,_xlpm.p),_xlpm.u,INDEX($BH$15:$BH$62,_xlpm.p),_xlpm.s,INDEX($BJ$15:$BJ$62,_xlpm.p),_xlpm.q,N(AO424)/_xlpm.f,IF(_xlpm.q&gt;=_xlpm.s,ROUND(_xlpm.q,1)&amp;" "&amp;U424&amp;" = "&amp;ROUND(_xlpm.q*_xlpm.f,1)&amp;" "&amp;_xlpm.u,ROUND(_xlpm.q,1)&amp;" "&amp;U424)),""),""))))</f>
        <v>0</v>
      </c>
      <c r="AR424" s="1259"/>
      <c r="AS424" s="1241">
        <f t="shared" si="168"/>
        <v>0</v>
      </c>
      <c r="AT424" s="1242" t="str">
        <f t="shared" si="183"/>
        <v/>
      </c>
      <c r="AU424" s="1245">
        <f t="shared" si="186"/>
        <v>0</v>
      </c>
      <c r="AV424" s="1246" t="str">
        <f t="shared" si="184"/>
        <v/>
      </c>
      <c r="AW424" s="1247"/>
      <c r="AX424" s="1248">
        <f t="shared" si="177"/>
        <v>0</v>
      </c>
      <c r="AY424" s="1249" t="str">
        <f t="shared" si="169"/>
        <v/>
      </c>
      <c r="AZ424" s="276" t="s">
        <v>22</v>
      </c>
      <c r="BA424" s="1221">
        <f t="shared" si="178"/>
        <v>0</v>
      </c>
      <c r="BB424" s="1222">
        <f t="shared" si="185"/>
        <v>0</v>
      </c>
      <c r="BC424"/>
      <c r="BD424" s="877"/>
      <c r="BE424" s="877"/>
      <c r="BF424" s="877"/>
      <c r="BG424" s="877"/>
      <c r="BH424" s="877"/>
      <c r="BI424" s="877"/>
      <c r="BJ424" s="877"/>
      <c r="BK424" s="877"/>
      <c r="BR424" s="1153" t="str">
        <f t="shared" si="173"/>
        <v>►</v>
      </c>
      <c r="BS424" s="1024"/>
      <c r="BT424" s="1024"/>
      <c r="BU424" s="1024"/>
      <c r="BV424" s="1024"/>
      <c r="BW424" s="1024"/>
      <c r="CW424" s="3">
        <v>1</v>
      </c>
    </row>
    <row r="425" spans="12:101" ht="21" customHeight="1">
      <c r="L425" s="120" t="s">
        <v>16</v>
      </c>
      <c r="M425" s="34"/>
      <c r="N425" s="35"/>
      <c r="O425" s="34"/>
      <c r="P425" s="36"/>
      <c r="Q425" s="105"/>
      <c r="R425" s="125"/>
      <c r="S425" s="107"/>
      <c r="T425" s="108"/>
      <c r="U425" s="1290"/>
      <c r="W425" s="111"/>
      <c r="X425" s="112"/>
      <c r="Y425" s="122"/>
      <c r="Z425" s="114"/>
      <c r="AA425" s="127"/>
      <c r="AB425" s="116"/>
      <c r="AC425" s="139"/>
      <c r="AD425" s="1230" t="str">
        <f t="shared" si="188"/>
        <v>►</v>
      </c>
      <c r="AE425" s="1231" t="str">
        <f t="shared" si="172"/>
        <v/>
      </c>
      <c r="AF425" s="1232">
        <f t="shared" si="174"/>
        <v>0</v>
      </c>
      <c r="AG425" s="1252">
        <f t="shared" si="179"/>
        <v>0</v>
      </c>
      <c r="AH425" s="1234">
        <f t="shared" si="180"/>
        <v>0</v>
      </c>
      <c r="AI425" s="1235">
        <f t="shared" si="181"/>
        <v>0</v>
      </c>
      <c r="AJ425" s="1235">
        <f t="shared" si="170"/>
        <v>0</v>
      </c>
      <c r="AK425" s="1253">
        <f t="shared" si="175"/>
        <v>0</v>
      </c>
      <c r="AL425" s="1254">
        <f t="shared" si="171"/>
        <v>0</v>
      </c>
      <c r="AM425" s="1268"/>
      <c r="AN425" s="1255" t="str">
        <f t="shared" si="187"/>
        <v/>
      </c>
      <c r="AO425" s="1256">
        <f t="shared" si="182"/>
        <v>0</v>
      </c>
      <c r="AP425" s="1257">
        <f t="shared" si="176"/>
        <v>0</v>
      </c>
      <c r="AQ425" s="1271" cm="1">
        <f t="array" ref="AQ425">IF(AF425&lt;&gt;1,0,IF(OR(AO425="",N(AO425)&lt;=0.000000001),"",IF(OR(AI425="",N(AI425)&lt;=0.000000001),0,IF(ISNUMBER(AO425),IFERROR(_xlfn.LET(_xlpm.r,_xlfn.XLOOKUP(U425,$BD$15:$BD$62,ROW($BD$15:$BD$62),_xlfn.XLOOKUP(U425,$BE$15:$BE$62,ROW($BE$15:$BE$62),_xlfn.XLOOKUP(U425,$BF$15:$BF$62,ROW($BF$15:$BF$62),""))),_xlpm.p,_xlpm.r-MIN(ROW($BD$15:$BD$62))+1,_xlpm.f,INDEX($BG$15:$BG$62,_xlpm.p),_xlpm.u,INDEX($BH$15:$BH$62,_xlpm.p),_xlpm.s,INDEX($BJ$15:$BJ$62,_xlpm.p),_xlpm.q,N(AO425)/_xlpm.f,IF(_xlpm.q&gt;=_xlpm.s,ROUND(_xlpm.q,1)&amp;" "&amp;U425&amp;" = "&amp;ROUND(_xlpm.q*_xlpm.f,1)&amp;" "&amp;_xlpm.u,ROUND(_xlpm.q,1)&amp;" "&amp;U425)),""),""))))</f>
        <v>0</v>
      </c>
      <c r="AR425" s="1259"/>
      <c r="AS425" s="1256">
        <f t="shared" si="168"/>
        <v>0</v>
      </c>
      <c r="AT425" s="1257" t="str">
        <f t="shared" si="183"/>
        <v/>
      </c>
      <c r="AU425" s="1260">
        <f t="shared" si="186"/>
        <v>0</v>
      </c>
      <c r="AV425" s="1261" t="str">
        <f t="shared" si="184"/>
        <v/>
      </c>
      <c r="AW425" s="1247"/>
      <c r="AX425" s="1262">
        <f t="shared" si="177"/>
        <v>0</v>
      </c>
      <c r="AY425" s="1249" t="str">
        <f t="shared" si="169"/>
        <v/>
      </c>
      <c r="AZ425" s="276" t="s">
        <v>22</v>
      </c>
      <c r="BA425" s="1221">
        <f t="shared" si="178"/>
        <v>0</v>
      </c>
      <c r="BB425" s="1222">
        <f t="shared" si="185"/>
        <v>0</v>
      </c>
      <c r="BC425"/>
      <c r="BD425" s="877"/>
      <c r="BE425" s="877"/>
      <c r="BF425" s="877"/>
      <c r="BG425" s="877"/>
      <c r="BH425" s="877"/>
      <c r="BI425" s="877"/>
      <c r="BJ425" s="877"/>
      <c r="BK425" s="877"/>
      <c r="BR425" s="1153" t="str">
        <f t="shared" si="173"/>
        <v>►</v>
      </c>
      <c r="BS425" s="1024"/>
      <c r="BT425" s="1024"/>
      <c r="BU425" s="1024"/>
      <c r="BV425" s="1024"/>
      <c r="BW425" s="1024"/>
      <c r="CW425" s="3">
        <v>1</v>
      </c>
    </row>
    <row r="426" spans="12:101" ht="21" customHeight="1">
      <c r="L426" s="120" t="s">
        <v>16</v>
      </c>
      <c r="M426" s="34"/>
      <c r="N426" s="35"/>
      <c r="O426" s="34"/>
      <c r="P426" s="36"/>
      <c r="Q426" s="105"/>
      <c r="R426" s="125"/>
      <c r="S426" s="107"/>
      <c r="T426" s="108"/>
      <c r="U426" s="1290"/>
      <c r="W426" s="111"/>
      <c r="X426" s="112"/>
      <c r="Y426" s="122"/>
      <c r="Z426" s="114"/>
      <c r="AA426" s="127"/>
      <c r="AB426" s="116"/>
      <c r="AC426" s="139"/>
      <c r="AD426" s="1230" t="str">
        <f t="shared" si="188"/>
        <v>►</v>
      </c>
      <c r="AE426" s="1231" t="str">
        <f t="shared" si="172"/>
        <v/>
      </c>
      <c r="AF426" s="1232">
        <f t="shared" si="174"/>
        <v>0</v>
      </c>
      <c r="AG426" s="1252">
        <f t="shared" si="179"/>
        <v>0</v>
      </c>
      <c r="AH426" s="1234">
        <f t="shared" si="180"/>
        <v>0</v>
      </c>
      <c r="AI426" s="1235">
        <f t="shared" si="181"/>
        <v>0</v>
      </c>
      <c r="AJ426" s="1235">
        <f t="shared" si="170"/>
        <v>0</v>
      </c>
      <c r="AK426" s="1237">
        <f t="shared" si="175"/>
        <v>0</v>
      </c>
      <c r="AL426" s="1238">
        <f t="shared" si="171"/>
        <v>0</v>
      </c>
      <c r="AM426" s="1268"/>
      <c r="AN426" s="1240" t="str">
        <f t="shared" si="187"/>
        <v/>
      </c>
      <c r="AO426" s="1241">
        <f t="shared" si="182"/>
        <v>0</v>
      </c>
      <c r="AP426" s="1242">
        <f t="shared" si="176"/>
        <v>0</v>
      </c>
      <c r="AQ426" s="1269" cm="1">
        <f t="array" ref="AQ426">IF(AF426&lt;&gt;1,0,IF(OR(AO426="",N(AO426)&lt;=0.000000001),"",IF(OR(AI426="",N(AI426)&lt;=0.000000001),0,IF(ISNUMBER(AO426),IFERROR(_xlfn.LET(_xlpm.r,_xlfn.XLOOKUP(U426,$BD$15:$BD$62,ROW($BD$15:$BD$62),_xlfn.XLOOKUP(U426,$BE$15:$BE$62,ROW($BE$15:$BE$62),_xlfn.XLOOKUP(U426,$BF$15:$BF$62,ROW($BF$15:$BF$62),""))),_xlpm.p,_xlpm.r-MIN(ROW($BD$15:$BD$62))+1,_xlpm.f,INDEX($BG$15:$BG$62,_xlpm.p),_xlpm.u,INDEX($BH$15:$BH$62,_xlpm.p),_xlpm.s,INDEX($BJ$15:$BJ$62,_xlpm.p),_xlpm.q,N(AO426)/_xlpm.f,IF(_xlpm.q&gt;=_xlpm.s,ROUND(_xlpm.q,1)&amp;" "&amp;U426&amp;" = "&amp;ROUND(_xlpm.q*_xlpm.f,1)&amp;" "&amp;_xlpm.u,ROUND(_xlpm.q,1)&amp;" "&amp;U426)),""),""))))</f>
        <v>0</v>
      </c>
      <c r="AR426" s="1259"/>
      <c r="AS426" s="1241">
        <f t="shared" si="168"/>
        <v>0</v>
      </c>
      <c r="AT426" s="1242" t="str">
        <f t="shared" si="183"/>
        <v/>
      </c>
      <c r="AU426" s="1245">
        <f t="shared" si="186"/>
        <v>0</v>
      </c>
      <c r="AV426" s="1246" t="str">
        <f t="shared" si="184"/>
        <v/>
      </c>
      <c r="AW426" s="1247"/>
      <c r="AX426" s="1248">
        <f t="shared" si="177"/>
        <v>0</v>
      </c>
      <c r="AY426" s="1249" t="str">
        <f t="shared" si="169"/>
        <v/>
      </c>
      <c r="AZ426" s="276" t="s">
        <v>22</v>
      </c>
      <c r="BA426" s="1221">
        <f t="shared" si="178"/>
        <v>0</v>
      </c>
      <c r="BB426" s="1222">
        <f t="shared" si="185"/>
        <v>0</v>
      </c>
      <c r="BC426"/>
      <c r="BD426" s="877"/>
      <c r="BE426" s="877"/>
      <c r="BF426" s="877"/>
      <c r="BG426" s="877"/>
      <c r="BH426" s="877"/>
      <c r="BI426" s="877"/>
      <c r="BJ426" s="877"/>
      <c r="BK426" s="877"/>
      <c r="BR426" s="1153" t="str">
        <f t="shared" si="173"/>
        <v>►</v>
      </c>
      <c r="BS426" s="1024"/>
      <c r="BT426" s="1024"/>
      <c r="BU426" s="1024"/>
      <c r="BV426" s="1024"/>
      <c r="BW426" s="1024"/>
      <c r="CW426" s="3">
        <v>1</v>
      </c>
    </row>
    <row r="427" spans="12:101" ht="21" customHeight="1">
      <c r="L427" s="120" t="s">
        <v>16</v>
      </c>
      <c r="M427" s="34"/>
      <c r="N427" s="35"/>
      <c r="O427" s="34"/>
      <c r="P427" s="36"/>
      <c r="Q427" s="105"/>
      <c r="R427" s="125"/>
      <c r="S427" s="107"/>
      <c r="T427" s="108"/>
      <c r="U427" s="1290"/>
      <c r="W427" s="111"/>
      <c r="X427" s="112"/>
      <c r="Y427" s="122"/>
      <c r="Z427" s="114"/>
      <c r="AA427" s="127"/>
      <c r="AB427" s="116"/>
      <c r="AC427" s="139"/>
      <c r="AD427" s="1230" t="str">
        <f t="shared" si="188"/>
        <v>►</v>
      </c>
      <c r="AE427" s="1231" t="str">
        <f t="shared" si="172"/>
        <v/>
      </c>
      <c r="AF427" s="1232">
        <f t="shared" si="174"/>
        <v>0</v>
      </c>
      <c r="AG427" s="1252">
        <f t="shared" si="179"/>
        <v>0</v>
      </c>
      <c r="AH427" s="1234">
        <f t="shared" si="180"/>
        <v>0</v>
      </c>
      <c r="AI427" s="1235">
        <f t="shared" si="181"/>
        <v>0</v>
      </c>
      <c r="AJ427" s="1235">
        <f t="shared" si="170"/>
        <v>0</v>
      </c>
      <c r="AK427" s="1253">
        <f t="shared" si="175"/>
        <v>0</v>
      </c>
      <c r="AL427" s="1254">
        <f t="shared" si="171"/>
        <v>0</v>
      </c>
      <c r="AM427" s="1268"/>
      <c r="AN427" s="1255" t="str">
        <f t="shared" si="187"/>
        <v/>
      </c>
      <c r="AO427" s="1256">
        <f t="shared" si="182"/>
        <v>0</v>
      </c>
      <c r="AP427" s="1257">
        <f t="shared" si="176"/>
        <v>0</v>
      </c>
      <c r="AQ427" s="1271" cm="1">
        <f t="array" ref="AQ427">IF(AF427&lt;&gt;1,0,IF(OR(AO427="",N(AO427)&lt;=0.000000001),"",IF(OR(AI427="",N(AI427)&lt;=0.000000001),0,IF(ISNUMBER(AO427),IFERROR(_xlfn.LET(_xlpm.r,_xlfn.XLOOKUP(U427,$BD$15:$BD$62,ROW($BD$15:$BD$62),_xlfn.XLOOKUP(U427,$BE$15:$BE$62,ROW($BE$15:$BE$62),_xlfn.XLOOKUP(U427,$BF$15:$BF$62,ROW($BF$15:$BF$62),""))),_xlpm.p,_xlpm.r-MIN(ROW($BD$15:$BD$62))+1,_xlpm.f,INDEX($BG$15:$BG$62,_xlpm.p),_xlpm.u,INDEX($BH$15:$BH$62,_xlpm.p),_xlpm.s,INDEX($BJ$15:$BJ$62,_xlpm.p),_xlpm.q,N(AO427)/_xlpm.f,IF(_xlpm.q&gt;=_xlpm.s,ROUND(_xlpm.q,1)&amp;" "&amp;U427&amp;" = "&amp;ROUND(_xlpm.q*_xlpm.f,1)&amp;" "&amp;_xlpm.u,ROUND(_xlpm.q,1)&amp;" "&amp;U427)),""),""))))</f>
        <v>0</v>
      </c>
      <c r="AR427" s="1259"/>
      <c r="AS427" s="1256">
        <f t="shared" si="168"/>
        <v>0</v>
      </c>
      <c r="AT427" s="1257" t="str">
        <f t="shared" si="183"/>
        <v/>
      </c>
      <c r="AU427" s="1260">
        <f t="shared" si="186"/>
        <v>0</v>
      </c>
      <c r="AV427" s="1261" t="str">
        <f t="shared" si="184"/>
        <v/>
      </c>
      <c r="AW427" s="1247"/>
      <c r="AX427" s="1262">
        <f t="shared" si="177"/>
        <v>0</v>
      </c>
      <c r="AY427" s="1249" t="str">
        <f t="shared" si="169"/>
        <v/>
      </c>
      <c r="AZ427" s="276" t="s">
        <v>22</v>
      </c>
      <c r="BA427" s="1221">
        <f t="shared" si="178"/>
        <v>0</v>
      </c>
      <c r="BB427" s="1222">
        <f t="shared" si="185"/>
        <v>0</v>
      </c>
      <c r="BC427"/>
      <c r="BD427" s="877"/>
      <c r="BE427" s="877"/>
      <c r="BF427" s="877"/>
      <c r="BG427" s="877"/>
      <c r="BH427" s="877"/>
      <c r="BI427" s="877"/>
      <c r="BJ427" s="877"/>
      <c r="BK427" s="877"/>
      <c r="BR427" s="1153" t="str">
        <f t="shared" si="173"/>
        <v>►</v>
      </c>
      <c r="BS427" s="1024"/>
      <c r="BT427" s="1024"/>
      <c r="BU427" s="1024"/>
      <c r="BV427" s="1024"/>
      <c r="BW427" s="1024"/>
      <c r="CW427" s="3">
        <v>1</v>
      </c>
    </row>
    <row r="428" spans="12:101" ht="21" customHeight="1">
      <c r="L428" s="120" t="s">
        <v>16</v>
      </c>
      <c r="M428" s="34"/>
      <c r="N428" s="35"/>
      <c r="O428" s="34"/>
      <c r="P428" s="36"/>
      <c r="Q428" s="105"/>
      <c r="R428" s="125"/>
      <c r="S428" s="107"/>
      <c r="T428" s="108"/>
      <c r="U428" s="1290"/>
      <c r="W428" s="111"/>
      <c r="X428" s="112"/>
      <c r="Y428" s="122"/>
      <c r="Z428" s="114"/>
      <c r="AA428" s="127"/>
      <c r="AB428" s="116"/>
      <c r="AC428" s="139"/>
      <c r="AD428" s="1230" t="str">
        <f t="shared" si="188"/>
        <v>►</v>
      </c>
      <c r="AE428" s="1231" t="str">
        <f t="shared" si="172"/>
        <v/>
      </c>
      <c r="AF428" s="1232">
        <f t="shared" si="174"/>
        <v>0</v>
      </c>
      <c r="AG428" s="1252">
        <f t="shared" si="179"/>
        <v>0</v>
      </c>
      <c r="AH428" s="1234">
        <f t="shared" si="180"/>
        <v>0</v>
      </c>
      <c r="AI428" s="1235">
        <f t="shared" si="181"/>
        <v>0</v>
      </c>
      <c r="AJ428" s="1235">
        <f t="shared" si="170"/>
        <v>0</v>
      </c>
      <c r="AK428" s="1237">
        <f t="shared" si="175"/>
        <v>0</v>
      </c>
      <c r="AL428" s="1238">
        <f t="shared" si="171"/>
        <v>0</v>
      </c>
      <c r="AM428" s="1268"/>
      <c r="AN428" s="1240" t="str">
        <f t="shared" si="187"/>
        <v/>
      </c>
      <c r="AO428" s="1241">
        <f t="shared" si="182"/>
        <v>0</v>
      </c>
      <c r="AP428" s="1242">
        <f t="shared" si="176"/>
        <v>0</v>
      </c>
      <c r="AQ428" s="1269" cm="1">
        <f t="array" ref="AQ428">IF(AF428&lt;&gt;1,0,IF(OR(AO428="",N(AO428)&lt;=0.000000001),"",IF(OR(AI428="",N(AI428)&lt;=0.000000001),0,IF(ISNUMBER(AO428),IFERROR(_xlfn.LET(_xlpm.r,_xlfn.XLOOKUP(U428,$BD$15:$BD$62,ROW($BD$15:$BD$62),_xlfn.XLOOKUP(U428,$BE$15:$BE$62,ROW($BE$15:$BE$62),_xlfn.XLOOKUP(U428,$BF$15:$BF$62,ROW($BF$15:$BF$62),""))),_xlpm.p,_xlpm.r-MIN(ROW($BD$15:$BD$62))+1,_xlpm.f,INDEX($BG$15:$BG$62,_xlpm.p),_xlpm.u,INDEX($BH$15:$BH$62,_xlpm.p),_xlpm.s,INDEX($BJ$15:$BJ$62,_xlpm.p),_xlpm.q,N(AO428)/_xlpm.f,IF(_xlpm.q&gt;=_xlpm.s,ROUND(_xlpm.q,1)&amp;" "&amp;U428&amp;" = "&amp;ROUND(_xlpm.q*_xlpm.f,1)&amp;" "&amp;_xlpm.u,ROUND(_xlpm.q,1)&amp;" "&amp;U428)),""),""))))</f>
        <v>0</v>
      </c>
      <c r="AR428" s="1259"/>
      <c r="AS428" s="1241">
        <f t="shared" si="168"/>
        <v>0</v>
      </c>
      <c r="AT428" s="1242" t="str">
        <f t="shared" si="183"/>
        <v/>
      </c>
      <c r="AU428" s="1245">
        <f t="shared" si="186"/>
        <v>0</v>
      </c>
      <c r="AV428" s="1246" t="str">
        <f t="shared" si="184"/>
        <v/>
      </c>
      <c r="AW428" s="1247"/>
      <c r="AX428" s="1248">
        <f t="shared" si="177"/>
        <v>0</v>
      </c>
      <c r="AY428" s="1249" t="str">
        <f t="shared" si="169"/>
        <v/>
      </c>
      <c r="AZ428" s="276" t="s">
        <v>22</v>
      </c>
      <c r="BA428" s="1221">
        <f t="shared" si="178"/>
        <v>0</v>
      </c>
      <c r="BB428" s="1222">
        <f t="shared" si="185"/>
        <v>0</v>
      </c>
      <c r="BC428"/>
      <c r="BD428" s="877"/>
      <c r="BE428" s="877"/>
      <c r="BF428" s="877"/>
      <c r="BG428" s="877"/>
      <c r="BH428" s="877"/>
      <c r="BI428" s="877"/>
      <c r="BJ428" s="877"/>
      <c r="BK428" s="877"/>
      <c r="BR428" s="1153" t="str">
        <f t="shared" si="173"/>
        <v>►</v>
      </c>
      <c r="BS428" s="1024"/>
      <c r="BT428" s="1024"/>
      <c r="BU428" s="1024"/>
      <c r="BV428" s="1024"/>
      <c r="BW428" s="1024"/>
      <c r="CW428" s="3">
        <v>1</v>
      </c>
    </row>
    <row r="429" spans="12:101" ht="21" customHeight="1">
      <c r="L429" s="120" t="s">
        <v>16</v>
      </c>
      <c r="M429" s="34"/>
      <c r="N429" s="35"/>
      <c r="O429" s="34"/>
      <c r="P429" s="36"/>
      <c r="Q429" s="105"/>
      <c r="R429" s="125"/>
      <c r="S429" s="107"/>
      <c r="T429" s="108"/>
      <c r="U429" s="1290"/>
      <c r="W429" s="111"/>
      <c r="X429" s="112"/>
      <c r="Y429" s="122"/>
      <c r="Z429" s="114"/>
      <c r="AA429" s="127"/>
      <c r="AB429" s="116"/>
      <c r="AC429" s="139"/>
      <c r="AD429" s="1230" t="str">
        <f t="shared" si="188"/>
        <v>►</v>
      </c>
      <c r="AE429" s="1231" t="str">
        <f t="shared" si="172"/>
        <v/>
      </c>
      <c r="AF429" s="1232">
        <f t="shared" si="174"/>
        <v>0</v>
      </c>
      <c r="AG429" s="1252">
        <f t="shared" si="179"/>
        <v>0</v>
      </c>
      <c r="AH429" s="1234">
        <f t="shared" si="180"/>
        <v>0</v>
      </c>
      <c r="AI429" s="1235">
        <f t="shared" si="181"/>
        <v>0</v>
      </c>
      <c r="AJ429" s="1235">
        <f t="shared" si="170"/>
        <v>0</v>
      </c>
      <c r="AK429" s="1253">
        <f t="shared" si="175"/>
        <v>0</v>
      </c>
      <c r="AL429" s="1254">
        <f t="shared" si="171"/>
        <v>0</v>
      </c>
      <c r="AM429" s="1268"/>
      <c r="AN429" s="1255" t="str">
        <f t="shared" si="187"/>
        <v/>
      </c>
      <c r="AO429" s="1256">
        <f t="shared" si="182"/>
        <v>0</v>
      </c>
      <c r="AP429" s="1257">
        <f t="shared" si="176"/>
        <v>0</v>
      </c>
      <c r="AQ429" s="1271" cm="1">
        <f t="array" ref="AQ429">IF(AF429&lt;&gt;1,0,IF(OR(AO429="",N(AO429)&lt;=0.000000001),"",IF(OR(AI429="",N(AI429)&lt;=0.000000001),0,IF(ISNUMBER(AO429),IFERROR(_xlfn.LET(_xlpm.r,_xlfn.XLOOKUP(U429,$BD$15:$BD$62,ROW($BD$15:$BD$62),_xlfn.XLOOKUP(U429,$BE$15:$BE$62,ROW($BE$15:$BE$62),_xlfn.XLOOKUP(U429,$BF$15:$BF$62,ROW($BF$15:$BF$62),""))),_xlpm.p,_xlpm.r-MIN(ROW($BD$15:$BD$62))+1,_xlpm.f,INDEX($BG$15:$BG$62,_xlpm.p),_xlpm.u,INDEX($BH$15:$BH$62,_xlpm.p),_xlpm.s,INDEX($BJ$15:$BJ$62,_xlpm.p),_xlpm.q,N(AO429)/_xlpm.f,IF(_xlpm.q&gt;=_xlpm.s,ROUND(_xlpm.q,1)&amp;" "&amp;U429&amp;" = "&amp;ROUND(_xlpm.q*_xlpm.f,1)&amp;" "&amp;_xlpm.u,ROUND(_xlpm.q,1)&amp;" "&amp;U429)),""),""))))</f>
        <v>0</v>
      </c>
      <c r="AR429" s="1259"/>
      <c r="AS429" s="1256">
        <f t="shared" si="168"/>
        <v>0</v>
      </c>
      <c r="AT429" s="1257" t="str">
        <f t="shared" si="183"/>
        <v/>
      </c>
      <c r="AU429" s="1260">
        <f t="shared" si="186"/>
        <v>0</v>
      </c>
      <c r="AV429" s="1261" t="str">
        <f t="shared" si="184"/>
        <v/>
      </c>
      <c r="AW429" s="1247"/>
      <c r="AX429" s="1262">
        <f t="shared" si="177"/>
        <v>0</v>
      </c>
      <c r="AY429" s="1249" t="str">
        <f t="shared" si="169"/>
        <v/>
      </c>
      <c r="AZ429" s="276" t="s">
        <v>22</v>
      </c>
      <c r="BA429" s="1221">
        <f t="shared" si="178"/>
        <v>0</v>
      </c>
      <c r="BB429" s="1222">
        <f t="shared" si="185"/>
        <v>0</v>
      </c>
      <c r="BC429"/>
      <c r="BD429" s="877"/>
      <c r="BE429" s="877"/>
      <c r="BF429" s="877"/>
      <c r="BG429" s="877"/>
      <c r="BH429" s="877"/>
      <c r="BI429" s="877"/>
      <c r="BJ429" s="877"/>
      <c r="BK429" s="877"/>
      <c r="BR429" s="1153" t="str">
        <f t="shared" si="173"/>
        <v>►</v>
      </c>
      <c r="BS429" s="1024"/>
      <c r="BT429" s="1024"/>
      <c r="BU429" s="1024"/>
      <c r="BV429" s="1024"/>
      <c r="BW429" s="1024"/>
      <c r="CW429" s="3">
        <v>1</v>
      </c>
    </row>
    <row r="430" spans="12:101" ht="21" customHeight="1">
      <c r="L430" s="120" t="s">
        <v>16</v>
      </c>
      <c r="M430" s="34"/>
      <c r="N430" s="35"/>
      <c r="O430" s="34"/>
      <c r="P430" s="36"/>
      <c r="Q430" s="105"/>
      <c r="R430" s="125"/>
      <c r="S430" s="107"/>
      <c r="T430" s="108"/>
      <c r="U430" s="1290"/>
      <c r="W430" s="111"/>
      <c r="X430" s="112"/>
      <c r="Y430" s="122"/>
      <c r="Z430" s="114"/>
      <c r="AA430" s="127"/>
      <c r="AB430" s="116"/>
      <c r="AC430" s="139"/>
      <c r="AD430" s="1230" t="str">
        <f t="shared" si="188"/>
        <v>►</v>
      </c>
      <c r="AE430" s="1231" t="str">
        <f t="shared" si="172"/>
        <v/>
      </c>
      <c r="AF430" s="1232">
        <f t="shared" si="174"/>
        <v>0</v>
      </c>
      <c r="AG430" s="1252">
        <f t="shared" si="179"/>
        <v>0</v>
      </c>
      <c r="AH430" s="1234">
        <f t="shared" si="180"/>
        <v>0</v>
      </c>
      <c r="AI430" s="1235">
        <f t="shared" si="181"/>
        <v>0</v>
      </c>
      <c r="AJ430" s="1235">
        <f t="shared" si="170"/>
        <v>0</v>
      </c>
      <c r="AK430" s="1237">
        <f t="shared" si="175"/>
        <v>0</v>
      </c>
      <c r="AL430" s="1238">
        <f t="shared" si="171"/>
        <v>0</v>
      </c>
      <c r="AM430" s="1268"/>
      <c r="AN430" s="1240" t="str">
        <f t="shared" si="187"/>
        <v/>
      </c>
      <c r="AO430" s="1241">
        <f t="shared" si="182"/>
        <v>0</v>
      </c>
      <c r="AP430" s="1242">
        <f t="shared" si="176"/>
        <v>0</v>
      </c>
      <c r="AQ430" s="1269" cm="1">
        <f t="array" ref="AQ430">IF(AF430&lt;&gt;1,0,IF(OR(AO430="",N(AO430)&lt;=0.000000001),"",IF(OR(AI430="",N(AI430)&lt;=0.000000001),0,IF(ISNUMBER(AO430),IFERROR(_xlfn.LET(_xlpm.r,_xlfn.XLOOKUP(U430,$BD$15:$BD$62,ROW($BD$15:$BD$62),_xlfn.XLOOKUP(U430,$BE$15:$BE$62,ROW($BE$15:$BE$62),_xlfn.XLOOKUP(U430,$BF$15:$BF$62,ROW($BF$15:$BF$62),""))),_xlpm.p,_xlpm.r-MIN(ROW($BD$15:$BD$62))+1,_xlpm.f,INDEX($BG$15:$BG$62,_xlpm.p),_xlpm.u,INDEX($BH$15:$BH$62,_xlpm.p),_xlpm.s,INDEX($BJ$15:$BJ$62,_xlpm.p),_xlpm.q,N(AO430)/_xlpm.f,IF(_xlpm.q&gt;=_xlpm.s,ROUND(_xlpm.q,1)&amp;" "&amp;U430&amp;" = "&amp;ROUND(_xlpm.q*_xlpm.f,1)&amp;" "&amp;_xlpm.u,ROUND(_xlpm.q,1)&amp;" "&amp;U430)),""),""))))</f>
        <v>0</v>
      </c>
      <c r="AR430" s="1259"/>
      <c r="AS430" s="1241">
        <f t="shared" si="168"/>
        <v>0</v>
      </c>
      <c r="AT430" s="1242" t="str">
        <f t="shared" si="183"/>
        <v/>
      </c>
      <c r="AU430" s="1245">
        <f t="shared" si="186"/>
        <v>0</v>
      </c>
      <c r="AV430" s="1246" t="str">
        <f t="shared" si="184"/>
        <v/>
      </c>
      <c r="AW430" s="1247"/>
      <c r="AX430" s="1248">
        <f t="shared" si="177"/>
        <v>0</v>
      </c>
      <c r="AY430" s="1249" t="str">
        <f t="shared" si="169"/>
        <v/>
      </c>
      <c r="AZ430" s="276" t="s">
        <v>22</v>
      </c>
      <c r="BA430" s="1221">
        <f t="shared" si="178"/>
        <v>0</v>
      </c>
      <c r="BB430" s="1222">
        <f t="shared" si="185"/>
        <v>0</v>
      </c>
      <c r="BC430"/>
      <c r="BD430" s="877"/>
      <c r="BE430" s="877"/>
      <c r="BF430" s="877"/>
      <c r="BG430" s="877"/>
      <c r="BH430" s="877"/>
      <c r="BI430" s="877"/>
      <c r="BJ430" s="877"/>
      <c r="BK430" s="877"/>
      <c r="BR430" s="1153" t="str">
        <f t="shared" si="173"/>
        <v>►</v>
      </c>
      <c r="BS430" s="1024"/>
      <c r="BT430" s="1024"/>
      <c r="BU430" s="1024"/>
      <c r="BV430" s="1024"/>
      <c r="BW430" s="1024"/>
      <c r="CW430" s="3">
        <v>1</v>
      </c>
    </row>
    <row r="431" spans="12:101" ht="21" customHeight="1">
      <c r="L431" s="120" t="s">
        <v>16</v>
      </c>
      <c r="M431" s="34"/>
      <c r="N431" s="35"/>
      <c r="O431" s="34"/>
      <c r="P431" s="36"/>
      <c r="Q431" s="105"/>
      <c r="R431" s="125"/>
      <c r="S431" s="107"/>
      <c r="T431" s="108"/>
      <c r="U431" s="1290"/>
      <c r="W431" s="111"/>
      <c r="X431" s="112"/>
      <c r="Y431" s="122"/>
      <c r="Z431" s="114"/>
      <c r="AA431" s="127"/>
      <c r="AB431" s="116"/>
      <c r="AC431" s="139"/>
      <c r="AD431" s="1230" t="str">
        <f t="shared" si="188"/>
        <v>►</v>
      </c>
      <c r="AE431" s="1231" t="str">
        <f t="shared" si="172"/>
        <v/>
      </c>
      <c r="AF431" s="1232">
        <f t="shared" si="174"/>
        <v>0</v>
      </c>
      <c r="AG431" s="1252">
        <f t="shared" si="179"/>
        <v>0</v>
      </c>
      <c r="AH431" s="1234">
        <f t="shared" si="180"/>
        <v>0</v>
      </c>
      <c r="AI431" s="1235">
        <f t="shared" si="181"/>
        <v>0</v>
      </c>
      <c r="AJ431" s="1235">
        <f t="shared" si="170"/>
        <v>0</v>
      </c>
      <c r="AK431" s="1253">
        <f t="shared" si="175"/>
        <v>0</v>
      </c>
      <c r="AL431" s="1254">
        <f t="shared" si="171"/>
        <v>0</v>
      </c>
      <c r="AM431" s="1268"/>
      <c r="AN431" s="1255" t="str">
        <f t="shared" si="187"/>
        <v/>
      </c>
      <c r="AO431" s="1256">
        <f t="shared" si="182"/>
        <v>0</v>
      </c>
      <c r="AP431" s="1257">
        <f t="shared" si="176"/>
        <v>0</v>
      </c>
      <c r="AQ431" s="1271" cm="1">
        <f t="array" ref="AQ431">IF(AF431&lt;&gt;1,0,IF(OR(AO431="",N(AO431)&lt;=0.000000001),"",IF(OR(AI431="",N(AI431)&lt;=0.000000001),0,IF(ISNUMBER(AO431),IFERROR(_xlfn.LET(_xlpm.r,_xlfn.XLOOKUP(U431,$BD$15:$BD$62,ROW($BD$15:$BD$62),_xlfn.XLOOKUP(U431,$BE$15:$BE$62,ROW($BE$15:$BE$62),_xlfn.XLOOKUP(U431,$BF$15:$BF$62,ROW($BF$15:$BF$62),""))),_xlpm.p,_xlpm.r-MIN(ROW($BD$15:$BD$62))+1,_xlpm.f,INDEX($BG$15:$BG$62,_xlpm.p),_xlpm.u,INDEX($BH$15:$BH$62,_xlpm.p),_xlpm.s,INDEX($BJ$15:$BJ$62,_xlpm.p),_xlpm.q,N(AO431)/_xlpm.f,IF(_xlpm.q&gt;=_xlpm.s,ROUND(_xlpm.q,1)&amp;" "&amp;U431&amp;" = "&amp;ROUND(_xlpm.q*_xlpm.f,1)&amp;" "&amp;_xlpm.u,ROUND(_xlpm.q,1)&amp;" "&amp;U431)),""),""))))</f>
        <v>0</v>
      </c>
      <c r="AR431" s="1259"/>
      <c r="AS431" s="1256">
        <f t="shared" si="168"/>
        <v>0</v>
      </c>
      <c r="AT431" s="1257" t="str">
        <f t="shared" si="183"/>
        <v/>
      </c>
      <c r="AU431" s="1260">
        <f t="shared" si="186"/>
        <v>0</v>
      </c>
      <c r="AV431" s="1261" t="str">
        <f t="shared" si="184"/>
        <v/>
      </c>
      <c r="AW431" s="1247"/>
      <c r="AX431" s="1262">
        <f t="shared" si="177"/>
        <v>0</v>
      </c>
      <c r="AY431" s="1249" t="str">
        <f t="shared" si="169"/>
        <v/>
      </c>
      <c r="AZ431" s="276" t="s">
        <v>22</v>
      </c>
      <c r="BA431" s="1221">
        <f t="shared" si="178"/>
        <v>0</v>
      </c>
      <c r="BB431" s="1222">
        <f t="shared" si="185"/>
        <v>0</v>
      </c>
      <c r="BC431"/>
      <c r="BD431" s="877"/>
      <c r="BE431" s="877"/>
      <c r="BF431" s="877"/>
      <c r="BG431" s="877"/>
      <c r="BH431" s="877"/>
      <c r="BI431" s="877"/>
      <c r="BJ431" s="877"/>
      <c r="BK431" s="877"/>
      <c r="BR431" s="1153" t="str">
        <f t="shared" si="173"/>
        <v>►</v>
      </c>
      <c r="BS431" s="1024"/>
      <c r="BT431" s="1024"/>
      <c r="BU431" s="1024"/>
      <c r="BV431" s="1024"/>
      <c r="BW431" s="1024"/>
      <c r="CW431" s="3">
        <v>1</v>
      </c>
    </row>
    <row r="432" spans="12:101" ht="21" customHeight="1">
      <c r="L432" s="120" t="s">
        <v>16</v>
      </c>
      <c r="M432" s="34"/>
      <c r="N432" s="35"/>
      <c r="O432" s="34"/>
      <c r="P432" s="36"/>
      <c r="Q432" s="105"/>
      <c r="R432" s="125"/>
      <c r="S432" s="107"/>
      <c r="T432" s="108"/>
      <c r="U432" s="1290"/>
      <c r="W432" s="111"/>
      <c r="X432" s="112"/>
      <c r="Y432" s="122"/>
      <c r="Z432" s="114"/>
      <c r="AA432" s="127"/>
      <c r="AB432" s="116"/>
      <c r="AC432" s="139"/>
      <c r="AD432" s="1230" t="str">
        <f t="shared" si="188"/>
        <v>►</v>
      </c>
      <c r="AE432" s="1231" t="str">
        <f t="shared" si="172"/>
        <v/>
      </c>
      <c r="AF432" s="1232">
        <f t="shared" si="174"/>
        <v>0</v>
      </c>
      <c r="AG432" s="1252">
        <f t="shared" si="179"/>
        <v>0</v>
      </c>
      <c r="AH432" s="1234">
        <f t="shared" si="180"/>
        <v>0</v>
      </c>
      <c r="AI432" s="1235">
        <f t="shared" si="181"/>
        <v>0</v>
      </c>
      <c r="AJ432" s="1235">
        <f t="shared" si="170"/>
        <v>0</v>
      </c>
      <c r="AK432" s="1237">
        <f t="shared" si="175"/>
        <v>0</v>
      </c>
      <c r="AL432" s="1238">
        <f t="shared" si="171"/>
        <v>0</v>
      </c>
      <c r="AM432" s="1268"/>
      <c r="AN432" s="1240" t="str">
        <f t="shared" si="187"/>
        <v/>
      </c>
      <c r="AO432" s="1241">
        <f t="shared" si="182"/>
        <v>0</v>
      </c>
      <c r="AP432" s="1242">
        <f t="shared" si="176"/>
        <v>0</v>
      </c>
      <c r="AQ432" s="1269" cm="1">
        <f t="array" ref="AQ432">IF(AF432&lt;&gt;1,0,IF(OR(AO432="",N(AO432)&lt;=0.000000001),"",IF(OR(AI432="",N(AI432)&lt;=0.000000001),0,IF(ISNUMBER(AO432),IFERROR(_xlfn.LET(_xlpm.r,_xlfn.XLOOKUP(U432,$BD$15:$BD$62,ROW($BD$15:$BD$62),_xlfn.XLOOKUP(U432,$BE$15:$BE$62,ROW($BE$15:$BE$62),_xlfn.XLOOKUP(U432,$BF$15:$BF$62,ROW($BF$15:$BF$62),""))),_xlpm.p,_xlpm.r-MIN(ROW($BD$15:$BD$62))+1,_xlpm.f,INDEX($BG$15:$BG$62,_xlpm.p),_xlpm.u,INDEX($BH$15:$BH$62,_xlpm.p),_xlpm.s,INDEX($BJ$15:$BJ$62,_xlpm.p),_xlpm.q,N(AO432)/_xlpm.f,IF(_xlpm.q&gt;=_xlpm.s,ROUND(_xlpm.q,1)&amp;" "&amp;U432&amp;" = "&amp;ROUND(_xlpm.q*_xlpm.f,1)&amp;" "&amp;_xlpm.u,ROUND(_xlpm.q,1)&amp;" "&amp;U432)),""),""))))</f>
        <v>0</v>
      </c>
      <c r="AR432" s="1259"/>
      <c r="AS432" s="1241">
        <f t="shared" si="168"/>
        <v>0</v>
      </c>
      <c r="AT432" s="1242" t="str">
        <f t="shared" si="183"/>
        <v/>
      </c>
      <c r="AU432" s="1245">
        <f t="shared" si="186"/>
        <v>0</v>
      </c>
      <c r="AV432" s="1246" t="str">
        <f t="shared" si="184"/>
        <v/>
      </c>
      <c r="AW432" s="1247"/>
      <c r="AX432" s="1248">
        <f t="shared" si="177"/>
        <v>0</v>
      </c>
      <c r="AY432" s="1249" t="str">
        <f t="shared" si="169"/>
        <v/>
      </c>
      <c r="AZ432" s="276" t="s">
        <v>22</v>
      </c>
      <c r="BA432" s="1221">
        <f t="shared" si="178"/>
        <v>0</v>
      </c>
      <c r="BB432" s="1222">
        <f t="shared" si="185"/>
        <v>0</v>
      </c>
      <c r="BC432"/>
      <c r="BD432" s="877"/>
      <c r="BE432" s="877"/>
      <c r="BF432" s="877"/>
      <c r="BG432" s="877"/>
      <c r="BH432" s="877"/>
      <c r="BI432" s="877"/>
      <c r="BJ432" s="877"/>
      <c r="BK432" s="877"/>
      <c r="BR432" s="1153" t="str">
        <f t="shared" si="173"/>
        <v>►</v>
      </c>
      <c r="BS432" s="1024"/>
      <c r="BT432" s="1024"/>
      <c r="BU432" s="1024"/>
      <c r="BV432" s="1024"/>
      <c r="BW432" s="1024"/>
      <c r="CW432" s="3">
        <v>1</v>
      </c>
    </row>
    <row r="433" spans="12:101" ht="21" customHeight="1">
      <c r="L433" s="120" t="s">
        <v>16</v>
      </c>
      <c r="M433" s="34"/>
      <c r="N433" s="35"/>
      <c r="O433" s="34"/>
      <c r="P433" s="36"/>
      <c r="Q433" s="105"/>
      <c r="R433" s="125"/>
      <c r="S433" s="107"/>
      <c r="T433" s="108"/>
      <c r="U433" s="1290"/>
      <c r="W433" s="111"/>
      <c r="X433" s="112"/>
      <c r="Y433" s="122"/>
      <c r="Z433" s="114"/>
      <c r="AA433" s="127"/>
      <c r="AB433" s="116"/>
      <c r="AC433" s="139"/>
      <c r="AD433" s="1230" t="str">
        <f t="shared" si="188"/>
        <v>►</v>
      </c>
      <c r="AE433" s="1231" t="str">
        <f t="shared" si="172"/>
        <v/>
      </c>
      <c r="AF433" s="1232">
        <f t="shared" si="174"/>
        <v>0</v>
      </c>
      <c r="AG433" s="1252">
        <f t="shared" si="179"/>
        <v>0</v>
      </c>
      <c r="AH433" s="1234">
        <f t="shared" si="180"/>
        <v>0</v>
      </c>
      <c r="AI433" s="1235">
        <f t="shared" si="181"/>
        <v>0</v>
      </c>
      <c r="AJ433" s="1235">
        <f t="shared" si="170"/>
        <v>0</v>
      </c>
      <c r="AK433" s="1253">
        <f t="shared" si="175"/>
        <v>0</v>
      </c>
      <c r="AL433" s="1254">
        <f t="shared" si="171"/>
        <v>0</v>
      </c>
      <c r="AM433" s="1268"/>
      <c r="AN433" s="1255" t="str">
        <f t="shared" si="187"/>
        <v/>
      </c>
      <c r="AO433" s="1256">
        <f t="shared" si="182"/>
        <v>0</v>
      </c>
      <c r="AP433" s="1257">
        <f t="shared" si="176"/>
        <v>0</v>
      </c>
      <c r="AQ433" s="1271" cm="1">
        <f t="array" ref="AQ433">IF(AF433&lt;&gt;1,0,IF(OR(AO433="",N(AO433)&lt;=0.000000001),"",IF(OR(AI433="",N(AI433)&lt;=0.000000001),0,IF(ISNUMBER(AO433),IFERROR(_xlfn.LET(_xlpm.r,_xlfn.XLOOKUP(U433,$BD$15:$BD$62,ROW($BD$15:$BD$62),_xlfn.XLOOKUP(U433,$BE$15:$BE$62,ROW($BE$15:$BE$62),_xlfn.XLOOKUP(U433,$BF$15:$BF$62,ROW($BF$15:$BF$62),""))),_xlpm.p,_xlpm.r-MIN(ROW($BD$15:$BD$62))+1,_xlpm.f,INDEX($BG$15:$BG$62,_xlpm.p),_xlpm.u,INDEX($BH$15:$BH$62,_xlpm.p),_xlpm.s,INDEX($BJ$15:$BJ$62,_xlpm.p),_xlpm.q,N(AO433)/_xlpm.f,IF(_xlpm.q&gt;=_xlpm.s,ROUND(_xlpm.q,1)&amp;" "&amp;U433&amp;" = "&amp;ROUND(_xlpm.q*_xlpm.f,1)&amp;" "&amp;_xlpm.u,ROUND(_xlpm.q,1)&amp;" "&amp;U433)),""),""))))</f>
        <v>0</v>
      </c>
      <c r="AR433" s="1259"/>
      <c r="AS433" s="1256">
        <f t="shared" si="168"/>
        <v>0</v>
      </c>
      <c r="AT433" s="1257" t="str">
        <f t="shared" si="183"/>
        <v/>
      </c>
      <c r="AU433" s="1260">
        <f t="shared" si="186"/>
        <v>0</v>
      </c>
      <c r="AV433" s="1261" t="str">
        <f t="shared" si="184"/>
        <v/>
      </c>
      <c r="AW433" s="1247"/>
      <c r="AX433" s="1262">
        <f t="shared" si="177"/>
        <v>0</v>
      </c>
      <c r="AY433" s="1249" t="str">
        <f t="shared" si="169"/>
        <v/>
      </c>
      <c r="AZ433" s="276" t="s">
        <v>22</v>
      </c>
      <c r="BA433" s="1221">
        <f t="shared" si="178"/>
        <v>0</v>
      </c>
      <c r="BB433" s="1222">
        <f t="shared" si="185"/>
        <v>0</v>
      </c>
      <c r="BC433"/>
      <c r="BD433" s="877"/>
      <c r="BE433" s="877"/>
      <c r="BF433" s="877"/>
      <c r="BG433" s="877"/>
      <c r="BH433" s="877"/>
      <c r="BI433" s="877"/>
      <c r="BJ433" s="877"/>
      <c r="BK433" s="877"/>
      <c r="BR433" s="1153" t="str">
        <f t="shared" si="173"/>
        <v>►</v>
      </c>
      <c r="BS433" s="1024"/>
      <c r="BT433" s="1024"/>
      <c r="BU433" s="1024"/>
      <c r="BV433" s="1024"/>
      <c r="BW433" s="1024"/>
      <c r="CW433" s="3">
        <v>1</v>
      </c>
    </row>
    <row r="434" spans="12:101" ht="21" customHeight="1">
      <c r="L434" s="120" t="s">
        <v>16</v>
      </c>
      <c r="M434" s="34"/>
      <c r="N434" s="35"/>
      <c r="O434" s="34"/>
      <c r="P434" s="36"/>
      <c r="Q434" s="105"/>
      <c r="R434" s="125"/>
      <c r="S434" s="107"/>
      <c r="T434" s="108"/>
      <c r="U434" s="1290"/>
      <c r="W434" s="111"/>
      <c r="X434" s="112"/>
      <c r="Y434" s="122"/>
      <c r="Z434" s="114"/>
      <c r="AA434" s="127"/>
      <c r="AB434" s="116"/>
      <c r="AC434" s="139"/>
      <c r="AD434" s="1230" t="str">
        <f t="shared" si="188"/>
        <v>►</v>
      </c>
      <c r="AE434" s="1231" t="str">
        <f t="shared" si="172"/>
        <v/>
      </c>
      <c r="AF434" s="1232">
        <f t="shared" si="174"/>
        <v>0</v>
      </c>
      <c r="AG434" s="1252">
        <f t="shared" si="179"/>
        <v>0</v>
      </c>
      <c r="AH434" s="1234">
        <f t="shared" si="180"/>
        <v>0</v>
      </c>
      <c r="AI434" s="1235">
        <f t="shared" si="181"/>
        <v>0</v>
      </c>
      <c r="AJ434" s="1235">
        <f t="shared" si="170"/>
        <v>0</v>
      </c>
      <c r="AK434" s="1237">
        <f t="shared" si="175"/>
        <v>0</v>
      </c>
      <c r="AL434" s="1238">
        <f t="shared" si="171"/>
        <v>0</v>
      </c>
      <c r="AM434" s="1268"/>
      <c r="AN434" s="1240" t="str">
        <f t="shared" si="187"/>
        <v/>
      </c>
      <c r="AO434" s="1241">
        <f t="shared" si="182"/>
        <v>0</v>
      </c>
      <c r="AP434" s="1242">
        <f t="shared" si="176"/>
        <v>0</v>
      </c>
      <c r="AQ434" s="1269" cm="1">
        <f t="array" ref="AQ434">IF(AF434&lt;&gt;1,0,IF(OR(AO434="",N(AO434)&lt;=0.000000001),"",IF(OR(AI434="",N(AI434)&lt;=0.000000001),0,IF(ISNUMBER(AO434),IFERROR(_xlfn.LET(_xlpm.r,_xlfn.XLOOKUP(U434,$BD$15:$BD$62,ROW($BD$15:$BD$62),_xlfn.XLOOKUP(U434,$BE$15:$BE$62,ROW($BE$15:$BE$62),_xlfn.XLOOKUP(U434,$BF$15:$BF$62,ROW($BF$15:$BF$62),""))),_xlpm.p,_xlpm.r-MIN(ROW($BD$15:$BD$62))+1,_xlpm.f,INDEX($BG$15:$BG$62,_xlpm.p),_xlpm.u,INDEX($BH$15:$BH$62,_xlpm.p),_xlpm.s,INDEX($BJ$15:$BJ$62,_xlpm.p),_xlpm.q,N(AO434)/_xlpm.f,IF(_xlpm.q&gt;=_xlpm.s,ROUND(_xlpm.q,1)&amp;" "&amp;U434&amp;" = "&amp;ROUND(_xlpm.q*_xlpm.f,1)&amp;" "&amp;_xlpm.u,ROUND(_xlpm.q,1)&amp;" "&amp;U434)),""),""))))</f>
        <v>0</v>
      </c>
      <c r="AR434" s="1259"/>
      <c r="AS434" s="1241">
        <f t="shared" si="168"/>
        <v>0</v>
      </c>
      <c r="AT434" s="1242" t="str">
        <f t="shared" si="183"/>
        <v/>
      </c>
      <c r="AU434" s="1245">
        <f t="shared" si="186"/>
        <v>0</v>
      </c>
      <c r="AV434" s="1246" t="str">
        <f t="shared" si="184"/>
        <v/>
      </c>
      <c r="AW434" s="1247"/>
      <c r="AX434" s="1248">
        <f t="shared" si="177"/>
        <v>0</v>
      </c>
      <c r="AY434" s="1249" t="str">
        <f t="shared" si="169"/>
        <v/>
      </c>
      <c r="AZ434" s="276" t="s">
        <v>22</v>
      </c>
      <c r="BA434" s="1221">
        <f t="shared" si="178"/>
        <v>0</v>
      </c>
      <c r="BB434" s="1222">
        <f t="shared" si="185"/>
        <v>0</v>
      </c>
      <c r="BC434"/>
      <c r="BD434" s="877"/>
      <c r="BE434" s="877"/>
      <c r="BF434" s="877"/>
      <c r="BG434" s="877"/>
      <c r="BH434" s="877"/>
      <c r="BI434" s="877"/>
      <c r="BJ434" s="877"/>
      <c r="BK434" s="877"/>
      <c r="BR434" s="1153" t="str">
        <f t="shared" si="173"/>
        <v>►</v>
      </c>
      <c r="BS434" s="1024"/>
      <c r="BT434" s="1024"/>
      <c r="BU434" s="1024"/>
      <c r="BV434" s="1024"/>
      <c r="BW434" s="1024"/>
      <c r="CW434" s="3">
        <v>1</v>
      </c>
    </row>
    <row r="435" spans="12:101" ht="21" customHeight="1">
      <c r="L435" s="120" t="s">
        <v>16</v>
      </c>
      <c r="M435" s="34"/>
      <c r="N435" s="35"/>
      <c r="O435" s="34"/>
      <c r="P435" s="36"/>
      <c r="Q435" s="105"/>
      <c r="R435" s="125"/>
      <c r="S435" s="107"/>
      <c r="T435" s="108"/>
      <c r="U435" s="1290"/>
      <c r="W435" s="111"/>
      <c r="X435" s="112"/>
      <c r="Y435" s="122"/>
      <c r="Z435" s="114"/>
      <c r="AA435" s="127"/>
      <c r="AB435" s="116"/>
      <c r="AC435" s="139"/>
      <c r="AD435" s="1230" t="str">
        <f t="shared" si="188"/>
        <v>►</v>
      </c>
      <c r="AE435" s="1231" t="str">
        <f t="shared" si="172"/>
        <v/>
      </c>
      <c r="AF435" s="1232">
        <f t="shared" si="174"/>
        <v>0</v>
      </c>
      <c r="AG435" s="1252">
        <f t="shared" si="179"/>
        <v>0</v>
      </c>
      <c r="AH435" s="1234">
        <f t="shared" si="180"/>
        <v>0</v>
      </c>
      <c r="AI435" s="1235">
        <f t="shared" si="181"/>
        <v>0</v>
      </c>
      <c r="AJ435" s="1235">
        <f t="shared" si="170"/>
        <v>0</v>
      </c>
      <c r="AK435" s="1253">
        <f t="shared" si="175"/>
        <v>0</v>
      </c>
      <c r="AL435" s="1254">
        <f t="shared" si="171"/>
        <v>0</v>
      </c>
      <c r="AM435" s="1268"/>
      <c r="AN435" s="1255" t="str">
        <f t="shared" si="187"/>
        <v/>
      </c>
      <c r="AO435" s="1256">
        <f t="shared" si="182"/>
        <v>0</v>
      </c>
      <c r="AP435" s="1257">
        <f t="shared" si="176"/>
        <v>0</v>
      </c>
      <c r="AQ435" s="1271" cm="1">
        <f t="array" ref="AQ435">IF(AF435&lt;&gt;1,0,IF(OR(AO435="",N(AO435)&lt;=0.000000001),"",IF(OR(AI435="",N(AI435)&lt;=0.000000001),0,IF(ISNUMBER(AO435),IFERROR(_xlfn.LET(_xlpm.r,_xlfn.XLOOKUP(U435,$BD$15:$BD$62,ROW($BD$15:$BD$62),_xlfn.XLOOKUP(U435,$BE$15:$BE$62,ROW($BE$15:$BE$62),_xlfn.XLOOKUP(U435,$BF$15:$BF$62,ROW($BF$15:$BF$62),""))),_xlpm.p,_xlpm.r-MIN(ROW($BD$15:$BD$62))+1,_xlpm.f,INDEX($BG$15:$BG$62,_xlpm.p),_xlpm.u,INDEX($BH$15:$BH$62,_xlpm.p),_xlpm.s,INDEX($BJ$15:$BJ$62,_xlpm.p),_xlpm.q,N(AO435)/_xlpm.f,IF(_xlpm.q&gt;=_xlpm.s,ROUND(_xlpm.q,1)&amp;" "&amp;U435&amp;" = "&amp;ROUND(_xlpm.q*_xlpm.f,1)&amp;" "&amp;_xlpm.u,ROUND(_xlpm.q,1)&amp;" "&amp;U435)),""),""))))</f>
        <v>0</v>
      </c>
      <c r="AR435" s="1259"/>
      <c r="AS435" s="1256">
        <f t="shared" ref="AS435:AS498" si="189">IF(TRIM(AE435)="▼ recette suivante","▼next recipe ",IF(AO435="","",IF(ISBLANK(AR435),AO435,ROUND(AO435*(1-MIN(1,MAX(0,IF(AR435&gt;1,AR435/100,AR435)))),3))))</f>
        <v>0</v>
      </c>
      <c r="AT435" s="1257" t="str">
        <f t="shared" si="183"/>
        <v/>
      </c>
      <c r="AU435" s="1260">
        <f t="shared" si="186"/>
        <v>0</v>
      </c>
      <c r="AV435" s="1261" t="str">
        <f t="shared" si="184"/>
        <v/>
      </c>
      <c r="AW435" s="1247"/>
      <c r="AX435" s="1262">
        <f t="shared" si="177"/>
        <v>0</v>
      </c>
      <c r="AY435" s="1249" t="str">
        <f t="shared" ref="AY435:AY498" si="190">IF(IFERROR(SEARCH("Adresse PC",TRIM(Q435)),0)&gt;0,"▼ receta siguiente",IF(AS435&gt;0,W435,""))</f>
        <v/>
      </c>
      <c r="AZ435" s="276" t="s">
        <v>22</v>
      </c>
      <c r="BA435" s="1221">
        <f t="shared" si="178"/>
        <v>0</v>
      </c>
      <c r="BB435" s="1222">
        <f t="shared" si="185"/>
        <v>0</v>
      </c>
      <c r="BC435"/>
      <c r="BD435" s="877"/>
      <c r="BE435" s="877"/>
      <c r="BF435" s="877"/>
      <c r="BG435" s="877"/>
      <c r="BH435" s="877"/>
      <c r="BI435" s="877"/>
      <c r="BJ435" s="877"/>
      <c r="BK435" s="877"/>
      <c r="BR435" s="1153" t="str">
        <f t="shared" si="173"/>
        <v>►</v>
      </c>
      <c r="BS435" s="1024"/>
      <c r="BT435" s="1024"/>
      <c r="BU435" s="1024"/>
      <c r="BV435" s="1024"/>
      <c r="BW435" s="1024"/>
      <c r="CF435"/>
      <c r="CN435"/>
      <c r="CV435"/>
      <c r="CW435" s="3">
        <v>1</v>
      </c>
    </row>
    <row r="436" spans="12:101" ht="21" customHeight="1">
      <c r="L436" s="120" t="s">
        <v>16</v>
      </c>
      <c r="M436" s="34"/>
      <c r="N436" s="35"/>
      <c r="O436" s="34"/>
      <c r="P436" s="36"/>
      <c r="Q436" s="105"/>
      <c r="R436" s="125"/>
      <c r="S436" s="107"/>
      <c r="T436" s="108"/>
      <c r="U436" s="1290"/>
      <c r="W436" s="111"/>
      <c r="X436" s="112"/>
      <c r="Y436" s="122"/>
      <c r="Z436" s="114"/>
      <c r="AA436" s="127"/>
      <c r="AB436" s="116"/>
      <c r="AC436" s="139"/>
      <c r="AD436" s="1230" t="str">
        <f t="shared" si="188"/>
        <v>►</v>
      </c>
      <c r="AE436" s="1231" t="str">
        <f t="shared" si="172"/>
        <v/>
      </c>
      <c r="AF436" s="1232">
        <f t="shared" si="174"/>
        <v>0</v>
      </c>
      <c r="AG436" s="1252">
        <f t="shared" si="179"/>
        <v>0</v>
      </c>
      <c r="AH436" s="1234">
        <f t="shared" si="180"/>
        <v>0</v>
      </c>
      <c r="AI436" s="1235">
        <f t="shared" si="181"/>
        <v>0</v>
      </c>
      <c r="AJ436" s="1235">
        <f t="shared" si="170"/>
        <v>0</v>
      </c>
      <c r="AK436" s="1237">
        <f t="shared" si="175"/>
        <v>0</v>
      </c>
      <c r="AL436" s="1238">
        <f t="shared" si="171"/>
        <v>0</v>
      </c>
      <c r="AM436" s="1268"/>
      <c r="AN436" s="1240" t="str">
        <f t="shared" si="187"/>
        <v/>
      </c>
      <c r="AO436" s="1241">
        <f t="shared" si="182"/>
        <v>0</v>
      </c>
      <c r="AP436" s="1242">
        <f t="shared" si="176"/>
        <v>0</v>
      </c>
      <c r="AQ436" s="1269" cm="1">
        <f t="array" ref="AQ436">IF(AF436&lt;&gt;1,0,IF(OR(AO436="",N(AO436)&lt;=0.000000001),"",IF(OR(AI436="",N(AI436)&lt;=0.000000001),0,IF(ISNUMBER(AO436),IFERROR(_xlfn.LET(_xlpm.r,_xlfn.XLOOKUP(U436,$BD$15:$BD$62,ROW($BD$15:$BD$62),_xlfn.XLOOKUP(U436,$BE$15:$BE$62,ROW($BE$15:$BE$62),_xlfn.XLOOKUP(U436,$BF$15:$BF$62,ROW($BF$15:$BF$62),""))),_xlpm.p,_xlpm.r-MIN(ROW($BD$15:$BD$62))+1,_xlpm.f,INDEX($BG$15:$BG$62,_xlpm.p),_xlpm.u,INDEX($BH$15:$BH$62,_xlpm.p),_xlpm.s,INDEX($BJ$15:$BJ$62,_xlpm.p),_xlpm.q,N(AO436)/_xlpm.f,IF(_xlpm.q&gt;=_xlpm.s,ROUND(_xlpm.q,1)&amp;" "&amp;U436&amp;" = "&amp;ROUND(_xlpm.q*_xlpm.f,1)&amp;" "&amp;_xlpm.u,ROUND(_xlpm.q,1)&amp;" "&amp;U436)),""),""))))</f>
        <v>0</v>
      </c>
      <c r="AR436" s="1259"/>
      <c r="AS436" s="1241">
        <f t="shared" si="189"/>
        <v>0</v>
      </c>
      <c r="AT436" s="1242" t="str">
        <f t="shared" si="183"/>
        <v/>
      </c>
      <c r="AU436" s="1245">
        <f t="shared" si="186"/>
        <v>0</v>
      </c>
      <c r="AV436" s="1246" t="str">
        <f t="shared" si="184"/>
        <v/>
      </c>
      <c r="AW436" s="1247"/>
      <c r="AX436" s="1248">
        <f t="shared" si="177"/>
        <v>0</v>
      </c>
      <c r="AY436" s="1249" t="str">
        <f t="shared" si="190"/>
        <v/>
      </c>
      <c r="AZ436" s="276" t="s">
        <v>22</v>
      </c>
      <c r="BA436" s="1221">
        <f t="shared" si="178"/>
        <v>0</v>
      </c>
      <c r="BB436" s="1222">
        <f t="shared" si="185"/>
        <v>0</v>
      </c>
      <c r="BC436"/>
      <c r="BD436" s="877"/>
      <c r="BE436" s="877"/>
      <c r="BF436" s="877"/>
      <c r="BG436" s="877"/>
      <c r="BH436" s="877"/>
      <c r="BI436" s="877"/>
      <c r="BJ436" s="877"/>
      <c r="BK436" s="877"/>
      <c r="BR436" s="1153" t="str">
        <f t="shared" si="173"/>
        <v>►</v>
      </c>
      <c r="BS436" s="1024"/>
      <c r="BT436" s="1024"/>
      <c r="BU436" s="1024"/>
      <c r="BV436" s="1024"/>
      <c r="BW436" s="1024"/>
      <c r="CW436" s="3">
        <v>1</v>
      </c>
    </row>
    <row r="437" spans="12:101" ht="21" customHeight="1">
      <c r="L437" s="120" t="s">
        <v>16</v>
      </c>
      <c r="M437" s="34"/>
      <c r="N437" s="35"/>
      <c r="O437" s="34"/>
      <c r="P437" s="36"/>
      <c r="Q437" s="105"/>
      <c r="R437" s="125"/>
      <c r="S437" s="107"/>
      <c r="T437" s="108"/>
      <c r="U437" s="1290"/>
      <c r="W437" s="111"/>
      <c r="X437" s="112"/>
      <c r="Y437" s="122"/>
      <c r="Z437" s="114"/>
      <c r="AA437" s="127"/>
      <c r="AB437" s="116"/>
      <c r="AC437" s="139"/>
      <c r="AD437" s="1230" t="str">
        <f t="shared" si="188"/>
        <v>►</v>
      </c>
      <c r="AE437" s="1231" t="str">
        <f t="shared" si="172"/>
        <v/>
      </c>
      <c r="AF437" s="1232">
        <f t="shared" si="174"/>
        <v>0</v>
      </c>
      <c r="AG437" s="1252">
        <f t="shared" si="179"/>
        <v>0</v>
      </c>
      <c r="AH437" s="1234">
        <f t="shared" si="180"/>
        <v>0</v>
      </c>
      <c r="AI437" s="1235">
        <f t="shared" si="181"/>
        <v>0</v>
      </c>
      <c r="AJ437" s="1235">
        <f t="shared" si="170"/>
        <v>0</v>
      </c>
      <c r="AK437" s="1253">
        <f t="shared" si="175"/>
        <v>0</v>
      </c>
      <c r="AL437" s="1254">
        <f t="shared" si="171"/>
        <v>0</v>
      </c>
      <c r="AM437" s="1268"/>
      <c r="AN437" s="1255" t="str">
        <f t="shared" si="187"/>
        <v/>
      </c>
      <c r="AO437" s="1256">
        <f t="shared" si="182"/>
        <v>0</v>
      </c>
      <c r="AP437" s="1257">
        <f t="shared" si="176"/>
        <v>0</v>
      </c>
      <c r="AQ437" s="1271" cm="1">
        <f t="array" ref="AQ437">IF(AF437&lt;&gt;1,0,IF(OR(AO437="",N(AO437)&lt;=0.000000001),"",IF(OR(AI437="",N(AI437)&lt;=0.000000001),0,IF(ISNUMBER(AO437),IFERROR(_xlfn.LET(_xlpm.r,_xlfn.XLOOKUP(U437,$BD$15:$BD$62,ROW($BD$15:$BD$62),_xlfn.XLOOKUP(U437,$BE$15:$BE$62,ROW($BE$15:$BE$62),_xlfn.XLOOKUP(U437,$BF$15:$BF$62,ROW($BF$15:$BF$62),""))),_xlpm.p,_xlpm.r-MIN(ROW($BD$15:$BD$62))+1,_xlpm.f,INDEX($BG$15:$BG$62,_xlpm.p),_xlpm.u,INDEX($BH$15:$BH$62,_xlpm.p),_xlpm.s,INDEX($BJ$15:$BJ$62,_xlpm.p),_xlpm.q,N(AO437)/_xlpm.f,IF(_xlpm.q&gt;=_xlpm.s,ROUND(_xlpm.q,1)&amp;" "&amp;U437&amp;" = "&amp;ROUND(_xlpm.q*_xlpm.f,1)&amp;" "&amp;_xlpm.u,ROUND(_xlpm.q,1)&amp;" "&amp;U437)),""),""))))</f>
        <v>0</v>
      </c>
      <c r="AR437" s="1259"/>
      <c r="AS437" s="1256">
        <f t="shared" si="189"/>
        <v>0</v>
      </c>
      <c r="AT437" s="1257" t="str">
        <f t="shared" si="183"/>
        <v/>
      </c>
      <c r="AU437" s="1260">
        <f t="shared" si="186"/>
        <v>0</v>
      </c>
      <c r="AV437" s="1261" t="str">
        <f t="shared" si="184"/>
        <v/>
      </c>
      <c r="AW437" s="1247"/>
      <c r="AX437" s="1262">
        <f t="shared" si="177"/>
        <v>0</v>
      </c>
      <c r="AY437" s="1249" t="str">
        <f t="shared" si="190"/>
        <v/>
      </c>
      <c r="AZ437" s="276" t="s">
        <v>22</v>
      </c>
      <c r="BA437" s="1221">
        <f t="shared" si="178"/>
        <v>0</v>
      </c>
      <c r="BB437" s="1222">
        <f t="shared" si="185"/>
        <v>0</v>
      </c>
      <c r="BC437"/>
      <c r="BD437" s="877"/>
      <c r="BE437" s="877"/>
      <c r="BF437" s="877"/>
      <c r="BG437" s="877"/>
      <c r="BH437" s="877"/>
      <c r="BI437" s="877"/>
      <c r="BJ437" s="877"/>
      <c r="BK437" s="877"/>
      <c r="BR437" s="1153" t="str">
        <f t="shared" si="173"/>
        <v>►</v>
      </c>
      <c r="BS437" s="1024"/>
      <c r="BT437" s="1024"/>
      <c r="BU437" s="1024"/>
      <c r="BV437" s="1024"/>
      <c r="BW437" s="1024"/>
      <c r="CW437" s="3">
        <v>1</v>
      </c>
    </row>
    <row r="438" spans="12:101" ht="21" customHeight="1">
      <c r="L438" s="120" t="s">
        <v>16</v>
      </c>
      <c r="M438" s="34"/>
      <c r="N438" s="35"/>
      <c r="O438" s="34"/>
      <c r="P438" s="36"/>
      <c r="Q438" s="105"/>
      <c r="R438" s="125"/>
      <c r="S438" s="107"/>
      <c r="T438" s="108"/>
      <c r="U438" s="1290"/>
      <c r="W438" s="111"/>
      <c r="X438" s="112"/>
      <c r="Y438" s="122"/>
      <c r="Z438" s="114"/>
      <c r="AA438" s="127"/>
      <c r="AB438" s="116"/>
      <c r="AC438" s="139"/>
      <c r="AD438" s="1230" t="str">
        <f t="shared" si="188"/>
        <v>►</v>
      </c>
      <c r="AE438" s="1231" t="str">
        <f t="shared" si="172"/>
        <v/>
      </c>
      <c r="AF438" s="1232">
        <f t="shared" si="174"/>
        <v>0</v>
      </c>
      <c r="AG438" s="1252">
        <f t="shared" si="179"/>
        <v>0</v>
      </c>
      <c r="AH438" s="1234">
        <f t="shared" si="180"/>
        <v>0</v>
      </c>
      <c r="AI438" s="1235">
        <f t="shared" si="181"/>
        <v>0</v>
      </c>
      <c r="AJ438" s="1235">
        <f t="shared" si="170"/>
        <v>0</v>
      </c>
      <c r="AK438" s="1237">
        <f t="shared" si="175"/>
        <v>0</v>
      </c>
      <c r="AL438" s="1238">
        <f t="shared" si="171"/>
        <v>0</v>
      </c>
      <c r="AM438" s="1268"/>
      <c r="AN438" s="1240" t="str">
        <f t="shared" si="187"/>
        <v/>
      </c>
      <c r="AO438" s="1241">
        <f t="shared" si="182"/>
        <v>0</v>
      </c>
      <c r="AP438" s="1242">
        <f t="shared" si="176"/>
        <v>0</v>
      </c>
      <c r="AQ438" s="1269" cm="1">
        <f t="array" ref="AQ438">IF(AF438&lt;&gt;1,0,IF(OR(AO438="",N(AO438)&lt;=0.000000001),"",IF(OR(AI438="",N(AI438)&lt;=0.000000001),0,IF(ISNUMBER(AO438),IFERROR(_xlfn.LET(_xlpm.r,_xlfn.XLOOKUP(U438,$BD$15:$BD$62,ROW($BD$15:$BD$62),_xlfn.XLOOKUP(U438,$BE$15:$BE$62,ROW($BE$15:$BE$62),_xlfn.XLOOKUP(U438,$BF$15:$BF$62,ROW($BF$15:$BF$62),""))),_xlpm.p,_xlpm.r-MIN(ROW($BD$15:$BD$62))+1,_xlpm.f,INDEX($BG$15:$BG$62,_xlpm.p),_xlpm.u,INDEX($BH$15:$BH$62,_xlpm.p),_xlpm.s,INDEX($BJ$15:$BJ$62,_xlpm.p),_xlpm.q,N(AO438)/_xlpm.f,IF(_xlpm.q&gt;=_xlpm.s,ROUND(_xlpm.q,1)&amp;" "&amp;U438&amp;" = "&amp;ROUND(_xlpm.q*_xlpm.f,1)&amp;" "&amp;_xlpm.u,ROUND(_xlpm.q,1)&amp;" "&amp;U438)),""),""))))</f>
        <v>0</v>
      </c>
      <c r="AR438" s="1259"/>
      <c r="AS438" s="1241">
        <f t="shared" si="189"/>
        <v>0</v>
      </c>
      <c r="AT438" s="1242" t="str">
        <f t="shared" si="183"/>
        <v/>
      </c>
      <c r="AU438" s="1245">
        <f t="shared" si="186"/>
        <v>0</v>
      </c>
      <c r="AV438" s="1246" t="str">
        <f t="shared" si="184"/>
        <v/>
      </c>
      <c r="AW438" s="1247"/>
      <c r="AX438" s="1248">
        <f t="shared" si="177"/>
        <v>0</v>
      </c>
      <c r="AY438" s="1249" t="str">
        <f t="shared" si="190"/>
        <v/>
      </c>
      <c r="AZ438" s="276" t="s">
        <v>22</v>
      </c>
      <c r="BA438" s="1221">
        <f t="shared" si="178"/>
        <v>0</v>
      </c>
      <c r="BB438" s="1222">
        <f t="shared" si="185"/>
        <v>0</v>
      </c>
      <c r="BC438"/>
      <c r="BD438" s="877"/>
      <c r="BE438" s="877"/>
      <c r="BF438" s="877"/>
      <c r="BG438" s="877"/>
      <c r="BH438" s="877"/>
      <c r="BI438" s="877"/>
      <c r="BJ438" s="877"/>
      <c r="BK438" s="877"/>
      <c r="BR438" s="1153" t="str">
        <f t="shared" si="173"/>
        <v>►</v>
      </c>
      <c r="BS438" s="1024"/>
      <c r="BT438" s="1024"/>
      <c r="BU438" s="1024"/>
      <c r="BV438" s="1024"/>
      <c r="BW438" s="1024"/>
      <c r="CW438" s="3">
        <v>1</v>
      </c>
    </row>
    <row r="439" spans="12:101" ht="21" customHeight="1">
      <c r="L439" s="120" t="s">
        <v>16</v>
      </c>
      <c r="M439" s="34"/>
      <c r="N439" s="35"/>
      <c r="O439" s="34"/>
      <c r="P439" s="36"/>
      <c r="Q439" s="105"/>
      <c r="R439" s="125"/>
      <c r="S439" s="107"/>
      <c r="T439" s="108"/>
      <c r="U439" s="1290"/>
      <c r="W439" s="111"/>
      <c r="X439" s="112"/>
      <c r="Y439" s="122"/>
      <c r="Z439" s="114"/>
      <c r="AA439" s="127"/>
      <c r="AB439" s="116"/>
      <c r="AC439" s="139"/>
      <c r="AD439" s="1230" t="str">
        <f t="shared" si="188"/>
        <v>►</v>
      </c>
      <c r="AE439" s="1231" t="str">
        <f t="shared" si="172"/>
        <v/>
      </c>
      <c r="AF439" s="1232">
        <f t="shared" si="174"/>
        <v>0</v>
      </c>
      <c r="AG439" s="1252">
        <f t="shared" si="179"/>
        <v>0</v>
      </c>
      <c r="AH439" s="1234">
        <f t="shared" si="180"/>
        <v>0</v>
      </c>
      <c r="AI439" s="1235">
        <f t="shared" si="181"/>
        <v>0</v>
      </c>
      <c r="AJ439" s="1235">
        <f t="shared" si="170"/>
        <v>0</v>
      </c>
      <c r="AK439" s="1253">
        <f t="shared" si="175"/>
        <v>0</v>
      </c>
      <c r="AL439" s="1254">
        <f t="shared" si="171"/>
        <v>0</v>
      </c>
      <c r="AM439" s="1268"/>
      <c r="AN439" s="1255" t="str">
        <f t="shared" si="187"/>
        <v/>
      </c>
      <c r="AO439" s="1256">
        <f t="shared" si="182"/>
        <v>0</v>
      </c>
      <c r="AP439" s="1257">
        <f t="shared" si="176"/>
        <v>0</v>
      </c>
      <c r="AQ439" s="1271" cm="1">
        <f t="array" ref="AQ439">IF(AF439&lt;&gt;1,0,IF(OR(AO439="",N(AO439)&lt;=0.000000001),"",IF(OR(AI439="",N(AI439)&lt;=0.000000001),0,IF(ISNUMBER(AO439),IFERROR(_xlfn.LET(_xlpm.r,_xlfn.XLOOKUP(U439,$BD$15:$BD$62,ROW($BD$15:$BD$62),_xlfn.XLOOKUP(U439,$BE$15:$BE$62,ROW($BE$15:$BE$62),_xlfn.XLOOKUP(U439,$BF$15:$BF$62,ROW($BF$15:$BF$62),""))),_xlpm.p,_xlpm.r-MIN(ROW($BD$15:$BD$62))+1,_xlpm.f,INDEX($BG$15:$BG$62,_xlpm.p),_xlpm.u,INDEX($BH$15:$BH$62,_xlpm.p),_xlpm.s,INDEX($BJ$15:$BJ$62,_xlpm.p),_xlpm.q,N(AO439)/_xlpm.f,IF(_xlpm.q&gt;=_xlpm.s,ROUND(_xlpm.q,1)&amp;" "&amp;U439&amp;" = "&amp;ROUND(_xlpm.q*_xlpm.f,1)&amp;" "&amp;_xlpm.u,ROUND(_xlpm.q,1)&amp;" "&amp;U439)),""),""))))</f>
        <v>0</v>
      </c>
      <c r="AR439" s="1259"/>
      <c r="AS439" s="1256">
        <f t="shared" si="189"/>
        <v>0</v>
      </c>
      <c r="AT439" s="1257" t="str">
        <f t="shared" si="183"/>
        <v/>
      </c>
      <c r="AU439" s="1260">
        <f t="shared" si="186"/>
        <v>0</v>
      </c>
      <c r="AV439" s="1261" t="str">
        <f t="shared" si="184"/>
        <v/>
      </c>
      <c r="AW439" s="1247"/>
      <c r="AX439" s="1262">
        <f t="shared" si="177"/>
        <v>0</v>
      </c>
      <c r="AY439" s="1249" t="str">
        <f t="shared" si="190"/>
        <v/>
      </c>
      <c r="AZ439" s="276" t="s">
        <v>22</v>
      </c>
      <c r="BA439" s="1221">
        <f t="shared" si="178"/>
        <v>0</v>
      </c>
      <c r="BB439" s="1222">
        <f t="shared" si="185"/>
        <v>0</v>
      </c>
      <c r="BC439"/>
      <c r="BD439" s="877"/>
      <c r="BE439" s="877"/>
      <c r="BF439" s="877"/>
      <c r="BG439" s="877"/>
      <c r="BH439" s="877"/>
      <c r="BI439" s="877"/>
      <c r="BJ439" s="877"/>
      <c r="BK439" s="877"/>
      <c r="BR439" s="1153" t="str">
        <f t="shared" si="173"/>
        <v>►</v>
      </c>
      <c r="BS439" s="1024"/>
      <c r="BT439" s="1024"/>
      <c r="BU439" s="1024"/>
      <c r="BV439" s="1024"/>
      <c r="BW439" s="1024"/>
      <c r="CW439" s="3">
        <v>1</v>
      </c>
    </row>
    <row r="440" spans="12:101" ht="21" customHeight="1">
      <c r="L440" s="120" t="s">
        <v>16</v>
      </c>
      <c r="M440" s="34"/>
      <c r="N440" s="35"/>
      <c r="O440" s="34"/>
      <c r="P440" s="36"/>
      <c r="Q440" s="105"/>
      <c r="R440" s="125"/>
      <c r="S440" s="107"/>
      <c r="T440" s="108"/>
      <c r="U440" s="1290"/>
      <c r="W440" s="111"/>
      <c r="X440" s="112"/>
      <c r="Y440" s="122"/>
      <c r="Z440" s="114"/>
      <c r="AA440" s="127"/>
      <c r="AB440" s="116"/>
      <c r="AC440" s="139"/>
      <c r="AD440" s="1230" t="str">
        <f t="shared" si="188"/>
        <v>►</v>
      </c>
      <c r="AE440" s="1231" t="str">
        <f t="shared" si="172"/>
        <v/>
      </c>
      <c r="AF440" s="1232">
        <f t="shared" si="174"/>
        <v>0</v>
      </c>
      <c r="AG440" s="1252">
        <f t="shared" si="179"/>
        <v>0</v>
      </c>
      <c r="AH440" s="1234">
        <f t="shared" si="180"/>
        <v>0</v>
      </c>
      <c r="AI440" s="1235">
        <f t="shared" si="181"/>
        <v>0</v>
      </c>
      <c r="AJ440" s="1235">
        <f t="shared" ref="AJ440:AJ503" si="191">_xlfn.LET(_xlpm.EPS,0.000000001,_xlpm.q,N(Q440),_xlpm.x,N(Z440),_xlpm.z,N(AB440),IF(AI440=0,0,IF(SUM(ABS(_xlpm.q),ABS(_xlpm.x),ABS(_xlpm.z))&gt;_xlpm.EPS,O440,"")))</f>
        <v>0</v>
      </c>
      <c r="AK440" s="1237">
        <f t="shared" si="175"/>
        <v>0</v>
      </c>
      <c r="AL440" s="1238">
        <f t="shared" si="171"/>
        <v>0</v>
      </c>
      <c r="AM440" s="1268"/>
      <c r="AN440" s="1240" t="str">
        <f t="shared" si="187"/>
        <v/>
      </c>
      <c r="AO440" s="1241">
        <f t="shared" si="182"/>
        <v>0</v>
      </c>
      <c r="AP440" s="1242">
        <f t="shared" si="176"/>
        <v>0</v>
      </c>
      <c r="AQ440" s="1269" cm="1">
        <f t="array" ref="AQ440">IF(AF440&lt;&gt;1,0,IF(OR(AO440="",N(AO440)&lt;=0.000000001),"",IF(OR(AI440="",N(AI440)&lt;=0.000000001),0,IF(ISNUMBER(AO440),IFERROR(_xlfn.LET(_xlpm.r,_xlfn.XLOOKUP(U440,$BD$15:$BD$62,ROW($BD$15:$BD$62),_xlfn.XLOOKUP(U440,$BE$15:$BE$62,ROW($BE$15:$BE$62),_xlfn.XLOOKUP(U440,$BF$15:$BF$62,ROW($BF$15:$BF$62),""))),_xlpm.p,_xlpm.r-MIN(ROW($BD$15:$BD$62))+1,_xlpm.f,INDEX($BG$15:$BG$62,_xlpm.p),_xlpm.u,INDEX($BH$15:$BH$62,_xlpm.p),_xlpm.s,INDEX($BJ$15:$BJ$62,_xlpm.p),_xlpm.q,N(AO440)/_xlpm.f,IF(_xlpm.q&gt;=_xlpm.s,ROUND(_xlpm.q,1)&amp;" "&amp;U440&amp;" = "&amp;ROUND(_xlpm.q*_xlpm.f,1)&amp;" "&amp;_xlpm.u,ROUND(_xlpm.q,1)&amp;" "&amp;U440)),""),""))))</f>
        <v>0</v>
      </c>
      <c r="AR440" s="1259"/>
      <c r="AS440" s="1241">
        <f t="shared" si="189"/>
        <v>0</v>
      </c>
      <c r="AT440" s="1242" t="str">
        <f t="shared" si="183"/>
        <v/>
      </c>
      <c r="AU440" s="1245">
        <f t="shared" si="186"/>
        <v>0</v>
      </c>
      <c r="AV440" s="1246" t="str">
        <f t="shared" si="184"/>
        <v/>
      </c>
      <c r="AW440" s="1247"/>
      <c r="AX440" s="1248">
        <f t="shared" si="177"/>
        <v>0</v>
      </c>
      <c r="AY440" s="1249" t="str">
        <f t="shared" si="190"/>
        <v/>
      </c>
      <c r="AZ440" s="276" t="s">
        <v>22</v>
      </c>
      <c r="BA440" s="1221">
        <f t="shared" si="178"/>
        <v>0</v>
      </c>
      <c r="BB440" s="1222">
        <f t="shared" si="185"/>
        <v>0</v>
      </c>
      <c r="BC440"/>
      <c r="BD440" s="877"/>
      <c r="BE440" s="877"/>
      <c r="BF440" s="877"/>
      <c r="BG440" s="877"/>
      <c r="BH440" s="877"/>
      <c r="BI440" s="877"/>
      <c r="BJ440" s="877"/>
      <c r="BK440" s="877"/>
      <c r="BR440" s="1153" t="str">
        <f t="shared" si="173"/>
        <v>►</v>
      </c>
      <c r="BS440" s="1024"/>
      <c r="BT440" s="1024"/>
      <c r="BU440" s="1024"/>
      <c r="BV440" s="1024"/>
      <c r="BW440" s="1024"/>
      <c r="CW440" s="3">
        <v>1</v>
      </c>
    </row>
    <row r="441" spans="12:101" ht="21" customHeight="1">
      <c r="L441" s="120" t="s">
        <v>16</v>
      </c>
      <c r="M441" s="34"/>
      <c r="N441" s="35"/>
      <c r="O441" s="34"/>
      <c r="P441" s="36"/>
      <c r="Q441" s="105"/>
      <c r="R441" s="125"/>
      <c r="S441" s="107"/>
      <c r="T441" s="108"/>
      <c r="U441" s="1290"/>
      <c r="W441" s="111"/>
      <c r="X441" s="112"/>
      <c r="Y441" s="122"/>
      <c r="Z441" s="114"/>
      <c r="AA441" s="127"/>
      <c r="AB441" s="116"/>
      <c r="AC441" s="139"/>
      <c r="AD441" s="1230" t="str">
        <f t="shared" si="188"/>
        <v>►</v>
      </c>
      <c r="AE441" s="1231" t="str">
        <f t="shared" si="172"/>
        <v/>
      </c>
      <c r="AF441" s="1232">
        <f t="shared" si="174"/>
        <v>0</v>
      </c>
      <c r="AG441" s="1252">
        <f t="shared" si="179"/>
        <v>0</v>
      </c>
      <c r="AH441" s="1234">
        <f t="shared" si="180"/>
        <v>0</v>
      </c>
      <c r="AI441" s="1235">
        <f t="shared" si="181"/>
        <v>0</v>
      </c>
      <c r="AJ441" s="1235">
        <f t="shared" si="191"/>
        <v>0</v>
      </c>
      <c r="AK441" s="1253">
        <f t="shared" si="175"/>
        <v>0</v>
      </c>
      <c r="AL441" s="1254">
        <f t="shared" si="171"/>
        <v>0</v>
      </c>
      <c r="AM441" s="1268"/>
      <c r="AN441" s="1255" t="str">
        <f t="shared" si="187"/>
        <v/>
      </c>
      <c r="AO441" s="1256">
        <f t="shared" si="182"/>
        <v>0</v>
      </c>
      <c r="AP441" s="1257">
        <f t="shared" si="176"/>
        <v>0</v>
      </c>
      <c r="AQ441" s="1271" cm="1">
        <f t="array" ref="AQ441">IF(AF441&lt;&gt;1,0,IF(OR(AO441="",N(AO441)&lt;=0.000000001),"",IF(OR(AI441="",N(AI441)&lt;=0.000000001),0,IF(ISNUMBER(AO441),IFERROR(_xlfn.LET(_xlpm.r,_xlfn.XLOOKUP(U441,$BD$15:$BD$62,ROW($BD$15:$BD$62),_xlfn.XLOOKUP(U441,$BE$15:$BE$62,ROW($BE$15:$BE$62),_xlfn.XLOOKUP(U441,$BF$15:$BF$62,ROW($BF$15:$BF$62),""))),_xlpm.p,_xlpm.r-MIN(ROW($BD$15:$BD$62))+1,_xlpm.f,INDEX($BG$15:$BG$62,_xlpm.p),_xlpm.u,INDEX($BH$15:$BH$62,_xlpm.p),_xlpm.s,INDEX($BJ$15:$BJ$62,_xlpm.p),_xlpm.q,N(AO441)/_xlpm.f,IF(_xlpm.q&gt;=_xlpm.s,ROUND(_xlpm.q,1)&amp;" "&amp;U441&amp;" = "&amp;ROUND(_xlpm.q*_xlpm.f,1)&amp;" "&amp;_xlpm.u,ROUND(_xlpm.q,1)&amp;" "&amp;U441)),""),""))))</f>
        <v>0</v>
      </c>
      <c r="AR441" s="1259"/>
      <c r="AS441" s="1256">
        <f t="shared" si="189"/>
        <v>0</v>
      </c>
      <c r="AT441" s="1257" t="str">
        <f t="shared" si="183"/>
        <v/>
      </c>
      <c r="AU441" s="1260">
        <f t="shared" si="186"/>
        <v>0</v>
      </c>
      <c r="AV441" s="1261" t="str">
        <f t="shared" si="184"/>
        <v/>
      </c>
      <c r="AW441" s="1247"/>
      <c r="AX441" s="1262">
        <f t="shared" si="177"/>
        <v>0</v>
      </c>
      <c r="AY441" s="1249" t="str">
        <f t="shared" si="190"/>
        <v/>
      </c>
      <c r="AZ441" s="276" t="s">
        <v>22</v>
      </c>
      <c r="BA441" s="1221">
        <f t="shared" si="178"/>
        <v>0</v>
      </c>
      <c r="BB441" s="1222">
        <f t="shared" si="185"/>
        <v>0</v>
      </c>
      <c r="BC441"/>
      <c r="BD441" s="877"/>
      <c r="BE441" s="877"/>
      <c r="BF441" s="877"/>
      <c r="BG441" s="877"/>
      <c r="BH441" s="877"/>
      <c r="BI441" s="877"/>
      <c r="BJ441" s="877"/>
      <c r="BK441" s="877"/>
      <c r="BR441" s="1153" t="str">
        <f t="shared" si="173"/>
        <v>►</v>
      </c>
      <c r="BS441" s="1024"/>
      <c r="BT441" s="1024"/>
      <c r="BU441" s="1024"/>
      <c r="BV441" s="1024"/>
      <c r="BW441" s="1024"/>
      <c r="CW441" s="3">
        <v>1</v>
      </c>
    </row>
    <row r="442" spans="12:101" ht="21" customHeight="1">
      <c r="L442" s="120" t="s">
        <v>16</v>
      </c>
      <c r="M442" s="34"/>
      <c r="N442" s="35"/>
      <c r="O442" s="34"/>
      <c r="P442" s="36"/>
      <c r="Q442" s="105"/>
      <c r="R442" s="125"/>
      <c r="S442" s="107"/>
      <c r="T442" s="108"/>
      <c r="U442" s="1290"/>
      <c r="W442" s="111"/>
      <c r="X442" s="112"/>
      <c r="Y442" s="122"/>
      <c r="Z442" s="114"/>
      <c r="AA442" s="127"/>
      <c r="AB442" s="116"/>
      <c r="AC442" s="139"/>
      <c r="AD442" s="1230" t="str">
        <f t="shared" si="188"/>
        <v>►</v>
      </c>
      <c r="AE442" s="1231" t="str">
        <f t="shared" si="172"/>
        <v/>
      </c>
      <c r="AF442" s="1232">
        <f t="shared" si="174"/>
        <v>0</v>
      </c>
      <c r="AG442" s="1252">
        <f t="shared" si="179"/>
        <v>0</v>
      </c>
      <c r="AH442" s="1234">
        <f t="shared" si="180"/>
        <v>0</v>
      </c>
      <c r="AI442" s="1235">
        <f t="shared" si="181"/>
        <v>0</v>
      </c>
      <c r="AJ442" s="1235">
        <f t="shared" si="191"/>
        <v>0</v>
      </c>
      <c r="AK442" s="1237">
        <f t="shared" si="175"/>
        <v>0</v>
      </c>
      <c r="AL442" s="1238">
        <f t="shared" si="171"/>
        <v>0</v>
      </c>
      <c r="AM442" s="1268"/>
      <c r="AN442" s="1240" t="str">
        <f t="shared" si="187"/>
        <v/>
      </c>
      <c r="AO442" s="1241">
        <f t="shared" si="182"/>
        <v>0</v>
      </c>
      <c r="AP442" s="1242">
        <f t="shared" si="176"/>
        <v>0</v>
      </c>
      <c r="AQ442" s="1269" cm="1">
        <f t="array" ref="AQ442">IF(AF442&lt;&gt;1,0,IF(OR(AO442="",N(AO442)&lt;=0.000000001),"",IF(OR(AI442="",N(AI442)&lt;=0.000000001),0,IF(ISNUMBER(AO442),IFERROR(_xlfn.LET(_xlpm.r,_xlfn.XLOOKUP(U442,$BD$15:$BD$62,ROW($BD$15:$BD$62),_xlfn.XLOOKUP(U442,$BE$15:$BE$62,ROW($BE$15:$BE$62),_xlfn.XLOOKUP(U442,$BF$15:$BF$62,ROW($BF$15:$BF$62),""))),_xlpm.p,_xlpm.r-MIN(ROW($BD$15:$BD$62))+1,_xlpm.f,INDEX($BG$15:$BG$62,_xlpm.p),_xlpm.u,INDEX($BH$15:$BH$62,_xlpm.p),_xlpm.s,INDEX($BJ$15:$BJ$62,_xlpm.p),_xlpm.q,N(AO442)/_xlpm.f,IF(_xlpm.q&gt;=_xlpm.s,ROUND(_xlpm.q,1)&amp;" "&amp;U442&amp;" = "&amp;ROUND(_xlpm.q*_xlpm.f,1)&amp;" "&amp;_xlpm.u,ROUND(_xlpm.q,1)&amp;" "&amp;U442)),""),""))))</f>
        <v>0</v>
      </c>
      <c r="AR442" s="1259"/>
      <c r="AS442" s="1241">
        <f t="shared" si="189"/>
        <v>0</v>
      </c>
      <c r="AT442" s="1242" t="str">
        <f t="shared" si="183"/>
        <v/>
      </c>
      <c r="AU442" s="1245">
        <f t="shared" si="186"/>
        <v>0</v>
      </c>
      <c r="AV442" s="1246" t="str">
        <f t="shared" si="184"/>
        <v/>
      </c>
      <c r="AW442" s="1247"/>
      <c r="AX442" s="1248">
        <f t="shared" si="177"/>
        <v>0</v>
      </c>
      <c r="AY442" s="1249" t="str">
        <f t="shared" si="190"/>
        <v/>
      </c>
      <c r="AZ442" s="276" t="s">
        <v>22</v>
      </c>
      <c r="BA442" s="1221">
        <f t="shared" si="178"/>
        <v>0</v>
      </c>
      <c r="BB442" s="1222">
        <f t="shared" si="185"/>
        <v>0</v>
      </c>
      <c r="BC442"/>
      <c r="BD442" s="877"/>
      <c r="BE442" s="877"/>
      <c r="BF442" s="877"/>
      <c r="BG442" s="877"/>
      <c r="BH442" s="877"/>
      <c r="BI442" s="877"/>
      <c r="BJ442" s="877"/>
      <c r="BK442" s="877"/>
      <c r="BR442" s="1153" t="str">
        <f t="shared" si="173"/>
        <v>►</v>
      </c>
      <c r="BS442" s="1024"/>
      <c r="BT442" s="1024"/>
      <c r="BU442" s="1024"/>
      <c r="BV442" s="1024"/>
      <c r="BW442" s="1024"/>
      <c r="CW442" s="3">
        <v>1</v>
      </c>
    </row>
    <row r="443" spans="12:101" ht="21" customHeight="1">
      <c r="L443" s="120" t="s">
        <v>16</v>
      </c>
      <c r="M443" s="34"/>
      <c r="N443" s="35"/>
      <c r="O443" s="34"/>
      <c r="P443" s="36"/>
      <c r="Q443" s="105"/>
      <c r="R443" s="125"/>
      <c r="S443" s="107"/>
      <c r="T443" s="108"/>
      <c r="U443" s="1290"/>
      <c r="W443" s="111"/>
      <c r="X443" s="112"/>
      <c r="Y443" s="122"/>
      <c r="Z443" s="114"/>
      <c r="AA443" s="127"/>
      <c r="AB443" s="116"/>
      <c r="AC443" s="139"/>
      <c r="AD443" s="1230" t="str">
        <f t="shared" si="188"/>
        <v>►</v>
      </c>
      <c r="AE443" s="1231" t="str">
        <f t="shared" si="172"/>
        <v/>
      </c>
      <c r="AF443" s="1232">
        <f t="shared" si="174"/>
        <v>0</v>
      </c>
      <c r="AG443" s="1252">
        <f t="shared" si="179"/>
        <v>0</v>
      </c>
      <c r="AH443" s="1234">
        <f t="shared" si="180"/>
        <v>0</v>
      </c>
      <c r="AI443" s="1235">
        <f t="shared" si="181"/>
        <v>0</v>
      </c>
      <c r="AJ443" s="1235">
        <f t="shared" si="191"/>
        <v>0</v>
      </c>
      <c r="AK443" s="1253">
        <f t="shared" si="175"/>
        <v>0</v>
      </c>
      <c r="AL443" s="1254">
        <f t="shared" si="171"/>
        <v>0</v>
      </c>
      <c r="AM443" s="1268"/>
      <c r="AN443" s="1255" t="str">
        <f t="shared" si="187"/>
        <v/>
      </c>
      <c r="AO443" s="1256">
        <f t="shared" si="182"/>
        <v>0</v>
      </c>
      <c r="AP443" s="1257">
        <f t="shared" si="176"/>
        <v>0</v>
      </c>
      <c r="AQ443" s="1271" cm="1">
        <f t="array" ref="AQ443">IF(AF443&lt;&gt;1,0,IF(OR(AO443="",N(AO443)&lt;=0.000000001),"",IF(OR(AI443="",N(AI443)&lt;=0.000000001),0,IF(ISNUMBER(AO443),IFERROR(_xlfn.LET(_xlpm.r,_xlfn.XLOOKUP(U443,$BD$15:$BD$62,ROW($BD$15:$BD$62),_xlfn.XLOOKUP(U443,$BE$15:$BE$62,ROW($BE$15:$BE$62),_xlfn.XLOOKUP(U443,$BF$15:$BF$62,ROW($BF$15:$BF$62),""))),_xlpm.p,_xlpm.r-MIN(ROW($BD$15:$BD$62))+1,_xlpm.f,INDEX($BG$15:$BG$62,_xlpm.p),_xlpm.u,INDEX($BH$15:$BH$62,_xlpm.p),_xlpm.s,INDEX($BJ$15:$BJ$62,_xlpm.p),_xlpm.q,N(AO443)/_xlpm.f,IF(_xlpm.q&gt;=_xlpm.s,ROUND(_xlpm.q,1)&amp;" "&amp;U443&amp;" = "&amp;ROUND(_xlpm.q*_xlpm.f,1)&amp;" "&amp;_xlpm.u,ROUND(_xlpm.q,1)&amp;" "&amp;U443)),""),""))))</f>
        <v>0</v>
      </c>
      <c r="AR443" s="1259"/>
      <c r="AS443" s="1256">
        <f t="shared" si="189"/>
        <v>0</v>
      </c>
      <c r="AT443" s="1257" t="str">
        <f t="shared" si="183"/>
        <v/>
      </c>
      <c r="AU443" s="1260">
        <f t="shared" si="186"/>
        <v>0</v>
      </c>
      <c r="AV443" s="1261" t="str">
        <f t="shared" si="184"/>
        <v/>
      </c>
      <c r="AW443" s="1247"/>
      <c r="AX443" s="1262">
        <f t="shared" si="177"/>
        <v>0</v>
      </c>
      <c r="AY443" s="1249" t="str">
        <f t="shared" si="190"/>
        <v/>
      </c>
      <c r="AZ443" s="276" t="s">
        <v>22</v>
      </c>
      <c r="BA443" s="1221">
        <f t="shared" si="178"/>
        <v>0</v>
      </c>
      <c r="BB443" s="1222">
        <f t="shared" si="185"/>
        <v>0</v>
      </c>
      <c r="BC443"/>
      <c r="BD443" s="877"/>
      <c r="BE443" s="877"/>
      <c r="BF443" s="877"/>
      <c r="BG443" s="877"/>
      <c r="BH443" s="877"/>
      <c r="BI443" s="877"/>
      <c r="BJ443" s="877"/>
      <c r="BK443" s="877"/>
      <c r="BR443" s="1153" t="str">
        <f t="shared" si="173"/>
        <v>►</v>
      </c>
      <c r="BS443" s="1024"/>
      <c r="BT443" s="1024"/>
      <c r="BU443" s="1024"/>
      <c r="BV443" s="1024"/>
      <c r="BW443" s="1024"/>
      <c r="CW443" s="3">
        <v>1</v>
      </c>
    </row>
    <row r="444" spans="12:101" ht="21" customHeight="1">
      <c r="L444" s="120" t="s">
        <v>16</v>
      </c>
      <c r="M444" s="34"/>
      <c r="N444" s="35"/>
      <c r="O444" s="34"/>
      <c r="P444" s="36"/>
      <c r="Q444" s="105"/>
      <c r="R444" s="125"/>
      <c r="S444" s="107"/>
      <c r="T444" s="108"/>
      <c r="U444" s="1290"/>
      <c r="W444" s="111"/>
      <c r="X444" s="112"/>
      <c r="Y444" s="122"/>
      <c r="Z444" s="114"/>
      <c r="AA444" s="127"/>
      <c r="AB444" s="116"/>
      <c r="AC444" s="139"/>
      <c r="AD444" s="1230" t="str">
        <f t="shared" si="188"/>
        <v>►</v>
      </c>
      <c r="AE444" s="1231" t="str">
        <f t="shared" si="172"/>
        <v/>
      </c>
      <c r="AF444" s="1232">
        <f t="shared" si="174"/>
        <v>0</v>
      </c>
      <c r="AG444" s="1252">
        <f t="shared" si="179"/>
        <v>0</v>
      </c>
      <c r="AH444" s="1234">
        <f t="shared" si="180"/>
        <v>0</v>
      </c>
      <c r="AI444" s="1235">
        <f t="shared" si="181"/>
        <v>0</v>
      </c>
      <c r="AJ444" s="1235">
        <f t="shared" si="191"/>
        <v>0</v>
      </c>
      <c r="AK444" s="1237">
        <f t="shared" si="175"/>
        <v>0</v>
      </c>
      <c r="AL444" s="1238">
        <f t="shared" ref="AL444:AL507" si="192">IF(TRIM(AE444)="▼ recette suivante",AE444,IF(AK444&gt;0,AN$9,0))</f>
        <v>0</v>
      </c>
      <c r="AM444" s="1268"/>
      <c r="AN444" s="1240" t="str">
        <f t="shared" si="187"/>
        <v/>
      </c>
      <c r="AO444" s="1241">
        <f t="shared" si="182"/>
        <v>0</v>
      </c>
      <c r="AP444" s="1242">
        <f t="shared" si="176"/>
        <v>0</v>
      </c>
      <c r="AQ444" s="1269" cm="1">
        <f t="array" ref="AQ444">IF(AF444&lt;&gt;1,0,IF(OR(AO444="",N(AO444)&lt;=0.000000001),"",IF(OR(AI444="",N(AI444)&lt;=0.000000001),0,IF(ISNUMBER(AO444),IFERROR(_xlfn.LET(_xlpm.r,_xlfn.XLOOKUP(U444,$BD$15:$BD$62,ROW($BD$15:$BD$62),_xlfn.XLOOKUP(U444,$BE$15:$BE$62,ROW($BE$15:$BE$62),_xlfn.XLOOKUP(U444,$BF$15:$BF$62,ROW($BF$15:$BF$62),""))),_xlpm.p,_xlpm.r-MIN(ROW($BD$15:$BD$62))+1,_xlpm.f,INDEX($BG$15:$BG$62,_xlpm.p),_xlpm.u,INDEX($BH$15:$BH$62,_xlpm.p),_xlpm.s,INDEX($BJ$15:$BJ$62,_xlpm.p),_xlpm.q,N(AO444)/_xlpm.f,IF(_xlpm.q&gt;=_xlpm.s,ROUND(_xlpm.q,1)&amp;" "&amp;U444&amp;" = "&amp;ROUND(_xlpm.q*_xlpm.f,1)&amp;" "&amp;_xlpm.u,ROUND(_xlpm.q,1)&amp;" "&amp;U444)),""),""))))</f>
        <v>0</v>
      </c>
      <c r="AR444" s="1259"/>
      <c r="AS444" s="1241">
        <f t="shared" si="189"/>
        <v>0</v>
      </c>
      <c r="AT444" s="1242" t="str">
        <f t="shared" si="183"/>
        <v/>
      </c>
      <c r="AU444" s="1245">
        <f t="shared" si="186"/>
        <v>0</v>
      </c>
      <c r="AV444" s="1246" t="str">
        <f t="shared" si="184"/>
        <v/>
      </c>
      <c r="AW444" s="1247"/>
      <c r="AX444" s="1248">
        <f t="shared" si="177"/>
        <v>0</v>
      </c>
      <c r="AY444" s="1249" t="str">
        <f t="shared" si="190"/>
        <v/>
      </c>
      <c r="AZ444" s="276" t="s">
        <v>22</v>
      </c>
      <c r="BA444" s="1221">
        <f t="shared" si="178"/>
        <v>0</v>
      </c>
      <c r="BB444" s="1222">
        <f t="shared" si="185"/>
        <v>0</v>
      </c>
      <c r="BC444"/>
      <c r="BD444" s="877"/>
      <c r="BE444" s="877"/>
      <c r="BF444" s="877"/>
      <c r="BG444" s="877"/>
      <c r="BH444" s="877"/>
      <c r="BI444" s="877"/>
      <c r="BJ444" s="877"/>
      <c r="BK444" s="877"/>
      <c r="BR444" s="1153" t="str">
        <f t="shared" si="173"/>
        <v>►</v>
      </c>
      <c r="BS444" s="1024"/>
      <c r="BT444" s="1024"/>
      <c r="BU444" s="1024"/>
      <c r="BV444" s="1024"/>
      <c r="BW444" s="1024"/>
      <c r="CW444" s="3">
        <v>1</v>
      </c>
    </row>
    <row r="445" spans="12:101" ht="21" customHeight="1">
      <c r="L445" s="120" t="s">
        <v>16</v>
      </c>
      <c r="M445" s="34"/>
      <c r="N445" s="35"/>
      <c r="O445" s="34"/>
      <c r="P445" s="36"/>
      <c r="Q445" s="105"/>
      <c r="R445" s="125"/>
      <c r="S445" s="107"/>
      <c r="T445" s="108"/>
      <c r="U445" s="1290"/>
      <c r="W445" s="111"/>
      <c r="X445" s="112"/>
      <c r="Y445" s="122"/>
      <c r="Z445" s="114"/>
      <c r="AA445" s="127"/>
      <c r="AB445" s="116"/>
      <c r="AC445" s="139"/>
      <c r="AD445" s="1230" t="str">
        <f t="shared" si="188"/>
        <v>►</v>
      </c>
      <c r="AE445" s="1231" t="str">
        <f t="shared" si="172"/>
        <v/>
      </c>
      <c r="AF445" s="1232">
        <f t="shared" si="174"/>
        <v>0</v>
      </c>
      <c r="AG445" s="1252">
        <f t="shared" si="179"/>
        <v>0</v>
      </c>
      <c r="AH445" s="1234">
        <f t="shared" si="180"/>
        <v>0</v>
      </c>
      <c r="AI445" s="1235">
        <f t="shared" si="181"/>
        <v>0</v>
      </c>
      <c r="AJ445" s="1235">
        <f t="shared" si="191"/>
        <v>0</v>
      </c>
      <c r="AK445" s="1253">
        <f t="shared" si="175"/>
        <v>0</v>
      </c>
      <c r="AL445" s="1254">
        <f t="shared" si="192"/>
        <v>0</v>
      </c>
      <c r="AM445" s="1268"/>
      <c r="AN445" s="1255" t="str">
        <f t="shared" si="187"/>
        <v/>
      </c>
      <c r="AO445" s="1256">
        <f t="shared" si="182"/>
        <v>0</v>
      </c>
      <c r="AP445" s="1257">
        <f t="shared" si="176"/>
        <v>0</v>
      </c>
      <c r="AQ445" s="1271" cm="1">
        <f t="array" ref="AQ445">IF(AF445&lt;&gt;1,0,IF(OR(AO445="",N(AO445)&lt;=0.000000001),"",IF(OR(AI445="",N(AI445)&lt;=0.000000001),0,IF(ISNUMBER(AO445),IFERROR(_xlfn.LET(_xlpm.r,_xlfn.XLOOKUP(U445,$BD$15:$BD$62,ROW($BD$15:$BD$62),_xlfn.XLOOKUP(U445,$BE$15:$BE$62,ROW($BE$15:$BE$62),_xlfn.XLOOKUP(U445,$BF$15:$BF$62,ROW($BF$15:$BF$62),""))),_xlpm.p,_xlpm.r-MIN(ROW($BD$15:$BD$62))+1,_xlpm.f,INDEX($BG$15:$BG$62,_xlpm.p),_xlpm.u,INDEX($BH$15:$BH$62,_xlpm.p),_xlpm.s,INDEX($BJ$15:$BJ$62,_xlpm.p),_xlpm.q,N(AO445)/_xlpm.f,IF(_xlpm.q&gt;=_xlpm.s,ROUND(_xlpm.q,1)&amp;" "&amp;U445&amp;" = "&amp;ROUND(_xlpm.q*_xlpm.f,1)&amp;" "&amp;_xlpm.u,ROUND(_xlpm.q,1)&amp;" "&amp;U445)),""),""))))</f>
        <v>0</v>
      </c>
      <c r="AR445" s="1259"/>
      <c r="AS445" s="1256">
        <f t="shared" si="189"/>
        <v>0</v>
      </c>
      <c r="AT445" s="1257" t="str">
        <f t="shared" si="183"/>
        <v/>
      </c>
      <c r="AU445" s="1260">
        <f t="shared" si="186"/>
        <v>0</v>
      </c>
      <c r="AV445" s="1261" t="str">
        <f t="shared" si="184"/>
        <v/>
      </c>
      <c r="AW445" s="1247"/>
      <c r="AX445" s="1262">
        <f t="shared" si="177"/>
        <v>0</v>
      </c>
      <c r="AY445" s="1249" t="str">
        <f t="shared" si="190"/>
        <v/>
      </c>
      <c r="AZ445" s="276" t="s">
        <v>22</v>
      </c>
      <c r="BA445" s="1221">
        <f t="shared" si="178"/>
        <v>0</v>
      </c>
      <c r="BB445" s="1222">
        <f t="shared" si="185"/>
        <v>0</v>
      </c>
      <c r="BC445"/>
      <c r="BD445" s="877"/>
      <c r="BE445" s="877"/>
      <c r="BF445" s="877"/>
      <c r="BG445" s="877"/>
      <c r="BH445" s="877"/>
      <c r="BI445" s="877"/>
      <c r="BJ445" s="877"/>
      <c r="BK445" s="877"/>
      <c r="BR445" s="1153" t="str">
        <f t="shared" si="173"/>
        <v>►</v>
      </c>
      <c r="BS445" s="1024"/>
      <c r="BT445" s="1024"/>
      <c r="BU445" s="1024"/>
      <c r="BV445" s="1024"/>
      <c r="BW445" s="1024"/>
      <c r="CW445" s="3">
        <v>1</v>
      </c>
    </row>
    <row r="446" spans="12:101" ht="21" customHeight="1">
      <c r="L446" s="120" t="s">
        <v>16</v>
      </c>
      <c r="M446" s="34"/>
      <c r="N446" s="35"/>
      <c r="O446" s="34"/>
      <c r="P446" s="36"/>
      <c r="Q446" s="105"/>
      <c r="R446" s="125"/>
      <c r="S446" s="107"/>
      <c r="T446" s="108"/>
      <c r="U446" s="1290"/>
      <c r="W446" s="111"/>
      <c r="X446" s="112"/>
      <c r="Y446" s="122"/>
      <c r="Z446" s="114"/>
      <c r="AA446" s="127"/>
      <c r="AB446" s="116"/>
      <c r="AC446" s="139"/>
      <c r="AD446" s="1230" t="str">
        <f t="shared" si="188"/>
        <v>►</v>
      </c>
      <c r="AE446" s="1231" t="str">
        <f t="shared" si="172"/>
        <v/>
      </c>
      <c r="AF446" s="1232">
        <f t="shared" si="174"/>
        <v>0</v>
      </c>
      <c r="AG446" s="1252">
        <f t="shared" si="179"/>
        <v>0</v>
      </c>
      <c r="AH446" s="1234">
        <f t="shared" si="180"/>
        <v>0</v>
      </c>
      <c r="AI446" s="1235">
        <f t="shared" si="181"/>
        <v>0</v>
      </c>
      <c r="AJ446" s="1235">
        <f t="shared" si="191"/>
        <v>0</v>
      </c>
      <c r="AK446" s="1237">
        <f t="shared" si="175"/>
        <v>0</v>
      </c>
      <c r="AL446" s="1238">
        <f t="shared" si="192"/>
        <v>0</v>
      </c>
      <c r="AM446" s="1268"/>
      <c r="AN446" s="1240" t="str">
        <f t="shared" si="187"/>
        <v/>
      </c>
      <c r="AO446" s="1241">
        <f t="shared" si="182"/>
        <v>0</v>
      </c>
      <c r="AP446" s="1242">
        <f t="shared" si="176"/>
        <v>0</v>
      </c>
      <c r="AQ446" s="1269" cm="1">
        <f t="array" ref="AQ446">IF(AF446&lt;&gt;1,0,IF(OR(AO446="",N(AO446)&lt;=0.000000001),"",IF(OR(AI446="",N(AI446)&lt;=0.000000001),0,IF(ISNUMBER(AO446),IFERROR(_xlfn.LET(_xlpm.r,_xlfn.XLOOKUP(U446,$BD$15:$BD$62,ROW($BD$15:$BD$62),_xlfn.XLOOKUP(U446,$BE$15:$BE$62,ROW($BE$15:$BE$62),_xlfn.XLOOKUP(U446,$BF$15:$BF$62,ROW($BF$15:$BF$62),""))),_xlpm.p,_xlpm.r-MIN(ROW($BD$15:$BD$62))+1,_xlpm.f,INDEX($BG$15:$BG$62,_xlpm.p),_xlpm.u,INDEX($BH$15:$BH$62,_xlpm.p),_xlpm.s,INDEX($BJ$15:$BJ$62,_xlpm.p),_xlpm.q,N(AO446)/_xlpm.f,IF(_xlpm.q&gt;=_xlpm.s,ROUND(_xlpm.q,1)&amp;" "&amp;U446&amp;" = "&amp;ROUND(_xlpm.q*_xlpm.f,1)&amp;" "&amp;_xlpm.u,ROUND(_xlpm.q,1)&amp;" "&amp;U446)),""),""))))</f>
        <v>0</v>
      </c>
      <c r="AR446" s="1259"/>
      <c r="AS446" s="1241">
        <f t="shared" si="189"/>
        <v>0</v>
      </c>
      <c r="AT446" s="1242" t="str">
        <f t="shared" si="183"/>
        <v/>
      </c>
      <c r="AU446" s="1245">
        <f t="shared" si="186"/>
        <v>0</v>
      </c>
      <c r="AV446" s="1246" t="str">
        <f t="shared" si="184"/>
        <v/>
      </c>
      <c r="AW446" s="1247"/>
      <c r="AX446" s="1248">
        <f t="shared" si="177"/>
        <v>0</v>
      </c>
      <c r="AY446" s="1249" t="str">
        <f t="shared" si="190"/>
        <v/>
      </c>
      <c r="AZ446" s="276" t="s">
        <v>22</v>
      </c>
      <c r="BA446" s="1221">
        <f t="shared" si="178"/>
        <v>0</v>
      </c>
      <c r="BB446" s="1222">
        <f t="shared" si="185"/>
        <v>0</v>
      </c>
      <c r="BC446"/>
      <c r="BD446" s="877"/>
      <c r="BE446" s="877"/>
      <c r="BF446" s="877"/>
      <c r="BG446" s="877"/>
      <c r="BH446" s="877"/>
      <c r="BI446" s="877"/>
      <c r="BJ446" s="877"/>
      <c r="BK446" s="877"/>
      <c r="BR446" s="1153" t="str">
        <f t="shared" si="173"/>
        <v>►</v>
      </c>
      <c r="BS446" s="1024"/>
      <c r="BT446" s="1024"/>
      <c r="BU446" s="1024"/>
      <c r="BV446" s="1024"/>
      <c r="BW446" s="1024"/>
      <c r="CW446" s="3">
        <v>1</v>
      </c>
    </row>
    <row r="447" spans="12:101" ht="21" customHeight="1">
      <c r="L447" s="120" t="s">
        <v>16</v>
      </c>
      <c r="M447" s="34"/>
      <c r="N447" s="35"/>
      <c r="O447" s="34"/>
      <c r="P447" s="36"/>
      <c r="Q447" s="105"/>
      <c r="R447" s="125"/>
      <c r="S447" s="107"/>
      <c r="T447" s="108"/>
      <c r="U447" s="1290"/>
      <c r="W447" s="111"/>
      <c r="X447" s="112"/>
      <c r="Y447" s="122"/>
      <c r="Z447" s="114"/>
      <c r="AA447" s="127"/>
      <c r="AB447" s="116"/>
      <c r="AC447" s="139"/>
      <c r="AD447" s="1230" t="str">
        <f t="shared" si="188"/>
        <v>►</v>
      </c>
      <c r="AE447" s="1231" t="str">
        <f t="shared" si="172"/>
        <v/>
      </c>
      <c r="AF447" s="1232">
        <f t="shared" si="174"/>
        <v>0</v>
      </c>
      <c r="AG447" s="1252">
        <f t="shared" si="179"/>
        <v>0</v>
      </c>
      <c r="AH447" s="1234">
        <f t="shared" si="180"/>
        <v>0</v>
      </c>
      <c r="AI447" s="1235">
        <f t="shared" si="181"/>
        <v>0</v>
      </c>
      <c r="AJ447" s="1235">
        <f t="shared" si="191"/>
        <v>0</v>
      </c>
      <c r="AK447" s="1253">
        <f t="shared" si="175"/>
        <v>0</v>
      </c>
      <c r="AL447" s="1254">
        <f t="shared" si="192"/>
        <v>0</v>
      </c>
      <c r="AM447" s="1268"/>
      <c r="AN447" s="1255" t="str">
        <f t="shared" si="187"/>
        <v/>
      </c>
      <c r="AO447" s="1256">
        <f t="shared" si="182"/>
        <v>0</v>
      </c>
      <c r="AP447" s="1257">
        <f t="shared" si="176"/>
        <v>0</v>
      </c>
      <c r="AQ447" s="1271" cm="1">
        <f t="array" ref="AQ447">IF(AF447&lt;&gt;1,0,IF(OR(AO447="",N(AO447)&lt;=0.000000001),"",IF(OR(AI447="",N(AI447)&lt;=0.000000001),0,IF(ISNUMBER(AO447),IFERROR(_xlfn.LET(_xlpm.r,_xlfn.XLOOKUP(U447,$BD$15:$BD$62,ROW($BD$15:$BD$62),_xlfn.XLOOKUP(U447,$BE$15:$BE$62,ROW($BE$15:$BE$62),_xlfn.XLOOKUP(U447,$BF$15:$BF$62,ROW($BF$15:$BF$62),""))),_xlpm.p,_xlpm.r-MIN(ROW($BD$15:$BD$62))+1,_xlpm.f,INDEX($BG$15:$BG$62,_xlpm.p),_xlpm.u,INDEX($BH$15:$BH$62,_xlpm.p),_xlpm.s,INDEX($BJ$15:$BJ$62,_xlpm.p),_xlpm.q,N(AO447)/_xlpm.f,IF(_xlpm.q&gt;=_xlpm.s,ROUND(_xlpm.q,1)&amp;" "&amp;U447&amp;" = "&amp;ROUND(_xlpm.q*_xlpm.f,1)&amp;" "&amp;_xlpm.u,ROUND(_xlpm.q,1)&amp;" "&amp;U447)),""),""))))</f>
        <v>0</v>
      </c>
      <c r="AR447" s="1259"/>
      <c r="AS447" s="1256">
        <f t="shared" si="189"/>
        <v>0</v>
      </c>
      <c r="AT447" s="1257" t="str">
        <f t="shared" si="183"/>
        <v/>
      </c>
      <c r="AU447" s="1260">
        <f t="shared" si="186"/>
        <v>0</v>
      </c>
      <c r="AV447" s="1261" t="str">
        <f t="shared" si="184"/>
        <v/>
      </c>
      <c r="AW447" s="1247"/>
      <c r="AX447" s="1262">
        <f t="shared" si="177"/>
        <v>0</v>
      </c>
      <c r="AY447" s="1249" t="str">
        <f t="shared" si="190"/>
        <v/>
      </c>
      <c r="AZ447" s="276" t="s">
        <v>22</v>
      </c>
      <c r="BA447" s="1221">
        <f t="shared" si="178"/>
        <v>0</v>
      </c>
      <c r="BB447" s="1222">
        <f t="shared" si="185"/>
        <v>0</v>
      </c>
      <c r="BC447"/>
      <c r="BD447" s="877"/>
      <c r="BE447" s="877"/>
      <c r="BF447" s="877"/>
      <c r="BG447" s="877"/>
      <c r="BH447" s="877"/>
      <c r="BI447" s="877"/>
      <c r="BJ447" s="877"/>
      <c r="BK447" s="877"/>
      <c r="BR447" s="1153" t="str">
        <f t="shared" si="173"/>
        <v>►</v>
      </c>
      <c r="BS447" s="1024"/>
      <c r="BT447" s="1024"/>
      <c r="BU447" s="1024"/>
      <c r="BV447" s="1024"/>
      <c r="BW447" s="1024"/>
      <c r="CW447" s="3">
        <v>1</v>
      </c>
    </row>
    <row r="448" spans="12:101" ht="21" customHeight="1">
      <c r="L448" s="120" t="s">
        <v>16</v>
      </c>
      <c r="M448" s="34"/>
      <c r="N448" s="35"/>
      <c r="O448" s="34"/>
      <c r="P448" s="36"/>
      <c r="Q448" s="105"/>
      <c r="R448" s="125"/>
      <c r="S448" s="107"/>
      <c r="T448" s="108"/>
      <c r="U448" s="1290"/>
      <c r="W448" s="111"/>
      <c r="X448" s="112"/>
      <c r="Y448" s="122"/>
      <c r="Z448" s="114"/>
      <c r="AA448" s="127"/>
      <c r="AB448" s="116"/>
      <c r="AC448" s="139"/>
      <c r="AD448" s="1230" t="str">
        <f t="shared" si="188"/>
        <v>►</v>
      </c>
      <c r="AE448" s="1231" t="str">
        <f t="shared" ref="AE448:AE511" si="193">IF(TRIM(Q448)="Adresse PC","▼ recette suivante",IF(AI448&gt;0,M448,""))</f>
        <v/>
      </c>
      <c r="AF448" s="1232">
        <f t="shared" si="174"/>
        <v>0</v>
      </c>
      <c r="AG448" s="1252">
        <f t="shared" si="179"/>
        <v>0</v>
      </c>
      <c r="AH448" s="1234">
        <f t="shared" si="180"/>
        <v>0</v>
      </c>
      <c r="AI448" s="1235">
        <f t="shared" si="181"/>
        <v>0</v>
      </c>
      <c r="AJ448" s="1235">
        <f t="shared" si="191"/>
        <v>0</v>
      </c>
      <c r="AK448" s="1237">
        <f t="shared" si="175"/>
        <v>0</v>
      </c>
      <c r="AL448" s="1238">
        <f t="shared" si="192"/>
        <v>0</v>
      </c>
      <c r="AM448" s="1268"/>
      <c r="AN448" s="1240" t="str">
        <f t="shared" si="187"/>
        <v/>
      </c>
      <c r="AO448" s="1241">
        <f t="shared" si="182"/>
        <v>0</v>
      </c>
      <c r="AP448" s="1242">
        <f t="shared" si="176"/>
        <v>0</v>
      </c>
      <c r="AQ448" s="1269" cm="1">
        <f t="array" ref="AQ448">IF(AF448&lt;&gt;1,0,IF(OR(AO448="",N(AO448)&lt;=0.000000001),"",IF(OR(AI448="",N(AI448)&lt;=0.000000001),0,IF(ISNUMBER(AO448),IFERROR(_xlfn.LET(_xlpm.r,_xlfn.XLOOKUP(U448,$BD$15:$BD$62,ROW($BD$15:$BD$62),_xlfn.XLOOKUP(U448,$BE$15:$BE$62,ROW($BE$15:$BE$62),_xlfn.XLOOKUP(U448,$BF$15:$BF$62,ROW($BF$15:$BF$62),""))),_xlpm.p,_xlpm.r-MIN(ROW($BD$15:$BD$62))+1,_xlpm.f,INDEX($BG$15:$BG$62,_xlpm.p),_xlpm.u,INDEX($BH$15:$BH$62,_xlpm.p),_xlpm.s,INDEX($BJ$15:$BJ$62,_xlpm.p),_xlpm.q,N(AO448)/_xlpm.f,IF(_xlpm.q&gt;=_xlpm.s,ROUND(_xlpm.q,1)&amp;" "&amp;U448&amp;" = "&amp;ROUND(_xlpm.q*_xlpm.f,1)&amp;" "&amp;_xlpm.u,ROUND(_xlpm.q,1)&amp;" "&amp;U448)),""),""))))</f>
        <v>0</v>
      </c>
      <c r="AR448" s="1259"/>
      <c r="AS448" s="1241">
        <f t="shared" si="189"/>
        <v>0</v>
      </c>
      <c r="AT448" s="1242" t="str">
        <f t="shared" si="183"/>
        <v/>
      </c>
      <c r="AU448" s="1245">
        <f t="shared" si="186"/>
        <v>0</v>
      </c>
      <c r="AV448" s="1246" t="str">
        <f t="shared" si="184"/>
        <v/>
      </c>
      <c r="AW448" s="1247"/>
      <c r="AX448" s="1248">
        <f t="shared" si="177"/>
        <v>0</v>
      </c>
      <c r="AY448" s="1249" t="str">
        <f t="shared" si="190"/>
        <v/>
      </c>
      <c r="AZ448" s="276" t="s">
        <v>22</v>
      </c>
      <c r="BA448" s="1221">
        <f t="shared" si="178"/>
        <v>0</v>
      </c>
      <c r="BB448" s="1222">
        <f t="shared" si="185"/>
        <v>0</v>
      </c>
      <c r="BC448"/>
      <c r="BD448" s="877"/>
      <c r="BE448" s="877"/>
      <c r="BF448" s="877"/>
      <c r="BG448" s="877"/>
      <c r="BH448" s="877"/>
      <c r="BI448" s="877"/>
      <c r="BJ448" s="877"/>
      <c r="BK448" s="877"/>
      <c r="BR448" s="1153" t="str">
        <f t="shared" si="173"/>
        <v>►</v>
      </c>
      <c r="BS448" s="1024"/>
      <c r="BT448" s="1024"/>
      <c r="BU448" s="1024"/>
      <c r="BV448" s="1024"/>
      <c r="BW448" s="1024"/>
      <c r="CW448" s="3">
        <v>1</v>
      </c>
    </row>
    <row r="449" spans="12:101" ht="21" customHeight="1">
      <c r="L449" s="120" t="s">
        <v>16</v>
      </c>
      <c r="M449" s="34"/>
      <c r="N449" s="35"/>
      <c r="O449" s="34"/>
      <c r="P449" s="36"/>
      <c r="Q449" s="105"/>
      <c r="R449" s="125"/>
      <c r="S449" s="107"/>
      <c r="T449" s="108"/>
      <c r="U449" s="1290"/>
      <c r="W449" s="111"/>
      <c r="X449" s="112"/>
      <c r="Y449" s="122"/>
      <c r="Z449" s="114"/>
      <c r="AA449" s="127"/>
      <c r="AB449" s="116"/>
      <c r="AC449" s="139"/>
      <c r="AD449" s="1230" t="str">
        <f t="shared" si="188"/>
        <v>►</v>
      </c>
      <c r="AE449" s="1231" t="str">
        <f t="shared" si="193"/>
        <v/>
      </c>
      <c r="AF449" s="1232">
        <f t="shared" si="174"/>
        <v>0</v>
      </c>
      <c r="AG449" s="1252">
        <f t="shared" si="179"/>
        <v>0</v>
      </c>
      <c r="AH449" s="1234">
        <f t="shared" si="180"/>
        <v>0</v>
      </c>
      <c r="AI449" s="1235">
        <f t="shared" si="181"/>
        <v>0</v>
      </c>
      <c r="AJ449" s="1235">
        <f t="shared" si="191"/>
        <v>0</v>
      </c>
      <c r="AK449" s="1253">
        <f t="shared" si="175"/>
        <v>0</v>
      </c>
      <c r="AL449" s="1254">
        <f t="shared" si="192"/>
        <v>0</v>
      </c>
      <c r="AM449" s="1268"/>
      <c r="AN449" s="1255" t="str">
        <f t="shared" si="187"/>
        <v/>
      </c>
      <c r="AO449" s="1256">
        <f t="shared" si="182"/>
        <v>0</v>
      </c>
      <c r="AP449" s="1257">
        <f t="shared" si="176"/>
        <v>0</v>
      </c>
      <c r="AQ449" s="1271" cm="1">
        <f t="array" ref="AQ449">IF(AF449&lt;&gt;1,0,IF(OR(AO449="",N(AO449)&lt;=0.000000001),"",IF(OR(AI449="",N(AI449)&lt;=0.000000001),0,IF(ISNUMBER(AO449),IFERROR(_xlfn.LET(_xlpm.r,_xlfn.XLOOKUP(U449,$BD$15:$BD$62,ROW($BD$15:$BD$62),_xlfn.XLOOKUP(U449,$BE$15:$BE$62,ROW($BE$15:$BE$62),_xlfn.XLOOKUP(U449,$BF$15:$BF$62,ROW($BF$15:$BF$62),""))),_xlpm.p,_xlpm.r-MIN(ROW($BD$15:$BD$62))+1,_xlpm.f,INDEX($BG$15:$BG$62,_xlpm.p),_xlpm.u,INDEX($BH$15:$BH$62,_xlpm.p),_xlpm.s,INDEX($BJ$15:$BJ$62,_xlpm.p),_xlpm.q,N(AO449)/_xlpm.f,IF(_xlpm.q&gt;=_xlpm.s,ROUND(_xlpm.q,1)&amp;" "&amp;U449&amp;" = "&amp;ROUND(_xlpm.q*_xlpm.f,1)&amp;" "&amp;_xlpm.u,ROUND(_xlpm.q,1)&amp;" "&amp;U449)),""),""))))</f>
        <v>0</v>
      </c>
      <c r="AR449" s="1259"/>
      <c r="AS449" s="1256">
        <f t="shared" si="189"/>
        <v>0</v>
      </c>
      <c r="AT449" s="1257" t="str">
        <f t="shared" si="183"/>
        <v/>
      </c>
      <c r="AU449" s="1260">
        <f t="shared" si="186"/>
        <v>0</v>
      </c>
      <c r="AV449" s="1261" t="str">
        <f t="shared" si="184"/>
        <v/>
      </c>
      <c r="AW449" s="1247"/>
      <c r="AX449" s="1262">
        <f t="shared" si="177"/>
        <v>0</v>
      </c>
      <c r="AY449" s="1249" t="str">
        <f t="shared" si="190"/>
        <v/>
      </c>
      <c r="AZ449" s="276" t="s">
        <v>22</v>
      </c>
      <c r="BA449" s="1221">
        <f t="shared" si="178"/>
        <v>0</v>
      </c>
      <c r="BB449" s="1222">
        <f t="shared" si="185"/>
        <v>0</v>
      </c>
      <c r="BC449"/>
      <c r="BD449" s="877"/>
      <c r="BE449" s="877"/>
      <c r="BF449" s="877"/>
      <c r="BG449" s="877"/>
      <c r="BH449" s="877"/>
      <c r="BI449" s="877"/>
      <c r="BJ449" s="877"/>
      <c r="BK449" s="877"/>
      <c r="BR449" s="1153" t="str">
        <f t="shared" si="173"/>
        <v>►</v>
      </c>
      <c r="BS449" s="1024"/>
      <c r="BT449" s="1024"/>
      <c r="BU449" s="1024"/>
      <c r="BV449" s="1024"/>
      <c r="BW449" s="1024"/>
      <c r="CW449" s="3">
        <v>1</v>
      </c>
    </row>
    <row r="450" spans="12:101" ht="21" customHeight="1">
      <c r="L450" s="120" t="s">
        <v>16</v>
      </c>
      <c r="M450" s="34"/>
      <c r="N450" s="35"/>
      <c r="O450" s="34"/>
      <c r="P450" s="36"/>
      <c r="Q450" s="105"/>
      <c r="R450" s="125"/>
      <c r="S450" s="107"/>
      <c r="T450" s="108"/>
      <c r="U450" s="1290"/>
      <c r="W450" s="111"/>
      <c r="X450" s="112"/>
      <c r="Y450" s="122"/>
      <c r="Z450" s="114"/>
      <c r="AA450" s="127"/>
      <c r="AB450" s="116"/>
      <c r="AC450" s="139"/>
      <c r="AD450" s="1230" t="str">
        <f t="shared" si="188"/>
        <v>►</v>
      </c>
      <c r="AE450" s="1231" t="str">
        <f t="shared" si="193"/>
        <v/>
      </c>
      <c r="AF450" s="1232">
        <f t="shared" si="174"/>
        <v>0</v>
      </c>
      <c r="AG450" s="1252">
        <f t="shared" si="179"/>
        <v>0</v>
      </c>
      <c r="AH450" s="1234">
        <f t="shared" si="180"/>
        <v>0</v>
      </c>
      <c r="AI450" s="1235">
        <f t="shared" si="181"/>
        <v>0</v>
      </c>
      <c r="AJ450" s="1235">
        <f t="shared" si="191"/>
        <v>0</v>
      </c>
      <c r="AK450" s="1237">
        <f t="shared" si="175"/>
        <v>0</v>
      </c>
      <c r="AL450" s="1238">
        <f t="shared" si="192"/>
        <v>0</v>
      </c>
      <c r="AM450" s="1268"/>
      <c r="AN450" s="1240" t="str">
        <f t="shared" si="187"/>
        <v/>
      </c>
      <c r="AO450" s="1241">
        <f t="shared" si="182"/>
        <v>0</v>
      </c>
      <c r="AP450" s="1242">
        <f t="shared" si="176"/>
        <v>0</v>
      </c>
      <c r="AQ450" s="1269" cm="1">
        <f t="array" ref="AQ450">IF(AF450&lt;&gt;1,0,IF(OR(AO450="",N(AO450)&lt;=0.000000001),"",IF(OR(AI450="",N(AI450)&lt;=0.000000001),0,IF(ISNUMBER(AO450),IFERROR(_xlfn.LET(_xlpm.r,_xlfn.XLOOKUP(U450,$BD$15:$BD$62,ROW($BD$15:$BD$62),_xlfn.XLOOKUP(U450,$BE$15:$BE$62,ROW($BE$15:$BE$62),_xlfn.XLOOKUP(U450,$BF$15:$BF$62,ROW($BF$15:$BF$62),""))),_xlpm.p,_xlpm.r-MIN(ROW($BD$15:$BD$62))+1,_xlpm.f,INDEX($BG$15:$BG$62,_xlpm.p),_xlpm.u,INDEX($BH$15:$BH$62,_xlpm.p),_xlpm.s,INDEX($BJ$15:$BJ$62,_xlpm.p),_xlpm.q,N(AO450)/_xlpm.f,IF(_xlpm.q&gt;=_xlpm.s,ROUND(_xlpm.q,1)&amp;" "&amp;U450&amp;" = "&amp;ROUND(_xlpm.q*_xlpm.f,1)&amp;" "&amp;_xlpm.u,ROUND(_xlpm.q,1)&amp;" "&amp;U450)),""),""))))</f>
        <v>0</v>
      </c>
      <c r="AR450" s="1259"/>
      <c r="AS450" s="1241">
        <f t="shared" si="189"/>
        <v>0</v>
      </c>
      <c r="AT450" s="1242" t="str">
        <f t="shared" si="183"/>
        <v/>
      </c>
      <c r="AU450" s="1245">
        <f t="shared" si="186"/>
        <v>0</v>
      </c>
      <c r="AV450" s="1246" t="str">
        <f t="shared" si="184"/>
        <v/>
      </c>
      <c r="AW450" s="1247"/>
      <c r="AX450" s="1248">
        <f t="shared" si="177"/>
        <v>0</v>
      </c>
      <c r="AY450" s="1249" t="str">
        <f t="shared" si="190"/>
        <v/>
      </c>
      <c r="AZ450" s="276" t="s">
        <v>22</v>
      </c>
      <c r="BA450" s="1221">
        <f t="shared" si="178"/>
        <v>0</v>
      </c>
      <c r="BB450" s="1222">
        <f t="shared" si="185"/>
        <v>0</v>
      </c>
      <c r="BC450"/>
      <c r="BD450" s="877"/>
      <c r="BE450" s="877"/>
      <c r="BF450" s="877"/>
      <c r="BG450" s="877"/>
      <c r="BH450" s="877"/>
      <c r="BI450" s="877"/>
      <c r="BJ450" s="877"/>
      <c r="BK450" s="877"/>
      <c r="BR450" s="1153" t="str">
        <f t="shared" si="173"/>
        <v>►</v>
      </c>
      <c r="BS450" s="1024"/>
      <c r="BT450" s="1024"/>
      <c r="BU450" s="1024"/>
      <c r="BV450" s="1024"/>
      <c r="BW450" s="1024"/>
      <c r="CW450" s="3">
        <v>1</v>
      </c>
    </row>
    <row r="451" spans="12:101" ht="21" customHeight="1">
      <c r="L451" s="120" t="s">
        <v>16</v>
      </c>
      <c r="M451" s="34"/>
      <c r="N451" s="35"/>
      <c r="O451" s="34"/>
      <c r="P451" s="36"/>
      <c r="Q451" s="105"/>
      <c r="R451" s="125"/>
      <c r="S451" s="107"/>
      <c r="T451" s="108"/>
      <c r="U451" s="1290"/>
      <c r="W451" s="111"/>
      <c r="X451" s="112"/>
      <c r="Y451" s="122"/>
      <c r="Z451" s="114"/>
      <c r="AA451" s="127"/>
      <c r="AB451" s="116"/>
      <c r="AC451" s="139"/>
      <c r="AD451" s="1230" t="str">
        <f t="shared" si="188"/>
        <v>►</v>
      </c>
      <c r="AE451" s="1231" t="str">
        <f t="shared" si="193"/>
        <v/>
      </c>
      <c r="AF451" s="1232">
        <f t="shared" si="174"/>
        <v>0</v>
      </c>
      <c r="AG451" s="1252">
        <f t="shared" si="179"/>
        <v>0</v>
      </c>
      <c r="AH451" s="1234">
        <f t="shared" si="180"/>
        <v>0</v>
      </c>
      <c r="AI451" s="1235">
        <f t="shared" si="181"/>
        <v>0</v>
      </c>
      <c r="AJ451" s="1235">
        <f t="shared" si="191"/>
        <v>0</v>
      </c>
      <c r="AK451" s="1253">
        <f t="shared" si="175"/>
        <v>0</v>
      </c>
      <c r="AL451" s="1254">
        <f t="shared" si="192"/>
        <v>0</v>
      </c>
      <c r="AM451" s="1268"/>
      <c r="AN451" s="1255" t="str">
        <f t="shared" si="187"/>
        <v/>
      </c>
      <c r="AO451" s="1256">
        <f t="shared" si="182"/>
        <v>0</v>
      </c>
      <c r="AP451" s="1257">
        <f t="shared" si="176"/>
        <v>0</v>
      </c>
      <c r="AQ451" s="1271" cm="1">
        <f t="array" ref="AQ451">IF(AF451&lt;&gt;1,0,IF(OR(AO451="",N(AO451)&lt;=0.000000001),"",IF(OR(AI451="",N(AI451)&lt;=0.000000001),0,IF(ISNUMBER(AO451),IFERROR(_xlfn.LET(_xlpm.r,_xlfn.XLOOKUP(U451,$BD$15:$BD$62,ROW($BD$15:$BD$62),_xlfn.XLOOKUP(U451,$BE$15:$BE$62,ROW($BE$15:$BE$62),_xlfn.XLOOKUP(U451,$BF$15:$BF$62,ROW($BF$15:$BF$62),""))),_xlpm.p,_xlpm.r-MIN(ROW($BD$15:$BD$62))+1,_xlpm.f,INDEX($BG$15:$BG$62,_xlpm.p),_xlpm.u,INDEX($BH$15:$BH$62,_xlpm.p),_xlpm.s,INDEX($BJ$15:$BJ$62,_xlpm.p),_xlpm.q,N(AO451)/_xlpm.f,IF(_xlpm.q&gt;=_xlpm.s,ROUND(_xlpm.q,1)&amp;" "&amp;U451&amp;" = "&amp;ROUND(_xlpm.q*_xlpm.f,1)&amp;" "&amp;_xlpm.u,ROUND(_xlpm.q,1)&amp;" "&amp;U451)),""),""))))</f>
        <v>0</v>
      </c>
      <c r="AR451" s="1259"/>
      <c r="AS451" s="1256">
        <f t="shared" si="189"/>
        <v>0</v>
      </c>
      <c r="AT451" s="1257" t="str">
        <f t="shared" si="183"/>
        <v/>
      </c>
      <c r="AU451" s="1260">
        <f t="shared" si="186"/>
        <v>0</v>
      </c>
      <c r="AV451" s="1261" t="str">
        <f t="shared" si="184"/>
        <v/>
      </c>
      <c r="AW451" s="1247"/>
      <c r="AX451" s="1262">
        <f t="shared" si="177"/>
        <v>0</v>
      </c>
      <c r="AY451" s="1249" t="str">
        <f t="shared" si="190"/>
        <v/>
      </c>
      <c r="AZ451" s="276" t="s">
        <v>22</v>
      </c>
      <c r="BA451" s="1221">
        <f t="shared" si="178"/>
        <v>0</v>
      </c>
      <c r="BB451" s="1222">
        <f t="shared" si="185"/>
        <v>0</v>
      </c>
      <c r="BC451"/>
      <c r="BD451" s="877"/>
      <c r="BE451" s="877"/>
      <c r="BF451" s="877"/>
      <c r="BG451" s="877"/>
      <c r="BH451" s="877"/>
      <c r="BI451" s="877"/>
      <c r="BJ451" s="877"/>
      <c r="BK451" s="877"/>
      <c r="BR451" s="1153" t="str">
        <f t="shared" si="173"/>
        <v>►</v>
      </c>
      <c r="BS451" s="1024"/>
      <c r="BT451" s="1024"/>
      <c r="BU451" s="1024"/>
      <c r="BV451" s="1024"/>
      <c r="BW451" s="1024"/>
      <c r="CW451" s="3">
        <v>1</v>
      </c>
    </row>
    <row r="452" spans="12:101" ht="21" customHeight="1">
      <c r="L452" s="120" t="s">
        <v>16</v>
      </c>
      <c r="M452" s="34"/>
      <c r="N452" s="35"/>
      <c r="O452" s="34"/>
      <c r="P452" s="36"/>
      <c r="Q452" s="105"/>
      <c r="R452" s="125"/>
      <c r="S452" s="107"/>
      <c r="T452" s="108"/>
      <c r="U452" s="1290"/>
      <c r="W452" s="111"/>
      <c r="X452" s="112"/>
      <c r="Y452" s="122"/>
      <c r="Z452" s="114"/>
      <c r="AA452" s="127"/>
      <c r="AB452" s="116"/>
      <c r="AC452" s="139"/>
      <c r="AD452" s="1230" t="str">
        <f t="shared" si="188"/>
        <v>►</v>
      </c>
      <c r="AE452" s="1231" t="str">
        <f t="shared" si="193"/>
        <v/>
      </c>
      <c r="AF452" s="1232">
        <f t="shared" si="174"/>
        <v>0</v>
      </c>
      <c r="AG452" s="1252">
        <f t="shared" si="179"/>
        <v>0</v>
      </c>
      <c r="AH452" s="1234">
        <f t="shared" si="180"/>
        <v>0</v>
      </c>
      <c r="AI452" s="1235">
        <f t="shared" si="181"/>
        <v>0</v>
      </c>
      <c r="AJ452" s="1235">
        <f t="shared" si="191"/>
        <v>0</v>
      </c>
      <c r="AK452" s="1237">
        <f t="shared" si="175"/>
        <v>0</v>
      </c>
      <c r="AL452" s="1238">
        <f t="shared" si="192"/>
        <v>0</v>
      </c>
      <c r="AM452" s="1268"/>
      <c r="AN452" s="1240" t="str">
        <f t="shared" si="187"/>
        <v/>
      </c>
      <c r="AO452" s="1241">
        <f t="shared" si="182"/>
        <v>0</v>
      </c>
      <c r="AP452" s="1242">
        <f t="shared" si="176"/>
        <v>0</v>
      </c>
      <c r="AQ452" s="1269" cm="1">
        <f t="array" ref="AQ452">IF(AF452&lt;&gt;1,0,IF(OR(AO452="",N(AO452)&lt;=0.000000001),"",IF(OR(AI452="",N(AI452)&lt;=0.000000001),0,IF(ISNUMBER(AO452),IFERROR(_xlfn.LET(_xlpm.r,_xlfn.XLOOKUP(U452,$BD$15:$BD$62,ROW($BD$15:$BD$62),_xlfn.XLOOKUP(U452,$BE$15:$BE$62,ROW($BE$15:$BE$62),_xlfn.XLOOKUP(U452,$BF$15:$BF$62,ROW($BF$15:$BF$62),""))),_xlpm.p,_xlpm.r-MIN(ROW($BD$15:$BD$62))+1,_xlpm.f,INDEX($BG$15:$BG$62,_xlpm.p),_xlpm.u,INDEX($BH$15:$BH$62,_xlpm.p),_xlpm.s,INDEX($BJ$15:$BJ$62,_xlpm.p),_xlpm.q,N(AO452)/_xlpm.f,IF(_xlpm.q&gt;=_xlpm.s,ROUND(_xlpm.q,1)&amp;" "&amp;U452&amp;" = "&amp;ROUND(_xlpm.q*_xlpm.f,1)&amp;" "&amp;_xlpm.u,ROUND(_xlpm.q,1)&amp;" "&amp;U452)),""),""))))</f>
        <v>0</v>
      </c>
      <c r="AR452" s="1259"/>
      <c r="AS452" s="1241">
        <f t="shared" si="189"/>
        <v>0</v>
      </c>
      <c r="AT452" s="1242" t="str">
        <f t="shared" si="183"/>
        <v/>
      </c>
      <c r="AU452" s="1245">
        <f t="shared" si="186"/>
        <v>0</v>
      </c>
      <c r="AV452" s="1246" t="str">
        <f t="shared" si="184"/>
        <v/>
      </c>
      <c r="AW452" s="1247"/>
      <c r="AX452" s="1248">
        <f t="shared" si="177"/>
        <v>0</v>
      </c>
      <c r="AY452" s="1249" t="str">
        <f t="shared" si="190"/>
        <v/>
      </c>
      <c r="AZ452" s="276" t="s">
        <v>22</v>
      </c>
      <c r="BA452" s="1221">
        <f t="shared" si="178"/>
        <v>0</v>
      </c>
      <c r="BB452" s="1222">
        <f t="shared" si="185"/>
        <v>0</v>
      </c>
      <c r="BC452"/>
      <c r="BD452" s="877"/>
      <c r="BE452" s="877"/>
      <c r="BF452" s="877"/>
      <c r="BG452" s="877"/>
      <c r="BH452" s="877"/>
      <c r="BI452" s="877"/>
      <c r="BJ452" s="877"/>
      <c r="BK452" s="877"/>
      <c r="BR452" s="1153" t="str">
        <f t="shared" si="173"/>
        <v>►</v>
      </c>
      <c r="BS452" s="1024"/>
      <c r="BT452" s="1024"/>
      <c r="BU452" s="1024"/>
      <c r="BV452" s="1024"/>
      <c r="BW452" s="1024"/>
      <c r="CW452" s="3">
        <v>1</v>
      </c>
    </row>
    <row r="453" spans="12:101" ht="21" customHeight="1">
      <c r="L453" s="120" t="s">
        <v>16</v>
      </c>
      <c r="M453" s="34"/>
      <c r="N453" s="35"/>
      <c r="O453" s="34"/>
      <c r="P453" s="36"/>
      <c r="Q453" s="105"/>
      <c r="R453" s="125"/>
      <c r="S453" s="107"/>
      <c r="T453" s="108"/>
      <c r="U453" s="1290"/>
      <c r="W453" s="111"/>
      <c r="X453" s="112"/>
      <c r="Y453" s="122"/>
      <c r="Z453" s="114"/>
      <c r="AA453" s="127"/>
      <c r="AB453" s="116"/>
      <c r="AC453" s="139"/>
      <c r="AD453" s="1230" t="str">
        <f t="shared" si="188"/>
        <v>►</v>
      </c>
      <c r="AE453" s="1231" t="str">
        <f t="shared" si="193"/>
        <v/>
      </c>
      <c r="AF453" s="1232">
        <f t="shared" si="174"/>
        <v>0</v>
      </c>
      <c r="AG453" s="1252">
        <f t="shared" si="179"/>
        <v>0</v>
      </c>
      <c r="AH453" s="1234">
        <f t="shared" si="180"/>
        <v>0</v>
      </c>
      <c r="AI453" s="1235">
        <f t="shared" si="181"/>
        <v>0</v>
      </c>
      <c r="AJ453" s="1235">
        <f t="shared" si="191"/>
        <v>0</v>
      </c>
      <c r="AK453" s="1253">
        <f t="shared" si="175"/>
        <v>0</v>
      </c>
      <c r="AL453" s="1254">
        <f t="shared" si="192"/>
        <v>0</v>
      </c>
      <c r="AM453" s="1268"/>
      <c r="AN453" s="1255" t="str">
        <f t="shared" si="187"/>
        <v/>
      </c>
      <c r="AO453" s="1256">
        <f t="shared" si="182"/>
        <v>0</v>
      </c>
      <c r="AP453" s="1257">
        <f t="shared" si="176"/>
        <v>0</v>
      </c>
      <c r="AQ453" s="1271" cm="1">
        <f t="array" ref="AQ453">IF(AF453&lt;&gt;1,0,IF(OR(AO453="",N(AO453)&lt;=0.000000001),"",IF(OR(AI453="",N(AI453)&lt;=0.000000001),0,IF(ISNUMBER(AO453),IFERROR(_xlfn.LET(_xlpm.r,_xlfn.XLOOKUP(U453,$BD$15:$BD$62,ROW($BD$15:$BD$62),_xlfn.XLOOKUP(U453,$BE$15:$BE$62,ROW($BE$15:$BE$62),_xlfn.XLOOKUP(U453,$BF$15:$BF$62,ROW($BF$15:$BF$62),""))),_xlpm.p,_xlpm.r-MIN(ROW($BD$15:$BD$62))+1,_xlpm.f,INDEX($BG$15:$BG$62,_xlpm.p),_xlpm.u,INDEX($BH$15:$BH$62,_xlpm.p),_xlpm.s,INDEX($BJ$15:$BJ$62,_xlpm.p),_xlpm.q,N(AO453)/_xlpm.f,IF(_xlpm.q&gt;=_xlpm.s,ROUND(_xlpm.q,1)&amp;" "&amp;U453&amp;" = "&amp;ROUND(_xlpm.q*_xlpm.f,1)&amp;" "&amp;_xlpm.u,ROUND(_xlpm.q,1)&amp;" "&amp;U453)),""),""))))</f>
        <v>0</v>
      </c>
      <c r="AR453" s="1259"/>
      <c r="AS453" s="1256">
        <f t="shared" si="189"/>
        <v>0</v>
      </c>
      <c r="AT453" s="1257" t="str">
        <f t="shared" si="183"/>
        <v/>
      </c>
      <c r="AU453" s="1260">
        <f t="shared" si="186"/>
        <v>0</v>
      </c>
      <c r="AV453" s="1261" t="str">
        <f t="shared" si="184"/>
        <v/>
      </c>
      <c r="AW453" s="1247"/>
      <c r="AX453" s="1262">
        <f t="shared" si="177"/>
        <v>0</v>
      </c>
      <c r="AY453" s="1249" t="str">
        <f t="shared" si="190"/>
        <v/>
      </c>
      <c r="AZ453" s="276" t="s">
        <v>22</v>
      </c>
      <c r="BA453" s="1221">
        <f t="shared" si="178"/>
        <v>0</v>
      </c>
      <c r="BB453" s="1222">
        <f t="shared" si="185"/>
        <v>0</v>
      </c>
      <c r="BC453"/>
      <c r="BD453" s="877"/>
      <c r="BE453" s="877"/>
      <c r="BF453" s="877"/>
      <c r="BG453" s="877"/>
      <c r="BH453" s="877"/>
      <c r="BI453" s="877"/>
      <c r="BJ453" s="877"/>
      <c r="BK453" s="877"/>
      <c r="BR453" s="1153" t="str">
        <f t="shared" ref="BR453:BR516" si="194">AD453</f>
        <v>►</v>
      </c>
      <c r="BS453" s="1024"/>
      <c r="BT453" s="1024"/>
      <c r="BU453" s="1024"/>
      <c r="BV453" s="1024"/>
      <c r="BW453" s="1024"/>
      <c r="CW453" s="3">
        <v>1</v>
      </c>
    </row>
    <row r="454" spans="12:101" ht="21" customHeight="1">
      <c r="L454" s="120" t="s">
        <v>16</v>
      </c>
      <c r="M454" s="34"/>
      <c r="N454" s="35"/>
      <c r="O454" s="34"/>
      <c r="P454" s="36"/>
      <c r="Q454" s="105"/>
      <c r="R454" s="125"/>
      <c r="S454" s="107"/>
      <c r="T454" s="108"/>
      <c r="U454" s="1290"/>
      <c r="W454" s="111"/>
      <c r="X454" s="112"/>
      <c r="Y454" s="122"/>
      <c r="Z454" s="114"/>
      <c r="AA454" s="127"/>
      <c r="AB454" s="116"/>
      <c r="AC454" s="139"/>
      <c r="AD454" s="1230" t="str">
        <f t="shared" si="188"/>
        <v>►</v>
      </c>
      <c r="AE454" s="1231" t="str">
        <f t="shared" si="193"/>
        <v/>
      </c>
      <c r="AF454" s="1232">
        <f t="shared" si="174"/>
        <v>0</v>
      </c>
      <c r="AG454" s="1252">
        <f t="shared" si="179"/>
        <v>0</v>
      </c>
      <c r="AH454" s="1234">
        <f t="shared" si="180"/>
        <v>0</v>
      </c>
      <c r="AI454" s="1235">
        <f t="shared" si="181"/>
        <v>0</v>
      </c>
      <c r="AJ454" s="1235">
        <f t="shared" si="191"/>
        <v>0</v>
      </c>
      <c r="AK454" s="1237">
        <f t="shared" si="175"/>
        <v>0</v>
      </c>
      <c r="AL454" s="1238">
        <f t="shared" si="192"/>
        <v>0</v>
      </c>
      <c r="AM454" s="1268"/>
      <c r="AN454" s="1240" t="str">
        <f t="shared" si="187"/>
        <v/>
      </c>
      <c r="AO454" s="1241">
        <f t="shared" si="182"/>
        <v>0</v>
      </c>
      <c r="AP454" s="1242">
        <f t="shared" si="176"/>
        <v>0</v>
      </c>
      <c r="AQ454" s="1269" cm="1">
        <f t="array" ref="AQ454">IF(AF454&lt;&gt;1,0,IF(OR(AO454="",N(AO454)&lt;=0.000000001),"",IF(OR(AI454="",N(AI454)&lt;=0.000000001),0,IF(ISNUMBER(AO454),IFERROR(_xlfn.LET(_xlpm.r,_xlfn.XLOOKUP(U454,$BD$15:$BD$62,ROW($BD$15:$BD$62),_xlfn.XLOOKUP(U454,$BE$15:$BE$62,ROW($BE$15:$BE$62),_xlfn.XLOOKUP(U454,$BF$15:$BF$62,ROW($BF$15:$BF$62),""))),_xlpm.p,_xlpm.r-MIN(ROW($BD$15:$BD$62))+1,_xlpm.f,INDEX($BG$15:$BG$62,_xlpm.p),_xlpm.u,INDEX($BH$15:$BH$62,_xlpm.p),_xlpm.s,INDEX($BJ$15:$BJ$62,_xlpm.p),_xlpm.q,N(AO454)/_xlpm.f,IF(_xlpm.q&gt;=_xlpm.s,ROUND(_xlpm.q,1)&amp;" "&amp;U454&amp;" = "&amp;ROUND(_xlpm.q*_xlpm.f,1)&amp;" "&amp;_xlpm.u,ROUND(_xlpm.q,1)&amp;" "&amp;U454)),""),""))))</f>
        <v>0</v>
      </c>
      <c r="AR454" s="1259"/>
      <c r="AS454" s="1241">
        <f t="shared" si="189"/>
        <v>0</v>
      </c>
      <c r="AT454" s="1242" t="str">
        <f t="shared" si="183"/>
        <v/>
      </c>
      <c r="AU454" s="1245">
        <f t="shared" si="186"/>
        <v>0</v>
      </c>
      <c r="AV454" s="1246" t="str">
        <f t="shared" si="184"/>
        <v/>
      </c>
      <c r="AW454" s="1247"/>
      <c r="AX454" s="1248">
        <f t="shared" si="177"/>
        <v>0</v>
      </c>
      <c r="AY454" s="1249" t="str">
        <f t="shared" si="190"/>
        <v/>
      </c>
      <c r="AZ454" s="276" t="s">
        <v>22</v>
      </c>
      <c r="BA454" s="1221">
        <f t="shared" si="178"/>
        <v>0</v>
      </c>
      <c r="BB454" s="1222">
        <f t="shared" si="185"/>
        <v>0</v>
      </c>
      <c r="BC454"/>
      <c r="BD454" s="877"/>
      <c r="BE454" s="877"/>
      <c r="BF454" s="877"/>
      <c r="BG454" s="877"/>
      <c r="BH454" s="877"/>
      <c r="BI454" s="877"/>
      <c r="BJ454" s="877"/>
      <c r="BK454" s="877"/>
      <c r="BR454" s="1153" t="str">
        <f t="shared" si="194"/>
        <v>►</v>
      </c>
      <c r="BS454" s="1024"/>
      <c r="BT454" s="1024"/>
      <c r="BU454" s="1024"/>
      <c r="BV454" s="1024"/>
      <c r="BW454" s="1024"/>
      <c r="CW454" s="3">
        <v>1</v>
      </c>
    </row>
    <row r="455" spans="12:101" ht="21" customHeight="1">
      <c r="L455" s="120" t="s">
        <v>16</v>
      </c>
      <c r="M455" s="34"/>
      <c r="N455" s="35"/>
      <c r="O455" s="34"/>
      <c r="P455" s="36"/>
      <c r="Q455" s="105"/>
      <c r="R455" s="125"/>
      <c r="S455" s="107"/>
      <c r="T455" s="108"/>
      <c r="U455" s="1290"/>
      <c r="W455" s="111"/>
      <c r="X455" s="112"/>
      <c r="Y455" s="122"/>
      <c r="Z455" s="114"/>
      <c r="AA455" s="127"/>
      <c r="AB455" s="116"/>
      <c r="AC455" s="139"/>
      <c r="AD455" s="1230" t="str">
        <f t="shared" si="188"/>
        <v>►</v>
      </c>
      <c r="AE455" s="1231" t="str">
        <f t="shared" si="193"/>
        <v/>
      </c>
      <c r="AF455" s="1232">
        <f t="shared" si="174"/>
        <v>0</v>
      </c>
      <c r="AG455" s="1252">
        <f t="shared" si="179"/>
        <v>0</v>
      </c>
      <c r="AH455" s="1234">
        <f t="shared" si="180"/>
        <v>0</v>
      </c>
      <c r="AI455" s="1235">
        <f t="shared" si="181"/>
        <v>0</v>
      </c>
      <c r="AJ455" s="1235">
        <f t="shared" si="191"/>
        <v>0</v>
      </c>
      <c r="AK455" s="1253">
        <f t="shared" si="175"/>
        <v>0</v>
      </c>
      <c r="AL455" s="1254">
        <f t="shared" si="192"/>
        <v>0</v>
      </c>
      <c r="AM455" s="1268"/>
      <c r="AN455" s="1255" t="str">
        <f t="shared" si="187"/>
        <v/>
      </c>
      <c r="AO455" s="1256">
        <f t="shared" si="182"/>
        <v>0</v>
      </c>
      <c r="AP455" s="1257">
        <f t="shared" si="176"/>
        <v>0</v>
      </c>
      <c r="AQ455" s="1271" cm="1">
        <f t="array" ref="AQ455">IF(AF455&lt;&gt;1,0,IF(OR(AO455="",N(AO455)&lt;=0.000000001),"",IF(OR(AI455="",N(AI455)&lt;=0.000000001),0,IF(ISNUMBER(AO455),IFERROR(_xlfn.LET(_xlpm.r,_xlfn.XLOOKUP(U455,$BD$15:$BD$62,ROW($BD$15:$BD$62),_xlfn.XLOOKUP(U455,$BE$15:$BE$62,ROW($BE$15:$BE$62),_xlfn.XLOOKUP(U455,$BF$15:$BF$62,ROW($BF$15:$BF$62),""))),_xlpm.p,_xlpm.r-MIN(ROW($BD$15:$BD$62))+1,_xlpm.f,INDEX($BG$15:$BG$62,_xlpm.p),_xlpm.u,INDEX($BH$15:$BH$62,_xlpm.p),_xlpm.s,INDEX($BJ$15:$BJ$62,_xlpm.p),_xlpm.q,N(AO455)/_xlpm.f,IF(_xlpm.q&gt;=_xlpm.s,ROUND(_xlpm.q,1)&amp;" "&amp;U455&amp;" = "&amp;ROUND(_xlpm.q*_xlpm.f,1)&amp;" "&amp;_xlpm.u,ROUND(_xlpm.q,1)&amp;" "&amp;U455)),""),""))))</f>
        <v>0</v>
      </c>
      <c r="AR455" s="1259"/>
      <c r="AS455" s="1256">
        <f t="shared" si="189"/>
        <v>0</v>
      </c>
      <c r="AT455" s="1257" t="str">
        <f t="shared" si="183"/>
        <v/>
      </c>
      <c r="AU455" s="1260">
        <f t="shared" si="186"/>
        <v>0</v>
      </c>
      <c r="AV455" s="1261" t="str">
        <f t="shared" si="184"/>
        <v/>
      </c>
      <c r="AW455" s="1247"/>
      <c r="AX455" s="1262">
        <f t="shared" si="177"/>
        <v>0</v>
      </c>
      <c r="AY455" s="1249" t="str">
        <f t="shared" si="190"/>
        <v/>
      </c>
      <c r="AZ455" s="276" t="s">
        <v>22</v>
      </c>
      <c r="BA455" s="1221">
        <f t="shared" si="178"/>
        <v>0</v>
      </c>
      <c r="BB455" s="1222">
        <f t="shared" si="185"/>
        <v>0</v>
      </c>
      <c r="BC455"/>
      <c r="BD455" s="877"/>
      <c r="BE455" s="877"/>
      <c r="BF455" s="877"/>
      <c r="BG455" s="877"/>
      <c r="BH455" s="877"/>
      <c r="BI455" s="877"/>
      <c r="BJ455" s="877"/>
      <c r="BK455" s="877"/>
      <c r="BR455" s="1153" t="str">
        <f t="shared" si="194"/>
        <v>►</v>
      </c>
      <c r="BS455" s="1024"/>
      <c r="BT455" s="1024"/>
      <c r="BU455" s="1024"/>
      <c r="BV455" s="1024"/>
      <c r="BW455" s="1024"/>
      <c r="CW455" s="3">
        <v>1</v>
      </c>
    </row>
    <row r="456" spans="12:101" ht="21" customHeight="1">
      <c r="L456" s="120" t="s">
        <v>16</v>
      </c>
      <c r="M456" s="34"/>
      <c r="N456" s="35"/>
      <c r="O456" s="34"/>
      <c r="P456" s="36"/>
      <c r="Q456" s="105"/>
      <c r="R456" s="125"/>
      <c r="S456" s="107"/>
      <c r="T456" s="108"/>
      <c r="U456" s="1290"/>
      <c r="W456" s="111"/>
      <c r="X456" s="112"/>
      <c r="Y456" s="122"/>
      <c r="Z456" s="114"/>
      <c r="AA456" s="127"/>
      <c r="AB456" s="116"/>
      <c r="AC456" s="139"/>
      <c r="AD456" s="1230" t="str">
        <f t="shared" si="188"/>
        <v>►</v>
      </c>
      <c r="AE456" s="1231" t="str">
        <f t="shared" si="193"/>
        <v/>
      </c>
      <c r="AF456" s="1232">
        <f t="shared" si="174"/>
        <v>0</v>
      </c>
      <c r="AG456" s="1252">
        <f t="shared" si="179"/>
        <v>0</v>
      </c>
      <c r="AH456" s="1234">
        <f t="shared" si="180"/>
        <v>0</v>
      </c>
      <c r="AI456" s="1235">
        <f t="shared" si="181"/>
        <v>0</v>
      </c>
      <c r="AJ456" s="1235">
        <f t="shared" si="191"/>
        <v>0</v>
      </c>
      <c r="AK456" s="1237">
        <f t="shared" si="175"/>
        <v>0</v>
      </c>
      <c r="AL456" s="1238">
        <f t="shared" si="192"/>
        <v>0</v>
      </c>
      <c r="AM456" s="1268"/>
      <c r="AN456" s="1240" t="str">
        <f t="shared" si="187"/>
        <v/>
      </c>
      <c r="AO456" s="1241">
        <f t="shared" si="182"/>
        <v>0</v>
      </c>
      <c r="AP456" s="1242">
        <f t="shared" si="176"/>
        <v>0</v>
      </c>
      <c r="AQ456" s="1269" cm="1">
        <f t="array" ref="AQ456">IF(AF456&lt;&gt;1,0,IF(OR(AO456="",N(AO456)&lt;=0.000000001),"",IF(OR(AI456="",N(AI456)&lt;=0.000000001),0,IF(ISNUMBER(AO456),IFERROR(_xlfn.LET(_xlpm.r,_xlfn.XLOOKUP(U456,$BD$15:$BD$62,ROW($BD$15:$BD$62),_xlfn.XLOOKUP(U456,$BE$15:$BE$62,ROW($BE$15:$BE$62),_xlfn.XLOOKUP(U456,$BF$15:$BF$62,ROW($BF$15:$BF$62),""))),_xlpm.p,_xlpm.r-MIN(ROW($BD$15:$BD$62))+1,_xlpm.f,INDEX($BG$15:$BG$62,_xlpm.p),_xlpm.u,INDEX($BH$15:$BH$62,_xlpm.p),_xlpm.s,INDEX($BJ$15:$BJ$62,_xlpm.p),_xlpm.q,N(AO456)/_xlpm.f,IF(_xlpm.q&gt;=_xlpm.s,ROUND(_xlpm.q,1)&amp;" "&amp;U456&amp;" = "&amp;ROUND(_xlpm.q*_xlpm.f,1)&amp;" "&amp;_xlpm.u,ROUND(_xlpm.q,1)&amp;" "&amp;U456)),""),""))))</f>
        <v>0</v>
      </c>
      <c r="AR456" s="1259"/>
      <c r="AS456" s="1241">
        <f t="shared" si="189"/>
        <v>0</v>
      </c>
      <c r="AT456" s="1242" t="str">
        <f t="shared" si="183"/>
        <v/>
      </c>
      <c r="AU456" s="1245">
        <f t="shared" si="186"/>
        <v>0</v>
      </c>
      <c r="AV456" s="1246" t="str">
        <f t="shared" si="184"/>
        <v/>
      </c>
      <c r="AW456" s="1247"/>
      <c r="AX456" s="1248">
        <f t="shared" si="177"/>
        <v>0</v>
      </c>
      <c r="AY456" s="1249" t="str">
        <f t="shared" si="190"/>
        <v/>
      </c>
      <c r="AZ456" s="276" t="s">
        <v>22</v>
      </c>
      <c r="BA456" s="1221">
        <f t="shared" si="178"/>
        <v>0</v>
      </c>
      <c r="BB456" s="1222">
        <f t="shared" si="185"/>
        <v>0</v>
      </c>
      <c r="BC456"/>
      <c r="BD456" s="877"/>
      <c r="BE456" s="877"/>
      <c r="BF456" s="877"/>
      <c r="BG456" s="877"/>
      <c r="BH456" s="877"/>
      <c r="BI456" s="877"/>
      <c r="BJ456" s="877"/>
      <c r="BK456" s="877"/>
      <c r="BR456" s="1153" t="str">
        <f t="shared" si="194"/>
        <v>►</v>
      </c>
      <c r="BS456" s="1024"/>
      <c r="BT456" s="1024"/>
      <c r="BU456" s="1024"/>
      <c r="BV456" s="1024"/>
      <c r="BW456" s="1024"/>
      <c r="CW456" s="3">
        <v>1</v>
      </c>
    </row>
    <row r="457" spans="12:101" ht="21" customHeight="1">
      <c r="L457" s="120" t="s">
        <v>16</v>
      </c>
      <c r="M457" s="34"/>
      <c r="N457" s="35"/>
      <c r="O457" s="34"/>
      <c r="P457" s="36"/>
      <c r="Q457" s="105"/>
      <c r="R457" s="125"/>
      <c r="S457" s="107"/>
      <c r="T457" s="108"/>
      <c r="U457" s="1290"/>
      <c r="W457" s="111"/>
      <c r="X457" s="112"/>
      <c r="Y457" s="122"/>
      <c r="Z457" s="114"/>
      <c r="AA457" s="127"/>
      <c r="AB457" s="116"/>
      <c r="AC457" s="139"/>
      <c r="AD457" s="1230" t="str">
        <f t="shared" si="188"/>
        <v>►</v>
      </c>
      <c r="AE457" s="1231" t="str">
        <f t="shared" si="193"/>
        <v/>
      </c>
      <c r="AF457" s="1232">
        <f t="shared" si="174"/>
        <v>0</v>
      </c>
      <c r="AG457" s="1252">
        <f t="shared" si="179"/>
        <v>0</v>
      </c>
      <c r="AH457" s="1234">
        <f t="shared" si="180"/>
        <v>0</v>
      </c>
      <c r="AI457" s="1235">
        <f t="shared" si="181"/>
        <v>0</v>
      </c>
      <c r="AJ457" s="1235">
        <f t="shared" si="191"/>
        <v>0</v>
      </c>
      <c r="AK457" s="1253">
        <f t="shared" si="175"/>
        <v>0</v>
      </c>
      <c r="AL457" s="1254">
        <f t="shared" si="192"/>
        <v>0</v>
      </c>
      <c r="AM457" s="1268"/>
      <c r="AN457" s="1255" t="str">
        <f t="shared" si="187"/>
        <v/>
      </c>
      <c r="AO457" s="1256">
        <f t="shared" si="182"/>
        <v>0</v>
      </c>
      <c r="AP457" s="1257">
        <f t="shared" si="176"/>
        <v>0</v>
      </c>
      <c r="AQ457" s="1271" cm="1">
        <f t="array" ref="AQ457">IF(AF457&lt;&gt;1,0,IF(OR(AO457="",N(AO457)&lt;=0.000000001),"",IF(OR(AI457="",N(AI457)&lt;=0.000000001),0,IF(ISNUMBER(AO457),IFERROR(_xlfn.LET(_xlpm.r,_xlfn.XLOOKUP(U457,$BD$15:$BD$62,ROW($BD$15:$BD$62),_xlfn.XLOOKUP(U457,$BE$15:$BE$62,ROW($BE$15:$BE$62),_xlfn.XLOOKUP(U457,$BF$15:$BF$62,ROW($BF$15:$BF$62),""))),_xlpm.p,_xlpm.r-MIN(ROW($BD$15:$BD$62))+1,_xlpm.f,INDEX($BG$15:$BG$62,_xlpm.p),_xlpm.u,INDEX($BH$15:$BH$62,_xlpm.p),_xlpm.s,INDEX($BJ$15:$BJ$62,_xlpm.p),_xlpm.q,N(AO457)/_xlpm.f,IF(_xlpm.q&gt;=_xlpm.s,ROUND(_xlpm.q,1)&amp;" "&amp;U457&amp;" = "&amp;ROUND(_xlpm.q*_xlpm.f,1)&amp;" "&amp;_xlpm.u,ROUND(_xlpm.q,1)&amp;" "&amp;U457)),""),""))))</f>
        <v>0</v>
      </c>
      <c r="AR457" s="1259"/>
      <c r="AS457" s="1256">
        <f t="shared" si="189"/>
        <v>0</v>
      </c>
      <c r="AT457" s="1257" t="str">
        <f t="shared" si="183"/>
        <v/>
      </c>
      <c r="AU457" s="1260">
        <f t="shared" si="186"/>
        <v>0</v>
      </c>
      <c r="AV457" s="1261" t="str">
        <f t="shared" si="184"/>
        <v/>
      </c>
      <c r="AW457" s="1247"/>
      <c r="AX457" s="1262">
        <f t="shared" si="177"/>
        <v>0</v>
      </c>
      <c r="AY457" s="1249" t="str">
        <f t="shared" si="190"/>
        <v/>
      </c>
      <c r="AZ457" s="276" t="s">
        <v>22</v>
      </c>
      <c r="BA457" s="1221">
        <f t="shared" si="178"/>
        <v>0</v>
      </c>
      <c r="BB457" s="1222">
        <f t="shared" si="185"/>
        <v>0</v>
      </c>
      <c r="BC457"/>
      <c r="BD457" s="877"/>
      <c r="BE457" s="877"/>
      <c r="BF457" s="877"/>
      <c r="BG457" s="877"/>
      <c r="BH457" s="877"/>
      <c r="BI457" s="877"/>
      <c r="BJ457" s="877"/>
      <c r="BK457" s="877"/>
      <c r="BR457" s="1153" t="str">
        <f t="shared" si="194"/>
        <v>►</v>
      </c>
      <c r="BS457" s="1024"/>
      <c r="BT457" s="1024"/>
      <c r="BU457" s="1024"/>
      <c r="BV457" s="1024"/>
      <c r="BW457" s="1024"/>
      <c r="CW457" s="3">
        <v>1</v>
      </c>
    </row>
    <row r="458" spans="12:101" ht="21" customHeight="1">
      <c r="L458" s="120" t="s">
        <v>16</v>
      </c>
      <c r="M458" s="34"/>
      <c r="N458" s="35"/>
      <c r="O458" s="34"/>
      <c r="P458" s="36"/>
      <c r="Q458" s="105"/>
      <c r="R458" s="125"/>
      <c r="S458" s="107"/>
      <c r="T458" s="108"/>
      <c r="U458" s="1290"/>
      <c r="W458" s="111"/>
      <c r="X458" s="112"/>
      <c r="Y458" s="122"/>
      <c r="Z458" s="114"/>
      <c r="AA458" s="127"/>
      <c r="AB458" s="116"/>
      <c r="AC458" s="139"/>
      <c r="AD458" s="1230" t="str">
        <f t="shared" si="188"/>
        <v>►</v>
      </c>
      <c r="AE458" s="1231" t="str">
        <f t="shared" si="193"/>
        <v/>
      </c>
      <c r="AF458" s="1232">
        <f t="shared" si="174"/>
        <v>0</v>
      </c>
      <c r="AG458" s="1252">
        <f t="shared" si="179"/>
        <v>0</v>
      </c>
      <c r="AH458" s="1234">
        <f t="shared" si="180"/>
        <v>0</v>
      </c>
      <c r="AI458" s="1235">
        <f t="shared" si="181"/>
        <v>0</v>
      </c>
      <c r="AJ458" s="1235">
        <f t="shared" si="191"/>
        <v>0</v>
      </c>
      <c r="AK458" s="1237">
        <f t="shared" si="175"/>
        <v>0</v>
      </c>
      <c r="AL458" s="1238">
        <f t="shared" si="192"/>
        <v>0</v>
      </c>
      <c r="AM458" s="1268"/>
      <c r="AN458" s="1240" t="str">
        <f t="shared" si="187"/>
        <v/>
      </c>
      <c r="AO458" s="1241">
        <f t="shared" si="182"/>
        <v>0</v>
      </c>
      <c r="AP458" s="1242">
        <f t="shared" si="176"/>
        <v>0</v>
      </c>
      <c r="AQ458" s="1269" cm="1">
        <f t="array" ref="AQ458">IF(AF458&lt;&gt;1,0,IF(OR(AO458="",N(AO458)&lt;=0.000000001),"",IF(OR(AI458="",N(AI458)&lt;=0.000000001),0,IF(ISNUMBER(AO458),IFERROR(_xlfn.LET(_xlpm.r,_xlfn.XLOOKUP(U458,$BD$15:$BD$62,ROW($BD$15:$BD$62),_xlfn.XLOOKUP(U458,$BE$15:$BE$62,ROW($BE$15:$BE$62),_xlfn.XLOOKUP(U458,$BF$15:$BF$62,ROW($BF$15:$BF$62),""))),_xlpm.p,_xlpm.r-MIN(ROW($BD$15:$BD$62))+1,_xlpm.f,INDEX($BG$15:$BG$62,_xlpm.p),_xlpm.u,INDEX($BH$15:$BH$62,_xlpm.p),_xlpm.s,INDEX($BJ$15:$BJ$62,_xlpm.p),_xlpm.q,N(AO458)/_xlpm.f,IF(_xlpm.q&gt;=_xlpm.s,ROUND(_xlpm.q,1)&amp;" "&amp;U458&amp;" = "&amp;ROUND(_xlpm.q*_xlpm.f,1)&amp;" "&amp;_xlpm.u,ROUND(_xlpm.q,1)&amp;" "&amp;U458)),""),""))))</f>
        <v>0</v>
      </c>
      <c r="AR458" s="1259"/>
      <c r="AS458" s="1241">
        <f t="shared" si="189"/>
        <v>0</v>
      </c>
      <c r="AT458" s="1242" t="str">
        <f t="shared" si="183"/>
        <v/>
      </c>
      <c r="AU458" s="1245">
        <f t="shared" si="186"/>
        <v>0</v>
      </c>
      <c r="AV458" s="1246" t="str">
        <f t="shared" si="184"/>
        <v/>
      </c>
      <c r="AW458" s="1247"/>
      <c r="AX458" s="1248">
        <f t="shared" si="177"/>
        <v>0</v>
      </c>
      <c r="AY458" s="1249" t="str">
        <f t="shared" si="190"/>
        <v/>
      </c>
      <c r="AZ458" s="276" t="s">
        <v>22</v>
      </c>
      <c r="BA458" s="1221">
        <f t="shared" si="178"/>
        <v>0</v>
      </c>
      <c r="BB458" s="1222">
        <f t="shared" si="185"/>
        <v>0</v>
      </c>
      <c r="BC458"/>
      <c r="BD458" s="877"/>
      <c r="BE458" s="877"/>
      <c r="BF458" s="877"/>
      <c r="BG458" s="877"/>
      <c r="BH458" s="877"/>
      <c r="BI458" s="877"/>
      <c r="BJ458" s="877"/>
      <c r="BK458" s="877"/>
      <c r="BR458" s="1153" t="str">
        <f t="shared" si="194"/>
        <v>►</v>
      </c>
      <c r="BS458" s="1024"/>
      <c r="BT458" s="1024"/>
      <c r="BU458" s="1024"/>
      <c r="BV458" s="1024"/>
      <c r="BW458" s="1024"/>
      <c r="CW458" s="3">
        <v>1</v>
      </c>
    </row>
    <row r="459" spans="12:101" ht="21" customHeight="1">
      <c r="L459" s="120" t="s">
        <v>16</v>
      </c>
      <c r="M459" s="34"/>
      <c r="N459" s="35"/>
      <c r="O459" s="34"/>
      <c r="P459" s="36"/>
      <c r="Q459" s="105"/>
      <c r="R459" s="125"/>
      <c r="S459" s="107"/>
      <c r="T459" s="108"/>
      <c r="U459" s="1290"/>
      <c r="W459" s="111"/>
      <c r="X459" s="112"/>
      <c r="Y459" s="122"/>
      <c r="Z459" s="114"/>
      <c r="AA459" s="127"/>
      <c r="AB459" s="116"/>
      <c r="AC459" s="139"/>
      <c r="AD459" s="1230" t="str">
        <f t="shared" si="188"/>
        <v>►</v>
      </c>
      <c r="AE459" s="1231" t="str">
        <f t="shared" si="193"/>
        <v/>
      </c>
      <c r="AF459" s="1232">
        <f t="shared" si="174"/>
        <v>0</v>
      </c>
      <c r="AG459" s="1252">
        <f t="shared" si="179"/>
        <v>0</v>
      </c>
      <c r="AH459" s="1234">
        <f t="shared" si="180"/>
        <v>0</v>
      </c>
      <c r="AI459" s="1235">
        <f t="shared" si="181"/>
        <v>0</v>
      </c>
      <c r="AJ459" s="1235">
        <f t="shared" si="191"/>
        <v>0</v>
      </c>
      <c r="AK459" s="1253">
        <f t="shared" si="175"/>
        <v>0</v>
      </c>
      <c r="AL459" s="1254">
        <f t="shared" si="192"/>
        <v>0</v>
      </c>
      <c r="AM459" s="1268"/>
      <c r="AN459" s="1255" t="str">
        <f t="shared" si="187"/>
        <v/>
      </c>
      <c r="AO459" s="1256">
        <f t="shared" si="182"/>
        <v>0</v>
      </c>
      <c r="AP459" s="1257">
        <f t="shared" si="176"/>
        <v>0</v>
      </c>
      <c r="AQ459" s="1271" cm="1">
        <f t="array" ref="AQ459">IF(AF459&lt;&gt;1,0,IF(OR(AO459="",N(AO459)&lt;=0.000000001),"",IF(OR(AI459="",N(AI459)&lt;=0.000000001),0,IF(ISNUMBER(AO459),IFERROR(_xlfn.LET(_xlpm.r,_xlfn.XLOOKUP(U459,$BD$15:$BD$62,ROW($BD$15:$BD$62),_xlfn.XLOOKUP(U459,$BE$15:$BE$62,ROW($BE$15:$BE$62),_xlfn.XLOOKUP(U459,$BF$15:$BF$62,ROW($BF$15:$BF$62),""))),_xlpm.p,_xlpm.r-MIN(ROW($BD$15:$BD$62))+1,_xlpm.f,INDEX($BG$15:$BG$62,_xlpm.p),_xlpm.u,INDEX($BH$15:$BH$62,_xlpm.p),_xlpm.s,INDEX($BJ$15:$BJ$62,_xlpm.p),_xlpm.q,N(AO459)/_xlpm.f,IF(_xlpm.q&gt;=_xlpm.s,ROUND(_xlpm.q,1)&amp;" "&amp;U459&amp;" = "&amp;ROUND(_xlpm.q*_xlpm.f,1)&amp;" "&amp;_xlpm.u,ROUND(_xlpm.q,1)&amp;" "&amp;U459)),""),""))))</f>
        <v>0</v>
      </c>
      <c r="AR459" s="1259"/>
      <c r="AS459" s="1256">
        <f t="shared" si="189"/>
        <v>0</v>
      </c>
      <c r="AT459" s="1257" t="str">
        <f t="shared" si="183"/>
        <v/>
      </c>
      <c r="AU459" s="1260">
        <f t="shared" si="186"/>
        <v>0</v>
      </c>
      <c r="AV459" s="1261" t="str">
        <f t="shared" si="184"/>
        <v/>
      </c>
      <c r="AW459" s="1247"/>
      <c r="AX459" s="1262">
        <f t="shared" si="177"/>
        <v>0</v>
      </c>
      <c r="AY459" s="1249" t="str">
        <f t="shared" si="190"/>
        <v/>
      </c>
      <c r="AZ459" s="276" t="s">
        <v>22</v>
      </c>
      <c r="BA459" s="1221">
        <f t="shared" si="178"/>
        <v>0</v>
      </c>
      <c r="BB459" s="1222">
        <f t="shared" si="185"/>
        <v>0</v>
      </c>
      <c r="BC459"/>
      <c r="BD459" s="877"/>
      <c r="BE459" s="877"/>
      <c r="BF459" s="877"/>
      <c r="BG459" s="877"/>
      <c r="BH459" s="877"/>
      <c r="BI459" s="877"/>
      <c r="BJ459" s="877"/>
      <c r="BK459" s="877"/>
      <c r="BR459" s="1153" t="str">
        <f t="shared" si="194"/>
        <v>►</v>
      </c>
      <c r="BS459" s="1024"/>
      <c r="BT459" s="1024"/>
      <c r="BU459" s="1024"/>
      <c r="BV459" s="1024"/>
      <c r="BW459" s="1024"/>
      <c r="CW459" s="3">
        <v>1</v>
      </c>
    </row>
    <row r="460" spans="12:101" ht="21" customHeight="1">
      <c r="L460" s="120" t="s">
        <v>16</v>
      </c>
      <c r="M460" s="34"/>
      <c r="N460" s="35"/>
      <c r="O460" s="34"/>
      <c r="P460" s="36"/>
      <c r="Q460" s="105"/>
      <c r="R460" s="125"/>
      <c r="S460" s="107"/>
      <c r="T460" s="108"/>
      <c r="U460" s="1290"/>
      <c r="W460" s="111"/>
      <c r="X460" s="112"/>
      <c r="Y460" s="122"/>
      <c r="Z460" s="114"/>
      <c r="AA460" s="127"/>
      <c r="AB460" s="116"/>
      <c r="AC460" s="139"/>
      <c r="AD460" s="1230" t="str">
        <f t="shared" si="188"/>
        <v>►</v>
      </c>
      <c r="AE460" s="1231" t="str">
        <f t="shared" si="193"/>
        <v/>
      </c>
      <c r="AF460" s="1232">
        <f t="shared" si="174"/>
        <v>0</v>
      </c>
      <c r="AG460" s="1252">
        <f t="shared" si="179"/>
        <v>0</v>
      </c>
      <c r="AH460" s="1234">
        <f t="shared" si="180"/>
        <v>0</v>
      </c>
      <c r="AI460" s="1235">
        <f t="shared" si="181"/>
        <v>0</v>
      </c>
      <c r="AJ460" s="1235">
        <f t="shared" si="191"/>
        <v>0</v>
      </c>
      <c r="AK460" s="1237">
        <f t="shared" si="175"/>
        <v>0</v>
      </c>
      <c r="AL460" s="1238">
        <f t="shared" si="192"/>
        <v>0</v>
      </c>
      <c r="AM460" s="1268"/>
      <c r="AN460" s="1240" t="str">
        <f t="shared" si="187"/>
        <v/>
      </c>
      <c r="AO460" s="1241">
        <f t="shared" si="182"/>
        <v>0</v>
      </c>
      <c r="AP460" s="1242">
        <f t="shared" si="176"/>
        <v>0</v>
      </c>
      <c r="AQ460" s="1269" cm="1">
        <f t="array" ref="AQ460">IF(AF460&lt;&gt;1,0,IF(OR(AO460="",N(AO460)&lt;=0.000000001),"",IF(OR(AI460="",N(AI460)&lt;=0.000000001),0,IF(ISNUMBER(AO460),IFERROR(_xlfn.LET(_xlpm.r,_xlfn.XLOOKUP(U460,$BD$15:$BD$62,ROW($BD$15:$BD$62),_xlfn.XLOOKUP(U460,$BE$15:$BE$62,ROW($BE$15:$BE$62),_xlfn.XLOOKUP(U460,$BF$15:$BF$62,ROW($BF$15:$BF$62),""))),_xlpm.p,_xlpm.r-MIN(ROW($BD$15:$BD$62))+1,_xlpm.f,INDEX($BG$15:$BG$62,_xlpm.p),_xlpm.u,INDEX($BH$15:$BH$62,_xlpm.p),_xlpm.s,INDEX($BJ$15:$BJ$62,_xlpm.p),_xlpm.q,N(AO460)/_xlpm.f,IF(_xlpm.q&gt;=_xlpm.s,ROUND(_xlpm.q,1)&amp;" "&amp;U460&amp;" = "&amp;ROUND(_xlpm.q*_xlpm.f,1)&amp;" "&amp;_xlpm.u,ROUND(_xlpm.q,1)&amp;" "&amp;U460)),""),""))))</f>
        <v>0</v>
      </c>
      <c r="AR460" s="1259"/>
      <c r="AS460" s="1241">
        <f t="shared" si="189"/>
        <v>0</v>
      </c>
      <c r="AT460" s="1242" t="str">
        <f t="shared" si="183"/>
        <v/>
      </c>
      <c r="AU460" s="1245">
        <f t="shared" si="186"/>
        <v>0</v>
      </c>
      <c r="AV460" s="1246" t="str">
        <f t="shared" si="184"/>
        <v/>
      </c>
      <c r="AW460" s="1247"/>
      <c r="AX460" s="1248">
        <f t="shared" si="177"/>
        <v>0</v>
      </c>
      <c r="AY460" s="1249" t="str">
        <f t="shared" si="190"/>
        <v/>
      </c>
      <c r="AZ460" s="276" t="s">
        <v>22</v>
      </c>
      <c r="BA460" s="1221">
        <f t="shared" si="178"/>
        <v>0</v>
      </c>
      <c r="BB460" s="1222">
        <f t="shared" si="185"/>
        <v>0</v>
      </c>
      <c r="BC460"/>
      <c r="BD460" s="877"/>
      <c r="BE460" s="877"/>
      <c r="BF460" s="877"/>
      <c r="BG460" s="877"/>
      <c r="BH460" s="877"/>
      <c r="BI460" s="877"/>
      <c r="BJ460" s="877"/>
      <c r="BK460" s="877"/>
      <c r="BR460" s="1153" t="str">
        <f t="shared" si="194"/>
        <v>►</v>
      </c>
      <c r="BS460" s="1024"/>
      <c r="BT460" s="1024"/>
      <c r="BU460" s="1024"/>
      <c r="BV460" s="1024"/>
      <c r="BW460" s="1024"/>
      <c r="CW460" s="3">
        <v>1</v>
      </c>
    </row>
    <row r="461" spans="12:101" ht="21" customHeight="1">
      <c r="L461" s="120" t="s">
        <v>16</v>
      </c>
      <c r="M461" s="34"/>
      <c r="N461" s="35"/>
      <c r="O461" s="34"/>
      <c r="P461" s="36"/>
      <c r="Q461" s="105"/>
      <c r="R461" s="125"/>
      <c r="S461" s="107"/>
      <c r="T461" s="108"/>
      <c r="U461" s="1290"/>
      <c r="W461" s="111"/>
      <c r="X461" s="112"/>
      <c r="Y461" s="122"/>
      <c r="Z461" s="114"/>
      <c r="AA461" s="127"/>
      <c r="AB461" s="116"/>
      <c r="AC461" s="139"/>
      <c r="AD461" s="1230" t="str">
        <f t="shared" si="188"/>
        <v>►</v>
      </c>
      <c r="AE461" s="1231" t="str">
        <f t="shared" si="193"/>
        <v/>
      </c>
      <c r="AF461" s="1232">
        <f t="shared" si="174"/>
        <v>0</v>
      </c>
      <c r="AG461" s="1252">
        <f t="shared" si="179"/>
        <v>0</v>
      </c>
      <c r="AH461" s="1234">
        <f t="shared" si="180"/>
        <v>0</v>
      </c>
      <c r="AI461" s="1235">
        <f t="shared" si="181"/>
        <v>0</v>
      </c>
      <c r="AJ461" s="1235">
        <f t="shared" si="191"/>
        <v>0</v>
      </c>
      <c r="AK461" s="1253">
        <f t="shared" si="175"/>
        <v>0</v>
      </c>
      <c r="AL461" s="1254">
        <f t="shared" si="192"/>
        <v>0</v>
      </c>
      <c r="AM461" s="1268"/>
      <c r="AN461" s="1255" t="str">
        <f t="shared" si="187"/>
        <v/>
      </c>
      <c r="AO461" s="1256">
        <f t="shared" si="182"/>
        <v>0</v>
      </c>
      <c r="AP461" s="1257">
        <f t="shared" si="176"/>
        <v>0</v>
      </c>
      <c r="AQ461" s="1271" cm="1">
        <f t="array" ref="AQ461">IF(AF461&lt;&gt;1,0,IF(OR(AO461="",N(AO461)&lt;=0.000000001),"",IF(OR(AI461="",N(AI461)&lt;=0.000000001),0,IF(ISNUMBER(AO461),IFERROR(_xlfn.LET(_xlpm.r,_xlfn.XLOOKUP(U461,$BD$15:$BD$62,ROW($BD$15:$BD$62),_xlfn.XLOOKUP(U461,$BE$15:$BE$62,ROW($BE$15:$BE$62),_xlfn.XLOOKUP(U461,$BF$15:$BF$62,ROW($BF$15:$BF$62),""))),_xlpm.p,_xlpm.r-MIN(ROW($BD$15:$BD$62))+1,_xlpm.f,INDEX($BG$15:$BG$62,_xlpm.p),_xlpm.u,INDEX($BH$15:$BH$62,_xlpm.p),_xlpm.s,INDEX($BJ$15:$BJ$62,_xlpm.p),_xlpm.q,N(AO461)/_xlpm.f,IF(_xlpm.q&gt;=_xlpm.s,ROUND(_xlpm.q,1)&amp;" "&amp;U461&amp;" = "&amp;ROUND(_xlpm.q*_xlpm.f,1)&amp;" "&amp;_xlpm.u,ROUND(_xlpm.q,1)&amp;" "&amp;U461)),""),""))))</f>
        <v>0</v>
      </c>
      <c r="AR461" s="1259"/>
      <c r="AS461" s="1256">
        <f t="shared" si="189"/>
        <v>0</v>
      </c>
      <c r="AT461" s="1257" t="str">
        <f t="shared" si="183"/>
        <v/>
      </c>
      <c r="AU461" s="1260">
        <f t="shared" si="186"/>
        <v>0</v>
      </c>
      <c r="AV461" s="1261" t="str">
        <f t="shared" si="184"/>
        <v/>
      </c>
      <c r="AW461" s="1247"/>
      <c r="AX461" s="1262">
        <f t="shared" si="177"/>
        <v>0</v>
      </c>
      <c r="AY461" s="1249" t="str">
        <f t="shared" si="190"/>
        <v/>
      </c>
      <c r="AZ461" s="276" t="s">
        <v>22</v>
      </c>
      <c r="BA461" s="1221">
        <f t="shared" si="178"/>
        <v>0</v>
      </c>
      <c r="BB461" s="1222">
        <f t="shared" si="185"/>
        <v>0</v>
      </c>
      <c r="BC461"/>
      <c r="BD461" s="877"/>
      <c r="BE461" s="877"/>
      <c r="BF461" s="877"/>
      <c r="BG461" s="877"/>
      <c r="BH461" s="877"/>
      <c r="BI461" s="877"/>
      <c r="BJ461" s="877"/>
      <c r="BK461" s="877"/>
      <c r="BR461" s="1153" t="str">
        <f t="shared" si="194"/>
        <v>►</v>
      </c>
      <c r="BS461" s="1024"/>
      <c r="BT461" s="1024"/>
      <c r="BU461" s="1024"/>
      <c r="BV461" s="1024"/>
      <c r="BW461" s="1024"/>
      <c r="CW461" s="3">
        <v>1</v>
      </c>
    </row>
    <row r="462" spans="12:101" ht="21" customHeight="1">
      <c r="L462" s="120" t="s">
        <v>16</v>
      </c>
      <c r="M462" s="34"/>
      <c r="N462" s="35"/>
      <c r="O462" s="34"/>
      <c r="P462" s="36"/>
      <c r="Q462" s="105"/>
      <c r="R462" s="125"/>
      <c r="S462" s="107"/>
      <c r="T462" s="108"/>
      <c r="U462" s="1290"/>
      <c r="W462" s="111"/>
      <c r="X462" s="112"/>
      <c r="Y462" s="122"/>
      <c r="Z462" s="114"/>
      <c r="AA462" s="127"/>
      <c r="AB462" s="116"/>
      <c r="AC462" s="139"/>
      <c r="AD462" s="1230" t="str">
        <f t="shared" si="188"/>
        <v>►</v>
      </c>
      <c r="AE462" s="1231" t="str">
        <f t="shared" si="193"/>
        <v/>
      </c>
      <c r="AF462" s="1232">
        <f t="shared" si="174"/>
        <v>0</v>
      </c>
      <c r="AG462" s="1252">
        <f t="shared" si="179"/>
        <v>0</v>
      </c>
      <c r="AH462" s="1234">
        <f t="shared" si="180"/>
        <v>0</v>
      </c>
      <c r="AI462" s="1235">
        <f t="shared" si="181"/>
        <v>0</v>
      </c>
      <c r="AJ462" s="1235">
        <f t="shared" si="191"/>
        <v>0</v>
      </c>
      <c r="AK462" s="1237">
        <f t="shared" si="175"/>
        <v>0</v>
      </c>
      <c r="AL462" s="1238">
        <f t="shared" si="192"/>
        <v>0</v>
      </c>
      <c r="AM462" s="1268"/>
      <c r="AN462" s="1240" t="str">
        <f t="shared" si="187"/>
        <v/>
      </c>
      <c r="AO462" s="1241">
        <f t="shared" si="182"/>
        <v>0</v>
      </c>
      <c r="AP462" s="1242">
        <f t="shared" si="176"/>
        <v>0</v>
      </c>
      <c r="AQ462" s="1269" cm="1">
        <f t="array" ref="AQ462">IF(AF462&lt;&gt;1,0,IF(OR(AO462="",N(AO462)&lt;=0.000000001),"",IF(OR(AI462="",N(AI462)&lt;=0.000000001),0,IF(ISNUMBER(AO462),IFERROR(_xlfn.LET(_xlpm.r,_xlfn.XLOOKUP(U462,$BD$15:$BD$62,ROW($BD$15:$BD$62),_xlfn.XLOOKUP(U462,$BE$15:$BE$62,ROW($BE$15:$BE$62),_xlfn.XLOOKUP(U462,$BF$15:$BF$62,ROW($BF$15:$BF$62),""))),_xlpm.p,_xlpm.r-MIN(ROW($BD$15:$BD$62))+1,_xlpm.f,INDEX($BG$15:$BG$62,_xlpm.p),_xlpm.u,INDEX($BH$15:$BH$62,_xlpm.p),_xlpm.s,INDEX($BJ$15:$BJ$62,_xlpm.p),_xlpm.q,N(AO462)/_xlpm.f,IF(_xlpm.q&gt;=_xlpm.s,ROUND(_xlpm.q,1)&amp;" "&amp;U462&amp;" = "&amp;ROUND(_xlpm.q*_xlpm.f,1)&amp;" "&amp;_xlpm.u,ROUND(_xlpm.q,1)&amp;" "&amp;U462)),""),""))))</f>
        <v>0</v>
      </c>
      <c r="AR462" s="1259"/>
      <c r="AS462" s="1241">
        <f t="shared" si="189"/>
        <v>0</v>
      </c>
      <c r="AT462" s="1242" t="str">
        <f t="shared" si="183"/>
        <v/>
      </c>
      <c r="AU462" s="1245">
        <f t="shared" si="186"/>
        <v>0</v>
      </c>
      <c r="AV462" s="1246" t="str">
        <f t="shared" si="184"/>
        <v/>
      </c>
      <c r="AW462" s="1247"/>
      <c r="AX462" s="1248">
        <f t="shared" si="177"/>
        <v>0</v>
      </c>
      <c r="AY462" s="1249" t="str">
        <f t="shared" si="190"/>
        <v/>
      </c>
      <c r="AZ462" s="276" t="s">
        <v>22</v>
      </c>
      <c r="BA462" s="1221">
        <f t="shared" si="178"/>
        <v>0</v>
      </c>
      <c r="BB462" s="1222">
        <f t="shared" si="185"/>
        <v>0</v>
      </c>
      <c r="BC462"/>
      <c r="BD462" s="877"/>
      <c r="BE462" s="877"/>
      <c r="BF462" s="877"/>
      <c r="BG462" s="877"/>
      <c r="BH462" s="877"/>
      <c r="BI462" s="877"/>
      <c r="BJ462" s="877"/>
      <c r="BK462" s="877"/>
      <c r="BR462" s="1153" t="str">
        <f t="shared" si="194"/>
        <v>►</v>
      </c>
      <c r="BS462" s="1024"/>
      <c r="BT462" s="1024"/>
      <c r="BU462" s="1024"/>
      <c r="BV462" s="1024"/>
      <c r="BW462" s="1024"/>
      <c r="CW462" s="3">
        <v>1</v>
      </c>
    </row>
    <row r="463" spans="12:101" ht="21" customHeight="1">
      <c r="L463" s="120" t="s">
        <v>16</v>
      </c>
      <c r="M463" s="34"/>
      <c r="N463" s="35"/>
      <c r="O463" s="34"/>
      <c r="P463" s="36"/>
      <c r="Q463" s="105"/>
      <c r="R463" s="125"/>
      <c r="S463" s="107"/>
      <c r="T463" s="108"/>
      <c r="U463" s="1290"/>
      <c r="W463" s="111"/>
      <c r="X463" s="112"/>
      <c r="Y463" s="122"/>
      <c r="Z463" s="114"/>
      <c r="AA463" s="127"/>
      <c r="AB463" s="116"/>
      <c r="AC463" s="139"/>
      <c r="AD463" s="1230" t="str">
        <f t="shared" si="188"/>
        <v>►</v>
      </c>
      <c r="AE463" s="1231" t="str">
        <f t="shared" si="193"/>
        <v/>
      </c>
      <c r="AF463" s="1232">
        <f t="shared" si="174"/>
        <v>0</v>
      </c>
      <c r="AG463" s="1252">
        <f t="shared" si="179"/>
        <v>0</v>
      </c>
      <c r="AH463" s="1234">
        <f t="shared" si="180"/>
        <v>0</v>
      </c>
      <c r="AI463" s="1235">
        <f t="shared" si="181"/>
        <v>0</v>
      </c>
      <c r="AJ463" s="1235">
        <f t="shared" si="191"/>
        <v>0</v>
      </c>
      <c r="AK463" s="1253">
        <f t="shared" si="175"/>
        <v>0</v>
      </c>
      <c r="AL463" s="1254">
        <f t="shared" si="192"/>
        <v>0</v>
      </c>
      <c r="AM463" s="1268"/>
      <c r="AN463" s="1255" t="str">
        <f t="shared" si="187"/>
        <v/>
      </c>
      <c r="AO463" s="1256">
        <f t="shared" si="182"/>
        <v>0</v>
      </c>
      <c r="AP463" s="1257">
        <f t="shared" si="176"/>
        <v>0</v>
      </c>
      <c r="AQ463" s="1271" cm="1">
        <f t="array" ref="AQ463">IF(AF463&lt;&gt;1,0,IF(OR(AO463="",N(AO463)&lt;=0.000000001),"",IF(OR(AI463="",N(AI463)&lt;=0.000000001),0,IF(ISNUMBER(AO463),IFERROR(_xlfn.LET(_xlpm.r,_xlfn.XLOOKUP(U463,$BD$15:$BD$62,ROW($BD$15:$BD$62),_xlfn.XLOOKUP(U463,$BE$15:$BE$62,ROW($BE$15:$BE$62),_xlfn.XLOOKUP(U463,$BF$15:$BF$62,ROW($BF$15:$BF$62),""))),_xlpm.p,_xlpm.r-MIN(ROW($BD$15:$BD$62))+1,_xlpm.f,INDEX($BG$15:$BG$62,_xlpm.p),_xlpm.u,INDEX($BH$15:$BH$62,_xlpm.p),_xlpm.s,INDEX($BJ$15:$BJ$62,_xlpm.p),_xlpm.q,N(AO463)/_xlpm.f,IF(_xlpm.q&gt;=_xlpm.s,ROUND(_xlpm.q,1)&amp;" "&amp;U463&amp;" = "&amp;ROUND(_xlpm.q*_xlpm.f,1)&amp;" "&amp;_xlpm.u,ROUND(_xlpm.q,1)&amp;" "&amp;U463)),""),""))))</f>
        <v>0</v>
      </c>
      <c r="AR463" s="1259"/>
      <c r="AS463" s="1256">
        <f t="shared" si="189"/>
        <v>0</v>
      </c>
      <c r="AT463" s="1257" t="str">
        <f t="shared" si="183"/>
        <v/>
      </c>
      <c r="AU463" s="1260">
        <f t="shared" si="186"/>
        <v>0</v>
      </c>
      <c r="AV463" s="1261" t="str">
        <f t="shared" si="184"/>
        <v/>
      </c>
      <c r="AW463" s="1247"/>
      <c r="AX463" s="1262">
        <f t="shared" si="177"/>
        <v>0</v>
      </c>
      <c r="AY463" s="1249" t="str">
        <f t="shared" si="190"/>
        <v/>
      </c>
      <c r="AZ463" s="276" t="s">
        <v>22</v>
      </c>
      <c r="BA463" s="1221">
        <f t="shared" si="178"/>
        <v>0</v>
      </c>
      <c r="BB463" s="1222">
        <f t="shared" si="185"/>
        <v>0</v>
      </c>
      <c r="BC463"/>
      <c r="BD463" s="877"/>
      <c r="BE463" s="877"/>
      <c r="BF463" s="877"/>
      <c r="BG463" s="877"/>
      <c r="BH463" s="877"/>
      <c r="BI463" s="877"/>
      <c r="BJ463" s="877"/>
      <c r="BK463" s="877"/>
      <c r="BR463" s="1153" t="str">
        <f t="shared" si="194"/>
        <v>►</v>
      </c>
      <c r="BS463" s="1024"/>
      <c r="BT463" s="1024"/>
      <c r="BU463" s="1024"/>
      <c r="BV463" s="1024"/>
      <c r="BW463" s="1024"/>
      <c r="CW463" s="3">
        <v>1</v>
      </c>
    </row>
    <row r="464" spans="12:101" ht="21" customHeight="1">
      <c r="L464" s="120" t="s">
        <v>16</v>
      </c>
      <c r="M464" s="34"/>
      <c r="N464" s="35"/>
      <c r="O464" s="34"/>
      <c r="P464" s="36"/>
      <c r="Q464" s="105"/>
      <c r="R464" s="125"/>
      <c r="S464" s="107"/>
      <c r="T464" s="108"/>
      <c r="U464" s="1290"/>
      <c r="W464" s="111"/>
      <c r="X464" s="112"/>
      <c r="Y464" s="122"/>
      <c r="Z464" s="114"/>
      <c r="AA464" s="127"/>
      <c r="AB464" s="116"/>
      <c r="AC464" s="139"/>
      <c r="AD464" s="1230" t="str">
        <f t="shared" si="188"/>
        <v>►</v>
      </c>
      <c r="AE464" s="1231" t="str">
        <f t="shared" si="193"/>
        <v/>
      </c>
      <c r="AF464" s="1232">
        <f t="shared" si="174"/>
        <v>0</v>
      </c>
      <c r="AG464" s="1252">
        <f t="shared" si="179"/>
        <v>0</v>
      </c>
      <c r="AH464" s="1234">
        <f t="shared" si="180"/>
        <v>0</v>
      </c>
      <c r="AI464" s="1235">
        <f t="shared" si="181"/>
        <v>0</v>
      </c>
      <c r="AJ464" s="1235">
        <f t="shared" si="191"/>
        <v>0</v>
      </c>
      <c r="AK464" s="1237">
        <f t="shared" si="175"/>
        <v>0</v>
      </c>
      <c r="AL464" s="1238">
        <f t="shared" si="192"/>
        <v>0</v>
      </c>
      <c r="AM464" s="1268"/>
      <c r="AN464" s="1240" t="str">
        <f t="shared" si="187"/>
        <v/>
      </c>
      <c r="AO464" s="1241">
        <f t="shared" si="182"/>
        <v>0</v>
      </c>
      <c r="AP464" s="1242">
        <f t="shared" si="176"/>
        <v>0</v>
      </c>
      <c r="AQ464" s="1269" cm="1">
        <f t="array" ref="AQ464">IF(AF464&lt;&gt;1,0,IF(OR(AO464="",N(AO464)&lt;=0.000000001),"",IF(OR(AI464="",N(AI464)&lt;=0.000000001),0,IF(ISNUMBER(AO464),IFERROR(_xlfn.LET(_xlpm.r,_xlfn.XLOOKUP(U464,$BD$15:$BD$62,ROW($BD$15:$BD$62),_xlfn.XLOOKUP(U464,$BE$15:$BE$62,ROW($BE$15:$BE$62),_xlfn.XLOOKUP(U464,$BF$15:$BF$62,ROW($BF$15:$BF$62),""))),_xlpm.p,_xlpm.r-MIN(ROW($BD$15:$BD$62))+1,_xlpm.f,INDEX($BG$15:$BG$62,_xlpm.p),_xlpm.u,INDEX($BH$15:$BH$62,_xlpm.p),_xlpm.s,INDEX($BJ$15:$BJ$62,_xlpm.p),_xlpm.q,N(AO464)/_xlpm.f,IF(_xlpm.q&gt;=_xlpm.s,ROUND(_xlpm.q,1)&amp;" "&amp;U464&amp;" = "&amp;ROUND(_xlpm.q*_xlpm.f,1)&amp;" "&amp;_xlpm.u,ROUND(_xlpm.q,1)&amp;" "&amp;U464)),""),""))))</f>
        <v>0</v>
      </c>
      <c r="AR464" s="1259"/>
      <c r="AS464" s="1241">
        <f t="shared" si="189"/>
        <v>0</v>
      </c>
      <c r="AT464" s="1242" t="str">
        <f t="shared" si="183"/>
        <v/>
      </c>
      <c r="AU464" s="1245">
        <f t="shared" si="186"/>
        <v>0</v>
      </c>
      <c r="AV464" s="1246" t="str">
        <f t="shared" si="184"/>
        <v/>
      </c>
      <c r="AW464" s="1247"/>
      <c r="AX464" s="1248">
        <f t="shared" si="177"/>
        <v>0</v>
      </c>
      <c r="AY464" s="1249" t="str">
        <f t="shared" si="190"/>
        <v/>
      </c>
      <c r="AZ464" s="276" t="s">
        <v>22</v>
      </c>
      <c r="BA464" s="1221">
        <f t="shared" si="178"/>
        <v>0</v>
      </c>
      <c r="BB464" s="1222">
        <f t="shared" si="185"/>
        <v>0</v>
      </c>
      <c r="BC464"/>
      <c r="BD464" s="877"/>
      <c r="BE464" s="877"/>
      <c r="BF464" s="877"/>
      <c r="BG464" s="877"/>
      <c r="BH464" s="877"/>
      <c r="BI464" s="877"/>
      <c r="BJ464" s="877"/>
      <c r="BK464" s="877"/>
      <c r="BR464" s="1153" t="str">
        <f t="shared" si="194"/>
        <v>►</v>
      </c>
      <c r="BS464" s="1024"/>
      <c r="BT464" s="1024"/>
      <c r="BU464" s="1024"/>
      <c r="BV464" s="1024"/>
      <c r="BW464" s="1024"/>
      <c r="CW464" s="3">
        <v>1</v>
      </c>
    </row>
    <row r="465" spans="12:101" ht="21" customHeight="1">
      <c r="L465" s="120" t="s">
        <v>16</v>
      </c>
      <c r="M465" s="34"/>
      <c r="N465" s="35"/>
      <c r="O465" s="34"/>
      <c r="P465" s="36"/>
      <c r="Q465" s="105"/>
      <c r="R465" s="125"/>
      <c r="S465" s="107"/>
      <c r="T465" s="108"/>
      <c r="U465" s="1290"/>
      <c r="W465" s="111"/>
      <c r="X465" s="112"/>
      <c r="Y465" s="122"/>
      <c r="Z465" s="114"/>
      <c r="AA465" s="127"/>
      <c r="AB465" s="116"/>
      <c r="AC465" s="139"/>
      <c r="AD465" s="1230" t="str">
        <f t="shared" si="188"/>
        <v>►</v>
      </c>
      <c r="AE465" s="1231" t="str">
        <f t="shared" si="193"/>
        <v/>
      </c>
      <c r="AF465" s="1232">
        <f t="shared" si="174"/>
        <v>0</v>
      </c>
      <c r="AG465" s="1252">
        <f t="shared" si="179"/>
        <v>0</v>
      </c>
      <c r="AH465" s="1234">
        <f t="shared" si="180"/>
        <v>0</v>
      </c>
      <c r="AI465" s="1235">
        <f t="shared" si="181"/>
        <v>0</v>
      </c>
      <c r="AJ465" s="1235">
        <f t="shared" si="191"/>
        <v>0</v>
      </c>
      <c r="AK465" s="1253">
        <f t="shared" si="175"/>
        <v>0</v>
      </c>
      <c r="AL465" s="1254">
        <f t="shared" si="192"/>
        <v>0</v>
      </c>
      <c r="AM465" s="1268"/>
      <c r="AN465" s="1255" t="str">
        <f t="shared" si="187"/>
        <v/>
      </c>
      <c r="AO465" s="1256">
        <f t="shared" si="182"/>
        <v>0</v>
      </c>
      <c r="AP465" s="1257">
        <f t="shared" si="176"/>
        <v>0</v>
      </c>
      <c r="AQ465" s="1271" cm="1">
        <f t="array" ref="AQ465">IF(AF465&lt;&gt;1,0,IF(OR(AO465="",N(AO465)&lt;=0.000000001),"",IF(OR(AI465="",N(AI465)&lt;=0.000000001),0,IF(ISNUMBER(AO465),IFERROR(_xlfn.LET(_xlpm.r,_xlfn.XLOOKUP(U465,$BD$15:$BD$62,ROW($BD$15:$BD$62),_xlfn.XLOOKUP(U465,$BE$15:$BE$62,ROW($BE$15:$BE$62),_xlfn.XLOOKUP(U465,$BF$15:$BF$62,ROW($BF$15:$BF$62),""))),_xlpm.p,_xlpm.r-MIN(ROW($BD$15:$BD$62))+1,_xlpm.f,INDEX($BG$15:$BG$62,_xlpm.p),_xlpm.u,INDEX($BH$15:$BH$62,_xlpm.p),_xlpm.s,INDEX($BJ$15:$BJ$62,_xlpm.p),_xlpm.q,N(AO465)/_xlpm.f,IF(_xlpm.q&gt;=_xlpm.s,ROUND(_xlpm.q,1)&amp;" "&amp;U465&amp;" = "&amp;ROUND(_xlpm.q*_xlpm.f,1)&amp;" "&amp;_xlpm.u,ROUND(_xlpm.q,1)&amp;" "&amp;U465)),""),""))))</f>
        <v>0</v>
      </c>
      <c r="AR465" s="1259"/>
      <c r="AS465" s="1256">
        <f t="shared" si="189"/>
        <v>0</v>
      </c>
      <c r="AT465" s="1257" t="str">
        <f t="shared" si="183"/>
        <v/>
      </c>
      <c r="AU465" s="1260">
        <f t="shared" si="186"/>
        <v>0</v>
      </c>
      <c r="AV465" s="1261" t="str">
        <f t="shared" si="184"/>
        <v/>
      </c>
      <c r="AW465" s="1247"/>
      <c r="AX465" s="1262">
        <f t="shared" si="177"/>
        <v>0</v>
      </c>
      <c r="AY465" s="1249" t="str">
        <f t="shared" si="190"/>
        <v/>
      </c>
      <c r="AZ465" s="276" t="s">
        <v>22</v>
      </c>
      <c r="BA465" s="1221">
        <f t="shared" si="178"/>
        <v>0</v>
      </c>
      <c r="BB465" s="1222">
        <f t="shared" si="185"/>
        <v>0</v>
      </c>
      <c r="BC465"/>
      <c r="BD465" s="877"/>
      <c r="BE465" s="877"/>
      <c r="BF465" s="877"/>
      <c r="BG465" s="877"/>
      <c r="BH465" s="877"/>
      <c r="BI465" s="877"/>
      <c r="BJ465" s="877"/>
      <c r="BK465" s="877"/>
      <c r="BR465" s="1153" t="str">
        <f t="shared" si="194"/>
        <v>►</v>
      </c>
      <c r="BS465" s="1024"/>
      <c r="BT465" s="1024"/>
      <c r="BU465" s="1024"/>
      <c r="BV465" s="1024"/>
      <c r="BW465" s="1024"/>
      <c r="CW465" s="3">
        <v>1</v>
      </c>
    </row>
    <row r="466" spans="12:101" ht="21" customHeight="1">
      <c r="L466" s="120" t="s">
        <v>16</v>
      </c>
      <c r="M466" s="34"/>
      <c r="N466" s="35"/>
      <c r="O466" s="34"/>
      <c r="P466" s="36"/>
      <c r="Q466" s="105"/>
      <c r="R466" s="125"/>
      <c r="S466" s="107"/>
      <c r="T466" s="108"/>
      <c r="U466" s="1290"/>
      <c r="W466" s="111"/>
      <c r="X466" s="112"/>
      <c r="Y466" s="122"/>
      <c r="Z466" s="114"/>
      <c r="AA466" s="127"/>
      <c r="AB466" s="116"/>
      <c r="AC466" s="139"/>
      <c r="AD466" s="1230" t="str">
        <f t="shared" si="188"/>
        <v>►</v>
      </c>
      <c r="AE466" s="1231" t="str">
        <f t="shared" si="193"/>
        <v/>
      </c>
      <c r="AF466" s="1232">
        <f t="shared" si="174"/>
        <v>0</v>
      </c>
      <c r="AG466" s="1252">
        <f t="shared" si="179"/>
        <v>0</v>
      </c>
      <c r="AH466" s="1234">
        <f t="shared" si="180"/>
        <v>0</v>
      </c>
      <c r="AI466" s="1235">
        <f t="shared" si="181"/>
        <v>0</v>
      </c>
      <c r="AJ466" s="1235">
        <f t="shared" si="191"/>
        <v>0</v>
      </c>
      <c r="AK466" s="1237">
        <f t="shared" si="175"/>
        <v>0</v>
      </c>
      <c r="AL466" s="1238">
        <f t="shared" si="192"/>
        <v>0</v>
      </c>
      <c r="AM466" s="1268"/>
      <c r="AN466" s="1240" t="str">
        <f t="shared" si="187"/>
        <v/>
      </c>
      <c r="AO466" s="1241">
        <f t="shared" si="182"/>
        <v>0</v>
      </c>
      <c r="AP466" s="1242">
        <f t="shared" si="176"/>
        <v>0</v>
      </c>
      <c r="AQ466" s="1269" cm="1">
        <f t="array" ref="AQ466">IF(AF466&lt;&gt;1,0,IF(OR(AO466="",N(AO466)&lt;=0.000000001),"",IF(OR(AI466="",N(AI466)&lt;=0.000000001),0,IF(ISNUMBER(AO466),IFERROR(_xlfn.LET(_xlpm.r,_xlfn.XLOOKUP(U466,$BD$15:$BD$62,ROW($BD$15:$BD$62),_xlfn.XLOOKUP(U466,$BE$15:$BE$62,ROW($BE$15:$BE$62),_xlfn.XLOOKUP(U466,$BF$15:$BF$62,ROW($BF$15:$BF$62),""))),_xlpm.p,_xlpm.r-MIN(ROW($BD$15:$BD$62))+1,_xlpm.f,INDEX($BG$15:$BG$62,_xlpm.p),_xlpm.u,INDEX($BH$15:$BH$62,_xlpm.p),_xlpm.s,INDEX($BJ$15:$BJ$62,_xlpm.p),_xlpm.q,N(AO466)/_xlpm.f,IF(_xlpm.q&gt;=_xlpm.s,ROUND(_xlpm.q,1)&amp;" "&amp;U466&amp;" = "&amp;ROUND(_xlpm.q*_xlpm.f,1)&amp;" "&amp;_xlpm.u,ROUND(_xlpm.q,1)&amp;" "&amp;U466)),""),""))))</f>
        <v>0</v>
      </c>
      <c r="AR466" s="1259"/>
      <c r="AS466" s="1241">
        <f t="shared" si="189"/>
        <v>0</v>
      </c>
      <c r="AT466" s="1242" t="str">
        <f t="shared" si="183"/>
        <v/>
      </c>
      <c r="AU466" s="1245">
        <f t="shared" si="186"/>
        <v>0</v>
      </c>
      <c r="AV466" s="1246" t="str">
        <f t="shared" si="184"/>
        <v/>
      </c>
      <c r="AW466" s="1247"/>
      <c r="AX466" s="1248">
        <f t="shared" si="177"/>
        <v>0</v>
      </c>
      <c r="AY466" s="1249" t="str">
        <f t="shared" si="190"/>
        <v/>
      </c>
      <c r="AZ466" s="276" t="s">
        <v>22</v>
      </c>
      <c r="BA466" s="1221">
        <f t="shared" si="178"/>
        <v>0</v>
      </c>
      <c r="BB466" s="1222">
        <f t="shared" si="185"/>
        <v>0</v>
      </c>
      <c r="BC466"/>
      <c r="BD466" s="877"/>
      <c r="BE466" s="877"/>
      <c r="BF466" s="877"/>
      <c r="BG466" s="877"/>
      <c r="BH466" s="877"/>
      <c r="BI466" s="877"/>
      <c r="BJ466" s="877"/>
      <c r="BK466" s="877"/>
      <c r="BR466" s="1153" t="str">
        <f t="shared" si="194"/>
        <v>►</v>
      </c>
      <c r="BS466" s="1024"/>
      <c r="BT466" s="1024"/>
      <c r="BU466" s="1024"/>
      <c r="BV466" s="1024"/>
      <c r="BW466" s="1024"/>
      <c r="CW466" s="3">
        <v>1</v>
      </c>
    </row>
    <row r="467" spans="12:101" ht="21" customHeight="1">
      <c r="L467" s="120" t="s">
        <v>16</v>
      </c>
      <c r="M467" s="34"/>
      <c r="N467" s="35"/>
      <c r="O467" s="34"/>
      <c r="P467" s="36"/>
      <c r="Q467" s="105"/>
      <c r="R467" s="125"/>
      <c r="S467" s="107"/>
      <c r="T467" s="108"/>
      <c r="U467" s="1290"/>
      <c r="W467" s="111"/>
      <c r="X467" s="112"/>
      <c r="Y467" s="122"/>
      <c r="Z467" s="114"/>
      <c r="AA467" s="127"/>
      <c r="AB467" s="116"/>
      <c r="AC467" s="139"/>
      <c r="AD467" s="1230" t="str">
        <f t="shared" si="188"/>
        <v>►</v>
      </c>
      <c r="AE467" s="1231" t="str">
        <f t="shared" si="193"/>
        <v/>
      </c>
      <c r="AF467" s="1232">
        <f t="shared" si="174"/>
        <v>0</v>
      </c>
      <c r="AG467" s="1252">
        <f t="shared" si="179"/>
        <v>0</v>
      </c>
      <c r="AH467" s="1234">
        <f t="shared" si="180"/>
        <v>0</v>
      </c>
      <c r="AI467" s="1235">
        <f t="shared" si="181"/>
        <v>0</v>
      </c>
      <c r="AJ467" s="1235">
        <f t="shared" si="191"/>
        <v>0</v>
      </c>
      <c r="AK467" s="1253">
        <f t="shared" si="175"/>
        <v>0</v>
      </c>
      <c r="AL467" s="1254">
        <f t="shared" si="192"/>
        <v>0</v>
      </c>
      <c r="AM467" s="1268"/>
      <c r="AN467" s="1255" t="str">
        <f t="shared" si="187"/>
        <v/>
      </c>
      <c r="AO467" s="1256">
        <f t="shared" si="182"/>
        <v>0</v>
      </c>
      <c r="AP467" s="1257">
        <f t="shared" si="176"/>
        <v>0</v>
      </c>
      <c r="AQ467" s="1271" cm="1">
        <f t="array" ref="AQ467">IF(AF467&lt;&gt;1,0,IF(OR(AO467="",N(AO467)&lt;=0.000000001),"",IF(OR(AI467="",N(AI467)&lt;=0.000000001),0,IF(ISNUMBER(AO467),IFERROR(_xlfn.LET(_xlpm.r,_xlfn.XLOOKUP(U467,$BD$15:$BD$62,ROW($BD$15:$BD$62),_xlfn.XLOOKUP(U467,$BE$15:$BE$62,ROW($BE$15:$BE$62),_xlfn.XLOOKUP(U467,$BF$15:$BF$62,ROW($BF$15:$BF$62),""))),_xlpm.p,_xlpm.r-MIN(ROW($BD$15:$BD$62))+1,_xlpm.f,INDEX($BG$15:$BG$62,_xlpm.p),_xlpm.u,INDEX($BH$15:$BH$62,_xlpm.p),_xlpm.s,INDEX($BJ$15:$BJ$62,_xlpm.p),_xlpm.q,N(AO467)/_xlpm.f,IF(_xlpm.q&gt;=_xlpm.s,ROUND(_xlpm.q,1)&amp;" "&amp;U467&amp;" = "&amp;ROUND(_xlpm.q*_xlpm.f,1)&amp;" "&amp;_xlpm.u,ROUND(_xlpm.q,1)&amp;" "&amp;U467)),""),""))))</f>
        <v>0</v>
      </c>
      <c r="AR467" s="1259"/>
      <c r="AS467" s="1256">
        <f t="shared" si="189"/>
        <v>0</v>
      </c>
      <c r="AT467" s="1257" t="str">
        <f t="shared" si="183"/>
        <v/>
      </c>
      <c r="AU467" s="1260">
        <f t="shared" si="186"/>
        <v>0</v>
      </c>
      <c r="AV467" s="1261" t="str">
        <f t="shared" si="184"/>
        <v/>
      </c>
      <c r="AW467" s="1247"/>
      <c r="AX467" s="1262">
        <f t="shared" si="177"/>
        <v>0</v>
      </c>
      <c r="AY467" s="1249" t="str">
        <f t="shared" si="190"/>
        <v/>
      </c>
      <c r="AZ467" s="276" t="s">
        <v>22</v>
      </c>
      <c r="BA467" s="1221">
        <f t="shared" si="178"/>
        <v>0</v>
      </c>
      <c r="BB467" s="1222">
        <f t="shared" si="185"/>
        <v>0</v>
      </c>
      <c r="BC467"/>
      <c r="BD467" s="877"/>
      <c r="BE467" s="877"/>
      <c r="BF467" s="877"/>
      <c r="BG467" s="877"/>
      <c r="BH467" s="877"/>
      <c r="BI467" s="877"/>
      <c r="BJ467" s="877"/>
      <c r="BK467" s="877"/>
      <c r="BR467" s="1153" t="str">
        <f t="shared" si="194"/>
        <v>►</v>
      </c>
      <c r="BS467" s="1024"/>
      <c r="BT467" s="1024"/>
      <c r="BU467" s="1024"/>
      <c r="BV467" s="1024"/>
      <c r="BW467" s="1024"/>
      <c r="CW467" s="3">
        <v>1</v>
      </c>
    </row>
    <row r="468" spans="12:101" ht="21" customHeight="1">
      <c r="L468" s="120" t="s">
        <v>16</v>
      </c>
      <c r="M468" s="34"/>
      <c r="N468" s="35"/>
      <c r="O468" s="34"/>
      <c r="P468" s="36"/>
      <c r="Q468" s="105"/>
      <c r="R468" s="125"/>
      <c r="S468" s="107"/>
      <c r="T468" s="108"/>
      <c r="U468" s="1290"/>
      <c r="W468" s="111"/>
      <c r="X468" s="112"/>
      <c r="Y468" s="122"/>
      <c r="Z468" s="114"/>
      <c r="AA468" s="127"/>
      <c r="AB468" s="116"/>
      <c r="AC468" s="139"/>
      <c r="AD468" s="1230" t="str">
        <f t="shared" si="188"/>
        <v>►</v>
      </c>
      <c r="AE468" s="1231" t="str">
        <f t="shared" si="193"/>
        <v/>
      </c>
      <c r="AF468" s="1232">
        <f t="shared" si="174"/>
        <v>0</v>
      </c>
      <c r="AG468" s="1252">
        <f t="shared" si="179"/>
        <v>0</v>
      </c>
      <c r="AH468" s="1234">
        <f t="shared" si="180"/>
        <v>0</v>
      </c>
      <c r="AI468" s="1235">
        <f t="shared" si="181"/>
        <v>0</v>
      </c>
      <c r="AJ468" s="1235">
        <f t="shared" si="191"/>
        <v>0</v>
      </c>
      <c r="AK468" s="1237">
        <f t="shared" si="175"/>
        <v>0</v>
      </c>
      <c r="AL468" s="1238">
        <f t="shared" si="192"/>
        <v>0</v>
      </c>
      <c r="AM468" s="1268"/>
      <c r="AN468" s="1240" t="str">
        <f t="shared" si="187"/>
        <v/>
      </c>
      <c r="AO468" s="1241">
        <f t="shared" si="182"/>
        <v>0</v>
      </c>
      <c r="AP468" s="1242">
        <f t="shared" si="176"/>
        <v>0</v>
      </c>
      <c r="AQ468" s="1269" cm="1">
        <f t="array" ref="AQ468">IF(AF468&lt;&gt;1,0,IF(OR(AO468="",N(AO468)&lt;=0.000000001),"",IF(OR(AI468="",N(AI468)&lt;=0.000000001),0,IF(ISNUMBER(AO468),IFERROR(_xlfn.LET(_xlpm.r,_xlfn.XLOOKUP(U468,$BD$15:$BD$62,ROW($BD$15:$BD$62),_xlfn.XLOOKUP(U468,$BE$15:$BE$62,ROW($BE$15:$BE$62),_xlfn.XLOOKUP(U468,$BF$15:$BF$62,ROW($BF$15:$BF$62),""))),_xlpm.p,_xlpm.r-MIN(ROW($BD$15:$BD$62))+1,_xlpm.f,INDEX($BG$15:$BG$62,_xlpm.p),_xlpm.u,INDEX($BH$15:$BH$62,_xlpm.p),_xlpm.s,INDEX($BJ$15:$BJ$62,_xlpm.p),_xlpm.q,N(AO468)/_xlpm.f,IF(_xlpm.q&gt;=_xlpm.s,ROUND(_xlpm.q,1)&amp;" "&amp;U468&amp;" = "&amp;ROUND(_xlpm.q*_xlpm.f,1)&amp;" "&amp;_xlpm.u,ROUND(_xlpm.q,1)&amp;" "&amp;U468)),""),""))))</f>
        <v>0</v>
      </c>
      <c r="AR468" s="1259"/>
      <c r="AS468" s="1241">
        <f t="shared" si="189"/>
        <v>0</v>
      </c>
      <c r="AT468" s="1242" t="str">
        <f t="shared" si="183"/>
        <v/>
      </c>
      <c r="AU468" s="1245">
        <f t="shared" si="186"/>
        <v>0</v>
      </c>
      <c r="AV468" s="1246" t="str">
        <f t="shared" si="184"/>
        <v/>
      </c>
      <c r="AW468" s="1247"/>
      <c r="AX468" s="1248">
        <f t="shared" si="177"/>
        <v>0</v>
      </c>
      <c r="AY468" s="1249" t="str">
        <f t="shared" si="190"/>
        <v/>
      </c>
      <c r="AZ468" s="276" t="s">
        <v>22</v>
      </c>
      <c r="BA468" s="1221">
        <f t="shared" si="178"/>
        <v>0</v>
      </c>
      <c r="BB468" s="1222">
        <f t="shared" si="185"/>
        <v>0</v>
      </c>
      <c r="BC468"/>
      <c r="BD468" s="877"/>
      <c r="BE468" s="877"/>
      <c r="BF468" s="877"/>
      <c r="BG468" s="877"/>
      <c r="BH468" s="877"/>
      <c r="BI468" s="877"/>
      <c r="BJ468" s="877"/>
      <c r="BK468" s="877"/>
      <c r="BR468" s="1153" t="str">
        <f t="shared" si="194"/>
        <v>►</v>
      </c>
      <c r="BS468" s="1024"/>
      <c r="BT468" s="1024"/>
      <c r="BU468" s="1024"/>
      <c r="BV468" s="1024"/>
      <c r="BW468" s="1024"/>
      <c r="CW468" s="3">
        <v>1</v>
      </c>
    </row>
    <row r="469" spans="12:101" ht="21" customHeight="1">
      <c r="L469" s="120" t="s">
        <v>16</v>
      </c>
      <c r="M469" s="34"/>
      <c r="N469" s="35"/>
      <c r="O469" s="34"/>
      <c r="P469" s="36"/>
      <c r="Q469" s="105"/>
      <c r="R469" s="125"/>
      <c r="S469" s="107"/>
      <c r="T469" s="108"/>
      <c r="U469" s="1290"/>
      <c r="W469" s="111"/>
      <c r="X469" s="112"/>
      <c r="Y469" s="122"/>
      <c r="Z469" s="114"/>
      <c r="AA469" s="127"/>
      <c r="AB469" s="116"/>
      <c r="AC469" s="139"/>
      <c r="AD469" s="1230" t="str">
        <f t="shared" si="188"/>
        <v>►</v>
      </c>
      <c r="AE469" s="1231" t="str">
        <f t="shared" si="193"/>
        <v/>
      </c>
      <c r="AF469" s="1232">
        <f t="shared" si="174"/>
        <v>0</v>
      </c>
      <c r="AG469" s="1252">
        <f t="shared" si="179"/>
        <v>0</v>
      </c>
      <c r="AH469" s="1234">
        <f t="shared" si="180"/>
        <v>0</v>
      </c>
      <c r="AI469" s="1235">
        <f t="shared" si="181"/>
        <v>0</v>
      </c>
      <c r="AJ469" s="1235">
        <f t="shared" si="191"/>
        <v>0</v>
      </c>
      <c r="AK469" s="1253">
        <f t="shared" si="175"/>
        <v>0</v>
      </c>
      <c r="AL469" s="1254">
        <f t="shared" si="192"/>
        <v>0</v>
      </c>
      <c r="AM469" s="1268"/>
      <c r="AN469" s="1255" t="str">
        <f t="shared" si="187"/>
        <v/>
      </c>
      <c r="AO469" s="1256">
        <f t="shared" si="182"/>
        <v>0</v>
      </c>
      <c r="AP469" s="1257">
        <f t="shared" si="176"/>
        <v>0</v>
      </c>
      <c r="AQ469" s="1271" cm="1">
        <f t="array" ref="AQ469">IF(AF469&lt;&gt;1,0,IF(OR(AO469="",N(AO469)&lt;=0.000000001),"",IF(OR(AI469="",N(AI469)&lt;=0.000000001),0,IF(ISNUMBER(AO469),IFERROR(_xlfn.LET(_xlpm.r,_xlfn.XLOOKUP(U469,$BD$15:$BD$62,ROW($BD$15:$BD$62),_xlfn.XLOOKUP(U469,$BE$15:$BE$62,ROW($BE$15:$BE$62),_xlfn.XLOOKUP(U469,$BF$15:$BF$62,ROW($BF$15:$BF$62),""))),_xlpm.p,_xlpm.r-MIN(ROW($BD$15:$BD$62))+1,_xlpm.f,INDEX($BG$15:$BG$62,_xlpm.p),_xlpm.u,INDEX($BH$15:$BH$62,_xlpm.p),_xlpm.s,INDEX($BJ$15:$BJ$62,_xlpm.p),_xlpm.q,N(AO469)/_xlpm.f,IF(_xlpm.q&gt;=_xlpm.s,ROUND(_xlpm.q,1)&amp;" "&amp;U469&amp;" = "&amp;ROUND(_xlpm.q*_xlpm.f,1)&amp;" "&amp;_xlpm.u,ROUND(_xlpm.q,1)&amp;" "&amp;U469)),""),""))))</f>
        <v>0</v>
      </c>
      <c r="AR469" s="1259"/>
      <c r="AS469" s="1256">
        <f t="shared" si="189"/>
        <v>0</v>
      </c>
      <c r="AT469" s="1257" t="str">
        <f t="shared" si="183"/>
        <v/>
      </c>
      <c r="AU469" s="1260">
        <f t="shared" si="186"/>
        <v>0</v>
      </c>
      <c r="AV469" s="1261" t="str">
        <f t="shared" si="184"/>
        <v/>
      </c>
      <c r="AW469" s="1247"/>
      <c r="AX469" s="1262">
        <f t="shared" si="177"/>
        <v>0</v>
      </c>
      <c r="AY469" s="1249" t="str">
        <f t="shared" si="190"/>
        <v/>
      </c>
      <c r="AZ469" s="276" t="s">
        <v>22</v>
      </c>
      <c r="BA469" s="1221">
        <f t="shared" si="178"/>
        <v>0</v>
      </c>
      <c r="BB469" s="1222">
        <f t="shared" si="185"/>
        <v>0</v>
      </c>
      <c r="BC469"/>
      <c r="BD469" s="877"/>
      <c r="BE469" s="877"/>
      <c r="BF469" s="877"/>
      <c r="BG469" s="877"/>
      <c r="BH469" s="877"/>
      <c r="BI469" s="877"/>
      <c r="BJ469" s="877"/>
      <c r="BK469" s="877"/>
      <c r="BR469" s="1153" t="str">
        <f t="shared" si="194"/>
        <v>►</v>
      </c>
      <c r="BS469" s="1024"/>
      <c r="BT469" s="1024"/>
      <c r="BU469" s="1024"/>
      <c r="BV469" s="1024"/>
      <c r="BW469" s="1024"/>
      <c r="CW469" s="3">
        <v>1</v>
      </c>
    </row>
    <row r="470" spans="12:101" ht="21" customHeight="1">
      <c r="L470" s="120" t="s">
        <v>16</v>
      </c>
      <c r="M470" s="34"/>
      <c r="N470" s="35"/>
      <c r="O470" s="34"/>
      <c r="P470" s="36"/>
      <c r="Q470" s="105"/>
      <c r="R470" s="125"/>
      <c r="S470" s="107"/>
      <c r="T470" s="108"/>
      <c r="U470" s="1290"/>
      <c r="W470" s="111"/>
      <c r="X470" s="112"/>
      <c r="Y470" s="122"/>
      <c r="Z470" s="114"/>
      <c r="AA470" s="127"/>
      <c r="AB470" s="116"/>
      <c r="AC470" s="139"/>
      <c r="AD470" s="1230" t="str">
        <f t="shared" si="188"/>
        <v>►</v>
      </c>
      <c r="AE470" s="1231" t="str">
        <f t="shared" si="193"/>
        <v/>
      </c>
      <c r="AF470" s="1232">
        <f t="shared" ref="AF470:AF533" si="195">N(AND(L470="A", COUNTIF($BD$15:$BF$62, TRIM(U470))&gt;0))</f>
        <v>0</v>
      </c>
      <c r="AG470" s="1252">
        <f t="shared" si="179"/>
        <v>0</v>
      </c>
      <c r="AH470" s="1234">
        <f t="shared" si="180"/>
        <v>0</v>
      </c>
      <c r="AI470" s="1235">
        <f t="shared" si="181"/>
        <v>0</v>
      </c>
      <c r="AJ470" s="1235">
        <f t="shared" si="191"/>
        <v>0</v>
      </c>
      <c r="AK470" s="1237">
        <f t="shared" ref="AK470:AK533" si="196">IF(AI470&gt;0,AM$9,0)</f>
        <v>0</v>
      </c>
      <c r="AL470" s="1238">
        <f t="shared" si="192"/>
        <v>0</v>
      </c>
      <c r="AM470" s="1268"/>
      <c r="AN470" s="1240" t="str">
        <f t="shared" si="187"/>
        <v/>
      </c>
      <c r="AO470" s="1241">
        <f t="shared" si="182"/>
        <v>0</v>
      </c>
      <c r="AP470" s="1242">
        <f t="shared" ref="AP470:AP533" si="197">IF(AF470=1,IF(OR(AO470="",N(AO470)&lt;=0.000000001),"",_xlfn.XLOOKUP(U470,$BD$15:$BD$62,$BH$15:$BH$62,_xlfn.XLOOKUP(U470,$BE$15:$BE$62,$BH$15:$BH$62,_xlfn.XLOOKUP(U470,$BF$15:$BF$62,$BH$15:$BH$62,"")))),0)</f>
        <v>0</v>
      </c>
      <c r="AQ470" s="1269" cm="1">
        <f t="array" ref="AQ470">IF(AF470&lt;&gt;1,0,IF(OR(AO470="",N(AO470)&lt;=0.000000001),"",IF(OR(AI470="",N(AI470)&lt;=0.000000001),0,IF(ISNUMBER(AO470),IFERROR(_xlfn.LET(_xlpm.r,_xlfn.XLOOKUP(U470,$BD$15:$BD$62,ROW($BD$15:$BD$62),_xlfn.XLOOKUP(U470,$BE$15:$BE$62,ROW($BE$15:$BE$62),_xlfn.XLOOKUP(U470,$BF$15:$BF$62,ROW($BF$15:$BF$62),""))),_xlpm.p,_xlpm.r-MIN(ROW($BD$15:$BD$62))+1,_xlpm.f,INDEX($BG$15:$BG$62,_xlpm.p),_xlpm.u,INDEX($BH$15:$BH$62,_xlpm.p),_xlpm.s,INDEX($BJ$15:$BJ$62,_xlpm.p),_xlpm.q,N(AO470)/_xlpm.f,IF(_xlpm.q&gt;=_xlpm.s,ROUND(_xlpm.q,1)&amp;" "&amp;U470&amp;" = "&amp;ROUND(_xlpm.q*_xlpm.f,1)&amp;" "&amp;_xlpm.u,ROUND(_xlpm.q,1)&amp;" "&amp;U470)),""),""))))</f>
        <v>0</v>
      </c>
      <c r="AR470" s="1259"/>
      <c r="AS470" s="1241">
        <f t="shared" si="189"/>
        <v>0</v>
      </c>
      <c r="AT470" s="1242" t="str">
        <f t="shared" si="183"/>
        <v/>
      </c>
      <c r="AU470" s="1245">
        <f t="shared" si="186"/>
        <v>0</v>
      </c>
      <c r="AV470" s="1246" t="str">
        <f t="shared" si="184"/>
        <v/>
      </c>
      <c r="AW470" s="1247"/>
      <c r="AX470" s="1248">
        <f t="shared" ref="AX470:AX533" si="198">IF(AI470=0,0,IF(OR(ISBLANK(AW470),ISTEXT(AU470)),0,(IF(AO470=0,Q470,AO470)*AW470)))</f>
        <v>0</v>
      </c>
      <c r="AY470" s="1249" t="str">
        <f t="shared" si="190"/>
        <v/>
      </c>
      <c r="AZ470" s="276" t="s">
        <v>22</v>
      </c>
      <c r="BA470" s="1221">
        <f t="shared" ref="BA470:BA533" si="199">IFERROR(_xlfn.LET(_xlpm.EPS,0.000000001,_xlpm.b,Q470/AI470,IF(ISNUMBER(AM470),_xlpm.b*AM470,IF(OR(ISBLANK(AM470),AM470=""),_xlpm.b*AK470,IF(AND(BB470=0,ISNUMBER(Q470)),_xlpm.b/AK470,0)))),0)</f>
        <v>0</v>
      </c>
      <c r="BB470" s="1222">
        <f t="shared" si="185"/>
        <v>0</v>
      </c>
      <c r="BC470"/>
      <c r="BD470" s="877"/>
      <c r="BE470" s="877"/>
      <c r="BF470" s="877"/>
      <c r="BG470" s="877"/>
      <c r="BH470" s="877"/>
      <c r="BI470" s="877"/>
      <c r="BJ470" s="877"/>
      <c r="BK470" s="877"/>
      <c r="BR470" s="1153" t="str">
        <f t="shared" si="194"/>
        <v>►</v>
      </c>
      <c r="BS470" s="1024"/>
      <c r="BT470" s="1024"/>
      <c r="BU470" s="1024"/>
      <c r="BV470" s="1024"/>
      <c r="BW470" s="1024"/>
      <c r="CW470" s="3">
        <v>1</v>
      </c>
    </row>
    <row r="471" spans="12:101" ht="21" customHeight="1">
      <c r="L471" s="120" t="s">
        <v>16</v>
      </c>
      <c r="M471" s="34"/>
      <c r="N471" s="35"/>
      <c r="O471" s="34"/>
      <c r="P471" s="36"/>
      <c r="Q471" s="105"/>
      <c r="R471" s="125"/>
      <c r="S471" s="107"/>
      <c r="T471" s="108"/>
      <c r="U471" s="1290"/>
      <c r="W471" s="111"/>
      <c r="X471" s="112"/>
      <c r="Y471" s="122"/>
      <c r="Z471" s="114"/>
      <c r="AA471" s="127"/>
      <c r="AB471" s="116"/>
      <c r="AC471" s="139"/>
      <c r="AD471" s="1230" t="str">
        <f t="shared" si="188"/>
        <v>►</v>
      </c>
      <c r="AE471" s="1231" t="str">
        <f t="shared" si="193"/>
        <v/>
      </c>
      <c r="AF471" s="1232">
        <f t="shared" si="195"/>
        <v>0</v>
      </c>
      <c r="AG471" s="1252">
        <f t="shared" ref="AG471:AG534" si="200">IF(AF471=1,Z471,0)</f>
        <v>0</v>
      </c>
      <c r="AH471" s="1234">
        <f t="shared" ref="AH471:AH534" si="201">IF(AF471=1,IF(AG471&gt;0,"Kg",0),0)</f>
        <v>0</v>
      </c>
      <c r="AI471" s="1235">
        <f t="shared" ref="AI471:AI534" si="202">IF(AF471=1,N471,0)</f>
        <v>0</v>
      </c>
      <c r="AJ471" s="1235">
        <f t="shared" si="191"/>
        <v>0</v>
      </c>
      <c r="AK471" s="1253">
        <f t="shared" si="196"/>
        <v>0</v>
      </c>
      <c r="AL471" s="1254">
        <f t="shared" si="192"/>
        <v>0</v>
      </c>
      <c r="AM471" s="1268"/>
      <c r="AN471" s="1255" t="str">
        <f t="shared" si="187"/>
        <v/>
      </c>
      <c r="AO471" s="1256">
        <f t="shared" ref="AO471:AO534" si="203">IF(TRIM(AH471)&lt;&gt;"Kg",0,N(AG471)*N(BB471))</f>
        <v>0</v>
      </c>
      <c r="AP471" s="1257">
        <f t="shared" si="197"/>
        <v>0</v>
      </c>
      <c r="AQ471" s="1271" cm="1">
        <f t="array" ref="AQ471">IF(AF471&lt;&gt;1,0,IF(OR(AO471="",N(AO471)&lt;=0.000000001),"",IF(OR(AI471="",N(AI471)&lt;=0.000000001),0,IF(ISNUMBER(AO471),IFERROR(_xlfn.LET(_xlpm.r,_xlfn.XLOOKUP(U471,$BD$15:$BD$62,ROW($BD$15:$BD$62),_xlfn.XLOOKUP(U471,$BE$15:$BE$62,ROW($BE$15:$BE$62),_xlfn.XLOOKUP(U471,$BF$15:$BF$62,ROW($BF$15:$BF$62),""))),_xlpm.p,_xlpm.r-MIN(ROW($BD$15:$BD$62))+1,_xlpm.f,INDEX($BG$15:$BG$62,_xlpm.p),_xlpm.u,INDEX($BH$15:$BH$62,_xlpm.p),_xlpm.s,INDEX($BJ$15:$BJ$62,_xlpm.p),_xlpm.q,N(AO471)/_xlpm.f,IF(_xlpm.q&gt;=_xlpm.s,ROUND(_xlpm.q,1)&amp;" "&amp;U471&amp;" = "&amp;ROUND(_xlpm.q*_xlpm.f,1)&amp;" "&amp;_xlpm.u,ROUND(_xlpm.q,1)&amp;" "&amp;U471)),""),""))))</f>
        <v>0</v>
      </c>
      <c r="AR471" s="1259"/>
      <c r="AS471" s="1256">
        <f t="shared" si="189"/>
        <v>0</v>
      </c>
      <c r="AT471" s="1257" t="str">
        <f t="shared" ref="AT471:AT534" si="204">IF(AF471=1,AP471,"")</f>
        <v/>
      </c>
      <c r="AU471" s="1260">
        <f t="shared" si="186"/>
        <v>0</v>
      </c>
      <c r="AV471" s="1261" t="str">
        <f t="shared" ref="AV471:AV534" si="205">IF(AF471=1,IF(N(AU471)&gt;0.000000001,R471,""),"")</f>
        <v/>
      </c>
      <c r="AW471" s="1247"/>
      <c r="AX471" s="1262">
        <f t="shared" si="198"/>
        <v>0</v>
      </c>
      <c r="AY471" s="1249" t="str">
        <f t="shared" si="190"/>
        <v/>
      </c>
      <c r="AZ471" s="276" t="s">
        <v>22</v>
      </c>
      <c r="BA471" s="1221">
        <f t="shared" si="199"/>
        <v>0</v>
      </c>
      <c r="BB471" s="1222">
        <f t="shared" ref="BB471:BB536" si="206">IF(AG471&gt;0,IFERROR(IF(OR(ISBLANK(AM471),AM471=""),AK471,AM471)/AI471,0),0)</f>
        <v>0</v>
      </c>
      <c r="BC471"/>
      <c r="BD471" s="877"/>
      <c r="BE471" s="877"/>
      <c r="BF471" s="877"/>
      <c r="BG471" s="877"/>
      <c r="BH471" s="877"/>
      <c r="BI471" s="877"/>
      <c r="BJ471" s="877"/>
      <c r="BK471" s="877"/>
      <c r="BR471" s="1153" t="str">
        <f t="shared" si="194"/>
        <v>►</v>
      </c>
      <c r="BS471" s="1024"/>
      <c r="BT471" s="1024"/>
      <c r="BU471" s="1024"/>
      <c r="BV471" s="1024"/>
      <c r="BW471" s="1024"/>
      <c r="CW471" s="3">
        <v>1</v>
      </c>
    </row>
    <row r="472" spans="12:101" ht="21" customHeight="1">
      <c r="L472" s="120" t="s">
        <v>16</v>
      </c>
      <c r="M472" s="34"/>
      <c r="N472" s="35"/>
      <c r="O472" s="34"/>
      <c r="P472" s="36"/>
      <c r="Q472" s="105"/>
      <c r="R472" s="125"/>
      <c r="S472" s="107"/>
      <c r="T472" s="108"/>
      <c r="U472" s="1290"/>
      <c r="W472" s="111"/>
      <c r="X472" s="112"/>
      <c r="Y472" s="122"/>
      <c r="Z472" s="114"/>
      <c r="AA472" s="127"/>
      <c r="AB472" s="116"/>
      <c r="AC472" s="139"/>
      <c r="AD472" s="1230" t="str">
        <f t="shared" si="188"/>
        <v>►</v>
      </c>
      <c r="AE472" s="1231" t="str">
        <f t="shared" si="193"/>
        <v/>
      </c>
      <c r="AF472" s="1232">
        <f t="shared" si="195"/>
        <v>0</v>
      </c>
      <c r="AG472" s="1252">
        <f t="shared" si="200"/>
        <v>0</v>
      </c>
      <c r="AH472" s="1234">
        <f t="shared" si="201"/>
        <v>0</v>
      </c>
      <c r="AI472" s="1235">
        <f t="shared" si="202"/>
        <v>0</v>
      </c>
      <c r="AJ472" s="1235">
        <f t="shared" si="191"/>
        <v>0</v>
      </c>
      <c r="AK472" s="1237">
        <f t="shared" si="196"/>
        <v>0</v>
      </c>
      <c r="AL472" s="1238">
        <f t="shared" si="192"/>
        <v>0</v>
      </c>
      <c r="AM472" s="1268"/>
      <c r="AN472" s="1240" t="str">
        <f t="shared" si="187"/>
        <v/>
      </c>
      <c r="AO472" s="1241">
        <f t="shared" si="203"/>
        <v>0</v>
      </c>
      <c r="AP472" s="1242">
        <f t="shared" si="197"/>
        <v>0</v>
      </c>
      <c r="AQ472" s="1269" cm="1">
        <f t="array" ref="AQ472">IF(AF472&lt;&gt;1,0,IF(OR(AO472="",N(AO472)&lt;=0.000000001),"",IF(OR(AI472="",N(AI472)&lt;=0.000000001),0,IF(ISNUMBER(AO472),IFERROR(_xlfn.LET(_xlpm.r,_xlfn.XLOOKUP(U472,$BD$15:$BD$62,ROW($BD$15:$BD$62),_xlfn.XLOOKUP(U472,$BE$15:$BE$62,ROW($BE$15:$BE$62),_xlfn.XLOOKUP(U472,$BF$15:$BF$62,ROW($BF$15:$BF$62),""))),_xlpm.p,_xlpm.r-MIN(ROW($BD$15:$BD$62))+1,_xlpm.f,INDEX($BG$15:$BG$62,_xlpm.p),_xlpm.u,INDEX($BH$15:$BH$62,_xlpm.p),_xlpm.s,INDEX($BJ$15:$BJ$62,_xlpm.p),_xlpm.q,N(AO472)/_xlpm.f,IF(_xlpm.q&gt;=_xlpm.s,ROUND(_xlpm.q,1)&amp;" "&amp;U472&amp;" = "&amp;ROUND(_xlpm.q*_xlpm.f,1)&amp;" "&amp;_xlpm.u,ROUND(_xlpm.q,1)&amp;" "&amp;U472)),""),""))))</f>
        <v>0</v>
      </c>
      <c r="AR472" s="1259"/>
      <c r="AS472" s="1241">
        <f t="shared" si="189"/>
        <v>0</v>
      </c>
      <c r="AT472" s="1242" t="str">
        <f t="shared" si="204"/>
        <v/>
      </c>
      <c r="AU472" s="1245">
        <f t="shared" ref="AU472:AU535" si="207">_xlfn.LET(_xlpm.EPS,0.000000001,IF(ISNUMBER(BA472),IF(ABS(BA472)&lt;=_xlpm.EPS,0,BA472),0))</f>
        <v>0</v>
      </c>
      <c r="AV472" s="1246" t="str">
        <f t="shared" si="205"/>
        <v/>
      </c>
      <c r="AW472" s="1247"/>
      <c r="AX472" s="1248">
        <f t="shared" si="198"/>
        <v>0</v>
      </c>
      <c r="AY472" s="1249" t="str">
        <f t="shared" si="190"/>
        <v/>
      </c>
      <c r="AZ472" s="276" t="s">
        <v>22</v>
      </c>
      <c r="BA472" s="1221">
        <f t="shared" si="199"/>
        <v>0</v>
      </c>
      <c r="BB472" s="1222">
        <f t="shared" si="206"/>
        <v>0</v>
      </c>
      <c r="BC472"/>
      <c r="BD472" s="877"/>
      <c r="BE472" s="877"/>
      <c r="BF472" s="877"/>
      <c r="BG472" s="877"/>
      <c r="BH472" s="877"/>
      <c r="BI472" s="877"/>
      <c r="BJ472" s="877"/>
      <c r="BK472" s="877"/>
      <c r="BR472" s="1153" t="str">
        <f t="shared" si="194"/>
        <v>►</v>
      </c>
      <c r="BS472" s="1024"/>
      <c r="BT472" s="1024"/>
      <c r="BU472" s="1024"/>
      <c r="BV472" s="1024"/>
      <c r="BW472" s="1024"/>
      <c r="CW472" s="3">
        <v>1</v>
      </c>
    </row>
    <row r="473" spans="12:101" ht="21" customHeight="1">
      <c r="L473" s="120" t="s">
        <v>16</v>
      </c>
      <c r="M473" s="34"/>
      <c r="N473" s="35"/>
      <c r="O473" s="34"/>
      <c r="P473" s="36"/>
      <c r="Q473" s="105"/>
      <c r="R473" s="125"/>
      <c r="S473" s="107"/>
      <c r="T473" s="108"/>
      <c r="U473" s="1290"/>
      <c r="W473" s="111"/>
      <c r="X473" s="112"/>
      <c r="Y473" s="122"/>
      <c r="Z473" s="114"/>
      <c r="AA473" s="127"/>
      <c r="AB473" s="116"/>
      <c r="AC473" s="139"/>
      <c r="AD473" s="1230" t="str">
        <f t="shared" si="188"/>
        <v>►</v>
      </c>
      <c r="AE473" s="1231" t="str">
        <f t="shared" si="193"/>
        <v/>
      </c>
      <c r="AF473" s="1232">
        <f t="shared" si="195"/>
        <v>0</v>
      </c>
      <c r="AG473" s="1252">
        <f t="shared" si="200"/>
        <v>0</v>
      </c>
      <c r="AH473" s="1234">
        <f t="shared" si="201"/>
        <v>0</v>
      </c>
      <c r="AI473" s="1235">
        <f t="shared" si="202"/>
        <v>0</v>
      </c>
      <c r="AJ473" s="1235">
        <f t="shared" si="191"/>
        <v>0</v>
      </c>
      <c r="AK473" s="1253">
        <f t="shared" si="196"/>
        <v>0</v>
      </c>
      <c r="AL473" s="1254">
        <f t="shared" si="192"/>
        <v>0</v>
      </c>
      <c r="AM473" s="1268"/>
      <c r="AN473" s="1255" t="str">
        <f t="shared" si="187"/>
        <v/>
      </c>
      <c r="AO473" s="1256">
        <f t="shared" si="203"/>
        <v>0</v>
      </c>
      <c r="AP473" s="1257">
        <f t="shared" si="197"/>
        <v>0</v>
      </c>
      <c r="AQ473" s="1271" cm="1">
        <f t="array" ref="AQ473">IF(AF473&lt;&gt;1,0,IF(OR(AO473="",N(AO473)&lt;=0.000000001),"",IF(OR(AI473="",N(AI473)&lt;=0.000000001),0,IF(ISNUMBER(AO473),IFERROR(_xlfn.LET(_xlpm.r,_xlfn.XLOOKUP(U473,$BD$15:$BD$62,ROW($BD$15:$BD$62),_xlfn.XLOOKUP(U473,$BE$15:$BE$62,ROW($BE$15:$BE$62),_xlfn.XLOOKUP(U473,$BF$15:$BF$62,ROW($BF$15:$BF$62),""))),_xlpm.p,_xlpm.r-MIN(ROW($BD$15:$BD$62))+1,_xlpm.f,INDEX($BG$15:$BG$62,_xlpm.p),_xlpm.u,INDEX($BH$15:$BH$62,_xlpm.p),_xlpm.s,INDEX($BJ$15:$BJ$62,_xlpm.p),_xlpm.q,N(AO473)/_xlpm.f,IF(_xlpm.q&gt;=_xlpm.s,ROUND(_xlpm.q,1)&amp;" "&amp;U473&amp;" = "&amp;ROUND(_xlpm.q*_xlpm.f,1)&amp;" "&amp;_xlpm.u,ROUND(_xlpm.q,1)&amp;" "&amp;U473)),""),""))))</f>
        <v>0</v>
      </c>
      <c r="AR473" s="1259"/>
      <c r="AS473" s="1256">
        <f t="shared" si="189"/>
        <v>0</v>
      </c>
      <c r="AT473" s="1257" t="str">
        <f t="shared" si="204"/>
        <v/>
      </c>
      <c r="AU473" s="1260">
        <f t="shared" si="207"/>
        <v>0</v>
      </c>
      <c r="AV473" s="1261" t="str">
        <f t="shared" si="205"/>
        <v/>
      </c>
      <c r="AW473" s="1247"/>
      <c r="AX473" s="1262">
        <f t="shared" si="198"/>
        <v>0</v>
      </c>
      <c r="AY473" s="1249" t="str">
        <f t="shared" si="190"/>
        <v/>
      </c>
      <c r="AZ473" s="276" t="s">
        <v>22</v>
      </c>
      <c r="BA473" s="1221">
        <f t="shared" si="199"/>
        <v>0</v>
      </c>
      <c r="BB473" s="1222">
        <f t="shared" si="206"/>
        <v>0</v>
      </c>
      <c r="BC473"/>
      <c r="BD473" s="877"/>
      <c r="BE473" s="877"/>
      <c r="BF473" s="877"/>
      <c r="BG473" s="877"/>
      <c r="BH473" s="877"/>
      <c r="BI473" s="877"/>
      <c r="BJ473" s="877"/>
      <c r="BK473" s="877"/>
      <c r="BR473" s="1153" t="str">
        <f t="shared" si="194"/>
        <v>►</v>
      </c>
      <c r="BS473" s="1024"/>
      <c r="BT473" s="1024"/>
      <c r="BU473" s="1024"/>
      <c r="BV473" s="1024"/>
      <c r="BW473" s="1024"/>
      <c r="CW473" s="3">
        <v>1</v>
      </c>
    </row>
    <row r="474" spans="12:101" ht="21" customHeight="1">
      <c r="L474" s="120" t="s">
        <v>16</v>
      </c>
      <c r="M474" s="34"/>
      <c r="N474" s="35"/>
      <c r="O474" s="34"/>
      <c r="P474" s="36"/>
      <c r="Q474" s="105"/>
      <c r="R474" s="125"/>
      <c r="S474" s="107"/>
      <c r="T474" s="108"/>
      <c r="U474" s="1290"/>
      <c r="W474" s="111"/>
      <c r="X474" s="112"/>
      <c r="Y474" s="122"/>
      <c r="Z474" s="114"/>
      <c r="AA474" s="127"/>
      <c r="AB474" s="116"/>
      <c r="AC474" s="139"/>
      <c r="AD474" s="1230" t="str">
        <f t="shared" si="188"/>
        <v>►</v>
      </c>
      <c r="AE474" s="1231" t="str">
        <f t="shared" si="193"/>
        <v/>
      </c>
      <c r="AF474" s="1232">
        <f t="shared" si="195"/>
        <v>0</v>
      </c>
      <c r="AG474" s="1252">
        <f t="shared" si="200"/>
        <v>0</v>
      </c>
      <c r="AH474" s="1234">
        <f t="shared" si="201"/>
        <v>0</v>
      </c>
      <c r="AI474" s="1235">
        <f t="shared" si="202"/>
        <v>0</v>
      </c>
      <c r="AJ474" s="1235">
        <f t="shared" si="191"/>
        <v>0</v>
      </c>
      <c r="AK474" s="1237">
        <f t="shared" si="196"/>
        <v>0</v>
      </c>
      <c r="AL474" s="1238">
        <f t="shared" si="192"/>
        <v>0</v>
      </c>
      <c r="AM474" s="1268"/>
      <c r="AN474" s="1240" t="str">
        <f t="shared" si="187"/>
        <v/>
      </c>
      <c r="AO474" s="1241">
        <f t="shared" si="203"/>
        <v>0</v>
      </c>
      <c r="AP474" s="1242">
        <f t="shared" si="197"/>
        <v>0</v>
      </c>
      <c r="AQ474" s="1269" cm="1">
        <f t="array" ref="AQ474">IF(AF474&lt;&gt;1,0,IF(OR(AO474="",N(AO474)&lt;=0.000000001),"",IF(OR(AI474="",N(AI474)&lt;=0.000000001),0,IF(ISNUMBER(AO474),IFERROR(_xlfn.LET(_xlpm.r,_xlfn.XLOOKUP(U474,$BD$15:$BD$62,ROW($BD$15:$BD$62),_xlfn.XLOOKUP(U474,$BE$15:$BE$62,ROW($BE$15:$BE$62),_xlfn.XLOOKUP(U474,$BF$15:$BF$62,ROW($BF$15:$BF$62),""))),_xlpm.p,_xlpm.r-MIN(ROW($BD$15:$BD$62))+1,_xlpm.f,INDEX($BG$15:$BG$62,_xlpm.p),_xlpm.u,INDEX($BH$15:$BH$62,_xlpm.p),_xlpm.s,INDEX($BJ$15:$BJ$62,_xlpm.p),_xlpm.q,N(AO474)/_xlpm.f,IF(_xlpm.q&gt;=_xlpm.s,ROUND(_xlpm.q,1)&amp;" "&amp;U474&amp;" = "&amp;ROUND(_xlpm.q*_xlpm.f,1)&amp;" "&amp;_xlpm.u,ROUND(_xlpm.q,1)&amp;" "&amp;U474)),""),""))))</f>
        <v>0</v>
      </c>
      <c r="AR474" s="1259"/>
      <c r="AS474" s="1241">
        <f t="shared" si="189"/>
        <v>0</v>
      </c>
      <c r="AT474" s="1242" t="str">
        <f t="shared" si="204"/>
        <v/>
      </c>
      <c r="AU474" s="1245">
        <f t="shared" si="207"/>
        <v>0</v>
      </c>
      <c r="AV474" s="1246" t="str">
        <f t="shared" si="205"/>
        <v/>
      </c>
      <c r="AW474" s="1247"/>
      <c r="AX474" s="1248">
        <f t="shared" si="198"/>
        <v>0</v>
      </c>
      <c r="AY474" s="1249" t="str">
        <f t="shared" si="190"/>
        <v/>
      </c>
      <c r="AZ474" s="276" t="s">
        <v>22</v>
      </c>
      <c r="BA474" s="1221">
        <f t="shared" si="199"/>
        <v>0</v>
      </c>
      <c r="BB474" s="1222">
        <f t="shared" si="206"/>
        <v>0</v>
      </c>
      <c r="BC474"/>
      <c r="BD474" s="877"/>
      <c r="BE474" s="877"/>
      <c r="BF474" s="877"/>
      <c r="BG474" s="877"/>
      <c r="BH474" s="877"/>
      <c r="BI474" s="877"/>
      <c r="BJ474" s="877"/>
      <c r="BK474" s="877"/>
      <c r="BR474" s="1153" t="str">
        <f t="shared" si="194"/>
        <v>►</v>
      </c>
      <c r="BS474" s="1024"/>
      <c r="BT474" s="1024"/>
      <c r="BU474" s="1024"/>
      <c r="BV474" s="1024"/>
      <c r="BW474" s="1024"/>
      <c r="CW474" s="3">
        <v>1</v>
      </c>
    </row>
    <row r="475" spans="12:101" ht="21" customHeight="1">
      <c r="L475" s="120" t="s">
        <v>16</v>
      </c>
      <c r="M475" s="34"/>
      <c r="N475" s="35"/>
      <c r="O475" s="34"/>
      <c r="P475" s="36"/>
      <c r="Q475" s="105"/>
      <c r="R475" s="125"/>
      <c r="S475" s="107"/>
      <c r="T475" s="108"/>
      <c r="U475" s="1290"/>
      <c r="W475" s="111"/>
      <c r="X475" s="112"/>
      <c r="Y475" s="122"/>
      <c r="Z475" s="114"/>
      <c r="AA475" s="127"/>
      <c r="AB475" s="116"/>
      <c r="AC475" s="139"/>
      <c r="AD475" s="1230" t="str">
        <f t="shared" si="188"/>
        <v>►</v>
      </c>
      <c r="AE475" s="1231" t="str">
        <f t="shared" si="193"/>
        <v/>
      </c>
      <c r="AF475" s="1232">
        <f t="shared" si="195"/>
        <v>0</v>
      </c>
      <c r="AG475" s="1252">
        <f t="shared" si="200"/>
        <v>0</v>
      </c>
      <c r="AH475" s="1234">
        <f t="shared" si="201"/>
        <v>0</v>
      </c>
      <c r="AI475" s="1235">
        <f t="shared" si="202"/>
        <v>0</v>
      </c>
      <c r="AJ475" s="1235">
        <f t="shared" si="191"/>
        <v>0</v>
      </c>
      <c r="AK475" s="1253">
        <f t="shared" si="196"/>
        <v>0</v>
      </c>
      <c r="AL475" s="1254">
        <f t="shared" si="192"/>
        <v>0</v>
      </c>
      <c r="AM475" s="1268"/>
      <c r="AN475" s="1255" t="str">
        <f t="shared" ref="AN475:AN538" si="208">IF(AM475&gt;0,AL475,"")</f>
        <v/>
      </c>
      <c r="AO475" s="1256">
        <f t="shared" si="203"/>
        <v>0</v>
      </c>
      <c r="AP475" s="1257">
        <f t="shared" si="197"/>
        <v>0</v>
      </c>
      <c r="AQ475" s="1271" cm="1">
        <f t="array" ref="AQ475">IF(AF475&lt;&gt;1,0,IF(OR(AO475="",N(AO475)&lt;=0.000000001),"",IF(OR(AI475="",N(AI475)&lt;=0.000000001),0,IF(ISNUMBER(AO475),IFERROR(_xlfn.LET(_xlpm.r,_xlfn.XLOOKUP(U475,$BD$15:$BD$62,ROW($BD$15:$BD$62),_xlfn.XLOOKUP(U475,$BE$15:$BE$62,ROW($BE$15:$BE$62),_xlfn.XLOOKUP(U475,$BF$15:$BF$62,ROW($BF$15:$BF$62),""))),_xlpm.p,_xlpm.r-MIN(ROW($BD$15:$BD$62))+1,_xlpm.f,INDEX($BG$15:$BG$62,_xlpm.p),_xlpm.u,INDEX($BH$15:$BH$62,_xlpm.p),_xlpm.s,INDEX($BJ$15:$BJ$62,_xlpm.p),_xlpm.q,N(AO475)/_xlpm.f,IF(_xlpm.q&gt;=_xlpm.s,ROUND(_xlpm.q,1)&amp;" "&amp;U475&amp;" = "&amp;ROUND(_xlpm.q*_xlpm.f,1)&amp;" "&amp;_xlpm.u,ROUND(_xlpm.q,1)&amp;" "&amp;U475)),""),""))))</f>
        <v>0</v>
      </c>
      <c r="AR475" s="1259"/>
      <c r="AS475" s="1256">
        <f t="shared" si="189"/>
        <v>0</v>
      </c>
      <c r="AT475" s="1257" t="str">
        <f t="shared" si="204"/>
        <v/>
      </c>
      <c r="AU475" s="1260">
        <f t="shared" si="207"/>
        <v>0</v>
      </c>
      <c r="AV475" s="1261" t="str">
        <f t="shared" si="205"/>
        <v/>
      </c>
      <c r="AW475" s="1247"/>
      <c r="AX475" s="1262">
        <f t="shared" si="198"/>
        <v>0</v>
      </c>
      <c r="AY475" s="1249" t="str">
        <f t="shared" si="190"/>
        <v/>
      </c>
      <c r="AZ475" s="276" t="s">
        <v>22</v>
      </c>
      <c r="BA475" s="1221">
        <f t="shared" si="199"/>
        <v>0</v>
      </c>
      <c r="BB475" s="1222">
        <f t="shared" si="206"/>
        <v>0</v>
      </c>
      <c r="BC475"/>
      <c r="BD475" s="877"/>
      <c r="BE475" s="877"/>
      <c r="BF475" s="877"/>
      <c r="BG475" s="877"/>
      <c r="BH475" s="877"/>
      <c r="BI475" s="877"/>
      <c r="BJ475" s="877"/>
      <c r="BK475" s="877"/>
      <c r="BR475" s="1153" t="str">
        <f t="shared" si="194"/>
        <v>►</v>
      </c>
      <c r="BS475" s="1024"/>
      <c r="BT475" s="1024"/>
      <c r="BU475" s="1024"/>
      <c r="BV475" s="1024"/>
      <c r="BW475" s="1024"/>
      <c r="CW475" s="3">
        <v>1</v>
      </c>
    </row>
    <row r="476" spans="12:101" ht="21" customHeight="1">
      <c r="L476" s="120" t="s">
        <v>16</v>
      </c>
      <c r="M476" s="34"/>
      <c r="N476" s="35"/>
      <c r="O476" s="34"/>
      <c r="P476" s="36"/>
      <c r="Q476" s="105"/>
      <c r="R476" s="125"/>
      <c r="S476" s="107"/>
      <c r="T476" s="108"/>
      <c r="U476" s="1290"/>
      <c r="W476" s="111"/>
      <c r="X476" s="112"/>
      <c r="Y476" s="122"/>
      <c r="Z476" s="114"/>
      <c r="AA476" s="127"/>
      <c r="AB476" s="116"/>
      <c r="AC476" s="139"/>
      <c r="AD476" s="1230" t="str">
        <f t="shared" si="188"/>
        <v>►</v>
      </c>
      <c r="AE476" s="1231" t="str">
        <f t="shared" si="193"/>
        <v/>
      </c>
      <c r="AF476" s="1232">
        <f t="shared" si="195"/>
        <v>0</v>
      </c>
      <c r="AG476" s="1252">
        <f t="shared" si="200"/>
        <v>0</v>
      </c>
      <c r="AH476" s="1234">
        <f t="shared" si="201"/>
        <v>0</v>
      </c>
      <c r="AI476" s="1235">
        <f t="shared" si="202"/>
        <v>0</v>
      </c>
      <c r="AJ476" s="1235">
        <f t="shared" si="191"/>
        <v>0</v>
      </c>
      <c r="AK476" s="1237">
        <f t="shared" si="196"/>
        <v>0</v>
      </c>
      <c r="AL476" s="1238">
        <f t="shared" si="192"/>
        <v>0</v>
      </c>
      <c r="AM476" s="1268"/>
      <c r="AN476" s="1240" t="str">
        <f t="shared" si="208"/>
        <v/>
      </c>
      <c r="AO476" s="1241">
        <f t="shared" si="203"/>
        <v>0</v>
      </c>
      <c r="AP476" s="1242">
        <f t="shared" si="197"/>
        <v>0</v>
      </c>
      <c r="AQ476" s="1269" cm="1">
        <f t="array" ref="AQ476">IF(AF476&lt;&gt;1,0,IF(OR(AO476="",N(AO476)&lt;=0.000000001),"",IF(OR(AI476="",N(AI476)&lt;=0.000000001),0,IF(ISNUMBER(AO476),IFERROR(_xlfn.LET(_xlpm.r,_xlfn.XLOOKUP(U476,$BD$15:$BD$62,ROW($BD$15:$BD$62),_xlfn.XLOOKUP(U476,$BE$15:$BE$62,ROW($BE$15:$BE$62),_xlfn.XLOOKUP(U476,$BF$15:$BF$62,ROW($BF$15:$BF$62),""))),_xlpm.p,_xlpm.r-MIN(ROW($BD$15:$BD$62))+1,_xlpm.f,INDEX($BG$15:$BG$62,_xlpm.p),_xlpm.u,INDEX($BH$15:$BH$62,_xlpm.p),_xlpm.s,INDEX($BJ$15:$BJ$62,_xlpm.p),_xlpm.q,N(AO476)/_xlpm.f,IF(_xlpm.q&gt;=_xlpm.s,ROUND(_xlpm.q,1)&amp;" "&amp;U476&amp;" = "&amp;ROUND(_xlpm.q*_xlpm.f,1)&amp;" "&amp;_xlpm.u,ROUND(_xlpm.q,1)&amp;" "&amp;U476)),""),""))))</f>
        <v>0</v>
      </c>
      <c r="AR476" s="1259"/>
      <c r="AS476" s="1241">
        <f t="shared" si="189"/>
        <v>0</v>
      </c>
      <c r="AT476" s="1242" t="str">
        <f t="shared" si="204"/>
        <v/>
      </c>
      <c r="AU476" s="1245">
        <f t="shared" si="207"/>
        <v>0</v>
      </c>
      <c r="AV476" s="1246" t="str">
        <f t="shared" si="205"/>
        <v/>
      </c>
      <c r="AW476" s="1247"/>
      <c r="AX476" s="1248">
        <f t="shared" si="198"/>
        <v>0</v>
      </c>
      <c r="AY476" s="1249" t="str">
        <f t="shared" si="190"/>
        <v/>
      </c>
      <c r="AZ476" s="276" t="s">
        <v>22</v>
      </c>
      <c r="BA476" s="1221">
        <f t="shared" si="199"/>
        <v>0</v>
      </c>
      <c r="BB476" s="1222">
        <f t="shared" si="206"/>
        <v>0</v>
      </c>
      <c r="BC476"/>
      <c r="BD476" s="877"/>
      <c r="BE476" s="877"/>
      <c r="BF476" s="877"/>
      <c r="BG476" s="877"/>
      <c r="BH476" s="877"/>
      <c r="BI476" s="877"/>
      <c r="BJ476" s="877"/>
      <c r="BK476" s="877"/>
      <c r="BR476" s="1153" t="str">
        <f t="shared" si="194"/>
        <v>►</v>
      </c>
      <c r="BS476" s="1024"/>
      <c r="BT476" s="1024"/>
      <c r="BU476" s="1024"/>
      <c r="BV476" s="1024"/>
      <c r="BW476" s="1024"/>
      <c r="CW476" s="3">
        <v>1</v>
      </c>
    </row>
    <row r="477" spans="12:101" ht="21" customHeight="1">
      <c r="L477" s="120" t="s">
        <v>16</v>
      </c>
      <c r="M477" s="34"/>
      <c r="N477" s="35"/>
      <c r="O477" s="34"/>
      <c r="P477" s="36"/>
      <c r="Q477" s="105"/>
      <c r="R477" s="125"/>
      <c r="S477" s="107"/>
      <c r="T477" s="108"/>
      <c r="U477" s="1290"/>
      <c r="W477" s="111"/>
      <c r="X477" s="112"/>
      <c r="Y477" s="122"/>
      <c r="Z477" s="114"/>
      <c r="AA477" s="127"/>
      <c r="AB477" s="116"/>
      <c r="AC477" s="139"/>
      <c r="AD477" s="1230" t="str">
        <f t="shared" si="188"/>
        <v>►</v>
      </c>
      <c r="AE477" s="1231" t="str">
        <f t="shared" si="193"/>
        <v/>
      </c>
      <c r="AF477" s="1232">
        <f t="shared" si="195"/>
        <v>0</v>
      </c>
      <c r="AG477" s="1252">
        <f t="shared" si="200"/>
        <v>0</v>
      </c>
      <c r="AH477" s="1234">
        <f t="shared" si="201"/>
        <v>0</v>
      </c>
      <c r="AI477" s="1235">
        <f t="shared" si="202"/>
        <v>0</v>
      </c>
      <c r="AJ477" s="1235">
        <f t="shared" si="191"/>
        <v>0</v>
      </c>
      <c r="AK477" s="1253">
        <f t="shared" si="196"/>
        <v>0</v>
      </c>
      <c r="AL477" s="1254">
        <f t="shared" si="192"/>
        <v>0</v>
      </c>
      <c r="AM477" s="1268"/>
      <c r="AN477" s="1255" t="str">
        <f t="shared" si="208"/>
        <v/>
      </c>
      <c r="AO477" s="1256">
        <f t="shared" si="203"/>
        <v>0</v>
      </c>
      <c r="AP477" s="1257">
        <f t="shared" si="197"/>
        <v>0</v>
      </c>
      <c r="AQ477" s="1271" cm="1">
        <f t="array" ref="AQ477">IF(AF477&lt;&gt;1,0,IF(OR(AO477="",N(AO477)&lt;=0.000000001),"",IF(OR(AI477="",N(AI477)&lt;=0.000000001),0,IF(ISNUMBER(AO477),IFERROR(_xlfn.LET(_xlpm.r,_xlfn.XLOOKUP(U477,$BD$15:$BD$62,ROW($BD$15:$BD$62),_xlfn.XLOOKUP(U477,$BE$15:$BE$62,ROW($BE$15:$BE$62),_xlfn.XLOOKUP(U477,$BF$15:$BF$62,ROW($BF$15:$BF$62),""))),_xlpm.p,_xlpm.r-MIN(ROW($BD$15:$BD$62))+1,_xlpm.f,INDEX($BG$15:$BG$62,_xlpm.p),_xlpm.u,INDEX($BH$15:$BH$62,_xlpm.p),_xlpm.s,INDEX($BJ$15:$BJ$62,_xlpm.p),_xlpm.q,N(AO477)/_xlpm.f,IF(_xlpm.q&gt;=_xlpm.s,ROUND(_xlpm.q,1)&amp;" "&amp;U477&amp;" = "&amp;ROUND(_xlpm.q*_xlpm.f,1)&amp;" "&amp;_xlpm.u,ROUND(_xlpm.q,1)&amp;" "&amp;U477)),""),""))))</f>
        <v>0</v>
      </c>
      <c r="AR477" s="1259"/>
      <c r="AS477" s="1256">
        <f t="shared" si="189"/>
        <v>0</v>
      </c>
      <c r="AT477" s="1257" t="str">
        <f t="shared" si="204"/>
        <v/>
      </c>
      <c r="AU477" s="1260">
        <f t="shared" si="207"/>
        <v>0</v>
      </c>
      <c r="AV477" s="1261" t="str">
        <f t="shared" si="205"/>
        <v/>
      </c>
      <c r="AW477" s="1247"/>
      <c r="AX477" s="1262">
        <f t="shared" si="198"/>
        <v>0</v>
      </c>
      <c r="AY477" s="1249" t="str">
        <f t="shared" si="190"/>
        <v/>
      </c>
      <c r="AZ477" s="276" t="s">
        <v>22</v>
      </c>
      <c r="BA477" s="1221">
        <f t="shared" si="199"/>
        <v>0</v>
      </c>
      <c r="BB477" s="1222">
        <f t="shared" si="206"/>
        <v>0</v>
      </c>
      <c r="BC477"/>
      <c r="BD477" s="877"/>
      <c r="BE477" s="877"/>
      <c r="BF477" s="877"/>
      <c r="BG477" s="877"/>
      <c r="BH477" s="877"/>
      <c r="BI477" s="877"/>
      <c r="BJ477" s="877"/>
      <c r="BK477" s="877"/>
      <c r="BR477" s="1153" t="str">
        <f t="shared" si="194"/>
        <v>►</v>
      </c>
      <c r="BS477" s="1024"/>
      <c r="BT477" s="1024"/>
      <c r="BU477" s="1024"/>
      <c r="BV477" s="1024"/>
      <c r="BW477" s="1024"/>
      <c r="CW477" s="3">
        <v>1</v>
      </c>
    </row>
    <row r="478" spans="12:101" ht="21" customHeight="1">
      <c r="L478" s="120" t="s">
        <v>16</v>
      </c>
      <c r="M478" s="34"/>
      <c r="N478" s="35"/>
      <c r="O478" s="34"/>
      <c r="P478" s="36"/>
      <c r="Q478" s="105"/>
      <c r="R478" s="125"/>
      <c r="S478" s="107"/>
      <c r="T478" s="108"/>
      <c r="U478" s="1290"/>
      <c r="W478" s="111"/>
      <c r="X478" s="112"/>
      <c r="Y478" s="122"/>
      <c r="Z478" s="114"/>
      <c r="AA478" s="127"/>
      <c r="AB478" s="116"/>
      <c r="AC478" s="139"/>
      <c r="AD478" s="1230" t="str">
        <f t="shared" ref="AD478:AD541" si="209">IF(OR(AI478&gt;0,TRIM(AE478)="▼ recette suivante"),"A","►")</f>
        <v>►</v>
      </c>
      <c r="AE478" s="1231" t="str">
        <f t="shared" si="193"/>
        <v/>
      </c>
      <c r="AF478" s="1232">
        <f t="shared" si="195"/>
        <v>0</v>
      </c>
      <c r="AG478" s="1252">
        <f t="shared" si="200"/>
        <v>0</v>
      </c>
      <c r="AH478" s="1234">
        <f t="shared" si="201"/>
        <v>0</v>
      </c>
      <c r="AI478" s="1235">
        <f t="shared" si="202"/>
        <v>0</v>
      </c>
      <c r="AJ478" s="1235">
        <f t="shared" si="191"/>
        <v>0</v>
      </c>
      <c r="AK478" s="1237">
        <f t="shared" si="196"/>
        <v>0</v>
      </c>
      <c r="AL478" s="1238">
        <f t="shared" si="192"/>
        <v>0</v>
      </c>
      <c r="AM478" s="1268"/>
      <c r="AN478" s="1240" t="str">
        <f t="shared" si="208"/>
        <v/>
      </c>
      <c r="AO478" s="1241">
        <f t="shared" si="203"/>
        <v>0</v>
      </c>
      <c r="AP478" s="1242">
        <f t="shared" si="197"/>
        <v>0</v>
      </c>
      <c r="AQ478" s="1269" cm="1">
        <f t="array" ref="AQ478">IF(AF478&lt;&gt;1,0,IF(OR(AO478="",N(AO478)&lt;=0.000000001),"",IF(OR(AI478="",N(AI478)&lt;=0.000000001),0,IF(ISNUMBER(AO478),IFERROR(_xlfn.LET(_xlpm.r,_xlfn.XLOOKUP(U478,$BD$15:$BD$62,ROW($BD$15:$BD$62),_xlfn.XLOOKUP(U478,$BE$15:$BE$62,ROW($BE$15:$BE$62),_xlfn.XLOOKUP(U478,$BF$15:$BF$62,ROW($BF$15:$BF$62),""))),_xlpm.p,_xlpm.r-MIN(ROW($BD$15:$BD$62))+1,_xlpm.f,INDEX($BG$15:$BG$62,_xlpm.p),_xlpm.u,INDEX($BH$15:$BH$62,_xlpm.p),_xlpm.s,INDEX($BJ$15:$BJ$62,_xlpm.p),_xlpm.q,N(AO478)/_xlpm.f,IF(_xlpm.q&gt;=_xlpm.s,ROUND(_xlpm.q,1)&amp;" "&amp;U478&amp;" = "&amp;ROUND(_xlpm.q*_xlpm.f,1)&amp;" "&amp;_xlpm.u,ROUND(_xlpm.q,1)&amp;" "&amp;U478)),""),""))))</f>
        <v>0</v>
      </c>
      <c r="AR478" s="1259"/>
      <c r="AS478" s="1241">
        <f t="shared" si="189"/>
        <v>0</v>
      </c>
      <c r="AT478" s="1242" t="str">
        <f t="shared" si="204"/>
        <v/>
      </c>
      <c r="AU478" s="1245">
        <f t="shared" si="207"/>
        <v>0</v>
      </c>
      <c r="AV478" s="1246" t="str">
        <f t="shared" si="205"/>
        <v/>
      </c>
      <c r="AW478" s="1247"/>
      <c r="AX478" s="1248">
        <f t="shared" si="198"/>
        <v>0</v>
      </c>
      <c r="AY478" s="1249" t="str">
        <f t="shared" si="190"/>
        <v/>
      </c>
      <c r="AZ478" s="276" t="s">
        <v>22</v>
      </c>
      <c r="BA478" s="1221">
        <f t="shared" si="199"/>
        <v>0</v>
      </c>
      <c r="BB478" s="1222">
        <f t="shared" si="206"/>
        <v>0</v>
      </c>
      <c r="BC478"/>
      <c r="BD478" s="877"/>
      <c r="BE478" s="877"/>
      <c r="BF478" s="877"/>
      <c r="BG478" s="877"/>
      <c r="BH478" s="877"/>
      <c r="BI478" s="877"/>
      <c r="BJ478" s="877"/>
      <c r="BK478" s="877"/>
      <c r="BR478" s="1153" t="str">
        <f t="shared" si="194"/>
        <v>►</v>
      </c>
      <c r="BS478" s="1024"/>
      <c r="BT478" s="1024"/>
      <c r="BU478" s="1024"/>
      <c r="BV478" s="1024"/>
      <c r="BW478" s="1024"/>
      <c r="CW478" s="3">
        <v>1</v>
      </c>
    </row>
    <row r="479" spans="12:101" ht="21" customHeight="1">
      <c r="L479" s="120" t="s">
        <v>16</v>
      </c>
      <c r="M479" s="34"/>
      <c r="N479" s="35"/>
      <c r="O479" s="34"/>
      <c r="P479" s="36"/>
      <c r="Q479" s="105"/>
      <c r="R479" s="125"/>
      <c r="S479" s="107"/>
      <c r="T479" s="108"/>
      <c r="U479" s="1290"/>
      <c r="W479" s="111"/>
      <c r="X479" s="112"/>
      <c r="Y479" s="122"/>
      <c r="Z479" s="114"/>
      <c r="AA479" s="127"/>
      <c r="AB479" s="116"/>
      <c r="AC479" s="139"/>
      <c r="AD479" s="1230" t="str">
        <f t="shared" si="209"/>
        <v>►</v>
      </c>
      <c r="AE479" s="1231" t="str">
        <f t="shared" si="193"/>
        <v/>
      </c>
      <c r="AF479" s="1232">
        <f t="shared" si="195"/>
        <v>0</v>
      </c>
      <c r="AG479" s="1252">
        <f t="shared" si="200"/>
        <v>0</v>
      </c>
      <c r="AH479" s="1234">
        <f t="shared" si="201"/>
        <v>0</v>
      </c>
      <c r="AI479" s="1235">
        <f t="shared" si="202"/>
        <v>0</v>
      </c>
      <c r="AJ479" s="1235">
        <f t="shared" si="191"/>
        <v>0</v>
      </c>
      <c r="AK479" s="1253">
        <f t="shared" si="196"/>
        <v>0</v>
      </c>
      <c r="AL479" s="1254">
        <f t="shared" si="192"/>
        <v>0</v>
      </c>
      <c r="AM479" s="1268"/>
      <c r="AN479" s="1255" t="str">
        <f t="shared" si="208"/>
        <v/>
      </c>
      <c r="AO479" s="1256">
        <f t="shared" si="203"/>
        <v>0</v>
      </c>
      <c r="AP479" s="1257">
        <f t="shared" si="197"/>
        <v>0</v>
      </c>
      <c r="AQ479" s="1271" cm="1">
        <f t="array" ref="AQ479">IF(AF479&lt;&gt;1,0,IF(OR(AO479="",N(AO479)&lt;=0.000000001),"",IF(OR(AI479="",N(AI479)&lt;=0.000000001),0,IF(ISNUMBER(AO479),IFERROR(_xlfn.LET(_xlpm.r,_xlfn.XLOOKUP(U479,$BD$15:$BD$62,ROW($BD$15:$BD$62),_xlfn.XLOOKUP(U479,$BE$15:$BE$62,ROW($BE$15:$BE$62),_xlfn.XLOOKUP(U479,$BF$15:$BF$62,ROW($BF$15:$BF$62),""))),_xlpm.p,_xlpm.r-MIN(ROW($BD$15:$BD$62))+1,_xlpm.f,INDEX($BG$15:$BG$62,_xlpm.p),_xlpm.u,INDEX($BH$15:$BH$62,_xlpm.p),_xlpm.s,INDEX($BJ$15:$BJ$62,_xlpm.p),_xlpm.q,N(AO479)/_xlpm.f,IF(_xlpm.q&gt;=_xlpm.s,ROUND(_xlpm.q,1)&amp;" "&amp;U479&amp;" = "&amp;ROUND(_xlpm.q*_xlpm.f,1)&amp;" "&amp;_xlpm.u,ROUND(_xlpm.q,1)&amp;" "&amp;U479)),""),""))))</f>
        <v>0</v>
      </c>
      <c r="AR479" s="1259"/>
      <c r="AS479" s="1256">
        <f t="shared" si="189"/>
        <v>0</v>
      </c>
      <c r="AT479" s="1257" t="str">
        <f t="shared" si="204"/>
        <v/>
      </c>
      <c r="AU479" s="1260">
        <f t="shared" si="207"/>
        <v>0</v>
      </c>
      <c r="AV479" s="1261" t="str">
        <f t="shared" si="205"/>
        <v/>
      </c>
      <c r="AW479" s="1247"/>
      <c r="AX479" s="1262">
        <f t="shared" si="198"/>
        <v>0</v>
      </c>
      <c r="AY479" s="1249" t="str">
        <f t="shared" si="190"/>
        <v/>
      </c>
      <c r="AZ479" s="276" t="s">
        <v>22</v>
      </c>
      <c r="BA479" s="1221">
        <f t="shared" si="199"/>
        <v>0</v>
      </c>
      <c r="BB479" s="1222">
        <f t="shared" si="206"/>
        <v>0</v>
      </c>
      <c r="BC479"/>
      <c r="BD479" s="877"/>
      <c r="BE479" s="877"/>
      <c r="BF479" s="877"/>
      <c r="BG479" s="877"/>
      <c r="BH479" s="877"/>
      <c r="BI479" s="877"/>
      <c r="BJ479" s="877"/>
      <c r="BK479" s="877"/>
      <c r="BR479" s="1153" t="str">
        <f t="shared" si="194"/>
        <v>►</v>
      </c>
      <c r="BS479" s="1024"/>
      <c r="BT479" s="1024"/>
      <c r="BU479" s="1024"/>
      <c r="BV479" s="1024"/>
      <c r="BW479" s="1024"/>
      <c r="CW479" s="3">
        <v>1</v>
      </c>
    </row>
    <row r="480" spans="12:101" ht="21" customHeight="1">
      <c r="L480" s="120" t="s">
        <v>16</v>
      </c>
      <c r="M480" s="34"/>
      <c r="N480" s="35"/>
      <c r="O480" s="34"/>
      <c r="P480" s="36"/>
      <c r="Q480" s="105"/>
      <c r="R480" s="125"/>
      <c r="S480" s="107"/>
      <c r="T480" s="108"/>
      <c r="U480" s="1290"/>
      <c r="W480" s="111"/>
      <c r="X480" s="112"/>
      <c r="Y480" s="122"/>
      <c r="Z480" s="114"/>
      <c r="AA480" s="127"/>
      <c r="AB480" s="116"/>
      <c r="AC480" s="139"/>
      <c r="AD480" s="1230" t="str">
        <f t="shared" si="209"/>
        <v>►</v>
      </c>
      <c r="AE480" s="1231" t="str">
        <f t="shared" si="193"/>
        <v/>
      </c>
      <c r="AF480" s="1232">
        <f t="shared" si="195"/>
        <v>0</v>
      </c>
      <c r="AG480" s="1252">
        <f t="shared" si="200"/>
        <v>0</v>
      </c>
      <c r="AH480" s="1234">
        <f t="shared" si="201"/>
        <v>0</v>
      </c>
      <c r="AI480" s="1235">
        <f t="shared" si="202"/>
        <v>0</v>
      </c>
      <c r="AJ480" s="1235">
        <f t="shared" si="191"/>
        <v>0</v>
      </c>
      <c r="AK480" s="1237">
        <f t="shared" si="196"/>
        <v>0</v>
      </c>
      <c r="AL480" s="1238">
        <f t="shared" si="192"/>
        <v>0</v>
      </c>
      <c r="AM480" s="1268"/>
      <c r="AN480" s="1240" t="str">
        <f t="shared" si="208"/>
        <v/>
      </c>
      <c r="AO480" s="1241">
        <f t="shared" si="203"/>
        <v>0</v>
      </c>
      <c r="AP480" s="1242">
        <f t="shared" si="197"/>
        <v>0</v>
      </c>
      <c r="AQ480" s="1269" cm="1">
        <f t="array" ref="AQ480">IF(AF480&lt;&gt;1,0,IF(OR(AO480="",N(AO480)&lt;=0.000000001),"",IF(OR(AI480="",N(AI480)&lt;=0.000000001),0,IF(ISNUMBER(AO480),IFERROR(_xlfn.LET(_xlpm.r,_xlfn.XLOOKUP(U480,$BD$15:$BD$62,ROW($BD$15:$BD$62),_xlfn.XLOOKUP(U480,$BE$15:$BE$62,ROW($BE$15:$BE$62),_xlfn.XLOOKUP(U480,$BF$15:$BF$62,ROW($BF$15:$BF$62),""))),_xlpm.p,_xlpm.r-MIN(ROW($BD$15:$BD$62))+1,_xlpm.f,INDEX($BG$15:$BG$62,_xlpm.p),_xlpm.u,INDEX($BH$15:$BH$62,_xlpm.p),_xlpm.s,INDEX($BJ$15:$BJ$62,_xlpm.p),_xlpm.q,N(AO480)/_xlpm.f,IF(_xlpm.q&gt;=_xlpm.s,ROUND(_xlpm.q,1)&amp;" "&amp;U480&amp;" = "&amp;ROUND(_xlpm.q*_xlpm.f,1)&amp;" "&amp;_xlpm.u,ROUND(_xlpm.q,1)&amp;" "&amp;U480)),""),""))))</f>
        <v>0</v>
      </c>
      <c r="AR480" s="1259"/>
      <c r="AS480" s="1241">
        <f t="shared" si="189"/>
        <v>0</v>
      </c>
      <c r="AT480" s="1242" t="str">
        <f t="shared" si="204"/>
        <v/>
      </c>
      <c r="AU480" s="1245">
        <f t="shared" si="207"/>
        <v>0</v>
      </c>
      <c r="AV480" s="1246" t="str">
        <f t="shared" si="205"/>
        <v/>
      </c>
      <c r="AW480" s="1247"/>
      <c r="AX480" s="1248">
        <f t="shared" si="198"/>
        <v>0</v>
      </c>
      <c r="AY480" s="1249" t="str">
        <f t="shared" si="190"/>
        <v/>
      </c>
      <c r="AZ480" s="276" t="s">
        <v>22</v>
      </c>
      <c r="BA480" s="1221">
        <f t="shared" si="199"/>
        <v>0</v>
      </c>
      <c r="BB480" s="1222">
        <f t="shared" si="206"/>
        <v>0</v>
      </c>
      <c r="BC480"/>
      <c r="BD480" s="877"/>
      <c r="BE480" s="877"/>
      <c r="BF480" s="877"/>
      <c r="BG480" s="877"/>
      <c r="BH480" s="877"/>
      <c r="BI480" s="877"/>
      <c r="BJ480" s="877"/>
      <c r="BK480" s="877"/>
      <c r="BR480" s="1153" t="str">
        <f t="shared" si="194"/>
        <v>►</v>
      </c>
      <c r="BS480" s="1024"/>
      <c r="BT480" s="1024"/>
      <c r="BU480" s="1024"/>
      <c r="BV480" s="1024"/>
      <c r="BW480" s="1024"/>
      <c r="CW480" s="3">
        <v>1</v>
      </c>
    </row>
    <row r="481" spans="12:101" ht="21" customHeight="1">
      <c r="L481" s="120" t="s">
        <v>16</v>
      </c>
      <c r="M481" s="34"/>
      <c r="N481" s="35"/>
      <c r="O481" s="34"/>
      <c r="P481" s="36"/>
      <c r="Q481" s="105"/>
      <c r="R481" s="125"/>
      <c r="S481" s="107"/>
      <c r="T481" s="108"/>
      <c r="U481" s="1290"/>
      <c r="W481" s="111"/>
      <c r="X481" s="112"/>
      <c r="Y481" s="122"/>
      <c r="Z481" s="114"/>
      <c r="AA481" s="127"/>
      <c r="AB481" s="116"/>
      <c r="AC481" s="139"/>
      <c r="AD481" s="1230" t="str">
        <f t="shared" si="209"/>
        <v>►</v>
      </c>
      <c r="AE481" s="1231" t="str">
        <f t="shared" si="193"/>
        <v/>
      </c>
      <c r="AF481" s="1232">
        <f t="shared" si="195"/>
        <v>0</v>
      </c>
      <c r="AG481" s="1252">
        <f t="shared" si="200"/>
        <v>0</v>
      </c>
      <c r="AH481" s="1234">
        <f t="shared" si="201"/>
        <v>0</v>
      </c>
      <c r="AI481" s="1235">
        <f t="shared" si="202"/>
        <v>0</v>
      </c>
      <c r="AJ481" s="1235">
        <f t="shared" si="191"/>
        <v>0</v>
      </c>
      <c r="AK481" s="1253">
        <f t="shared" si="196"/>
        <v>0</v>
      </c>
      <c r="AL481" s="1254">
        <f t="shared" si="192"/>
        <v>0</v>
      </c>
      <c r="AM481" s="1268"/>
      <c r="AN481" s="1255" t="str">
        <f t="shared" si="208"/>
        <v/>
      </c>
      <c r="AO481" s="1256">
        <f t="shared" si="203"/>
        <v>0</v>
      </c>
      <c r="AP481" s="1257">
        <f t="shared" si="197"/>
        <v>0</v>
      </c>
      <c r="AQ481" s="1271" cm="1">
        <f t="array" ref="AQ481">IF(AF481&lt;&gt;1,0,IF(OR(AO481="",N(AO481)&lt;=0.000000001),"",IF(OR(AI481="",N(AI481)&lt;=0.000000001),0,IF(ISNUMBER(AO481),IFERROR(_xlfn.LET(_xlpm.r,_xlfn.XLOOKUP(U481,$BD$15:$BD$62,ROW($BD$15:$BD$62),_xlfn.XLOOKUP(U481,$BE$15:$BE$62,ROW($BE$15:$BE$62),_xlfn.XLOOKUP(U481,$BF$15:$BF$62,ROW($BF$15:$BF$62),""))),_xlpm.p,_xlpm.r-MIN(ROW($BD$15:$BD$62))+1,_xlpm.f,INDEX($BG$15:$BG$62,_xlpm.p),_xlpm.u,INDEX($BH$15:$BH$62,_xlpm.p),_xlpm.s,INDEX($BJ$15:$BJ$62,_xlpm.p),_xlpm.q,N(AO481)/_xlpm.f,IF(_xlpm.q&gt;=_xlpm.s,ROUND(_xlpm.q,1)&amp;" "&amp;U481&amp;" = "&amp;ROUND(_xlpm.q*_xlpm.f,1)&amp;" "&amp;_xlpm.u,ROUND(_xlpm.q,1)&amp;" "&amp;U481)),""),""))))</f>
        <v>0</v>
      </c>
      <c r="AR481" s="1259"/>
      <c r="AS481" s="1256">
        <f t="shared" si="189"/>
        <v>0</v>
      </c>
      <c r="AT481" s="1257" t="str">
        <f t="shared" si="204"/>
        <v/>
      </c>
      <c r="AU481" s="1260">
        <f t="shared" si="207"/>
        <v>0</v>
      </c>
      <c r="AV481" s="1261" t="str">
        <f t="shared" si="205"/>
        <v/>
      </c>
      <c r="AW481" s="1247"/>
      <c r="AX481" s="1262">
        <f t="shared" si="198"/>
        <v>0</v>
      </c>
      <c r="AY481" s="1249" t="str">
        <f t="shared" si="190"/>
        <v/>
      </c>
      <c r="AZ481" s="276" t="s">
        <v>22</v>
      </c>
      <c r="BA481" s="1221">
        <f t="shared" si="199"/>
        <v>0</v>
      </c>
      <c r="BB481" s="1222">
        <f t="shared" si="206"/>
        <v>0</v>
      </c>
      <c r="BC481"/>
      <c r="BD481" s="877"/>
      <c r="BE481" s="877"/>
      <c r="BF481" s="877"/>
      <c r="BG481" s="877"/>
      <c r="BH481" s="877"/>
      <c r="BI481" s="877"/>
      <c r="BJ481" s="877"/>
      <c r="BK481" s="877"/>
      <c r="BR481" s="1153" t="str">
        <f t="shared" si="194"/>
        <v>►</v>
      </c>
      <c r="BS481" s="1024"/>
      <c r="BT481" s="1024"/>
      <c r="BU481" s="1024"/>
      <c r="BV481" s="1024"/>
      <c r="BW481" s="1024"/>
      <c r="CW481" s="3">
        <v>1</v>
      </c>
    </row>
    <row r="482" spans="12:101" ht="21" customHeight="1">
      <c r="L482" s="120" t="s">
        <v>16</v>
      </c>
      <c r="M482" s="34"/>
      <c r="N482" s="35"/>
      <c r="O482" s="34"/>
      <c r="P482" s="36"/>
      <c r="Q482" s="105"/>
      <c r="R482" s="125"/>
      <c r="S482" s="107"/>
      <c r="T482" s="108"/>
      <c r="U482" s="1290"/>
      <c r="W482" s="111"/>
      <c r="X482" s="112"/>
      <c r="Y482" s="122"/>
      <c r="Z482" s="114"/>
      <c r="AA482" s="127"/>
      <c r="AB482" s="116"/>
      <c r="AC482" s="139"/>
      <c r="AD482" s="1230" t="str">
        <f t="shared" si="209"/>
        <v>►</v>
      </c>
      <c r="AE482" s="1231" t="str">
        <f t="shared" si="193"/>
        <v/>
      </c>
      <c r="AF482" s="1232">
        <f t="shared" si="195"/>
        <v>0</v>
      </c>
      <c r="AG482" s="1252">
        <f t="shared" si="200"/>
        <v>0</v>
      </c>
      <c r="AH482" s="1234">
        <f t="shared" si="201"/>
        <v>0</v>
      </c>
      <c r="AI482" s="1235">
        <f t="shared" si="202"/>
        <v>0</v>
      </c>
      <c r="AJ482" s="1235">
        <f t="shared" si="191"/>
        <v>0</v>
      </c>
      <c r="AK482" s="1237">
        <f t="shared" si="196"/>
        <v>0</v>
      </c>
      <c r="AL482" s="1238">
        <f t="shared" si="192"/>
        <v>0</v>
      </c>
      <c r="AM482" s="1268"/>
      <c r="AN482" s="1240" t="str">
        <f t="shared" si="208"/>
        <v/>
      </c>
      <c r="AO482" s="1241">
        <f t="shared" si="203"/>
        <v>0</v>
      </c>
      <c r="AP482" s="1242">
        <f t="shared" si="197"/>
        <v>0</v>
      </c>
      <c r="AQ482" s="1269" cm="1">
        <f t="array" ref="AQ482">IF(AF482&lt;&gt;1,0,IF(OR(AO482="",N(AO482)&lt;=0.000000001),"",IF(OR(AI482="",N(AI482)&lt;=0.000000001),0,IF(ISNUMBER(AO482),IFERROR(_xlfn.LET(_xlpm.r,_xlfn.XLOOKUP(U482,$BD$15:$BD$62,ROW($BD$15:$BD$62),_xlfn.XLOOKUP(U482,$BE$15:$BE$62,ROW($BE$15:$BE$62),_xlfn.XLOOKUP(U482,$BF$15:$BF$62,ROW($BF$15:$BF$62),""))),_xlpm.p,_xlpm.r-MIN(ROW($BD$15:$BD$62))+1,_xlpm.f,INDEX($BG$15:$BG$62,_xlpm.p),_xlpm.u,INDEX($BH$15:$BH$62,_xlpm.p),_xlpm.s,INDEX($BJ$15:$BJ$62,_xlpm.p),_xlpm.q,N(AO482)/_xlpm.f,IF(_xlpm.q&gt;=_xlpm.s,ROUND(_xlpm.q,1)&amp;" "&amp;U482&amp;" = "&amp;ROUND(_xlpm.q*_xlpm.f,1)&amp;" "&amp;_xlpm.u,ROUND(_xlpm.q,1)&amp;" "&amp;U482)),""),""))))</f>
        <v>0</v>
      </c>
      <c r="AR482" s="1259"/>
      <c r="AS482" s="1241">
        <f t="shared" si="189"/>
        <v>0</v>
      </c>
      <c r="AT482" s="1242" t="str">
        <f t="shared" si="204"/>
        <v/>
      </c>
      <c r="AU482" s="1245">
        <f t="shared" si="207"/>
        <v>0</v>
      </c>
      <c r="AV482" s="1246" t="str">
        <f t="shared" si="205"/>
        <v/>
      </c>
      <c r="AW482" s="1247"/>
      <c r="AX482" s="1248">
        <f t="shared" si="198"/>
        <v>0</v>
      </c>
      <c r="AY482" s="1249" t="str">
        <f t="shared" si="190"/>
        <v/>
      </c>
      <c r="AZ482" s="276" t="s">
        <v>22</v>
      </c>
      <c r="BA482" s="1221">
        <f t="shared" si="199"/>
        <v>0</v>
      </c>
      <c r="BB482" s="1222">
        <f t="shared" si="206"/>
        <v>0</v>
      </c>
      <c r="BC482"/>
      <c r="BD482" s="877"/>
      <c r="BE482" s="877"/>
      <c r="BF482" s="877"/>
      <c r="BG482" s="877"/>
      <c r="BH482" s="877"/>
      <c r="BI482" s="877"/>
      <c r="BJ482" s="877"/>
      <c r="BK482" s="877"/>
      <c r="BR482" s="1153" t="str">
        <f t="shared" si="194"/>
        <v>►</v>
      </c>
      <c r="BS482" s="1024"/>
      <c r="BT482" s="1024"/>
      <c r="BU482" s="1024"/>
      <c r="BV482" s="1024"/>
      <c r="BW482" s="1024"/>
      <c r="CW482" s="3">
        <v>1</v>
      </c>
    </row>
    <row r="483" spans="12:101" ht="21" customHeight="1">
      <c r="L483" s="120" t="s">
        <v>16</v>
      </c>
      <c r="M483" s="34"/>
      <c r="N483" s="35"/>
      <c r="O483" s="34"/>
      <c r="P483" s="36"/>
      <c r="Q483" s="105"/>
      <c r="R483" s="125"/>
      <c r="S483" s="107"/>
      <c r="T483" s="108"/>
      <c r="U483" s="1290"/>
      <c r="W483" s="111"/>
      <c r="X483" s="112"/>
      <c r="Y483" s="122"/>
      <c r="Z483" s="114"/>
      <c r="AA483" s="127"/>
      <c r="AB483" s="116"/>
      <c r="AC483" s="139"/>
      <c r="AD483" s="1230" t="str">
        <f t="shared" si="209"/>
        <v>►</v>
      </c>
      <c r="AE483" s="1231" t="str">
        <f t="shared" si="193"/>
        <v/>
      </c>
      <c r="AF483" s="1232">
        <f t="shared" si="195"/>
        <v>0</v>
      </c>
      <c r="AG483" s="1252">
        <f t="shared" si="200"/>
        <v>0</v>
      </c>
      <c r="AH483" s="1234">
        <f t="shared" si="201"/>
        <v>0</v>
      </c>
      <c r="AI483" s="1235">
        <f t="shared" si="202"/>
        <v>0</v>
      </c>
      <c r="AJ483" s="1235">
        <f t="shared" si="191"/>
        <v>0</v>
      </c>
      <c r="AK483" s="1253">
        <f t="shared" si="196"/>
        <v>0</v>
      </c>
      <c r="AL483" s="1254">
        <f t="shared" si="192"/>
        <v>0</v>
      </c>
      <c r="AM483" s="1268"/>
      <c r="AN483" s="1255" t="str">
        <f t="shared" si="208"/>
        <v/>
      </c>
      <c r="AO483" s="1256">
        <f t="shared" si="203"/>
        <v>0</v>
      </c>
      <c r="AP483" s="1257">
        <f t="shared" si="197"/>
        <v>0</v>
      </c>
      <c r="AQ483" s="1271" cm="1">
        <f t="array" ref="AQ483">IF(AF483&lt;&gt;1,0,IF(OR(AO483="",N(AO483)&lt;=0.000000001),"",IF(OR(AI483="",N(AI483)&lt;=0.000000001),0,IF(ISNUMBER(AO483),IFERROR(_xlfn.LET(_xlpm.r,_xlfn.XLOOKUP(U483,$BD$15:$BD$62,ROW($BD$15:$BD$62),_xlfn.XLOOKUP(U483,$BE$15:$BE$62,ROW($BE$15:$BE$62),_xlfn.XLOOKUP(U483,$BF$15:$BF$62,ROW($BF$15:$BF$62),""))),_xlpm.p,_xlpm.r-MIN(ROW($BD$15:$BD$62))+1,_xlpm.f,INDEX($BG$15:$BG$62,_xlpm.p),_xlpm.u,INDEX($BH$15:$BH$62,_xlpm.p),_xlpm.s,INDEX($BJ$15:$BJ$62,_xlpm.p),_xlpm.q,N(AO483)/_xlpm.f,IF(_xlpm.q&gt;=_xlpm.s,ROUND(_xlpm.q,1)&amp;" "&amp;U483&amp;" = "&amp;ROUND(_xlpm.q*_xlpm.f,1)&amp;" "&amp;_xlpm.u,ROUND(_xlpm.q,1)&amp;" "&amp;U483)),""),""))))</f>
        <v>0</v>
      </c>
      <c r="AR483" s="1259"/>
      <c r="AS483" s="1256">
        <f t="shared" si="189"/>
        <v>0</v>
      </c>
      <c r="AT483" s="1257" t="str">
        <f t="shared" si="204"/>
        <v/>
      </c>
      <c r="AU483" s="1260">
        <f t="shared" si="207"/>
        <v>0</v>
      </c>
      <c r="AV483" s="1261" t="str">
        <f t="shared" si="205"/>
        <v/>
      </c>
      <c r="AW483" s="1247"/>
      <c r="AX483" s="1262">
        <f t="shared" si="198"/>
        <v>0</v>
      </c>
      <c r="AY483" s="1249" t="str">
        <f t="shared" si="190"/>
        <v/>
      </c>
      <c r="AZ483" s="276" t="s">
        <v>22</v>
      </c>
      <c r="BA483" s="1221">
        <f t="shared" si="199"/>
        <v>0</v>
      </c>
      <c r="BB483" s="1222">
        <f t="shared" si="206"/>
        <v>0</v>
      </c>
      <c r="BC483"/>
      <c r="BD483" s="877"/>
      <c r="BE483" s="877"/>
      <c r="BF483" s="877"/>
      <c r="BG483" s="877"/>
      <c r="BH483" s="877"/>
      <c r="BI483" s="877"/>
      <c r="BJ483" s="877"/>
      <c r="BK483" s="877"/>
      <c r="BR483" s="1153" t="str">
        <f t="shared" si="194"/>
        <v>►</v>
      </c>
      <c r="BS483" s="1024"/>
      <c r="BT483" s="1024"/>
      <c r="BU483" s="1024"/>
      <c r="BV483" s="1024"/>
      <c r="BW483" s="1024"/>
      <c r="CW483" s="3">
        <v>1</v>
      </c>
    </row>
    <row r="484" spans="12:101" ht="21" customHeight="1">
      <c r="L484" s="120" t="s">
        <v>16</v>
      </c>
      <c r="M484" s="34"/>
      <c r="N484" s="35"/>
      <c r="O484" s="34"/>
      <c r="P484" s="36"/>
      <c r="Q484" s="105"/>
      <c r="R484" s="125"/>
      <c r="S484" s="107"/>
      <c r="T484" s="108"/>
      <c r="U484" s="1290"/>
      <c r="W484" s="111"/>
      <c r="X484" s="112"/>
      <c r="Y484" s="122"/>
      <c r="Z484" s="114"/>
      <c r="AA484" s="127"/>
      <c r="AB484" s="116"/>
      <c r="AC484" s="139"/>
      <c r="AD484" s="1230" t="str">
        <f t="shared" si="209"/>
        <v>►</v>
      </c>
      <c r="AE484" s="1231" t="str">
        <f t="shared" si="193"/>
        <v/>
      </c>
      <c r="AF484" s="1232">
        <f t="shared" si="195"/>
        <v>0</v>
      </c>
      <c r="AG484" s="1252">
        <f t="shared" si="200"/>
        <v>0</v>
      </c>
      <c r="AH484" s="1234">
        <f t="shared" si="201"/>
        <v>0</v>
      </c>
      <c r="AI484" s="1235">
        <f t="shared" si="202"/>
        <v>0</v>
      </c>
      <c r="AJ484" s="1235">
        <f t="shared" si="191"/>
        <v>0</v>
      </c>
      <c r="AK484" s="1237">
        <f t="shared" si="196"/>
        <v>0</v>
      </c>
      <c r="AL484" s="1238">
        <f t="shared" si="192"/>
        <v>0</v>
      </c>
      <c r="AM484" s="1268"/>
      <c r="AN484" s="1240" t="str">
        <f t="shared" si="208"/>
        <v/>
      </c>
      <c r="AO484" s="1241">
        <f t="shared" si="203"/>
        <v>0</v>
      </c>
      <c r="AP484" s="1242">
        <f t="shared" si="197"/>
        <v>0</v>
      </c>
      <c r="AQ484" s="1269" cm="1">
        <f t="array" ref="AQ484">IF(AF484&lt;&gt;1,0,IF(OR(AO484="",N(AO484)&lt;=0.000000001),"",IF(OR(AI484="",N(AI484)&lt;=0.000000001),0,IF(ISNUMBER(AO484),IFERROR(_xlfn.LET(_xlpm.r,_xlfn.XLOOKUP(U484,$BD$15:$BD$62,ROW($BD$15:$BD$62),_xlfn.XLOOKUP(U484,$BE$15:$BE$62,ROW($BE$15:$BE$62),_xlfn.XLOOKUP(U484,$BF$15:$BF$62,ROW($BF$15:$BF$62),""))),_xlpm.p,_xlpm.r-MIN(ROW($BD$15:$BD$62))+1,_xlpm.f,INDEX($BG$15:$BG$62,_xlpm.p),_xlpm.u,INDEX($BH$15:$BH$62,_xlpm.p),_xlpm.s,INDEX($BJ$15:$BJ$62,_xlpm.p),_xlpm.q,N(AO484)/_xlpm.f,IF(_xlpm.q&gt;=_xlpm.s,ROUND(_xlpm.q,1)&amp;" "&amp;U484&amp;" = "&amp;ROUND(_xlpm.q*_xlpm.f,1)&amp;" "&amp;_xlpm.u,ROUND(_xlpm.q,1)&amp;" "&amp;U484)),""),""))))</f>
        <v>0</v>
      </c>
      <c r="AR484" s="1259"/>
      <c r="AS484" s="1241">
        <f t="shared" si="189"/>
        <v>0</v>
      </c>
      <c r="AT484" s="1242" t="str">
        <f t="shared" si="204"/>
        <v/>
      </c>
      <c r="AU484" s="1245">
        <f t="shared" si="207"/>
        <v>0</v>
      </c>
      <c r="AV484" s="1246" t="str">
        <f t="shared" si="205"/>
        <v/>
      </c>
      <c r="AW484" s="1247"/>
      <c r="AX484" s="1248">
        <f t="shared" si="198"/>
        <v>0</v>
      </c>
      <c r="AY484" s="1249" t="str">
        <f t="shared" si="190"/>
        <v/>
      </c>
      <c r="AZ484" s="276" t="s">
        <v>22</v>
      </c>
      <c r="BA484" s="1221">
        <f t="shared" si="199"/>
        <v>0</v>
      </c>
      <c r="BB484" s="1222">
        <f t="shared" si="206"/>
        <v>0</v>
      </c>
      <c r="BC484"/>
      <c r="BD484" s="877"/>
      <c r="BE484" s="877"/>
      <c r="BF484" s="877"/>
      <c r="BG484" s="877"/>
      <c r="BH484" s="877"/>
      <c r="BI484" s="877"/>
      <c r="BJ484" s="877"/>
      <c r="BK484" s="877"/>
      <c r="BR484" s="1153" t="str">
        <f t="shared" si="194"/>
        <v>►</v>
      </c>
      <c r="BS484" s="1024"/>
      <c r="BT484" s="1024"/>
      <c r="BU484" s="1024"/>
      <c r="BV484" s="1024"/>
      <c r="BW484" s="1024"/>
      <c r="CW484" s="3">
        <v>1</v>
      </c>
    </row>
    <row r="485" spans="12:101" ht="21" customHeight="1">
      <c r="L485" s="120" t="s">
        <v>16</v>
      </c>
      <c r="M485" s="34"/>
      <c r="N485" s="35"/>
      <c r="O485" s="34"/>
      <c r="P485" s="36"/>
      <c r="Q485" s="105"/>
      <c r="R485" s="125"/>
      <c r="S485" s="107"/>
      <c r="T485" s="108"/>
      <c r="U485" s="1290"/>
      <c r="W485" s="111"/>
      <c r="X485" s="112"/>
      <c r="Y485" s="122"/>
      <c r="Z485" s="114"/>
      <c r="AA485" s="127"/>
      <c r="AB485" s="116"/>
      <c r="AC485" s="139"/>
      <c r="AD485" s="1230" t="str">
        <f t="shared" si="209"/>
        <v>►</v>
      </c>
      <c r="AE485" s="1231" t="str">
        <f t="shared" si="193"/>
        <v/>
      </c>
      <c r="AF485" s="1232">
        <f t="shared" si="195"/>
        <v>0</v>
      </c>
      <c r="AG485" s="1252">
        <f t="shared" si="200"/>
        <v>0</v>
      </c>
      <c r="AH485" s="1234">
        <f t="shared" si="201"/>
        <v>0</v>
      </c>
      <c r="AI485" s="1235">
        <f t="shared" si="202"/>
        <v>0</v>
      </c>
      <c r="AJ485" s="1235">
        <f t="shared" si="191"/>
        <v>0</v>
      </c>
      <c r="AK485" s="1253">
        <f t="shared" si="196"/>
        <v>0</v>
      </c>
      <c r="AL485" s="1254">
        <f t="shared" si="192"/>
        <v>0</v>
      </c>
      <c r="AM485" s="1268"/>
      <c r="AN485" s="1255" t="str">
        <f t="shared" si="208"/>
        <v/>
      </c>
      <c r="AO485" s="1256">
        <f t="shared" si="203"/>
        <v>0</v>
      </c>
      <c r="AP485" s="1257">
        <f t="shared" si="197"/>
        <v>0</v>
      </c>
      <c r="AQ485" s="1271" cm="1">
        <f t="array" ref="AQ485">IF(AF485&lt;&gt;1,0,IF(OR(AO485="",N(AO485)&lt;=0.000000001),"",IF(OR(AI485="",N(AI485)&lt;=0.000000001),0,IF(ISNUMBER(AO485),IFERROR(_xlfn.LET(_xlpm.r,_xlfn.XLOOKUP(U485,$BD$15:$BD$62,ROW($BD$15:$BD$62),_xlfn.XLOOKUP(U485,$BE$15:$BE$62,ROW($BE$15:$BE$62),_xlfn.XLOOKUP(U485,$BF$15:$BF$62,ROW($BF$15:$BF$62),""))),_xlpm.p,_xlpm.r-MIN(ROW($BD$15:$BD$62))+1,_xlpm.f,INDEX($BG$15:$BG$62,_xlpm.p),_xlpm.u,INDEX($BH$15:$BH$62,_xlpm.p),_xlpm.s,INDEX($BJ$15:$BJ$62,_xlpm.p),_xlpm.q,N(AO485)/_xlpm.f,IF(_xlpm.q&gt;=_xlpm.s,ROUND(_xlpm.q,1)&amp;" "&amp;U485&amp;" = "&amp;ROUND(_xlpm.q*_xlpm.f,1)&amp;" "&amp;_xlpm.u,ROUND(_xlpm.q,1)&amp;" "&amp;U485)),""),""))))</f>
        <v>0</v>
      </c>
      <c r="AR485" s="1259"/>
      <c r="AS485" s="1256">
        <f t="shared" si="189"/>
        <v>0</v>
      </c>
      <c r="AT485" s="1257" t="str">
        <f t="shared" si="204"/>
        <v/>
      </c>
      <c r="AU485" s="1260">
        <f t="shared" si="207"/>
        <v>0</v>
      </c>
      <c r="AV485" s="1261" t="str">
        <f t="shared" si="205"/>
        <v/>
      </c>
      <c r="AW485" s="1247"/>
      <c r="AX485" s="1262">
        <f t="shared" si="198"/>
        <v>0</v>
      </c>
      <c r="AY485" s="1249" t="str">
        <f t="shared" si="190"/>
        <v/>
      </c>
      <c r="AZ485" s="276" t="s">
        <v>22</v>
      </c>
      <c r="BA485" s="1221">
        <f t="shared" si="199"/>
        <v>0</v>
      </c>
      <c r="BB485" s="1222">
        <f t="shared" si="206"/>
        <v>0</v>
      </c>
      <c r="BC485"/>
      <c r="BD485" s="877"/>
      <c r="BE485" s="877"/>
      <c r="BF485" s="877"/>
      <c r="BG485" s="877"/>
      <c r="BH485" s="877"/>
      <c r="BI485" s="877"/>
      <c r="BJ485" s="877"/>
      <c r="BK485" s="877"/>
      <c r="BR485" s="1153" t="str">
        <f t="shared" si="194"/>
        <v>►</v>
      </c>
      <c r="BS485" s="1024"/>
      <c r="BT485" s="1024"/>
      <c r="BU485" s="1024"/>
      <c r="BV485" s="1024"/>
      <c r="BW485" s="1024"/>
      <c r="CW485" s="3">
        <v>1</v>
      </c>
    </row>
    <row r="486" spans="12:101" ht="21" customHeight="1">
      <c r="L486" s="120" t="s">
        <v>16</v>
      </c>
      <c r="M486" s="34"/>
      <c r="N486" s="35"/>
      <c r="O486" s="34"/>
      <c r="P486" s="36"/>
      <c r="Q486" s="105"/>
      <c r="R486" s="125"/>
      <c r="S486" s="107"/>
      <c r="T486" s="108"/>
      <c r="U486" s="1290"/>
      <c r="W486" s="111"/>
      <c r="X486" s="112"/>
      <c r="Y486" s="122"/>
      <c r="Z486" s="114"/>
      <c r="AA486" s="127"/>
      <c r="AB486" s="116"/>
      <c r="AC486" s="139"/>
      <c r="AD486" s="1230" t="str">
        <f t="shared" si="209"/>
        <v>►</v>
      </c>
      <c r="AE486" s="1231" t="str">
        <f t="shared" si="193"/>
        <v/>
      </c>
      <c r="AF486" s="1232">
        <f t="shared" si="195"/>
        <v>0</v>
      </c>
      <c r="AG486" s="1252">
        <f t="shared" si="200"/>
        <v>0</v>
      </c>
      <c r="AH486" s="1234">
        <f t="shared" si="201"/>
        <v>0</v>
      </c>
      <c r="AI486" s="1235">
        <f t="shared" si="202"/>
        <v>0</v>
      </c>
      <c r="AJ486" s="1235">
        <f t="shared" si="191"/>
        <v>0</v>
      </c>
      <c r="AK486" s="1237">
        <f t="shared" si="196"/>
        <v>0</v>
      </c>
      <c r="AL486" s="1238">
        <f t="shared" si="192"/>
        <v>0</v>
      </c>
      <c r="AM486" s="1268"/>
      <c r="AN486" s="1240" t="str">
        <f t="shared" si="208"/>
        <v/>
      </c>
      <c r="AO486" s="1241">
        <f t="shared" si="203"/>
        <v>0</v>
      </c>
      <c r="AP486" s="1242">
        <f t="shared" si="197"/>
        <v>0</v>
      </c>
      <c r="AQ486" s="1269" cm="1">
        <f t="array" ref="AQ486">IF(AF486&lt;&gt;1,0,IF(OR(AO486="",N(AO486)&lt;=0.000000001),"",IF(OR(AI486="",N(AI486)&lt;=0.000000001),0,IF(ISNUMBER(AO486),IFERROR(_xlfn.LET(_xlpm.r,_xlfn.XLOOKUP(U486,$BD$15:$BD$62,ROW($BD$15:$BD$62),_xlfn.XLOOKUP(U486,$BE$15:$BE$62,ROW($BE$15:$BE$62),_xlfn.XLOOKUP(U486,$BF$15:$BF$62,ROW($BF$15:$BF$62),""))),_xlpm.p,_xlpm.r-MIN(ROW($BD$15:$BD$62))+1,_xlpm.f,INDEX($BG$15:$BG$62,_xlpm.p),_xlpm.u,INDEX($BH$15:$BH$62,_xlpm.p),_xlpm.s,INDEX($BJ$15:$BJ$62,_xlpm.p),_xlpm.q,N(AO486)/_xlpm.f,IF(_xlpm.q&gt;=_xlpm.s,ROUND(_xlpm.q,1)&amp;" "&amp;U486&amp;" = "&amp;ROUND(_xlpm.q*_xlpm.f,1)&amp;" "&amp;_xlpm.u,ROUND(_xlpm.q,1)&amp;" "&amp;U486)),""),""))))</f>
        <v>0</v>
      </c>
      <c r="AR486" s="1259"/>
      <c r="AS486" s="1241">
        <f t="shared" si="189"/>
        <v>0</v>
      </c>
      <c r="AT486" s="1242" t="str">
        <f t="shared" si="204"/>
        <v/>
      </c>
      <c r="AU486" s="1245">
        <f t="shared" si="207"/>
        <v>0</v>
      </c>
      <c r="AV486" s="1246" t="str">
        <f t="shared" si="205"/>
        <v/>
      </c>
      <c r="AW486" s="1247"/>
      <c r="AX486" s="1248">
        <f t="shared" si="198"/>
        <v>0</v>
      </c>
      <c r="AY486" s="1249" t="str">
        <f t="shared" si="190"/>
        <v/>
      </c>
      <c r="AZ486" s="276" t="s">
        <v>22</v>
      </c>
      <c r="BA486" s="1221">
        <f t="shared" si="199"/>
        <v>0</v>
      </c>
      <c r="BB486" s="1222">
        <f t="shared" si="206"/>
        <v>0</v>
      </c>
      <c r="BC486"/>
      <c r="BD486" s="877"/>
      <c r="BE486" s="877"/>
      <c r="BF486" s="877"/>
      <c r="BG486" s="877"/>
      <c r="BH486" s="877"/>
      <c r="BI486" s="877"/>
      <c r="BJ486" s="877"/>
      <c r="BK486" s="877"/>
      <c r="BR486" s="1153" t="str">
        <f t="shared" si="194"/>
        <v>►</v>
      </c>
      <c r="BS486" s="1024"/>
      <c r="BT486" s="1024"/>
      <c r="BU486" s="1024"/>
      <c r="BV486" s="1024"/>
      <c r="BW486" s="1024"/>
      <c r="CW486" s="3">
        <v>1</v>
      </c>
    </row>
    <row r="487" spans="12:101" ht="21" customHeight="1">
      <c r="L487" s="120" t="s">
        <v>16</v>
      </c>
      <c r="M487" s="34"/>
      <c r="N487" s="35"/>
      <c r="O487" s="34"/>
      <c r="P487" s="36"/>
      <c r="Q487" s="105"/>
      <c r="R487" s="125"/>
      <c r="S487" s="107"/>
      <c r="T487" s="108"/>
      <c r="U487" s="1290"/>
      <c r="W487" s="111"/>
      <c r="X487" s="112"/>
      <c r="Y487" s="122"/>
      <c r="Z487" s="114"/>
      <c r="AA487" s="127"/>
      <c r="AB487" s="116"/>
      <c r="AC487" s="139"/>
      <c r="AD487" s="1230" t="str">
        <f t="shared" si="209"/>
        <v>►</v>
      </c>
      <c r="AE487" s="1231" t="str">
        <f t="shared" si="193"/>
        <v/>
      </c>
      <c r="AF487" s="1232">
        <f t="shared" si="195"/>
        <v>0</v>
      </c>
      <c r="AG487" s="1252">
        <f t="shared" si="200"/>
        <v>0</v>
      </c>
      <c r="AH487" s="1234">
        <f t="shared" si="201"/>
        <v>0</v>
      </c>
      <c r="AI487" s="1235">
        <f t="shared" si="202"/>
        <v>0</v>
      </c>
      <c r="AJ487" s="1235">
        <f t="shared" si="191"/>
        <v>0</v>
      </c>
      <c r="AK487" s="1253">
        <f t="shared" si="196"/>
        <v>0</v>
      </c>
      <c r="AL487" s="1254">
        <f t="shared" si="192"/>
        <v>0</v>
      </c>
      <c r="AM487" s="1268"/>
      <c r="AN487" s="1255" t="str">
        <f t="shared" si="208"/>
        <v/>
      </c>
      <c r="AO487" s="1256">
        <f t="shared" si="203"/>
        <v>0</v>
      </c>
      <c r="AP487" s="1257">
        <f t="shared" si="197"/>
        <v>0</v>
      </c>
      <c r="AQ487" s="1271" cm="1">
        <f t="array" ref="AQ487">IF(AF487&lt;&gt;1,0,IF(OR(AO487="",N(AO487)&lt;=0.000000001),"",IF(OR(AI487="",N(AI487)&lt;=0.000000001),0,IF(ISNUMBER(AO487),IFERROR(_xlfn.LET(_xlpm.r,_xlfn.XLOOKUP(U487,$BD$15:$BD$62,ROW($BD$15:$BD$62),_xlfn.XLOOKUP(U487,$BE$15:$BE$62,ROW($BE$15:$BE$62),_xlfn.XLOOKUP(U487,$BF$15:$BF$62,ROW($BF$15:$BF$62),""))),_xlpm.p,_xlpm.r-MIN(ROW($BD$15:$BD$62))+1,_xlpm.f,INDEX($BG$15:$BG$62,_xlpm.p),_xlpm.u,INDEX($BH$15:$BH$62,_xlpm.p),_xlpm.s,INDEX($BJ$15:$BJ$62,_xlpm.p),_xlpm.q,N(AO487)/_xlpm.f,IF(_xlpm.q&gt;=_xlpm.s,ROUND(_xlpm.q,1)&amp;" "&amp;U487&amp;" = "&amp;ROUND(_xlpm.q*_xlpm.f,1)&amp;" "&amp;_xlpm.u,ROUND(_xlpm.q,1)&amp;" "&amp;U487)),""),""))))</f>
        <v>0</v>
      </c>
      <c r="AR487" s="1259"/>
      <c r="AS487" s="1256">
        <f t="shared" si="189"/>
        <v>0</v>
      </c>
      <c r="AT487" s="1257" t="str">
        <f t="shared" si="204"/>
        <v/>
      </c>
      <c r="AU487" s="1260">
        <f t="shared" si="207"/>
        <v>0</v>
      </c>
      <c r="AV487" s="1261" t="str">
        <f t="shared" si="205"/>
        <v/>
      </c>
      <c r="AW487" s="1247"/>
      <c r="AX487" s="1262">
        <f t="shared" si="198"/>
        <v>0</v>
      </c>
      <c r="AY487" s="1249" t="str">
        <f t="shared" si="190"/>
        <v/>
      </c>
      <c r="AZ487" s="276" t="s">
        <v>22</v>
      </c>
      <c r="BA487" s="1221">
        <f t="shared" si="199"/>
        <v>0</v>
      </c>
      <c r="BB487" s="1222">
        <f t="shared" si="206"/>
        <v>0</v>
      </c>
      <c r="BC487"/>
      <c r="BD487" s="877"/>
      <c r="BE487" s="877"/>
      <c r="BF487" s="877"/>
      <c r="BG487" s="877"/>
      <c r="BH487" s="877"/>
      <c r="BI487" s="877"/>
      <c r="BJ487" s="877"/>
      <c r="BK487" s="877"/>
      <c r="BR487" s="1153" t="str">
        <f t="shared" si="194"/>
        <v>►</v>
      </c>
      <c r="BS487" s="1024"/>
      <c r="BT487" s="1024"/>
      <c r="BU487" s="1024"/>
      <c r="BV487" s="1024"/>
      <c r="BW487" s="1024"/>
      <c r="CW487" s="3">
        <v>1</v>
      </c>
    </row>
    <row r="488" spans="12:101" ht="21" customHeight="1">
      <c r="L488" s="120" t="s">
        <v>16</v>
      </c>
      <c r="M488" s="34"/>
      <c r="N488" s="35"/>
      <c r="O488" s="34"/>
      <c r="P488" s="36"/>
      <c r="Q488" s="105"/>
      <c r="R488" s="125"/>
      <c r="S488" s="107"/>
      <c r="T488" s="108"/>
      <c r="U488" s="1290"/>
      <c r="W488" s="111"/>
      <c r="X488" s="112"/>
      <c r="Y488" s="122"/>
      <c r="Z488" s="114"/>
      <c r="AA488" s="127"/>
      <c r="AB488" s="116"/>
      <c r="AC488" s="139"/>
      <c r="AD488" s="1230" t="str">
        <f t="shared" si="209"/>
        <v>►</v>
      </c>
      <c r="AE488" s="1231" t="str">
        <f t="shared" si="193"/>
        <v/>
      </c>
      <c r="AF488" s="1232">
        <f t="shared" si="195"/>
        <v>0</v>
      </c>
      <c r="AG488" s="1252">
        <f t="shared" si="200"/>
        <v>0</v>
      </c>
      <c r="AH488" s="1234">
        <f t="shared" si="201"/>
        <v>0</v>
      </c>
      <c r="AI488" s="1235">
        <f t="shared" si="202"/>
        <v>0</v>
      </c>
      <c r="AJ488" s="1235">
        <f t="shared" si="191"/>
        <v>0</v>
      </c>
      <c r="AK488" s="1237">
        <f t="shared" si="196"/>
        <v>0</v>
      </c>
      <c r="AL488" s="1238">
        <f t="shared" si="192"/>
        <v>0</v>
      </c>
      <c r="AM488" s="1268"/>
      <c r="AN488" s="1240" t="str">
        <f t="shared" si="208"/>
        <v/>
      </c>
      <c r="AO488" s="1241">
        <f t="shared" si="203"/>
        <v>0</v>
      </c>
      <c r="AP488" s="1242">
        <f t="shared" si="197"/>
        <v>0</v>
      </c>
      <c r="AQ488" s="1269" cm="1">
        <f t="array" ref="AQ488">IF(AF488&lt;&gt;1,0,IF(OR(AO488="",N(AO488)&lt;=0.000000001),"",IF(OR(AI488="",N(AI488)&lt;=0.000000001),0,IF(ISNUMBER(AO488),IFERROR(_xlfn.LET(_xlpm.r,_xlfn.XLOOKUP(U488,$BD$15:$BD$62,ROW($BD$15:$BD$62),_xlfn.XLOOKUP(U488,$BE$15:$BE$62,ROW($BE$15:$BE$62),_xlfn.XLOOKUP(U488,$BF$15:$BF$62,ROW($BF$15:$BF$62),""))),_xlpm.p,_xlpm.r-MIN(ROW($BD$15:$BD$62))+1,_xlpm.f,INDEX($BG$15:$BG$62,_xlpm.p),_xlpm.u,INDEX($BH$15:$BH$62,_xlpm.p),_xlpm.s,INDEX($BJ$15:$BJ$62,_xlpm.p),_xlpm.q,N(AO488)/_xlpm.f,IF(_xlpm.q&gt;=_xlpm.s,ROUND(_xlpm.q,1)&amp;" "&amp;U488&amp;" = "&amp;ROUND(_xlpm.q*_xlpm.f,1)&amp;" "&amp;_xlpm.u,ROUND(_xlpm.q,1)&amp;" "&amp;U488)),""),""))))</f>
        <v>0</v>
      </c>
      <c r="AR488" s="1259"/>
      <c r="AS488" s="1241">
        <f t="shared" si="189"/>
        <v>0</v>
      </c>
      <c r="AT488" s="1242" t="str">
        <f t="shared" si="204"/>
        <v/>
      </c>
      <c r="AU488" s="1245">
        <f t="shared" si="207"/>
        <v>0</v>
      </c>
      <c r="AV488" s="1246" t="str">
        <f t="shared" si="205"/>
        <v/>
      </c>
      <c r="AW488" s="1247"/>
      <c r="AX488" s="1248">
        <f t="shared" si="198"/>
        <v>0</v>
      </c>
      <c r="AY488" s="1249" t="str">
        <f t="shared" si="190"/>
        <v/>
      </c>
      <c r="AZ488" s="276" t="s">
        <v>22</v>
      </c>
      <c r="BA488" s="1221">
        <f t="shared" si="199"/>
        <v>0</v>
      </c>
      <c r="BB488" s="1222">
        <f t="shared" si="206"/>
        <v>0</v>
      </c>
      <c r="BC488"/>
      <c r="BD488" s="877"/>
      <c r="BE488" s="877"/>
      <c r="BF488" s="877"/>
      <c r="BG488" s="877"/>
      <c r="BH488" s="877"/>
      <c r="BI488" s="877"/>
      <c r="BJ488" s="877"/>
      <c r="BK488" s="877"/>
      <c r="BR488" s="1153" t="str">
        <f t="shared" si="194"/>
        <v>►</v>
      </c>
      <c r="BS488" s="1024"/>
      <c r="BT488" s="1024"/>
      <c r="BU488" s="1024"/>
      <c r="BV488" s="1024"/>
      <c r="BW488" s="1024"/>
      <c r="CW488" s="3">
        <v>1</v>
      </c>
    </row>
    <row r="489" spans="12:101" ht="21" customHeight="1">
      <c r="L489" s="120" t="s">
        <v>16</v>
      </c>
      <c r="M489" s="34"/>
      <c r="N489" s="35"/>
      <c r="O489" s="34"/>
      <c r="P489" s="36"/>
      <c r="Q489" s="105"/>
      <c r="R489" s="125"/>
      <c r="S489" s="107"/>
      <c r="T489" s="108"/>
      <c r="U489" s="1290"/>
      <c r="W489" s="111"/>
      <c r="X489" s="112"/>
      <c r="Y489" s="122"/>
      <c r="Z489" s="114"/>
      <c r="AA489" s="127"/>
      <c r="AB489" s="116"/>
      <c r="AC489" s="139"/>
      <c r="AD489" s="1230" t="str">
        <f t="shared" si="209"/>
        <v>►</v>
      </c>
      <c r="AE489" s="1231" t="str">
        <f t="shared" si="193"/>
        <v/>
      </c>
      <c r="AF489" s="1232">
        <f t="shared" si="195"/>
        <v>0</v>
      </c>
      <c r="AG489" s="1252">
        <f t="shared" si="200"/>
        <v>0</v>
      </c>
      <c r="AH489" s="1234">
        <f t="shared" si="201"/>
        <v>0</v>
      </c>
      <c r="AI489" s="1235">
        <f t="shared" si="202"/>
        <v>0</v>
      </c>
      <c r="AJ489" s="1235">
        <f t="shared" si="191"/>
        <v>0</v>
      </c>
      <c r="AK489" s="1253">
        <f t="shared" si="196"/>
        <v>0</v>
      </c>
      <c r="AL489" s="1254">
        <f t="shared" si="192"/>
        <v>0</v>
      </c>
      <c r="AM489" s="1268"/>
      <c r="AN489" s="1255" t="str">
        <f t="shared" si="208"/>
        <v/>
      </c>
      <c r="AO489" s="1256">
        <f t="shared" si="203"/>
        <v>0</v>
      </c>
      <c r="AP489" s="1257">
        <f t="shared" si="197"/>
        <v>0</v>
      </c>
      <c r="AQ489" s="1271" cm="1">
        <f t="array" ref="AQ489">IF(AF489&lt;&gt;1,0,IF(OR(AO489="",N(AO489)&lt;=0.000000001),"",IF(OR(AI489="",N(AI489)&lt;=0.000000001),0,IF(ISNUMBER(AO489),IFERROR(_xlfn.LET(_xlpm.r,_xlfn.XLOOKUP(U489,$BD$15:$BD$62,ROW($BD$15:$BD$62),_xlfn.XLOOKUP(U489,$BE$15:$BE$62,ROW($BE$15:$BE$62),_xlfn.XLOOKUP(U489,$BF$15:$BF$62,ROW($BF$15:$BF$62),""))),_xlpm.p,_xlpm.r-MIN(ROW($BD$15:$BD$62))+1,_xlpm.f,INDEX($BG$15:$BG$62,_xlpm.p),_xlpm.u,INDEX($BH$15:$BH$62,_xlpm.p),_xlpm.s,INDEX($BJ$15:$BJ$62,_xlpm.p),_xlpm.q,N(AO489)/_xlpm.f,IF(_xlpm.q&gt;=_xlpm.s,ROUND(_xlpm.q,1)&amp;" "&amp;U489&amp;" = "&amp;ROUND(_xlpm.q*_xlpm.f,1)&amp;" "&amp;_xlpm.u,ROUND(_xlpm.q,1)&amp;" "&amp;U489)),""),""))))</f>
        <v>0</v>
      </c>
      <c r="AR489" s="1259"/>
      <c r="AS489" s="1256">
        <f t="shared" si="189"/>
        <v>0</v>
      </c>
      <c r="AT489" s="1257" t="str">
        <f t="shared" si="204"/>
        <v/>
      </c>
      <c r="AU489" s="1260">
        <f t="shared" si="207"/>
        <v>0</v>
      </c>
      <c r="AV489" s="1261" t="str">
        <f t="shared" si="205"/>
        <v/>
      </c>
      <c r="AW489" s="1247"/>
      <c r="AX489" s="1262">
        <f t="shared" si="198"/>
        <v>0</v>
      </c>
      <c r="AY489" s="1249" t="str">
        <f t="shared" si="190"/>
        <v/>
      </c>
      <c r="AZ489" s="276" t="s">
        <v>22</v>
      </c>
      <c r="BA489" s="1221">
        <f t="shared" si="199"/>
        <v>0</v>
      </c>
      <c r="BB489" s="1222">
        <f t="shared" si="206"/>
        <v>0</v>
      </c>
      <c r="BC489"/>
      <c r="BD489" s="877"/>
      <c r="BE489" s="877"/>
      <c r="BF489" s="877"/>
      <c r="BG489" s="877"/>
      <c r="BH489" s="877"/>
      <c r="BI489" s="877"/>
      <c r="BJ489" s="877"/>
      <c r="BK489" s="877"/>
      <c r="BR489" s="1153" t="str">
        <f t="shared" si="194"/>
        <v>►</v>
      </c>
      <c r="BS489" s="1024"/>
      <c r="BT489" s="1024"/>
      <c r="BU489" s="1024"/>
      <c r="BV489" s="1024"/>
      <c r="BW489" s="1024"/>
      <c r="CW489" s="3">
        <v>1</v>
      </c>
    </row>
    <row r="490" spans="12:101" ht="21" customHeight="1">
      <c r="L490" s="120" t="s">
        <v>16</v>
      </c>
      <c r="M490" s="34"/>
      <c r="N490" s="35"/>
      <c r="O490" s="34"/>
      <c r="P490" s="36"/>
      <c r="Q490" s="105"/>
      <c r="R490" s="125"/>
      <c r="S490" s="107"/>
      <c r="T490" s="108"/>
      <c r="U490" s="1290"/>
      <c r="W490" s="111"/>
      <c r="X490" s="112"/>
      <c r="Y490" s="122"/>
      <c r="Z490" s="114"/>
      <c r="AA490" s="127"/>
      <c r="AB490" s="116"/>
      <c r="AC490" s="139"/>
      <c r="AD490" s="1230" t="str">
        <f t="shared" si="209"/>
        <v>►</v>
      </c>
      <c r="AE490" s="1231" t="str">
        <f t="shared" si="193"/>
        <v/>
      </c>
      <c r="AF490" s="1232">
        <f t="shared" si="195"/>
        <v>0</v>
      </c>
      <c r="AG490" s="1252">
        <f t="shared" si="200"/>
        <v>0</v>
      </c>
      <c r="AH490" s="1234">
        <f t="shared" si="201"/>
        <v>0</v>
      </c>
      <c r="AI490" s="1235">
        <f t="shared" si="202"/>
        <v>0</v>
      </c>
      <c r="AJ490" s="1235">
        <f t="shared" si="191"/>
        <v>0</v>
      </c>
      <c r="AK490" s="1237">
        <f t="shared" si="196"/>
        <v>0</v>
      </c>
      <c r="AL490" s="1238">
        <f t="shared" si="192"/>
        <v>0</v>
      </c>
      <c r="AM490" s="1268"/>
      <c r="AN490" s="1240" t="str">
        <f t="shared" si="208"/>
        <v/>
      </c>
      <c r="AO490" s="1241">
        <f t="shared" si="203"/>
        <v>0</v>
      </c>
      <c r="AP490" s="1242">
        <f t="shared" si="197"/>
        <v>0</v>
      </c>
      <c r="AQ490" s="1269" cm="1">
        <f t="array" ref="AQ490">IF(AF490&lt;&gt;1,0,IF(OR(AO490="",N(AO490)&lt;=0.000000001),"",IF(OR(AI490="",N(AI490)&lt;=0.000000001),0,IF(ISNUMBER(AO490),IFERROR(_xlfn.LET(_xlpm.r,_xlfn.XLOOKUP(U490,$BD$15:$BD$62,ROW($BD$15:$BD$62),_xlfn.XLOOKUP(U490,$BE$15:$BE$62,ROW($BE$15:$BE$62),_xlfn.XLOOKUP(U490,$BF$15:$BF$62,ROW($BF$15:$BF$62),""))),_xlpm.p,_xlpm.r-MIN(ROW($BD$15:$BD$62))+1,_xlpm.f,INDEX($BG$15:$BG$62,_xlpm.p),_xlpm.u,INDEX($BH$15:$BH$62,_xlpm.p),_xlpm.s,INDEX($BJ$15:$BJ$62,_xlpm.p),_xlpm.q,N(AO490)/_xlpm.f,IF(_xlpm.q&gt;=_xlpm.s,ROUND(_xlpm.q,1)&amp;" "&amp;U490&amp;" = "&amp;ROUND(_xlpm.q*_xlpm.f,1)&amp;" "&amp;_xlpm.u,ROUND(_xlpm.q,1)&amp;" "&amp;U490)),""),""))))</f>
        <v>0</v>
      </c>
      <c r="AR490" s="1259"/>
      <c r="AS490" s="1241">
        <f t="shared" si="189"/>
        <v>0</v>
      </c>
      <c r="AT490" s="1242" t="str">
        <f t="shared" si="204"/>
        <v/>
      </c>
      <c r="AU490" s="1245">
        <f t="shared" si="207"/>
        <v>0</v>
      </c>
      <c r="AV490" s="1246" t="str">
        <f t="shared" si="205"/>
        <v/>
      </c>
      <c r="AW490" s="1247"/>
      <c r="AX490" s="1248">
        <f t="shared" si="198"/>
        <v>0</v>
      </c>
      <c r="AY490" s="1249" t="str">
        <f t="shared" si="190"/>
        <v/>
      </c>
      <c r="AZ490" s="276" t="s">
        <v>22</v>
      </c>
      <c r="BA490" s="1221">
        <f t="shared" si="199"/>
        <v>0</v>
      </c>
      <c r="BB490" s="1222">
        <f t="shared" si="206"/>
        <v>0</v>
      </c>
      <c r="BC490"/>
      <c r="BD490" s="877"/>
      <c r="BE490" s="877"/>
      <c r="BF490" s="877"/>
      <c r="BG490" s="877"/>
      <c r="BH490" s="877"/>
      <c r="BI490" s="877"/>
      <c r="BJ490" s="877"/>
      <c r="BK490" s="877"/>
      <c r="BR490" s="1153" t="str">
        <f t="shared" si="194"/>
        <v>►</v>
      </c>
      <c r="BS490" s="1024"/>
      <c r="BT490" s="1024"/>
      <c r="BU490" s="1024"/>
      <c r="BV490" s="1024"/>
      <c r="BW490" s="1024"/>
      <c r="CW490" s="3">
        <v>1</v>
      </c>
    </row>
    <row r="491" spans="12:101" ht="21" customHeight="1">
      <c r="L491" s="120" t="s">
        <v>16</v>
      </c>
      <c r="M491" s="34"/>
      <c r="N491" s="35"/>
      <c r="O491" s="34"/>
      <c r="P491" s="36"/>
      <c r="Q491" s="105"/>
      <c r="R491" s="125"/>
      <c r="S491" s="107"/>
      <c r="T491" s="108"/>
      <c r="U491" s="1290"/>
      <c r="W491" s="111"/>
      <c r="X491" s="112"/>
      <c r="Y491" s="122"/>
      <c r="Z491" s="114"/>
      <c r="AA491" s="127"/>
      <c r="AB491" s="116"/>
      <c r="AC491" s="139"/>
      <c r="AD491" s="1230" t="str">
        <f t="shared" si="209"/>
        <v>►</v>
      </c>
      <c r="AE491" s="1231" t="str">
        <f t="shared" si="193"/>
        <v/>
      </c>
      <c r="AF491" s="1232">
        <f t="shared" si="195"/>
        <v>0</v>
      </c>
      <c r="AG491" s="1252">
        <f t="shared" si="200"/>
        <v>0</v>
      </c>
      <c r="AH491" s="1234">
        <f t="shared" si="201"/>
        <v>0</v>
      </c>
      <c r="AI491" s="1235">
        <f t="shared" si="202"/>
        <v>0</v>
      </c>
      <c r="AJ491" s="1235">
        <f t="shared" si="191"/>
        <v>0</v>
      </c>
      <c r="AK491" s="1253">
        <f t="shared" si="196"/>
        <v>0</v>
      </c>
      <c r="AL491" s="1254">
        <f t="shared" si="192"/>
        <v>0</v>
      </c>
      <c r="AM491" s="1268"/>
      <c r="AN491" s="1255" t="str">
        <f t="shared" si="208"/>
        <v/>
      </c>
      <c r="AO491" s="1256">
        <f t="shared" si="203"/>
        <v>0</v>
      </c>
      <c r="AP491" s="1257">
        <f t="shared" si="197"/>
        <v>0</v>
      </c>
      <c r="AQ491" s="1271" cm="1">
        <f t="array" ref="AQ491">IF(AF491&lt;&gt;1,0,IF(OR(AO491="",N(AO491)&lt;=0.000000001),"",IF(OR(AI491="",N(AI491)&lt;=0.000000001),0,IF(ISNUMBER(AO491),IFERROR(_xlfn.LET(_xlpm.r,_xlfn.XLOOKUP(U491,$BD$15:$BD$62,ROW($BD$15:$BD$62),_xlfn.XLOOKUP(U491,$BE$15:$BE$62,ROW($BE$15:$BE$62),_xlfn.XLOOKUP(U491,$BF$15:$BF$62,ROW($BF$15:$BF$62),""))),_xlpm.p,_xlpm.r-MIN(ROW($BD$15:$BD$62))+1,_xlpm.f,INDEX($BG$15:$BG$62,_xlpm.p),_xlpm.u,INDEX($BH$15:$BH$62,_xlpm.p),_xlpm.s,INDEX($BJ$15:$BJ$62,_xlpm.p),_xlpm.q,N(AO491)/_xlpm.f,IF(_xlpm.q&gt;=_xlpm.s,ROUND(_xlpm.q,1)&amp;" "&amp;U491&amp;" = "&amp;ROUND(_xlpm.q*_xlpm.f,1)&amp;" "&amp;_xlpm.u,ROUND(_xlpm.q,1)&amp;" "&amp;U491)),""),""))))</f>
        <v>0</v>
      </c>
      <c r="AR491" s="1259"/>
      <c r="AS491" s="1256">
        <f t="shared" si="189"/>
        <v>0</v>
      </c>
      <c r="AT491" s="1257" t="str">
        <f t="shared" si="204"/>
        <v/>
      </c>
      <c r="AU491" s="1260">
        <f t="shared" si="207"/>
        <v>0</v>
      </c>
      <c r="AV491" s="1261" t="str">
        <f t="shared" si="205"/>
        <v/>
      </c>
      <c r="AW491" s="1247"/>
      <c r="AX491" s="1262">
        <f t="shared" si="198"/>
        <v>0</v>
      </c>
      <c r="AY491" s="1249" t="str">
        <f t="shared" si="190"/>
        <v/>
      </c>
      <c r="AZ491" s="276" t="s">
        <v>22</v>
      </c>
      <c r="BA491" s="1221">
        <f t="shared" si="199"/>
        <v>0</v>
      </c>
      <c r="BB491" s="1222">
        <f t="shared" si="206"/>
        <v>0</v>
      </c>
      <c r="BC491"/>
      <c r="BD491" s="877"/>
      <c r="BE491" s="877"/>
      <c r="BF491" s="877"/>
      <c r="BG491" s="877"/>
      <c r="BH491" s="877"/>
      <c r="BI491" s="877"/>
      <c r="BJ491" s="877"/>
      <c r="BK491" s="877"/>
      <c r="BR491" s="1153" t="str">
        <f t="shared" si="194"/>
        <v>►</v>
      </c>
      <c r="BS491" s="1024"/>
      <c r="BT491" s="1024"/>
      <c r="BU491" s="1024"/>
      <c r="BV491" s="1024"/>
      <c r="BW491" s="1024"/>
      <c r="CW491" s="3">
        <v>1</v>
      </c>
    </row>
    <row r="492" spans="12:101" ht="21" customHeight="1">
      <c r="L492" s="120" t="s">
        <v>16</v>
      </c>
      <c r="M492" s="34"/>
      <c r="N492" s="35"/>
      <c r="O492" s="34"/>
      <c r="P492" s="36"/>
      <c r="Q492" s="105"/>
      <c r="R492" s="125"/>
      <c r="S492" s="107"/>
      <c r="T492" s="108"/>
      <c r="U492" s="1290"/>
      <c r="W492" s="111"/>
      <c r="X492" s="112"/>
      <c r="Y492" s="122"/>
      <c r="Z492" s="114"/>
      <c r="AA492" s="127"/>
      <c r="AB492" s="116"/>
      <c r="AC492" s="139"/>
      <c r="AD492" s="1230" t="str">
        <f t="shared" si="209"/>
        <v>►</v>
      </c>
      <c r="AE492" s="1231" t="str">
        <f t="shared" si="193"/>
        <v/>
      </c>
      <c r="AF492" s="1232">
        <f t="shared" si="195"/>
        <v>0</v>
      </c>
      <c r="AG492" s="1252">
        <f t="shared" si="200"/>
        <v>0</v>
      </c>
      <c r="AH492" s="1234">
        <f t="shared" si="201"/>
        <v>0</v>
      </c>
      <c r="AI492" s="1235">
        <f t="shared" si="202"/>
        <v>0</v>
      </c>
      <c r="AJ492" s="1235">
        <f t="shared" si="191"/>
        <v>0</v>
      </c>
      <c r="AK492" s="1237">
        <f t="shared" si="196"/>
        <v>0</v>
      </c>
      <c r="AL492" s="1238">
        <f t="shared" si="192"/>
        <v>0</v>
      </c>
      <c r="AM492" s="1268"/>
      <c r="AN492" s="1240" t="str">
        <f t="shared" si="208"/>
        <v/>
      </c>
      <c r="AO492" s="1241">
        <f t="shared" si="203"/>
        <v>0</v>
      </c>
      <c r="AP492" s="1242">
        <f t="shared" si="197"/>
        <v>0</v>
      </c>
      <c r="AQ492" s="1269" cm="1">
        <f t="array" ref="AQ492">IF(AF492&lt;&gt;1,0,IF(OR(AO492="",N(AO492)&lt;=0.000000001),"",IF(OR(AI492="",N(AI492)&lt;=0.000000001),0,IF(ISNUMBER(AO492),IFERROR(_xlfn.LET(_xlpm.r,_xlfn.XLOOKUP(U492,$BD$15:$BD$62,ROW($BD$15:$BD$62),_xlfn.XLOOKUP(U492,$BE$15:$BE$62,ROW($BE$15:$BE$62),_xlfn.XLOOKUP(U492,$BF$15:$BF$62,ROW($BF$15:$BF$62),""))),_xlpm.p,_xlpm.r-MIN(ROW($BD$15:$BD$62))+1,_xlpm.f,INDEX($BG$15:$BG$62,_xlpm.p),_xlpm.u,INDEX($BH$15:$BH$62,_xlpm.p),_xlpm.s,INDEX($BJ$15:$BJ$62,_xlpm.p),_xlpm.q,N(AO492)/_xlpm.f,IF(_xlpm.q&gt;=_xlpm.s,ROUND(_xlpm.q,1)&amp;" "&amp;U492&amp;" = "&amp;ROUND(_xlpm.q*_xlpm.f,1)&amp;" "&amp;_xlpm.u,ROUND(_xlpm.q,1)&amp;" "&amp;U492)),""),""))))</f>
        <v>0</v>
      </c>
      <c r="AR492" s="1259"/>
      <c r="AS492" s="1241">
        <f t="shared" si="189"/>
        <v>0</v>
      </c>
      <c r="AT492" s="1242" t="str">
        <f t="shared" si="204"/>
        <v/>
      </c>
      <c r="AU492" s="1245">
        <f t="shared" si="207"/>
        <v>0</v>
      </c>
      <c r="AV492" s="1246" t="str">
        <f t="shared" si="205"/>
        <v/>
      </c>
      <c r="AW492" s="1247"/>
      <c r="AX492" s="1248">
        <f t="shared" si="198"/>
        <v>0</v>
      </c>
      <c r="AY492" s="1249" t="str">
        <f t="shared" si="190"/>
        <v/>
      </c>
      <c r="AZ492" s="276" t="s">
        <v>22</v>
      </c>
      <c r="BA492" s="1221">
        <f t="shared" si="199"/>
        <v>0</v>
      </c>
      <c r="BB492" s="1222">
        <f t="shared" si="206"/>
        <v>0</v>
      </c>
      <c r="BC492"/>
      <c r="BD492" s="877"/>
      <c r="BE492" s="877"/>
      <c r="BF492" s="877"/>
      <c r="BG492" s="877"/>
      <c r="BH492" s="877"/>
      <c r="BI492" s="877"/>
      <c r="BJ492" s="877"/>
      <c r="BK492" s="877"/>
      <c r="BR492" s="1153" t="str">
        <f t="shared" si="194"/>
        <v>►</v>
      </c>
      <c r="BS492" s="1024"/>
      <c r="BT492" s="1024"/>
      <c r="BU492" s="1024"/>
      <c r="BV492" s="1024"/>
      <c r="BW492" s="1024"/>
      <c r="CW492" s="3">
        <v>1</v>
      </c>
    </row>
    <row r="493" spans="12:101" ht="21" customHeight="1">
      <c r="L493" s="120" t="s">
        <v>16</v>
      </c>
      <c r="M493" s="34"/>
      <c r="N493" s="35"/>
      <c r="O493" s="34"/>
      <c r="P493" s="36"/>
      <c r="Q493" s="105"/>
      <c r="R493" s="125"/>
      <c r="S493" s="107"/>
      <c r="T493" s="108"/>
      <c r="U493" s="1290"/>
      <c r="W493" s="111"/>
      <c r="X493" s="112"/>
      <c r="Y493" s="122"/>
      <c r="Z493" s="114"/>
      <c r="AA493" s="127"/>
      <c r="AB493" s="116"/>
      <c r="AC493" s="139"/>
      <c r="AD493" s="1230" t="str">
        <f t="shared" si="209"/>
        <v>►</v>
      </c>
      <c r="AE493" s="1231" t="str">
        <f t="shared" si="193"/>
        <v/>
      </c>
      <c r="AF493" s="1232">
        <f t="shared" si="195"/>
        <v>0</v>
      </c>
      <c r="AG493" s="1252">
        <f t="shared" si="200"/>
        <v>0</v>
      </c>
      <c r="AH493" s="1234">
        <f t="shared" si="201"/>
        <v>0</v>
      </c>
      <c r="AI493" s="1235">
        <f t="shared" si="202"/>
        <v>0</v>
      </c>
      <c r="AJ493" s="1235">
        <f t="shared" si="191"/>
        <v>0</v>
      </c>
      <c r="AK493" s="1253">
        <f t="shared" si="196"/>
        <v>0</v>
      </c>
      <c r="AL493" s="1254">
        <f t="shared" si="192"/>
        <v>0</v>
      </c>
      <c r="AM493" s="1268"/>
      <c r="AN493" s="1255" t="str">
        <f t="shared" si="208"/>
        <v/>
      </c>
      <c r="AO493" s="1256">
        <f t="shared" si="203"/>
        <v>0</v>
      </c>
      <c r="AP493" s="1257">
        <f t="shared" si="197"/>
        <v>0</v>
      </c>
      <c r="AQ493" s="1271" cm="1">
        <f t="array" ref="AQ493">IF(AF493&lt;&gt;1,0,IF(OR(AO493="",N(AO493)&lt;=0.000000001),"",IF(OR(AI493="",N(AI493)&lt;=0.000000001),0,IF(ISNUMBER(AO493),IFERROR(_xlfn.LET(_xlpm.r,_xlfn.XLOOKUP(U493,$BD$15:$BD$62,ROW($BD$15:$BD$62),_xlfn.XLOOKUP(U493,$BE$15:$BE$62,ROW($BE$15:$BE$62),_xlfn.XLOOKUP(U493,$BF$15:$BF$62,ROW($BF$15:$BF$62),""))),_xlpm.p,_xlpm.r-MIN(ROW($BD$15:$BD$62))+1,_xlpm.f,INDEX($BG$15:$BG$62,_xlpm.p),_xlpm.u,INDEX($BH$15:$BH$62,_xlpm.p),_xlpm.s,INDEX($BJ$15:$BJ$62,_xlpm.p),_xlpm.q,N(AO493)/_xlpm.f,IF(_xlpm.q&gt;=_xlpm.s,ROUND(_xlpm.q,1)&amp;" "&amp;U493&amp;" = "&amp;ROUND(_xlpm.q*_xlpm.f,1)&amp;" "&amp;_xlpm.u,ROUND(_xlpm.q,1)&amp;" "&amp;U493)),""),""))))</f>
        <v>0</v>
      </c>
      <c r="AR493" s="1259"/>
      <c r="AS493" s="1256">
        <f t="shared" si="189"/>
        <v>0</v>
      </c>
      <c r="AT493" s="1257" t="str">
        <f t="shared" si="204"/>
        <v/>
      </c>
      <c r="AU493" s="1260">
        <f t="shared" si="207"/>
        <v>0</v>
      </c>
      <c r="AV493" s="1261" t="str">
        <f t="shared" si="205"/>
        <v/>
      </c>
      <c r="AW493" s="1247"/>
      <c r="AX493" s="1262">
        <f t="shared" si="198"/>
        <v>0</v>
      </c>
      <c r="AY493" s="1249" t="str">
        <f t="shared" si="190"/>
        <v/>
      </c>
      <c r="AZ493" s="276" t="s">
        <v>22</v>
      </c>
      <c r="BA493" s="1221">
        <f t="shared" si="199"/>
        <v>0</v>
      </c>
      <c r="BB493" s="1222">
        <f t="shared" si="206"/>
        <v>0</v>
      </c>
      <c r="BC493"/>
      <c r="BD493" s="877"/>
      <c r="BE493" s="877"/>
      <c r="BF493" s="877"/>
      <c r="BG493" s="877"/>
      <c r="BH493" s="877"/>
      <c r="BI493" s="877"/>
      <c r="BJ493" s="877"/>
      <c r="BK493" s="877"/>
      <c r="BR493" s="1153" t="str">
        <f t="shared" si="194"/>
        <v>►</v>
      </c>
      <c r="BS493" s="1024"/>
      <c r="BT493" s="1024"/>
      <c r="BU493" s="1024"/>
      <c r="BV493" s="1024"/>
      <c r="BW493" s="1024"/>
      <c r="CW493" s="3">
        <v>1</v>
      </c>
    </row>
    <row r="494" spans="12:101" ht="21" customHeight="1">
      <c r="L494" s="120" t="s">
        <v>16</v>
      </c>
      <c r="M494" s="34"/>
      <c r="N494" s="35"/>
      <c r="O494" s="34"/>
      <c r="P494" s="36"/>
      <c r="Q494" s="105"/>
      <c r="R494" s="125"/>
      <c r="S494" s="107"/>
      <c r="T494" s="108"/>
      <c r="U494" s="1290"/>
      <c r="W494" s="111"/>
      <c r="X494" s="112"/>
      <c r="Y494" s="122"/>
      <c r="Z494" s="114"/>
      <c r="AA494" s="127"/>
      <c r="AB494" s="116"/>
      <c r="AC494" s="139"/>
      <c r="AD494" s="1230" t="str">
        <f t="shared" si="209"/>
        <v>►</v>
      </c>
      <c r="AE494" s="1231" t="str">
        <f t="shared" si="193"/>
        <v/>
      </c>
      <c r="AF494" s="1232">
        <f t="shared" si="195"/>
        <v>0</v>
      </c>
      <c r="AG494" s="1252">
        <f t="shared" si="200"/>
        <v>0</v>
      </c>
      <c r="AH494" s="1234">
        <f t="shared" si="201"/>
        <v>0</v>
      </c>
      <c r="AI494" s="1235">
        <f t="shared" si="202"/>
        <v>0</v>
      </c>
      <c r="AJ494" s="1235">
        <f t="shared" si="191"/>
        <v>0</v>
      </c>
      <c r="AK494" s="1237">
        <f t="shared" si="196"/>
        <v>0</v>
      </c>
      <c r="AL494" s="1238">
        <f t="shared" si="192"/>
        <v>0</v>
      </c>
      <c r="AM494" s="1268"/>
      <c r="AN494" s="1240" t="str">
        <f t="shared" si="208"/>
        <v/>
      </c>
      <c r="AO494" s="1241">
        <f t="shared" si="203"/>
        <v>0</v>
      </c>
      <c r="AP494" s="1242">
        <f t="shared" si="197"/>
        <v>0</v>
      </c>
      <c r="AQ494" s="1269" cm="1">
        <f t="array" ref="AQ494">IF(AF494&lt;&gt;1,0,IF(OR(AO494="",N(AO494)&lt;=0.000000001),"",IF(OR(AI494="",N(AI494)&lt;=0.000000001),0,IF(ISNUMBER(AO494),IFERROR(_xlfn.LET(_xlpm.r,_xlfn.XLOOKUP(U494,$BD$15:$BD$62,ROW($BD$15:$BD$62),_xlfn.XLOOKUP(U494,$BE$15:$BE$62,ROW($BE$15:$BE$62),_xlfn.XLOOKUP(U494,$BF$15:$BF$62,ROW($BF$15:$BF$62),""))),_xlpm.p,_xlpm.r-MIN(ROW($BD$15:$BD$62))+1,_xlpm.f,INDEX($BG$15:$BG$62,_xlpm.p),_xlpm.u,INDEX($BH$15:$BH$62,_xlpm.p),_xlpm.s,INDEX($BJ$15:$BJ$62,_xlpm.p),_xlpm.q,N(AO494)/_xlpm.f,IF(_xlpm.q&gt;=_xlpm.s,ROUND(_xlpm.q,1)&amp;" "&amp;U494&amp;" = "&amp;ROUND(_xlpm.q*_xlpm.f,1)&amp;" "&amp;_xlpm.u,ROUND(_xlpm.q,1)&amp;" "&amp;U494)),""),""))))</f>
        <v>0</v>
      </c>
      <c r="AR494" s="1259"/>
      <c r="AS494" s="1241">
        <f t="shared" si="189"/>
        <v>0</v>
      </c>
      <c r="AT494" s="1242" t="str">
        <f t="shared" si="204"/>
        <v/>
      </c>
      <c r="AU494" s="1245">
        <f t="shared" si="207"/>
        <v>0</v>
      </c>
      <c r="AV494" s="1246" t="str">
        <f t="shared" si="205"/>
        <v/>
      </c>
      <c r="AW494" s="1247"/>
      <c r="AX494" s="1248">
        <f t="shared" si="198"/>
        <v>0</v>
      </c>
      <c r="AY494" s="1249" t="str">
        <f t="shared" si="190"/>
        <v/>
      </c>
      <c r="AZ494" s="276" t="s">
        <v>22</v>
      </c>
      <c r="BA494" s="1221">
        <f t="shared" si="199"/>
        <v>0</v>
      </c>
      <c r="BB494" s="1222">
        <f t="shared" si="206"/>
        <v>0</v>
      </c>
      <c r="BC494"/>
      <c r="BD494" s="877"/>
      <c r="BE494" s="877"/>
      <c r="BF494" s="877"/>
      <c r="BG494" s="877"/>
      <c r="BH494" s="877"/>
      <c r="BI494" s="877"/>
      <c r="BJ494" s="877"/>
      <c r="BK494" s="877"/>
      <c r="BR494" s="1153" t="str">
        <f t="shared" si="194"/>
        <v>►</v>
      </c>
      <c r="BS494" s="1024"/>
      <c r="BT494" s="1024"/>
      <c r="BU494" s="1024"/>
      <c r="BV494" s="1024"/>
      <c r="BW494" s="1024"/>
      <c r="CW494" s="3">
        <v>1</v>
      </c>
    </row>
    <row r="495" spans="12:101" ht="21" customHeight="1">
      <c r="L495" s="120" t="s">
        <v>16</v>
      </c>
      <c r="M495" s="34"/>
      <c r="N495" s="35"/>
      <c r="O495" s="34"/>
      <c r="P495" s="36"/>
      <c r="Q495" s="105"/>
      <c r="R495" s="125"/>
      <c r="S495" s="107"/>
      <c r="T495" s="108"/>
      <c r="U495" s="1290"/>
      <c r="W495" s="111"/>
      <c r="X495" s="112"/>
      <c r="Y495" s="122"/>
      <c r="Z495" s="114"/>
      <c r="AA495" s="127"/>
      <c r="AB495" s="116"/>
      <c r="AC495" s="139"/>
      <c r="AD495" s="1230" t="str">
        <f t="shared" si="209"/>
        <v>►</v>
      </c>
      <c r="AE495" s="1231" t="str">
        <f t="shared" si="193"/>
        <v/>
      </c>
      <c r="AF495" s="1232">
        <f t="shared" si="195"/>
        <v>0</v>
      </c>
      <c r="AG495" s="1252">
        <f t="shared" si="200"/>
        <v>0</v>
      </c>
      <c r="AH495" s="1234">
        <f t="shared" si="201"/>
        <v>0</v>
      </c>
      <c r="AI495" s="1235">
        <f t="shared" si="202"/>
        <v>0</v>
      </c>
      <c r="AJ495" s="1235">
        <f t="shared" si="191"/>
        <v>0</v>
      </c>
      <c r="AK495" s="1253">
        <f t="shared" si="196"/>
        <v>0</v>
      </c>
      <c r="AL495" s="1254">
        <f t="shared" si="192"/>
        <v>0</v>
      </c>
      <c r="AM495" s="1268"/>
      <c r="AN495" s="1255" t="str">
        <f t="shared" si="208"/>
        <v/>
      </c>
      <c r="AO495" s="1256">
        <f t="shared" si="203"/>
        <v>0</v>
      </c>
      <c r="AP495" s="1257">
        <f t="shared" si="197"/>
        <v>0</v>
      </c>
      <c r="AQ495" s="1271" cm="1">
        <f t="array" ref="AQ495">IF(AF495&lt;&gt;1,0,IF(OR(AO495="",N(AO495)&lt;=0.000000001),"",IF(OR(AI495="",N(AI495)&lt;=0.000000001),0,IF(ISNUMBER(AO495),IFERROR(_xlfn.LET(_xlpm.r,_xlfn.XLOOKUP(U495,$BD$15:$BD$62,ROW($BD$15:$BD$62),_xlfn.XLOOKUP(U495,$BE$15:$BE$62,ROW($BE$15:$BE$62),_xlfn.XLOOKUP(U495,$BF$15:$BF$62,ROW($BF$15:$BF$62),""))),_xlpm.p,_xlpm.r-MIN(ROW($BD$15:$BD$62))+1,_xlpm.f,INDEX($BG$15:$BG$62,_xlpm.p),_xlpm.u,INDEX($BH$15:$BH$62,_xlpm.p),_xlpm.s,INDEX($BJ$15:$BJ$62,_xlpm.p),_xlpm.q,N(AO495)/_xlpm.f,IF(_xlpm.q&gt;=_xlpm.s,ROUND(_xlpm.q,1)&amp;" "&amp;U495&amp;" = "&amp;ROUND(_xlpm.q*_xlpm.f,1)&amp;" "&amp;_xlpm.u,ROUND(_xlpm.q,1)&amp;" "&amp;U495)),""),""))))</f>
        <v>0</v>
      </c>
      <c r="AR495" s="1259"/>
      <c r="AS495" s="1256">
        <f t="shared" si="189"/>
        <v>0</v>
      </c>
      <c r="AT495" s="1257" t="str">
        <f t="shared" si="204"/>
        <v/>
      </c>
      <c r="AU495" s="1260">
        <f t="shared" si="207"/>
        <v>0</v>
      </c>
      <c r="AV495" s="1261" t="str">
        <f t="shared" si="205"/>
        <v/>
      </c>
      <c r="AW495" s="1247"/>
      <c r="AX495" s="1262">
        <f t="shared" si="198"/>
        <v>0</v>
      </c>
      <c r="AY495" s="1249" t="str">
        <f t="shared" si="190"/>
        <v/>
      </c>
      <c r="AZ495" s="276" t="s">
        <v>22</v>
      </c>
      <c r="BA495" s="1221">
        <f t="shared" si="199"/>
        <v>0</v>
      </c>
      <c r="BB495" s="1222">
        <f t="shared" si="206"/>
        <v>0</v>
      </c>
      <c r="BC495"/>
      <c r="BD495" s="877"/>
      <c r="BE495" s="877"/>
      <c r="BF495" s="877"/>
      <c r="BG495" s="877"/>
      <c r="BH495" s="877"/>
      <c r="BI495" s="877"/>
      <c r="BJ495" s="877"/>
      <c r="BK495" s="877"/>
      <c r="BR495" s="1153" t="str">
        <f t="shared" si="194"/>
        <v>►</v>
      </c>
      <c r="BS495" s="1024"/>
      <c r="BT495" s="1024"/>
      <c r="BU495" s="1024"/>
      <c r="BV495" s="1024"/>
      <c r="BW495" s="1024"/>
      <c r="CW495" s="3">
        <v>1</v>
      </c>
    </row>
    <row r="496" spans="12:101" ht="21" customHeight="1">
      <c r="L496" s="120" t="s">
        <v>16</v>
      </c>
      <c r="M496" s="34"/>
      <c r="N496" s="35"/>
      <c r="O496" s="34"/>
      <c r="P496" s="36"/>
      <c r="Q496" s="105"/>
      <c r="R496" s="125"/>
      <c r="S496" s="107"/>
      <c r="T496" s="108"/>
      <c r="U496" s="1290"/>
      <c r="W496" s="111"/>
      <c r="X496" s="112"/>
      <c r="Y496" s="122"/>
      <c r="Z496" s="114"/>
      <c r="AA496" s="127"/>
      <c r="AB496" s="116"/>
      <c r="AC496" s="139"/>
      <c r="AD496" s="1230" t="str">
        <f t="shared" si="209"/>
        <v>►</v>
      </c>
      <c r="AE496" s="1231" t="str">
        <f t="shared" si="193"/>
        <v/>
      </c>
      <c r="AF496" s="1232">
        <f t="shared" si="195"/>
        <v>0</v>
      </c>
      <c r="AG496" s="1252">
        <f t="shared" si="200"/>
        <v>0</v>
      </c>
      <c r="AH496" s="1234">
        <f t="shared" si="201"/>
        <v>0</v>
      </c>
      <c r="AI496" s="1235">
        <f t="shared" si="202"/>
        <v>0</v>
      </c>
      <c r="AJ496" s="1235">
        <f t="shared" si="191"/>
        <v>0</v>
      </c>
      <c r="AK496" s="1237">
        <f t="shared" si="196"/>
        <v>0</v>
      </c>
      <c r="AL496" s="1238">
        <f t="shared" si="192"/>
        <v>0</v>
      </c>
      <c r="AM496" s="1268"/>
      <c r="AN496" s="1240" t="str">
        <f t="shared" si="208"/>
        <v/>
      </c>
      <c r="AO496" s="1241">
        <f t="shared" si="203"/>
        <v>0</v>
      </c>
      <c r="AP496" s="1242">
        <f t="shared" si="197"/>
        <v>0</v>
      </c>
      <c r="AQ496" s="1269" cm="1">
        <f t="array" ref="AQ496">IF(AF496&lt;&gt;1,0,IF(OR(AO496="",N(AO496)&lt;=0.000000001),"",IF(OR(AI496="",N(AI496)&lt;=0.000000001),0,IF(ISNUMBER(AO496),IFERROR(_xlfn.LET(_xlpm.r,_xlfn.XLOOKUP(U496,$BD$15:$BD$62,ROW($BD$15:$BD$62),_xlfn.XLOOKUP(U496,$BE$15:$BE$62,ROW($BE$15:$BE$62),_xlfn.XLOOKUP(U496,$BF$15:$BF$62,ROW($BF$15:$BF$62),""))),_xlpm.p,_xlpm.r-MIN(ROW($BD$15:$BD$62))+1,_xlpm.f,INDEX($BG$15:$BG$62,_xlpm.p),_xlpm.u,INDEX($BH$15:$BH$62,_xlpm.p),_xlpm.s,INDEX($BJ$15:$BJ$62,_xlpm.p),_xlpm.q,N(AO496)/_xlpm.f,IF(_xlpm.q&gt;=_xlpm.s,ROUND(_xlpm.q,1)&amp;" "&amp;U496&amp;" = "&amp;ROUND(_xlpm.q*_xlpm.f,1)&amp;" "&amp;_xlpm.u,ROUND(_xlpm.q,1)&amp;" "&amp;U496)),""),""))))</f>
        <v>0</v>
      </c>
      <c r="AR496" s="1259"/>
      <c r="AS496" s="1241">
        <f t="shared" si="189"/>
        <v>0</v>
      </c>
      <c r="AT496" s="1242" t="str">
        <f t="shared" si="204"/>
        <v/>
      </c>
      <c r="AU496" s="1245">
        <f t="shared" si="207"/>
        <v>0</v>
      </c>
      <c r="AV496" s="1246" t="str">
        <f t="shared" si="205"/>
        <v/>
      </c>
      <c r="AW496" s="1247"/>
      <c r="AX496" s="1248">
        <f t="shared" si="198"/>
        <v>0</v>
      </c>
      <c r="AY496" s="1249" t="str">
        <f t="shared" si="190"/>
        <v/>
      </c>
      <c r="AZ496" s="276" t="s">
        <v>22</v>
      </c>
      <c r="BA496" s="1221">
        <f t="shared" si="199"/>
        <v>0</v>
      </c>
      <c r="BB496" s="1222">
        <f t="shared" si="206"/>
        <v>0</v>
      </c>
      <c r="BC496"/>
      <c r="BD496" s="877"/>
      <c r="BE496" s="877"/>
      <c r="BF496" s="877"/>
      <c r="BG496" s="877"/>
      <c r="BH496" s="877"/>
      <c r="BI496" s="877"/>
      <c r="BJ496" s="877"/>
      <c r="BK496" s="877"/>
      <c r="BR496" s="1153" t="str">
        <f t="shared" si="194"/>
        <v>►</v>
      </c>
      <c r="BS496" s="1024"/>
      <c r="BT496" s="1024"/>
      <c r="BU496" s="1024"/>
      <c r="BV496" s="1024"/>
      <c r="BW496" s="1024"/>
      <c r="CW496" s="3">
        <v>1</v>
      </c>
    </row>
    <row r="497" spans="12:101" ht="21" customHeight="1">
      <c r="L497" s="120" t="s">
        <v>16</v>
      </c>
      <c r="M497" s="34"/>
      <c r="N497" s="35"/>
      <c r="O497" s="34"/>
      <c r="P497" s="36"/>
      <c r="Q497" s="105"/>
      <c r="R497" s="125"/>
      <c r="S497" s="107"/>
      <c r="T497" s="108"/>
      <c r="U497" s="1290"/>
      <c r="W497" s="111"/>
      <c r="X497" s="112"/>
      <c r="Y497" s="122"/>
      <c r="Z497" s="114"/>
      <c r="AA497" s="127"/>
      <c r="AB497" s="116"/>
      <c r="AC497" s="139"/>
      <c r="AD497" s="1230" t="str">
        <f t="shared" si="209"/>
        <v>►</v>
      </c>
      <c r="AE497" s="1231" t="str">
        <f t="shared" si="193"/>
        <v/>
      </c>
      <c r="AF497" s="1232">
        <f t="shared" si="195"/>
        <v>0</v>
      </c>
      <c r="AG497" s="1252">
        <f t="shared" si="200"/>
        <v>0</v>
      </c>
      <c r="AH497" s="1234">
        <f t="shared" si="201"/>
        <v>0</v>
      </c>
      <c r="AI497" s="1235">
        <f t="shared" si="202"/>
        <v>0</v>
      </c>
      <c r="AJ497" s="1235">
        <f t="shared" si="191"/>
        <v>0</v>
      </c>
      <c r="AK497" s="1253">
        <f t="shared" si="196"/>
        <v>0</v>
      </c>
      <c r="AL497" s="1254">
        <f t="shared" si="192"/>
        <v>0</v>
      </c>
      <c r="AM497" s="1268"/>
      <c r="AN497" s="1255" t="str">
        <f t="shared" si="208"/>
        <v/>
      </c>
      <c r="AO497" s="1256">
        <f t="shared" si="203"/>
        <v>0</v>
      </c>
      <c r="AP497" s="1257">
        <f t="shared" si="197"/>
        <v>0</v>
      </c>
      <c r="AQ497" s="1271" cm="1">
        <f t="array" ref="AQ497">IF(AF497&lt;&gt;1,0,IF(OR(AO497="",N(AO497)&lt;=0.000000001),"",IF(OR(AI497="",N(AI497)&lt;=0.000000001),0,IF(ISNUMBER(AO497),IFERROR(_xlfn.LET(_xlpm.r,_xlfn.XLOOKUP(U497,$BD$15:$BD$62,ROW($BD$15:$BD$62),_xlfn.XLOOKUP(U497,$BE$15:$BE$62,ROW($BE$15:$BE$62),_xlfn.XLOOKUP(U497,$BF$15:$BF$62,ROW($BF$15:$BF$62),""))),_xlpm.p,_xlpm.r-MIN(ROW($BD$15:$BD$62))+1,_xlpm.f,INDEX($BG$15:$BG$62,_xlpm.p),_xlpm.u,INDEX($BH$15:$BH$62,_xlpm.p),_xlpm.s,INDEX($BJ$15:$BJ$62,_xlpm.p),_xlpm.q,N(AO497)/_xlpm.f,IF(_xlpm.q&gt;=_xlpm.s,ROUND(_xlpm.q,1)&amp;" "&amp;U497&amp;" = "&amp;ROUND(_xlpm.q*_xlpm.f,1)&amp;" "&amp;_xlpm.u,ROUND(_xlpm.q,1)&amp;" "&amp;U497)),""),""))))</f>
        <v>0</v>
      </c>
      <c r="AR497" s="1259"/>
      <c r="AS497" s="1256">
        <f t="shared" si="189"/>
        <v>0</v>
      </c>
      <c r="AT497" s="1257" t="str">
        <f t="shared" si="204"/>
        <v/>
      </c>
      <c r="AU497" s="1260">
        <f t="shared" si="207"/>
        <v>0</v>
      </c>
      <c r="AV497" s="1261" t="str">
        <f t="shared" si="205"/>
        <v/>
      </c>
      <c r="AW497" s="1247"/>
      <c r="AX497" s="1262">
        <f t="shared" si="198"/>
        <v>0</v>
      </c>
      <c r="AY497" s="1249" t="str">
        <f t="shared" si="190"/>
        <v/>
      </c>
      <c r="AZ497" s="276" t="s">
        <v>22</v>
      </c>
      <c r="BA497" s="1221">
        <f t="shared" si="199"/>
        <v>0</v>
      </c>
      <c r="BB497" s="1222">
        <f t="shared" si="206"/>
        <v>0</v>
      </c>
      <c r="BC497"/>
      <c r="BD497" s="877"/>
      <c r="BE497" s="877"/>
      <c r="BF497" s="877"/>
      <c r="BG497" s="877"/>
      <c r="BH497" s="877"/>
      <c r="BI497" s="877"/>
      <c r="BJ497" s="877"/>
      <c r="BK497" s="877"/>
      <c r="BR497" s="1153" t="str">
        <f t="shared" si="194"/>
        <v>►</v>
      </c>
      <c r="BS497" s="1024"/>
      <c r="BT497" s="1024"/>
      <c r="BU497" s="1024"/>
      <c r="BV497" s="1024"/>
      <c r="BW497" s="1024"/>
      <c r="CW497" s="3">
        <v>1</v>
      </c>
    </row>
    <row r="498" spans="12:101" ht="21" customHeight="1">
      <c r="L498" s="120" t="s">
        <v>16</v>
      </c>
      <c r="M498" s="34"/>
      <c r="N498" s="35"/>
      <c r="O498" s="34"/>
      <c r="P498" s="36"/>
      <c r="Q498" s="105"/>
      <c r="R498" s="125"/>
      <c r="S498" s="107"/>
      <c r="T498" s="108"/>
      <c r="U498" s="1290"/>
      <c r="W498" s="111"/>
      <c r="X498" s="112"/>
      <c r="Y498" s="122"/>
      <c r="Z498" s="114"/>
      <c r="AA498" s="127"/>
      <c r="AB498" s="116"/>
      <c r="AC498" s="139"/>
      <c r="AD498" s="1230" t="str">
        <f t="shared" si="209"/>
        <v>►</v>
      </c>
      <c r="AE498" s="1231" t="str">
        <f t="shared" si="193"/>
        <v/>
      </c>
      <c r="AF498" s="1232">
        <f t="shared" si="195"/>
        <v>0</v>
      </c>
      <c r="AG498" s="1252">
        <f t="shared" si="200"/>
        <v>0</v>
      </c>
      <c r="AH498" s="1234">
        <f t="shared" si="201"/>
        <v>0</v>
      </c>
      <c r="AI498" s="1235">
        <f t="shared" si="202"/>
        <v>0</v>
      </c>
      <c r="AJ498" s="1235">
        <f t="shared" si="191"/>
        <v>0</v>
      </c>
      <c r="AK498" s="1237">
        <f t="shared" si="196"/>
        <v>0</v>
      </c>
      <c r="AL498" s="1238">
        <f t="shared" si="192"/>
        <v>0</v>
      </c>
      <c r="AM498" s="1268"/>
      <c r="AN498" s="1240" t="str">
        <f t="shared" si="208"/>
        <v/>
      </c>
      <c r="AO498" s="1241">
        <f t="shared" si="203"/>
        <v>0</v>
      </c>
      <c r="AP498" s="1242">
        <f t="shared" si="197"/>
        <v>0</v>
      </c>
      <c r="AQ498" s="1269" cm="1">
        <f t="array" ref="AQ498">IF(AF498&lt;&gt;1,0,IF(OR(AO498="",N(AO498)&lt;=0.000000001),"",IF(OR(AI498="",N(AI498)&lt;=0.000000001),0,IF(ISNUMBER(AO498),IFERROR(_xlfn.LET(_xlpm.r,_xlfn.XLOOKUP(U498,$BD$15:$BD$62,ROW($BD$15:$BD$62),_xlfn.XLOOKUP(U498,$BE$15:$BE$62,ROW($BE$15:$BE$62),_xlfn.XLOOKUP(U498,$BF$15:$BF$62,ROW($BF$15:$BF$62),""))),_xlpm.p,_xlpm.r-MIN(ROW($BD$15:$BD$62))+1,_xlpm.f,INDEX($BG$15:$BG$62,_xlpm.p),_xlpm.u,INDEX($BH$15:$BH$62,_xlpm.p),_xlpm.s,INDEX($BJ$15:$BJ$62,_xlpm.p),_xlpm.q,N(AO498)/_xlpm.f,IF(_xlpm.q&gt;=_xlpm.s,ROUND(_xlpm.q,1)&amp;" "&amp;U498&amp;" = "&amp;ROUND(_xlpm.q*_xlpm.f,1)&amp;" "&amp;_xlpm.u,ROUND(_xlpm.q,1)&amp;" "&amp;U498)),""),""))))</f>
        <v>0</v>
      </c>
      <c r="AR498" s="1259"/>
      <c r="AS498" s="1241">
        <f t="shared" si="189"/>
        <v>0</v>
      </c>
      <c r="AT498" s="1242" t="str">
        <f t="shared" si="204"/>
        <v/>
      </c>
      <c r="AU498" s="1245">
        <f t="shared" si="207"/>
        <v>0</v>
      </c>
      <c r="AV498" s="1246" t="str">
        <f t="shared" si="205"/>
        <v/>
      </c>
      <c r="AW498" s="1247"/>
      <c r="AX498" s="1248">
        <f t="shared" si="198"/>
        <v>0</v>
      </c>
      <c r="AY498" s="1249" t="str">
        <f t="shared" si="190"/>
        <v/>
      </c>
      <c r="AZ498" s="276" t="s">
        <v>22</v>
      </c>
      <c r="BA498" s="1221">
        <f t="shared" si="199"/>
        <v>0</v>
      </c>
      <c r="BB498" s="1222">
        <f t="shared" si="206"/>
        <v>0</v>
      </c>
      <c r="BC498"/>
      <c r="BD498" s="877"/>
      <c r="BE498" s="877"/>
      <c r="BF498" s="877"/>
      <c r="BG498" s="877"/>
      <c r="BH498" s="877"/>
      <c r="BI498" s="877"/>
      <c r="BJ498" s="877"/>
      <c r="BK498" s="877"/>
      <c r="BR498" s="1153" t="str">
        <f t="shared" si="194"/>
        <v>►</v>
      </c>
      <c r="BS498" s="1024"/>
      <c r="BT498" s="1024"/>
      <c r="BU498" s="1024"/>
      <c r="BV498" s="1024"/>
      <c r="BW498" s="1024"/>
      <c r="CW498" s="3">
        <v>1</v>
      </c>
    </row>
    <row r="499" spans="12:101" ht="21" customHeight="1">
      <c r="L499" s="120" t="s">
        <v>16</v>
      </c>
      <c r="M499" s="34"/>
      <c r="N499" s="35"/>
      <c r="O499" s="34"/>
      <c r="P499" s="36"/>
      <c r="Q499" s="105"/>
      <c r="R499" s="125"/>
      <c r="S499" s="107"/>
      <c r="T499" s="108"/>
      <c r="U499" s="1290"/>
      <c r="W499" s="111"/>
      <c r="X499" s="112"/>
      <c r="Y499" s="122"/>
      <c r="Z499" s="114"/>
      <c r="AA499" s="127"/>
      <c r="AB499" s="116"/>
      <c r="AC499" s="139"/>
      <c r="AD499" s="1230" t="str">
        <f t="shared" si="209"/>
        <v>►</v>
      </c>
      <c r="AE499" s="1231" t="str">
        <f t="shared" si="193"/>
        <v/>
      </c>
      <c r="AF499" s="1232">
        <f t="shared" si="195"/>
        <v>0</v>
      </c>
      <c r="AG499" s="1252">
        <f t="shared" si="200"/>
        <v>0</v>
      </c>
      <c r="AH499" s="1234">
        <f t="shared" si="201"/>
        <v>0</v>
      </c>
      <c r="AI499" s="1235">
        <f t="shared" si="202"/>
        <v>0</v>
      </c>
      <c r="AJ499" s="1235">
        <f t="shared" si="191"/>
        <v>0</v>
      </c>
      <c r="AK499" s="1253">
        <f t="shared" si="196"/>
        <v>0</v>
      </c>
      <c r="AL499" s="1254">
        <f t="shared" si="192"/>
        <v>0</v>
      </c>
      <c r="AM499" s="1268"/>
      <c r="AN499" s="1255" t="str">
        <f t="shared" si="208"/>
        <v/>
      </c>
      <c r="AO499" s="1256">
        <f t="shared" si="203"/>
        <v>0</v>
      </c>
      <c r="AP499" s="1257">
        <f t="shared" si="197"/>
        <v>0</v>
      </c>
      <c r="AQ499" s="1271" cm="1">
        <f t="array" ref="AQ499">IF(AF499&lt;&gt;1,0,IF(OR(AO499="",N(AO499)&lt;=0.000000001),"",IF(OR(AI499="",N(AI499)&lt;=0.000000001),0,IF(ISNUMBER(AO499),IFERROR(_xlfn.LET(_xlpm.r,_xlfn.XLOOKUP(U499,$BD$15:$BD$62,ROW($BD$15:$BD$62),_xlfn.XLOOKUP(U499,$BE$15:$BE$62,ROW($BE$15:$BE$62),_xlfn.XLOOKUP(U499,$BF$15:$BF$62,ROW($BF$15:$BF$62),""))),_xlpm.p,_xlpm.r-MIN(ROW($BD$15:$BD$62))+1,_xlpm.f,INDEX($BG$15:$BG$62,_xlpm.p),_xlpm.u,INDEX($BH$15:$BH$62,_xlpm.p),_xlpm.s,INDEX($BJ$15:$BJ$62,_xlpm.p),_xlpm.q,N(AO499)/_xlpm.f,IF(_xlpm.q&gt;=_xlpm.s,ROUND(_xlpm.q,1)&amp;" "&amp;U499&amp;" = "&amp;ROUND(_xlpm.q*_xlpm.f,1)&amp;" "&amp;_xlpm.u,ROUND(_xlpm.q,1)&amp;" "&amp;U499)),""),""))))</f>
        <v>0</v>
      </c>
      <c r="AR499" s="1259"/>
      <c r="AS499" s="1256">
        <f t="shared" ref="AS499:AS549" si="210">IF(TRIM(AE499)="▼ recette suivante","▼next recipe ",IF(AO499="","",IF(ISBLANK(AR499),AO499,ROUND(AO499*(1-MIN(1,MAX(0,IF(AR499&gt;1,AR499/100,AR499)))),3))))</f>
        <v>0</v>
      </c>
      <c r="AT499" s="1257" t="str">
        <f t="shared" si="204"/>
        <v/>
      </c>
      <c r="AU499" s="1260">
        <f t="shared" si="207"/>
        <v>0</v>
      </c>
      <c r="AV499" s="1261" t="str">
        <f t="shared" si="205"/>
        <v/>
      </c>
      <c r="AW499" s="1247"/>
      <c r="AX499" s="1262">
        <f t="shared" si="198"/>
        <v>0</v>
      </c>
      <c r="AY499" s="1249" t="str">
        <f t="shared" ref="AY499:AY549" si="211">IF(IFERROR(SEARCH("Adresse PC",TRIM(Q499)),0)&gt;0,"▼ receta siguiente",IF(AS499&gt;0,W499,""))</f>
        <v/>
      </c>
      <c r="AZ499" s="276" t="s">
        <v>22</v>
      </c>
      <c r="BA499" s="1221">
        <f t="shared" si="199"/>
        <v>0</v>
      </c>
      <c r="BB499" s="1222">
        <f t="shared" si="206"/>
        <v>0</v>
      </c>
      <c r="BC499"/>
      <c r="BD499" s="877"/>
      <c r="BE499" s="877"/>
      <c r="BF499" s="877"/>
      <c r="BG499" s="877"/>
      <c r="BH499" s="877"/>
      <c r="BI499" s="877"/>
      <c r="BJ499" s="877"/>
      <c r="BK499" s="877"/>
      <c r="BR499" s="1153" t="str">
        <f t="shared" si="194"/>
        <v>►</v>
      </c>
      <c r="BS499" s="1024"/>
      <c r="BT499" s="1024"/>
      <c r="BU499" s="1024"/>
      <c r="BV499" s="1024"/>
      <c r="BW499" s="1024"/>
      <c r="CW499" s="3">
        <v>1</v>
      </c>
    </row>
    <row r="500" spans="12:101" ht="21" customHeight="1">
      <c r="L500" s="120" t="s">
        <v>16</v>
      </c>
      <c r="M500" s="34"/>
      <c r="N500" s="35"/>
      <c r="O500" s="34"/>
      <c r="P500" s="36"/>
      <c r="Q500" s="105"/>
      <c r="R500" s="125"/>
      <c r="S500" s="107"/>
      <c r="T500" s="108"/>
      <c r="U500" s="1290"/>
      <c r="W500" s="111"/>
      <c r="X500" s="112"/>
      <c r="Y500" s="122"/>
      <c r="Z500" s="114"/>
      <c r="AA500" s="127"/>
      <c r="AB500" s="116"/>
      <c r="AC500" s="139"/>
      <c r="AD500" s="1230" t="str">
        <f t="shared" si="209"/>
        <v>►</v>
      </c>
      <c r="AE500" s="1231" t="str">
        <f t="shared" si="193"/>
        <v/>
      </c>
      <c r="AF500" s="1232">
        <f t="shared" si="195"/>
        <v>0</v>
      </c>
      <c r="AG500" s="1252">
        <f t="shared" si="200"/>
        <v>0</v>
      </c>
      <c r="AH500" s="1234">
        <f t="shared" si="201"/>
        <v>0</v>
      </c>
      <c r="AI500" s="1235">
        <f t="shared" si="202"/>
        <v>0</v>
      </c>
      <c r="AJ500" s="1235">
        <f t="shared" si="191"/>
        <v>0</v>
      </c>
      <c r="AK500" s="1237">
        <f t="shared" si="196"/>
        <v>0</v>
      </c>
      <c r="AL500" s="1238">
        <f t="shared" si="192"/>
        <v>0</v>
      </c>
      <c r="AM500" s="1268"/>
      <c r="AN500" s="1240" t="str">
        <f t="shared" si="208"/>
        <v/>
      </c>
      <c r="AO500" s="1241">
        <f t="shared" si="203"/>
        <v>0</v>
      </c>
      <c r="AP500" s="1242">
        <f t="shared" si="197"/>
        <v>0</v>
      </c>
      <c r="AQ500" s="1269" cm="1">
        <f t="array" ref="AQ500">IF(AF500&lt;&gt;1,0,IF(OR(AO500="",N(AO500)&lt;=0.000000001),"",IF(OR(AI500="",N(AI500)&lt;=0.000000001),0,IF(ISNUMBER(AO500),IFERROR(_xlfn.LET(_xlpm.r,_xlfn.XLOOKUP(U500,$BD$15:$BD$62,ROW($BD$15:$BD$62),_xlfn.XLOOKUP(U500,$BE$15:$BE$62,ROW($BE$15:$BE$62),_xlfn.XLOOKUP(U500,$BF$15:$BF$62,ROW($BF$15:$BF$62),""))),_xlpm.p,_xlpm.r-MIN(ROW($BD$15:$BD$62))+1,_xlpm.f,INDEX($BG$15:$BG$62,_xlpm.p),_xlpm.u,INDEX($BH$15:$BH$62,_xlpm.p),_xlpm.s,INDEX($BJ$15:$BJ$62,_xlpm.p),_xlpm.q,N(AO500)/_xlpm.f,IF(_xlpm.q&gt;=_xlpm.s,ROUND(_xlpm.q,1)&amp;" "&amp;U500&amp;" = "&amp;ROUND(_xlpm.q*_xlpm.f,1)&amp;" "&amp;_xlpm.u,ROUND(_xlpm.q,1)&amp;" "&amp;U500)),""),""))))</f>
        <v>0</v>
      </c>
      <c r="AR500" s="1259"/>
      <c r="AS500" s="1241">
        <f t="shared" si="210"/>
        <v>0</v>
      </c>
      <c r="AT500" s="1242" t="str">
        <f t="shared" si="204"/>
        <v/>
      </c>
      <c r="AU500" s="1245">
        <f t="shared" si="207"/>
        <v>0</v>
      </c>
      <c r="AV500" s="1246" t="str">
        <f t="shared" si="205"/>
        <v/>
      </c>
      <c r="AW500" s="1247"/>
      <c r="AX500" s="1248">
        <f t="shared" si="198"/>
        <v>0</v>
      </c>
      <c r="AY500" s="1249" t="str">
        <f t="shared" si="211"/>
        <v/>
      </c>
      <c r="AZ500" s="276" t="s">
        <v>22</v>
      </c>
      <c r="BA500" s="1221">
        <f t="shared" si="199"/>
        <v>0</v>
      </c>
      <c r="BB500" s="1222">
        <f t="shared" si="206"/>
        <v>0</v>
      </c>
      <c r="BC500"/>
      <c r="BD500" s="877"/>
      <c r="BE500" s="877"/>
      <c r="BF500" s="877"/>
      <c r="BG500" s="877"/>
      <c r="BH500" s="877"/>
      <c r="BI500" s="877"/>
      <c r="BJ500" s="877"/>
      <c r="BK500" s="877"/>
      <c r="BR500" s="1153" t="str">
        <f t="shared" si="194"/>
        <v>►</v>
      </c>
      <c r="BS500" s="1024"/>
      <c r="BT500" s="1024"/>
      <c r="BU500" s="1024"/>
      <c r="BV500" s="1024"/>
      <c r="BW500" s="1024"/>
      <c r="CW500" s="3">
        <v>1</v>
      </c>
    </row>
    <row r="501" spans="12:101" ht="21" customHeight="1">
      <c r="L501" s="120" t="s">
        <v>16</v>
      </c>
      <c r="M501" s="34"/>
      <c r="N501" s="35"/>
      <c r="O501" s="34"/>
      <c r="P501" s="36"/>
      <c r="Q501" s="105"/>
      <c r="R501" s="125"/>
      <c r="S501" s="107"/>
      <c r="T501" s="108"/>
      <c r="U501" s="1290"/>
      <c r="W501" s="111"/>
      <c r="X501" s="112"/>
      <c r="Y501" s="122"/>
      <c r="Z501" s="114"/>
      <c r="AA501" s="127"/>
      <c r="AB501" s="116"/>
      <c r="AC501" s="139"/>
      <c r="AD501" s="1230" t="str">
        <f t="shared" si="209"/>
        <v>►</v>
      </c>
      <c r="AE501" s="1231" t="str">
        <f t="shared" si="193"/>
        <v/>
      </c>
      <c r="AF501" s="1232">
        <f t="shared" si="195"/>
        <v>0</v>
      </c>
      <c r="AG501" s="1252">
        <f t="shared" si="200"/>
        <v>0</v>
      </c>
      <c r="AH501" s="1234">
        <f t="shared" si="201"/>
        <v>0</v>
      </c>
      <c r="AI501" s="1235">
        <f t="shared" si="202"/>
        <v>0</v>
      </c>
      <c r="AJ501" s="1235">
        <f t="shared" si="191"/>
        <v>0</v>
      </c>
      <c r="AK501" s="1253">
        <f t="shared" si="196"/>
        <v>0</v>
      </c>
      <c r="AL501" s="1254">
        <f t="shared" si="192"/>
        <v>0</v>
      </c>
      <c r="AM501" s="1268"/>
      <c r="AN501" s="1255" t="str">
        <f t="shared" si="208"/>
        <v/>
      </c>
      <c r="AO501" s="1256">
        <f t="shared" si="203"/>
        <v>0</v>
      </c>
      <c r="AP501" s="1257">
        <f t="shared" si="197"/>
        <v>0</v>
      </c>
      <c r="AQ501" s="1271" cm="1">
        <f t="array" ref="AQ501">IF(AF501&lt;&gt;1,0,IF(OR(AO501="",N(AO501)&lt;=0.000000001),"",IF(OR(AI501="",N(AI501)&lt;=0.000000001),0,IF(ISNUMBER(AO501),IFERROR(_xlfn.LET(_xlpm.r,_xlfn.XLOOKUP(U501,$BD$15:$BD$62,ROW($BD$15:$BD$62),_xlfn.XLOOKUP(U501,$BE$15:$BE$62,ROW($BE$15:$BE$62),_xlfn.XLOOKUP(U501,$BF$15:$BF$62,ROW($BF$15:$BF$62),""))),_xlpm.p,_xlpm.r-MIN(ROW($BD$15:$BD$62))+1,_xlpm.f,INDEX($BG$15:$BG$62,_xlpm.p),_xlpm.u,INDEX($BH$15:$BH$62,_xlpm.p),_xlpm.s,INDEX($BJ$15:$BJ$62,_xlpm.p),_xlpm.q,N(AO501)/_xlpm.f,IF(_xlpm.q&gt;=_xlpm.s,ROUND(_xlpm.q,1)&amp;" "&amp;U501&amp;" = "&amp;ROUND(_xlpm.q*_xlpm.f,1)&amp;" "&amp;_xlpm.u,ROUND(_xlpm.q,1)&amp;" "&amp;U501)),""),""))))</f>
        <v>0</v>
      </c>
      <c r="AR501" s="1259"/>
      <c r="AS501" s="1256">
        <f t="shared" si="210"/>
        <v>0</v>
      </c>
      <c r="AT501" s="1257" t="str">
        <f t="shared" si="204"/>
        <v/>
      </c>
      <c r="AU501" s="1260">
        <f t="shared" si="207"/>
        <v>0</v>
      </c>
      <c r="AV501" s="1261" t="str">
        <f t="shared" si="205"/>
        <v/>
      </c>
      <c r="AW501" s="1247"/>
      <c r="AX501" s="1262">
        <f t="shared" si="198"/>
        <v>0</v>
      </c>
      <c r="AY501" s="1249" t="str">
        <f t="shared" si="211"/>
        <v/>
      </c>
      <c r="AZ501" s="276" t="s">
        <v>22</v>
      </c>
      <c r="BA501" s="1221">
        <f t="shared" si="199"/>
        <v>0</v>
      </c>
      <c r="BB501" s="1222">
        <f t="shared" si="206"/>
        <v>0</v>
      </c>
      <c r="BC501"/>
      <c r="BD501" s="877"/>
      <c r="BE501" s="877"/>
      <c r="BF501" s="877"/>
      <c r="BG501" s="877"/>
      <c r="BH501" s="877"/>
      <c r="BI501" s="877"/>
      <c r="BJ501" s="877"/>
      <c r="BK501" s="877"/>
      <c r="BR501" s="1153" t="str">
        <f t="shared" si="194"/>
        <v>►</v>
      </c>
      <c r="BS501" s="1024"/>
      <c r="BT501" s="1024"/>
      <c r="BU501" s="1024"/>
      <c r="BV501" s="1024"/>
      <c r="BW501" s="1024"/>
      <c r="CW501" s="3">
        <v>1</v>
      </c>
    </row>
    <row r="502" spans="12:101" ht="21" customHeight="1">
      <c r="L502" s="120" t="s">
        <v>16</v>
      </c>
      <c r="M502" s="34"/>
      <c r="N502" s="35"/>
      <c r="O502" s="34"/>
      <c r="P502" s="36"/>
      <c r="Q502" s="105"/>
      <c r="R502" s="125"/>
      <c r="S502" s="107"/>
      <c r="T502" s="108"/>
      <c r="U502" s="1290"/>
      <c r="W502" s="111"/>
      <c r="X502" s="112"/>
      <c r="Y502" s="122"/>
      <c r="Z502" s="114"/>
      <c r="AA502" s="127"/>
      <c r="AB502" s="116"/>
      <c r="AC502" s="139"/>
      <c r="AD502" s="1230" t="str">
        <f t="shared" si="209"/>
        <v>►</v>
      </c>
      <c r="AE502" s="1231" t="str">
        <f t="shared" si="193"/>
        <v/>
      </c>
      <c r="AF502" s="1232">
        <f t="shared" si="195"/>
        <v>0</v>
      </c>
      <c r="AG502" s="1252">
        <f t="shared" si="200"/>
        <v>0</v>
      </c>
      <c r="AH502" s="1234">
        <f t="shared" si="201"/>
        <v>0</v>
      </c>
      <c r="AI502" s="1235">
        <f t="shared" si="202"/>
        <v>0</v>
      </c>
      <c r="AJ502" s="1235">
        <f t="shared" si="191"/>
        <v>0</v>
      </c>
      <c r="AK502" s="1237">
        <f t="shared" si="196"/>
        <v>0</v>
      </c>
      <c r="AL502" s="1238">
        <f t="shared" si="192"/>
        <v>0</v>
      </c>
      <c r="AM502" s="1268"/>
      <c r="AN502" s="1240" t="str">
        <f t="shared" si="208"/>
        <v/>
      </c>
      <c r="AO502" s="1241">
        <f t="shared" si="203"/>
        <v>0</v>
      </c>
      <c r="AP502" s="1242">
        <f t="shared" si="197"/>
        <v>0</v>
      </c>
      <c r="AQ502" s="1269" cm="1">
        <f t="array" ref="AQ502">IF(AF502&lt;&gt;1,0,IF(OR(AO502="",N(AO502)&lt;=0.000000001),"",IF(OR(AI502="",N(AI502)&lt;=0.000000001),0,IF(ISNUMBER(AO502),IFERROR(_xlfn.LET(_xlpm.r,_xlfn.XLOOKUP(U502,$BD$15:$BD$62,ROW($BD$15:$BD$62),_xlfn.XLOOKUP(U502,$BE$15:$BE$62,ROW($BE$15:$BE$62),_xlfn.XLOOKUP(U502,$BF$15:$BF$62,ROW($BF$15:$BF$62),""))),_xlpm.p,_xlpm.r-MIN(ROW($BD$15:$BD$62))+1,_xlpm.f,INDEX($BG$15:$BG$62,_xlpm.p),_xlpm.u,INDEX($BH$15:$BH$62,_xlpm.p),_xlpm.s,INDEX($BJ$15:$BJ$62,_xlpm.p),_xlpm.q,N(AO502)/_xlpm.f,IF(_xlpm.q&gt;=_xlpm.s,ROUND(_xlpm.q,1)&amp;" "&amp;U502&amp;" = "&amp;ROUND(_xlpm.q*_xlpm.f,1)&amp;" "&amp;_xlpm.u,ROUND(_xlpm.q,1)&amp;" "&amp;U502)),""),""))))</f>
        <v>0</v>
      </c>
      <c r="AR502" s="1259"/>
      <c r="AS502" s="1241">
        <f t="shared" si="210"/>
        <v>0</v>
      </c>
      <c r="AT502" s="1242" t="str">
        <f t="shared" si="204"/>
        <v/>
      </c>
      <c r="AU502" s="1245">
        <f t="shared" si="207"/>
        <v>0</v>
      </c>
      <c r="AV502" s="1246" t="str">
        <f t="shared" si="205"/>
        <v/>
      </c>
      <c r="AW502" s="1247"/>
      <c r="AX502" s="1248">
        <f t="shared" si="198"/>
        <v>0</v>
      </c>
      <c r="AY502" s="1249" t="str">
        <f t="shared" si="211"/>
        <v/>
      </c>
      <c r="AZ502" s="276" t="s">
        <v>22</v>
      </c>
      <c r="BA502" s="1221">
        <f t="shared" si="199"/>
        <v>0</v>
      </c>
      <c r="BB502" s="1222">
        <f t="shared" si="206"/>
        <v>0</v>
      </c>
      <c r="BC502"/>
      <c r="BD502" s="877"/>
      <c r="BE502" s="877"/>
      <c r="BF502" s="877"/>
      <c r="BG502" s="877"/>
      <c r="BH502" s="877"/>
      <c r="BI502" s="877"/>
      <c r="BJ502" s="877"/>
      <c r="BK502" s="877"/>
      <c r="BR502" s="1153" t="str">
        <f t="shared" si="194"/>
        <v>►</v>
      </c>
      <c r="BS502" s="1024"/>
      <c r="BT502" s="1024"/>
      <c r="BU502" s="1024"/>
      <c r="BV502" s="1024"/>
      <c r="BW502" s="1024"/>
      <c r="CW502" s="3">
        <v>1</v>
      </c>
    </row>
    <row r="503" spans="12:101" ht="21" customHeight="1">
      <c r="L503" s="120" t="s">
        <v>16</v>
      </c>
      <c r="M503" s="34"/>
      <c r="N503" s="35"/>
      <c r="O503" s="34"/>
      <c r="P503" s="36"/>
      <c r="Q503" s="105"/>
      <c r="R503" s="125"/>
      <c r="S503" s="107"/>
      <c r="T503" s="108"/>
      <c r="U503" s="1290"/>
      <c r="W503" s="111"/>
      <c r="X503" s="112"/>
      <c r="Y503" s="122"/>
      <c r="Z503" s="114"/>
      <c r="AA503" s="127"/>
      <c r="AB503" s="116"/>
      <c r="AC503" s="139"/>
      <c r="AD503" s="1230" t="str">
        <f t="shared" si="209"/>
        <v>►</v>
      </c>
      <c r="AE503" s="1231" t="str">
        <f t="shared" si="193"/>
        <v/>
      </c>
      <c r="AF503" s="1232">
        <f t="shared" si="195"/>
        <v>0</v>
      </c>
      <c r="AG503" s="1252">
        <f t="shared" si="200"/>
        <v>0</v>
      </c>
      <c r="AH503" s="1234">
        <f t="shared" si="201"/>
        <v>0</v>
      </c>
      <c r="AI503" s="1235">
        <f t="shared" si="202"/>
        <v>0</v>
      </c>
      <c r="AJ503" s="1235">
        <f t="shared" si="191"/>
        <v>0</v>
      </c>
      <c r="AK503" s="1253">
        <f t="shared" si="196"/>
        <v>0</v>
      </c>
      <c r="AL503" s="1254">
        <f t="shared" si="192"/>
        <v>0</v>
      </c>
      <c r="AM503" s="1268"/>
      <c r="AN503" s="1255" t="str">
        <f t="shared" si="208"/>
        <v/>
      </c>
      <c r="AO503" s="1256">
        <f t="shared" si="203"/>
        <v>0</v>
      </c>
      <c r="AP503" s="1257">
        <f t="shared" si="197"/>
        <v>0</v>
      </c>
      <c r="AQ503" s="1271" cm="1">
        <f t="array" ref="AQ503">IF(AF503&lt;&gt;1,0,IF(OR(AO503="",N(AO503)&lt;=0.000000001),"",IF(OR(AI503="",N(AI503)&lt;=0.000000001),0,IF(ISNUMBER(AO503),IFERROR(_xlfn.LET(_xlpm.r,_xlfn.XLOOKUP(U503,$BD$15:$BD$62,ROW($BD$15:$BD$62),_xlfn.XLOOKUP(U503,$BE$15:$BE$62,ROW($BE$15:$BE$62),_xlfn.XLOOKUP(U503,$BF$15:$BF$62,ROW($BF$15:$BF$62),""))),_xlpm.p,_xlpm.r-MIN(ROW($BD$15:$BD$62))+1,_xlpm.f,INDEX($BG$15:$BG$62,_xlpm.p),_xlpm.u,INDEX($BH$15:$BH$62,_xlpm.p),_xlpm.s,INDEX($BJ$15:$BJ$62,_xlpm.p),_xlpm.q,N(AO503)/_xlpm.f,IF(_xlpm.q&gt;=_xlpm.s,ROUND(_xlpm.q,1)&amp;" "&amp;U503&amp;" = "&amp;ROUND(_xlpm.q*_xlpm.f,1)&amp;" "&amp;_xlpm.u,ROUND(_xlpm.q,1)&amp;" "&amp;U503)),""),""))))</f>
        <v>0</v>
      </c>
      <c r="AR503" s="1259"/>
      <c r="AS503" s="1256">
        <f t="shared" si="210"/>
        <v>0</v>
      </c>
      <c r="AT503" s="1257" t="str">
        <f t="shared" si="204"/>
        <v/>
      </c>
      <c r="AU503" s="1260">
        <f t="shared" si="207"/>
        <v>0</v>
      </c>
      <c r="AV503" s="1261" t="str">
        <f t="shared" si="205"/>
        <v/>
      </c>
      <c r="AW503" s="1247"/>
      <c r="AX503" s="1262">
        <f t="shared" si="198"/>
        <v>0</v>
      </c>
      <c r="AY503" s="1249" t="str">
        <f t="shared" si="211"/>
        <v/>
      </c>
      <c r="AZ503" s="276" t="s">
        <v>22</v>
      </c>
      <c r="BA503" s="1221">
        <f t="shared" si="199"/>
        <v>0</v>
      </c>
      <c r="BB503" s="1222">
        <f t="shared" si="206"/>
        <v>0</v>
      </c>
      <c r="BC503"/>
      <c r="BD503" s="877"/>
      <c r="BE503" s="877"/>
      <c r="BF503" s="877"/>
      <c r="BG503" s="877"/>
      <c r="BH503" s="877"/>
      <c r="BI503" s="877"/>
      <c r="BJ503" s="877"/>
      <c r="BK503" s="877"/>
      <c r="BR503" s="1153" t="str">
        <f t="shared" si="194"/>
        <v>►</v>
      </c>
      <c r="BS503" s="1024"/>
      <c r="BT503" s="1024"/>
      <c r="BU503" s="1024"/>
      <c r="BV503" s="1024"/>
      <c r="BW503" s="1024"/>
      <c r="CW503" s="3">
        <v>1</v>
      </c>
    </row>
    <row r="504" spans="12:101" ht="21" customHeight="1">
      <c r="L504" s="120" t="s">
        <v>16</v>
      </c>
      <c r="M504" s="34"/>
      <c r="N504" s="35"/>
      <c r="O504" s="34"/>
      <c r="P504" s="36"/>
      <c r="Q504" s="105"/>
      <c r="R504" s="125"/>
      <c r="S504" s="107"/>
      <c r="T504" s="108"/>
      <c r="U504" s="1290"/>
      <c r="W504" s="111"/>
      <c r="X504" s="112"/>
      <c r="Y504" s="122"/>
      <c r="Z504" s="114"/>
      <c r="AA504" s="127"/>
      <c r="AB504" s="116"/>
      <c r="AC504" s="139"/>
      <c r="AD504" s="1230" t="str">
        <f t="shared" si="209"/>
        <v>►</v>
      </c>
      <c r="AE504" s="1231" t="str">
        <f t="shared" si="193"/>
        <v/>
      </c>
      <c r="AF504" s="1232">
        <f t="shared" si="195"/>
        <v>0</v>
      </c>
      <c r="AG504" s="1252">
        <f t="shared" si="200"/>
        <v>0</v>
      </c>
      <c r="AH504" s="1234">
        <f t="shared" si="201"/>
        <v>0</v>
      </c>
      <c r="AI504" s="1235">
        <f t="shared" si="202"/>
        <v>0</v>
      </c>
      <c r="AJ504" s="1235">
        <f t="shared" ref="AJ504:AJ549" si="212">_xlfn.LET(_xlpm.EPS,0.000000001,_xlpm.q,N(Q504),_xlpm.x,N(Z504),_xlpm.z,N(AB504),IF(AI504=0,0,IF(SUM(ABS(_xlpm.q),ABS(_xlpm.x),ABS(_xlpm.z))&gt;_xlpm.EPS,O504,"")))</f>
        <v>0</v>
      </c>
      <c r="AK504" s="1237">
        <f t="shared" si="196"/>
        <v>0</v>
      </c>
      <c r="AL504" s="1238">
        <f t="shared" si="192"/>
        <v>0</v>
      </c>
      <c r="AM504" s="1268"/>
      <c r="AN504" s="1240" t="str">
        <f t="shared" si="208"/>
        <v/>
      </c>
      <c r="AO504" s="1241">
        <f t="shared" si="203"/>
        <v>0</v>
      </c>
      <c r="AP504" s="1242">
        <f t="shared" si="197"/>
        <v>0</v>
      </c>
      <c r="AQ504" s="1269" cm="1">
        <f t="array" ref="AQ504">IF(AF504&lt;&gt;1,0,IF(OR(AO504="",N(AO504)&lt;=0.000000001),"",IF(OR(AI504="",N(AI504)&lt;=0.000000001),0,IF(ISNUMBER(AO504),IFERROR(_xlfn.LET(_xlpm.r,_xlfn.XLOOKUP(U504,$BD$15:$BD$62,ROW($BD$15:$BD$62),_xlfn.XLOOKUP(U504,$BE$15:$BE$62,ROW($BE$15:$BE$62),_xlfn.XLOOKUP(U504,$BF$15:$BF$62,ROW($BF$15:$BF$62),""))),_xlpm.p,_xlpm.r-MIN(ROW($BD$15:$BD$62))+1,_xlpm.f,INDEX($BG$15:$BG$62,_xlpm.p),_xlpm.u,INDEX($BH$15:$BH$62,_xlpm.p),_xlpm.s,INDEX($BJ$15:$BJ$62,_xlpm.p),_xlpm.q,N(AO504)/_xlpm.f,IF(_xlpm.q&gt;=_xlpm.s,ROUND(_xlpm.q,1)&amp;" "&amp;U504&amp;" = "&amp;ROUND(_xlpm.q*_xlpm.f,1)&amp;" "&amp;_xlpm.u,ROUND(_xlpm.q,1)&amp;" "&amp;U504)),""),""))))</f>
        <v>0</v>
      </c>
      <c r="AR504" s="1259"/>
      <c r="AS504" s="1241">
        <f t="shared" si="210"/>
        <v>0</v>
      </c>
      <c r="AT504" s="1242" t="str">
        <f t="shared" si="204"/>
        <v/>
      </c>
      <c r="AU504" s="1245">
        <f t="shared" si="207"/>
        <v>0</v>
      </c>
      <c r="AV504" s="1246" t="str">
        <f t="shared" si="205"/>
        <v/>
      </c>
      <c r="AW504" s="1247"/>
      <c r="AX504" s="1248">
        <f t="shared" si="198"/>
        <v>0</v>
      </c>
      <c r="AY504" s="1249" t="str">
        <f t="shared" si="211"/>
        <v/>
      </c>
      <c r="AZ504" s="276" t="s">
        <v>22</v>
      </c>
      <c r="BA504" s="1221">
        <f t="shared" si="199"/>
        <v>0</v>
      </c>
      <c r="BB504" s="1222">
        <f t="shared" si="206"/>
        <v>0</v>
      </c>
      <c r="BC504"/>
      <c r="BD504" s="877"/>
      <c r="BE504" s="877"/>
      <c r="BF504" s="877"/>
      <c r="BG504" s="877"/>
      <c r="BH504" s="877"/>
      <c r="BI504" s="877"/>
      <c r="BJ504" s="877"/>
      <c r="BK504" s="877"/>
      <c r="BR504" s="1153" t="str">
        <f t="shared" si="194"/>
        <v>►</v>
      </c>
      <c r="BS504" s="1024"/>
      <c r="BT504" s="1024"/>
      <c r="BU504" s="1024"/>
      <c r="BV504" s="1024"/>
      <c r="BW504" s="1024"/>
      <c r="CW504" s="3">
        <v>1</v>
      </c>
    </row>
    <row r="505" spans="12:101" ht="21" customHeight="1">
      <c r="L505" s="120" t="s">
        <v>16</v>
      </c>
      <c r="M505" s="34"/>
      <c r="N505" s="35"/>
      <c r="O505" s="34"/>
      <c r="P505" s="36"/>
      <c r="Q505" s="105"/>
      <c r="R505" s="125"/>
      <c r="S505" s="107"/>
      <c r="T505" s="108"/>
      <c r="U505" s="1290"/>
      <c r="W505" s="111"/>
      <c r="X505" s="112"/>
      <c r="Y505" s="122"/>
      <c r="Z505" s="114"/>
      <c r="AA505" s="127"/>
      <c r="AB505" s="116"/>
      <c r="AC505" s="139"/>
      <c r="AD505" s="1230" t="str">
        <f t="shared" si="209"/>
        <v>►</v>
      </c>
      <c r="AE505" s="1231" t="str">
        <f t="shared" si="193"/>
        <v/>
      </c>
      <c r="AF505" s="1232">
        <f t="shared" si="195"/>
        <v>0</v>
      </c>
      <c r="AG505" s="1252">
        <f t="shared" si="200"/>
        <v>0</v>
      </c>
      <c r="AH505" s="1234">
        <f t="shared" si="201"/>
        <v>0</v>
      </c>
      <c r="AI505" s="1235">
        <f t="shared" si="202"/>
        <v>0</v>
      </c>
      <c r="AJ505" s="1235">
        <f t="shared" si="212"/>
        <v>0</v>
      </c>
      <c r="AK505" s="1253">
        <f t="shared" si="196"/>
        <v>0</v>
      </c>
      <c r="AL505" s="1254">
        <f t="shared" si="192"/>
        <v>0</v>
      </c>
      <c r="AM505" s="1268"/>
      <c r="AN505" s="1255" t="str">
        <f t="shared" si="208"/>
        <v/>
      </c>
      <c r="AO505" s="1256">
        <f t="shared" si="203"/>
        <v>0</v>
      </c>
      <c r="AP505" s="1257">
        <f t="shared" si="197"/>
        <v>0</v>
      </c>
      <c r="AQ505" s="1271" cm="1">
        <f t="array" ref="AQ505">IF(AF505&lt;&gt;1,0,IF(OR(AO505="",N(AO505)&lt;=0.000000001),"",IF(OR(AI505="",N(AI505)&lt;=0.000000001),0,IF(ISNUMBER(AO505),IFERROR(_xlfn.LET(_xlpm.r,_xlfn.XLOOKUP(U505,$BD$15:$BD$62,ROW($BD$15:$BD$62),_xlfn.XLOOKUP(U505,$BE$15:$BE$62,ROW($BE$15:$BE$62),_xlfn.XLOOKUP(U505,$BF$15:$BF$62,ROW($BF$15:$BF$62),""))),_xlpm.p,_xlpm.r-MIN(ROW($BD$15:$BD$62))+1,_xlpm.f,INDEX($BG$15:$BG$62,_xlpm.p),_xlpm.u,INDEX($BH$15:$BH$62,_xlpm.p),_xlpm.s,INDEX($BJ$15:$BJ$62,_xlpm.p),_xlpm.q,N(AO505)/_xlpm.f,IF(_xlpm.q&gt;=_xlpm.s,ROUND(_xlpm.q,1)&amp;" "&amp;U505&amp;" = "&amp;ROUND(_xlpm.q*_xlpm.f,1)&amp;" "&amp;_xlpm.u,ROUND(_xlpm.q,1)&amp;" "&amp;U505)),""),""))))</f>
        <v>0</v>
      </c>
      <c r="AR505" s="1259"/>
      <c r="AS505" s="1256">
        <f t="shared" si="210"/>
        <v>0</v>
      </c>
      <c r="AT505" s="1257" t="str">
        <f t="shared" si="204"/>
        <v/>
      </c>
      <c r="AU505" s="1260">
        <f t="shared" si="207"/>
        <v>0</v>
      </c>
      <c r="AV505" s="1261" t="str">
        <f t="shared" si="205"/>
        <v/>
      </c>
      <c r="AW505" s="1247"/>
      <c r="AX505" s="1262">
        <f t="shared" si="198"/>
        <v>0</v>
      </c>
      <c r="AY505" s="1249" t="str">
        <f t="shared" si="211"/>
        <v/>
      </c>
      <c r="AZ505" s="276" t="s">
        <v>22</v>
      </c>
      <c r="BA505" s="1221">
        <f t="shared" si="199"/>
        <v>0</v>
      </c>
      <c r="BB505" s="1222">
        <f t="shared" si="206"/>
        <v>0</v>
      </c>
      <c r="BC505"/>
      <c r="BD505" s="877"/>
      <c r="BE505" s="877"/>
      <c r="BF505" s="877"/>
      <c r="BG505" s="877"/>
      <c r="BH505" s="877"/>
      <c r="BI505" s="877"/>
      <c r="BJ505" s="877"/>
      <c r="BK505" s="877"/>
      <c r="BR505" s="1153" t="str">
        <f t="shared" si="194"/>
        <v>►</v>
      </c>
      <c r="BS505" s="1024"/>
      <c r="BT505" s="1024"/>
      <c r="BU505" s="1024"/>
      <c r="BV505" s="1024"/>
      <c r="BW505" s="1024"/>
      <c r="CW505" s="3">
        <v>1</v>
      </c>
    </row>
    <row r="506" spans="12:101" ht="21" customHeight="1">
      <c r="L506" s="120" t="s">
        <v>16</v>
      </c>
      <c r="M506" s="34"/>
      <c r="N506" s="35"/>
      <c r="O506" s="34"/>
      <c r="P506" s="36"/>
      <c r="Q506" s="105"/>
      <c r="R506" s="125"/>
      <c r="S506" s="107"/>
      <c r="T506" s="108"/>
      <c r="U506" s="1290"/>
      <c r="W506" s="111"/>
      <c r="X506" s="112"/>
      <c r="Y506" s="122"/>
      <c r="Z506" s="114"/>
      <c r="AA506" s="127"/>
      <c r="AB506" s="116"/>
      <c r="AC506" s="139"/>
      <c r="AD506" s="1230" t="str">
        <f t="shared" si="209"/>
        <v>►</v>
      </c>
      <c r="AE506" s="1231" t="str">
        <f t="shared" si="193"/>
        <v/>
      </c>
      <c r="AF506" s="1232">
        <f t="shared" si="195"/>
        <v>0</v>
      </c>
      <c r="AG506" s="1252">
        <f t="shared" si="200"/>
        <v>0</v>
      </c>
      <c r="AH506" s="1234">
        <f t="shared" si="201"/>
        <v>0</v>
      </c>
      <c r="AI506" s="1235">
        <f t="shared" si="202"/>
        <v>0</v>
      </c>
      <c r="AJ506" s="1235">
        <f t="shared" si="212"/>
        <v>0</v>
      </c>
      <c r="AK506" s="1237">
        <f t="shared" si="196"/>
        <v>0</v>
      </c>
      <c r="AL506" s="1238">
        <f t="shared" si="192"/>
        <v>0</v>
      </c>
      <c r="AM506" s="1268"/>
      <c r="AN506" s="1240" t="str">
        <f t="shared" si="208"/>
        <v/>
      </c>
      <c r="AO506" s="1241">
        <f t="shared" si="203"/>
        <v>0</v>
      </c>
      <c r="AP506" s="1242">
        <f t="shared" si="197"/>
        <v>0</v>
      </c>
      <c r="AQ506" s="1269" cm="1">
        <f t="array" ref="AQ506">IF(AF506&lt;&gt;1,0,IF(OR(AO506="",N(AO506)&lt;=0.000000001),"",IF(OR(AI506="",N(AI506)&lt;=0.000000001),0,IF(ISNUMBER(AO506),IFERROR(_xlfn.LET(_xlpm.r,_xlfn.XLOOKUP(U506,$BD$15:$BD$62,ROW($BD$15:$BD$62),_xlfn.XLOOKUP(U506,$BE$15:$BE$62,ROW($BE$15:$BE$62),_xlfn.XLOOKUP(U506,$BF$15:$BF$62,ROW($BF$15:$BF$62),""))),_xlpm.p,_xlpm.r-MIN(ROW($BD$15:$BD$62))+1,_xlpm.f,INDEX($BG$15:$BG$62,_xlpm.p),_xlpm.u,INDEX($BH$15:$BH$62,_xlpm.p),_xlpm.s,INDEX($BJ$15:$BJ$62,_xlpm.p),_xlpm.q,N(AO506)/_xlpm.f,IF(_xlpm.q&gt;=_xlpm.s,ROUND(_xlpm.q,1)&amp;" "&amp;U506&amp;" = "&amp;ROUND(_xlpm.q*_xlpm.f,1)&amp;" "&amp;_xlpm.u,ROUND(_xlpm.q,1)&amp;" "&amp;U506)),""),""))))</f>
        <v>0</v>
      </c>
      <c r="AR506" s="1259"/>
      <c r="AS506" s="1241">
        <f t="shared" si="210"/>
        <v>0</v>
      </c>
      <c r="AT506" s="1242" t="str">
        <f t="shared" si="204"/>
        <v/>
      </c>
      <c r="AU506" s="1245">
        <f t="shared" si="207"/>
        <v>0</v>
      </c>
      <c r="AV506" s="1246" t="str">
        <f t="shared" si="205"/>
        <v/>
      </c>
      <c r="AW506" s="1247"/>
      <c r="AX506" s="1248">
        <f t="shared" si="198"/>
        <v>0</v>
      </c>
      <c r="AY506" s="1249" t="str">
        <f t="shared" si="211"/>
        <v/>
      </c>
      <c r="AZ506" s="276" t="s">
        <v>22</v>
      </c>
      <c r="BA506" s="1221">
        <f t="shared" si="199"/>
        <v>0</v>
      </c>
      <c r="BB506" s="1222">
        <f t="shared" si="206"/>
        <v>0</v>
      </c>
      <c r="BC506"/>
      <c r="BD506" s="877"/>
      <c r="BE506" s="877"/>
      <c r="BF506" s="877"/>
      <c r="BG506" s="877"/>
      <c r="BH506" s="877"/>
      <c r="BI506" s="877"/>
      <c r="BJ506" s="877"/>
      <c r="BK506" s="877"/>
      <c r="BR506" s="1153" t="str">
        <f t="shared" si="194"/>
        <v>►</v>
      </c>
      <c r="BS506" s="1024"/>
      <c r="BT506" s="1024"/>
      <c r="BU506" s="1024"/>
      <c r="BV506" s="1024"/>
      <c r="BW506" s="1024"/>
      <c r="CW506" s="3">
        <v>1</v>
      </c>
    </row>
    <row r="507" spans="12:101" ht="21" customHeight="1">
      <c r="L507" s="120" t="s">
        <v>16</v>
      </c>
      <c r="M507" s="34"/>
      <c r="N507" s="35"/>
      <c r="O507" s="34"/>
      <c r="P507" s="36"/>
      <c r="Q507" s="105"/>
      <c r="R507" s="125"/>
      <c r="S507" s="107"/>
      <c r="T507" s="108"/>
      <c r="U507" s="1290"/>
      <c r="W507" s="111"/>
      <c r="X507" s="112"/>
      <c r="Y507" s="122"/>
      <c r="Z507" s="114"/>
      <c r="AA507" s="127"/>
      <c r="AB507" s="116"/>
      <c r="AC507" s="139"/>
      <c r="AD507" s="1230" t="str">
        <f t="shared" si="209"/>
        <v>►</v>
      </c>
      <c r="AE507" s="1231" t="str">
        <f t="shared" si="193"/>
        <v/>
      </c>
      <c r="AF507" s="1232">
        <f t="shared" si="195"/>
        <v>0</v>
      </c>
      <c r="AG507" s="1252">
        <f t="shared" si="200"/>
        <v>0</v>
      </c>
      <c r="AH507" s="1234">
        <f t="shared" si="201"/>
        <v>0</v>
      </c>
      <c r="AI507" s="1235">
        <f t="shared" si="202"/>
        <v>0</v>
      </c>
      <c r="AJ507" s="1235">
        <f t="shared" si="212"/>
        <v>0</v>
      </c>
      <c r="AK507" s="1253">
        <f t="shared" si="196"/>
        <v>0</v>
      </c>
      <c r="AL507" s="1254">
        <f t="shared" si="192"/>
        <v>0</v>
      </c>
      <c r="AM507" s="1268"/>
      <c r="AN507" s="1255" t="str">
        <f t="shared" si="208"/>
        <v/>
      </c>
      <c r="AO507" s="1256">
        <f t="shared" si="203"/>
        <v>0</v>
      </c>
      <c r="AP507" s="1257">
        <f t="shared" si="197"/>
        <v>0</v>
      </c>
      <c r="AQ507" s="1271" cm="1">
        <f t="array" ref="AQ507">IF(AF507&lt;&gt;1,0,IF(OR(AO507="",N(AO507)&lt;=0.000000001),"",IF(OR(AI507="",N(AI507)&lt;=0.000000001),0,IF(ISNUMBER(AO507),IFERROR(_xlfn.LET(_xlpm.r,_xlfn.XLOOKUP(U507,$BD$15:$BD$62,ROW($BD$15:$BD$62),_xlfn.XLOOKUP(U507,$BE$15:$BE$62,ROW($BE$15:$BE$62),_xlfn.XLOOKUP(U507,$BF$15:$BF$62,ROW($BF$15:$BF$62),""))),_xlpm.p,_xlpm.r-MIN(ROW($BD$15:$BD$62))+1,_xlpm.f,INDEX($BG$15:$BG$62,_xlpm.p),_xlpm.u,INDEX($BH$15:$BH$62,_xlpm.p),_xlpm.s,INDEX($BJ$15:$BJ$62,_xlpm.p),_xlpm.q,N(AO507)/_xlpm.f,IF(_xlpm.q&gt;=_xlpm.s,ROUND(_xlpm.q,1)&amp;" "&amp;U507&amp;" = "&amp;ROUND(_xlpm.q*_xlpm.f,1)&amp;" "&amp;_xlpm.u,ROUND(_xlpm.q,1)&amp;" "&amp;U507)),""),""))))</f>
        <v>0</v>
      </c>
      <c r="AR507" s="1259"/>
      <c r="AS507" s="1256">
        <f t="shared" si="210"/>
        <v>0</v>
      </c>
      <c r="AT507" s="1257" t="str">
        <f t="shared" si="204"/>
        <v/>
      </c>
      <c r="AU507" s="1260">
        <f t="shared" si="207"/>
        <v>0</v>
      </c>
      <c r="AV507" s="1261" t="str">
        <f t="shared" si="205"/>
        <v/>
      </c>
      <c r="AW507" s="1247"/>
      <c r="AX507" s="1262">
        <f t="shared" si="198"/>
        <v>0</v>
      </c>
      <c r="AY507" s="1249" t="str">
        <f t="shared" si="211"/>
        <v/>
      </c>
      <c r="AZ507" s="276" t="s">
        <v>22</v>
      </c>
      <c r="BA507" s="1221">
        <f t="shared" si="199"/>
        <v>0</v>
      </c>
      <c r="BB507" s="1222">
        <f t="shared" si="206"/>
        <v>0</v>
      </c>
      <c r="BC507"/>
      <c r="BD507" s="877"/>
      <c r="BE507" s="877"/>
      <c r="BF507" s="877"/>
      <c r="BG507" s="877"/>
      <c r="BH507" s="877"/>
      <c r="BI507" s="877"/>
      <c r="BJ507" s="877"/>
      <c r="BK507" s="877"/>
      <c r="BR507" s="1153" t="str">
        <f t="shared" si="194"/>
        <v>►</v>
      </c>
      <c r="BS507" s="1024"/>
      <c r="BT507" s="1024"/>
      <c r="BU507" s="1024"/>
      <c r="BV507" s="1024"/>
      <c r="BW507" s="1024"/>
      <c r="CW507" s="3">
        <v>1</v>
      </c>
    </row>
    <row r="508" spans="12:101" ht="21" customHeight="1">
      <c r="L508" s="120" t="s">
        <v>16</v>
      </c>
      <c r="M508" s="34"/>
      <c r="N508" s="35"/>
      <c r="O508" s="34"/>
      <c r="P508" s="36"/>
      <c r="Q508" s="105"/>
      <c r="R508" s="125"/>
      <c r="S508" s="107"/>
      <c r="T508" s="108"/>
      <c r="U508" s="1290"/>
      <c r="W508" s="111"/>
      <c r="X508" s="112"/>
      <c r="Y508" s="122"/>
      <c r="Z508" s="114"/>
      <c r="AA508" s="127"/>
      <c r="AB508" s="116"/>
      <c r="AC508" s="139"/>
      <c r="AD508" s="1230" t="str">
        <f t="shared" si="209"/>
        <v>►</v>
      </c>
      <c r="AE508" s="1231" t="str">
        <f t="shared" si="193"/>
        <v/>
      </c>
      <c r="AF508" s="1232">
        <f t="shared" si="195"/>
        <v>0</v>
      </c>
      <c r="AG508" s="1252">
        <f t="shared" si="200"/>
        <v>0</v>
      </c>
      <c r="AH508" s="1234">
        <f t="shared" si="201"/>
        <v>0</v>
      </c>
      <c r="AI508" s="1235">
        <f t="shared" si="202"/>
        <v>0</v>
      </c>
      <c r="AJ508" s="1235">
        <f t="shared" si="212"/>
        <v>0</v>
      </c>
      <c r="AK508" s="1237">
        <f t="shared" si="196"/>
        <v>0</v>
      </c>
      <c r="AL508" s="1238">
        <f t="shared" ref="AL508:AL549" si="213">IF(TRIM(AE508)="▼ recette suivante",AE508,IF(AK508&gt;0,AN$9,0))</f>
        <v>0</v>
      </c>
      <c r="AM508" s="1268"/>
      <c r="AN508" s="1240" t="str">
        <f t="shared" si="208"/>
        <v/>
      </c>
      <c r="AO508" s="1241">
        <f t="shared" si="203"/>
        <v>0</v>
      </c>
      <c r="AP508" s="1242">
        <f t="shared" si="197"/>
        <v>0</v>
      </c>
      <c r="AQ508" s="1269" cm="1">
        <f t="array" ref="AQ508">IF(AF508&lt;&gt;1,0,IF(OR(AO508="",N(AO508)&lt;=0.000000001),"",IF(OR(AI508="",N(AI508)&lt;=0.000000001),0,IF(ISNUMBER(AO508),IFERROR(_xlfn.LET(_xlpm.r,_xlfn.XLOOKUP(U508,$BD$15:$BD$62,ROW($BD$15:$BD$62),_xlfn.XLOOKUP(U508,$BE$15:$BE$62,ROW($BE$15:$BE$62),_xlfn.XLOOKUP(U508,$BF$15:$BF$62,ROW($BF$15:$BF$62),""))),_xlpm.p,_xlpm.r-MIN(ROW($BD$15:$BD$62))+1,_xlpm.f,INDEX($BG$15:$BG$62,_xlpm.p),_xlpm.u,INDEX($BH$15:$BH$62,_xlpm.p),_xlpm.s,INDEX($BJ$15:$BJ$62,_xlpm.p),_xlpm.q,N(AO508)/_xlpm.f,IF(_xlpm.q&gt;=_xlpm.s,ROUND(_xlpm.q,1)&amp;" "&amp;U508&amp;" = "&amp;ROUND(_xlpm.q*_xlpm.f,1)&amp;" "&amp;_xlpm.u,ROUND(_xlpm.q,1)&amp;" "&amp;U508)),""),""))))</f>
        <v>0</v>
      </c>
      <c r="AR508" s="1259"/>
      <c r="AS508" s="1241">
        <f t="shared" si="210"/>
        <v>0</v>
      </c>
      <c r="AT508" s="1242" t="str">
        <f t="shared" si="204"/>
        <v/>
      </c>
      <c r="AU508" s="1245">
        <f t="shared" si="207"/>
        <v>0</v>
      </c>
      <c r="AV508" s="1246" t="str">
        <f t="shared" si="205"/>
        <v/>
      </c>
      <c r="AW508" s="1247"/>
      <c r="AX508" s="1248">
        <f t="shared" si="198"/>
        <v>0</v>
      </c>
      <c r="AY508" s="1249" t="str">
        <f t="shared" si="211"/>
        <v/>
      </c>
      <c r="AZ508" s="276" t="s">
        <v>22</v>
      </c>
      <c r="BA508" s="1221">
        <f t="shared" si="199"/>
        <v>0</v>
      </c>
      <c r="BB508" s="1222">
        <f t="shared" si="206"/>
        <v>0</v>
      </c>
      <c r="BC508"/>
      <c r="BD508" s="877"/>
      <c r="BE508" s="877"/>
      <c r="BF508" s="877"/>
      <c r="BG508" s="877"/>
      <c r="BH508" s="877"/>
      <c r="BI508" s="877"/>
      <c r="BJ508" s="877"/>
      <c r="BK508" s="877"/>
      <c r="BR508" s="1153" t="str">
        <f t="shared" si="194"/>
        <v>►</v>
      </c>
      <c r="BS508" s="1024"/>
      <c r="BT508" s="1024"/>
      <c r="BU508" s="1024"/>
      <c r="BV508" s="1024"/>
      <c r="BW508" s="1024"/>
      <c r="CW508" s="3">
        <v>1</v>
      </c>
    </row>
    <row r="509" spans="12:101" ht="21" customHeight="1">
      <c r="L509" s="120" t="s">
        <v>16</v>
      </c>
      <c r="M509" s="34"/>
      <c r="N509" s="35"/>
      <c r="O509" s="34"/>
      <c r="P509" s="36"/>
      <c r="Q509" s="105"/>
      <c r="R509" s="125"/>
      <c r="S509" s="107"/>
      <c r="T509" s="108"/>
      <c r="U509" s="1290"/>
      <c r="W509" s="111"/>
      <c r="X509" s="112"/>
      <c r="Y509" s="122"/>
      <c r="Z509" s="114"/>
      <c r="AA509" s="127"/>
      <c r="AB509" s="116"/>
      <c r="AC509" s="139"/>
      <c r="AD509" s="1230" t="str">
        <f t="shared" si="209"/>
        <v>►</v>
      </c>
      <c r="AE509" s="1231" t="str">
        <f t="shared" si="193"/>
        <v/>
      </c>
      <c r="AF509" s="1232">
        <f t="shared" si="195"/>
        <v>0</v>
      </c>
      <c r="AG509" s="1252">
        <f t="shared" si="200"/>
        <v>0</v>
      </c>
      <c r="AH509" s="1234">
        <f t="shared" si="201"/>
        <v>0</v>
      </c>
      <c r="AI509" s="1235">
        <f t="shared" si="202"/>
        <v>0</v>
      </c>
      <c r="AJ509" s="1235">
        <f t="shared" si="212"/>
        <v>0</v>
      </c>
      <c r="AK509" s="1253">
        <f t="shared" si="196"/>
        <v>0</v>
      </c>
      <c r="AL509" s="1254">
        <f t="shared" si="213"/>
        <v>0</v>
      </c>
      <c r="AM509" s="1268"/>
      <c r="AN509" s="1255" t="str">
        <f t="shared" si="208"/>
        <v/>
      </c>
      <c r="AO509" s="1256">
        <f t="shared" si="203"/>
        <v>0</v>
      </c>
      <c r="AP509" s="1257">
        <f t="shared" si="197"/>
        <v>0</v>
      </c>
      <c r="AQ509" s="1271" cm="1">
        <f t="array" ref="AQ509">IF(AF509&lt;&gt;1,0,IF(OR(AO509="",N(AO509)&lt;=0.000000001),"",IF(OR(AI509="",N(AI509)&lt;=0.000000001),0,IF(ISNUMBER(AO509),IFERROR(_xlfn.LET(_xlpm.r,_xlfn.XLOOKUP(U509,$BD$15:$BD$62,ROW($BD$15:$BD$62),_xlfn.XLOOKUP(U509,$BE$15:$BE$62,ROW($BE$15:$BE$62),_xlfn.XLOOKUP(U509,$BF$15:$BF$62,ROW($BF$15:$BF$62),""))),_xlpm.p,_xlpm.r-MIN(ROW($BD$15:$BD$62))+1,_xlpm.f,INDEX($BG$15:$BG$62,_xlpm.p),_xlpm.u,INDEX($BH$15:$BH$62,_xlpm.p),_xlpm.s,INDEX($BJ$15:$BJ$62,_xlpm.p),_xlpm.q,N(AO509)/_xlpm.f,IF(_xlpm.q&gt;=_xlpm.s,ROUND(_xlpm.q,1)&amp;" "&amp;U509&amp;" = "&amp;ROUND(_xlpm.q*_xlpm.f,1)&amp;" "&amp;_xlpm.u,ROUND(_xlpm.q,1)&amp;" "&amp;U509)),""),""))))</f>
        <v>0</v>
      </c>
      <c r="AR509" s="1259"/>
      <c r="AS509" s="1256">
        <f t="shared" si="210"/>
        <v>0</v>
      </c>
      <c r="AT509" s="1257" t="str">
        <f t="shared" si="204"/>
        <v/>
      </c>
      <c r="AU509" s="1260">
        <f t="shared" si="207"/>
        <v>0</v>
      </c>
      <c r="AV509" s="1261" t="str">
        <f t="shared" si="205"/>
        <v/>
      </c>
      <c r="AW509" s="1247"/>
      <c r="AX509" s="1262">
        <f t="shared" si="198"/>
        <v>0</v>
      </c>
      <c r="AY509" s="1249" t="str">
        <f t="shared" si="211"/>
        <v/>
      </c>
      <c r="AZ509" s="276" t="s">
        <v>22</v>
      </c>
      <c r="BA509" s="1221">
        <f t="shared" si="199"/>
        <v>0</v>
      </c>
      <c r="BB509" s="1222">
        <f t="shared" si="206"/>
        <v>0</v>
      </c>
      <c r="BC509"/>
      <c r="BD509" s="877"/>
      <c r="BE509" s="877"/>
      <c r="BF509" s="877"/>
      <c r="BG509" s="877"/>
      <c r="BH509" s="877"/>
      <c r="BI509" s="877"/>
      <c r="BJ509" s="877"/>
      <c r="BK509" s="877"/>
      <c r="BR509" s="1153" t="str">
        <f t="shared" si="194"/>
        <v>►</v>
      </c>
      <c r="BS509" s="1024"/>
      <c r="BT509" s="1024"/>
      <c r="BU509" s="1024"/>
      <c r="BV509" s="1024"/>
      <c r="BW509" s="1024"/>
      <c r="CW509" s="3">
        <v>1</v>
      </c>
    </row>
    <row r="510" spans="12:101" ht="21" customHeight="1">
      <c r="L510" s="120" t="s">
        <v>16</v>
      </c>
      <c r="M510" s="34"/>
      <c r="N510" s="35"/>
      <c r="O510" s="34"/>
      <c r="P510" s="36"/>
      <c r="Q510" s="105"/>
      <c r="R510" s="125"/>
      <c r="S510" s="107"/>
      <c r="T510" s="108"/>
      <c r="U510" s="1290"/>
      <c r="W510" s="111"/>
      <c r="X510" s="112"/>
      <c r="Y510" s="122"/>
      <c r="Z510" s="114"/>
      <c r="AA510" s="127"/>
      <c r="AB510" s="116"/>
      <c r="AC510" s="139"/>
      <c r="AD510" s="1230" t="str">
        <f t="shared" si="209"/>
        <v>►</v>
      </c>
      <c r="AE510" s="1231" t="str">
        <f t="shared" si="193"/>
        <v/>
      </c>
      <c r="AF510" s="1232">
        <f t="shared" si="195"/>
        <v>0</v>
      </c>
      <c r="AG510" s="1252">
        <f t="shared" si="200"/>
        <v>0</v>
      </c>
      <c r="AH510" s="1234">
        <f t="shared" si="201"/>
        <v>0</v>
      </c>
      <c r="AI510" s="1235">
        <f t="shared" si="202"/>
        <v>0</v>
      </c>
      <c r="AJ510" s="1235">
        <f t="shared" si="212"/>
        <v>0</v>
      </c>
      <c r="AK510" s="1237">
        <f t="shared" si="196"/>
        <v>0</v>
      </c>
      <c r="AL510" s="1238">
        <f t="shared" si="213"/>
        <v>0</v>
      </c>
      <c r="AM510" s="1268"/>
      <c r="AN510" s="1240" t="str">
        <f t="shared" si="208"/>
        <v/>
      </c>
      <c r="AO510" s="1241">
        <f t="shared" si="203"/>
        <v>0</v>
      </c>
      <c r="AP510" s="1242">
        <f t="shared" si="197"/>
        <v>0</v>
      </c>
      <c r="AQ510" s="1269" cm="1">
        <f t="array" ref="AQ510">IF(AF510&lt;&gt;1,0,IF(OR(AO510="",N(AO510)&lt;=0.000000001),"",IF(OR(AI510="",N(AI510)&lt;=0.000000001),0,IF(ISNUMBER(AO510),IFERROR(_xlfn.LET(_xlpm.r,_xlfn.XLOOKUP(U510,$BD$15:$BD$62,ROW($BD$15:$BD$62),_xlfn.XLOOKUP(U510,$BE$15:$BE$62,ROW($BE$15:$BE$62),_xlfn.XLOOKUP(U510,$BF$15:$BF$62,ROW($BF$15:$BF$62),""))),_xlpm.p,_xlpm.r-MIN(ROW($BD$15:$BD$62))+1,_xlpm.f,INDEX($BG$15:$BG$62,_xlpm.p),_xlpm.u,INDEX($BH$15:$BH$62,_xlpm.p),_xlpm.s,INDEX($BJ$15:$BJ$62,_xlpm.p),_xlpm.q,N(AO510)/_xlpm.f,IF(_xlpm.q&gt;=_xlpm.s,ROUND(_xlpm.q,1)&amp;" "&amp;U510&amp;" = "&amp;ROUND(_xlpm.q*_xlpm.f,1)&amp;" "&amp;_xlpm.u,ROUND(_xlpm.q,1)&amp;" "&amp;U510)),""),""))))</f>
        <v>0</v>
      </c>
      <c r="AR510" s="1259"/>
      <c r="AS510" s="1241">
        <f t="shared" si="210"/>
        <v>0</v>
      </c>
      <c r="AT510" s="1242" t="str">
        <f t="shared" si="204"/>
        <v/>
      </c>
      <c r="AU510" s="1245">
        <f t="shared" si="207"/>
        <v>0</v>
      </c>
      <c r="AV510" s="1246" t="str">
        <f t="shared" si="205"/>
        <v/>
      </c>
      <c r="AW510" s="1247"/>
      <c r="AX510" s="1248">
        <f t="shared" si="198"/>
        <v>0</v>
      </c>
      <c r="AY510" s="1249" t="str">
        <f t="shared" si="211"/>
        <v/>
      </c>
      <c r="AZ510" s="276" t="s">
        <v>22</v>
      </c>
      <c r="BA510" s="1221">
        <f t="shared" si="199"/>
        <v>0</v>
      </c>
      <c r="BB510" s="1222">
        <f t="shared" si="206"/>
        <v>0</v>
      </c>
      <c r="BC510"/>
      <c r="BD510" s="877"/>
      <c r="BE510" s="877"/>
      <c r="BF510" s="877"/>
      <c r="BG510" s="877"/>
      <c r="BH510" s="877"/>
      <c r="BI510" s="877"/>
      <c r="BJ510" s="877"/>
      <c r="BK510" s="877"/>
      <c r="BR510" s="1153" t="str">
        <f t="shared" si="194"/>
        <v>►</v>
      </c>
      <c r="BS510" s="1024"/>
      <c r="BT510" s="1024"/>
      <c r="BU510" s="1024"/>
      <c r="BV510" s="1024"/>
      <c r="BW510" s="1024"/>
      <c r="CW510" s="3">
        <v>1</v>
      </c>
    </row>
    <row r="511" spans="12:101" ht="21" customHeight="1">
      <c r="L511" s="120" t="s">
        <v>16</v>
      </c>
      <c r="M511" s="34"/>
      <c r="N511" s="35"/>
      <c r="O511" s="34"/>
      <c r="P511" s="36"/>
      <c r="Q511" s="105"/>
      <c r="R511" s="125"/>
      <c r="S511" s="107"/>
      <c r="T511" s="108"/>
      <c r="U511" s="1290"/>
      <c r="W511" s="111"/>
      <c r="X511" s="112"/>
      <c r="Y511" s="122"/>
      <c r="Z511" s="114"/>
      <c r="AA511" s="127"/>
      <c r="AB511" s="116"/>
      <c r="AC511" s="139"/>
      <c r="AD511" s="1230" t="str">
        <f t="shared" si="209"/>
        <v>►</v>
      </c>
      <c r="AE511" s="1231" t="str">
        <f t="shared" si="193"/>
        <v/>
      </c>
      <c r="AF511" s="1232">
        <f t="shared" si="195"/>
        <v>0</v>
      </c>
      <c r="AG511" s="1252">
        <f t="shared" si="200"/>
        <v>0</v>
      </c>
      <c r="AH511" s="1234">
        <f t="shared" si="201"/>
        <v>0</v>
      </c>
      <c r="AI511" s="1235">
        <f t="shared" si="202"/>
        <v>0</v>
      </c>
      <c r="AJ511" s="1235">
        <f t="shared" si="212"/>
        <v>0</v>
      </c>
      <c r="AK511" s="1253">
        <f t="shared" si="196"/>
        <v>0</v>
      </c>
      <c r="AL511" s="1254">
        <f t="shared" si="213"/>
        <v>0</v>
      </c>
      <c r="AM511" s="1268"/>
      <c r="AN511" s="1255" t="str">
        <f t="shared" si="208"/>
        <v/>
      </c>
      <c r="AO511" s="1256">
        <f t="shared" si="203"/>
        <v>0</v>
      </c>
      <c r="AP511" s="1257">
        <f t="shared" si="197"/>
        <v>0</v>
      </c>
      <c r="AQ511" s="1271" cm="1">
        <f t="array" ref="AQ511">IF(AF511&lt;&gt;1,0,IF(OR(AO511="",N(AO511)&lt;=0.000000001),"",IF(OR(AI511="",N(AI511)&lt;=0.000000001),0,IF(ISNUMBER(AO511),IFERROR(_xlfn.LET(_xlpm.r,_xlfn.XLOOKUP(U511,$BD$15:$BD$62,ROW($BD$15:$BD$62),_xlfn.XLOOKUP(U511,$BE$15:$BE$62,ROW($BE$15:$BE$62),_xlfn.XLOOKUP(U511,$BF$15:$BF$62,ROW($BF$15:$BF$62),""))),_xlpm.p,_xlpm.r-MIN(ROW($BD$15:$BD$62))+1,_xlpm.f,INDEX($BG$15:$BG$62,_xlpm.p),_xlpm.u,INDEX($BH$15:$BH$62,_xlpm.p),_xlpm.s,INDEX($BJ$15:$BJ$62,_xlpm.p),_xlpm.q,N(AO511)/_xlpm.f,IF(_xlpm.q&gt;=_xlpm.s,ROUND(_xlpm.q,1)&amp;" "&amp;U511&amp;" = "&amp;ROUND(_xlpm.q*_xlpm.f,1)&amp;" "&amp;_xlpm.u,ROUND(_xlpm.q,1)&amp;" "&amp;U511)),""),""))))</f>
        <v>0</v>
      </c>
      <c r="AR511" s="1259"/>
      <c r="AS511" s="1256">
        <f t="shared" si="210"/>
        <v>0</v>
      </c>
      <c r="AT511" s="1257" t="str">
        <f t="shared" si="204"/>
        <v/>
      </c>
      <c r="AU511" s="1260">
        <f t="shared" si="207"/>
        <v>0</v>
      </c>
      <c r="AV511" s="1261" t="str">
        <f t="shared" si="205"/>
        <v/>
      </c>
      <c r="AW511" s="1247"/>
      <c r="AX511" s="1262">
        <f t="shared" si="198"/>
        <v>0</v>
      </c>
      <c r="AY511" s="1249" t="str">
        <f t="shared" si="211"/>
        <v/>
      </c>
      <c r="AZ511" s="276" t="s">
        <v>22</v>
      </c>
      <c r="BA511" s="1221">
        <f t="shared" si="199"/>
        <v>0</v>
      </c>
      <c r="BB511" s="1222">
        <f t="shared" si="206"/>
        <v>0</v>
      </c>
      <c r="BC511"/>
      <c r="BD511" s="877"/>
      <c r="BE511" s="877"/>
      <c r="BF511" s="877"/>
      <c r="BG511" s="877"/>
      <c r="BH511" s="877"/>
      <c r="BI511" s="877"/>
      <c r="BJ511" s="877"/>
      <c r="BK511" s="877"/>
      <c r="BR511" s="1153" t="str">
        <f t="shared" si="194"/>
        <v>►</v>
      </c>
      <c r="BS511" s="1024"/>
      <c r="BT511" s="1024"/>
      <c r="BU511" s="1024"/>
      <c r="BV511" s="1024"/>
      <c r="BW511" s="1024"/>
      <c r="CW511" s="3">
        <v>1</v>
      </c>
    </row>
    <row r="512" spans="12:101" ht="21" customHeight="1">
      <c r="L512" s="120" t="s">
        <v>16</v>
      </c>
      <c r="M512" s="34"/>
      <c r="N512" s="35"/>
      <c r="O512" s="34"/>
      <c r="P512" s="36"/>
      <c r="Q512" s="105"/>
      <c r="R512" s="125"/>
      <c r="S512" s="107"/>
      <c r="T512" s="108"/>
      <c r="U512" s="1290"/>
      <c r="W512" s="111"/>
      <c r="X512" s="112"/>
      <c r="Y512" s="122"/>
      <c r="Z512" s="114"/>
      <c r="AA512" s="127"/>
      <c r="AB512" s="116"/>
      <c r="AC512" s="139"/>
      <c r="AD512" s="1230" t="str">
        <f t="shared" si="209"/>
        <v>►</v>
      </c>
      <c r="AE512" s="1231" t="str">
        <f t="shared" ref="AE512:AE549" si="214">IF(TRIM(Q512)="Adresse PC","▼ recette suivante",IF(AI512&gt;0,M512,""))</f>
        <v/>
      </c>
      <c r="AF512" s="1232">
        <f t="shared" si="195"/>
        <v>0</v>
      </c>
      <c r="AG512" s="1252">
        <f t="shared" si="200"/>
        <v>0</v>
      </c>
      <c r="AH512" s="1234">
        <f t="shared" si="201"/>
        <v>0</v>
      </c>
      <c r="AI512" s="1235">
        <f t="shared" si="202"/>
        <v>0</v>
      </c>
      <c r="AJ512" s="1235">
        <f t="shared" si="212"/>
        <v>0</v>
      </c>
      <c r="AK512" s="1237">
        <f t="shared" si="196"/>
        <v>0</v>
      </c>
      <c r="AL512" s="1238">
        <f t="shared" si="213"/>
        <v>0</v>
      </c>
      <c r="AM512" s="1268"/>
      <c r="AN512" s="1240" t="str">
        <f t="shared" si="208"/>
        <v/>
      </c>
      <c r="AO512" s="1241">
        <f t="shared" si="203"/>
        <v>0</v>
      </c>
      <c r="AP512" s="1242">
        <f t="shared" si="197"/>
        <v>0</v>
      </c>
      <c r="AQ512" s="1269" cm="1">
        <f t="array" ref="AQ512">IF(AF512&lt;&gt;1,0,IF(OR(AO512="",N(AO512)&lt;=0.000000001),"",IF(OR(AI512="",N(AI512)&lt;=0.000000001),0,IF(ISNUMBER(AO512),IFERROR(_xlfn.LET(_xlpm.r,_xlfn.XLOOKUP(U512,$BD$15:$BD$62,ROW($BD$15:$BD$62),_xlfn.XLOOKUP(U512,$BE$15:$BE$62,ROW($BE$15:$BE$62),_xlfn.XLOOKUP(U512,$BF$15:$BF$62,ROW($BF$15:$BF$62),""))),_xlpm.p,_xlpm.r-MIN(ROW($BD$15:$BD$62))+1,_xlpm.f,INDEX($BG$15:$BG$62,_xlpm.p),_xlpm.u,INDEX($BH$15:$BH$62,_xlpm.p),_xlpm.s,INDEX($BJ$15:$BJ$62,_xlpm.p),_xlpm.q,N(AO512)/_xlpm.f,IF(_xlpm.q&gt;=_xlpm.s,ROUND(_xlpm.q,1)&amp;" "&amp;U512&amp;" = "&amp;ROUND(_xlpm.q*_xlpm.f,1)&amp;" "&amp;_xlpm.u,ROUND(_xlpm.q,1)&amp;" "&amp;U512)),""),""))))</f>
        <v>0</v>
      </c>
      <c r="AR512" s="1259"/>
      <c r="AS512" s="1241">
        <f t="shared" si="210"/>
        <v>0</v>
      </c>
      <c r="AT512" s="1242" t="str">
        <f t="shared" si="204"/>
        <v/>
      </c>
      <c r="AU512" s="1245">
        <f t="shared" si="207"/>
        <v>0</v>
      </c>
      <c r="AV512" s="1246" t="str">
        <f t="shared" si="205"/>
        <v/>
      </c>
      <c r="AW512" s="1247"/>
      <c r="AX512" s="1248">
        <f t="shared" si="198"/>
        <v>0</v>
      </c>
      <c r="AY512" s="1249" t="str">
        <f t="shared" si="211"/>
        <v/>
      </c>
      <c r="AZ512" s="276" t="s">
        <v>22</v>
      </c>
      <c r="BA512" s="1221">
        <f t="shared" si="199"/>
        <v>0</v>
      </c>
      <c r="BB512" s="1222">
        <f t="shared" si="206"/>
        <v>0</v>
      </c>
      <c r="BC512"/>
      <c r="BD512" s="877"/>
      <c r="BE512" s="877"/>
      <c r="BF512" s="877"/>
      <c r="BG512" s="877"/>
      <c r="BH512" s="877"/>
      <c r="BI512" s="877"/>
      <c r="BJ512" s="877"/>
      <c r="BK512" s="877"/>
      <c r="BR512" s="1153" t="str">
        <f t="shared" si="194"/>
        <v>►</v>
      </c>
      <c r="BS512" s="1024"/>
      <c r="BT512" s="1024"/>
      <c r="BU512" s="1024"/>
      <c r="BV512" s="1024"/>
      <c r="BW512" s="1024"/>
      <c r="CW512" s="3">
        <v>1</v>
      </c>
    </row>
    <row r="513" spans="12:101" ht="21" customHeight="1">
      <c r="L513" s="120" t="s">
        <v>16</v>
      </c>
      <c r="M513" s="34"/>
      <c r="N513" s="35"/>
      <c r="O513" s="34"/>
      <c r="P513" s="36"/>
      <c r="Q513" s="105"/>
      <c r="R513" s="125"/>
      <c r="S513" s="107"/>
      <c r="T513" s="108"/>
      <c r="U513" s="1290"/>
      <c r="W513" s="111"/>
      <c r="X513" s="112"/>
      <c r="Y513" s="122"/>
      <c r="Z513" s="114"/>
      <c r="AA513" s="127"/>
      <c r="AB513" s="116"/>
      <c r="AC513" s="139"/>
      <c r="AD513" s="1230" t="str">
        <f t="shared" si="209"/>
        <v>►</v>
      </c>
      <c r="AE513" s="1231" t="str">
        <f t="shared" si="214"/>
        <v/>
      </c>
      <c r="AF513" s="1232">
        <f t="shared" si="195"/>
        <v>0</v>
      </c>
      <c r="AG513" s="1252">
        <f t="shared" si="200"/>
        <v>0</v>
      </c>
      <c r="AH513" s="1234">
        <f t="shared" si="201"/>
        <v>0</v>
      </c>
      <c r="AI513" s="1235">
        <f t="shared" si="202"/>
        <v>0</v>
      </c>
      <c r="AJ513" s="1235">
        <f t="shared" si="212"/>
        <v>0</v>
      </c>
      <c r="AK513" s="1253">
        <f t="shared" si="196"/>
        <v>0</v>
      </c>
      <c r="AL513" s="1254">
        <f t="shared" si="213"/>
        <v>0</v>
      </c>
      <c r="AM513" s="1268"/>
      <c r="AN513" s="1255" t="str">
        <f t="shared" si="208"/>
        <v/>
      </c>
      <c r="AO513" s="1256">
        <f t="shared" si="203"/>
        <v>0</v>
      </c>
      <c r="AP513" s="1257">
        <f t="shared" si="197"/>
        <v>0</v>
      </c>
      <c r="AQ513" s="1271" cm="1">
        <f t="array" ref="AQ513">IF(AF513&lt;&gt;1,0,IF(OR(AO513="",N(AO513)&lt;=0.000000001),"",IF(OR(AI513="",N(AI513)&lt;=0.000000001),0,IF(ISNUMBER(AO513),IFERROR(_xlfn.LET(_xlpm.r,_xlfn.XLOOKUP(U513,$BD$15:$BD$62,ROW($BD$15:$BD$62),_xlfn.XLOOKUP(U513,$BE$15:$BE$62,ROW($BE$15:$BE$62),_xlfn.XLOOKUP(U513,$BF$15:$BF$62,ROW($BF$15:$BF$62),""))),_xlpm.p,_xlpm.r-MIN(ROW($BD$15:$BD$62))+1,_xlpm.f,INDEX($BG$15:$BG$62,_xlpm.p),_xlpm.u,INDEX($BH$15:$BH$62,_xlpm.p),_xlpm.s,INDEX($BJ$15:$BJ$62,_xlpm.p),_xlpm.q,N(AO513)/_xlpm.f,IF(_xlpm.q&gt;=_xlpm.s,ROUND(_xlpm.q,1)&amp;" "&amp;U513&amp;" = "&amp;ROUND(_xlpm.q*_xlpm.f,1)&amp;" "&amp;_xlpm.u,ROUND(_xlpm.q,1)&amp;" "&amp;U513)),""),""))))</f>
        <v>0</v>
      </c>
      <c r="AR513" s="1259"/>
      <c r="AS513" s="1256">
        <f t="shared" si="210"/>
        <v>0</v>
      </c>
      <c r="AT513" s="1257" t="str">
        <f t="shared" si="204"/>
        <v/>
      </c>
      <c r="AU513" s="1260">
        <f t="shared" si="207"/>
        <v>0</v>
      </c>
      <c r="AV513" s="1261" t="str">
        <f t="shared" si="205"/>
        <v/>
      </c>
      <c r="AW513" s="1247"/>
      <c r="AX513" s="1262">
        <f t="shared" si="198"/>
        <v>0</v>
      </c>
      <c r="AY513" s="1249" t="str">
        <f t="shared" si="211"/>
        <v/>
      </c>
      <c r="AZ513" s="276" t="s">
        <v>22</v>
      </c>
      <c r="BA513" s="1221">
        <f t="shared" si="199"/>
        <v>0</v>
      </c>
      <c r="BB513" s="1222">
        <f t="shared" si="206"/>
        <v>0</v>
      </c>
      <c r="BC513"/>
      <c r="BD513" s="877"/>
      <c r="BE513" s="877"/>
      <c r="BF513" s="877"/>
      <c r="BG513" s="877"/>
      <c r="BH513" s="877"/>
      <c r="BI513" s="877"/>
      <c r="BJ513" s="877"/>
      <c r="BK513" s="877"/>
      <c r="BR513" s="1153" t="str">
        <f t="shared" si="194"/>
        <v>►</v>
      </c>
      <c r="BS513" s="1024"/>
      <c r="BT513" s="1024"/>
      <c r="BU513" s="1024"/>
      <c r="BV513" s="1024"/>
      <c r="BW513" s="1024"/>
      <c r="CW513" s="3">
        <v>1</v>
      </c>
    </row>
    <row r="514" spans="12:101" ht="21" customHeight="1">
      <c r="L514" s="120" t="s">
        <v>16</v>
      </c>
      <c r="M514" s="34"/>
      <c r="N514" s="35"/>
      <c r="O514" s="34"/>
      <c r="P514" s="36"/>
      <c r="Q514" s="105"/>
      <c r="R514" s="125"/>
      <c r="S514" s="107"/>
      <c r="T514" s="108"/>
      <c r="U514" s="1290"/>
      <c r="W514" s="111"/>
      <c r="X514" s="112"/>
      <c r="Y514" s="122"/>
      <c r="Z514" s="114"/>
      <c r="AA514" s="127"/>
      <c r="AB514" s="116"/>
      <c r="AC514" s="139"/>
      <c r="AD514" s="1230" t="str">
        <f t="shared" si="209"/>
        <v>►</v>
      </c>
      <c r="AE514" s="1231" t="str">
        <f t="shared" si="214"/>
        <v/>
      </c>
      <c r="AF514" s="1232">
        <f t="shared" si="195"/>
        <v>0</v>
      </c>
      <c r="AG514" s="1252">
        <f t="shared" si="200"/>
        <v>0</v>
      </c>
      <c r="AH514" s="1234">
        <f t="shared" si="201"/>
        <v>0</v>
      </c>
      <c r="AI514" s="1235">
        <f t="shared" si="202"/>
        <v>0</v>
      </c>
      <c r="AJ514" s="1235">
        <f t="shared" si="212"/>
        <v>0</v>
      </c>
      <c r="AK514" s="1237">
        <f t="shared" si="196"/>
        <v>0</v>
      </c>
      <c r="AL514" s="1238">
        <f t="shared" si="213"/>
        <v>0</v>
      </c>
      <c r="AM514" s="1268"/>
      <c r="AN514" s="1240" t="str">
        <f t="shared" si="208"/>
        <v/>
      </c>
      <c r="AO514" s="1241">
        <f t="shared" si="203"/>
        <v>0</v>
      </c>
      <c r="AP514" s="1242">
        <f t="shared" si="197"/>
        <v>0</v>
      </c>
      <c r="AQ514" s="1269" cm="1">
        <f t="array" ref="AQ514">IF(AF514&lt;&gt;1,0,IF(OR(AO514="",N(AO514)&lt;=0.000000001),"",IF(OR(AI514="",N(AI514)&lt;=0.000000001),0,IF(ISNUMBER(AO514),IFERROR(_xlfn.LET(_xlpm.r,_xlfn.XLOOKUP(U514,$BD$15:$BD$62,ROW($BD$15:$BD$62),_xlfn.XLOOKUP(U514,$BE$15:$BE$62,ROW($BE$15:$BE$62),_xlfn.XLOOKUP(U514,$BF$15:$BF$62,ROW($BF$15:$BF$62),""))),_xlpm.p,_xlpm.r-MIN(ROW($BD$15:$BD$62))+1,_xlpm.f,INDEX($BG$15:$BG$62,_xlpm.p),_xlpm.u,INDEX($BH$15:$BH$62,_xlpm.p),_xlpm.s,INDEX($BJ$15:$BJ$62,_xlpm.p),_xlpm.q,N(AO514)/_xlpm.f,IF(_xlpm.q&gt;=_xlpm.s,ROUND(_xlpm.q,1)&amp;" "&amp;U514&amp;" = "&amp;ROUND(_xlpm.q*_xlpm.f,1)&amp;" "&amp;_xlpm.u,ROUND(_xlpm.q,1)&amp;" "&amp;U514)),""),""))))</f>
        <v>0</v>
      </c>
      <c r="AR514" s="1259"/>
      <c r="AS514" s="1241">
        <f t="shared" si="210"/>
        <v>0</v>
      </c>
      <c r="AT514" s="1242" t="str">
        <f t="shared" si="204"/>
        <v/>
      </c>
      <c r="AU514" s="1245">
        <f t="shared" si="207"/>
        <v>0</v>
      </c>
      <c r="AV514" s="1246" t="str">
        <f t="shared" si="205"/>
        <v/>
      </c>
      <c r="AW514" s="1247"/>
      <c r="AX514" s="1248">
        <f t="shared" si="198"/>
        <v>0</v>
      </c>
      <c r="AY514" s="1249" t="str">
        <f t="shared" si="211"/>
        <v/>
      </c>
      <c r="AZ514" s="276" t="s">
        <v>22</v>
      </c>
      <c r="BA514" s="1221">
        <f t="shared" si="199"/>
        <v>0</v>
      </c>
      <c r="BB514" s="1222">
        <f t="shared" si="206"/>
        <v>0</v>
      </c>
      <c r="BC514"/>
      <c r="BD514" s="877"/>
      <c r="BE514" s="877"/>
      <c r="BF514" s="877"/>
      <c r="BG514" s="877"/>
      <c r="BH514" s="877"/>
      <c r="BI514" s="877"/>
      <c r="BJ514" s="877"/>
      <c r="BK514" s="877"/>
      <c r="BR514" s="1153" t="str">
        <f t="shared" si="194"/>
        <v>►</v>
      </c>
      <c r="BS514" s="1024"/>
      <c r="BT514" s="1024"/>
      <c r="BU514" s="1024"/>
      <c r="BV514" s="1024"/>
      <c r="BW514" s="1024"/>
      <c r="CW514" s="3">
        <v>1</v>
      </c>
    </row>
    <row r="515" spans="12:101" ht="21" customHeight="1">
      <c r="L515" s="120" t="s">
        <v>16</v>
      </c>
      <c r="M515" s="34"/>
      <c r="N515" s="35"/>
      <c r="O515" s="34"/>
      <c r="P515" s="36"/>
      <c r="Q515" s="105"/>
      <c r="R515" s="125"/>
      <c r="S515" s="107"/>
      <c r="T515" s="108"/>
      <c r="U515" s="1290"/>
      <c r="W515" s="111"/>
      <c r="X515" s="112"/>
      <c r="Y515" s="122"/>
      <c r="Z515" s="114"/>
      <c r="AA515" s="127"/>
      <c r="AB515" s="116"/>
      <c r="AC515" s="139"/>
      <c r="AD515" s="1230" t="str">
        <f t="shared" si="209"/>
        <v>►</v>
      </c>
      <c r="AE515" s="1231" t="str">
        <f t="shared" si="214"/>
        <v/>
      </c>
      <c r="AF515" s="1232">
        <f t="shared" si="195"/>
        <v>0</v>
      </c>
      <c r="AG515" s="1252">
        <f t="shared" si="200"/>
        <v>0</v>
      </c>
      <c r="AH515" s="1234">
        <f t="shared" si="201"/>
        <v>0</v>
      </c>
      <c r="AI515" s="1235">
        <f t="shared" si="202"/>
        <v>0</v>
      </c>
      <c r="AJ515" s="1235">
        <f t="shared" si="212"/>
        <v>0</v>
      </c>
      <c r="AK515" s="1253">
        <f t="shared" si="196"/>
        <v>0</v>
      </c>
      <c r="AL515" s="1254">
        <f t="shared" si="213"/>
        <v>0</v>
      </c>
      <c r="AM515" s="1268"/>
      <c r="AN515" s="1255" t="str">
        <f t="shared" si="208"/>
        <v/>
      </c>
      <c r="AO515" s="1256">
        <f t="shared" si="203"/>
        <v>0</v>
      </c>
      <c r="AP515" s="1257">
        <f t="shared" si="197"/>
        <v>0</v>
      </c>
      <c r="AQ515" s="1271" cm="1">
        <f t="array" ref="AQ515">IF(AF515&lt;&gt;1,0,IF(OR(AO515="",N(AO515)&lt;=0.000000001),"",IF(OR(AI515="",N(AI515)&lt;=0.000000001),0,IF(ISNUMBER(AO515),IFERROR(_xlfn.LET(_xlpm.r,_xlfn.XLOOKUP(U515,$BD$15:$BD$62,ROW($BD$15:$BD$62),_xlfn.XLOOKUP(U515,$BE$15:$BE$62,ROW($BE$15:$BE$62),_xlfn.XLOOKUP(U515,$BF$15:$BF$62,ROW($BF$15:$BF$62),""))),_xlpm.p,_xlpm.r-MIN(ROW($BD$15:$BD$62))+1,_xlpm.f,INDEX($BG$15:$BG$62,_xlpm.p),_xlpm.u,INDEX($BH$15:$BH$62,_xlpm.p),_xlpm.s,INDEX($BJ$15:$BJ$62,_xlpm.p),_xlpm.q,N(AO515)/_xlpm.f,IF(_xlpm.q&gt;=_xlpm.s,ROUND(_xlpm.q,1)&amp;" "&amp;U515&amp;" = "&amp;ROUND(_xlpm.q*_xlpm.f,1)&amp;" "&amp;_xlpm.u,ROUND(_xlpm.q,1)&amp;" "&amp;U515)),""),""))))</f>
        <v>0</v>
      </c>
      <c r="AR515" s="1259"/>
      <c r="AS515" s="1256">
        <f t="shared" si="210"/>
        <v>0</v>
      </c>
      <c r="AT515" s="1257" t="str">
        <f t="shared" si="204"/>
        <v/>
      </c>
      <c r="AU515" s="1260">
        <f t="shared" si="207"/>
        <v>0</v>
      </c>
      <c r="AV515" s="1261" t="str">
        <f t="shared" si="205"/>
        <v/>
      </c>
      <c r="AW515" s="1247"/>
      <c r="AX515" s="1262">
        <f t="shared" si="198"/>
        <v>0</v>
      </c>
      <c r="AY515" s="1249" t="str">
        <f t="shared" si="211"/>
        <v/>
      </c>
      <c r="AZ515" s="276" t="s">
        <v>22</v>
      </c>
      <c r="BA515" s="1221">
        <f t="shared" si="199"/>
        <v>0</v>
      </c>
      <c r="BB515" s="1222">
        <f t="shared" si="206"/>
        <v>0</v>
      </c>
      <c r="BC515"/>
      <c r="BD515" s="877"/>
      <c r="BE515" s="877"/>
      <c r="BF515" s="877"/>
      <c r="BG515" s="877"/>
      <c r="BH515" s="877"/>
      <c r="BI515" s="877"/>
      <c r="BJ515" s="877"/>
      <c r="BK515" s="877"/>
      <c r="BR515" s="1153" t="str">
        <f t="shared" si="194"/>
        <v>►</v>
      </c>
      <c r="BS515" s="1024"/>
      <c r="BT515" s="1024"/>
      <c r="BU515" s="1024"/>
      <c r="BV515" s="1024"/>
      <c r="BW515" s="1024"/>
      <c r="CW515" s="3">
        <v>1</v>
      </c>
    </row>
    <row r="516" spans="12:101" ht="21" customHeight="1">
      <c r="L516" s="120" t="s">
        <v>16</v>
      </c>
      <c r="M516" s="34"/>
      <c r="N516" s="35"/>
      <c r="O516" s="34"/>
      <c r="P516" s="36"/>
      <c r="Q516" s="105"/>
      <c r="R516" s="125"/>
      <c r="S516" s="107"/>
      <c r="T516" s="108"/>
      <c r="U516" s="1290"/>
      <c r="W516" s="111"/>
      <c r="X516" s="112"/>
      <c r="Y516" s="122"/>
      <c r="Z516" s="114"/>
      <c r="AA516" s="127"/>
      <c r="AB516" s="116"/>
      <c r="AC516" s="139"/>
      <c r="AD516" s="1230" t="str">
        <f t="shared" si="209"/>
        <v>►</v>
      </c>
      <c r="AE516" s="1231" t="str">
        <f t="shared" si="214"/>
        <v/>
      </c>
      <c r="AF516" s="1232">
        <f t="shared" si="195"/>
        <v>0</v>
      </c>
      <c r="AG516" s="1252">
        <f t="shared" si="200"/>
        <v>0</v>
      </c>
      <c r="AH516" s="1234">
        <f t="shared" si="201"/>
        <v>0</v>
      </c>
      <c r="AI516" s="1235">
        <f t="shared" si="202"/>
        <v>0</v>
      </c>
      <c r="AJ516" s="1235">
        <f t="shared" si="212"/>
        <v>0</v>
      </c>
      <c r="AK516" s="1237">
        <f t="shared" si="196"/>
        <v>0</v>
      </c>
      <c r="AL516" s="1238">
        <f t="shared" si="213"/>
        <v>0</v>
      </c>
      <c r="AM516" s="1268"/>
      <c r="AN516" s="1240" t="str">
        <f t="shared" si="208"/>
        <v/>
      </c>
      <c r="AO516" s="1241">
        <f t="shared" si="203"/>
        <v>0</v>
      </c>
      <c r="AP516" s="1242">
        <f t="shared" si="197"/>
        <v>0</v>
      </c>
      <c r="AQ516" s="1269" cm="1">
        <f t="array" ref="AQ516">IF(AF516&lt;&gt;1,0,IF(OR(AO516="",N(AO516)&lt;=0.000000001),"",IF(OR(AI516="",N(AI516)&lt;=0.000000001),0,IF(ISNUMBER(AO516),IFERROR(_xlfn.LET(_xlpm.r,_xlfn.XLOOKUP(U516,$BD$15:$BD$62,ROW($BD$15:$BD$62),_xlfn.XLOOKUP(U516,$BE$15:$BE$62,ROW($BE$15:$BE$62),_xlfn.XLOOKUP(U516,$BF$15:$BF$62,ROW($BF$15:$BF$62),""))),_xlpm.p,_xlpm.r-MIN(ROW($BD$15:$BD$62))+1,_xlpm.f,INDEX($BG$15:$BG$62,_xlpm.p),_xlpm.u,INDEX($BH$15:$BH$62,_xlpm.p),_xlpm.s,INDEX($BJ$15:$BJ$62,_xlpm.p),_xlpm.q,N(AO516)/_xlpm.f,IF(_xlpm.q&gt;=_xlpm.s,ROUND(_xlpm.q,1)&amp;" "&amp;U516&amp;" = "&amp;ROUND(_xlpm.q*_xlpm.f,1)&amp;" "&amp;_xlpm.u,ROUND(_xlpm.q,1)&amp;" "&amp;U516)),""),""))))</f>
        <v>0</v>
      </c>
      <c r="AR516" s="1259"/>
      <c r="AS516" s="1241">
        <f t="shared" si="210"/>
        <v>0</v>
      </c>
      <c r="AT516" s="1242" t="str">
        <f t="shared" si="204"/>
        <v/>
      </c>
      <c r="AU516" s="1245">
        <f t="shared" si="207"/>
        <v>0</v>
      </c>
      <c r="AV516" s="1246" t="str">
        <f t="shared" si="205"/>
        <v/>
      </c>
      <c r="AW516" s="1247"/>
      <c r="AX516" s="1248">
        <f t="shared" si="198"/>
        <v>0</v>
      </c>
      <c r="AY516" s="1249" t="str">
        <f t="shared" si="211"/>
        <v/>
      </c>
      <c r="AZ516" s="276" t="s">
        <v>22</v>
      </c>
      <c r="BA516" s="1221">
        <f t="shared" si="199"/>
        <v>0</v>
      </c>
      <c r="BB516" s="1222">
        <f t="shared" si="206"/>
        <v>0</v>
      </c>
      <c r="BC516"/>
      <c r="BD516" s="877"/>
      <c r="BE516" s="877"/>
      <c r="BF516" s="877"/>
      <c r="BG516" s="877"/>
      <c r="BH516" s="877"/>
      <c r="BI516" s="877"/>
      <c r="BJ516" s="877"/>
      <c r="BK516" s="877"/>
      <c r="BR516" s="1153" t="str">
        <f t="shared" si="194"/>
        <v>►</v>
      </c>
      <c r="BS516" s="1024"/>
      <c r="BT516" s="1024"/>
      <c r="BU516" s="1024"/>
      <c r="BV516" s="1024"/>
      <c r="BW516" s="1024"/>
      <c r="CW516" s="3">
        <v>1</v>
      </c>
    </row>
    <row r="517" spans="12:101" ht="21" customHeight="1">
      <c r="L517" s="120" t="s">
        <v>16</v>
      </c>
      <c r="M517" s="34"/>
      <c r="N517" s="35"/>
      <c r="O517" s="34"/>
      <c r="P517" s="36"/>
      <c r="Q517" s="105"/>
      <c r="R517" s="125"/>
      <c r="S517" s="107"/>
      <c r="T517" s="108"/>
      <c r="U517" s="1290"/>
      <c r="W517" s="111"/>
      <c r="X517" s="112"/>
      <c r="Y517" s="122"/>
      <c r="Z517" s="114"/>
      <c r="AA517" s="127"/>
      <c r="AB517" s="116"/>
      <c r="AC517" s="139"/>
      <c r="AD517" s="1230" t="str">
        <f t="shared" si="209"/>
        <v>►</v>
      </c>
      <c r="AE517" s="1231" t="str">
        <f t="shared" si="214"/>
        <v/>
      </c>
      <c r="AF517" s="1232">
        <f t="shared" si="195"/>
        <v>0</v>
      </c>
      <c r="AG517" s="1252">
        <f t="shared" si="200"/>
        <v>0</v>
      </c>
      <c r="AH517" s="1234">
        <f t="shared" si="201"/>
        <v>0</v>
      </c>
      <c r="AI517" s="1235">
        <f t="shared" si="202"/>
        <v>0</v>
      </c>
      <c r="AJ517" s="1235">
        <f t="shared" si="212"/>
        <v>0</v>
      </c>
      <c r="AK517" s="1253">
        <f t="shared" si="196"/>
        <v>0</v>
      </c>
      <c r="AL517" s="1254">
        <f t="shared" si="213"/>
        <v>0</v>
      </c>
      <c r="AM517" s="1268"/>
      <c r="AN517" s="1255" t="str">
        <f t="shared" si="208"/>
        <v/>
      </c>
      <c r="AO517" s="1256">
        <f t="shared" si="203"/>
        <v>0</v>
      </c>
      <c r="AP517" s="1257">
        <f t="shared" si="197"/>
        <v>0</v>
      </c>
      <c r="AQ517" s="1271" cm="1">
        <f t="array" ref="AQ517">IF(AF517&lt;&gt;1,0,IF(OR(AO517="",N(AO517)&lt;=0.000000001),"",IF(OR(AI517="",N(AI517)&lt;=0.000000001),0,IF(ISNUMBER(AO517),IFERROR(_xlfn.LET(_xlpm.r,_xlfn.XLOOKUP(U517,$BD$15:$BD$62,ROW($BD$15:$BD$62),_xlfn.XLOOKUP(U517,$BE$15:$BE$62,ROW($BE$15:$BE$62),_xlfn.XLOOKUP(U517,$BF$15:$BF$62,ROW($BF$15:$BF$62),""))),_xlpm.p,_xlpm.r-MIN(ROW($BD$15:$BD$62))+1,_xlpm.f,INDEX($BG$15:$BG$62,_xlpm.p),_xlpm.u,INDEX($BH$15:$BH$62,_xlpm.p),_xlpm.s,INDEX($BJ$15:$BJ$62,_xlpm.p),_xlpm.q,N(AO517)/_xlpm.f,IF(_xlpm.q&gt;=_xlpm.s,ROUND(_xlpm.q,1)&amp;" "&amp;U517&amp;" = "&amp;ROUND(_xlpm.q*_xlpm.f,1)&amp;" "&amp;_xlpm.u,ROUND(_xlpm.q,1)&amp;" "&amp;U517)),""),""))))</f>
        <v>0</v>
      </c>
      <c r="AR517" s="1259"/>
      <c r="AS517" s="1256">
        <f t="shared" si="210"/>
        <v>0</v>
      </c>
      <c r="AT517" s="1257" t="str">
        <f t="shared" si="204"/>
        <v/>
      </c>
      <c r="AU517" s="1260">
        <f t="shared" si="207"/>
        <v>0</v>
      </c>
      <c r="AV517" s="1261" t="str">
        <f t="shared" si="205"/>
        <v/>
      </c>
      <c r="AW517" s="1247"/>
      <c r="AX517" s="1262">
        <f t="shared" si="198"/>
        <v>0</v>
      </c>
      <c r="AY517" s="1249" t="str">
        <f t="shared" si="211"/>
        <v/>
      </c>
      <c r="AZ517" s="276" t="s">
        <v>22</v>
      </c>
      <c r="BA517" s="1221">
        <f t="shared" si="199"/>
        <v>0</v>
      </c>
      <c r="BB517" s="1222">
        <f t="shared" si="206"/>
        <v>0</v>
      </c>
      <c r="BC517"/>
      <c r="BD517" s="877"/>
      <c r="BE517" s="877"/>
      <c r="BF517" s="877"/>
      <c r="BG517" s="877"/>
      <c r="BH517" s="877"/>
      <c r="BI517" s="877"/>
      <c r="BJ517" s="877"/>
      <c r="BK517" s="877"/>
      <c r="BR517" s="1153" t="str">
        <f t="shared" ref="BR517:BR549" si="215">AD517</f>
        <v>►</v>
      </c>
      <c r="BS517" s="1024"/>
      <c r="BT517" s="1024"/>
      <c r="BU517" s="1024"/>
      <c r="BV517" s="1024"/>
      <c r="BW517" s="1024"/>
      <c r="CW517" s="3">
        <v>1</v>
      </c>
    </row>
    <row r="518" spans="12:101" ht="21" customHeight="1">
      <c r="L518" s="120" t="s">
        <v>16</v>
      </c>
      <c r="M518" s="34"/>
      <c r="N518" s="35"/>
      <c r="O518" s="34"/>
      <c r="P518" s="36"/>
      <c r="Q518" s="105"/>
      <c r="R518" s="125"/>
      <c r="S518" s="107"/>
      <c r="T518" s="108"/>
      <c r="U518" s="1290"/>
      <c r="W518" s="111"/>
      <c r="X518" s="112"/>
      <c r="Y518" s="122"/>
      <c r="Z518" s="114"/>
      <c r="AA518" s="127"/>
      <c r="AB518" s="116"/>
      <c r="AC518" s="139"/>
      <c r="AD518" s="1230" t="str">
        <f t="shared" si="209"/>
        <v>►</v>
      </c>
      <c r="AE518" s="1231" t="str">
        <f t="shared" si="214"/>
        <v/>
      </c>
      <c r="AF518" s="1232">
        <f t="shared" si="195"/>
        <v>0</v>
      </c>
      <c r="AG518" s="1252">
        <f t="shared" si="200"/>
        <v>0</v>
      </c>
      <c r="AH518" s="1234">
        <f t="shared" si="201"/>
        <v>0</v>
      </c>
      <c r="AI518" s="1235">
        <f t="shared" si="202"/>
        <v>0</v>
      </c>
      <c r="AJ518" s="1235">
        <f t="shared" si="212"/>
        <v>0</v>
      </c>
      <c r="AK518" s="1237">
        <f t="shared" si="196"/>
        <v>0</v>
      </c>
      <c r="AL518" s="1238">
        <f t="shared" si="213"/>
        <v>0</v>
      </c>
      <c r="AM518" s="1268"/>
      <c r="AN518" s="1240" t="str">
        <f t="shared" si="208"/>
        <v/>
      </c>
      <c r="AO518" s="1241">
        <f t="shared" si="203"/>
        <v>0</v>
      </c>
      <c r="AP518" s="1242">
        <f t="shared" si="197"/>
        <v>0</v>
      </c>
      <c r="AQ518" s="1269" cm="1">
        <f t="array" ref="AQ518">IF(AF518&lt;&gt;1,0,IF(OR(AO518="",N(AO518)&lt;=0.000000001),"",IF(OR(AI518="",N(AI518)&lt;=0.000000001),0,IF(ISNUMBER(AO518),IFERROR(_xlfn.LET(_xlpm.r,_xlfn.XLOOKUP(U518,$BD$15:$BD$62,ROW($BD$15:$BD$62),_xlfn.XLOOKUP(U518,$BE$15:$BE$62,ROW($BE$15:$BE$62),_xlfn.XLOOKUP(U518,$BF$15:$BF$62,ROW($BF$15:$BF$62),""))),_xlpm.p,_xlpm.r-MIN(ROW($BD$15:$BD$62))+1,_xlpm.f,INDEX($BG$15:$BG$62,_xlpm.p),_xlpm.u,INDEX($BH$15:$BH$62,_xlpm.p),_xlpm.s,INDEX($BJ$15:$BJ$62,_xlpm.p),_xlpm.q,N(AO518)/_xlpm.f,IF(_xlpm.q&gt;=_xlpm.s,ROUND(_xlpm.q,1)&amp;" "&amp;U518&amp;" = "&amp;ROUND(_xlpm.q*_xlpm.f,1)&amp;" "&amp;_xlpm.u,ROUND(_xlpm.q,1)&amp;" "&amp;U518)),""),""))))</f>
        <v>0</v>
      </c>
      <c r="AR518" s="1259"/>
      <c r="AS518" s="1241">
        <f t="shared" si="210"/>
        <v>0</v>
      </c>
      <c r="AT518" s="1242" t="str">
        <f t="shared" si="204"/>
        <v/>
      </c>
      <c r="AU518" s="1245">
        <f t="shared" si="207"/>
        <v>0</v>
      </c>
      <c r="AV518" s="1246" t="str">
        <f t="shared" si="205"/>
        <v/>
      </c>
      <c r="AW518" s="1247"/>
      <c r="AX518" s="1248">
        <f t="shared" si="198"/>
        <v>0</v>
      </c>
      <c r="AY518" s="1249" t="str">
        <f t="shared" si="211"/>
        <v/>
      </c>
      <c r="AZ518" s="276" t="s">
        <v>22</v>
      </c>
      <c r="BA518" s="1221">
        <f t="shared" si="199"/>
        <v>0</v>
      </c>
      <c r="BB518" s="1222">
        <f t="shared" si="206"/>
        <v>0</v>
      </c>
      <c r="BC518"/>
      <c r="BD518" s="877"/>
      <c r="BE518" s="877"/>
      <c r="BF518" s="877"/>
      <c r="BG518" s="877"/>
      <c r="BH518" s="877"/>
      <c r="BI518" s="877"/>
      <c r="BJ518" s="877"/>
      <c r="BK518" s="877"/>
      <c r="BR518" s="1153" t="str">
        <f t="shared" si="215"/>
        <v>►</v>
      </c>
      <c r="BS518" s="1024"/>
      <c r="BT518" s="1024"/>
      <c r="BU518" s="1024"/>
      <c r="BV518" s="1024"/>
      <c r="BW518" s="1024"/>
      <c r="CW518" s="3">
        <v>1</v>
      </c>
    </row>
    <row r="519" spans="12:101" ht="21" customHeight="1">
      <c r="L519" s="120" t="s">
        <v>16</v>
      </c>
      <c r="M519" s="34"/>
      <c r="N519" s="35"/>
      <c r="O519" s="34"/>
      <c r="P519" s="36"/>
      <c r="Q519" s="105"/>
      <c r="R519" s="125"/>
      <c r="S519" s="107"/>
      <c r="T519" s="108"/>
      <c r="U519" s="1290"/>
      <c r="W519" s="111"/>
      <c r="X519" s="112"/>
      <c r="Y519" s="122"/>
      <c r="Z519" s="114"/>
      <c r="AA519" s="127"/>
      <c r="AB519" s="116"/>
      <c r="AC519" s="139"/>
      <c r="AD519" s="1230" t="str">
        <f t="shared" si="209"/>
        <v>►</v>
      </c>
      <c r="AE519" s="1231" t="str">
        <f t="shared" si="214"/>
        <v/>
      </c>
      <c r="AF519" s="1232">
        <f t="shared" si="195"/>
        <v>0</v>
      </c>
      <c r="AG519" s="1252">
        <f t="shared" si="200"/>
        <v>0</v>
      </c>
      <c r="AH519" s="1234">
        <f t="shared" si="201"/>
        <v>0</v>
      </c>
      <c r="AI519" s="1235">
        <f t="shared" si="202"/>
        <v>0</v>
      </c>
      <c r="AJ519" s="1235">
        <f t="shared" si="212"/>
        <v>0</v>
      </c>
      <c r="AK519" s="1253">
        <f t="shared" si="196"/>
        <v>0</v>
      </c>
      <c r="AL519" s="1254">
        <f t="shared" si="213"/>
        <v>0</v>
      </c>
      <c r="AM519" s="1268"/>
      <c r="AN519" s="1255" t="str">
        <f t="shared" si="208"/>
        <v/>
      </c>
      <c r="AO519" s="1256">
        <f t="shared" si="203"/>
        <v>0</v>
      </c>
      <c r="AP519" s="1257">
        <f t="shared" si="197"/>
        <v>0</v>
      </c>
      <c r="AQ519" s="1271" cm="1">
        <f t="array" ref="AQ519">IF(AF519&lt;&gt;1,0,IF(OR(AO519="",N(AO519)&lt;=0.000000001),"",IF(OR(AI519="",N(AI519)&lt;=0.000000001),0,IF(ISNUMBER(AO519),IFERROR(_xlfn.LET(_xlpm.r,_xlfn.XLOOKUP(U519,$BD$15:$BD$62,ROW($BD$15:$BD$62),_xlfn.XLOOKUP(U519,$BE$15:$BE$62,ROW($BE$15:$BE$62),_xlfn.XLOOKUP(U519,$BF$15:$BF$62,ROW($BF$15:$BF$62),""))),_xlpm.p,_xlpm.r-MIN(ROW($BD$15:$BD$62))+1,_xlpm.f,INDEX($BG$15:$BG$62,_xlpm.p),_xlpm.u,INDEX($BH$15:$BH$62,_xlpm.p),_xlpm.s,INDEX($BJ$15:$BJ$62,_xlpm.p),_xlpm.q,N(AO519)/_xlpm.f,IF(_xlpm.q&gt;=_xlpm.s,ROUND(_xlpm.q,1)&amp;" "&amp;U519&amp;" = "&amp;ROUND(_xlpm.q*_xlpm.f,1)&amp;" "&amp;_xlpm.u,ROUND(_xlpm.q,1)&amp;" "&amp;U519)),""),""))))</f>
        <v>0</v>
      </c>
      <c r="AR519" s="1259"/>
      <c r="AS519" s="1256">
        <f t="shared" si="210"/>
        <v>0</v>
      </c>
      <c r="AT519" s="1257" t="str">
        <f t="shared" si="204"/>
        <v/>
      </c>
      <c r="AU519" s="1260">
        <f t="shared" si="207"/>
        <v>0</v>
      </c>
      <c r="AV519" s="1261" t="str">
        <f t="shared" si="205"/>
        <v/>
      </c>
      <c r="AW519" s="1247"/>
      <c r="AX519" s="1262">
        <f t="shared" si="198"/>
        <v>0</v>
      </c>
      <c r="AY519" s="1249" t="str">
        <f t="shared" si="211"/>
        <v/>
      </c>
      <c r="AZ519" s="276" t="s">
        <v>22</v>
      </c>
      <c r="BA519" s="1221">
        <f t="shared" si="199"/>
        <v>0</v>
      </c>
      <c r="BB519" s="1222">
        <f t="shared" si="206"/>
        <v>0</v>
      </c>
      <c r="BC519"/>
      <c r="BD519" s="877"/>
      <c r="BE519" s="877"/>
      <c r="BF519" s="877"/>
      <c r="BG519" s="877"/>
      <c r="BH519" s="877"/>
      <c r="BI519" s="877"/>
      <c r="BJ519" s="877"/>
      <c r="BK519" s="877"/>
      <c r="BR519" s="1153" t="str">
        <f t="shared" si="215"/>
        <v>►</v>
      </c>
      <c r="BS519" s="1024"/>
      <c r="BT519" s="1024"/>
      <c r="BU519" s="1024"/>
      <c r="BV519" s="1024"/>
      <c r="BW519" s="1024"/>
      <c r="CW519" s="3">
        <v>1</v>
      </c>
    </row>
    <row r="520" spans="12:101" ht="21" customHeight="1">
      <c r="L520" s="120" t="s">
        <v>16</v>
      </c>
      <c r="M520" s="34"/>
      <c r="N520" s="35"/>
      <c r="O520" s="34"/>
      <c r="P520" s="36"/>
      <c r="Q520" s="105"/>
      <c r="R520" s="125"/>
      <c r="S520" s="107"/>
      <c r="T520" s="108"/>
      <c r="U520" s="1290"/>
      <c r="W520" s="111"/>
      <c r="X520" s="112"/>
      <c r="Y520" s="122"/>
      <c r="Z520" s="114"/>
      <c r="AA520" s="127"/>
      <c r="AB520" s="116"/>
      <c r="AC520" s="139"/>
      <c r="AD520" s="1230" t="str">
        <f t="shared" si="209"/>
        <v>►</v>
      </c>
      <c r="AE520" s="1231" t="str">
        <f t="shared" si="214"/>
        <v/>
      </c>
      <c r="AF520" s="1232">
        <f t="shared" si="195"/>
        <v>0</v>
      </c>
      <c r="AG520" s="1252">
        <f t="shared" si="200"/>
        <v>0</v>
      </c>
      <c r="AH520" s="1234">
        <f t="shared" si="201"/>
        <v>0</v>
      </c>
      <c r="AI520" s="1235">
        <f t="shared" si="202"/>
        <v>0</v>
      </c>
      <c r="AJ520" s="1235">
        <f t="shared" si="212"/>
        <v>0</v>
      </c>
      <c r="AK520" s="1237">
        <f t="shared" si="196"/>
        <v>0</v>
      </c>
      <c r="AL520" s="1238">
        <f t="shared" si="213"/>
        <v>0</v>
      </c>
      <c r="AM520" s="1268"/>
      <c r="AN520" s="1240" t="str">
        <f t="shared" si="208"/>
        <v/>
      </c>
      <c r="AO520" s="1241">
        <f t="shared" si="203"/>
        <v>0</v>
      </c>
      <c r="AP520" s="1242">
        <f t="shared" si="197"/>
        <v>0</v>
      </c>
      <c r="AQ520" s="1269" cm="1">
        <f t="array" ref="AQ520">IF(AF520&lt;&gt;1,0,IF(OR(AO520="",N(AO520)&lt;=0.000000001),"",IF(OR(AI520="",N(AI520)&lt;=0.000000001),0,IF(ISNUMBER(AO520),IFERROR(_xlfn.LET(_xlpm.r,_xlfn.XLOOKUP(U520,$BD$15:$BD$62,ROW($BD$15:$BD$62),_xlfn.XLOOKUP(U520,$BE$15:$BE$62,ROW($BE$15:$BE$62),_xlfn.XLOOKUP(U520,$BF$15:$BF$62,ROW($BF$15:$BF$62),""))),_xlpm.p,_xlpm.r-MIN(ROW($BD$15:$BD$62))+1,_xlpm.f,INDEX($BG$15:$BG$62,_xlpm.p),_xlpm.u,INDEX($BH$15:$BH$62,_xlpm.p),_xlpm.s,INDEX($BJ$15:$BJ$62,_xlpm.p),_xlpm.q,N(AO520)/_xlpm.f,IF(_xlpm.q&gt;=_xlpm.s,ROUND(_xlpm.q,1)&amp;" "&amp;U520&amp;" = "&amp;ROUND(_xlpm.q*_xlpm.f,1)&amp;" "&amp;_xlpm.u,ROUND(_xlpm.q,1)&amp;" "&amp;U520)),""),""))))</f>
        <v>0</v>
      </c>
      <c r="AR520" s="1259"/>
      <c r="AS520" s="1241">
        <f t="shared" si="210"/>
        <v>0</v>
      </c>
      <c r="AT520" s="1242" t="str">
        <f t="shared" si="204"/>
        <v/>
      </c>
      <c r="AU520" s="1245">
        <f t="shared" si="207"/>
        <v>0</v>
      </c>
      <c r="AV520" s="1246" t="str">
        <f t="shared" si="205"/>
        <v/>
      </c>
      <c r="AW520" s="1247"/>
      <c r="AX520" s="1248">
        <f t="shared" si="198"/>
        <v>0</v>
      </c>
      <c r="AY520" s="1249" t="str">
        <f t="shared" si="211"/>
        <v/>
      </c>
      <c r="AZ520" s="276" t="s">
        <v>22</v>
      </c>
      <c r="BA520" s="1221">
        <f t="shared" si="199"/>
        <v>0</v>
      </c>
      <c r="BB520" s="1222">
        <f t="shared" si="206"/>
        <v>0</v>
      </c>
      <c r="BC520"/>
      <c r="BD520" s="877"/>
      <c r="BE520" s="877"/>
      <c r="BF520" s="877"/>
      <c r="BG520" s="877"/>
      <c r="BH520" s="877"/>
      <c r="BI520" s="877"/>
      <c r="BJ520" s="877"/>
      <c r="BK520" s="877"/>
      <c r="BR520" s="1153" t="str">
        <f t="shared" si="215"/>
        <v>►</v>
      </c>
      <c r="BS520" s="1024"/>
      <c r="BT520" s="1024"/>
      <c r="BU520" s="1024"/>
      <c r="BV520" s="1024"/>
      <c r="BW520" s="1024"/>
      <c r="CW520" s="3">
        <v>1</v>
      </c>
    </row>
    <row r="521" spans="12:101" ht="21" customHeight="1">
      <c r="L521" s="120" t="s">
        <v>16</v>
      </c>
      <c r="M521" s="34"/>
      <c r="N521" s="35"/>
      <c r="O521" s="34"/>
      <c r="P521" s="36"/>
      <c r="Q521" s="105"/>
      <c r="R521" s="125"/>
      <c r="S521" s="107"/>
      <c r="T521" s="108"/>
      <c r="U521" s="1290"/>
      <c r="W521" s="111"/>
      <c r="X521" s="112"/>
      <c r="Y521" s="122"/>
      <c r="Z521" s="114"/>
      <c r="AA521" s="127"/>
      <c r="AB521" s="116"/>
      <c r="AC521" s="139"/>
      <c r="AD521" s="1230" t="str">
        <f t="shared" si="209"/>
        <v>►</v>
      </c>
      <c r="AE521" s="1231" t="str">
        <f t="shared" si="214"/>
        <v/>
      </c>
      <c r="AF521" s="1232">
        <f t="shared" si="195"/>
        <v>0</v>
      </c>
      <c r="AG521" s="1252">
        <f t="shared" si="200"/>
        <v>0</v>
      </c>
      <c r="AH521" s="1234">
        <f t="shared" si="201"/>
        <v>0</v>
      </c>
      <c r="AI521" s="1235">
        <f t="shared" si="202"/>
        <v>0</v>
      </c>
      <c r="AJ521" s="1235">
        <f t="shared" si="212"/>
        <v>0</v>
      </c>
      <c r="AK521" s="1253">
        <f t="shared" si="196"/>
        <v>0</v>
      </c>
      <c r="AL521" s="1254">
        <f t="shared" si="213"/>
        <v>0</v>
      </c>
      <c r="AM521" s="1268"/>
      <c r="AN521" s="1255" t="str">
        <f t="shared" si="208"/>
        <v/>
      </c>
      <c r="AO521" s="1256">
        <f t="shared" si="203"/>
        <v>0</v>
      </c>
      <c r="AP521" s="1257">
        <f t="shared" si="197"/>
        <v>0</v>
      </c>
      <c r="AQ521" s="1271" cm="1">
        <f t="array" ref="AQ521">IF(AF521&lt;&gt;1,0,IF(OR(AO521="",N(AO521)&lt;=0.000000001),"",IF(OR(AI521="",N(AI521)&lt;=0.000000001),0,IF(ISNUMBER(AO521),IFERROR(_xlfn.LET(_xlpm.r,_xlfn.XLOOKUP(U521,$BD$15:$BD$62,ROW($BD$15:$BD$62),_xlfn.XLOOKUP(U521,$BE$15:$BE$62,ROW($BE$15:$BE$62),_xlfn.XLOOKUP(U521,$BF$15:$BF$62,ROW($BF$15:$BF$62),""))),_xlpm.p,_xlpm.r-MIN(ROW($BD$15:$BD$62))+1,_xlpm.f,INDEX($BG$15:$BG$62,_xlpm.p),_xlpm.u,INDEX($BH$15:$BH$62,_xlpm.p),_xlpm.s,INDEX($BJ$15:$BJ$62,_xlpm.p),_xlpm.q,N(AO521)/_xlpm.f,IF(_xlpm.q&gt;=_xlpm.s,ROUND(_xlpm.q,1)&amp;" "&amp;U521&amp;" = "&amp;ROUND(_xlpm.q*_xlpm.f,1)&amp;" "&amp;_xlpm.u,ROUND(_xlpm.q,1)&amp;" "&amp;U521)),""),""))))</f>
        <v>0</v>
      </c>
      <c r="AR521" s="1259"/>
      <c r="AS521" s="1256">
        <f t="shared" si="210"/>
        <v>0</v>
      </c>
      <c r="AT521" s="1257" t="str">
        <f t="shared" si="204"/>
        <v/>
      </c>
      <c r="AU521" s="1260">
        <f t="shared" si="207"/>
        <v>0</v>
      </c>
      <c r="AV521" s="1261" t="str">
        <f t="shared" si="205"/>
        <v/>
      </c>
      <c r="AW521" s="1247"/>
      <c r="AX521" s="1262">
        <f t="shared" si="198"/>
        <v>0</v>
      </c>
      <c r="AY521" s="1249" t="str">
        <f t="shared" si="211"/>
        <v/>
      </c>
      <c r="AZ521" s="276" t="s">
        <v>22</v>
      </c>
      <c r="BA521" s="1221">
        <f t="shared" si="199"/>
        <v>0</v>
      </c>
      <c r="BB521" s="1222">
        <f t="shared" si="206"/>
        <v>0</v>
      </c>
      <c r="BC521"/>
      <c r="BD521" s="877"/>
      <c r="BE521" s="877"/>
      <c r="BF521" s="877"/>
      <c r="BG521" s="877"/>
      <c r="BH521" s="877"/>
      <c r="BI521" s="877"/>
      <c r="BJ521" s="877"/>
      <c r="BK521" s="877"/>
      <c r="BR521" s="1153" t="str">
        <f t="shared" si="215"/>
        <v>►</v>
      </c>
      <c r="BS521" s="1024"/>
      <c r="BT521" s="1024"/>
      <c r="BU521" s="1024"/>
      <c r="BV521" s="1024"/>
      <c r="BW521" s="1024"/>
      <c r="CW521" s="3">
        <v>1</v>
      </c>
    </row>
    <row r="522" spans="12:101" ht="21" customHeight="1">
      <c r="L522" s="120" t="s">
        <v>16</v>
      </c>
      <c r="M522" s="34"/>
      <c r="N522" s="35"/>
      <c r="O522" s="34"/>
      <c r="P522" s="36"/>
      <c r="Q522" s="105"/>
      <c r="R522" s="125"/>
      <c r="S522" s="107"/>
      <c r="T522" s="108"/>
      <c r="U522" s="1290"/>
      <c r="W522" s="111"/>
      <c r="X522" s="112"/>
      <c r="Y522" s="122"/>
      <c r="Z522" s="114"/>
      <c r="AA522" s="127"/>
      <c r="AB522" s="116"/>
      <c r="AC522" s="139"/>
      <c r="AD522" s="1230" t="str">
        <f t="shared" si="209"/>
        <v>►</v>
      </c>
      <c r="AE522" s="1231" t="str">
        <f t="shared" si="214"/>
        <v/>
      </c>
      <c r="AF522" s="1232">
        <f t="shared" si="195"/>
        <v>0</v>
      </c>
      <c r="AG522" s="1252">
        <f t="shared" si="200"/>
        <v>0</v>
      </c>
      <c r="AH522" s="1234">
        <f t="shared" si="201"/>
        <v>0</v>
      </c>
      <c r="AI522" s="1235">
        <f t="shared" si="202"/>
        <v>0</v>
      </c>
      <c r="AJ522" s="1235">
        <f t="shared" si="212"/>
        <v>0</v>
      </c>
      <c r="AK522" s="1237">
        <f t="shared" si="196"/>
        <v>0</v>
      </c>
      <c r="AL522" s="1238">
        <f t="shared" si="213"/>
        <v>0</v>
      </c>
      <c r="AM522" s="1268"/>
      <c r="AN522" s="1240" t="str">
        <f t="shared" si="208"/>
        <v/>
      </c>
      <c r="AO522" s="1241">
        <f t="shared" si="203"/>
        <v>0</v>
      </c>
      <c r="AP522" s="1242">
        <f t="shared" si="197"/>
        <v>0</v>
      </c>
      <c r="AQ522" s="1269" cm="1">
        <f t="array" ref="AQ522">IF(AF522&lt;&gt;1,0,IF(OR(AO522="",N(AO522)&lt;=0.000000001),"",IF(OR(AI522="",N(AI522)&lt;=0.000000001),0,IF(ISNUMBER(AO522),IFERROR(_xlfn.LET(_xlpm.r,_xlfn.XLOOKUP(U522,$BD$15:$BD$62,ROW($BD$15:$BD$62),_xlfn.XLOOKUP(U522,$BE$15:$BE$62,ROW($BE$15:$BE$62),_xlfn.XLOOKUP(U522,$BF$15:$BF$62,ROW($BF$15:$BF$62),""))),_xlpm.p,_xlpm.r-MIN(ROW($BD$15:$BD$62))+1,_xlpm.f,INDEX($BG$15:$BG$62,_xlpm.p),_xlpm.u,INDEX($BH$15:$BH$62,_xlpm.p),_xlpm.s,INDEX($BJ$15:$BJ$62,_xlpm.p),_xlpm.q,N(AO522)/_xlpm.f,IF(_xlpm.q&gt;=_xlpm.s,ROUND(_xlpm.q,1)&amp;" "&amp;U522&amp;" = "&amp;ROUND(_xlpm.q*_xlpm.f,1)&amp;" "&amp;_xlpm.u,ROUND(_xlpm.q,1)&amp;" "&amp;U522)),""),""))))</f>
        <v>0</v>
      </c>
      <c r="AR522" s="1259"/>
      <c r="AS522" s="1241">
        <f t="shared" si="210"/>
        <v>0</v>
      </c>
      <c r="AT522" s="1242" t="str">
        <f t="shared" si="204"/>
        <v/>
      </c>
      <c r="AU522" s="1245">
        <f t="shared" si="207"/>
        <v>0</v>
      </c>
      <c r="AV522" s="1246" t="str">
        <f t="shared" si="205"/>
        <v/>
      </c>
      <c r="AW522" s="1247"/>
      <c r="AX522" s="1248">
        <f t="shared" si="198"/>
        <v>0</v>
      </c>
      <c r="AY522" s="1249" t="str">
        <f t="shared" si="211"/>
        <v/>
      </c>
      <c r="AZ522" s="276" t="s">
        <v>22</v>
      </c>
      <c r="BA522" s="1221">
        <f t="shared" si="199"/>
        <v>0</v>
      </c>
      <c r="BB522" s="1222">
        <f t="shared" si="206"/>
        <v>0</v>
      </c>
      <c r="BC522"/>
      <c r="BD522" s="877"/>
      <c r="BE522" s="877"/>
      <c r="BF522" s="877"/>
      <c r="BG522" s="877"/>
      <c r="BH522" s="877"/>
      <c r="BI522" s="877"/>
      <c r="BJ522" s="877"/>
      <c r="BK522" s="877"/>
      <c r="BR522" s="1153" t="str">
        <f t="shared" si="215"/>
        <v>►</v>
      </c>
      <c r="BS522" s="1024"/>
      <c r="BT522" s="1024"/>
      <c r="BU522" s="1024"/>
      <c r="BV522" s="1024"/>
      <c r="BW522" s="1024"/>
      <c r="CW522" s="3">
        <v>1</v>
      </c>
    </row>
    <row r="523" spans="12:101" ht="21" customHeight="1">
      <c r="L523" s="120" t="s">
        <v>16</v>
      </c>
      <c r="M523" s="34"/>
      <c r="N523" s="35"/>
      <c r="O523" s="34"/>
      <c r="P523" s="36"/>
      <c r="Q523" s="105"/>
      <c r="R523" s="125"/>
      <c r="S523" s="107"/>
      <c r="T523" s="108"/>
      <c r="U523" s="1290"/>
      <c r="W523" s="111"/>
      <c r="X523" s="112"/>
      <c r="Y523" s="122"/>
      <c r="Z523" s="114"/>
      <c r="AA523" s="127"/>
      <c r="AB523" s="116"/>
      <c r="AC523" s="139"/>
      <c r="AD523" s="1230" t="str">
        <f t="shared" si="209"/>
        <v>►</v>
      </c>
      <c r="AE523" s="1231" t="str">
        <f t="shared" si="214"/>
        <v/>
      </c>
      <c r="AF523" s="1232">
        <f t="shared" si="195"/>
        <v>0</v>
      </c>
      <c r="AG523" s="1252">
        <f t="shared" si="200"/>
        <v>0</v>
      </c>
      <c r="AH523" s="1234">
        <f t="shared" si="201"/>
        <v>0</v>
      </c>
      <c r="AI523" s="1235">
        <f t="shared" si="202"/>
        <v>0</v>
      </c>
      <c r="AJ523" s="1235">
        <f t="shared" si="212"/>
        <v>0</v>
      </c>
      <c r="AK523" s="1253">
        <f t="shared" si="196"/>
        <v>0</v>
      </c>
      <c r="AL523" s="1254">
        <f t="shared" si="213"/>
        <v>0</v>
      </c>
      <c r="AM523" s="1268"/>
      <c r="AN523" s="1255" t="str">
        <f t="shared" si="208"/>
        <v/>
      </c>
      <c r="AO523" s="1256">
        <f t="shared" si="203"/>
        <v>0</v>
      </c>
      <c r="AP523" s="1257">
        <f t="shared" si="197"/>
        <v>0</v>
      </c>
      <c r="AQ523" s="1271" cm="1">
        <f t="array" ref="AQ523">IF(AF523&lt;&gt;1,0,IF(OR(AO523="",N(AO523)&lt;=0.000000001),"",IF(OR(AI523="",N(AI523)&lt;=0.000000001),0,IF(ISNUMBER(AO523),IFERROR(_xlfn.LET(_xlpm.r,_xlfn.XLOOKUP(U523,$BD$15:$BD$62,ROW($BD$15:$BD$62),_xlfn.XLOOKUP(U523,$BE$15:$BE$62,ROW($BE$15:$BE$62),_xlfn.XLOOKUP(U523,$BF$15:$BF$62,ROW($BF$15:$BF$62),""))),_xlpm.p,_xlpm.r-MIN(ROW($BD$15:$BD$62))+1,_xlpm.f,INDEX($BG$15:$BG$62,_xlpm.p),_xlpm.u,INDEX($BH$15:$BH$62,_xlpm.p),_xlpm.s,INDEX($BJ$15:$BJ$62,_xlpm.p),_xlpm.q,N(AO523)/_xlpm.f,IF(_xlpm.q&gt;=_xlpm.s,ROUND(_xlpm.q,1)&amp;" "&amp;U523&amp;" = "&amp;ROUND(_xlpm.q*_xlpm.f,1)&amp;" "&amp;_xlpm.u,ROUND(_xlpm.q,1)&amp;" "&amp;U523)),""),""))))</f>
        <v>0</v>
      </c>
      <c r="AR523" s="1259"/>
      <c r="AS523" s="1256">
        <f t="shared" si="210"/>
        <v>0</v>
      </c>
      <c r="AT523" s="1257" t="str">
        <f t="shared" si="204"/>
        <v/>
      </c>
      <c r="AU523" s="1260">
        <f t="shared" si="207"/>
        <v>0</v>
      </c>
      <c r="AV523" s="1261" t="str">
        <f t="shared" si="205"/>
        <v/>
      </c>
      <c r="AW523" s="1247"/>
      <c r="AX523" s="1262">
        <f t="shared" si="198"/>
        <v>0</v>
      </c>
      <c r="AY523" s="1249" t="str">
        <f t="shared" si="211"/>
        <v/>
      </c>
      <c r="AZ523" s="276" t="s">
        <v>22</v>
      </c>
      <c r="BA523" s="1221">
        <f t="shared" si="199"/>
        <v>0</v>
      </c>
      <c r="BB523" s="1222">
        <f t="shared" si="206"/>
        <v>0</v>
      </c>
      <c r="BC523"/>
      <c r="BD523" s="877"/>
      <c r="BE523" s="877"/>
      <c r="BF523" s="877"/>
      <c r="BG523" s="877"/>
      <c r="BH523" s="877"/>
      <c r="BI523" s="877"/>
      <c r="BJ523" s="877"/>
      <c r="BK523" s="877"/>
      <c r="BR523" s="1153" t="str">
        <f t="shared" si="215"/>
        <v>►</v>
      </c>
      <c r="BS523" s="1024"/>
      <c r="BT523" s="1024"/>
      <c r="BU523" s="1024"/>
      <c r="BV523" s="1024"/>
      <c r="BW523" s="1024"/>
      <c r="CW523" s="3">
        <v>1</v>
      </c>
    </row>
    <row r="524" spans="12:101" ht="21" customHeight="1">
      <c r="L524" s="120" t="s">
        <v>16</v>
      </c>
      <c r="M524" s="34"/>
      <c r="N524" s="35"/>
      <c r="O524" s="34"/>
      <c r="P524" s="36"/>
      <c r="Q524" s="105"/>
      <c r="R524" s="125"/>
      <c r="S524" s="107"/>
      <c r="T524" s="108"/>
      <c r="U524" s="1290"/>
      <c r="W524" s="111"/>
      <c r="X524" s="112"/>
      <c r="Y524" s="122"/>
      <c r="Z524" s="114"/>
      <c r="AA524" s="127"/>
      <c r="AB524" s="116"/>
      <c r="AC524" s="139"/>
      <c r="AD524" s="1230" t="str">
        <f t="shared" si="209"/>
        <v>►</v>
      </c>
      <c r="AE524" s="1231" t="str">
        <f t="shared" si="214"/>
        <v/>
      </c>
      <c r="AF524" s="1232">
        <f t="shared" si="195"/>
        <v>0</v>
      </c>
      <c r="AG524" s="1252">
        <f t="shared" si="200"/>
        <v>0</v>
      </c>
      <c r="AH524" s="1234">
        <f t="shared" si="201"/>
        <v>0</v>
      </c>
      <c r="AI524" s="1235">
        <f t="shared" si="202"/>
        <v>0</v>
      </c>
      <c r="AJ524" s="1235">
        <f t="shared" si="212"/>
        <v>0</v>
      </c>
      <c r="AK524" s="1237">
        <f t="shared" si="196"/>
        <v>0</v>
      </c>
      <c r="AL524" s="1238">
        <f t="shared" si="213"/>
        <v>0</v>
      </c>
      <c r="AM524" s="1268"/>
      <c r="AN524" s="1240" t="str">
        <f t="shared" si="208"/>
        <v/>
      </c>
      <c r="AO524" s="1241">
        <f t="shared" si="203"/>
        <v>0</v>
      </c>
      <c r="AP524" s="1242">
        <f t="shared" si="197"/>
        <v>0</v>
      </c>
      <c r="AQ524" s="1269" cm="1">
        <f t="array" ref="AQ524">IF(AF524&lt;&gt;1,0,IF(OR(AO524="",N(AO524)&lt;=0.000000001),"",IF(OR(AI524="",N(AI524)&lt;=0.000000001),0,IF(ISNUMBER(AO524),IFERROR(_xlfn.LET(_xlpm.r,_xlfn.XLOOKUP(U524,$BD$15:$BD$62,ROW($BD$15:$BD$62),_xlfn.XLOOKUP(U524,$BE$15:$BE$62,ROW($BE$15:$BE$62),_xlfn.XLOOKUP(U524,$BF$15:$BF$62,ROW($BF$15:$BF$62),""))),_xlpm.p,_xlpm.r-MIN(ROW($BD$15:$BD$62))+1,_xlpm.f,INDEX($BG$15:$BG$62,_xlpm.p),_xlpm.u,INDEX($BH$15:$BH$62,_xlpm.p),_xlpm.s,INDEX($BJ$15:$BJ$62,_xlpm.p),_xlpm.q,N(AO524)/_xlpm.f,IF(_xlpm.q&gt;=_xlpm.s,ROUND(_xlpm.q,1)&amp;" "&amp;U524&amp;" = "&amp;ROUND(_xlpm.q*_xlpm.f,1)&amp;" "&amp;_xlpm.u,ROUND(_xlpm.q,1)&amp;" "&amp;U524)),""),""))))</f>
        <v>0</v>
      </c>
      <c r="AR524" s="1259"/>
      <c r="AS524" s="1241">
        <f t="shared" si="210"/>
        <v>0</v>
      </c>
      <c r="AT524" s="1242" t="str">
        <f t="shared" si="204"/>
        <v/>
      </c>
      <c r="AU524" s="1245">
        <f t="shared" si="207"/>
        <v>0</v>
      </c>
      <c r="AV524" s="1246" t="str">
        <f t="shared" si="205"/>
        <v/>
      </c>
      <c r="AW524" s="1247"/>
      <c r="AX524" s="1248">
        <f t="shared" si="198"/>
        <v>0</v>
      </c>
      <c r="AY524" s="1249" t="str">
        <f t="shared" si="211"/>
        <v/>
      </c>
      <c r="AZ524" s="276" t="s">
        <v>22</v>
      </c>
      <c r="BA524" s="1221">
        <f t="shared" si="199"/>
        <v>0</v>
      </c>
      <c r="BB524" s="1222">
        <f t="shared" si="206"/>
        <v>0</v>
      </c>
      <c r="BC524"/>
      <c r="BD524" s="877"/>
      <c r="BE524" s="877"/>
      <c r="BF524" s="877"/>
      <c r="BG524" s="877"/>
      <c r="BH524" s="877"/>
      <c r="BI524" s="877"/>
      <c r="BJ524" s="877"/>
      <c r="BK524" s="877"/>
      <c r="BR524" s="1153" t="str">
        <f t="shared" si="215"/>
        <v>►</v>
      </c>
      <c r="BS524" s="1024"/>
      <c r="BT524" s="1024"/>
      <c r="BU524" s="1024"/>
      <c r="BV524" s="1024"/>
      <c r="BW524" s="1024"/>
      <c r="CW524" s="3">
        <v>1</v>
      </c>
    </row>
    <row r="525" spans="12:101" ht="21" customHeight="1">
      <c r="L525" s="120" t="s">
        <v>16</v>
      </c>
      <c r="M525" s="34"/>
      <c r="N525" s="35"/>
      <c r="O525" s="34"/>
      <c r="P525" s="36"/>
      <c r="Q525" s="105"/>
      <c r="R525" s="125"/>
      <c r="S525" s="107"/>
      <c r="T525" s="108"/>
      <c r="U525" s="1290"/>
      <c r="W525" s="111"/>
      <c r="X525" s="112"/>
      <c r="Y525" s="122"/>
      <c r="Z525" s="114"/>
      <c r="AA525" s="127"/>
      <c r="AB525" s="116"/>
      <c r="AC525" s="139"/>
      <c r="AD525" s="1230" t="str">
        <f t="shared" si="209"/>
        <v>►</v>
      </c>
      <c r="AE525" s="1231" t="str">
        <f t="shared" si="214"/>
        <v/>
      </c>
      <c r="AF525" s="1232">
        <f t="shared" si="195"/>
        <v>0</v>
      </c>
      <c r="AG525" s="1252">
        <f t="shared" si="200"/>
        <v>0</v>
      </c>
      <c r="AH525" s="1234">
        <f t="shared" si="201"/>
        <v>0</v>
      </c>
      <c r="AI525" s="1235">
        <f t="shared" si="202"/>
        <v>0</v>
      </c>
      <c r="AJ525" s="1235">
        <f t="shared" si="212"/>
        <v>0</v>
      </c>
      <c r="AK525" s="1253">
        <f t="shared" si="196"/>
        <v>0</v>
      </c>
      <c r="AL525" s="1254">
        <f t="shared" si="213"/>
        <v>0</v>
      </c>
      <c r="AM525" s="1268"/>
      <c r="AN525" s="1255" t="str">
        <f t="shared" si="208"/>
        <v/>
      </c>
      <c r="AO525" s="1256">
        <f t="shared" si="203"/>
        <v>0</v>
      </c>
      <c r="AP525" s="1257">
        <f t="shared" si="197"/>
        <v>0</v>
      </c>
      <c r="AQ525" s="1271" cm="1">
        <f t="array" ref="AQ525">IF(AF525&lt;&gt;1,0,IF(OR(AO525="",N(AO525)&lt;=0.000000001),"",IF(OR(AI525="",N(AI525)&lt;=0.000000001),0,IF(ISNUMBER(AO525),IFERROR(_xlfn.LET(_xlpm.r,_xlfn.XLOOKUP(U525,$BD$15:$BD$62,ROW($BD$15:$BD$62),_xlfn.XLOOKUP(U525,$BE$15:$BE$62,ROW($BE$15:$BE$62),_xlfn.XLOOKUP(U525,$BF$15:$BF$62,ROW($BF$15:$BF$62),""))),_xlpm.p,_xlpm.r-MIN(ROW($BD$15:$BD$62))+1,_xlpm.f,INDEX($BG$15:$BG$62,_xlpm.p),_xlpm.u,INDEX($BH$15:$BH$62,_xlpm.p),_xlpm.s,INDEX($BJ$15:$BJ$62,_xlpm.p),_xlpm.q,N(AO525)/_xlpm.f,IF(_xlpm.q&gt;=_xlpm.s,ROUND(_xlpm.q,1)&amp;" "&amp;U525&amp;" = "&amp;ROUND(_xlpm.q*_xlpm.f,1)&amp;" "&amp;_xlpm.u,ROUND(_xlpm.q,1)&amp;" "&amp;U525)),""),""))))</f>
        <v>0</v>
      </c>
      <c r="AR525" s="1259"/>
      <c r="AS525" s="1256">
        <f t="shared" si="210"/>
        <v>0</v>
      </c>
      <c r="AT525" s="1257" t="str">
        <f t="shared" si="204"/>
        <v/>
      </c>
      <c r="AU525" s="1260">
        <f t="shared" si="207"/>
        <v>0</v>
      </c>
      <c r="AV525" s="1261" t="str">
        <f t="shared" si="205"/>
        <v/>
      </c>
      <c r="AW525" s="1247"/>
      <c r="AX525" s="1262">
        <f t="shared" si="198"/>
        <v>0</v>
      </c>
      <c r="AY525" s="1249" t="str">
        <f t="shared" si="211"/>
        <v/>
      </c>
      <c r="AZ525" s="276" t="s">
        <v>22</v>
      </c>
      <c r="BA525" s="1221">
        <f t="shared" si="199"/>
        <v>0</v>
      </c>
      <c r="BB525" s="1222">
        <f t="shared" si="206"/>
        <v>0</v>
      </c>
      <c r="BC525"/>
      <c r="BD525" s="877"/>
      <c r="BE525" s="877"/>
      <c r="BF525" s="877"/>
      <c r="BG525" s="877"/>
      <c r="BH525" s="877"/>
      <c r="BI525" s="877"/>
      <c r="BJ525" s="877"/>
      <c r="BK525" s="877"/>
      <c r="BR525" s="1153" t="str">
        <f t="shared" si="215"/>
        <v>►</v>
      </c>
      <c r="BS525" s="1024"/>
      <c r="BT525" s="1024"/>
      <c r="BU525" s="1024"/>
      <c r="BV525" s="1024"/>
      <c r="BW525" s="1024"/>
      <c r="CW525" s="3">
        <v>1</v>
      </c>
    </row>
    <row r="526" spans="12:101" ht="21" customHeight="1">
      <c r="L526" s="120" t="s">
        <v>16</v>
      </c>
      <c r="M526" s="34"/>
      <c r="N526" s="35"/>
      <c r="O526" s="34"/>
      <c r="P526" s="36"/>
      <c r="Q526" s="105"/>
      <c r="R526" s="125"/>
      <c r="S526" s="107"/>
      <c r="T526" s="108"/>
      <c r="U526" s="1290"/>
      <c r="W526" s="111"/>
      <c r="X526" s="112"/>
      <c r="Y526" s="122"/>
      <c r="Z526" s="114"/>
      <c r="AA526" s="127"/>
      <c r="AB526" s="116"/>
      <c r="AC526" s="139"/>
      <c r="AD526" s="1230" t="str">
        <f t="shared" si="209"/>
        <v>►</v>
      </c>
      <c r="AE526" s="1231" t="str">
        <f t="shared" si="214"/>
        <v/>
      </c>
      <c r="AF526" s="1232">
        <f t="shared" si="195"/>
        <v>0</v>
      </c>
      <c r="AG526" s="1252">
        <f t="shared" si="200"/>
        <v>0</v>
      </c>
      <c r="AH526" s="1234">
        <f t="shared" si="201"/>
        <v>0</v>
      </c>
      <c r="AI526" s="1235">
        <f t="shared" si="202"/>
        <v>0</v>
      </c>
      <c r="AJ526" s="1235">
        <f t="shared" si="212"/>
        <v>0</v>
      </c>
      <c r="AK526" s="1237">
        <f t="shared" si="196"/>
        <v>0</v>
      </c>
      <c r="AL526" s="1238">
        <f t="shared" si="213"/>
        <v>0</v>
      </c>
      <c r="AM526" s="1268"/>
      <c r="AN526" s="1240" t="str">
        <f t="shared" si="208"/>
        <v/>
      </c>
      <c r="AO526" s="1241">
        <f t="shared" si="203"/>
        <v>0</v>
      </c>
      <c r="AP526" s="1242">
        <f t="shared" si="197"/>
        <v>0</v>
      </c>
      <c r="AQ526" s="1269" cm="1">
        <f t="array" ref="AQ526">IF(AF526&lt;&gt;1,0,IF(OR(AO526="",N(AO526)&lt;=0.000000001),"",IF(OR(AI526="",N(AI526)&lt;=0.000000001),0,IF(ISNUMBER(AO526),IFERROR(_xlfn.LET(_xlpm.r,_xlfn.XLOOKUP(U526,$BD$15:$BD$62,ROW($BD$15:$BD$62),_xlfn.XLOOKUP(U526,$BE$15:$BE$62,ROW($BE$15:$BE$62),_xlfn.XLOOKUP(U526,$BF$15:$BF$62,ROW($BF$15:$BF$62),""))),_xlpm.p,_xlpm.r-MIN(ROW($BD$15:$BD$62))+1,_xlpm.f,INDEX($BG$15:$BG$62,_xlpm.p),_xlpm.u,INDEX($BH$15:$BH$62,_xlpm.p),_xlpm.s,INDEX($BJ$15:$BJ$62,_xlpm.p),_xlpm.q,N(AO526)/_xlpm.f,IF(_xlpm.q&gt;=_xlpm.s,ROUND(_xlpm.q,1)&amp;" "&amp;U526&amp;" = "&amp;ROUND(_xlpm.q*_xlpm.f,1)&amp;" "&amp;_xlpm.u,ROUND(_xlpm.q,1)&amp;" "&amp;U526)),""),""))))</f>
        <v>0</v>
      </c>
      <c r="AR526" s="1259"/>
      <c r="AS526" s="1241">
        <f t="shared" si="210"/>
        <v>0</v>
      </c>
      <c r="AT526" s="1242" t="str">
        <f t="shared" si="204"/>
        <v/>
      </c>
      <c r="AU526" s="1245">
        <f t="shared" si="207"/>
        <v>0</v>
      </c>
      <c r="AV526" s="1246" t="str">
        <f t="shared" si="205"/>
        <v/>
      </c>
      <c r="AW526" s="1247"/>
      <c r="AX526" s="1248">
        <f t="shared" si="198"/>
        <v>0</v>
      </c>
      <c r="AY526" s="1249" t="str">
        <f t="shared" si="211"/>
        <v/>
      </c>
      <c r="AZ526" s="276" t="s">
        <v>22</v>
      </c>
      <c r="BA526" s="1221">
        <f t="shared" si="199"/>
        <v>0</v>
      </c>
      <c r="BB526" s="1222">
        <f t="shared" si="206"/>
        <v>0</v>
      </c>
      <c r="BC526"/>
      <c r="BD526" s="877"/>
      <c r="BE526" s="877"/>
      <c r="BF526" s="877"/>
      <c r="BG526" s="877"/>
      <c r="BH526" s="877"/>
      <c r="BI526" s="877"/>
      <c r="BJ526" s="877"/>
      <c r="BK526" s="877"/>
      <c r="BR526" s="1153" t="str">
        <f t="shared" si="215"/>
        <v>►</v>
      </c>
      <c r="BS526" s="1024"/>
      <c r="BT526" s="1024"/>
      <c r="BU526" s="1024"/>
      <c r="BV526" s="1024"/>
      <c r="BW526" s="1024"/>
      <c r="CW526" s="3">
        <v>1</v>
      </c>
    </row>
    <row r="527" spans="12:101" ht="21" customHeight="1">
      <c r="L527" s="120" t="s">
        <v>16</v>
      </c>
      <c r="M527" s="34"/>
      <c r="N527" s="35"/>
      <c r="O527" s="34"/>
      <c r="P527" s="36"/>
      <c r="Q527" s="105"/>
      <c r="R527" s="125"/>
      <c r="S527" s="107"/>
      <c r="T527" s="108"/>
      <c r="U527" s="1290"/>
      <c r="W527" s="111"/>
      <c r="X527" s="112"/>
      <c r="Y527" s="122"/>
      <c r="Z527" s="114"/>
      <c r="AA527" s="127"/>
      <c r="AB527" s="116"/>
      <c r="AC527" s="139"/>
      <c r="AD527" s="1230" t="str">
        <f t="shared" si="209"/>
        <v>►</v>
      </c>
      <c r="AE527" s="1231" t="str">
        <f t="shared" si="214"/>
        <v/>
      </c>
      <c r="AF527" s="1232">
        <f t="shared" si="195"/>
        <v>0</v>
      </c>
      <c r="AG527" s="1252">
        <f t="shared" si="200"/>
        <v>0</v>
      </c>
      <c r="AH527" s="1234">
        <f t="shared" si="201"/>
        <v>0</v>
      </c>
      <c r="AI527" s="1235">
        <f t="shared" si="202"/>
        <v>0</v>
      </c>
      <c r="AJ527" s="1235">
        <f t="shared" si="212"/>
        <v>0</v>
      </c>
      <c r="AK527" s="1253">
        <f t="shared" si="196"/>
        <v>0</v>
      </c>
      <c r="AL527" s="1254">
        <f t="shared" si="213"/>
        <v>0</v>
      </c>
      <c r="AM527" s="1268"/>
      <c r="AN527" s="1255" t="str">
        <f t="shared" si="208"/>
        <v/>
      </c>
      <c r="AO527" s="1256">
        <f t="shared" si="203"/>
        <v>0</v>
      </c>
      <c r="AP527" s="1257">
        <f t="shared" si="197"/>
        <v>0</v>
      </c>
      <c r="AQ527" s="1271" cm="1">
        <f t="array" ref="AQ527">IF(AF527&lt;&gt;1,0,IF(OR(AO527="",N(AO527)&lt;=0.000000001),"",IF(OR(AI527="",N(AI527)&lt;=0.000000001),0,IF(ISNUMBER(AO527),IFERROR(_xlfn.LET(_xlpm.r,_xlfn.XLOOKUP(U527,$BD$15:$BD$62,ROW($BD$15:$BD$62),_xlfn.XLOOKUP(U527,$BE$15:$BE$62,ROW($BE$15:$BE$62),_xlfn.XLOOKUP(U527,$BF$15:$BF$62,ROW($BF$15:$BF$62),""))),_xlpm.p,_xlpm.r-MIN(ROW($BD$15:$BD$62))+1,_xlpm.f,INDEX($BG$15:$BG$62,_xlpm.p),_xlpm.u,INDEX($BH$15:$BH$62,_xlpm.p),_xlpm.s,INDEX($BJ$15:$BJ$62,_xlpm.p),_xlpm.q,N(AO527)/_xlpm.f,IF(_xlpm.q&gt;=_xlpm.s,ROUND(_xlpm.q,1)&amp;" "&amp;U527&amp;" = "&amp;ROUND(_xlpm.q*_xlpm.f,1)&amp;" "&amp;_xlpm.u,ROUND(_xlpm.q,1)&amp;" "&amp;U527)),""),""))))</f>
        <v>0</v>
      </c>
      <c r="AR527" s="1259"/>
      <c r="AS527" s="1256">
        <f t="shared" si="210"/>
        <v>0</v>
      </c>
      <c r="AT527" s="1257" t="str">
        <f t="shared" si="204"/>
        <v/>
      </c>
      <c r="AU527" s="1260">
        <f t="shared" si="207"/>
        <v>0</v>
      </c>
      <c r="AV527" s="1261" t="str">
        <f t="shared" si="205"/>
        <v/>
      </c>
      <c r="AW527" s="1247"/>
      <c r="AX527" s="1262">
        <f t="shared" si="198"/>
        <v>0</v>
      </c>
      <c r="AY527" s="1249" t="str">
        <f t="shared" si="211"/>
        <v/>
      </c>
      <c r="AZ527" s="276" t="s">
        <v>22</v>
      </c>
      <c r="BA527" s="1221">
        <f t="shared" si="199"/>
        <v>0</v>
      </c>
      <c r="BB527" s="1222">
        <f t="shared" si="206"/>
        <v>0</v>
      </c>
      <c r="BC527"/>
      <c r="BD527" s="877"/>
      <c r="BE527" s="877"/>
      <c r="BF527" s="877"/>
      <c r="BG527" s="877"/>
      <c r="BH527" s="877"/>
      <c r="BI527" s="877"/>
      <c r="BJ527" s="877"/>
      <c r="BK527" s="877"/>
      <c r="BR527" s="1153" t="str">
        <f t="shared" si="215"/>
        <v>►</v>
      </c>
      <c r="BS527" s="1024"/>
      <c r="BT527" s="1024"/>
      <c r="BU527" s="1024"/>
      <c r="BV527" s="1024"/>
      <c r="BW527" s="1024"/>
      <c r="CW527" s="3">
        <v>1</v>
      </c>
    </row>
    <row r="528" spans="12:101" ht="21" customHeight="1">
      <c r="L528" s="120" t="s">
        <v>16</v>
      </c>
      <c r="M528" s="34"/>
      <c r="N528" s="35"/>
      <c r="O528" s="34"/>
      <c r="P528" s="36"/>
      <c r="Q528" s="105"/>
      <c r="R528" s="125"/>
      <c r="S528" s="107"/>
      <c r="T528" s="108"/>
      <c r="U528" s="1290"/>
      <c r="W528" s="111"/>
      <c r="X528" s="112"/>
      <c r="Y528" s="122"/>
      <c r="Z528" s="114"/>
      <c r="AA528" s="127"/>
      <c r="AB528" s="116"/>
      <c r="AC528" s="139"/>
      <c r="AD528" s="1230" t="str">
        <f t="shared" si="209"/>
        <v>►</v>
      </c>
      <c r="AE528" s="1231" t="str">
        <f t="shared" si="214"/>
        <v/>
      </c>
      <c r="AF528" s="1232">
        <f t="shared" si="195"/>
        <v>0</v>
      </c>
      <c r="AG528" s="1252">
        <f t="shared" si="200"/>
        <v>0</v>
      </c>
      <c r="AH528" s="1234">
        <f t="shared" si="201"/>
        <v>0</v>
      </c>
      <c r="AI528" s="1235">
        <f t="shared" si="202"/>
        <v>0</v>
      </c>
      <c r="AJ528" s="1235">
        <f t="shared" si="212"/>
        <v>0</v>
      </c>
      <c r="AK528" s="1237">
        <f t="shared" si="196"/>
        <v>0</v>
      </c>
      <c r="AL528" s="1238">
        <f t="shared" si="213"/>
        <v>0</v>
      </c>
      <c r="AM528" s="1268"/>
      <c r="AN528" s="1240" t="str">
        <f t="shared" si="208"/>
        <v/>
      </c>
      <c r="AO528" s="1241">
        <f t="shared" si="203"/>
        <v>0</v>
      </c>
      <c r="AP528" s="1242">
        <f t="shared" si="197"/>
        <v>0</v>
      </c>
      <c r="AQ528" s="1269" cm="1">
        <f t="array" ref="AQ528">IF(AF528&lt;&gt;1,0,IF(OR(AO528="",N(AO528)&lt;=0.000000001),"",IF(OR(AI528="",N(AI528)&lt;=0.000000001),0,IF(ISNUMBER(AO528),IFERROR(_xlfn.LET(_xlpm.r,_xlfn.XLOOKUP(U528,$BD$15:$BD$62,ROW($BD$15:$BD$62),_xlfn.XLOOKUP(U528,$BE$15:$BE$62,ROW($BE$15:$BE$62),_xlfn.XLOOKUP(U528,$BF$15:$BF$62,ROW($BF$15:$BF$62),""))),_xlpm.p,_xlpm.r-MIN(ROW($BD$15:$BD$62))+1,_xlpm.f,INDEX($BG$15:$BG$62,_xlpm.p),_xlpm.u,INDEX($BH$15:$BH$62,_xlpm.p),_xlpm.s,INDEX($BJ$15:$BJ$62,_xlpm.p),_xlpm.q,N(AO528)/_xlpm.f,IF(_xlpm.q&gt;=_xlpm.s,ROUND(_xlpm.q,1)&amp;" "&amp;U528&amp;" = "&amp;ROUND(_xlpm.q*_xlpm.f,1)&amp;" "&amp;_xlpm.u,ROUND(_xlpm.q,1)&amp;" "&amp;U528)),""),""))))</f>
        <v>0</v>
      </c>
      <c r="AR528" s="1259"/>
      <c r="AS528" s="1241">
        <f t="shared" si="210"/>
        <v>0</v>
      </c>
      <c r="AT528" s="1242" t="str">
        <f t="shared" si="204"/>
        <v/>
      </c>
      <c r="AU528" s="1245">
        <f t="shared" si="207"/>
        <v>0</v>
      </c>
      <c r="AV528" s="1246" t="str">
        <f t="shared" si="205"/>
        <v/>
      </c>
      <c r="AW528" s="1247"/>
      <c r="AX528" s="1248">
        <f t="shared" si="198"/>
        <v>0</v>
      </c>
      <c r="AY528" s="1249" t="str">
        <f t="shared" si="211"/>
        <v/>
      </c>
      <c r="AZ528" s="276" t="s">
        <v>22</v>
      </c>
      <c r="BA528" s="1221">
        <f t="shared" si="199"/>
        <v>0</v>
      </c>
      <c r="BB528" s="1222">
        <f t="shared" si="206"/>
        <v>0</v>
      </c>
      <c r="BC528"/>
      <c r="BD528" s="877"/>
      <c r="BE528" s="877"/>
      <c r="BF528" s="877"/>
      <c r="BG528" s="877"/>
      <c r="BH528" s="877"/>
      <c r="BI528" s="877"/>
      <c r="BJ528" s="877"/>
      <c r="BK528" s="877"/>
      <c r="BR528" s="1153" t="str">
        <f t="shared" si="215"/>
        <v>►</v>
      </c>
      <c r="BS528" s="1024"/>
      <c r="BT528" s="1024"/>
      <c r="BU528" s="1024"/>
      <c r="BV528" s="1024"/>
      <c r="BW528" s="1024"/>
      <c r="CW528" s="3">
        <v>1</v>
      </c>
    </row>
    <row r="529" spans="12:101" ht="21" customHeight="1">
      <c r="L529" s="120" t="s">
        <v>16</v>
      </c>
      <c r="M529" s="34"/>
      <c r="N529" s="35"/>
      <c r="O529" s="34"/>
      <c r="P529" s="36"/>
      <c r="Q529" s="105"/>
      <c r="R529" s="125"/>
      <c r="S529" s="107"/>
      <c r="T529" s="108"/>
      <c r="U529" s="1290"/>
      <c r="W529" s="111"/>
      <c r="X529" s="112"/>
      <c r="Y529" s="122"/>
      <c r="Z529" s="114"/>
      <c r="AA529" s="127"/>
      <c r="AB529" s="116"/>
      <c r="AC529" s="139"/>
      <c r="AD529" s="1230" t="str">
        <f t="shared" si="209"/>
        <v>►</v>
      </c>
      <c r="AE529" s="1231" t="str">
        <f t="shared" si="214"/>
        <v/>
      </c>
      <c r="AF529" s="1232">
        <f t="shared" si="195"/>
        <v>0</v>
      </c>
      <c r="AG529" s="1252">
        <f t="shared" si="200"/>
        <v>0</v>
      </c>
      <c r="AH529" s="1234">
        <f t="shared" si="201"/>
        <v>0</v>
      </c>
      <c r="AI529" s="1235">
        <f t="shared" si="202"/>
        <v>0</v>
      </c>
      <c r="AJ529" s="1235">
        <f t="shared" si="212"/>
        <v>0</v>
      </c>
      <c r="AK529" s="1253">
        <f t="shared" si="196"/>
        <v>0</v>
      </c>
      <c r="AL529" s="1254">
        <f t="shared" si="213"/>
        <v>0</v>
      </c>
      <c r="AM529" s="1268"/>
      <c r="AN529" s="1255" t="str">
        <f t="shared" si="208"/>
        <v/>
      </c>
      <c r="AO529" s="1256">
        <f t="shared" si="203"/>
        <v>0</v>
      </c>
      <c r="AP529" s="1257">
        <f t="shared" si="197"/>
        <v>0</v>
      </c>
      <c r="AQ529" s="1271" cm="1">
        <f t="array" ref="AQ529">IF(AF529&lt;&gt;1,0,IF(OR(AO529="",N(AO529)&lt;=0.000000001),"",IF(OR(AI529="",N(AI529)&lt;=0.000000001),0,IF(ISNUMBER(AO529),IFERROR(_xlfn.LET(_xlpm.r,_xlfn.XLOOKUP(U529,$BD$15:$BD$62,ROW($BD$15:$BD$62),_xlfn.XLOOKUP(U529,$BE$15:$BE$62,ROW($BE$15:$BE$62),_xlfn.XLOOKUP(U529,$BF$15:$BF$62,ROW($BF$15:$BF$62),""))),_xlpm.p,_xlpm.r-MIN(ROW($BD$15:$BD$62))+1,_xlpm.f,INDEX($BG$15:$BG$62,_xlpm.p),_xlpm.u,INDEX($BH$15:$BH$62,_xlpm.p),_xlpm.s,INDEX($BJ$15:$BJ$62,_xlpm.p),_xlpm.q,N(AO529)/_xlpm.f,IF(_xlpm.q&gt;=_xlpm.s,ROUND(_xlpm.q,1)&amp;" "&amp;U529&amp;" = "&amp;ROUND(_xlpm.q*_xlpm.f,1)&amp;" "&amp;_xlpm.u,ROUND(_xlpm.q,1)&amp;" "&amp;U529)),""),""))))</f>
        <v>0</v>
      </c>
      <c r="AR529" s="1259"/>
      <c r="AS529" s="1256">
        <f t="shared" si="210"/>
        <v>0</v>
      </c>
      <c r="AT529" s="1257" t="str">
        <f t="shared" si="204"/>
        <v/>
      </c>
      <c r="AU529" s="1260">
        <f t="shared" si="207"/>
        <v>0</v>
      </c>
      <c r="AV529" s="1261" t="str">
        <f t="shared" si="205"/>
        <v/>
      </c>
      <c r="AW529" s="1247"/>
      <c r="AX529" s="1262">
        <f t="shared" si="198"/>
        <v>0</v>
      </c>
      <c r="AY529" s="1249" t="str">
        <f t="shared" si="211"/>
        <v/>
      </c>
      <c r="AZ529" s="276" t="s">
        <v>22</v>
      </c>
      <c r="BA529" s="1221">
        <f t="shared" si="199"/>
        <v>0</v>
      </c>
      <c r="BB529" s="1222">
        <f t="shared" si="206"/>
        <v>0</v>
      </c>
      <c r="BC529"/>
      <c r="BD529" s="877"/>
      <c r="BE529" s="877"/>
      <c r="BF529" s="877"/>
      <c r="BG529" s="877"/>
      <c r="BH529" s="877"/>
      <c r="BI529" s="877"/>
      <c r="BJ529" s="877"/>
      <c r="BK529" s="877"/>
      <c r="BR529" s="1153" t="str">
        <f t="shared" si="215"/>
        <v>►</v>
      </c>
      <c r="BS529" s="1024"/>
      <c r="BT529" s="1024"/>
      <c r="BU529" s="1024"/>
      <c r="BV529" s="1024"/>
      <c r="BW529" s="1024"/>
      <c r="CW529" s="3">
        <v>1</v>
      </c>
    </row>
    <row r="530" spans="12:101" ht="21" customHeight="1">
      <c r="L530" s="120" t="s">
        <v>16</v>
      </c>
      <c r="M530" s="34"/>
      <c r="N530" s="35"/>
      <c r="O530" s="34"/>
      <c r="P530" s="36"/>
      <c r="Q530" s="105"/>
      <c r="R530" s="125"/>
      <c r="S530" s="107"/>
      <c r="T530" s="108"/>
      <c r="U530" s="1290"/>
      <c r="W530" s="111"/>
      <c r="X530" s="112"/>
      <c r="Y530" s="122"/>
      <c r="Z530" s="114"/>
      <c r="AA530" s="127"/>
      <c r="AB530" s="116"/>
      <c r="AC530" s="139"/>
      <c r="AD530" s="1230" t="str">
        <f t="shared" si="209"/>
        <v>►</v>
      </c>
      <c r="AE530" s="1231" t="str">
        <f t="shared" si="214"/>
        <v/>
      </c>
      <c r="AF530" s="1232">
        <f t="shared" si="195"/>
        <v>0</v>
      </c>
      <c r="AG530" s="1252">
        <f t="shared" si="200"/>
        <v>0</v>
      </c>
      <c r="AH530" s="1234">
        <f t="shared" si="201"/>
        <v>0</v>
      </c>
      <c r="AI530" s="1235">
        <f t="shared" si="202"/>
        <v>0</v>
      </c>
      <c r="AJ530" s="1235">
        <f t="shared" si="212"/>
        <v>0</v>
      </c>
      <c r="AK530" s="1237">
        <f t="shared" si="196"/>
        <v>0</v>
      </c>
      <c r="AL530" s="1238">
        <f t="shared" si="213"/>
        <v>0</v>
      </c>
      <c r="AM530" s="1268"/>
      <c r="AN530" s="1240" t="str">
        <f t="shared" si="208"/>
        <v/>
      </c>
      <c r="AO530" s="1241">
        <f t="shared" si="203"/>
        <v>0</v>
      </c>
      <c r="AP530" s="1242">
        <f t="shared" si="197"/>
        <v>0</v>
      </c>
      <c r="AQ530" s="1269" cm="1">
        <f t="array" ref="AQ530">IF(AF530&lt;&gt;1,0,IF(OR(AO530="",N(AO530)&lt;=0.000000001),"",IF(OR(AI530="",N(AI530)&lt;=0.000000001),0,IF(ISNUMBER(AO530),IFERROR(_xlfn.LET(_xlpm.r,_xlfn.XLOOKUP(U530,$BD$15:$BD$62,ROW($BD$15:$BD$62),_xlfn.XLOOKUP(U530,$BE$15:$BE$62,ROW($BE$15:$BE$62),_xlfn.XLOOKUP(U530,$BF$15:$BF$62,ROW($BF$15:$BF$62),""))),_xlpm.p,_xlpm.r-MIN(ROW($BD$15:$BD$62))+1,_xlpm.f,INDEX($BG$15:$BG$62,_xlpm.p),_xlpm.u,INDEX($BH$15:$BH$62,_xlpm.p),_xlpm.s,INDEX($BJ$15:$BJ$62,_xlpm.p),_xlpm.q,N(AO530)/_xlpm.f,IF(_xlpm.q&gt;=_xlpm.s,ROUND(_xlpm.q,1)&amp;" "&amp;U530&amp;" = "&amp;ROUND(_xlpm.q*_xlpm.f,1)&amp;" "&amp;_xlpm.u,ROUND(_xlpm.q,1)&amp;" "&amp;U530)),""),""))))</f>
        <v>0</v>
      </c>
      <c r="AR530" s="1259"/>
      <c r="AS530" s="1241">
        <f t="shared" si="210"/>
        <v>0</v>
      </c>
      <c r="AT530" s="1242" t="str">
        <f t="shared" si="204"/>
        <v/>
      </c>
      <c r="AU530" s="1245">
        <f t="shared" si="207"/>
        <v>0</v>
      </c>
      <c r="AV530" s="1246" t="str">
        <f t="shared" si="205"/>
        <v/>
      </c>
      <c r="AW530" s="1247"/>
      <c r="AX530" s="1248">
        <f t="shared" si="198"/>
        <v>0</v>
      </c>
      <c r="AY530" s="1249" t="str">
        <f t="shared" si="211"/>
        <v/>
      </c>
      <c r="AZ530" s="276" t="s">
        <v>22</v>
      </c>
      <c r="BA530" s="1221">
        <f t="shared" si="199"/>
        <v>0</v>
      </c>
      <c r="BB530" s="1222">
        <f t="shared" si="206"/>
        <v>0</v>
      </c>
      <c r="BC530"/>
      <c r="BD530" s="877"/>
      <c r="BE530" s="877"/>
      <c r="BF530" s="877"/>
      <c r="BG530" s="877"/>
      <c r="BH530" s="877"/>
      <c r="BI530" s="877"/>
      <c r="BJ530" s="877"/>
      <c r="BK530" s="877"/>
      <c r="BR530" s="1153" t="str">
        <f t="shared" si="215"/>
        <v>►</v>
      </c>
      <c r="BS530" s="1024"/>
      <c r="BT530" s="1024"/>
      <c r="BU530" s="1024"/>
      <c r="BV530" s="1024"/>
      <c r="BW530" s="1024"/>
      <c r="CW530" s="3">
        <v>1</v>
      </c>
    </row>
    <row r="531" spans="12:101" ht="21" customHeight="1">
      <c r="L531" s="120" t="s">
        <v>16</v>
      </c>
      <c r="M531" s="34"/>
      <c r="N531" s="35"/>
      <c r="O531" s="34"/>
      <c r="P531" s="36"/>
      <c r="Q531" s="105"/>
      <c r="R531" s="125"/>
      <c r="S531" s="107"/>
      <c r="T531" s="108"/>
      <c r="U531" s="1290"/>
      <c r="W531" s="111"/>
      <c r="X531" s="112"/>
      <c r="Y531" s="122"/>
      <c r="Z531" s="114"/>
      <c r="AA531" s="127"/>
      <c r="AB531" s="116"/>
      <c r="AC531" s="139"/>
      <c r="AD531" s="1230" t="str">
        <f t="shared" si="209"/>
        <v>►</v>
      </c>
      <c r="AE531" s="1231" t="str">
        <f t="shared" si="214"/>
        <v/>
      </c>
      <c r="AF531" s="1232">
        <f t="shared" si="195"/>
        <v>0</v>
      </c>
      <c r="AG531" s="1252">
        <f t="shared" si="200"/>
        <v>0</v>
      </c>
      <c r="AH531" s="1234">
        <f t="shared" si="201"/>
        <v>0</v>
      </c>
      <c r="AI531" s="1235">
        <f t="shared" si="202"/>
        <v>0</v>
      </c>
      <c r="AJ531" s="1235">
        <f t="shared" si="212"/>
        <v>0</v>
      </c>
      <c r="AK531" s="1253">
        <f t="shared" si="196"/>
        <v>0</v>
      </c>
      <c r="AL531" s="1254">
        <f t="shared" si="213"/>
        <v>0</v>
      </c>
      <c r="AM531" s="1268"/>
      <c r="AN531" s="1255" t="str">
        <f t="shared" si="208"/>
        <v/>
      </c>
      <c r="AO531" s="1256">
        <f t="shared" si="203"/>
        <v>0</v>
      </c>
      <c r="AP531" s="1257">
        <f t="shared" si="197"/>
        <v>0</v>
      </c>
      <c r="AQ531" s="1271" cm="1">
        <f t="array" ref="AQ531">IF(AF531&lt;&gt;1,0,IF(OR(AO531="",N(AO531)&lt;=0.000000001),"",IF(OR(AI531="",N(AI531)&lt;=0.000000001),0,IF(ISNUMBER(AO531),IFERROR(_xlfn.LET(_xlpm.r,_xlfn.XLOOKUP(U531,$BD$15:$BD$62,ROW($BD$15:$BD$62),_xlfn.XLOOKUP(U531,$BE$15:$BE$62,ROW($BE$15:$BE$62),_xlfn.XLOOKUP(U531,$BF$15:$BF$62,ROW($BF$15:$BF$62),""))),_xlpm.p,_xlpm.r-MIN(ROW($BD$15:$BD$62))+1,_xlpm.f,INDEX($BG$15:$BG$62,_xlpm.p),_xlpm.u,INDEX($BH$15:$BH$62,_xlpm.p),_xlpm.s,INDEX($BJ$15:$BJ$62,_xlpm.p),_xlpm.q,N(AO531)/_xlpm.f,IF(_xlpm.q&gt;=_xlpm.s,ROUND(_xlpm.q,1)&amp;" "&amp;U531&amp;" = "&amp;ROUND(_xlpm.q*_xlpm.f,1)&amp;" "&amp;_xlpm.u,ROUND(_xlpm.q,1)&amp;" "&amp;U531)),""),""))))</f>
        <v>0</v>
      </c>
      <c r="AR531" s="1259"/>
      <c r="AS531" s="1256">
        <f t="shared" si="210"/>
        <v>0</v>
      </c>
      <c r="AT531" s="1257" t="str">
        <f t="shared" si="204"/>
        <v/>
      </c>
      <c r="AU531" s="1260">
        <f t="shared" si="207"/>
        <v>0</v>
      </c>
      <c r="AV531" s="1261" t="str">
        <f t="shared" si="205"/>
        <v/>
      </c>
      <c r="AW531" s="1247"/>
      <c r="AX531" s="1262">
        <f t="shared" si="198"/>
        <v>0</v>
      </c>
      <c r="AY531" s="1249" t="str">
        <f t="shared" si="211"/>
        <v/>
      </c>
      <c r="AZ531" s="276" t="s">
        <v>22</v>
      </c>
      <c r="BA531" s="1221">
        <f t="shared" si="199"/>
        <v>0</v>
      </c>
      <c r="BB531" s="1222">
        <f t="shared" si="206"/>
        <v>0</v>
      </c>
      <c r="BC531"/>
      <c r="BD531" s="877"/>
      <c r="BE531" s="877"/>
      <c r="BF531" s="877"/>
      <c r="BG531" s="877"/>
      <c r="BH531" s="877"/>
      <c r="BI531" s="877"/>
      <c r="BJ531" s="877"/>
      <c r="BK531" s="877"/>
      <c r="BR531" s="1153" t="str">
        <f t="shared" si="215"/>
        <v>►</v>
      </c>
      <c r="BS531" s="1024"/>
      <c r="BT531" s="1024"/>
      <c r="BU531" s="1024"/>
      <c r="BV531" s="1024"/>
      <c r="BW531" s="1024"/>
      <c r="CW531" s="3">
        <v>1</v>
      </c>
    </row>
    <row r="532" spans="12:101" ht="21" customHeight="1">
      <c r="L532" s="120" t="s">
        <v>16</v>
      </c>
      <c r="M532" s="34"/>
      <c r="N532" s="35"/>
      <c r="O532" s="34"/>
      <c r="P532" s="36"/>
      <c r="Q532" s="105"/>
      <c r="R532" s="125"/>
      <c r="S532" s="107"/>
      <c r="T532" s="108"/>
      <c r="U532" s="1290"/>
      <c r="W532" s="111"/>
      <c r="X532" s="112"/>
      <c r="Y532" s="122"/>
      <c r="Z532" s="114"/>
      <c r="AA532" s="127"/>
      <c r="AB532" s="116"/>
      <c r="AC532" s="139"/>
      <c r="AD532" s="1230" t="str">
        <f t="shared" si="209"/>
        <v>►</v>
      </c>
      <c r="AE532" s="1231" t="str">
        <f t="shared" si="214"/>
        <v/>
      </c>
      <c r="AF532" s="1232">
        <f t="shared" si="195"/>
        <v>0</v>
      </c>
      <c r="AG532" s="1252">
        <f t="shared" si="200"/>
        <v>0</v>
      </c>
      <c r="AH532" s="1234">
        <f t="shared" si="201"/>
        <v>0</v>
      </c>
      <c r="AI532" s="1235">
        <f t="shared" si="202"/>
        <v>0</v>
      </c>
      <c r="AJ532" s="1235">
        <f t="shared" si="212"/>
        <v>0</v>
      </c>
      <c r="AK532" s="1237">
        <f t="shared" si="196"/>
        <v>0</v>
      </c>
      <c r="AL532" s="1238">
        <f t="shared" si="213"/>
        <v>0</v>
      </c>
      <c r="AM532" s="1268"/>
      <c r="AN532" s="1240" t="str">
        <f t="shared" si="208"/>
        <v/>
      </c>
      <c r="AO532" s="1241">
        <f t="shared" si="203"/>
        <v>0</v>
      </c>
      <c r="AP532" s="1242">
        <f t="shared" si="197"/>
        <v>0</v>
      </c>
      <c r="AQ532" s="1269" cm="1">
        <f t="array" ref="AQ532">IF(AF532&lt;&gt;1,0,IF(OR(AO532="",N(AO532)&lt;=0.000000001),"",IF(OR(AI532="",N(AI532)&lt;=0.000000001),0,IF(ISNUMBER(AO532),IFERROR(_xlfn.LET(_xlpm.r,_xlfn.XLOOKUP(U532,$BD$15:$BD$62,ROW($BD$15:$BD$62),_xlfn.XLOOKUP(U532,$BE$15:$BE$62,ROW($BE$15:$BE$62),_xlfn.XLOOKUP(U532,$BF$15:$BF$62,ROW($BF$15:$BF$62),""))),_xlpm.p,_xlpm.r-MIN(ROW($BD$15:$BD$62))+1,_xlpm.f,INDEX($BG$15:$BG$62,_xlpm.p),_xlpm.u,INDEX($BH$15:$BH$62,_xlpm.p),_xlpm.s,INDEX($BJ$15:$BJ$62,_xlpm.p),_xlpm.q,N(AO532)/_xlpm.f,IF(_xlpm.q&gt;=_xlpm.s,ROUND(_xlpm.q,1)&amp;" "&amp;U532&amp;" = "&amp;ROUND(_xlpm.q*_xlpm.f,1)&amp;" "&amp;_xlpm.u,ROUND(_xlpm.q,1)&amp;" "&amp;U532)),""),""))))</f>
        <v>0</v>
      </c>
      <c r="AR532" s="1259"/>
      <c r="AS532" s="1241">
        <f t="shared" si="210"/>
        <v>0</v>
      </c>
      <c r="AT532" s="1242" t="str">
        <f t="shared" si="204"/>
        <v/>
      </c>
      <c r="AU532" s="1245">
        <f t="shared" si="207"/>
        <v>0</v>
      </c>
      <c r="AV532" s="1246" t="str">
        <f t="shared" si="205"/>
        <v/>
      </c>
      <c r="AW532" s="1247"/>
      <c r="AX532" s="1248">
        <f t="shared" si="198"/>
        <v>0</v>
      </c>
      <c r="AY532" s="1249" t="str">
        <f t="shared" si="211"/>
        <v/>
      </c>
      <c r="AZ532" s="276" t="s">
        <v>22</v>
      </c>
      <c r="BA532" s="1221">
        <f t="shared" si="199"/>
        <v>0</v>
      </c>
      <c r="BB532" s="1222">
        <f t="shared" si="206"/>
        <v>0</v>
      </c>
      <c r="BC532"/>
      <c r="BD532" s="877"/>
      <c r="BE532" s="877"/>
      <c r="BF532" s="877"/>
      <c r="BG532" s="877"/>
      <c r="BH532" s="877"/>
      <c r="BI532" s="877"/>
      <c r="BJ532" s="877"/>
      <c r="BK532" s="877"/>
      <c r="BR532" s="1153" t="str">
        <f t="shared" si="215"/>
        <v>►</v>
      </c>
      <c r="BS532" s="1024"/>
      <c r="BT532" s="1024"/>
      <c r="BU532" s="1024"/>
      <c r="BV532" s="1024"/>
      <c r="BW532" s="1024"/>
      <c r="CW532" s="3">
        <v>1</v>
      </c>
    </row>
    <row r="533" spans="12:101" ht="21" customHeight="1">
      <c r="L533" s="120" t="s">
        <v>16</v>
      </c>
      <c r="M533" s="34"/>
      <c r="N533" s="35"/>
      <c r="O533" s="34"/>
      <c r="P533" s="36"/>
      <c r="Q533" s="105"/>
      <c r="R533" s="125"/>
      <c r="S533" s="107"/>
      <c r="T533" s="108"/>
      <c r="U533" s="1290"/>
      <c r="W533" s="111"/>
      <c r="X533" s="112"/>
      <c r="Y533" s="122"/>
      <c r="Z533" s="114"/>
      <c r="AA533" s="127"/>
      <c r="AB533" s="116"/>
      <c r="AC533" s="139"/>
      <c r="AD533" s="1230" t="str">
        <f t="shared" si="209"/>
        <v>►</v>
      </c>
      <c r="AE533" s="1231" t="str">
        <f t="shared" si="214"/>
        <v/>
      </c>
      <c r="AF533" s="1232">
        <f t="shared" si="195"/>
        <v>0</v>
      </c>
      <c r="AG533" s="1252">
        <f t="shared" si="200"/>
        <v>0</v>
      </c>
      <c r="AH533" s="1234">
        <f t="shared" si="201"/>
        <v>0</v>
      </c>
      <c r="AI533" s="1235">
        <f t="shared" si="202"/>
        <v>0</v>
      </c>
      <c r="AJ533" s="1235">
        <f t="shared" si="212"/>
        <v>0</v>
      </c>
      <c r="AK533" s="1253">
        <f t="shared" si="196"/>
        <v>0</v>
      </c>
      <c r="AL533" s="1254">
        <f t="shared" si="213"/>
        <v>0</v>
      </c>
      <c r="AM533" s="1268"/>
      <c r="AN533" s="1255" t="str">
        <f t="shared" si="208"/>
        <v/>
      </c>
      <c r="AO533" s="1256">
        <f t="shared" si="203"/>
        <v>0</v>
      </c>
      <c r="AP533" s="1257">
        <f t="shared" si="197"/>
        <v>0</v>
      </c>
      <c r="AQ533" s="1271" cm="1">
        <f t="array" ref="AQ533">IF(AF533&lt;&gt;1,0,IF(OR(AO533="",N(AO533)&lt;=0.000000001),"",IF(OR(AI533="",N(AI533)&lt;=0.000000001),0,IF(ISNUMBER(AO533),IFERROR(_xlfn.LET(_xlpm.r,_xlfn.XLOOKUP(U533,$BD$15:$BD$62,ROW($BD$15:$BD$62),_xlfn.XLOOKUP(U533,$BE$15:$BE$62,ROW($BE$15:$BE$62),_xlfn.XLOOKUP(U533,$BF$15:$BF$62,ROW($BF$15:$BF$62),""))),_xlpm.p,_xlpm.r-MIN(ROW($BD$15:$BD$62))+1,_xlpm.f,INDEX($BG$15:$BG$62,_xlpm.p),_xlpm.u,INDEX($BH$15:$BH$62,_xlpm.p),_xlpm.s,INDEX($BJ$15:$BJ$62,_xlpm.p),_xlpm.q,N(AO533)/_xlpm.f,IF(_xlpm.q&gt;=_xlpm.s,ROUND(_xlpm.q,1)&amp;" "&amp;U533&amp;" = "&amp;ROUND(_xlpm.q*_xlpm.f,1)&amp;" "&amp;_xlpm.u,ROUND(_xlpm.q,1)&amp;" "&amp;U533)),""),""))))</f>
        <v>0</v>
      </c>
      <c r="AR533" s="1259"/>
      <c r="AS533" s="1256">
        <f t="shared" si="210"/>
        <v>0</v>
      </c>
      <c r="AT533" s="1257" t="str">
        <f t="shared" si="204"/>
        <v/>
      </c>
      <c r="AU533" s="1260">
        <f t="shared" si="207"/>
        <v>0</v>
      </c>
      <c r="AV533" s="1261" t="str">
        <f t="shared" si="205"/>
        <v/>
      </c>
      <c r="AW533" s="1247"/>
      <c r="AX533" s="1262">
        <f t="shared" si="198"/>
        <v>0</v>
      </c>
      <c r="AY533" s="1249" t="str">
        <f t="shared" si="211"/>
        <v/>
      </c>
      <c r="AZ533" s="276" t="s">
        <v>22</v>
      </c>
      <c r="BA533" s="1221">
        <f t="shared" si="199"/>
        <v>0</v>
      </c>
      <c r="BB533" s="1222">
        <f t="shared" si="206"/>
        <v>0</v>
      </c>
      <c r="BC533"/>
      <c r="BD533" s="877"/>
      <c r="BE533" s="877"/>
      <c r="BF533" s="877"/>
      <c r="BG533" s="877"/>
      <c r="BH533" s="877"/>
      <c r="BI533" s="877"/>
      <c r="BJ533" s="877"/>
      <c r="BK533" s="877"/>
      <c r="BR533" s="1153" t="str">
        <f t="shared" si="215"/>
        <v>►</v>
      </c>
      <c r="BS533" s="1024"/>
      <c r="BT533" s="1024"/>
      <c r="BU533" s="1024"/>
      <c r="BV533" s="1024"/>
      <c r="BW533" s="1024"/>
      <c r="CW533" s="3">
        <v>1</v>
      </c>
    </row>
    <row r="534" spans="12:101" ht="21" customHeight="1">
      <c r="L534" s="120" t="s">
        <v>16</v>
      </c>
      <c r="M534" s="34"/>
      <c r="N534" s="35"/>
      <c r="O534" s="34"/>
      <c r="P534" s="36"/>
      <c r="Q534" s="105"/>
      <c r="R534" s="125"/>
      <c r="S534" s="107"/>
      <c r="T534" s="108"/>
      <c r="U534" s="1290"/>
      <c r="W534" s="111"/>
      <c r="X534" s="112"/>
      <c r="Y534" s="122"/>
      <c r="Z534" s="114"/>
      <c r="AA534" s="127"/>
      <c r="AB534" s="116"/>
      <c r="AC534" s="139"/>
      <c r="AD534" s="1230" t="str">
        <f t="shared" si="209"/>
        <v>►</v>
      </c>
      <c r="AE534" s="1231" t="str">
        <f t="shared" si="214"/>
        <v/>
      </c>
      <c r="AF534" s="1232">
        <f t="shared" ref="AF534:AF549" si="216">N(AND(L534="A", COUNTIF($BD$15:$BF$62, TRIM(U534))&gt;0))</f>
        <v>0</v>
      </c>
      <c r="AG534" s="1252">
        <f t="shared" si="200"/>
        <v>0</v>
      </c>
      <c r="AH534" s="1234">
        <f t="shared" si="201"/>
        <v>0</v>
      </c>
      <c r="AI534" s="1235">
        <f t="shared" si="202"/>
        <v>0</v>
      </c>
      <c r="AJ534" s="1235">
        <f t="shared" si="212"/>
        <v>0</v>
      </c>
      <c r="AK534" s="1237">
        <f t="shared" ref="AK534:AK549" si="217">IF(AI534&gt;0,AM$9,0)</f>
        <v>0</v>
      </c>
      <c r="AL534" s="1238">
        <f t="shared" si="213"/>
        <v>0</v>
      </c>
      <c r="AM534" s="1268"/>
      <c r="AN534" s="1240" t="str">
        <f t="shared" si="208"/>
        <v/>
      </c>
      <c r="AO534" s="1241">
        <f t="shared" si="203"/>
        <v>0</v>
      </c>
      <c r="AP534" s="1242">
        <f t="shared" ref="AP534:AP549" si="218">IF(AF534=1,IF(OR(AO534="",N(AO534)&lt;=0.000000001),"",_xlfn.XLOOKUP(U534,$BD$15:$BD$62,$BH$15:$BH$62,_xlfn.XLOOKUP(U534,$BE$15:$BE$62,$BH$15:$BH$62,_xlfn.XLOOKUP(U534,$BF$15:$BF$62,$BH$15:$BH$62,"")))),0)</f>
        <v>0</v>
      </c>
      <c r="AQ534" s="1269" cm="1">
        <f t="array" ref="AQ534">IF(AF534&lt;&gt;1,0,IF(OR(AO534="",N(AO534)&lt;=0.000000001),"",IF(OR(AI534="",N(AI534)&lt;=0.000000001),0,IF(ISNUMBER(AO534),IFERROR(_xlfn.LET(_xlpm.r,_xlfn.XLOOKUP(U534,$BD$15:$BD$62,ROW($BD$15:$BD$62),_xlfn.XLOOKUP(U534,$BE$15:$BE$62,ROW($BE$15:$BE$62),_xlfn.XLOOKUP(U534,$BF$15:$BF$62,ROW($BF$15:$BF$62),""))),_xlpm.p,_xlpm.r-MIN(ROW($BD$15:$BD$62))+1,_xlpm.f,INDEX($BG$15:$BG$62,_xlpm.p),_xlpm.u,INDEX($BH$15:$BH$62,_xlpm.p),_xlpm.s,INDEX($BJ$15:$BJ$62,_xlpm.p),_xlpm.q,N(AO534)/_xlpm.f,IF(_xlpm.q&gt;=_xlpm.s,ROUND(_xlpm.q,1)&amp;" "&amp;U534&amp;" = "&amp;ROUND(_xlpm.q*_xlpm.f,1)&amp;" "&amp;_xlpm.u,ROUND(_xlpm.q,1)&amp;" "&amp;U534)),""),""))))</f>
        <v>0</v>
      </c>
      <c r="AR534" s="1259"/>
      <c r="AS534" s="1241">
        <f t="shared" si="210"/>
        <v>0</v>
      </c>
      <c r="AT534" s="1242" t="str">
        <f t="shared" si="204"/>
        <v/>
      </c>
      <c r="AU534" s="1245">
        <f t="shared" si="207"/>
        <v>0</v>
      </c>
      <c r="AV534" s="1246" t="str">
        <f t="shared" si="205"/>
        <v/>
      </c>
      <c r="AW534" s="1247"/>
      <c r="AX534" s="1248">
        <f t="shared" ref="AX534:AX549" si="219">IF(AI534=0,0,IF(OR(ISBLANK(AW534),ISTEXT(AU534)),0,(IF(AO534=0,Q534,AO534)*AW534)))</f>
        <v>0</v>
      </c>
      <c r="AY534" s="1249" t="str">
        <f t="shared" si="211"/>
        <v/>
      </c>
      <c r="AZ534" s="276" t="s">
        <v>22</v>
      </c>
      <c r="BA534" s="1221">
        <f t="shared" ref="BA534:BA549" si="220">IFERROR(_xlfn.LET(_xlpm.EPS,0.000000001,_xlpm.b,Q534/AI534,IF(ISNUMBER(AM534),_xlpm.b*AM534,IF(OR(ISBLANK(AM534),AM534=""),_xlpm.b*AK534,IF(AND(BB534=0,ISNUMBER(Q534)),_xlpm.b/AK534,0)))),0)</f>
        <v>0</v>
      </c>
      <c r="BB534" s="1222">
        <f t="shared" si="206"/>
        <v>0</v>
      </c>
      <c r="BC534"/>
      <c r="BD534" s="877"/>
      <c r="BE534" s="877"/>
      <c r="BF534" s="877"/>
      <c r="BG534" s="877"/>
      <c r="BH534" s="877"/>
      <c r="BI534" s="877"/>
      <c r="BJ534" s="877"/>
      <c r="BK534" s="877"/>
      <c r="BR534" s="1153" t="str">
        <f t="shared" si="215"/>
        <v>►</v>
      </c>
      <c r="BS534" s="1024"/>
      <c r="BT534" s="1024"/>
      <c r="BU534" s="1024"/>
      <c r="BV534" s="1024"/>
      <c r="BW534" s="1024"/>
      <c r="CW534" s="3">
        <v>1</v>
      </c>
    </row>
    <row r="535" spans="12:101" ht="21" customHeight="1">
      <c r="L535" s="120" t="s">
        <v>16</v>
      </c>
      <c r="M535" s="34"/>
      <c r="N535" s="35"/>
      <c r="O535" s="34"/>
      <c r="P535" s="36"/>
      <c r="Q535" s="105"/>
      <c r="R535" s="125"/>
      <c r="S535" s="107"/>
      <c r="T535" s="108"/>
      <c r="U535" s="1290"/>
      <c r="W535" s="111"/>
      <c r="X535" s="112"/>
      <c r="Y535" s="122"/>
      <c r="Z535" s="114"/>
      <c r="AA535" s="127"/>
      <c r="AB535" s="116"/>
      <c r="AC535" s="139"/>
      <c r="AD535" s="1230" t="str">
        <f t="shared" si="209"/>
        <v>►</v>
      </c>
      <c r="AE535" s="1231" t="str">
        <f t="shared" si="214"/>
        <v/>
      </c>
      <c r="AF535" s="1232">
        <f t="shared" si="216"/>
        <v>0</v>
      </c>
      <c r="AG535" s="1252">
        <f t="shared" ref="AG535:AG549" si="221">IF(AF535=1,Z535,0)</f>
        <v>0</v>
      </c>
      <c r="AH535" s="1234">
        <f t="shared" ref="AH535:AH549" si="222">IF(AF535=1,IF(AG535&gt;0,"Kg",0),0)</f>
        <v>0</v>
      </c>
      <c r="AI535" s="1235">
        <f t="shared" ref="AI535:AI549" si="223">IF(AF535=1,N535,0)</f>
        <v>0</v>
      </c>
      <c r="AJ535" s="1235">
        <f t="shared" si="212"/>
        <v>0</v>
      </c>
      <c r="AK535" s="1253">
        <f t="shared" si="217"/>
        <v>0</v>
      </c>
      <c r="AL535" s="1254">
        <f t="shared" si="213"/>
        <v>0</v>
      </c>
      <c r="AM535" s="1268"/>
      <c r="AN535" s="1255" t="str">
        <f t="shared" si="208"/>
        <v/>
      </c>
      <c r="AO535" s="1256">
        <f t="shared" ref="AO535:AO549" si="224">IF(TRIM(AH535)&lt;&gt;"Kg",0,N(AG535)*N(BB535))</f>
        <v>0</v>
      </c>
      <c r="AP535" s="1257">
        <f t="shared" si="218"/>
        <v>0</v>
      </c>
      <c r="AQ535" s="1271" cm="1">
        <f t="array" ref="AQ535">IF(AF535&lt;&gt;1,0,IF(OR(AO535="",N(AO535)&lt;=0.000000001),"",IF(OR(AI535="",N(AI535)&lt;=0.000000001),0,IF(ISNUMBER(AO535),IFERROR(_xlfn.LET(_xlpm.r,_xlfn.XLOOKUP(U535,$BD$15:$BD$62,ROW($BD$15:$BD$62),_xlfn.XLOOKUP(U535,$BE$15:$BE$62,ROW($BE$15:$BE$62),_xlfn.XLOOKUP(U535,$BF$15:$BF$62,ROW($BF$15:$BF$62),""))),_xlpm.p,_xlpm.r-MIN(ROW($BD$15:$BD$62))+1,_xlpm.f,INDEX($BG$15:$BG$62,_xlpm.p),_xlpm.u,INDEX($BH$15:$BH$62,_xlpm.p),_xlpm.s,INDEX($BJ$15:$BJ$62,_xlpm.p),_xlpm.q,N(AO535)/_xlpm.f,IF(_xlpm.q&gt;=_xlpm.s,ROUND(_xlpm.q,1)&amp;" "&amp;U535&amp;" = "&amp;ROUND(_xlpm.q*_xlpm.f,1)&amp;" "&amp;_xlpm.u,ROUND(_xlpm.q,1)&amp;" "&amp;U535)),""),""))))</f>
        <v>0</v>
      </c>
      <c r="AR535" s="1259"/>
      <c r="AS535" s="1256">
        <f t="shared" si="210"/>
        <v>0</v>
      </c>
      <c r="AT535" s="1257" t="str">
        <f t="shared" ref="AT535:AT549" si="225">IF(AF535=1,AP535,"")</f>
        <v/>
      </c>
      <c r="AU535" s="1260">
        <f t="shared" si="207"/>
        <v>0</v>
      </c>
      <c r="AV535" s="1261" t="str">
        <f t="shared" ref="AV535:AV549" si="226">IF(AF535=1,IF(N(AU535)&gt;0.000000001,R535,""),"")</f>
        <v/>
      </c>
      <c r="AW535" s="1247"/>
      <c r="AX535" s="1262">
        <f t="shared" si="219"/>
        <v>0</v>
      </c>
      <c r="AY535" s="1249" t="str">
        <f t="shared" si="211"/>
        <v/>
      </c>
      <c r="AZ535" s="276" t="s">
        <v>22</v>
      </c>
      <c r="BA535" s="1221">
        <f t="shared" si="220"/>
        <v>0</v>
      </c>
      <c r="BB535" s="1222">
        <f t="shared" si="206"/>
        <v>0</v>
      </c>
      <c r="BC535"/>
      <c r="BD535" s="877"/>
      <c r="BE535" s="877"/>
      <c r="BF535" s="877"/>
      <c r="BG535" s="877"/>
      <c r="BH535" s="877"/>
      <c r="BI535" s="877"/>
      <c r="BJ535" s="877"/>
      <c r="BK535" s="877"/>
      <c r="BR535" s="1153" t="str">
        <f t="shared" si="215"/>
        <v>►</v>
      </c>
      <c r="BS535" s="1024"/>
      <c r="BT535" s="1024"/>
      <c r="BU535" s="1024"/>
      <c r="BV535" s="1024"/>
      <c r="BW535" s="1024"/>
      <c r="CW535" s="3">
        <v>1</v>
      </c>
    </row>
    <row r="536" spans="12:101" ht="21" customHeight="1">
      <c r="L536" s="120" t="s">
        <v>16</v>
      </c>
      <c r="M536" s="34"/>
      <c r="N536" s="35"/>
      <c r="O536" s="34"/>
      <c r="P536" s="36"/>
      <c r="Q536" s="105"/>
      <c r="R536" s="125"/>
      <c r="S536" s="107"/>
      <c r="T536" s="108"/>
      <c r="U536" s="1290"/>
      <c r="W536" s="111"/>
      <c r="X536" s="112"/>
      <c r="Y536" s="122"/>
      <c r="Z536" s="114"/>
      <c r="AA536" s="127"/>
      <c r="AB536" s="116"/>
      <c r="AC536" s="139"/>
      <c r="AD536" s="1230" t="str">
        <f t="shared" si="209"/>
        <v>►</v>
      </c>
      <c r="AE536" s="1231" t="str">
        <f t="shared" si="214"/>
        <v/>
      </c>
      <c r="AF536" s="1232">
        <f t="shared" si="216"/>
        <v>0</v>
      </c>
      <c r="AG536" s="1252">
        <f t="shared" si="221"/>
        <v>0</v>
      </c>
      <c r="AH536" s="1234">
        <f t="shared" si="222"/>
        <v>0</v>
      </c>
      <c r="AI536" s="1235">
        <f t="shared" si="223"/>
        <v>0</v>
      </c>
      <c r="AJ536" s="1235">
        <f t="shared" si="212"/>
        <v>0</v>
      </c>
      <c r="AK536" s="1237">
        <f t="shared" si="217"/>
        <v>0</v>
      </c>
      <c r="AL536" s="1238">
        <f t="shared" si="213"/>
        <v>0</v>
      </c>
      <c r="AM536" s="1268"/>
      <c r="AN536" s="1240" t="str">
        <f t="shared" si="208"/>
        <v/>
      </c>
      <c r="AO536" s="1241">
        <f t="shared" si="224"/>
        <v>0</v>
      </c>
      <c r="AP536" s="1242">
        <f t="shared" si="218"/>
        <v>0</v>
      </c>
      <c r="AQ536" s="1269" cm="1">
        <f t="array" ref="AQ536">IF(AF536&lt;&gt;1,0,IF(OR(AO536="",N(AO536)&lt;=0.000000001),"",IF(OR(AI536="",N(AI536)&lt;=0.000000001),0,IF(ISNUMBER(AO536),IFERROR(_xlfn.LET(_xlpm.r,_xlfn.XLOOKUP(U536,$BD$15:$BD$62,ROW($BD$15:$BD$62),_xlfn.XLOOKUP(U536,$BE$15:$BE$62,ROW($BE$15:$BE$62),_xlfn.XLOOKUP(U536,$BF$15:$BF$62,ROW($BF$15:$BF$62),""))),_xlpm.p,_xlpm.r-MIN(ROW($BD$15:$BD$62))+1,_xlpm.f,INDEX($BG$15:$BG$62,_xlpm.p),_xlpm.u,INDEX($BH$15:$BH$62,_xlpm.p),_xlpm.s,INDEX($BJ$15:$BJ$62,_xlpm.p),_xlpm.q,N(AO536)/_xlpm.f,IF(_xlpm.q&gt;=_xlpm.s,ROUND(_xlpm.q,1)&amp;" "&amp;U536&amp;" = "&amp;ROUND(_xlpm.q*_xlpm.f,1)&amp;" "&amp;_xlpm.u,ROUND(_xlpm.q,1)&amp;" "&amp;U536)),""),""))))</f>
        <v>0</v>
      </c>
      <c r="AR536" s="1259"/>
      <c r="AS536" s="1241">
        <f t="shared" si="210"/>
        <v>0</v>
      </c>
      <c r="AT536" s="1242" t="str">
        <f t="shared" si="225"/>
        <v/>
      </c>
      <c r="AU536" s="1245">
        <f t="shared" ref="AU536:AU549" si="227">_xlfn.LET(_xlpm.EPS,0.000000001,IF(ISNUMBER(BA536),IF(ABS(BA536)&lt;=_xlpm.EPS,0,BA536),0))</f>
        <v>0</v>
      </c>
      <c r="AV536" s="1246" t="str">
        <f t="shared" si="226"/>
        <v/>
      </c>
      <c r="AW536" s="1247"/>
      <c r="AX536" s="1248">
        <f t="shared" si="219"/>
        <v>0</v>
      </c>
      <c r="AY536" s="1249" t="str">
        <f t="shared" si="211"/>
        <v/>
      </c>
      <c r="AZ536" s="276" t="s">
        <v>22</v>
      </c>
      <c r="BA536" s="1221">
        <f t="shared" si="220"/>
        <v>0</v>
      </c>
      <c r="BB536" s="1222">
        <f t="shared" si="206"/>
        <v>0</v>
      </c>
      <c r="BC536"/>
      <c r="BD536" s="877"/>
      <c r="BE536" s="877"/>
      <c r="BF536" s="877"/>
      <c r="BG536" s="877"/>
      <c r="BH536" s="877"/>
      <c r="BI536" s="877"/>
      <c r="BJ536" s="877"/>
      <c r="BK536" s="877"/>
      <c r="BR536" s="1153" t="str">
        <f t="shared" si="215"/>
        <v>►</v>
      </c>
      <c r="BS536" s="1024"/>
      <c r="BT536" s="1024"/>
      <c r="BU536" s="1024"/>
      <c r="BV536" s="1024"/>
      <c r="BW536" s="1024"/>
      <c r="CW536" s="3">
        <v>1</v>
      </c>
    </row>
    <row r="537" spans="12:101" ht="21" customHeight="1">
      <c r="L537" s="120" t="s">
        <v>16</v>
      </c>
      <c r="M537" s="34"/>
      <c r="N537" s="35"/>
      <c r="O537" s="34"/>
      <c r="P537" s="36"/>
      <c r="Q537" s="105"/>
      <c r="R537" s="125"/>
      <c r="S537" s="107"/>
      <c r="T537" s="108"/>
      <c r="U537" s="1290"/>
      <c r="W537" s="111"/>
      <c r="X537" s="112"/>
      <c r="Y537" s="122"/>
      <c r="Z537" s="114"/>
      <c r="AA537" s="127"/>
      <c r="AB537" s="116"/>
      <c r="AC537" s="139"/>
      <c r="AD537" s="1230" t="str">
        <f t="shared" si="209"/>
        <v>►</v>
      </c>
      <c r="AE537" s="1231" t="str">
        <f t="shared" si="214"/>
        <v/>
      </c>
      <c r="AF537" s="1232">
        <f t="shared" si="216"/>
        <v>0</v>
      </c>
      <c r="AG537" s="1252">
        <f t="shared" si="221"/>
        <v>0</v>
      </c>
      <c r="AH537" s="1234">
        <f t="shared" si="222"/>
        <v>0</v>
      </c>
      <c r="AI537" s="1235">
        <f t="shared" si="223"/>
        <v>0</v>
      </c>
      <c r="AJ537" s="1235">
        <f t="shared" si="212"/>
        <v>0</v>
      </c>
      <c r="AK537" s="1253">
        <f t="shared" si="217"/>
        <v>0</v>
      </c>
      <c r="AL537" s="1254">
        <f t="shared" si="213"/>
        <v>0</v>
      </c>
      <c r="AM537" s="1268"/>
      <c r="AN537" s="1255" t="str">
        <f t="shared" si="208"/>
        <v/>
      </c>
      <c r="AO537" s="1256">
        <f t="shared" si="224"/>
        <v>0</v>
      </c>
      <c r="AP537" s="1257">
        <f t="shared" si="218"/>
        <v>0</v>
      </c>
      <c r="AQ537" s="1271" cm="1">
        <f t="array" ref="AQ537">IF(AF537&lt;&gt;1,0,IF(OR(AO537="",N(AO537)&lt;=0.000000001),"",IF(OR(AI537="",N(AI537)&lt;=0.000000001),0,IF(ISNUMBER(AO537),IFERROR(_xlfn.LET(_xlpm.r,_xlfn.XLOOKUP(U537,$BD$15:$BD$62,ROW($BD$15:$BD$62),_xlfn.XLOOKUP(U537,$BE$15:$BE$62,ROW($BE$15:$BE$62),_xlfn.XLOOKUP(U537,$BF$15:$BF$62,ROW($BF$15:$BF$62),""))),_xlpm.p,_xlpm.r-MIN(ROW($BD$15:$BD$62))+1,_xlpm.f,INDEX($BG$15:$BG$62,_xlpm.p),_xlpm.u,INDEX($BH$15:$BH$62,_xlpm.p),_xlpm.s,INDEX($BJ$15:$BJ$62,_xlpm.p),_xlpm.q,N(AO537)/_xlpm.f,IF(_xlpm.q&gt;=_xlpm.s,ROUND(_xlpm.q,1)&amp;" "&amp;U537&amp;" = "&amp;ROUND(_xlpm.q*_xlpm.f,1)&amp;" "&amp;_xlpm.u,ROUND(_xlpm.q,1)&amp;" "&amp;U537)),""),""))))</f>
        <v>0</v>
      </c>
      <c r="AR537" s="1259"/>
      <c r="AS537" s="1256">
        <f t="shared" si="210"/>
        <v>0</v>
      </c>
      <c r="AT537" s="1257" t="str">
        <f t="shared" si="225"/>
        <v/>
      </c>
      <c r="AU537" s="1260">
        <f t="shared" si="227"/>
        <v>0</v>
      </c>
      <c r="AV537" s="1261" t="str">
        <f t="shared" si="226"/>
        <v/>
      </c>
      <c r="AW537" s="1247"/>
      <c r="AX537" s="1262">
        <f t="shared" si="219"/>
        <v>0</v>
      </c>
      <c r="AY537" s="1249" t="str">
        <f t="shared" si="211"/>
        <v/>
      </c>
      <c r="AZ537" s="276" t="s">
        <v>22</v>
      </c>
      <c r="BA537" s="1221">
        <f t="shared" si="220"/>
        <v>0</v>
      </c>
      <c r="BB537" s="1222">
        <f t="shared" ref="BB537:BB549" si="228">IF(AG537&gt;0,IFERROR(IF(OR(ISBLANK(AM537),AM537=""),AK537,AM537)/AI537,0),0)</f>
        <v>0</v>
      </c>
      <c r="BC537"/>
      <c r="BD537" s="877"/>
      <c r="BE537" s="877"/>
      <c r="BF537" s="877"/>
      <c r="BG537" s="877"/>
      <c r="BH537" s="877"/>
      <c r="BI537" s="877"/>
      <c r="BJ537" s="877"/>
      <c r="BK537" s="877"/>
      <c r="BR537" s="1153" t="str">
        <f t="shared" si="215"/>
        <v>►</v>
      </c>
      <c r="BS537" s="1024"/>
      <c r="BT537" s="1024"/>
      <c r="BU537" s="1024"/>
      <c r="BV537" s="1024"/>
      <c r="BW537" s="1024"/>
      <c r="CW537" s="3">
        <v>1</v>
      </c>
    </row>
    <row r="538" spans="12:101" ht="21" customHeight="1">
      <c r="L538" s="120" t="s">
        <v>16</v>
      </c>
      <c r="M538" s="34"/>
      <c r="N538" s="35"/>
      <c r="O538" s="34"/>
      <c r="P538" s="36"/>
      <c r="Q538" s="105"/>
      <c r="R538" s="125"/>
      <c r="S538" s="107"/>
      <c r="T538" s="108"/>
      <c r="U538" s="1290"/>
      <c r="W538" s="111"/>
      <c r="X538" s="112"/>
      <c r="Y538" s="122"/>
      <c r="Z538" s="114"/>
      <c r="AA538" s="127"/>
      <c r="AB538" s="116"/>
      <c r="AC538" s="139"/>
      <c r="AD538" s="1230" t="str">
        <f t="shared" si="209"/>
        <v>►</v>
      </c>
      <c r="AE538" s="1231" t="str">
        <f t="shared" si="214"/>
        <v/>
      </c>
      <c r="AF538" s="1232">
        <f t="shared" si="216"/>
        <v>0</v>
      </c>
      <c r="AG538" s="1252">
        <f t="shared" si="221"/>
        <v>0</v>
      </c>
      <c r="AH538" s="1234">
        <f t="shared" si="222"/>
        <v>0</v>
      </c>
      <c r="AI538" s="1235">
        <f t="shared" si="223"/>
        <v>0</v>
      </c>
      <c r="AJ538" s="1235">
        <f t="shared" si="212"/>
        <v>0</v>
      </c>
      <c r="AK538" s="1237">
        <f t="shared" si="217"/>
        <v>0</v>
      </c>
      <c r="AL538" s="1238">
        <f t="shared" si="213"/>
        <v>0</v>
      </c>
      <c r="AM538" s="1268"/>
      <c r="AN538" s="1240" t="str">
        <f t="shared" si="208"/>
        <v/>
      </c>
      <c r="AO538" s="1241">
        <f t="shared" si="224"/>
        <v>0</v>
      </c>
      <c r="AP538" s="1242">
        <f t="shared" si="218"/>
        <v>0</v>
      </c>
      <c r="AQ538" s="1269" cm="1">
        <f t="array" ref="AQ538">IF(AF538&lt;&gt;1,0,IF(OR(AO538="",N(AO538)&lt;=0.000000001),"",IF(OR(AI538="",N(AI538)&lt;=0.000000001),0,IF(ISNUMBER(AO538),IFERROR(_xlfn.LET(_xlpm.r,_xlfn.XLOOKUP(U538,$BD$15:$BD$62,ROW($BD$15:$BD$62),_xlfn.XLOOKUP(U538,$BE$15:$BE$62,ROW($BE$15:$BE$62),_xlfn.XLOOKUP(U538,$BF$15:$BF$62,ROW($BF$15:$BF$62),""))),_xlpm.p,_xlpm.r-MIN(ROW($BD$15:$BD$62))+1,_xlpm.f,INDEX($BG$15:$BG$62,_xlpm.p),_xlpm.u,INDEX($BH$15:$BH$62,_xlpm.p),_xlpm.s,INDEX($BJ$15:$BJ$62,_xlpm.p),_xlpm.q,N(AO538)/_xlpm.f,IF(_xlpm.q&gt;=_xlpm.s,ROUND(_xlpm.q,1)&amp;" "&amp;U538&amp;" = "&amp;ROUND(_xlpm.q*_xlpm.f,1)&amp;" "&amp;_xlpm.u,ROUND(_xlpm.q,1)&amp;" "&amp;U538)),""),""))))</f>
        <v>0</v>
      </c>
      <c r="AR538" s="1259"/>
      <c r="AS538" s="1241">
        <f t="shared" si="210"/>
        <v>0</v>
      </c>
      <c r="AT538" s="1242" t="str">
        <f t="shared" si="225"/>
        <v/>
      </c>
      <c r="AU538" s="1245">
        <f t="shared" si="227"/>
        <v>0</v>
      </c>
      <c r="AV538" s="1246" t="str">
        <f t="shared" si="226"/>
        <v/>
      </c>
      <c r="AW538" s="1247"/>
      <c r="AX538" s="1248">
        <f t="shared" si="219"/>
        <v>0</v>
      </c>
      <c r="AY538" s="1249" t="str">
        <f t="shared" si="211"/>
        <v/>
      </c>
      <c r="AZ538" s="276" t="s">
        <v>22</v>
      </c>
      <c r="BA538" s="1221">
        <f t="shared" si="220"/>
        <v>0</v>
      </c>
      <c r="BB538" s="1222">
        <f t="shared" si="228"/>
        <v>0</v>
      </c>
      <c r="BC538"/>
      <c r="BD538" s="877"/>
      <c r="BE538" s="877"/>
      <c r="BF538" s="877"/>
      <c r="BG538" s="877"/>
      <c r="BH538" s="877"/>
      <c r="BI538" s="877"/>
      <c r="BJ538" s="877"/>
      <c r="BK538" s="877"/>
      <c r="BR538" s="1153" t="str">
        <f t="shared" si="215"/>
        <v>►</v>
      </c>
      <c r="BS538" s="1024"/>
      <c r="BT538" s="1024"/>
      <c r="BU538" s="1024"/>
      <c r="BV538" s="1024"/>
      <c r="BW538" s="1024"/>
      <c r="CW538" s="3">
        <v>1</v>
      </c>
    </row>
    <row r="539" spans="12:101" ht="21" customHeight="1">
      <c r="L539" s="120" t="s">
        <v>16</v>
      </c>
      <c r="M539" s="34"/>
      <c r="N539" s="35"/>
      <c r="O539" s="34"/>
      <c r="P539" s="36"/>
      <c r="Q539" s="105"/>
      <c r="R539" s="125"/>
      <c r="S539" s="107"/>
      <c r="T539" s="108"/>
      <c r="U539" s="1290"/>
      <c r="W539" s="111"/>
      <c r="X539" s="112"/>
      <c r="Y539" s="122"/>
      <c r="Z539" s="114"/>
      <c r="AA539" s="127"/>
      <c r="AB539" s="116"/>
      <c r="AC539" s="139"/>
      <c r="AD539" s="1230" t="str">
        <f t="shared" si="209"/>
        <v>►</v>
      </c>
      <c r="AE539" s="1231" t="str">
        <f t="shared" si="214"/>
        <v/>
      </c>
      <c r="AF539" s="1232">
        <f t="shared" si="216"/>
        <v>0</v>
      </c>
      <c r="AG539" s="1252">
        <f t="shared" si="221"/>
        <v>0</v>
      </c>
      <c r="AH539" s="1234">
        <f t="shared" si="222"/>
        <v>0</v>
      </c>
      <c r="AI539" s="1235">
        <f t="shared" si="223"/>
        <v>0</v>
      </c>
      <c r="AJ539" s="1235">
        <f t="shared" si="212"/>
        <v>0</v>
      </c>
      <c r="AK539" s="1253">
        <f t="shared" si="217"/>
        <v>0</v>
      </c>
      <c r="AL539" s="1254">
        <f t="shared" si="213"/>
        <v>0</v>
      </c>
      <c r="AM539" s="1268"/>
      <c r="AN539" s="1255" t="str">
        <f t="shared" ref="AN539:AN549" si="229">IF(AM539&gt;0,AL539,"")</f>
        <v/>
      </c>
      <c r="AO539" s="1256">
        <f t="shared" si="224"/>
        <v>0</v>
      </c>
      <c r="AP539" s="1257">
        <f t="shared" si="218"/>
        <v>0</v>
      </c>
      <c r="AQ539" s="1271" cm="1">
        <f t="array" ref="AQ539">IF(AF539&lt;&gt;1,0,IF(OR(AO539="",N(AO539)&lt;=0.000000001),"",IF(OR(AI539="",N(AI539)&lt;=0.000000001),0,IF(ISNUMBER(AO539),IFERROR(_xlfn.LET(_xlpm.r,_xlfn.XLOOKUP(U539,$BD$15:$BD$62,ROW($BD$15:$BD$62),_xlfn.XLOOKUP(U539,$BE$15:$BE$62,ROW($BE$15:$BE$62),_xlfn.XLOOKUP(U539,$BF$15:$BF$62,ROW($BF$15:$BF$62),""))),_xlpm.p,_xlpm.r-MIN(ROW($BD$15:$BD$62))+1,_xlpm.f,INDEX($BG$15:$BG$62,_xlpm.p),_xlpm.u,INDEX($BH$15:$BH$62,_xlpm.p),_xlpm.s,INDEX($BJ$15:$BJ$62,_xlpm.p),_xlpm.q,N(AO539)/_xlpm.f,IF(_xlpm.q&gt;=_xlpm.s,ROUND(_xlpm.q,1)&amp;" "&amp;U539&amp;" = "&amp;ROUND(_xlpm.q*_xlpm.f,1)&amp;" "&amp;_xlpm.u,ROUND(_xlpm.q,1)&amp;" "&amp;U539)),""),""))))</f>
        <v>0</v>
      </c>
      <c r="AR539" s="1259"/>
      <c r="AS539" s="1256">
        <f t="shared" si="210"/>
        <v>0</v>
      </c>
      <c r="AT539" s="1257" t="str">
        <f t="shared" si="225"/>
        <v/>
      </c>
      <c r="AU539" s="1260">
        <f t="shared" si="227"/>
        <v>0</v>
      </c>
      <c r="AV539" s="1261" t="str">
        <f t="shared" si="226"/>
        <v/>
      </c>
      <c r="AW539" s="1247"/>
      <c r="AX539" s="1262">
        <f t="shared" si="219"/>
        <v>0</v>
      </c>
      <c r="AY539" s="1249" t="str">
        <f t="shared" si="211"/>
        <v/>
      </c>
      <c r="AZ539" s="276" t="s">
        <v>22</v>
      </c>
      <c r="BA539" s="1221">
        <f t="shared" si="220"/>
        <v>0</v>
      </c>
      <c r="BB539" s="1222">
        <f t="shared" si="228"/>
        <v>0</v>
      </c>
      <c r="BC539"/>
      <c r="BD539" s="877"/>
      <c r="BE539" s="877"/>
      <c r="BF539" s="877"/>
      <c r="BG539" s="877"/>
      <c r="BH539" s="877"/>
      <c r="BI539" s="877"/>
      <c r="BJ539" s="877"/>
      <c r="BK539" s="877"/>
      <c r="BR539" s="1153" t="str">
        <f t="shared" si="215"/>
        <v>►</v>
      </c>
      <c r="BS539" s="1024"/>
      <c r="BT539" s="1024"/>
      <c r="BU539" s="1024"/>
      <c r="BV539" s="1024"/>
      <c r="BW539" s="1024"/>
      <c r="CW539" s="3">
        <v>1</v>
      </c>
    </row>
    <row r="540" spans="12:101" ht="21" customHeight="1">
      <c r="L540" s="120" t="s">
        <v>16</v>
      </c>
      <c r="M540" s="34"/>
      <c r="N540" s="35"/>
      <c r="O540" s="34"/>
      <c r="P540" s="36"/>
      <c r="Q540" s="105"/>
      <c r="R540" s="125"/>
      <c r="S540" s="107"/>
      <c r="T540" s="108"/>
      <c r="U540" s="1290"/>
      <c r="W540" s="111"/>
      <c r="X540" s="112"/>
      <c r="Y540" s="122"/>
      <c r="Z540" s="114"/>
      <c r="AA540" s="127"/>
      <c r="AB540" s="116"/>
      <c r="AC540" s="139"/>
      <c r="AD540" s="1230" t="str">
        <f t="shared" si="209"/>
        <v>►</v>
      </c>
      <c r="AE540" s="1231" t="str">
        <f t="shared" si="214"/>
        <v/>
      </c>
      <c r="AF540" s="1232">
        <f t="shared" si="216"/>
        <v>0</v>
      </c>
      <c r="AG540" s="1252">
        <f t="shared" si="221"/>
        <v>0</v>
      </c>
      <c r="AH540" s="1234">
        <f t="shared" si="222"/>
        <v>0</v>
      </c>
      <c r="AI540" s="1235">
        <f t="shared" si="223"/>
        <v>0</v>
      </c>
      <c r="AJ540" s="1235">
        <f t="shared" si="212"/>
        <v>0</v>
      </c>
      <c r="AK540" s="1237">
        <f t="shared" si="217"/>
        <v>0</v>
      </c>
      <c r="AL540" s="1238">
        <f t="shared" si="213"/>
        <v>0</v>
      </c>
      <c r="AM540" s="1268"/>
      <c r="AN540" s="1240" t="str">
        <f t="shared" si="229"/>
        <v/>
      </c>
      <c r="AO540" s="1241">
        <f t="shared" si="224"/>
        <v>0</v>
      </c>
      <c r="AP540" s="1242">
        <f t="shared" si="218"/>
        <v>0</v>
      </c>
      <c r="AQ540" s="1269" cm="1">
        <f t="array" ref="AQ540">IF(AF540&lt;&gt;1,0,IF(OR(AO540="",N(AO540)&lt;=0.000000001),"",IF(OR(AI540="",N(AI540)&lt;=0.000000001),0,IF(ISNUMBER(AO540),IFERROR(_xlfn.LET(_xlpm.r,_xlfn.XLOOKUP(U540,$BD$15:$BD$62,ROW($BD$15:$BD$62),_xlfn.XLOOKUP(U540,$BE$15:$BE$62,ROW($BE$15:$BE$62),_xlfn.XLOOKUP(U540,$BF$15:$BF$62,ROW($BF$15:$BF$62),""))),_xlpm.p,_xlpm.r-MIN(ROW($BD$15:$BD$62))+1,_xlpm.f,INDEX($BG$15:$BG$62,_xlpm.p),_xlpm.u,INDEX($BH$15:$BH$62,_xlpm.p),_xlpm.s,INDEX($BJ$15:$BJ$62,_xlpm.p),_xlpm.q,N(AO540)/_xlpm.f,IF(_xlpm.q&gt;=_xlpm.s,ROUND(_xlpm.q,1)&amp;" "&amp;U540&amp;" = "&amp;ROUND(_xlpm.q*_xlpm.f,1)&amp;" "&amp;_xlpm.u,ROUND(_xlpm.q,1)&amp;" "&amp;U540)),""),""))))</f>
        <v>0</v>
      </c>
      <c r="AR540" s="1259"/>
      <c r="AS540" s="1241">
        <f t="shared" si="210"/>
        <v>0</v>
      </c>
      <c r="AT540" s="1242" t="str">
        <f t="shared" si="225"/>
        <v/>
      </c>
      <c r="AU540" s="1245">
        <f t="shared" si="227"/>
        <v>0</v>
      </c>
      <c r="AV540" s="1246" t="str">
        <f t="shared" si="226"/>
        <v/>
      </c>
      <c r="AW540" s="1247"/>
      <c r="AX540" s="1248">
        <f t="shared" si="219"/>
        <v>0</v>
      </c>
      <c r="AY540" s="1249" t="str">
        <f t="shared" si="211"/>
        <v/>
      </c>
      <c r="AZ540" s="276" t="s">
        <v>22</v>
      </c>
      <c r="BA540" s="1221">
        <f t="shared" si="220"/>
        <v>0</v>
      </c>
      <c r="BB540" s="1222">
        <f t="shared" si="228"/>
        <v>0</v>
      </c>
      <c r="BC540"/>
      <c r="BD540" s="877"/>
      <c r="BE540" s="877"/>
      <c r="BF540" s="877"/>
      <c r="BG540" s="877"/>
      <c r="BH540" s="877"/>
      <c r="BI540" s="877"/>
      <c r="BJ540" s="877"/>
      <c r="BK540" s="877"/>
      <c r="BR540" s="1153" t="str">
        <f t="shared" si="215"/>
        <v>►</v>
      </c>
      <c r="BS540" s="1024"/>
      <c r="BT540" s="1024"/>
      <c r="BU540" s="1024"/>
      <c r="BV540" s="1024"/>
      <c r="BW540" s="1024"/>
      <c r="CW540" s="3">
        <v>1</v>
      </c>
    </row>
    <row r="541" spans="12:101" ht="21" customHeight="1">
      <c r="L541" s="120" t="s">
        <v>16</v>
      </c>
      <c r="M541" s="34"/>
      <c r="N541" s="35"/>
      <c r="O541" s="34"/>
      <c r="P541" s="36"/>
      <c r="Q541" s="105"/>
      <c r="R541" s="125"/>
      <c r="S541" s="107"/>
      <c r="T541" s="108"/>
      <c r="U541" s="1290"/>
      <c r="W541" s="111"/>
      <c r="X541" s="112"/>
      <c r="Y541" s="122"/>
      <c r="Z541" s="114"/>
      <c r="AA541" s="127"/>
      <c r="AB541" s="116"/>
      <c r="AC541" s="139"/>
      <c r="AD541" s="1230" t="str">
        <f t="shared" si="209"/>
        <v>►</v>
      </c>
      <c r="AE541" s="1231" t="str">
        <f t="shared" si="214"/>
        <v/>
      </c>
      <c r="AF541" s="1232">
        <f t="shared" si="216"/>
        <v>0</v>
      </c>
      <c r="AG541" s="1252">
        <f t="shared" si="221"/>
        <v>0</v>
      </c>
      <c r="AH541" s="1234">
        <f t="shared" si="222"/>
        <v>0</v>
      </c>
      <c r="AI541" s="1235">
        <f t="shared" si="223"/>
        <v>0</v>
      </c>
      <c r="AJ541" s="1235">
        <f t="shared" si="212"/>
        <v>0</v>
      </c>
      <c r="AK541" s="1253">
        <f t="shared" si="217"/>
        <v>0</v>
      </c>
      <c r="AL541" s="1254">
        <f t="shared" si="213"/>
        <v>0</v>
      </c>
      <c r="AM541" s="1268"/>
      <c r="AN541" s="1255" t="str">
        <f t="shared" si="229"/>
        <v/>
      </c>
      <c r="AO541" s="1256">
        <f t="shared" si="224"/>
        <v>0</v>
      </c>
      <c r="AP541" s="1257">
        <f t="shared" si="218"/>
        <v>0</v>
      </c>
      <c r="AQ541" s="1271" cm="1">
        <f t="array" ref="AQ541">IF(AF541&lt;&gt;1,0,IF(OR(AO541="",N(AO541)&lt;=0.000000001),"",IF(OR(AI541="",N(AI541)&lt;=0.000000001),0,IF(ISNUMBER(AO541),IFERROR(_xlfn.LET(_xlpm.r,_xlfn.XLOOKUP(U541,$BD$15:$BD$62,ROW($BD$15:$BD$62),_xlfn.XLOOKUP(U541,$BE$15:$BE$62,ROW($BE$15:$BE$62),_xlfn.XLOOKUP(U541,$BF$15:$BF$62,ROW($BF$15:$BF$62),""))),_xlpm.p,_xlpm.r-MIN(ROW($BD$15:$BD$62))+1,_xlpm.f,INDEX($BG$15:$BG$62,_xlpm.p),_xlpm.u,INDEX($BH$15:$BH$62,_xlpm.p),_xlpm.s,INDEX($BJ$15:$BJ$62,_xlpm.p),_xlpm.q,N(AO541)/_xlpm.f,IF(_xlpm.q&gt;=_xlpm.s,ROUND(_xlpm.q,1)&amp;" "&amp;U541&amp;" = "&amp;ROUND(_xlpm.q*_xlpm.f,1)&amp;" "&amp;_xlpm.u,ROUND(_xlpm.q,1)&amp;" "&amp;U541)),""),""))))</f>
        <v>0</v>
      </c>
      <c r="AR541" s="1259"/>
      <c r="AS541" s="1256">
        <f t="shared" si="210"/>
        <v>0</v>
      </c>
      <c r="AT541" s="1257" t="str">
        <f t="shared" si="225"/>
        <v/>
      </c>
      <c r="AU541" s="1260">
        <f t="shared" si="227"/>
        <v>0</v>
      </c>
      <c r="AV541" s="1261" t="str">
        <f t="shared" si="226"/>
        <v/>
      </c>
      <c r="AW541" s="1247"/>
      <c r="AX541" s="1262">
        <f t="shared" si="219"/>
        <v>0</v>
      </c>
      <c r="AY541" s="1249" t="str">
        <f t="shared" si="211"/>
        <v/>
      </c>
      <c r="AZ541" s="276" t="s">
        <v>22</v>
      </c>
      <c r="BA541" s="1221">
        <f t="shared" si="220"/>
        <v>0</v>
      </c>
      <c r="BB541" s="1222">
        <f t="shared" si="228"/>
        <v>0</v>
      </c>
      <c r="BC541"/>
      <c r="BD541" s="877"/>
      <c r="BE541" s="877"/>
      <c r="BF541" s="877"/>
      <c r="BG541" s="877"/>
      <c r="BH541" s="877"/>
      <c r="BI541" s="877"/>
      <c r="BJ541" s="877"/>
      <c r="BK541" s="877"/>
      <c r="BR541" s="1153" t="str">
        <f t="shared" si="215"/>
        <v>►</v>
      </c>
      <c r="BS541" s="1024"/>
      <c r="BT541" s="1024"/>
      <c r="BU541" s="1024"/>
      <c r="BV541" s="1024"/>
      <c r="BW541" s="1024"/>
      <c r="CW541" s="3">
        <v>1</v>
      </c>
    </row>
    <row r="542" spans="12:101" ht="21" customHeight="1">
      <c r="L542" s="120" t="s">
        <v>16</v>
      </c>
      <c r="M542" s="34"/>
      <c r="N542" s="35"/>
      <c r="O542" s="34"/>
      <c r="P542" s="36"/>
      <c r="Q542" s="105"/>
      <c r="R542" s="125"/>
      <c r="S542" s="107"/>
      <c r="T542" s="108"/>
      <c r="U542" s="1290"/>
      <c r="W542" s="111"/>
      <c r="X542" s="112"/>
      <c r="Y542" s="122"/>
      <c r="Z542" s="114"/>
      <c r="AA542" s="127"/>
      <c r="AB542" s="116"/>
      <c r="AC542" s="139"/>
      <c r="AD542" s="1230" t="str">
        <f t="shared" ref="AD542:AD549" si="230">IF(OR(AI542&gt;0,TRIM(AE542)="▼ recette suivante"),"A","►")</f>
        <v>►</v>
      </c>
      <c r="AE542" s="1231" t="str">
        <f t="shared" si="214"/>
        <v/>
      </c>
      <c r="AF542" s="1232">
        <f t="shared" si="216"/>
        <v>0</v>
      </c>
      <c r="AG542" s="1252">
        <f t="shared" si="221"/>
        <v>0</v>
      </c>
      <c r="AH542" s="1234">
        <f t="shared" si="222"/>
        <v>0</v>
      </c>
      <c r="AI542" s="1235">
        <f t="shared" si="223"/>
        <v>0</v>
      </c>
      <c r="AJ542" s="1235">
        <f t="shared" si="212"/>
        <v>0</v>
      </c>
      <c r="AK542" s="1237">
        <f t="shared" si="217"/>
        <v>0</v>
      </c>
      <c r="AL542" s="1238">
        <f t="shared" si="213"/>
        <v>0</v>
      </c>
      <c r="AM542" s="1268"/>
      <c r="AN542" s="1240" t="str">
        <f t="shared" si="229"/>
        <v/>
      </c>
      <c r="AO542" s="1241">
        <f t="shared" si="224"/>
        <v>0</v>
      </c>
      <c r="AP542" s="1242">
        <f t="shared" si="218"/>
        <v>0</v>
      </c>
      <c r="AQ542" s="1269" cm="1">
        <f t="array" ref="AQ542">IF(AF542&lt;&gt;1,0,IF(OR(AO542="",N(AO542)&lt;=0.000000001),"",IF(OR(AI542="",N(AI542)&lt;=0.000000001),0,IF(ISNUMBER(AO542),IFERROR(_xlfn.LET(_xlpm.r,_xlfn.XLOOKUP(U542,$BD$15:$BD$62,ROW($BD$15:$BD$62),_xlfn.XLOOKUP(U542,$BE$15:$BE$62,ROW($BE$15:$BE$62),_xlfn.XLOOKUP(U542,$BF$15:$BF$62,ROW($BF$15:$BF$62),""))),_xlpm.p,_xlpm.r-MIN(ROW($BD$15:$BD$62))+1,_xlpm.f,INDEX($BG$15:$BG$62,_xlpm.p),_xlpm.u,INDEX($BH$15:$BH$62,_xlpm.p),_xlpm.s,INDEX($BJ$15:$BJ$62,_xlpm.p),_xlpm.q,N(AO542)/_xlpm.f,IF(_xlpm.q&gt;=_xlpm.s,ROUND(_xlpm.q,1)&amp;" "&amp;U542&amp;" = "&amp;ROUND(_xlpm.q*_xlpm.f,1)&amp;" "&amp;_xlpm.u,ROUND(_xlpm.q,1)&amp;" "&amp;U542)),""),""))))</f>
        <v>0</v>
      </c>
      <c r="AR542" s="1259"/>
      <c r="AS542" s="1241">
        <f t="shared" si="210"/>
        <v>0</v>
      </c>
      <c r="AT542" s="1242" t="str">
        <f t="shared" si="225"/>
        <v/>
      </c>
      <c r="AU542" s="1245">
        <f t="shared" si="227"/>
        <v>0</v>
      </c>
      <c r="AV542" s="1246" t="str">
        <f t="shared" si="226"/>
        <v/>
      </c>
      <c r="AW542" s="1247"/>
      <c r="AX542" s="1248">
        <f t="shared" si="219"/>
        <v>0</v>
      </c>
      <c r="AY542" s="1249" t="str">
        <f t="shared" si="211"/>
        <v/>
      </c>
      <c r="AZ542" s="276" t="s">
        <v>22</v>
      </c>
      <c r="BA542" s="1221">
        <f t="shared" si="220"/>
        <v>0</v>
      </c>
      <c r="BB542" s="1222">
        <f t="shared" si="228"/>
        <v>0</v>
      </c>
      <c r="BC542"/>
      <c r="BD542" s="877"/>
      <c r="BE542" s="877"/>
      <c r="BF542" s="877"/>
      <c r="BG542" s="877"/>
      <c r="BH542" s="877"/>
      <c r="BI542" s="877"/>
      <c r="BJ542" s="877"/>
      <c r="BK542" s="877"/>
      <c r="BR542" s="1153" t="str">
        <f t="shared" si="215"/>
        <v>►</v>
      </c>
      <c r="BS542" s="1024"/>
      <c r="BT542" s="1024"/>
      <c r="BU542" s="1024"/>
      <c r="BV542" s="1024"/>
      <c r="BW542" s="1024"/>
      <c r="CW542" s="3">
        <v>1</v>
      </c>
    </row>
    <row r="543" spans="12:101" ht="21" customHeight="1">
      <c r="L543" s="120" t="s">
        <v>16</v>
      </c>
      <c r="M543" s="34"/>
      <c r="N543" s="35"/>
      <c r="O543" s="34"/>
      <c r="P543" s="36"/>
      <c r="Q543" s="105"/>
      <c r="R543" s="125"/>
      <c r="S543" s="107"/>
      <c r="T543" s="108"/>
      <c r="U543" s="1290"/>
      <c r="W543" s="111"/>
      <c r="X543" s="112"/>
      <c r="Y543" s="122"/>
      <c r="Z543" s="114"/>
      <c r="AA543" s="127"/>
      <c r="AB543" s="116"/>
      <c r="AC543" s="139"/>
      <c r="AD543" s="1230" t="str">
        <f t="shared" si="230"/>
        <v>►</v>
      </c>
      <c r="AE543" s="1231" t="str">
        <f t="shared" si="214"/>
        <v/>
      </c>
      <c r="AF543" s="1232">
        <f t="shared" si="216"/>
        <v>0</v>
      </c>
      <c r="AG543" s="1252">
        <f t="shared" si="221"/>
        <v>0</v>
      </c>
      <c r="AH543" s="1234">
        <f t="shared" si="222"/>
        <v>0</v>
      </c>
      <c r="AI543" s="1235">
        <f t="shared" si="223"/>
        <v>0</v>
      </c>
      <c r="AJ543" s="1235">
        <f t="shared" si="212"/>
        <v>0</v>
      </c>
      <c r="AK543" s="1253">
        <f t="shared" si="217"/>
        <v>0</v>
      </c>
      <c r="AL543" s="1254">
        <f t="shared" si="213"/>
        <v>0</v>
      </c>
      <c r="AM543" s="1268"/>
      <c r="AN543" s="1255" t="str">
        <f t="shared" si="229"/>
        <v/>
      </c>
      <c r="AO543" s="1256">
        <f t="shared" si="224"/>
        <v>0</v>
      </c>
      <c r="AP543" s="1257">
        <f t="shared" si="218"/>
        <v>0</v>
      </c>
      <c r="AQ543" s="1271" cm="1">
        <f t="array" ref="AQ543">IF(AF543&lt;&gt;1,0,IF(OR(AO543="",N(AO543)&lt;=0.000000001),"",IF(OR(AI543="",N(AI543)&lt;=0.000000001),0,IF(ISNUMBER(AO543),IFERROR(_xlfn.LET(_xlpm.r,_xlfn.XLOOKUP(U543,$BD$15:$BD$62,ROW($BD$15:$BD$62),_xlfn.XLOOKUP(U543,$BE$15:$BE$62,ROW($BE$15:$BE$62),_xlfn.XLOOKUP(U543,$BF$15:$BF$62,ROW($BF$15:$BF$62),""))),_xlpm.p,_xlpm.r-MIN(ROW($BD$15:$BD$62))+1,_xlpm.f,INDEX($BG$15:$BG$62,_xlpm.p),_xlpm.u,INDEX($BH$15:$BH$62,_xlpm.p),_xlpm.s,INDEX($BJ$15:$BJ$62,_xlpm.p),_xlpm.q,N(AO543)/_xlpm.f,IF(_xlpm.q&gt;=_xlpm.s,ROUND(_xlpm.q,1)&amp;" "&amp;U543&amp;" = "&amp;ROUND(_xlpm.q*_xlpm.f,1)&amp;" "&amp;_xlpm.u,ROUND(_xlpm.q,1)&amp;" "&amp;U543)),""),""))))</f>
        <v>0</v>
      </c>
      <c r="AR543" s="1259"/>
      <c r="AS543" s="1256">
        <f t="shared" si="210"/>
        <v>0</v>
      </c>
      <c r="AT543" s="1257" t="str">
        <f t="shared" si="225"/>
        <v/>
      </c>
      <c r="AU543" s="1260">
        <f t="shared" si="227"/>
        <v>0</v>
      </c>
      <c r="AV543" s="1261" t="str">
        <f t="shared" si="226"/>
        <v/>
      </c>
      <c r="AW543" s="1247"/>
      <c r="AX543" s="1262">
        <f t="shared" si="219"/>
        <v>0</v>
      </c>
      <c r="AY543" s="1249" t="str">
        <f t="shared" si="211"/>
        <v/>
      </c>
      <c r="AZ543" s="276" t="s">
        <v>22</v>
      </c>
      <c r="BA543" s="1221">
        <f t="shared" si="220"/>
        <v>0</v>
      </c>
      <c r="BB543" s="1222">
        <f t="shared" si="228"/>
        <v>0</v>
      </c>
      <c r="BC543"/>
      <c r="BD543" s="877"/>
      <c r="BE543" s="877"/>
      <c r="BF543" s="877"/>
      <c r="BG543" s="877"/>
      <c r="BH543" s="877"/>
      <c r="BI543" s="877"/>
      <c r="BJ543" s="877"/>
      <c r="BK543" s="877"/>
      <c r="BR543" s="1153" t="str">
        <f t="shared" si="215"/>
        <v>►</v>
      </c>
      <c r="BS543" s="1024"/>
      <c r="BT543" s="1024"/>
      <c r="BU543" s="1024"/>
      <c r="BV543" s="1024"/>
      <c r="BW543" s="1024"/>
      <c r="CW543" s="3">
        <v>1</v>
      </c>
    </row>
    <row r="544" spans="12:101" ht="21" customHeight="1">
      <c r="L544" s="120" t="s">
        <v>16</v>
      </c>
      <c r="M544" s="34"/>
      <c r="N544" s="35"/>
      <c r="O544" s="34"/>
      <c r="P544" s="36"/>
      <c r="Q544" s="105"/>
      <c r="R544" s="125"/>
      <c r="S544" s="107"/>
      <c r="T544" s="108"/>
      <c r="U544" s="1290"/>
      <c r="W544" s="111"/>
      <c r="X544" s="112"/>
      <c r="Y544" s="122"/>
      <c r="Z544" s="114"/>
      <c r="AA544" s="127"/>
      <c r="AB544" s="116"/>
      <c r="AC544" s="139"/>
      <c r="AD544" s="1230" t="str">
        <f t="shared" si="230"/>
        <v>►</v>
      </c>
      <c r="AE544" s="1231" t="str">
        <f t="shared" si="214"/>
        <v/>
      </c>
      <c r="AF544" s="1232">
        <f t="shared" si="216"/>
        <v>0</v>
      </c>
      <c r="AG544" s="1252">
        <f t="shared" si="221"/>
        <v>0</v>
      </c>
      <c r="AH544" s="1234">
        <f t="shared" si="222"/>
        <v>0</v>
      </c>
      <c r="AI544" s="1235">
        <f t="shared" si="223"/>
        <v>0</v>
      </c>
      <c r="AJ544" s="1235">
        <f t="shared" si="212"/>
        <v>0</v>
      </c>
      <c r="AK544" s="1237">
        <f t="shared" si="217"/>
        <v>0</v>
      </c>
      <c r="AL544" s="1238">
        <f t="shared" si="213"/>
        <v>0</v>
      </c>
      <c r="AM544" s="1268"/>
      <c r="AN544" s="1240" t="str">
        <f t="shared" si="229"/>
        <v/>
      </c>
      <c r="AO544" s="1241">
        <f t="shared" si="224"/>
        <v>0</v>
      </c>
      <c r="AP544" s="1242">
        <f t="shared" si="218"/>
        <v>0</v>
      </c>
      <c r="AQ544" s="1269" cm="1">
        <f t="array" ref="AQ544">IF(AF544&lt;&gt;1,0,IF(OR(AO544="",N(AO544)&lt;=0.000000001),"",IF(OR(AI544="",N(AI544)&lt;=0.000000001),0,IF(ISNUMBER(AO544),IFERROR(_xlfn.LET(_xlpm.r,_xlfn.XLOOKUP(U544,$BD$15:$BD$62,ROW($BD$15:$BD$62),_xlfn.XLOOKUP(U544,$BE$15:$BE$62,ROW($BE$15:$BE$62),_xlfn.XLOOKUP(U544,$BF$15:$BF$62,ROW($BF$15:$BF$62),""))),_xlpm.p,_xlpm.r-MIN(ROW($BD$15:$BD$62))+1,_xlpm.f,INDEX($BG$15:$BG$62,_xlpm.p),_xlpm.u,INDEX($BH$15:$BH$62,_xlpm.p),_xlpm.s,INDEX($BJ$15:$BJ$62,_xlpm.p),_xlpm.q,N(AO544)/_xlpm.f,IF(_xlpm.q&gt;=_xlpm.s,ROUND(_xlpm.q,1)&amp;" "&amp;U544&amp;" = "&amp;ROUND(_xlpm.q*_xlpm.f,1)&amp;" "&amp;_xlpm.u,ROUND(_xlpm.q,1)&amp;" "&amp;U544)),""),""))))</f>
        <v>0</v>
      </c>
      <c r="AR544" s="1259"/>
      <c r="AS544" s="1241">
        <f t="shared" si="210"/>
        <v>0</v>
      </c>
      <c r="AT544" s="1242" t="str">
        <f t="shared" si="225"/>
        <v/>
      </c>
      <c r="AU544" s="1245">
        <f t="shared" si="227"/>
        <v>0</v>
      </c>
      <c r="AV544" s="1246" t="str">
        <f t="shared" si="226"/>
        <v/>
      </c>
      <c r="AW544" s="1247"/>
      <c r="AX544" s="1248">
        <f t="shared" si="219"/>
        <v>0</v>
      </c>
      <c r="AY544" s="1249" t="str">
        <f t="shared" si="211"/>
        <v/>
      </c>
      <c r="AZ544" s="276" t="s">
        <v>22</v>
      </c>
      <c r="BA544" s="1221">
        <f t="shared" si="220"/>
        <v>0</v>
      </c>
      <c r="BB544" s="1222">
        <f t="shared" si="228"/>
        <v>0</v>
      </c>
      <c r="BC544"/>
      <c r="BD544" s="877"/>
      <c r="BE544" s="877"/>
      <c r="BF544" s="877"/>
      <c r="BG544" s="877"/>
      <c r="BH544" s="877"/>
      <c r="BI544" s="877"/>
      <c r="BJ544" s="877"/>
      <c r="BK544" s="877"/>
      <c r="BR544" s="1153" t="str">
        <f t="shared" si="215"/>
        <v>►</v>
      </c>
      <c r="BS544" s="1024"/>
      <c r="BT544" s="1024"/>
      <c r="BU544" s="1024"/>
      <c r="BV544" s="1024"/>
      <c r="BW544" s="1024"/>
      <c r="CW544" s="3">
        <v>1</v>
      </c>
    </row>
    <row r="545" spans="1:103" ht="21" customHeight="1">
      <c r="L545" s="120" t="s">
        <v>16</v>
      </c>
      <c r="M545" s="34"/>
      <c r="N545" s="35"/>
      <c r="O545" s="34"/>
      <c r="P545" s="36"/>
      <c r="Q545" s="105"/>
      <c r="R545" s="125"/>
      <c r="S545" s="107"/>
      <c r="T545" s="108"/>
      <c r="U545" s="1290"/>
      <c r="W545" s="111"/>
      <c r="X545" s="112"/>
      <c r="Y545" s="122"/>
      <c r="Z545" s="114"/>
      <c r="AA545" s="127"/>
      <c r="AB545" s="116"/>
      <c r="AC545" s="139"/>
      <c r="AD545" s="1230" t="str">
        <f t="shared" si="230"/>
        <v>►</v>
      </c>
      <c r="AE545" s="1231" t="str">
        <f t="shared" si="214"/>
        <v/>
      </c>
      <c r="AF545" s="1232">
        <f t="shared" si="216"/>
        <v>0</v>
      </c>
      <c r="AG545" s="1252">
        <f t="shared" si="221"/>
        <v>0</v>
      </c>
      <c r="AH545" s="1234">
        <f t="shared" si="222"/>
        <v>0</v>
      </c>
      <c r="AI545" s="1235">
        <f t="shared" si="223"/>
        <v>0</v>
      </c>
      <c r="AJ545" s="1235">
        <f t="shared" si="212"/>
        <v>0</v>
      </c>
      <c r="AK545" s="1253">
        <f t="shared" si="217"/>
        <v>0</v>
      </c>
      <c r="AL545" s="1254">
        <f t="shared" si="213"/>
        <v>0</v>
      </c>
      <c r="AM545" s="1268"/>
      <c r="AN545" s="1255" t="str">
        <f t="shared" si="229"/>
        <v/>
      </c>
      <c r="AO545" s="1256">
        <f t="shared" si="224"/>
        <v>0</v>
      </c>
      <c r="AP545" s="1257">
        <f t="shared" si="218"/>
        <v>0</v>
      </c>
      <c r="AQ545" s="1271" cm="1">
        <f t="array" ref="AQ545">IF(AF545&lt;&gt;1,0,IF(OR(AO545="",N(AO545)&lt;=0.000000001),"",IF(OR(AI545="",N(AI545)&lt;=0.000000001),0,IF(ISNUMBER(AO545),IFERROR(_xlfn.LET(_xlpm.r,_xlfn.XLOOKUP(U545,$BD$15:$BD$62,ROW($BD$15:$BD$62),_xlfn.XLOOKUP(U545,$BE$15:$BE$62,ROW($BE$15:$BE$62),_xlfn.XLOOKUP(U545,$BF$15:$BF$62,ROW($BF$15:$BF$62),""))),_xlpm.p,_xlpm.r-MIN(ROW($BD$15:$BD$62))+1,_xlpm.f,INDEX($BG$15:$BG$62,_xlpm.p),_xlpm.u,INDEX($BH$15:$BH$62,_xlpm.p),_xlpm.s,INDEX($BJ$15:$BJ$62,_xlpm.p),_xlpm.q,N(AO545)/_xlpm.f,IF(_xlpm.q&gt;=_xlpm.s,ROUND(_xlpm.q,1)&amp;" "&amp;U545&amp;" = "&amp;ROUND(_xlpm.q*_xlpm.f,1)&amp;" "&amp;_xlpm.u,ROUND(_xlpm.q,1)&amp;" "&amp;U545)),""),""))))</f>
        <v>0</v>
      </c>
      <c r="AR545" s="1259"/>
      <c r="AS545" s="1256">
        <f t="shared" si="210"/>
        <v>0</v>
      </c>
      <c r="AT545" s="1257" t="str">
        <f t="shared" si="225"/>
        <v/>
      </c>
      <c r="AU545" s="1260">
        <f t="shared" si="227"/>
        <v>0</v>
      </c>
      <c r="AV545" s="1261" t="str">
        <f t="shared" si="226"/>
        <v/>
      </c>
      <c r="AW545" s="1247"/>
      <c r="AX545" s="1262">
        <f t="shared" si="219"/>
        <v>0</v>
      </c>
      <c r="AY545" s="1249" t="str">
        <f t="shared" si="211"/>
        <v/>
      </c>
      <c r="AZ545" s="276" t="s">
        <v>22</v>
      </c>
      <c r="BA545" s="1221">
        <f t="shared" si="220"/>
        <v>0</v>
      </c>
      <c r="BB545" s="1222">
        <f t="shared" si="228"/>
        <v>0</v>
      </c>
      <c r="BC545"/>
      <c r="BD545" s="877"/>
      <c r="BE545" s="877"/>
      <c r="BF545" s="877"/>
      <c r="BG545" s="877"/>
      <c r="BH545" s="877"/>
      <c r="BI545" s="877"/>
      <c r="BJ545" s="877"/>
      <c r="BK545" s="877"/>
      <c r="BR545" s="1153" t="str">
        <f t="shared" si="215"/>
        <v>►</v>
      </c>
      <c r="BS545" s="1024"/>
      <c r="BT545" s="1024"/>
      <c r="BU545" s="1024"/>
      <c r="BV545" s="1024"/>
      <c r="BW545" s="1024"/>
      <c r="CW545" s="3">
        <v>1</v>
      </c>
    </row>
    <row r="546" spans="1:103" ht="21" customHeight="1">
      <c r="L546" s="120" t="s">
        <v>16</v>
      </c>
      <c r="M546" s="34"/>
      <c r="N546" s="35"/>
      <c r="O546" s="34"/>
      <c r="P546" s="36"/>
      <c r="Q546" s="105"/>
      <c r="R546" s="125"/>
      <c r="S546" s="107"/>
      <c r="T546" s="108"/>
      <c r="U546" s="1290"/>
      <c r="W546" s="111"/>
      <c r="X546" s="112"/>
      <c r="Y546" s="122"/>
      <c r="Z546" s="114"/>
      <c r="AA546" s="127"/>
      <c r="AB546" s="116"/>
      <c r="AC546" s="139"/>
      <c r="AD546" s="1230" t="str">
        <f t="shared" si="230"/>
        <v>►</v>
      </c>
      <c r="AE546" s="1231" t="str">
        <f t="shared" si="214"/>
        <v/>
      </c>
      <c r="AF546" s="1232">
        <f t="shared" si="216"/>
        <v>0</v>
      </c>
      <c r="AG546" s="1252">
        <f t="shared" si="221"/>
        <v>0</v>
      </c>
      <c r="AH546" s="1234">
        <f t="shared" si="222"/>
        <v>0</v>
      </c>
      <c r="AI546" s="1235">
        <f t="shared" si="223"/>
        <v>0</v>
      </c>
      <c r="AJ546" s="1235">
        <f t="shared" si="212"/>
        <v>0</v>
      </c>
      <c r="AK546" s="1237">
        <f t="shared" si="217"/>
        <v>0</v>
      </c>
      <c r="AL546" s="1238">
        <f t="shared" si="213"/>
        <v>0</v>
      </c>
      <c r="AM546" s="1268"/>
      <c r="AN546" s="1240" t="str">
        <f t="shared" si="229"/>
        <v/>
      </c>
      <c r="AO546" s="1241">
        <f t="shared" si="224"/>
        <v>0</v>
      </c>
      <c r="AP546" s="1242">
        <f t="shared" si="218"/>
        <v>0</v>
      </c>
      <c r="AQ546" s="1269" cm="1">
        <f t="array" ref="AQ546">IF(AF546&lt;&gt;1,0,IF(OR(AO546="",N(AO546)&lt;=0.000000001),"",IF(OR(AI546="",N(AI546)&lt;=0.000000001),0,IF(ISNUMBER(AO546),IFERROR(_xlfn.LET(_xlpm.r,_xlfn.XLOOKUP(U546,$BD$15:$BD$62,ROW($BD$15:$BD$62),_xlfn.XLOOKUP(U546,$BE$15:$BE$62,ROW($BE$15:$BE$62),_xlfn.XLOOKUP(U546,$BF$15:$BF$62,ROW($BF$15:$BF$62),""))),_xlpm.p,_xlpm.r-MIN(ROW($BD$15:$BD$62))+1,_xlpm.f,INDEX($BG$15:$BG$62,_xlpm.p),_xlpm.u,INDEX($BH$15:$BH$62,_xlpm.p),_xlpm.s,INDEX($BJ$15:$BJ$62,_xlpm.p),_xlpm.q,N(AO546)/_xlpm.f,IF(_xlpm.q&gt;=_xlpm.s,ROUND(_xlpm.q,1)&amp;" "&amp;U546&amp;" = "&amp;ROUND(_xlpm.q*_xlpm.f,1)&amp;" "&amp;_xlpm.u,ROUND(_xlpm.q,1)&amp;" "&amp;U546)),""),""))))</f>
        <v>0</v>
      </c>
      <c r="AR546" s="1259"/>
      <c r="AS546" s="1241">
        <f t="shared" si="210"/>
        <v>0</v>
      </c>
      <c r="AT546" s="1242" t="str">
        <f t="shared" si="225"/>
        <v/>
      </c>
      <c r="AU546" s="1245">
        <f t="shared" si="227"/>
        <v>0</v>
      </c>
      <c r="AV546" s="1246" t="str">
        <f t="shared" si="226"/>
        <v/>
      </c>
      <c r="AW546" s="1247"/>
      <c r="AX546" s="1248">
        <f t="shared" si="219"/>
        <v>0</v>
      </c>
      <c r="AY546" s="1249" t="str">
        <f t="shared" si="211"/>
        <v/>
      </c>
      <c r="AZ546" s="276" t="s">
        <v>22</v>
      </c>
      <c r="BA546" s="1221">
        <f t="shared" si="220"/>
        <v>0</v>
      </c>
      <c r="BB546" s="1222">
        <f t="shared" si="228"/>
        <v>0</v>
      </c>
      <c r="BC546"/>
      <c r="BD546" s="877"/>
      <c r="BE546" s="877"/>
      <c r="BF546" s="877"/>
      <c r="BG546" s="877"/>
      <c r="BH546" s="877"/>
      <c r="BI546" s="877"/>
      <c r="BJ546" s="877"/>
      <c r="BK546" s="877"/>
      <c r="BR546" s="1153" t="str">
        <f t="shared" si="215"/>
        <v>►</v>
      </c>
      <c r="BS546" s="1024"/>
      <c r="BT546" s="1024"/>
      <c r="BU546" s="1024"/>
      <c r="BV546" s="1024"/>
      <c r="BW546" s="1024"/>
      <c r="CW546" s="3">
        <v>1</v>
      </c>
    </row>
    <row r="547" spans="1:103" ht="21" customHeight="1">
      <c r="L547" s="120" t="s">
        <v>16</v>
      </c>
      <c r="M547" s="34"/>
      <c r="N547" s="35"/>
      <c r="O547" s="34"/>
      <c r="P547" s="36"/>
      <c r="Q547" s="105"/>
      <c r="R547" s="125"/>
      <c r="S547" s="107"/>
      <c r="T547" s="108"/>
      <c r="U547" s="1290"/>
      <c r="W547" s="111"/>
      <c r="X547" s="112"/>
      <c r="Y547" s="122"/>
      <c r="Z547" s="114"/>
      <c r="AA547" s="127"/>
      <c r="AB547" s="116"/>
      <c r="AC547" s="139"/>
      <c r="AD547" s="1230" t="str">
        <f t="shared" si="230"/>
        <v>►</v>
      </c>
      <c r="AE547" s="1231" t="str">
        <f t="shared" si="214"/>
        <v/>
      </c>
      <c r="AF547" s="1232">
        <f t="shared" si="216"/>
        <v>0</v>
      </c>
      <c r="AG547" s="1252">
        <f t="shared" si="221"/>
        <v>0</v>
      </c>
      <c r="AH547" s="1234">
        <f t="shared" si="222"/>
        <v>0</v>
      </c>
      <c r="AI547" s="1235">
        <f t="shared" si="223"/>
        <v>0</v>
      </c>
      <c r="AJ547" s="1235">
        <f t="shared" si="212"/>
        <v>0</v>
      </c>
      <c r="AK547" s="1253">
        <f t="shared" si="217"/>
        <v>0</v>
      </c>
      <c r="AL547" s="1254">
        <f t="shared" si="213"/>
        <v>0</v>
      </c>
      <c r="AM547" s="1268"/>
      <c r="AN547" s="1255" t="str">
        <f t="shared" si="229"/>
        <v/>
      </c>
      <c r="AO547" s="1256">
        <f t="shared" si="224"/>
        <v>0</v>
      </c>
      <c r="AP547" s="1257">
        <f t="shared" si="218"/>
        <v>0</v>
      </c>
      <c r="AQ547" s="1271" cm="1">
        <f t="array" ref="AQ547">IF(AF547&lt;&gt;1,0,IF(OR(AO547="",N(AO547)&lt;=0.000000001),"",IF(OR(AI547="",N(AI547)&lt;=0.000000001),0,IF(ISNUMBER(AO547),IFERROR(_xlfn.LET(_xlpm.r,_xlfn.XLOOKUP(U547,$BD$15:$BD$62,ROW($BD$15:$BD$62),_xlfn.XLOOKUP(U547,$BE$15:$BE$62,ROW($BE$15:$BE$62),_xlfn.XLOOKUP(U547,$BF$15:$BF$62,ROW($BF$15:$BF$62),""))),_xlpm.p,_xlpm.r-MIN(ROW($BD$15:$BD$62))+1,_xlpm.f,INDEX($BG$15:$BG$62,_xlpm.p),_xlpm.u,INDEX($BH$15:$BH$62,_xlpm.p),_xlpm.s,INDEX($BJ$15:$BJ$62,_xlpm.p),_xlpm.q,N(AO547)/_xlpm.f,IF(_xlpm.q&gt;=_xlpm.s,ROUND(_xlpm.q,1)&amp;" "&amp;U547&amp;" = "&amp;ROUND(_xlpm.q*_xlpm.f,1)&amp;" "&amp;_xlpm.u,ROUND(_xlpm.q,1)&amp;" "&amp;U547)),""),""))))</f>
        <v>0</v>
      </c>
      <c r="AR547" s="1259"/>
      <c r="AS547" s="1256">
        <f t="shared" si="210"/>
        <v>0</v>
      </c>
      <c r="AT547" s="1257" t="str">
        <f t="shared" si="225"/>
        <v/>
      </c>
      <c r="AU547" s="1260">
        <f t="shared" si="227"/>
        <v>0</v>
      </c>
      <c r="AV547" s="1261" t="str">
        <f t="shared" si="226"/>
        <v/>
      </c>
      <c r="AW547" s="1247"/>
      <c r="AX547" s="1262">
        <f t="shared" si="219"/>
        <v>0</v>
      </c>
      <c r="AY547" s="1249" t="str">
        <f t="shared" si="211"/>
        <v/>
      </c>
      <c r="AZ547" s="276" t="s">
        <v>22</v>
      </c>
      <c r="BA547" s="1221">
        <f t="shared" si="220"/>
        <v>0</v>
      </c>
      <c r="BB547" s="1222">
        <f t="shared" si="228"/>
        <v>0</v>
      </c>
      <c r="BC547"/>
      <c r="BD547" s="877"/>
      <c r="BE547" s="877"/>
      <c r="BF547" s="877"/>
      <c r="BG547" s="877"/>
      <c r="BH547" s="877"/>
      <c r="BI547" s="877"/>
      <c r="BJ547" s="877"/>
      <c r="BK547" s="877"/>
      <c r="BR547" s="1153" t="str">
        <f t="shared" si="215"/>
        <v>►</v>
      </c>
      <c r="BS547" s="1024"/>
      <c r="BT547" s="1024"/>
      <c r="BU547" s="1024"/>
      <c r="BV547" s="1024"/>
      <c r="BW547" s="1024"/>
      <c r="CW547" s="3">
        <v>1</v>
      </c>
    </row>
    <row r="548" spans="1:103" ht="21" customHeight="1">
      <c r="L548" s="120" t="s">
        <v>16</v>
      </c>
      <c r="M548" s="34"/>
      <c r="N548" s="35"/>
      <c r="O548" s="34"/>
      <c r="P548" s="36"/>
      <c r="Q548" s="105"/>
      <c r="R548" s="125"/>
      <c r="S548" s="107"/>
      <c r="T548" s="108"/>
      <c r="U548" s="1290"/>
      <c r="W548" s="111"/>
      <c r="X548" s="112"/>
      <c r="Y548" s="122"/>
      <c r="Z548" s="114"/>
      <c r="AA548" s="127"/>
      <c r="AB548" s="116"/>
      <c r="AC548" s="139"/>
      <c r="AD548" s="1230" t="str">
        <f t="shared" si="230"/>
        <v>►</v>
      </c>
      <c r="AE548" s="1231" t="str">
        <f t="shared" si="214"/>
        <v/>
      </c>
      <c r="AF548" s="1232">
        <f t="shared" si="216"/>
        <v>0</v>
      </c>
      <c r="AG548" s="1252">
        <f t="shared" si="221"/>
        <v>0</v>
      </c>
      <c r="AH548" s="1234">
        <f t="shared" si="222"/>
        <v>0</v>
      </c>
      <c r="AI548" s="1235">
        <f t="shared" si="223"/>
        <v>0</v>
      </c>
      <c r="AJ548" s="1235">
        <f t="shared" si="212"/>
        <v>0</v>
      </c>
      <c r="AK548" s="1237">
        <f t="shared" si="217"/>
        <v>0</v>
      </c>
      <c r="AL548" s="1238">
        <f t="shared" si="213"/>
        <v>0</v>
      </c>
      <c r="AM548" s="1268"/>
      <c r="AN548" s="1240" t="str">
        <f t="shared" si="229"/>
        <v/>
      </c>
      <c r="AO548" s="1241">
        <f t="shared" si="224"/>
        <v>0</v>
      </c>
      <c r="AP548" s="1242">
        <f t="shared" si="218"/>
        <v>0</v>
      </c>
      <c r="AQ548" s="1269" cm="1">
        <f t="array" ref="AQ548">IF(AF548&lt;&gt;1,0,IF(OR(AO548="",N(AO548)&lt;=0.000000001),"",IF(OR(AI548="",N(AI548)&lt;=0.000000001),0,IF(ISNUMBER(AO548),IFERROR(_xlfn.LET(_xlpm.r,_xlfn.XLOOKUP(U548,$BD$15:$BD$62,ROW($BD$15:$BD$62),_xlfn.XLOOKUP(U548,$BE$15:$BE$62,ROW($BE$15:$BE$62),_xlfn.XLOOKUP(U548,$BF$15:$BF$62,ROW($BF$15:$BF$62),""))),_xlpm.p,_xlpm.r-MIN(ROW($BD$15:$BD$62))+1,_xlpm.f,INDEX($BG$15:$BG$62,_xlpm.p),_xlpm.u,INDEX($BH$15:$BH$62,_xlpm.p),_xlpm.s,INDEX($BJ$15:$BJ$62,_xlpm.p),_xlpm.q,N(AO548)/_xlpm.f,IF(_xlpm.q&gt;=_xlpm.s,ROUND(_xlpm.q,1)&amp;" "&amp;U548&amp;" = "&amp;ROUND(_xlpm.q*_xlpm.f,1)&amp;" "&amp;_xlpm.u,ROUND(_xlpm.q,1)&amp;" "&amp;U548)),""),""))))</f>
        <v>0</v>
      </c>
      <c r="AR548" s="1259"/>
      <c r="AS548" s="1241">
        <f t="shared" si="210"/>
        <v>0</v>
      </c>
      <c r="AT548" s="1242" t="str">
        <f t="shared" si="225"/>
        <v/>
      </c>
      <c r="AU548" s="1245">
        <f t="shared" si="227"/>
        <v>0</v>
      </c>
      <c r="AV548" s="1246" t="str">
        <f t="shared" si="226"/>
        <v/>
      </c>
      <c r="AW548" s="1247"/>
      <c r="AX548" s="1248">
        <f t="shared" si="219"/>
        <v>0</v>
      </c>
      <c r="AY548" s="1249" t="str">
        <f t="shared" si="211"/>
        <v/>
      </c>
      <c r="AZ548" s="276" t="s">
        <v>22</v>
      </c>
      <c r="BA548" s="1221">
        <f t="shared" si="220"/>
        <v>0</v>
      </c>
      <c r="BB548" s="1222">
        <f t="shared" si="228"/>
        <v>0</v>
      </c>
      <c r="BC548"/>
      <c r="BD548" s="877"/>
      <c r="BE548" s="877"/>
      <c r="BF548" s="877"/>
      <c r="BG548" s="877"/>
      <c r="BH548" s="877"/>
      <c r="BI548" s="877"/>
      <c r="BJ548" s="877"/>
      <c r="BK548" s="877"/>
      <c r="BR548" s="1153" t="str">
        <f t="shared" si="215"/>
        <v>►</v>
      </c>
      <c r="BS548" s="1024"/>
      <c r="BT548" s="1024"/>
      <c r="BU548" s="1024"/>
      <c r="BV548" s="1024"/>
      <c r="BW548" s="1024"/>
      <c r="CW548" s="3">
        <v>1</v>
      </c>
    </row>
    <row r="549" spans="1:103" ht="21" customHeight="1">
      <c r="L549" s="120" t="s">
        <v>16</v>
      </c>
      <c r="M549" s="34"/>
      <c r="N549" s="35"/>
      <c r="O549" s="34"/>
      <c r="P549" s="36"/>
      <c r="Q549" s="105"/>
      <c r="R549" s="125"/>
      <c r="S549" s="107"/>
      <c r="T549" s="108"/>
      <c r="U549" s="1290"/>
      <c r="W549" s="111"/>
      <c r="X549" s="112"/>
      <c r="Y549" s="122"/>
      <c r="Z549" s="114"/>
      <c r="AA549" s="127"/>
      <c r="AB549" s="116"/>
      <c r="AC549" s="139"/>
      <c r="AD549" s="1230" t="str">
        <f t="shared" si="230"/>
        <v>►</v>
      </c>
      <c r="AE549" s="1231" t="str">
        <f t="shared" si="214"/>
        <v/>
      </c>
      <c r="AF549" s="1232">
        <f t="shared" si="216"/>
        <v>0</v>
      </c>
      <c r="AG549" s="1252">
        <f t="shared" si="221"/>
        <v>0</v>
      </c>
      <c r="AH549" s="1234">
        <f t="shared" si="222"/>
        <v>0</v>
      </c>
      <c r="AI549" s="1235">
        <f t="shared" si="223"/>
        <v>0</v>
      </c>
      <c r="AJ549" s="1235">
        <f t="shared" si="212"/>
        <v>0</v>
      </c>
      <c r="AK549" s="1253">
        <f t="shared" si="217"/>
        <v>0</v>
      </c>
      <c r="AL549" s="1254">
        <f t="shared" si="213"/>
        <v>0</v>
      </c>
      <c r="AM549" s="1268"/>
      <c r="AN549" s="1255" t="str">
        <f t="shared" si="229"/>
        <v/>
      </c>
      <c r="AO549" s="1256">
        <f t="shared" si="224"/>
        <v>0</v>
      </c>
      <c r="AP549" s="1257">
        <f t="shared" si="218"/>
        <v>0</v>
      </c>
      <c r="AQ549" s="1271" cm="1">
        <f t="array" ref="AQ549">IF(AF549&lt;&gt;1,0,IF(OR(AO549="",N(AO549)&lt;=0.000000001),"",IF(OR(AI549="",N(AI549)&lt;=0.000000001),0,IF(ISNUMBER(AO549),IFERROR(_xlfn.LET(_xlpm.r,_xlfn.XLOOKUP(U549,$BD$15:$BD$62,ROW($BD$15:$BD$62),_xlfn.XLOOKUP(U549,$BE$15:$BE$62,ROW($BE$15:$BE$62),_xlfn.XLOOKUP(U549,$BF$15:$BF$62,ROW($BF$15:$BF$62),""))),_xlpm.p,_xlpm.r-MIN(ROW($BD$15:$BD$62))+1,_xlpm.f,INDEX($BG$15:$BG$62,_xlpm.p),_xlpm.u,INDEX($BH$15:$BH$62,_xlpm.p),_xlpm.s,INDEX($BJ$15:$BJ$62,_xlpm.p),_xlpm.q,N(AO549)/_xlpm.f,IF(_xlpm.q&gt;=_xlpm.s,ROUND(_xlpm.q,1)&amp;" "&amp;U549&amp;" = "&amp;ROUND(_xlpm.q*_xlpm.f,1)&amp;" "&amp;_xlpm.u,ROUND(_xlpm.q,1)&amp;" "&amp;U549)),""),""))))</f>
        <v>0</v>
      </c>
      <c r="AR549" s="1259"/>
      <c r="AS549" s="1256">
        <f t="shared" si="210"/>
        <v>0</v>
      </c>
      <c r="AT549" s="1257" t="str">
        <f t="shared" si="225"/>
        <v/>
      </c>
      <c r="AU549" s="1260">
        <f t="shared" si="227"/>
        <v>0</v>
      </c>
      <c r="AV549" s="1261" t="str">
        <f t="shared" si="226"/>
        <v/>
      </c>
      <c r="AW549" s="1247"/>
      <c r="AX549" s="1262">
        <f t="shared" si="219"/>
        <v>0</v>
      </c>
      <c r="AY549" s="1249" t="str">
        <f t="shared" si="211"/>
        <v/>
      </c>
      <c r="AZ549" s="276" t="s">
        <v>22</v>
      </c>
      <c r="BA549" s="1221">
        <f t="shared" si="220"/>
        <v>0</v>
      </c>
      <c r="BB549" s="1222">
        <f t="shared" si="228"/>
        <v>0</v>
      </c>
      <c r="BC549"/>
      <c r="BD549"/>
      <c r="BE549"/>
      <c r="BF549"/>
      <c r="BG549"/>
      <c r="BH549"/>
      <c r="BI549"/>
      <c r="BJ549"/>
      <c r="BK549"/>
      <c r="BR549" s="1153" t="str">
        <f t="shared" si="215"/>
        <v>►</v>
      </c>
      <c r="BS549" s="1024"/>
      <c r="BT549" s="1024"/>
      <c r="BU549" s="1024"/>
      <c r="BV549" s="1024"/>
      <c r="BW549" s="1024"/>
      <c r="CW549" s="3">
        <v>1</v>
      </c>
    </row>
    <row r="550" spans="1:103" ht="21" customHeight="1">
      <c r="A550" s="274"/>
      <c r="B550" s="274"/>
      <c r="C550" s="155"/>
      <c r="D550" s="274"/>
      <c r="E550" s="274"/>
      <c r="F550" s="274"/>
      <c r="G550" s="274"/>
      <c r="H550" s="274"/>
      <c r="I550" s="274"/>
      <c r="J550" s="274"/>
      <c r="K550" s="274"/>
      <c r="L550" s="273" t="s">
        <v>11</v>
      </c>
      <c r="M550" s="274"/>
      <c r="N550" s="274"/>
      <c r="O550" s="274"/>
      <c r="P550" s="274"/>
      <c r="Q550" s="274"/>
      <c r="R550" s="274"/>
      <c r="S550" s="274"/>
      <c r="T550" s="274"/>
      <c r="U550" s="274"/>
      <c r="V550" s="274"/>
      <c r="W550" s="274"/>
      <c r="X550" s="274"/>
      <c r="Y550" s="274"/>
      <c r="Z550" s="274"/>
      <c r="AA550" s="274"/>
      <c r="AB550" s="274"/>
      <c r="AC550" s="274"/>
      <c r="AD550" s="274"/>
      <c r="AE550" s="274"/>
      <c r="AF550" s="274"/>
      <c r="AG550" s="274"/>
      <c r="AH550" s="274"/>
      <c r="AI550" s="274"/>
      <c r="AJ550" s="274"/>
      <c r="AK550" s="274"/>
      <c r="AL550" s="274"/>
      <c r="AM550" s="274"/>
      <c r="AN550" s="274"/>
      <c r="AO550" s="274"/>
      <c r="AP550" s="274"/>
      <c r="AQ550" s="274"/>
      <c r="AR550" s="274"/>
      <c r="AS550" s="274"/>
      <c r="AT550" s="274"/>
      <c r="AU550" s="274"/>
      <c r="AV550" s="274"/>
      <c r="AW550" s="274"/>
      <c r="AX550" s="274"/>
      <c r="AY550" s="274"/>
      <c r="AZ550" s="274"/>
      <c r="BA550" s="274"/>
      <c r="BB550" s="274"/>
      <c r="BC550" s="274"/>
      <c r="BD550" s="274"/>
      <c r="BE550" s="274"/>
      <c r="BF550" s="274"/>
      <c r="BG550" s="274"/>
      <c r="BH550" s="274"/>
      <c r="BI550" s="274"/>
      <c r="BJ550" s="274"/>
      <c r="BK550" s="274"/>
      <c r="BL550" s="274"/>
      <c r="BM550" s="274"/>
      <c r="BN550" s="274"/>
      <c r="BO550" s="274"/>
      <c r="BP550" s="274"/>
      <c r="BQ550" s="274"/>
      <c r="BR550" s="274"/>
      <c r="BS550" s="1342"/>
      <c r="BT550" s="1342"/>
      <c r="BU550" s="1342"/>
      <c r="BV550" s="1342"/>
      <c r="BW550" s="1342"/>
      <c r="BX550" s="1342"/>
      <c r="BY550" s="1342"/>
      <c r="BZ550" s="1342"/>
      <c r="CA550" s="1342"/>
      <c r="CB550" s="1342"/>
      <c r="CC550" s="1342"/>
      <c r="CD550" s="1342"/>
      <c r="CE550" s="1342"/>
      <c r="CF550" s="1342"/>
      <c r="CG550" s="1342"/>
      <c r="CH550" s="1342"/>
      <c r="CI550" s="1342"/>
      <c r="CJ550" s="1342"/>
      <c r="CK550" s="1342"/>
      <c r="CL550" s="1342"/>
      <c r="CM550" s="1342"/>
      <c r="CN550" s="1342"/>
      <c r="CO550" s="1342"/>
      <c r="CP550" s="1342"/>
      <c r="CQ550" s="1342"/>
      <c r="CR550" s="1342"/>
      <c r="CS550" s="1342"/>
      <c r="CT550" s="1342"/>
      <c r="CU550" s="1342"/>
      <c r="CV550" s="1342"/>
      <c r="CW550" s="3">
        <v>1</v>
      </c>
    </row>
    <row r="551" spans="1:103">
      <c r="A551" s="3">
        <v>1</v>
      </c>
      <c r="B551" s="3">
        <v>1</v>
      </c>
      <c r="C551" s="3">
        <v>1</v>
      </c>
      <c r="D551" s="3">
        <v>1</v>
      </c>
      <c r="E551" s="3">
        <v>1</v>
      </c>
      <c r="F551" s="3">
        <v>1</v>
      </c>
      <c r="G551" s="3">
        <v>1</v>
      </c>
      <c r="H551" s="3">
        <v>1</v>
      </c>
      <c r="I551" s="3">
        <v>1</v>
      </c>
      <c r="J551" s="3">
        <v>1</v>
      </c>
      <c r="K551" s="3">
        <v>1</v>
      </c>
      <c r="L551" s="3">
        <v>1</v>
      </c>
      <c r="M551" s="3">
        <v>1</v>
      </c>
      <c r="N551" s="3">
        <v>1</v>
      </c>
      <c r="O551" s="3">
        <v>1</v>
      </c>
      <c r="P551" s="3">
        <v>1</v>
      </c>
      <c r="Q551" s="3">
        <v>1</v>
      </c>
      <c r="R551" s="3">
        <v>1</v>
      </c>
      <c r="S551" s="3">
        <v>1</v>
      </c>
      <c r="T551" s="3">
        <v>1</v>
      </c>
      <c r="U551" s="3">
        <v>1</v>
      </c>
      <c r="V551" s="3">
        <v>1</v>
      </c>
      <c r="W551" s="3">
        <v>1</v>
      </c>
      <c r="X551" s="3">
        <v>1</v>
      </c>
      <c r="Y551" s="3">
        <v>1</v>
      </c>
      <c r="Z551" s="3">
        <v>1</v>
      </c>
      <c r="AA551" s="3">
        <v>1</v>
      </c>
      <c r="AB551" s="3">
        <v>1</v>
      </c>
      <c r="AC551" s="3">
        <v>1</v>
      </c>
      <c r="AD551" s="3">
        <v>1</v>
      </c>
      <c r="AE551" s="3">
        <v>1</v>
      </c>
      <c r="AF551" s="3"/>
      <c r="AG551" s="3">
        <v>1</v>
      </c>
      <c r="AH551" s="3">
        <v>1</v>
      </c>
      <c r="AI551" s="3">
        <v>1</v>
      </c>
      <c r="AJ551" s="3">
        <v>1</v>
      </c>
      <c r="AK551" s="3">
        <v>1</v>
      </c>
      <c r="AL551" s="3">
        <v>1</v>
      </c>
      <c r="AM551" s="3">
        <v>1</v>
      </c>
      <c r="AN551" s="3">
        <v>1</v>
      </c>
      <c r="AO551" s="3">
        <v>1</v>
      </c>
      <c r="AP551" s="3">
        <v>1</v>
      </c>
      <c r="AQ551" s="3">
        <v>1</v>
      </c>
      <c r="AR551" s="3">
        <v>1</v>
      </c>
      <c r="AS551" s="3">
        <v>1</v>
      </c>
      <c r="AT551" s="3">
        <v>1</v>
      </c>
      <c r="AU551" s="3">
        <v>1</v>
      </c>
      <c r="AV551" s="3">
        <v>1</v>
      </c>
      <c r="AW551" s="3">
        <v>1</v>
      </c>
      <c r="AX551" s="3">
        <v>1</v>
      </c>
      <c r="AY551" s="3">
        <v>1</v>
      </c>
      <c r="AZ551" s="3">
        <v>1</v>
      </c>
      <c r="BA551" s="3">
        <v>1</v>
      </c>
      <c r="BB551" s="3">
        <v>1</v>
      </c>
      <c r="BC551" s="3">
        <v>1</v>
      </c>
      <c r="BD551" s="3">
        <v>1</v>
      </c>
      <c r="BE551" s="3"/>
      <c r="BF551" s="3"/>
      <c r="BG551" s="3">
        <v>1</v>
      </c>
      <c r="BH551" s="3">
        <v>1</v>
      </c>
      <c r="BI551" s="3">
        <v>1</v>
      </c>
      <c r="BJ551" s="3">
        <v>1</v>
      </c>
      <c r="BK551" s="3">
        <v>1</v>
      </c>
      <c r="BL551" s="3">
        <v>1</v>
      </c>
      <c r="BM551" s="3"/>
      <c r="BN551" s="3"/>
      <c r="BO551" s="3"/>
      <c r="BP551" s="3"/>
      <c r="BQ551" s="3"/>
      <c r="BR551" s="3">
        <v>1</v>
      </c>
      <c r="BS551" s="3">
        <v>1</v>
      </c>
      <c r="BT551" s="3">
        <v>1</v>
      </c>
      <c r="BU551" s="3">
        <v>1</v>
      </c>
      <c r="BV551" s="3">
        <v>1</v>
      </c>
      <c r="BW551" s="3">
        <v>1</v>
      </c>
      <c r="BX551" s="3">
        <v>1</v>
      </c>
      <c r="BY551" s="3">
        <v>1</v>
      </c>
      <c r="BZ551" s="3">
        <v>1</v>
      </c>
      <c r="CA551" s="3">
        <v>1</v>
      </c>
      <c r="CB551" s="3">
        <v>1</v>
      </c>
      <c r="CC551" s="3">
        <v>1</v>
      </c>
      <c r="CD551" s="3">
        <v>1</v>
      </c>
      <c r="CE551" s="3">
        <v>1</v>
      </c>
      <c r="CF551" s="3">
        <v>1</v>
      </c>
      <c r="CG551" s="3">
        <v>1</v>
      </c>
      <c r="CH551" s="3">
        <v>1</v>
      </c>
      <c r="CI551" s="3">
        <v>1</v>
      </c>
      <c r="CJ551" s="3">
        <v>1</v>
      </c>
      <c r="CK551" s="3">
        <v>1</v>
      </c>
      <c r="CL551" s="3">
        <v>1</v>
      </c>
      <c r="CM551" s="3">
        <v>1</v>
      </c>
      <c r="CN551" s="3">
        <v>1</v>
      </c>
      <c r="CO551" s="3">
        <v>1</v>
      </c>
      <c r="CP551" s="3">
        <v>1</v>
      </c>
      <c r="CQ551" s="3">
        <v>1</v>
      </c>
      <c r="CR551" s="3">
        <v>1</v>
      </c>
      <c r="CS551" s="3">
        <v>1</v>
      </c>
      <c r="CT551" s="3">
        <v>1</v>
      </c>
      <c r="CU551" s="3">
        <v>1</v>
      </c>
      <c r="CV551" s="3">
        <v>1</v>
      </c>
      <c r="CW551" s="1" t="str">
        <f>ADDRESS(ROW(),COLUMN(),4)</f>
        <v>CW551</v>
      </c>
      <c r="CX551" s="878"/>
      <c r="CY551" s="879" t="str">
        <f>ADDRESS(ROW(),COLUMN(),4)</f>
        <v>CY551</v>
      </c>
    </row>
  </sheetData>
  <mergeCells count="180">
    <mergeCell ref="BY5:CE7"/>
    <mergeCell ref="CG5:CM7"/>
    <mergeCell ref="CO5:CU7"/>
    <mergeCell ref="BS6:BW7"/>
    <mergeCell ref="C7:J7"/>
    <mergeCell ref="AG7:AG8"/>
    <mergeCell ref="AH7:AU8"/>
    <mergeCell ref="AV7:AW8"/>
    <mergeCell ref="AX7:AX8"/>
    <mergeCell ref="D8:J8"/>
    <mergeCell ref="C5:J6"/>
    <mergeCell ref="AG5:AG6"/>
    <mergeCell ref="AH5:AU6"/>
    <mergeCell ref="AV5:AW6"/>
    <mergeCell ref="AX5:AX6"/>
    <mergeCell ref="AY5:AY8"/>
    <mergeCell ref="BY8:CE8"/>
    <mergeCell ref="CG8:CM8"/>
    <mergeCell ref="CO8:CU8"/>
    <mergeCell ref="AJ9:AL10"/>
    <mergeCell ref="AM9:AM10"/>
    <mergeCell ref="AN9:AO10"/>
    <mergeCell ref="BY9:CE10"/>
    <mergeCell ref="CG9:CM10"/>
    <mergeCell ref="CO9:CU10"/>
    <mergeCell ref="AO14:AP15"/>
    <mergeCell ref="AQ14:AQ15"/>
    <mergeCell ref="BY11:CE11"/>
    <mergeCell ref="CG11:CM11"/>
    <mergeCell ref="CO11:CU11"/>
    <mergeCell ref="C12:C13"/>
    <mergeCell ref="T12:Z13"/>
    <mergeCell ref="AA12:AB13"/>
    <mergeCell ref="AC12:AC13"/>
    <mergeCell ref="AW16:AW17"/>
    <mergeCell ref="AX16:AX17"/>
    <mergeCell ref="AY16:AY17"/>
    <mergeCell ref="S18:U18"/>
    <mergeCell ref="AY14:AY15"/>
    <mergeCell ref="U15:W16"/>
    <mergeCell ref="AE16:AE17"/>
    <mergeCell ref="AG16:AJ17"/>
    <mergeCell ref="AK16:AL17"/>
    <mergeCell ref="AM16:AN17"/>
    <mergeCell ref="AO16:AP17"/>
    <mergeCell ref="AQ16:AQ17"/>
    <mergeCell ref="AR16:AR17"/>
    <mergeCell ref="AS16:AT17"/>
    <mergeCell ref="AR14:AR15"/>
    <mergeCell ref="AS14:AT15"/>
    <mergeCell ref="AU14:AU15"/>
    <mergeCell ref="AV14:AV15"/>
    <mergeCell ref="AW14:AW15"/>
    <mergeCell ref="AX14:AX15"/>
    <mergeCell ref="AE14:AE15"/>
    <mergeCell ref="AG14:AJ15"/>
    <mergeCell ref="AK14:AL15"/>
    <mergeCell ref="AM14:AN15"/>
    <mergeCell ref="AO20:AP21"/>
    <mergeCell ref="T20:T21"/>
    <mergeCell ref="U20:U21"/>
    <mergeCell ref="V20:V21"/>
    <mergeCell ref="Z20:Z21"/>
    <mergeCell ref="AA20:AA21"/>
    <mergeCell ref="AB20:AB21"/>
    <mergeCell ref="AU16:AU17"/>
    <mergeCell ref="AV16:AV17"/>
    <mergeCell ref="Z47:AC47"/>
    <mergeCell ref="AB49:AC49"/>
    <mergeCell ref="BS33:BW34"/>
    <mergeCell ref="BS36:BW37"/>
    <mergeCell ref="BY38:CE39"/>
    <mergeCell ref="CG38:CM39"/>
    <mergeCell ref="CO38:CU39"/>
    <mergeCell ref="AX20:AX21"/>
    <mergeCell ref="AY20:AY21"/>
    <mergeCell ref="BY26:CE28"/>
    <mergeCell ref="CG26:CM28"/>
    <mergeCell ref="CO26:CU28"/>
    <mergeCell ref="BS30:BW31"/>
    <mergeCell ref="AQ20:AQ21"/>
    <mergeCell ref="AR20:AR21"/>
    <mergeCell ref="AS20:AT21"/>
    <mergeCell ref="AU20:AU21"/>
    <mergeCell ref="AV20:AV21"/>
    <mergeCell ref="AW20:AW21"/>
    <mergeCell ref="AC20:AC21"/>
    <mergeCell ref="AE20:AE21"/>
    <mergeCell ref="AG20:AJ21"/>
    <mergeCell ref="AK20:AL21"/>
    <mergeCell ref="AM20:AN21"/>
    <mergeCell ref="CO64:CU65"/>
    <mergeCell ref="BD67:BK68"/>
    <mergeCell ref="BS67:BW68"/>
    <mergeCell ref="BY59:CE60"/>
    <mergeCell ref="CG59:CM60"/>
    <mergeCell ref="CO59:CU60"/>
    <mergeCell ref="BS58:BW59"/>
    <mergeCell ref="BS45:BW46"/>
    <mergeCell ref="BS48:BW49"/>
    <mergeCell ref="BD69:BK70"/>
    <mergeCell ref="BD74:BP75"/>
    <mergeCell ref="BD82:BP83"/>
    <mergeCell ref="AA69:AA70"/>
    <mergeCell ref="AB69:AB70"/>
    <mergeCell ref="AC69:AC70"/>
    <mergeCell ref="BS61:BW62"/>
    <mergeCell ref="BD63:BK64"/>
    <mergeCell ref="BS64:BW65"/>
    <mergeCell ref="BD107:BP108"/>
    <mergeCell ref="AC109:AC110"/>
    <mergeCell ref="Z127:AC127"/>
    <mergeCell ref="AB129:AC129"/>
    <mergeCell ref="BD99:BP100"/>
    <mergeCell ref="BD90:BP91"/>
    <mergeCell ref="Z87:AC87"/>
    <mergeCell ref="AB89:AC89"/>
    <mergeCell ref="Z90:AA90"/>
    <mergeCell ref="Z93:AC94"/>
    <mergeCell ref="U64:W65"/>
    <mergeCell ref="S67:U67"/>
    <mergeCell ref="T69:T70"/>
    <mergeCell ref="U69:U70"/>
    <mergeCell ref="V69:V70"/>
    <mergeCell ref="Z69:Z70"/>
    <mergeCell ref="Z50:AA50"/>
    <mergeCell ref="Z53:AC54"/>
    <mergeCell ref="Z57:AC58"/>
    <mergeCell ref="T61:Z62"/>
    <mergeCell ref="AA61:AB62"/>
    <mergeCell ref="AC61:AC62"/>
    <mergeCell ref="T109:T110"/>
    <mergeCell ref="U109:U110"/>
    <mergeCell ref="V109:V110"/>
    <mergeCell ref="Z109:Z110"/>
    <mergeCell ref="AA109:AA110"/>
    <mergeCell ref="AB109:AB110"/>
    <mergeCell ref="Z97:AC98"/>
    <mergeCell ref="T101:Z102"/>
    <mergeCell ref="AA101:AB102"/>
    <mergeCell ref="AC101:AC102"/>
    <mergeCell ref="U104:W105"/>
    <mergeCell ref="S107:U107"/>
    <mergeCell ref="U144:W145"/>
    <mergeCell ref="S147:U147"/>
    <mergeCell ref="T149:T150"/>
    <mergeCell ref="U149:U150"/>
    <mergeCell ref="V149:V150"/>
    <mergeCell ref="Z149:Z150"/>
    <mergeCell ref="Z130:AA130"/>
    <mergeCell ref="Z133:AC134"/>
    <mergeCell ref="Z137:AC138"/>
    <mergeCell ref="T141:Z142"/>
    <mergeCell ref="AA141:AB142"/>
    <mergeCell ref="AC141:AC142"/>
    <mergeCell ref="Z173:AC174"/>
    <mergeCell ref="Z177:AC178"/>
    <mergeCell ref="T181:Z182"/>
    <mergeCell ref="AA181:AB182"/>
    <mergeCell ref="AC181:AC182"/>
    <mergeCell ref="U184:W185"/>
    <mergeCell ref="AA149:AA150"/>
    <mergeCell ref="AB149:AB150"/>
    <mergeCell ref="AC149:AC150"/>
    <mergeCell ref="Z167:AC167"/>
    <mergeCell ref="AB169:AC169"/>
    <mergeCell ref="Z170:AA170"/>
    <mergeCell ref="Z243:AC244"/>
    <mergeCell ref="AB189:AB190"/>
    <mergeCell ref="AC189:AC190"/>
    <mergeCell ref="Z233:AC233"/>
    <mergeCell ref="AB235:AC235"/>
    <mergeCell ref="Z236:AA236"/>
    <mergeCell ref="Z239:AC240"/>
    <mergeCell ref="S187:U187"/>
    <mergeCell ref="T189:T190"/>
    <mergeCell ref="U189:U190"/>
    <mergeCell ref="V189:V190"/>
    <mergeCell ref="Z189:Z190"/>
    <mergeCell ref="AA189:AA190"/>
  </mergeCells>
  <conditionalFormatting sqref="V22:V35">
    <cfRule type="cellIs" dxfId="36" priority="14" operator="notEqual">
      <formula>1</formula>
    </cfRule>
  </conditionalFormatting>
  <conditionalFormatting sqref="V71:V75">
    <cfRule type="cellIs" dxfId="35" priority="12" operator="notEqual">
      <formula>1</formula>
    </cfRule>
  </conditionalFormatting>
  <conditionalFormatting sqref="V111:V115">
    <cfRule type="cellIs" dxfId="34" priority="10" operator="notEqual">
      <formula>1</formula>
    </cfRule>
  </conditionalFormatting>
  <conditionalFormatting sqref="V151:V155">
    <cfRule type="cellIs" dxfId="33" priority="7" operator="notEqual">
      <formula>1</formula>
    </cfRule>
  </conditionalFormatting>
  <conditionalFormatting sqref="V191:V220">
    <cfRule type="cellIs" dxfId="32" priority="1" operator="notEqual">
      <formula>1</formula>
    </cfRule>
  </conditionalFormatting>
  <printOptions horizontalCentered="1"/>
  <pageMargins left="0.31496062992125984" right="0.11811023622047245" top="0.15748031496062992" bottom="0.15748031496062992" header="0.31496062992125984" footer="0.11811023622047245"/>
  <pageSetup paperSize="9" scale="31" orientation="portrait" r:id="rId1"/>
  <colBreaks count="1" manualBreakCount="1">
    <brk id="5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51EE7-4DE4-439D-91FF-FA06E92AEA26}">
  <dimension ref="A1:CG799"/>
  <sheetViews>
    <sheetView zoomScaleNormal="100" workbookViewId="0">
      <selection activeCell="BU264" sqref="BU264"/>
    </sheetView>
  </sheetViews>
  <sheetFormatPr baseColWidth="10" defaultRowHeight="15"/>
  <cols>
    <col min="1" max="1" width="5.5703125" customWidth="1"/>
    <col min="2" max="5" width="3.7109375" style="276" customWidth="1"/>
    <col min="6" max="6" width="5.28515625" style="276" customWidth="1"/>
    <col min="7" max="8" width="12.7109375" style="276" customWidth="1"/>
    <col min="9" max="9" width="4" style="276" customWidth="1"/>
    <col min="10" max="10" width="9.7109375" style="276" customWidth="1"/>
    <col min="11" max="11" width="12.85546875" style="276" customWidth="1"/>
    <col min="12" max="12" width="13.42578125" style="276" customWidth="1"/>
    <col min="13" max="13" width="40.7109375" style="276" customWidth="1"/>
    <col min="14" max="14" width="10.5703125" style="276" customWidth="1"/>
    <col min="15" max="15" width="9.28515625" style="276" customWidth="1"/>
    <col min="16" max="16" width="12.28515625" style="276" customWidth="1"/>
    <col min="17" max="18" width="13.7109375" style="276" customWidth="1"/>
    <col min="19" max="19" width="17.7109375" style="276" customWidth="1"/>
    <col min="21" max="24" width="3.7109375" customWidth="1"/>
    <col min="25" max="25" width="5.7109375" customWidth="1"/>
    <col min="26" max="27" width="12.7109375" customWidth="1"/>
    <col min="28" max="28" width="3.7109375" customWidth="1"/>
    <col min="29" max="29" width="9.7109375" customWidth="1"/>
    <col min="30" max="30" width="12.7109375" customWidth="1"/>
    <col min="31" max="31" width="13.7109375" customWidth="1"/>
    <col min="32" max="32" width="40.7109375" customWidth="1"/>
    <col min="33" max="33" width="10.7109375" customWidth="1"/>
    <col min="34" max="34" width="9.7109375" customWidth="1"/>
    <col min="35" max="35" width="12.7109375" customWidth="1"/>
    <col min="36" max="37" width="13.7109375" customWidth="1"/>
    <col min="38" max="38" width="17.7109375" customWidth="1"/>
    <col min="40" max="43" width="3.7109375" customWidth="1"/>
    <col min="44" max="44" width="5.7109375" customWidth="1"/>
    <col min="45" max="46" width="12.7109375" customWidth="1"/>
    <col min="47" max="47" width="3.7109375" customWidth="1"/>
    <col min="48" max="48" width="9.7109375" customWidth="1"/>
    <col min="49" max="49" width="12.7109375" customWidth="1"/>
    <col min="50" max="50" width="13.7109375" customWidth="1"/>
    <col min="51" max="51" width="40.7109375" customWidth="1"/>
    <col min="52" max="52" width="10.7109375" customWidth="1"/>
    <col min="53" max="53" width="9.7109375" customWidth="1"/>
    <col min="54" max="54" width="12.7109375" customWidth="1"/>
    <col min="55" max="56" width="13.7109375" customWidth="1"/>
    <col min="57" max="57" width="17.7109375" customWidth="1"/>
    <col min="59" max="59" width="19.7109375" customWidth="1"/>
    <col min="60" max="60" width="18.7109375" customWidth="1"/>
    <col min="61" max="61" width="25.7109375" customWidth="1"/>
    <col min="62" max="62" width="18.28515625" customWidth="1"/>
    <col min="63" max="63" width="16.7109375" customWidth="1"/>
    <col min="64" max="64" width="31.7109375" customWidth="1"/>
    <col min="65" max="65" width="36.7109375" customWidth="1"/>
    <col min="66" max="66" width="5.42578125" customWidth="1"/>
    <col min="67" max="67" width="19.7109375" customWidth="1"/>
    <col min="68" max="68" width="18.7109375" customWidth="1"/>
    <col min="69" max="69" width="25.7109375" customWidth="1"/>
    <col min="70" max="71" width="16.7109375" customWidth="1"/>
    <col min="72" max="72" width="31.7109375" customWidth="1"/>
    <col min="73" max="73" width="36.7109375" customWidth="1"/>
    <col min="74" max="74" width="4.85546875" customWidth="1"/>
    <col min="75" max="75" width="19.7109375" customWidth="1"/>
    <col min="76" max="76" width="18.7109375" customWidth="1"/>
    <col min="77" max="77" width="25.7109375" customWidth="1"/>
    <col min="78" max="78" width="20.85546875" customWidth="1"/>
    <col min="79" max="79" width="16.7109375" customWidth="1"/>
    <col min="80" max="80" width="31.7109375" customWidth="1"/>
    <col min="81" max="81" width="36.7109375" customWidth="1"/>
    <col min="82" max="82" width="6.7109375" customWidth="1"/>
    <col min="85" max="85" width="86" customWidth="1"/>
  </cols>
  <sheetData>
    <row r="1" spans="1:85" ht="15.75" thickTop="1">
      <c r="A1" s="1" t="str">
        <f>ADDRESS(ROW(),COLUMN(),4)</f>
        <v>A1</v>
      </c>
      <c r="B1" s="2" t="str">
        <f t="shared" ref="B1:BE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F1" s="1344"/>
      <c r="BG1" s="2" t="str">
        <f t="shared" ref="BG1:BM1" si="1">SUBSTITUTE(ADDRESS(1,COLUMN(),4),"1","")</f>
        <v>BG</v>
      </c>
      <c r="BH1" s="2" t="str">
        <f t="shared" si="1"/>
        <v>BH</v>
      </c>
      <c r="BI1" s="2" t="str">
        <f t="shared" si="1"/>
        <v>BI</v>
      </c>
      <c r="BJ1" s="2" t="str">
        <f t="shared" si="1"/>
        <v>BJ</v>
      </c>
      <c r="BK1" s="2" t="str">
        <f t="shared" si="1"/>
        <v>BK</v>
      </c>
      <c r="BL1" s="2" t="str">
        <f t="shared" si="1"/>
        <v>BL</v>
      </c>
      <c r="BM1" s="2" t="str">
        <f t="shared" si="1"/>
        <v>BM</v>
      </c>
      <c r="BO1" s="2" t="str">
        <f t="shared" ref="BO1:BU1" si="2">SUBSTITUTE(ADDRESS(1,COLUMN(),4),"1","")</f>
        <v>BO</v>
      </c>
      <c r="BP1" s="2" t="str">
        <f t="shared" si="2"/>
        <v>BP</v>
      </c>
      <c r="BQ1" s="2" t="str">
        <f t="shared" si="2"/>
        <v>BQ</v>
      </c>
      <c r="BR1" s="2" t="str">
        <f t="shared" si="2"/>
        <v>BR</v>
      </c>
      <c r="BS1" s="2" t="str">
        <f t="shared" si="2"/>
        <v>BS</v>
      </c>
      <c r="BT1" s="2" t="str">
        <f t="shared" si="2"/>
        <v>BT</v>
      </c>
      <c r="BU1" s="2" t="str">
        <f t="shared" si="2"/>
        <v>BU</v>
      </c>
      <c r="BW1" s="2" t="str">
        <f t="shared" ref="BW1:CC1" si="3">SUBSTITUTE(ADDRESS(1,COLUMN(),4),"1","")</f>
        <v>BW</v>
      </c>
      <c r="BX1" s="2" t="str">
        <f t="shared" si="3"/>
        <v>BX</v>
      </c>
      <c r="BY1" s="2" t="str">
        <f t="shared" si="3"/>
        <v>BY</v>
      </c>
      <c r="BZ1" s="2" t="str">
        <f t="shared" si="3"/>
        <v>BZ</v>
      </c>
      <c r="CA1" s="2" t="str">
        <f t="shared" si="3"/>
        <v>CA</v>
      </c>
      <c r="CB1" s="2" t="str">
        <f t="shared" si="3"/>
        <v>CB</v>
      </c>
      <c r="CC1" s="2" t="str">
        <f t="shared" si="3"/>
        <v>CC</v>
      </c>
      <c r="CE1" s="3">
        <v>1</v>
      </c>
      <c r="CF1" s="4" t="str">
        <f>SUBSTITUTE(ADDRESS(1,COLUMN(),4),"1","")</f>
        <v>CF</v>
      </c>
      <c r="CG1" s="5" t="str">
        <f>SUBSTITUTE(ADDRESS(1,COLUMN(),4),"1","")</f>
        <v>CG</v>
      </c>
    </row>
    <row r="2" spans="1:85" ht="15.75" thickBot="1">
      <c r="B2" s="1104">
        <f t="shared" ref="B2:BE2" ca="1" si="4">CELL("largeur",B2)</f>
        <v>3</v>
      </c>
      <c r="C2" s="1104">
        <f t="shared" ca="1" si="4"/>
        <v>3</v>
      </c>
      <c r="D2" s="1104">
        <f t="shared" ca="1" si="4"/>
        <v>3</v>
      </c>
      <c r="E2" s="1104">
        <f t="shared" ca="1" si="4"/>
        <v>3</v>
      </c>
      <c r="F2" s="1104">
        <f t="shared" ca="1" si="4"/>
        <v>5</v>
      </c>
      <c r="G2" s="1104">
        <f t="shared" ca="1" si="4"/>
        <v>12</v>
      </c>
      <c r="H2" s="1104">
        <f t="shared" ca="1" si="4"/>
        <v>12</v>
      </c>
      <c r="I2" s="1104">
        <f t="shared" ca="1" si="4"/>
        <v>3</v>
      </c>
      <c r="J2" s="1104">
        <f t="shared" ca="1" si="4"/>
        <v>9</v>
      </c>
      <c r="K2" s="1104">
        <f t="shared" ca="1" si="4"/>
        <v>12</v>
      </c>
      <c r="L2" s="1104">
        <f t="shared" ca="1" si="4"/>
        <v>13</v>
      </c>
      <c r="M2" s="1104">
        <f t="shared" ca="1" si="4"/>
        <v>40</v>
      </c>
      <c r="N2" s="1104">
        <f t="shared" ca="1" si="4"/>
        <v>10</v>
      </c>
      <c r="O2" s="1104">
        <f t="shared" ca="1" si="4"/>
        <v>9</v>
      </c>
      <c r="P2" s="1104">
        <f t="shared" ca="1" si="4"/>
        <v>12</v>
      </c>
      <c r="Q2" s="1104">
        <f t="shared" ca="1" si="4"/>
        <v>13</v>
      </c>
      <c r="R2" s="1104">
        <f t="shared" ca="1" si="4"/>
        <v>13</v>
      </c>
      <c r="S2" s="1104">
        <f t="shared" ca="1" si="4"/>
        <v>17</v>
      </c>
      <c r="U2" s="1104">
        <f t="shared" ca="1" si="4"/>
        <v>3</v>
      </c>
      <c r="V2" s="1104">
        <f t="shared" ca="1" si="4"/>
        <v>3</v>
      </c>
      <c r="W2" s="1104">
        <f t="shared" ca="1" si="4"/>
        <v>3</v>
      </c>
      <c r="X2" s="1104">
        <f t="shared" ca="1" si="4"/>
        <v>3</v>
      </c>
      <c r="Y2" s="1104">
        <f t="shared" ca="1" si="4"/>
        <v>5</v>
      </c>
      <c r="Z2" s="1104">
        <f t="shared" ca="1" si="4"/>
        <v>12</v>
      </c>
      <c r="AA2" s="1104">
        <f t="shared" ca="1" si="4"/>
        <v>12</v>
      </c>
      <c r="AB2" s="1104">
        <f t="shared" ca="1" si="4"/>
        <v>3</v>
      </c>
      <c r="AC2" s="1104">
        <f t="shared" ca="1" si="4"/>
        <v>9</v>
      </c>
      <c r="AD2" s="1104">
        <f t="shared" ca="1" si="4"/>
        <v>12</v>
      </c>
      <c r="AE2" s="1104">
        <f t="shared" ca="1" si="4"/>
        <v>13</v>
      </c>
      <c r="AF2" s="1104">
        <f t="shared" ca="1" si="4"/>
        <v>40</v>
      </c>
      <c r="AG2" s="1104">
        <f t="shared" ca="1" si="4"/>
        <v>10</v>
      </c>
      <c r="AH2" s="1104">
        <f t="shared" ca="1" si="4"/>
        <v>9</v>
      </c>
      <c r="AI2" s="1104">
        <f t="shared" ca="1" si="4"/>
        <v>12</v>
      </c>
      <c r="AJ2" s="1104">
        <f t="shared" ca="1" si="4"/>
        <v>13</v>
      </c>
      <c r="AK2" s="1104">
        <f t="shared" ca="1" si="4"/>
        <v>13</v>
      </c>
      <c r="AL2" s="1104">
        <f t="shared" ca="1" si="4"/>
        <v>17</v>
      </c>
      <c r="AN2" s="1104">
        <f t="shared" ca="1" si="4"/>
        <v>3</v>
      </c>
      <c r="AO2" s="1104">
        <f t="shared" ca="1" si="4"/>
        <v>3</v>
      </c>
      <c r="AP2" s="1104">
        <f t="shared" ca="1" si="4"/>
        <v>3</v>
      </c>
      <c r="AQ2" s="1104">
        <f t="shared" ca="1" si="4"/>
        <v>3</v>
      </c>
      <c r="AR2" s="1104">
        <f t="shared" ca="1" si="4"/>
        <v>5</v>
      </c>
      <c r="AS2" s="1104">
        <f t="shared" ca="1" si="4"/>
        <v>12</v>
      </c>
      <c r="AT2" s="1104">
        <f t="shared" ca="1" si="4"/>
        <v>12</v>
      </c>
      <c r="AU2" s="1104">
        <f t="shared" ca="1" si="4"/>
        <v>3</v>
      </c>
      <c r="AV2" s="1104">
        <f t="shared" ca="1" si="4"/>
        <v>9</v>
      </c>
      <c r="AW2" s="1104">
        <f t="shared" ca="1" si="4"/>
        <v>12</v>
      </c>
      <c r="AX2" s="1104">
        <f t="shared" ca="1" si="4"/>
        <v>13</v>
      </c>
      <c r="AY2" s="1104">
        <f t="shared" ca="1" si="4"/>
        <v>40</v>
      </c>
      <c r="AZ2" s="1104">
        <f t="shared" ca="1" si="4"/>
        <v>10</v>
      </c>
      <c r="BA2" s="1104">
        <f t="shared" ca="1" si="4"/>
        <v>9</v>
      </c>
      <c r="BB2" s="1104">
        <f t="shared" ca="1" si="4"/>
        <v>12</v>
      </c>
      <c r="BC2" s="1104">
        <f t="shared" ca="1" si="4"/>
        <v>13</v>
      </c>
      <c r="BD2" s="1104">
        <f t="shared" ca="1" si="4"/>
        <v>13</v>
      </c>
      <c r="BE2" s="1104">
        <f t="shared" ca="1" si="4"/>
        <v>17</v>
      </c>
      <c r="BF2" s="1344" t="s">
        <v>2072</v>
      </c>
      <c r="BG2" s="6">
        <f t="shared" ref="BG2:BM2" ca="1" si="5">CELL("largeur",BG2)</f>
        <v>19</v>
      </c>
      <c r="BH2" s="6">
        <f t="shared" ca="1" si="5"/>
        <v>18</v>
      </c>
      <c r="BI2" s="6">
        <f t="shared" ca="1" si="5"/>
        <v>25</v>
      </c>
      <c r="BJ2" s="6">
        <f t="shared" ca="1" si="5"/>
        <v>18</v>
      </c>
      <c r="BK2" s="6">
        <f t="shared" ca="1" si="5"/>
        <v>16</v>
      </c>
      <c r="BL2" s="6">
        <f t="shared" ca="1" si="5"/>
        <v>31</v>
      </c>
      <c r="BM2" s="6">
        <f t="shared" ca="1" si="5"/>
        <v>36</v>
      </c>
      <c r="BO2" s="6">
        <f t="shared" ref="BO2:BU2" ca="1" si="6">CELL("largeur",BO2)</f>
        <v>19</v>
      </c>
      <c r="BP2" s="6">
        <f t="shared" ca="1" si="6"/>
        <v>18</v>
      </c>
      <c r="BQ2" s="6">
        <f t="shared" ca="1" si="6"/>
        <v>25</v>
      </c>
      <c r="BR2" s="6">
        <f t="shared" ca="1" si="6"/>
        <v>16</v>
      </c>
      <c r="BS2" s="6">
        <f t="shared" ca="1" si="6"/>
        <v>16</v>
      </c>
      <c r="BT2" s="6">
        <f t="shared" ca="1" si="6"/>
        <v>31</v>
      </c>
      <c r="BU2" s="6">
        <f t="shared" ca="1" si="6"/>
        <v>36</v>
      </c>
      <c r="BW2" s="6">
        <f t="shared" ref="BW2:CC2" ca="1" si="7">CELL("largeur",BW2)</f>
        <v>19</v>
      </c>
      <c r="BX2" s="6">
        <f t="shared" ca="1" si="7"/>
        <v>18</v>
      </c>
      <c r="BY2" s="6">
        <f t="shared" ca="1" si="7"/>
        <v>25</v>
      </c>
      <c r="BZ2" s="6">
        <f t="shared" ca="1" si="7"/>
        <v>20</v>
      </c>
      <c r="CA2" s="6">
        <f t="shared" ca="1" si="7"/>
        <v>16</v>
      </c>
      <c r="CB2" s="6">
        <f t="shared" ca="1" si="7"/>
        <v>31</v>
      </c>
      <c r="CC2" s="6">
        <f t="shared" ca="1" si="7"/>
        <v>36</v>
      </c>
      <c r="CE2" s="3">
        <v>1</v>
      </c>
      <c r="CF2" s="7" t="s">
        <v>3</v>
      </c>
      <c r="CG2" s="8"/>
    </row>
    <row r="3" spans="1:85" ht="21" customHeight="1" thickBot="1">
      <c r="B3" s="1105">
        <v>3</v>
      </c>
      <c r="C3" s="1105">
        <v>3</v>
      </c>
      <c r="D3" s="1105">
        <v>3</v>
      </c>
      <c r="E3" s="1105">
        <v>3</v>
      </c>
      <c r="F3" s="1105">
        <v>5</v>
      </c>
      <c r="G3" s="1105">
        <v>12</v>
      </c>
      <c r="H3" s="1105">
        <v>12</v>
      </c>
      <c r="I3" s="1105">
        <v>3</v>
      </c>
      <c r="J3" s="1105">
        <v>9</v>
      </c>
      <c r="K3" s="1105">
        <v>12</v>
      </c>
      <c r="L3" s="1105">
        <v>13</v>
      </c>
      <c r="M3" s="1105">
        <v>40</v>
      </c>
      <c r="N3" s="1105">
        <v>10</v>
      </c>
      <c r="O3" s="1105">
        <v>9</v>
      </c>
      <c r="P3" s="1105">
        <v>12</v>
      </c>
      <c r="Q3" s="1105">
        <v>13</v>
      </c>
      <c r="R3" s="1105">
        <v>13</v>
      </c>
      <c r="S3" s="1105">
        <v>17</v>
      </c>
      <c r="U3" s="1105">
        <v>3</v>
      </c>
      <c r="V3" s="1105">
        <v>3</v>
      </c>
      <c r="W3" s="1105">
        <v>3</v>
      </c>
      <c r="X3" s="1105">
        <v>3</v>
      </c>
      <c r="Y3" s="1105">
        <v>5</v>
      </c>
      <c r="Z3" s="1105">
        <v>12</v>
      </c>
      <c r="AA3" s="1105">
        <v>12</v>
      </c>
      <c r="AB3" s="1105">
        <v>3</v>
      </c>
      <c r="AC3" s="1105">
        <v>9</v>
      </c>
      <c r="AD3" s="1105">
        <v>12</v>
      </c>
      <c r="AE3" s="1105">
        <v>13</v>
      </c>
      <c r="AF3" s="1105">
        <v>40</v>
      </c>
      <c r="AG3" s="1105">
        <v>10</v>
      </c>
      <c r="AH3" s="1105">
        <v>9</v>
      </c>
      <c r="AI3" s="1105">
        <v>12</v>
      </c>
      <c r="AJ3" s="1105">
        <v>13</v>
      </c>
      <c r="AK3" s="1105">
        <v>13</v>
      </c>
      <c r="AL3" s="1105">
        <v>17</v>
      </c>
      <c r="AN3" s="1105">
        <v>3</v>
      </c>
      <c r="AO3" s="1105">
        <v>3</v>
      </c>
      <c r="AP3" s="1105">
        <v>3</v>
      </c>
      <c r="AQ3" s="1105">
        <v>3</v>
      </c>
      <c r="AR3" s="1105">
        <v>5</v>
      </c>
      <c r="AS3" s="1105">
        <v>12</v>
      </c>
      <c r="AT3" s="1105">
        <v>12</v>
      </c>
      <c r="AU3" s="1105">
        <v>3</v>
      </c>
      <c r="AV3" s="1105">
        <v>9</v>
      </c>
      <c r="AW3" s="1105">
        <v>12</v>
      </c>
      <c r="AX3" s="1105">
        <v>13</v>
      </c>
      <c r="AY3" s="1105">
        <v>40</v>
      </c>
      <c r="AZ3" s="1105">
        <v>10</v>
      </c>
      <c r="BA3" s="1105">
        <v>9</v>
      </c>
      <c r="BB3" s="1105">
        <v>12</v>
      </c>
      <c r="BC3" s="1105">
        <v>13</v>
      </c>
      <c r="BD3" s="1105">
        <v>13</v>
      </c>
      <c r="BE3" s="1105">
        <v>17</v>
      </c>
      <c r="BF3" s="1344" t="s">
        <v>1429</v>
      </c>
      <c r="BZ3" s="10" t="s">
        <v>4</v>
      </c>
      <c r="CA3" s="1" t="str">
        <f>$CE$509</f>
        <v>CE509</v>
      </c>
      <c r="CC3" s="10"/>
      <c r="CE3" s="3">
        <v>1</v>
      </c>
      <c r="CF3" s="11">
        <f ca="1">COUNTA(A1:CE509) + COUNTBLANK(A1:CE509)</f>
        <v>42760</v>
      </c>
      <c r="CG3" s="12" t="str">
        <f>"cellules entre -cells -celdas  "&amp;" " &amp;A1&amp;" et  "&amp;CE509</f>
        <v>cellules entre -cells -celdas   A1 et  CE509</v>
      </c>
    </row>
    <row r="4" spans="1:85" ht="21" customHeight="1">
      <c r="B4" s="13" t="s">
        <v>5</v>
      </c>
      <c r="C4" s="13" t="s">
        <v>6</v>
      </c>
      <c r="D4" s="14" t="s">
        <v>7</v>
      </c>
      <c r="E4" s="14" t="s">
        <v>8</v>
      </c>
      <c r="F4" s="14" t="s">
        <v>9</v>
      </c>
      <c r="G4" s="15"/>
      <c r="H4" s="15"/>
      <c r="I4" s="15"/>
      <c r="J4" s="15"/>
      <c r="K4" s="15"/>
      <c r="L4" s="15"/>
      <c r="M4" s="1106"/>
      <c r="N4" s="1107" t="s">
        <v>1430</v>
      </c>
      <c r="O4" s="15"/>
      <c r="P4" s="15"/>
      <c r="Q4" s="15"/>
      <c r="R4" s="15"/>
      <c r="S4" s="15"/>
      <c r="U4" s="13" t="s">
        <v>5</v>
      </c>
      <c r="V4" s="13" t="s">
        <v>6</v>
      </c>
      <c r="W4" s="14" t="s">
        <v>7</v>
      </c>
      <c r="X4" s="14" t="s">
        <v>8</v>
      </c>
      <c r="Y4" s="14" t="s">
        <v>9</v>
      </c>
      <c r="Z4" s="9"/>
      <c r="AA4" s="9"/>
      <c r="AB4" s="9"/>
      <c r="AC4" s="9"/>
      <c r="AD4" s="9"/>
      <c r="AE4" s="9"/>
      <c r="AF4" s="9"/>
      <c r="AG4" s="1107" t="s">
        <v>1430</v>
      </c>
      <c r="AH4" s="1108"/>
      <c r="AI4" s="1108"/>
      <c r="AJ4" s="1108"/>
      <c r="AK4" s="1108"/>
      <c r="AL4" s="1108"/>
      <c r="AN4" s="13" t="s">
        <v>5</v>
      </c>
      <c r="AO4" s="13" t="s">
        <v>6</v>
      </c>
      <c r="AP4" s="14" t="s">
        <v>7</v>
      </c>
      <c r="AQ4" s="14" t="s">
        <v>8</v>
      </c>
      <c r="AR4" s="14" t="s">
        <v>9</v>
      </c>
      <c r="AS4" s="9"/>
      <c r="AT4" s="9"/>
      <c r="AU4" s="9"/>
      <c r="AV4" s="9"/>
      <c r="AW4" s="9"/>
      <c r="AX4" s="9"/>
      <c r="AY4" s="9"/>
      <c r="AZ4" s="1107" t="s">
        <v>1431</v>
      </c>
      <c r="BA4" s="9"/>
      <c r="BB4" s="9"/>
      <c r="BC4" s="9"/>
      <c r="BD4" s="9"/>
      <c r="BE4" s="9"/>
      <c r="BZ4" s="1144" t="s">
        <v>1746</v>
      </c>
      <c r="CC4" s="1144"/>
      <c r="CE4" s="3">
        <v>1</v>
      </c>
      <c r="CF4" s="11">
        <f ca="1">COUNTA(A1:CE509)</f>
        <v>11712</v>
      </c>
      <c r="CG4" s="12" t="s">
        <v>10</v>
      </c>
    </row>
    <row r="5" spans="1:85" ht="21" customHeight="1">
      <c r="B5" s="16" t="s">
        <v>11</v>
      </c>
      <c r="C5" s="17" t="s">
        <v>12</v>
      </c>
      <c r="D5" s="18"/>
      <c r="E5" s="18"/>
      <c r="F5" s="18"/>
      <c r="G5" s="19"/>
      <c r="H5" s="19"/>
      <c r="I5" s="19"/>
      <c r="J5" s="19"/>
      <c r="K5" s="19"/>
      <c r="L5" s="19"/>
      <c r="M5" s="1109"/>
      <c r="N5" s="1902" t="s">
        <v>1432</v>
      </c>
      <c r="O5" s="1902"/>
      <c r="P5" s="1902"/>
      <c r="Q5" s="1902"/>
      <c r="R5" s="1902"/>
      <c r="S5" s="1902"/>
      <c r="U5" s="16" t="s">
        <v>11</v>
      </c>
      <c r="V5" t="s">
        <v>1433</v>
      </c>
      <c r="W5" s="9"/>
      <c r="X5" s="9"/>
      <c r="Y5" s="9"/>
      <c r="Z5" s="9"/>
      <c r="AA5" s="9"/>
      <c r="AB5" s="9"/>
      <c r="AC5" s="9"/>
      <c r="AD5" s="9"/>
      <c r="AE5" s="9"/>
      <c r="AF5" s="9"/>
      <c r="AG5" s="1902" t="s">
        <v>1434</v>
      </c>
      <c r="AH5" s="1902"/>
      <c r="AI5" s="1902"/>
      <c r="AJ5" s="1902"/>
      <c r="AK5" s="1902"/>
      <c r="AL5" s="1902"/>
      <c r="AN5" s="16" t="s">
        <v>11</v>
      </c>
      <c r="AO5" s="9" t="s">
        <v>1435</v>
      </c>
      <c r="AP5" s="9"/>
      <c r="AQ5" s="9"/>
      <c r="AR5" s="9"/>
      <c r="AS5" s="9"/>
      <c r="AT5" s="9"/>
      <c r="AU5" s="9"/>
      <c r="AV5" s="9"/>
      <c r="AW5" s="9"/>
      <c r="AX5" s="9"/>
      <c r="AY5" s="9"/>
      <c r="AZ5" s="1902" t="s">
        <v>1436</v>
      </c>
      <c r="BA5" s="1902"/>
      <c r="BB5" s="1902"/>
      <c r="BC5" s="1902"/>
      <c r="BD5" s="1902"/>
      <c r="BE5" s="1902"/>
      <c r="CD5" s="1020"/>
      <c r="CE5" s="3">
        <v>1</v>
      </c>
      <c r="CF5" s="11">
        <f ca="1">COUNTBLANK(A1:CE509)</f>
        <v>31048</v>
      </c>
      <c r="CG5" s="12" t="s">
        <v>13</v>
      </c>
    </row>
    <row r="6" spans="1:85" ht="21" customHeight="1">
      <c r="B6" s="16" t="s">
        <v>11</v>
      </c>
      <c r="C6" s="17" t="s">
        <v>14</v>
      </c>
      <c r="D6" s="18"/>
      <c r="E6" s="18"/>
      <c r="F6" s="18"/>
      <c r="G6" s="15"/>
      <c r="H6" s="15"/>
      <c r="I6" s="15"/>
      <c r="J6" s="15"/>
      <c r="K6" s="15"/>
      <c r="L6" s="15"/>
      <c r="M6" s="1109"/>
      <c r="N6" s="1902"/>
      <c r="O6" s="1902"/>
      <c r="P6" s="1902"/>
      <c r="Q6" s="1902"/>
      <c r="R6" s="1902"/>
      <c r="S6" s="1902"/>
      <c r="U6" s="16" t="s">
        <v>11</v>
      </c>
      <c r="V6" t="s">
        <v>1437</v>
      </c>
      <c r="W6" s="9"/>
      <c r="X6" s="9"/>
      <c r="Y6" s="9"/>
      <c r="Z6" s="9"/>
      <c r="AA6" s="9"/>
      <c r="AB6" s="9"/>
      <c r="AC6" s="9"/>
      <c r="AD6" s="9"/>
      <c r="AE6" s="9"/>
      <c r="AF6" s="9"/>
      <c r="AG6" s="1902"/>
      <c r="AH6" s="1902"/>
      <c r="AI6" s="1902"/>
      <c r="AJ6" s="1902"/>
      <c r="AK6" s="1902"/>
      <c r="AL6" s="1902"/>
      <c r="AN6" s="16" t="s">
        <v>11</v>
      </c>
      <c r="AO6" s="9" t="s">
        <v>1438</v>
      </c>
      <c r="AP6" s="9"/>
      <c r="AQ6" s="9"/>
      <c r="AR6" s="9"/>
      <c r="AS6" s="9"/>
      <c r="AT6" s="9"/>
      <c r="AU6" s="9"/>
      <c r="AV6" s="9"/>
      <c r="AW6" s="9"/>
      <c r="AX6" s="9"/>
      <c r="AY6" s="9"/>
      <c r="AZ6" s="1902"/>
      <c r="BA6" s="1902"/>
      <c r="BB6" s="1902"/>
      <c r="BC6" s="1902"/>
      <c r="BD6" s="1902"/>
      <c r="BE6" s="1902"/>
      <c r="CE6" s="3">
        <v>1</v>
      </c>
      <c r="CF6" s="11">
        <f>SUM(CE1:CE507)+2</f>
        <v>509</v>
      </c>
      <c r="CG6" s="12" t="s">
        <v>15</v>
      </c>
    </row>
    <row r="7" spans="1:85" ht="21" customHeight="1" thickBot="1">
      <c r="B7" s="16" t="s">
        <v>16</v>
      </c>
      <c r="C7" s="20" t="s">
        <v>17</v>
      </c>
      <c r="D7" s="21"/>
      <c r="E7" s="21"/>
      <c r="F7" s="21"/>
      <c r="G7" s="21"/>
      <c r="H7" s="21"/>
      <c r="I7" s="21"/>
      <c r="J7" s="21"/>
      <c r="K7" s="21"/>
      <c r="L7" s="21"/>
      <c r="M7" s="21"/>
      <c r="N7" s="21"/>
      <c r="O7" s="21"/>
      <c r="P7" s="21"/>
      <c r="Q7" s="21"/>
      <c r="R7" s="21"/>
      <c r="S7" s="21"/>
      <c r="U7" s="16" t="s">
        <v>16</v>
      </c>
      <c r="V7" s="9"/>
      <c r="W7" s="9"/>
      <c r="X7" s="9"/>
      <c r="Y7" s="9"/>
      <c r="Z7" s="9"/>
      <c r="AA7" s="9"/>
      <c r="AB7" s="9"/>
      <c r="AC7" s="9"/>
      <c r="AD7" s="9"/>
      <c r="AE7" s="9"/>
      <c r="AF7" s="9"/>
      <c r="AG7" s="9"/>
      <c r="AH7" s="9"/>
      <c r="AI7" s="9"/>
      <c r="AJ7" s="9"/>
      <c r="AK7" s="9"/>
      <c r="AL7" s="1082" t="s">
        <v>905</v>
      </c>
      <c r="AN7" s="16" t="s">
        <v>16</v>
      </c>
      <c r="AO7" s="9"/>
      <c r="AP7" s="9"/>
      <c r="AQ7" s="9"/>
      <c r="AR7" s="9"/>
      <c r="AS7" s="9"/>
      <c r="AT7" s="9"/>
      <c r="AU7" s="9"/>
      <c r="AV7" s="9"/>
      <c r="AW7" s="9"/>
      <c r="AX7" s="9"/>
      <c r="AY7" s="9"/>
      <c r="AZ7" s="9"/>
      <c r="BA7" s="9"/>
      <c r="BB7" s="9"/>
      <c r="BC7" s="9"/>
      <c r="BD7" s="9"/>
      <c r="BE7" s="1082" t="s">
        <v>929</v>
      </c>
      <c r="CE7" s="3">
        <v>1</v>
      </c>
      <c r="CF7" s="11" cm="1">
        <f t="array" ref="CF7">SUM(A509:BF509+1)</f>
        <v>116</v>
      </c>
      <c r="CG7" s="12" t="s">
        <v>18</v>
      </c>
    </row>
    <row r="8" spans="1:85" ht="21" customHeight="1">
      <c r="B8" s="22" t="s">
        <v>11</v>
      </c>
      <c r="C8" s="23" t="str">
        <f>C14</f>
        <v>N NOM DE VOTRE RECETTE | collez la--FAMILLE| Auteur &gt; VOUS</v>
      </c>
      <c r="D8" s="24">
        <f>D14</f>
        <v>0.6</v>
      </c>
      <c r="E8" s="24" t="str">
        <f>E14</f>
        <v>Kg</v>
      </c>
      <c r="F8" s="25" t="str">
        <f>F14</f>
        <v>Recette mère ► Ballotine de pintade</v>
      </c>
      <c r="G8" s="26" t="s">
        <v>22</v>
      </c>
      <c r="H8" s="27" t="s">
        <v>23</v>
      </c>
      <c r="I8" s="27"/>
      <c r="J8" s="1732" t="s">
        <v>1422</v>
      </c>
      <c r="K8" s="1732"/>
      <c r="L8" s="1732"/>
      <c r="M8" s="1732"/>
      <c r="N8" s="1732"/>
      <c r="O8" s="1732"/>
      <c r="P8" s="1732"/>
      <c r="Q8" s="1754" t="s">
        <v>1439</v>
      </c>
      <c r="R8" s="1754"/>
      <c r="S8" s="1736" t="str">
        <f>UPPER(LEFT(J8,1))</f>
        <v>N</v>
      </c>
      <c r="U8" s="22" t="s">
        <v>11</v>
      </c>
      <c r="V8" s="23" t="str">
        <f>V14</f>
        <v>N NAME OF YOUR RECIPE | paste it — FAMILY|  Author &gt; YOU</v>
      </c>
      <c r="W8" s="24">
        <f>W14</f>
        <v>0.6</v>
      </c>
      <c r="X8" s="24" t="str">
        <f>X14</f>
        <v>kg</v>
      </c>
      <c r="Y8" s="25" t="str">
        <f>Y14</f>
        <v>Master recipe ► Guinea fowl ballotine</v>
      </c>
      <c r="Z8" s="26" t="s">
        <v>22</v>
      </c>
      <c r="AA8" s="27" t="s">
        <v>23</v>
      </c>
      <c r="AB8" s="27"/>
      <c r="AC8" s="1732" t="s">
        <v>904</v>
      </c>
      <c r="AD8" s="1732"/>
      <c r="AE8" s="1732"/>
      <c r="AF8" s="1732"/>
      <c r="AG8" s="1732"/>
      <c r="AH8" s="1732"/>
      <c r="AI8" s="1732"/>
      <c r="AJ8" s="1754" t="s">
        <v>1440</v>
      </c>
      <c r="AK8" s="1754"/>
      <c r="AL8" s="1736" t="str">
        <f>UPPER(LEFT(AC8,1))</f>
        <v>N</v>
      </c>
      <c r="AN8" s="22" t="s">
        <v>11</v>
      </c>
      <c r="AO8" s="23" t="str">
        <f>AO14</f>
        <v>N NOMBRE DE SU RECETA | pegue esto — FAMILIA| Autor &gt; USTED</v>
      </c>
      <c r="AP8" s="24">
        <f>AP14</f>
        <v>0.6</v>
      </c>
      <c r="AQ8" s="24" t="str">
        <f>AQ14</f>
        <v>kg</v>
      </c>
      <c r="AR8" s="25" t="str">
        <f>AR14</f>
        <v>Receta madre ► Ballotina de pintada</v>
      </c>
      <c r="AS8" s="26" t="s">
        <v>22</v>
      </c>
      <c r="AT8" s="27" t="s">
        <v>930</v>
      </c>
      <c r="AU8" s="27"/>
      <c r="AV8" s="1732" t="s">
        <v>931</v>
      </c>
      <c r="AW8" s="1732"/>
      <c r="AX8" s="1732"/>
      <c r="AY8" s="1732"/>
      <c r="AZ8" s="1732"/>
      <c r="BA8" s="1732"/>
      <c r="BB8" s="1732"/>
      <c r="BC8" s="1734" t="s">
        <v>1441</v>
      </c>
      <c r="BD8" s="1734"/>
      <c r="BE8" s="1736" t="str">
        <f>UPPER(LEFT(AV8,1))</f>
        <v>N</v>
      </c>
      <c r="BG8" s="1896" t="s">
        <v>26</v>
      </c>
      <c r="BH8" s="1897"/>
      <c r="BI8" s="1897"/>
      <c r="BJ8" s="1897"/>
      <c r="BK8" s="1897"/>
      <c r="BL8" s="1897"/>
      <c r="BM8" s="1898"/>
      <c r="BO8" s="1896" t="s">
        <v>27</v>
      </c>
      <c r="BP8" s="1897"/>
      <c r="BQ8" s="1897"/>
      <c r="BR8" s="1897"/>
      <c r="BS8" s="1897"/>
      <c r="BT8" s="1897"/>
      <c r="BU8" s="1898"/>
      <c r="BW8" s="1896" t="s">
        <v>28</v>
      </c>
      <c r="BX8" s="1897"/>
      <c r="BY8" s="1897"/>
      <c r="BZ8" s="1897"/>
      <c r="CA8" s="1897"/>
      <c r="CB8" s="1897"/>
      <c r="CC8" s="1898"/>
      <c r="CE8" s="3">
        <v>1</v>
      </c>
    </row>
    <row r="9" spans="1:85" ht="21" customHeight="1">
      <c r="B9" s="28" t="s">
        <v>11</v>
      </c>
      <c r="C9" s="29" t="str">
        <f>C14</f>
        <v>N NOM DE VOTRE RECETTE | collez la--FAMILLE| Auteur &gt; VOUS</v>
      </c>
      <c r="D9" s="30">
        <f>D14</f>
        <v>0.6</v>
      </c>
      <c r="E9" s="30" t="str">
        <f>E14</f>
        <v>Kg</v>
      </c>
      <c r="F9" s="31" t="str">
        <f>F14</f>
        <v>Recette mère ► Ballotine de pintade</v>
      </c>
      <c r="G9" s="32" t="s">
        <v>29</v>
      </c>
      <c r="H9" s="33" t="s">
        <v>30</v>
      </c>
      <c r="I9" s="33"/>
      <c r="J9" s="1733"/>
      <c r="K9" s="1733"/>
      <c r="L9" s="1733"/>
      <c r="M9" s="1733"/>
      <c r="N9" s="1733"/>
      <c r="O9" s="1733"/>
      <c r="P9" s="1733"/>
      <c r="Q9" s="1755"/>
      <c r="R9" s="1755"/>
      <c r="S9" s="1737"/>
      <c r="U9" s="28" t="s">
        <v>11</v>
      </c>
      <c r="V9" s="29" t="str">
        <f>V14</f>
        <v>N NAME OF YOUR RECIPE | paste it — FAMILY|  Author &gt; YOU</v>
      </c>
      <c r="W9" s="30">
        <f>W14</f>
        <v>0.6</v>
      </c>
      <c r="X9" s="30" t="str">
        <f>X14</f>
        <v>kg</v>
      </c>
      <c r="Y9" s="31" t="str">
        <f>Y14</f>
        <v>Master recipe ► Guinea fowl ballotine</v>
      </c>
      <c r="Z9" s="32" t="s">
        <v>1377</v>
      </c>
      <c r="AA9" s="33" t="s">
        <v>30</v>
      </c>
      <c r="AB9" s="33"/>
      <c r="AC9" s="1733"/>
      <c r="AD9" s="1733"/>
      <c r="AE9" s="1733"/>
      <c r="AF9" s="1733"/>
      <c r="AG9" s="1733"/>
      <c r="AH9" s="1733"/>
      <c r="AI9" s="1733"/>
      <c r="AJ9" s="1755"/>
      <c r="AK9" s="1755"/>
      <c r="AL9" s="1737"/>
      <c r="AN9" s="28" t="s">
        <v>11</v>
      </c>
      <c r="AO9" s="29" t="str">
        <f>AO14</f>
        <v>N NOMBRE DE SU RECETA | pegue esto — FAMILIA| Autor &gt; USTED</v>
      </c>
      <c r="AP9" s="30">
        <f>AP14</f>
        <v>0.6</v>
      </c>
      <c r="AQ9" s="30" t="str">
        <f>AQ14</f>
        <v>kg</v>
      </c>
      <c r="AR9" s="31" t="str">
        <f>AR14</f>
        <v>Receta madre ► Ballotina de pintada</v>
      </c>
      <c r="AS9" s="32" t="s">
        <v>932</v>
      </c>
      <c r="AT9" s="33" t="s">
        <v>30</v>
      </c>
      <c r="AU9" s="33"/>
      <c r="AV9" s="1733"/>
      <c r="AW9" s="1733"/>
      <c r="AX9" s="1733"/>
      <c r="AY9" s="1733"/>
      <c r="AZ9" s="1733"/>
      <c r="BA9" s="1733"/>
      <c r="BB9" s="1733"/>
      <c r="BC9" s="1735"/>
      <c r="BD9" s="1735"/>
      <c r="BE9" s="1737"/>
      <c r="BG9" s="1899"/>
      <c r="BH9" s="1900"/>
      <c r="BI9" s="1900"/>
      <c r="BJ9" s="1900"/>
      <c r="BK9" s="1900"/>
      <c r="BL9" s="1900"/>
      <c r="BM9" s="1901"/>
      <c r="BO9" s="1899"/>
      <c r="BP9" s="1900"/>
      <c r="BQ9" s="1900"/>
      <c r="BR9" s="1900"/>
      <c r="BS9" s="1900"/>
      <c r="BT9" s="1900"/>
      <c r="BU9" s="1901"/>
      <c r="BW9" s="1899"/>
      <c r="BX9" s="1900"/>
      <c r="BY9" s="1900"/>
      <c r="BZ9" s="1900"/>
      <c r="CA9" s="1900"/>
      <c r="CB9" s="1900"/>
      <c r="CC9" s="1901"/>
      <c r="CE9" s="3">
        <v>1</v>
      </c>
    </row>
    <row r="10" spans="1:85" ht="21" customHeight="1">
      <c r="B10" s="28" t="s">
        <v>11</v>
      </c>
      <c r="C10" s="34" t="str">
        <f>C14</f>
        <v>N NOM DE VOTRE RECETTE | collez la--FAMILLE| Auteur &gt; VOUS</v>
      </c>
      <c r="D10" s="35">
        <f>D14</f>
        <v>0.6</v>
      </c>
      <c r="E10" s="35" t="str">
        <f>E14</f>
        <v>Kg</v>
      </c>
      <c r="F10" s="36" t="str">
        <f>F14</f>
        <v>Recette mère ► Ballotine de pintade</v>
      </c>
      <c r="G10" s="37"/>
      <c r="H10" s="38" t="s">
        <v>31</v>
      </c>
      <c r="I10" s="39"/>
      <c r="J10" s="40" t="s">
        <v>32</v>
      </c>
      <c r="K10" s="41" t="s">
        <v>59</v>
      </c>
      <c r="L10" s="9"/>
      <c r="M10" s="41"/>
      <c r="N10" s="41"/>
      <c r="O10" s="41"/>
      <c r="P10" s="42"/>
      <c r="Q10" s="9"/>
      <c r="R10" s="9"/>
      <c r="S10" s="43"/>
      <c r="U10" s="28" t="s">
        <v>11</v>
      </c>
      <c r="V10" s="34" t="str">
        <f>V14</f>
        <v>N NAME OF YOUR RECIPE | paste it — FAMILY|  Author &gt; YOU</v>
      </c>
      <c r="W10" s="35">
        <f>W14</f>
        <v>0.6</v>
      </c>
      <c r="X10" s="35" t="str">
        <f>X14</f>
        <v>kg</v>
      </c>
      <c r="Y10" s="36" t="str">
        <f>Y14</f>
        <v>Master recipe ► Guinea fowl ballotine</v>
      </c>
      <c r="Z10" s="37"/>
      <c r="AA10" s="38" t="s">
        <v>907</v>
      </c>
      <c r="AB10" s="39"/>
      <c r="AC10" s="40" t="s">
        <v>908</v>
      </c>
      <c r="AD10" s="41" t="s">
        <v>62</v>
      </c>
      <c r="AE10" s="9"/>
      <c r="AF10" s="41"/>
      <c r="AG10" s="41"/>
      <c r="AH10" s="41"/>
      <c r="AI10" s="42"/>
      <c r="AJ10" s="9"/>
      <c r="AK10" s="9"/>
      <c r="AL10" s="43"/>
      <c r="AN10" s="28" t="s">
        <v>11</v>
      </c>
      <c r="AO10" s="34" t="str">
        <f>AO14</f>
        <v>N NOMBRE DE SU RECETA | pegue esto — FAMILIA| Autor &gt; USTED</v>
      </c>
      <c r="AP10" s="35">
        <f>AP14</f>
        <v>0.6</v>
      </c>
      <c r="AQ10" s="35" t="str">
        <f>AQ14</f>
        <v>kg</v>
      </c>
      <c r="AR10" s="36" t="str">
        <f>AR14</f>
        <v>Receta madre ► Ballotina de pintada</v>
      </c>
      <c r="AS10" s="37"/>
      <c r="AT10" s="38" t="s">
        <v>933</v>
      </c>
      <c r="AU10" s="39"/>
      <c r="AV10" s="40" t="s">
        <v>934</v>
      </c>
      <c r="AW10" s="41" t="s">
        <v>65</v>
      </c>
      <c r="AX10" s="9"/>
      <c r="AY10" s="41"/>
      <c r="AZ10" s="41"/>
      <c r="BA10" s="41"/>
      <c r="BB10" s="42"/>
      <c r="BC10" s="9"/>
      <c r="BD10" s="9"/>
      <c r="BE10" s="43"/>
      <c r="BG10" s="1899"/>
      <c r="BH10" s="1900"/>
      <c r="BI10" s="1900"/>
      <c r="BJ10" s="1900"/>
      <c r="BK10" s="1900"/>
      <c r="BL10" s="1900"/>
      <c r="BM10" s="1901"/>
      <c r="BO10" s="1899"/>
      <c r="BP10" s="1900"/>
      <c r="BQ10" s="1900"/>
      <c r="BR10" s="1900"/>
      <c r="BS10" s="1900"/>
      <c r="BT10" s="1900"/>
      <c r="BU10" s="1901"/>
      <c r="BW10" s="1899"/>
      <c r="BX10" s="1900"/>
      <c r="BY10" s="1900"/>
      <c r="BZ10" s="1900"/>
      <c r="CA10" s="1900"/>
      <c r="CB10" s="1900"/>
      <c r="CC10" s="1901"/>
      <c r="CE10" s="3">
        <v>1</v>
      </c>
    </row>
    <row r="11" spans="1:85" ht="21" customHeight="1" thickBot="1">
      <c r="B11" s="28" t="s">
        <v>11</v>
      </c>
      <c r="C11" s="34" t="str">
        <f>C14</f>
        <v>N NOM DE VOTRE RECETTE | collez la--FAMILLE| Auteur &gt; VOUS</v>
      </c>
      <c r="D11" s="35">
        <f>D14</f>
        <v>0.6</v>
      </c>
      <c r="E11" s="35" t="str">
        <f>E14</f>
        <v>Kg</v>
      </c>
      <c r="F11" s="36" t="str">
        <f>F14</f>
        <v>Recette mère ► Ballotine de pintade</v>
      </c>
      <c r="G11" s="44" t="s">
        <v>33</v>
      </c>
      <c r="H11" s="45"/>
      <c r="I11" s="45"/>
      <c r="J11" s="46" t="s">
        <v>34</v>
      </c>
      <c r="K11" s="1738" t="str">
        <f>L14&amp;" "&amp;M14&amp;" ► Famille = "&amp;Q8&amp;" ► "&amp;J8&amp;" "&amp;P11&amp;" "&amp;Q11&amp;" "&amp;R11&amp;" "&amp;S11</f>
        <v>Recette mère ► Ballotine de pintade ► Famille = collez la--FAMILLE ► NOM DE VOTRE RECETTE  ⓫  Dupliquée pour 20 maigre de pintade</v>
      </c>
      <c r="L11" s="1738"/>
      <c r="M11" s="1738"/>
      <c r="N11" s="47"/>
      <c r="O11" s="47"/>
      <c r="P11" s="42"/>
      <c r="Q11" s="48" t="s">
        <v>36</v>
      </c>
      <c r="R11" s="49">
        <v>20</v>
      </c>
      <c r="S11" s="50" t="str">
        <f>S13</f>
        <v>maigre de pintade</v>
      </c>
      <c r="U11" s="28" t="s">
        <v>11</v>
      </c>
      <c r="V11" s="34" t="str">
        <f>V14</f>
        <v>N NAME OF YOUR RECIPE | paste it — FAMILY|  Author &gt; YOU</v>
      </c>
      <c r="W11" s="35">
        <f>W14</f>
        <v>0.6</v>
      </c>
      <c r="X11" s="35" t="str">
        <f>X14</f>
        <v>kg</v>
      </c>
      <c r="Y11" s="36" t="str">
        <f>Y14</f>
        <v>Master recipe ► Guinea fowl ballotine</v>
      </c>
      <c r="Z11" s="44" t="s">
        <v>141</v>
      </c>
      <c r="AA11" s="45"/>
      <c r="AB11" s="45"/>
      <c r="AC11" s="46" t="s">
        <v>34</v>
      </c>
      <c r="AD11" s="1738" t="str">
        <f>AE14&amp;" "&amp;AF14&amp;" ► family = "&amp;AJ8&amp;" ► "&amp;AC8&amp;" "&amp;AI11&amp;" "&amp;AJ11&amp;" "&amp;AK11&amp;" "&amp;AL11</f>
        <v>Master recipe ► Guinea fowl ballotine ► family = paste it — FAMILY ► NAME OF YOUR RECIPE  ⓫ Duplicated for 20 kg of guinea</v>
      </c>
      <c r="AE11" s="1738"/>
      <c r="AF11" s="1738"/>
      <c r="AG11" s="47"/>
      <c r="AH11" s="47"/>
      <c r="AI11" s="42"/>
      <c r="AJ11" s="48" t="s">
        <v>142</v>
      </c>
      <c r="AK11" s="49">
        <v>20</v>
      </c>
      <c r="AL11" s="1079" t="str">
        <f>AL13</f>
        <v>kg of guinea</v>
      </c>
      <c r="AN11" s="28" t="s">
        <v>11</v>
      </c>
      <c r="AO11" s="34" t="str">
        <f>AO14</f>
        <v>N NOMBRE DE SU RECETA | pegue esto — FAMILIA| Autor &gt; USTED</v>
      </c>
      <c r="AP11" s="35">
        <f>AP14</f>
        <v>0.6</v>
      </c>
      <c r="AQ11" s="35" t="str">
        <f>AQ14</f>
        <v>kg</v>
      </c>
      <c r="AR11" s="36" t="str">
        <f>AR14</f>
        <v>Receta madre ► Ballotina de pintada</v>
      </c>
      <c r="AS11" s="44" t="s">
        <v>935</v>
      </c>
      <c r="AT11" s="45"/>
      <c r="AU11" s="45"/>
      <c r="AV11" s="46" t="s">
        <v>936</v>
      </c>
      <c r="AW11" s="1738" t="str">
        <f>AX14&amp;" "&amp;AY14&amp;" ► familia = "&amp;BC8&amp;" ► "&amp;AV8&amp;" "&amp;BB11&amp;" "&amp;BC11&amp;" "&amp;BD11&amp;" "&amp;BE11</f>
        <v>Receta madre ► Ballotina de pintada ► familia = pegue esto — FAMILIA ► NOMBRE DE SU RECETA  ⓫ Duplicada para 20 kg magra de pintada</v>
      </c>
      <c r="AX11" s="1738"/>
      <c r="AY11" s="1738"/>
      <c r="AZ11" s="47"/>
      <c r="BA11" s="47"/>
      <c r="BB11" s="42"/>
      <c r="BC11" s="48" t="s">
        <v>145</v>
      </c>
      <c r="BD11" s="49">
        <v>20</v>
      </c>
      <c r="BE11" s="1045" t="str">
        <f>BE13</f>
        <v>kg magra de pintada</v>
      </c>
      <c r="BG11" s="51" t="s">
        <v>38</v>
      </c>
      <c r="BH11" s="52"/>
      <c r="BI11" s="52"/>
      <c r="BJ11" s="52"/>
      <c r="BK11" s="52"/>
      <c r="BL11" s="52"/>
      <c r="BM11" s="53"/>
      <c r="BO11" s="51" t="s">
        <v>39</v>
      </c>
      <c r="BP11" s="52"/>
      <c r="BQ11" s="52"/>
      <c r="BR11" s="52"/>
      <c r="BS11" s="52"/>
      <c r="BT11" s="52"/>
      <c r="BU11" s="53"/>
      <c r="BW11" s="51" t="s">
        <v>40</v>
      </c>
      <c r="BX11" s="52"/>
      <c r="BY11" s="52"/>
      <c r="BZ11" s="52"/>
      <c r="CA11" s="52"/>
      <c r="CB11" s="52"/>
      <c r="CC11" s="53"/>
      <c r="CE11" s="3">
        <v>1</v>
      </c>
    </row>
    <row r="12" spans="1:85" ht="21" customHeight="1">
      <c r="B12" s="28" t="s">
        <v>11</v>
      </c>
      <c r="C12" s="34" t="str">
        <f>C14</f>
        <v>N NOM DE VOTRE RECETTE | collez la--FAMILLE| Auteur &gt; VOUS</v>
      </c>
      <c r="D12" s="35">
        <f>D14</f>
        <v>0.6</v>
      </c>
      <c r="E12" s="35" t="str">
        <f>E14</f>
        <v>Kg</v>
      </c>
      <c r="F12" s="36" t="str">
        <f>F14</f>
        <v>Recette mère ► Ballotine de pintade</v>
      </c>
      <c r="G12" s="54">
        <v>0.6</v>
      </c>
      <c r="H12" s="55" t="s">
        <v>890</v>
      </c>
      <c r="I12" s="44"/>
      <c r="J12" s="44"/>
      <c r="K12" s="1738"/>
      <c r="L12" s="1738"/>
      <c r="M12" s="1738"/>
      <c r="N12" s="47"/>
      <c r="O12" s="47"/>
      <c r="P12" s="56"/>
      <c r="Q12" s="9"/>
      <c r="R12" s="57" t="s">
        <v>41</v>
      </c>
      <c r="S12" s="58" t="s">
        <v>42</v>
      </c>
      <c r="U12" s="28" t="s">
        <v>11</v>
      </c>
      <c r="V12" s="34" t="str">
        <f>V14</f>
        <v>N NAME OF YOUR RECIPE | paste it — FAMILY|  Author &gt; YOU</v>
      </c>
      <c r="W12" s="35">
        <f>W14</f>
        <v>0.6</v>
      </c>
      <c r="X12" s="35" t="str">
        <f>X14</f>
        <v>kg</v>
      </c>
      <c r="Y12" s="36" t="str">
        <f>Y14</f>
        <v>Master recipe ► Guinea fowl ballotine</v>
      </c>
      <c r="Z12" s="54">
        <v>0.6</v>
      </c>
      <c r="AA12" s="1042" t="s">
        <v>147</v>
      </c>
      <c r="AB12" s="44"/>
      <c r="AC12" s="44"/>
      <c r="AD12" s="1738"/>
      <c r="AE12" s="1738"/>
      <c r="AF12" s="1738"/>
      <c r="AG12" s="47"/>
      <c r="AH12" s="47"/>
      <c r="AI12" s="56"/>
      <c r="AJ12" s="9"/>
      <c r="AK12" s="57" t="s">
        <v>155</v>
      </c>
      <c r="AL12" s="58" t="s">
        <v>909</v>
      </c>
      <c r="AN12" s="28" t="s">
        <v>11</v>
      </c>
      <c r="AO12" s="34" t="str">
        <f>AO14</f>
        <v>N NOMBRE DE SU RECETA | pegue esto — FAMILIA| Autor &gt; USTED</v>
      </c>
      <c r="AP12" s="35">
        <f>AP14</f>
        <v>0.6</v>
      </c>
      <c r="AQ12" s="35" t="str">
        <f>AQ14</f>
        <v>kg</v>
      </c>
      <c r="AR12" s="36" t="str">
        <f>AR14</f>
        <v>Receta madre ► Ballotina de pintada</v>
      </c>
      <c r="AS12" s="1085">
        <v>0.6</v>
      </c>
      <c r="AT12" s="1042" t="s">
        <v>147</v>
      </c>
      <c r="AU12" s="44"/>
      <c r="AV12" s="44"/>
      <c r="AW12" s="1738"/>
      <c r="AX12" s="1738"/>
      <c r="AY12" s="1738"/>
      <c r="AZ12" s="47"/>
      <c r="BA12" s="47"/>
      <c r="BB12" s="56"/>
      <c r="BC12" s="9"/>
      <c r="BD12" s="57" t="s">
        <v>157</v>
      </c>
      <c r="BE12" s="58" t="s">
        <v>158</v>
      </c>
      <c r="BG12" s="59" t="s">
        <v>43</v>
      </c>
      <c r="BH12" s="60" t="s">
        <v>44</v>
      </c>
      <c r="BI12" s="61"/>
      <c r="BJ12" s="61"/>
      <c r="BK12" s="61"/>
      <c r="BL12" s="61"/>
      <c r="BM12" s="62" t="s">
        <v>45</v>
      </c>
      <c r="BO12" s="59" t="s">
        <v>46</v>
      </c>
      <c r="BP12" s="60" t="s">
        <v>47</v>
      </c>
      <c r="BQ12" s="61"/>
      <c r="BR12" s="61"/>
      <c r="BS12" s="61"/>
      <c r="BT12" s="61"/>
      <c r="BU12" s="62" t="s">
        <v>48</v>
      </c>
      <c r="BW12" s="59" t="s">
        <v>43</v>
      </c>
      <c r="BX12" s="60" t="s">
        <v>49</v>
      </c>
      <c r="BY12" s="61"/>
      <c r="BZ12" s="61"/>
      <c r="CA12" s="61"/>
      <c r="CB12" s="61"/>
      <c r="CC12" s="62" t="s">
        <v>50</v>
      </c>
      <c r="CE12" s="3">
        <v>1</v>
      </c>
    </row>
    <row r="13" spans="1:85" ht="21" customHeight="1">
      <c r="B13" s="28" t="s">
        <v>16</v>
      </c>
      <c r="C13" s="34" t="str">
        <f>C14</f>
        <v>N NOM DE VOTRE RECETTE | collez la--FAMILLE| Auteur &gt; VOUS</v>
      </c>
      <c r="D13" s="35">
        <f>D14</f>
        <v>0.6</v>
      </c>
      <c r="E13" s="35" t="str">
        <f>E14</f>
        <v>Kg</v>
      </c>
      <c r="F13" s="36" t="str">
        <f>F14</f>
        <v>Recette mère ► Ballotine de pintade</v>
      </c>
      <c r="G13" s="63" t="s">
        <v>51</v>
      </c>
      <c r="H13" s="64">
        <f>P23</f>
        <v>0.60000000000000009</v>
      </c>
      <c r="I13" s="65"/>
      <c r="J13" s="65"/>
      <c r="K13" s="66"/>
      <c r="L13" s="66"/>
      <c r="M13" s="66"/>
      <c r="N13" s="66"/>
      <c r="O13" s="66"/>
      <c r="P13"/>
      <c r="Q13" s="67" t="s">
        <v>52</v>
      </c>
      <c r="R13" s="1043">
        <v>0.4</v>
      </c>
      <c r="S13" s="68" t="s">
        <v>1419</v>
      </c>
      <c r="U13" s="28" t="s">
        <v>16</v>
      </c>
      <c r="V13" s="34" t="str">
        <f>V14</f>
        <v>N NAME OF YOUR RECIPE | paste it — FAMILY|  Author &gt; YOU</v>
      </c>
      <c r="W13" s="35">
        <f>W14</f>
        <v>0.6</v>
      </c>
      <c r="X13" s="35" t="str">
        <f>X14</f>
        <v>kg</v>
      </c>
      <c r="Y13" s="36" t="str">
        <f>Y14</f>
        <v>Master recipe ► Guinea fowl ballotine</v>
      </c>
      <c r="Z13" s="63" t="s">
        <v>159</v>
      </c>
      <c r="AA13" s="64">
        <f>AI23</f>
        <v>0.60000000000000009</v>
      </c>
      <c r="AB13" s="65"/>
      <c r="AC13" s="65"/>
      <c r="AD13" s="66"/>
      <c r="AE13" s="66"/>
      <c r="AF13" s="66"/>
      <c r="AG13" s="66"/>
      <c r="AH13" s="66"/>
      <c r="AJ13" s="67" t="s">
        <v>160</v>
      </c>
      <c r="AK13" s="1043">
        <v>0.4</v>
      </c>
      <c r="AL13" s="68" t="s">
        <v>1423</v>
      </c>
      <c r="AN13" s="28" t="s">
        <v>16</v>
      </c>
      <c r="AO13" s="34" t="str">
        <f>AO14</f>
        <v>N NOMBRE DE SU RECETA | pegue esto — FAMILIA| Autor &gt; USTED</v>
      </c>
      <c r="AP13" s="35">
        <f>AP14</f>
        <v>0.6</v>
      </c>
      <c r="AQ13" s="35" t="str">
        <f>AQ14</f>
        <v>kg</v>
      </c>
      <c r="AR13" s="36" t="str">
        <f>AR14</f>
        <v>Receta madre ► Ballotina de pintada</v>
      </c>
      <c r="AS13" s="63" t="s">
        <v>257</v>
      </c>
      <c r="AT13" s="64">
        <f>BB23</f>
        <v>0.60000000000000009</v>
      </c>
      <c r="AU13" s="65"/>
      <c r="AV13" s="65"/>
      <c r="AW13" s="66"/>
      <c r="AX13" s="66"/>
      <c r="AY13" s="66"/>
      <c r="AZ13" s="66"/>
      <c r="BA13" s="66"/>
      <c r="BC13" s="67" t="s">
        <v>161</v>
      </c>
      <c r="BD13" s="1043">
        <v>0.4</v>
      </c>
      <c r="BE13" s="1046" t="s">
        <v>1424</v>
      </c>
      <c r="BG13" s="69"/>
      <c r="BH13" s="70"/>
      <c r="BI13" s="71"/>
      <c r="BJ13" s="71"/>
      <c r="BK13" s="71"/>
      <c r="BL13" s="71"/>
      <c r="BM13" s="72" t="s">
        <v>25</v>
      </c>
      <c r="BO13" s="69"/>
      <c r="BP13" s="70"/>
      <c r="BQ13" s="71"/>
      <c r="BR13" s="71"/>
      <c r="BS13" s="71"/>
      <c r="BT13" s="71"/>
      <c r="BU13" s="72" t="s">
        <v>53</v>
      </c>
      <c r="BW13" s="69"/>
      <c r="BX13" s="70"/>
      <c r="BY13" s="71"/>
      <c r="BZ13" s="71"/>
      <c r="CA13" s="71"/>
      <c r="CB13" s="71"/>
      <c r="CC13" s="72" t="s">
        <v>54</v>
      </c>
      <c r="CE13" s="3">
        <v>1</v>
      </c>
    </row>
    <row r="14" spans="1:85" ht="21" customHeight="1">
      <c r="B14" s="73" t="s">
        <v>16</v>
      </c>
      <c r="C14" s="74" t="str">
        <f>G14</f>
        <v>N NOM DE VOTRE RECETTE | collez la--FAMILLE| Auteur &gt; VOUS</v>
      </c>
      <c r="D14" s="75">
        <f>G12</f>
        <v>0.6</v>
      </c>
      <c r="E14" s="74" t="str">
        <f>H12</f>
        <v>Kg</v>
      </c>
      <c r="F14" s="76" t="str">
        <f>L14&amp;" "&amp;M14</f>
        <v>Recette mère ► Ballotine de pintade</v>
      </c>
      <c r="G14" s="77" t="str">
        <f>UPPER(LEFT(J8,1))&amp;" "&amp;J8&amp;" | "&amp;Q8&amp;"| "&amp;J10&amp;" "&amp;K10</f>
        <v>N NOM DE VOTRE RECETTE | collez la--FAMILLE| Auteur &gt; VOUS</v>
      </c>
      <c r="H14" s="78" t="s">
        <v>55</v>
      </c>
      <c r="I14" s="1739" t="s">
        <v>56</v>
      </c>
      <c r="J14" s="1739"/>
      <c r="K14" s="1739"/>
      <c r="L14" s="79" t="str">
        <f>IF(ISTEXT(M14),"Recette mère ►",H14)</f>
        <v>Recette mère ►</v>
      </c>
      <c r="M14" s="80" t="s">
        <v>1421</v>
      </c>
      <c r="N14" s="80"/>
      <c r="O14" s="80"/>
      <c r="P14" s="81"/>
      <c r="Q14" s="81"/>
      <c r="R14" s="81"/>
      <c r="S14" s="1110" t="s">
        <v>912</v>
      </c>
      <c r="U14" s="73" t="s">
        <v>16</v>
      </c>
      <c r="V14" s="74" t="str">
        <f>Z14</f>
        <v>N NAME OF YOUR RECIPE | paste it — FAMILY|  Author &gt; YOU</v>
      </c>
      <c r="W14" s="75">
        <f>Z12</f>
        <v>0.6</v>
      </c>
      <c r="X14" s="74" t="str">
        <f>AA12</f>
        <v>kg</v>
      </c>
      <c r="Y14" s="76" t="str">
        <f>AE14&amp;" "&amp;AF14</f>
        <v>Master recipe ► Guinea fowl ballotine</v>
      </c>
      <c r="Z14" s="77" t="str">
        <f>UPPER(LEFT(AC8,1))&amp;" "&amp;AC8&amp;" | "&amp;AJ8&amp;"| "&amp;AC10&amp;" "&amp;AD10</f>
        <v>N NAME OF YOUR RECIPE | paste it — FAMILY|  Author &gt; YOU</v>
      </c>
      <c r="AA14" s="78" t="s">
        <v>910</v>
      </c>
      <c r="AB14" s="1739" t="s">
        <v>906</v>
      </c>
      <c r="AC14" s="1739"/>
      <c r="AD14" s="1739"/>
      <c r="AE14" s="79" t="str">
        <f>IF(ISTEXT(AF14),"Master recipe ►",AA14)</f>
        <v>Master recipe ►</v>
      </c>
      <c r="AF14" s="80" t="s">
        <v>911</v>
      </c>
      <c r="AG14" s="80"/>
      <c r="AH14" s="80"/>
      <c r="AI14" s="81"/>
      <c r="AJ14" s="81"/>
      <c r="AK14" s="81"/>
      <c r="AL14" s="1110" t="s">
        <v>912</v>
      </c>
      <c r="AN14" s="73" t="s">
        <v>16</v>
      </c>
      <c r="AO14" s="74" t="str">
        <f>AS14</f>
        <v>N NOMBRE DE SU RECETA | pegue esto — FAMILIA| Autor &gt; USTED</v>
      </c>
      <c r="AP14" s="75">
        <f>AS12</f>
        <v>0.6</v>
      </c>
      <c r="AQ14" s="74" t="str">
        <f>AT12</f>
        <v>kg</v>
      </c>
      <c r="AR14" s="76" t="str">
        <f>AX14&amp;" "&amp;AY14</f>
        <v>Receta madre ► Ballotina de pintada</v>
      </c>
      <c r="AS14" s="77" t="str">
        <f>UPPER(LEFT(AV8,1))&amp;" "&amp;AV8&amp;" | "&amp;BC8&amp;"| "&amp;AV10&amp;" "&amp;AW10</f>
        <v>N NOMBRE DE SU RECETA | pegue esto — FAMILIA| Autor &gt; USTED</v>
      </c>
      <c r="AT14" s="78" t="s">
        <v>937</v>
      </c>
      <c r="AU14" s="1739" t="s">
        <v>938</v>
      </c>
      <c r="AV14" s="1739"/>
      <c r="AW14" s="1739"/>
      <c r="AX14" s="79" t="s">
        <v>114</v>
      </c>
      <c r="AY14" s="80" t="s">
        <v>939</v>
      </c>
      <c r="AZ14" s="80"/>
      <c r="BA14" s="1083"/>
      <c r="BB14" s="81"/>
      <c r="BC14" s="81"/>
      <c r="BD14" s="81"/>
      <c r="BE14" s="1110" t="s">
        <v>912</v>
      </c>
      <c r="BG14" s="83" t="s">
        <v>58</v>
      </c>
      <c r="BH14" s="41" t="s">
        <v>59</v>
      </c>
      <c r="BI14" s="52"/>
      <c r="BJ14" s="52"/>
      <c r="BK14" s="52"/>
      <c r="BL14" s="52"/>
      <c r="BM14" s="1895" t="s">
        <v>60</v>
      </c>
      <c r="BO14" s="83" t="s">
        <v>61</v>
      </c>
      <c r="BP14" s="41" t="s">
        <v>62</v>
      </c>
      <c r="BQ14" s="52"/>
      <c r="BR14" s="52"/>
      <c r="BS14" s="52"/>
      <c r="BT14" s="52"/>
      <c r="BU14" s="1895" t="s">
        <v>63</v>
      </c>
      <c r="BW14" s="83" t="s">
        <v>64</v>
      </c>
      <c r="BX14" s="41" t="s">
        <v>65</v>
      </c>
      <c r="BY14" s="52"/>
      <c r="BZ14" s="52"/>
      <c r="CA14" s="52"/>
      <c r="CB14" s="52"/>
      <c r="CC14" s="1895" t="s">
        <v>66</v>
      </c>
      <c r="CE14" s="3">
        <v>1</v>
      </c>
    </row>
    <row r="15" spans="1:85" ht="21" customHeight="1">
      <c r="B15" s="84" t="s">
        <v>16</v>
      </c>
      <c r="C15" s="85" t="str">
        <f>C14</f>
        <v>N NOM DE VOTRE RECETTE | collez la--FAMILLE| Auteur &gt; VOUS</v>
      </c>
      <c r="D15" s="85">
        <f>D14</f>
        <v>0.6</v>
      </c>
      <c r="E15" s="85" t="str">
        <f>E14</f>
        <v>Kg</v>
      </c>
      <c r="F15" s="86" t="str">
        <f>F14</f>
        <v>Recette mère ► Ballotine de pintade</v>
      </c>
      <c r="G15" s="13" t="s">
        <v>67</v>
      </c>
      <c r="H15" s="13" t="s">
        <v>68</v>
      </c>
      <c r="I15" s="13" t="s">
        <v>69</v>
      </c>
      <c r="J15" s="13" t="s">
        <v>70</v>
      </c>
      <c r="K15" s="87" t="s">
        <v>71</v>
      </c>
      <c r="L15" s="88" t="s">
        <v>72</v>
      </c>
      <c r="M15" s="89" t="s">
        <v>73</v>
      </c>
      <c r="N15" s="89" t="s">
        <v>74</v>
      </c>
      <c r="O15" s="89" t="s">
        <v>75</v>
      </c>
      <c r="P15" s="89" t="s">
        <v>76</v>
      </c>
      <c r="Q15" s="89" t="s">
        <v>77</v>
      </c>
      <c r="R15" s="89" t="s">
        <v>78</v>
      </c>
      <c r="S15" s="90" t="s">
        <v>79</v>
      </c>
      <c r="U15" s="84" t="s">
        <v>16</v>
      </c>
      <c r="V15" s="85" t="str">
        <f>V14</f>
        <v>N NAME OF YOUR RECIPE | paste it — FAMILY|  Author &gt; YOU</v>
      </c>
      <c r="W15" s="85">
        <f>W14</f>
        <v>0.6</v>
      </c>
      <c r="X15" s="85" t="str">
        <f>X14</f>
        <v>kg</v>
      </c>
      <c r="Y15" s="86" t="str">
        <f>Y14</f>
        <v>Master recipe ► Guinea fowl ballotine</v>
      </c>
      <c r="Z15" s="13" t="s">
        <v>67</v>
      </c>
      <c r="AA15" s="13" t="s">
        <v>68</v>
      </c>
      <c r="AB15" s="13" t="s">
        <v>69</v>
      </c>
      <c r="AC15" s="13" t="s">
        <v>70</v>
      </c>
      <c r="AD15" s="87" t="s">
        <v>71</v>
      </c>
      <c r="AE15" s="88" t="s">
        <v>72</v>
      </c>
      <c r="AF15" s="89" t="s">
        <v>73</v>
      </c>
      <c r="AG15" s="89" t="s">
        <v>74</v>
      </c>
      <c r="AH15" s="89" t="s">
        <v>75</v>
      </c>
      <c r="AI15" s="89" t="s">
        <v>76</v>
      </c>
      <c r="AJ15" s="89" t="s">
        <v>77</v>
      </c>
      <c r="AK15" s="89" t="s">
        <v>78</v>
      </c>
      <c r="AL15" s="90" t="s">
        <v>79</v>
      </c>
      <c r="AN15" s="84" t="s">
        <v>16</v>
      </c>
      <c r="AO15" s="85" t="str">
        <f>AO14</f>
        <v>N NOMBRE DE SU RECETA | pegue esto — FAMILIA| Autor &gt; USTED</v>
      </c>
      <c r="AP15" s="85">
        <f>AP14</f>
        <v>0.6</v>
      </c>
      <c r="AQ15" s="85" t="str">
        <f>AQ14</f>
        <v>kg</v>
      </c>
      <c r="AR15" s="86" t="str">
        <f>AR14</f>
        <v>Receta madre ► Ballotina de pintada</v>
      </c>
      <c r="AS15" s="13" t="s">
        <v>67</v>
      </c>
      <c r="AT15" s="13" t="s">
        <v>68</v>
      </c>
      <c r="AU15" s="13" t="s">
        <v>69</v>
      </c>
      <c r="AV15" s="13" t="s">
        <v>70</v>
      </c>
      <c r="AW15" s="87" t="s">
        <v>71</v>
      </c>
      <c r="AX15" s="88" t="s">
        <v>72</v>
      </c>
      <c r="AY15" s="89" t="s">
        <v>73</v>
      </c>
      <c r="AZ15" s="89" t="s">
        <v>74</v>
      </c>
      <c r="BA15" s="1084" t="s">
        <v>75</v>
      </c>
      <c r="BB15" s="1044" t="s">
        <v>76</v>
      </c>
      <c r="BC15" s="1044" t="s">
        <v>77</v>
      </c>
      <c r="BD15" s="1044" t="s">
        <v>78</v>
      </c>
      <c r="BE15" s="90" t="s">
        <v>79</v>
      </c>
      <c r="BG15" s="83"/>
      <c r="BH15" s="91"/>
      <c r="BI15" s="52"/>
      <c r="BJ15" s="52"/>
      <c r="BK15" s="52"/>
      <c r="BL15" s="52"/>
      <c r="BM15" s="1895"/>
      <c r="BO15" s="83"/>
      <c r="BP15" s="91"/>
      <c r="BQ15" s="52"/>
      <c r="BR15" s="52"/>
      <c r="BS15" s="52"/>
      <c r="BT15" s="52"/>
      <c r="BU15" s="1895"/>
      <c r="BW15" s="83"/>
      <c r="BX15" s="91"/>
      <c r="BY15" s="52"/>
      <c r="BZ15" s="52"/>
      <c r="CA15" s="52"/>
      <c r="CB15" s="52"/>
      <c r="CC15" s="1895"/>
      <c r="CE15" s="3">
        <v>1</v>
      </c>
    </row>
    <row r="16" spans="1:85" ht="21" customHeight="1">
      <c r="B16" s="28" t="s">
        <v>11</v>
      </c>
      <c r="C16" s="34" t="str">
        <f>C14</f>
        <v>N NOM DE VOTRE RECETTE | collez la--FAMILLE| Auteur &gt; VOUS</v>
      </c>
      <c r="D16" s="35">
        <f>D14</f>
        <v>0.6</v>
      </c>
      <c r="E16" s="34" t="str">
        <f>E14</f>
        <v>Kg</v>
      </c>
      <c r="F16" s="36" t="str">
        <f>F14</f>
        <v>Recette mère ► Ballotine de pintade</v>
      </c>
      <c r="G16" s="92" t="s">
        <v>80</v>
      </c>
      <c r="H16" s="93" t="s">
        <v>81</v>
      </c>
      <c r="I16" s="94"/>
      <c r="J16" s="1884" t="s">
        <v>82</v>
      </c>
      <c r="K16" s="1885" t="s">
        <v>83</v>
      </c>
      <c r="L16" s="1886" t="s">
        <v>84</v>
      </c>
      <c r="M16" s="95" t="s">
        <v>85</v>
      </c>
      <c r="N16" s="96" t="s">
        <v>51</v>
      </c>
      <c r="O16" s="97" t="s">
        <v>86</v>
      </c>
      <c r="P16" s="1887" t="s">
        <v>87</v>
      </c>
      <c r="Q16" s="1889" t="s">
        <v>86</v>
      </c>
      <c r="R16" s="1881" t="s">
        <v>88</v>
      </c>
      <c r="S16" s="1882" t="s">
        <v>89</v>
      </c>
      <c r="U16" s="28" t="s">
        <v>11</v>
      </c>
      <c r="V16" s="34" t="str">
        <f>V14</f>
        <v>N NAME OF YOUR RECIPE | paste it — FAMILY|  Author &gt; YOU</v>
      </c>
      <c r="W16" s="35">
        <f>W14</f>
        <v>0.6</v>
      </c>
      <c r="X16" s="34" t="str">
        <f>X14</f>
        <v>kg</v>
      </c>
      <c r="Y16" s="36" t="str">
        <f>Y14</f>
        <v>Master recipe ► Guinea fowl ballotine</v>
      </c>
      <c r="Z16" s="92" t="s">
        <v>80</v>
      </c>
      <c r="AA16" s="93" t="s">
        <v>81</v>
      </c>
      <c r="AB16" s="94"/>
      <c r="AC16" s="1884" t="s">
        <v>237</v>
      </c>
      <c r="AD16" s="1885" t="s">
        <v>83</v>
      </c>
      <c r="AE16" s="1886" t="s">
        <v>84</v>
      </c>
      <c r="AF16" s="95" t="s">
        <v>85</v>
      </c>
      <c r="AG16" s="96" t="s">
        <v>159</v>
      </c>
      <c r="AH16" s="97" t="s">
        <v>253</v>
      </c>
      <c r="AI16" s="1887" t="s">
        <v>913</v>
      </c>
      <c r="AJ16" s="1889" t="s">
        <v>253</v>
      </c>
      <c r="AK16" s="1881" t="s">
        <v>914</v>
      </c>
      <c r="AL16" s="1882" t="s">
        <v>256</v>
      </c>
      <c r="AN16" s="28" t="s">
        <v>11</v>
      </c>
      <c r="AO16" s="34" t="str">
        <f>AO14</f>
        <v>N NOMBRE DE SU RECETA | pegue esto — FAMILIA| Autor &gt; USTED</v>
      </c>
      <c r="AP16" s="35">
        <f>AP14</f>
        <v>0.6</v>
      </c>
      <c r="AQ16" s="34" t="str">
        <f>AQ14</f>
        <v>kg</v>
      </c>
      <c r="AR16" s="36" t="str">
        <f>AR14</f>
        <v>Receta madre ► Ballotina de pintada</v>
      </c>
      <c r="AS16" s="92" t="s">
        <v>80</v>
      </c>
      <c r="AT16" s="93" t="s">
        <v>81</v>
      </c>
      <c r="AU16" s="94"/>
      <c r="AV16" s="1884" t="s">
        <v>238</v>
      </c>
      <c r="AW16" s="1885" t="s">
        <v>83</v>
      </c>
      <c r="AX16" s="1886" t="s">
        <v>405</v>
      </c>
      <c r="AY16" s="95" t="s">
        <v>85</v>
      </c>
      <c r="AZ16" s="96" t="s">
        <v>257</v>
      </c>
      <c r="BA16" s="97" t="s">
        <v>258</v>
      </c>
      <c r="BB16" s="1887" t="s">
        <v>940</v>
      </c>
      <c r="BC16" s="1889" t="s">
        <v>258</v>
      </c>
      <c r="BD16" s="1881" t="s">
        <v>941</v>
      </c>
      <c r="BE16" s="1882" t="s">
        <v>261</v>
      </c>
      <c r="BG16" s="98" t="s">
        <v>34</v>
      </c>
      <c r="BH16" s="1894" t="s">
        <v>35</v>
      </c>
      <c r="BI16" s="1894"/>
      <c r="BJ16" s="1894"/>
      <c r="BK16" s="1894"/>
      <c r="BL16" s="52"/>
      <c r="BM16" s="1895"/>
      <c r="BO16" s="98" t="s">
        <v>90</v>
      </c>
      <c r="BP16" s="1894" t="s">
        <v>91</v>
      </c>
      <c r="BQ16" s="1894"/>
      <c r="BR16" s="1894"/>
      <c r="BS16" s="1894"/>
      <c r="BT16" s="52"/>
      <c r="BU16" s="1895"/>
      <c r="BW16" s="98" t="s">
        <v>92</v>
      </c>
      <c r="BX16" s="1894" t="s">
        <v>93</v>
      </c>
      <c r="BY16" s="1894"/>
      <c r="BZ16" s="1894"/>
      <c r="CA16" s="1894"/>
      <c r="CB16" s="52"/>
      <c r="CC16" s="1895"/>
      <c r="CE16" s="3">
        <v>1</v>
      </c>
    </row>
    <row r="17" spans="2:83" ht="21" customHeight="1">
      <c r="B17" s="28" t="s">
        <v>11</v>
      </c>
      <c r="C17" s="34" t="str">
        <f>C14</f>
        <v>N NOM DE VOTRE RECETTE | collez la--FAMILLE| Auteur &gt; VOUS</v>
      </c>
      <c r="D17" s="35">
        <f>D14</f>
        <v>0.6</v>
      </c>
      <c r="E17" s="34" t="str">
        <f>E14</f>
        <v>Kg</v>
      </c>
      <c r="F17" s="36" t="str">
        <f>F14</f>
        <v>Recette mère ► Ballotine de pintade</v>
      </c>
      <c r="G17" s="99" t="s">
        <v>94</v>
      </c>
      <c r="H17" s="100" t="s">
        <v>95</v>
      </c>
      <c r="I17" s="101" t="s">
        <v>96</v>
      </c>
      <c r="J17" s="1741"/>
      <c r="K17" s="1743"/>
      <c r="L17" s="1745"/>
      <c r="M17" s="102" t="s">
        <v>97</v>
      </c>
      <c r="N17" s="103" t="s">
        <v>98</v>
      </c>
      <c r="O17" s="104">
        <v>1</v>
      </c>
      <c r="P17" s="1888"/>
      <c r="Q17" s="1749"/>
      <c r="R17" s="1751"/>
      <c r="S17" s="1753"/>
      <c r="U17" s="28" t="s">
        <v>11</v>
      </c>
      <c r="V17" s="34" t="str">
        <f>V14</f>
        <v>N NAME OF YOUR RECIPE | paste it — FAMILY|  Author &gt; YOU</v>
      </c>
      <c r="W17" s="35">
        <f>W14</f>
        <v>0.6</v>
      </c>
      <c r="X17" s="34" t="str">
        <f>X14</f>
        <v>kg</v>
      </c>
      <c r="Y17" s="36" t="str">
        <f>Y14</f>
        <v>Master recipe ► Guinea fowl ballotine</v>
      </c>
      <c r="Z17" s="99" t="s">
        <v>240</v>
      </c>
      <c r="AA17" s="100" t="s">
        <v>241</v>
      </c>
      <c r="AB17" s="101" t="s">
        <v>915</v>
      </c>
      <c r="AC17" s="1741"/>
      <c r="AD17" s="1743"/>
      <c r="AE17" s="1745"/>
      <c r="AF17" s="102" t="s">
        <v>885</v>
      </c>
      <c r="AG17" s="103" t="s">
        <v>453</v>
      </c>
      <c r="AH17" s="104">
        <v>1</v>
      </c>
      <c r="AI17" s="1888"/>
      <c r="AJ17" s="1749"/>
      <c r="AK17" s="1751"/>
      <c r="AL17" s="1753"/>
      <c r="AN17" s="28" t="s">
        <v>11</v>
      </c>
      <c r="AO17" s="34" t="str">
        <f>AO14</f>
        <v>N NOMBRE DE SU RECETA | pegue esto — FAMILIA| Autor &gt; USTED</v>
      </c>
      <c r="AP17" s="35">
        <f>AP14</f>
        <v>0.6</v>
      </c>
      <c r="AQ17" s="34" t="str">
        <f>AQ14</f>
        <v>kg</v>
      </c>
      <c r="AR17" s="36" t="str">
        <f>AR14</f>
        <v>Receta madre ► Ballotina de pintada</v>
      </c>
      <c r="AS17" s="99" t="s">
        <v>243</v>
      </c>
      <c r="AT17" s="100" t="s">
        <v>244</v>
      </c>
      <c r="AU17" s="101" t="s">
        <v>96</v>
      </c>
      <c r="AV17" s="1741"/>
      <c r="AW17" s="1743"/>
      <c r="AX17" s="1745"/>
      <c r="AY17" s="102" t="s">
        <v>887</v>
      </c>
      <c r="AZ17" s="103" t="s">
        <v>454</v>
      </c>
      <c r="BA17" s="104">
        <v>1</v>
      </c>
      <c r="BB17" s="1888"/>
      <c r="BC17" s="1749"/>
      <c r="BD17" s="1751"/>
      <c r="BE17" s="1753"/>
      <c r="BG17" s="83"/>
      <c r="BH17" s="1894"/>
      <c r="BI17" s="1894"/>
      <c r="BJ17" s="1894"/>
      <c r="BK17" s="1894"/>
      <c r="BL17" s="52"/>
      <c r="BM17" s="53"/>
      <c r="BO17" s="83"/>
      <c r="BP17" s="1894"/>
      <c r="BQ17" s="1894"/>
      <c r="BR17" s="1894"/>
      <c r="BS17" s="1894"/>
      <c r="BT17" s="52"/>
      <c r="BU17" s="53"/>
      <c r="BW17" s="83"/>
      <c r="BX17" s="1894"/>
      <c r="BY17" s="1894"/>
      <c r="BZ17" s="1894"/>
      <c r="CA17" s="1894"/>
      <c r="CB17" s="52"/>
      <c r="CC17" s="53"/>
      <c r="CE17" s="3">
        <v>1</v>
      </c>
    </row>
    <row r="18" spans="2:83" ht="21" customHeight="1">
      <c r="B18" s="28" t="s">
        <v>11</v>
      </c>
      <c r="C18" s="34" t="str">
        <f>C14</f>
        <v>N NOM DE VOTRE RECETTE | collez la--FAMILLE| Auteur &gt; VOUS</v>
      </c>
      <c r="D18" s="35">
        <f>D14</f>
        <v>0.6</v>
      </c>
      <c r="E18" s="34" t="str">
        <f>E14</f>
        <v>Kg</v>
      </c>
      <c r="F18" s="36" t="str">
        <f>F14</f>
        <v>Recette mère ► Ballotine de pintade</v>
      </c>
      <c r="G18" s="105"/>
      <c r="H18" s="106"/>
      <c r="I18" s="107" t="str">
        <f>IF(OR(ISTEXT(G18), G18&lt;=0, J18&lt;=0), "", "de")</f>
        <v/>
      </c>
      <c r="J18" s="108">
        <v>400</v>
      </c>
      <c r="K18" s="121" t="s">
        <v>102</v>
      </c>
      <c r="L18" s="148">
        <v>1</v>
      </c>
      <c r="M18" s="1101" t="s">
        <v>1419</v>
      </c>
      <c r="N18" s="112">
        <f>IF(P23=0,0,(P18/P23)*O17*1000)</f>
        <v>666.66666666666663</v>
      </c>
      <c r="O18" s="113">
        <f>IF(P23=0, 0, (G18*L18)/(P23*O17))</f>
        <v>0</v>
      </c>
      <c r="P18" s="114">
        <f>IFERROR(_xlfn.LET(_xlpm.v,IFERROR(_xlfn.XLOOKUP(K18,G24:S24,G25:S25),_xlfn.XLOOKUP(K18,G26:S26,G27:S27)),_xlpm.v*J18*IF(ISBLANK(G18),1,G18)),0)</f>
        <v>0.4</v>
      </c>
      <c r="Q18" s="115">
        <f>IF(OR(ISBLANK(R13),R13=0),0,G18*R11*L18/R13)</f>
        <v>0</v>
      </c>
      <c r="R18" s="116">
        <f>IF(OR(ISBLANK(R13),R13=0),0,P18*L18*R11/R13)</f>
        <v>20</v>
      </c>
      <c r="S18" s="117" t="str">
        <f>_xlfn.LET(_xlpm.unite,SUBSTITUTE(TRIM(K18)," (s)",""),_xlpm.val,R18,_xlpm.estVol,COUNTIF(M24:S24,_xlpm.unite)+COUNTIF(M26:S26,_xlpm.unite)&gt;0,_xlpm.estPoids,COUNTIF(G24:L24,_xlpm.unite)+COUNTIF(G26:L26,_xlpm.unite)&gt;0,IF(_xlpm.estVol,IF(ROUND(_xlpm.val,3)&gt;=1,ROUND(_xlpm.val,3)&amp;" L",MAX(1,ROUND(_xlpm.val*100,0))&amp;" cl"),IF(_xlpm.estPoids,IF(ROUND(_xlpm.val,3)&gt;=1,ROUND(_xlpm.val,3)&amp;" Kg",MAX(1,ROUND(_xlpm.val*1000,0))&amp;" g"),"")))</f>
        <v>20 Kg</v>
      </c>
      <c r="U18" s="28" t="s">
        <v>11</v>
      </c>
      <c r="V18" s="34" t="str">
        <f>V14</f>
        <v>N NAME OF YOUR RECIPE | paste it — FAMILY|  Author &gt; YOU</v>
      </c>
      <c r="W18" s="35">
        <f>W14</f>
        <v>0.6</v>
      </c>
      <c r="X18" s="34" t="str">
        <f>X14</f>
        <v>kg</v>
      </c>
      <c r="Y18" s="36" t="str">
        <f>Y14</f>
        <v>Master recipe ► Guinea fowl ballotine</v>
      </c>
      <c r="Z18" s="105"/>
      <c r="AA18" s="106"/>
      <c r="AB18" s="107" t="str">
        <f>IF(OR(ISTEXT(Z18), Z18&lt;=0, AC18&lt;=0), "", "de")</f>
        <v/>
      </c>
      <c r="AC18" s="108">
        <v>400</v>
      </c>
      <c r="AD18" s="121" t="s">
        <v>102</v>
      </c>
      <c r="AE18" s="148">
        <v>1</v>
      </c>
      <c r="AF18" s="1101" t="s">
        <v>916</v>
      </c>
      <c r="AG18" s="112">
        <f>IF(AI23=0,0,(AI18/AI23)*AH17*1000)</f>
        <v>666.66666666666663</v>
      </c>
      <c r="AH18" s="113">
        <f>IF(AI23=0, 0, (Z18*AE18)/(AI23*AH17))</f>
        <v>0</v>
      </c>
      <c r="AI18" s="114">
        <f>IFERROR(_xlfn.LET(_xlpm.v,IFERROR(_xlfn.XLOOKUP(AD18,Z24:AL24,Z25:AL25),_xlfn.XLOOKUP(AD18,Z26:AL26,Z27:AL27)),_xlpm.v*AC18*IF(ISBLANK(Z18),1,Z18)),0)</f>
        <v>0.4</v>
      </c>
      <c r="AJ18" s="115">
        <f>IF(OR(ISBLANK(AK13),AK13=0),0,Z18*AK11*AE18/AK13)</f>
        <v>0</v>
      </c>
      <c r="AK18" s="116">
        <f>IF(OR(ISBLANK(AK13),AK13=0),0,AI18*AE18*AK11/AK13)</f>
        <v>20</v>
      </c>
      <c r="AL18" s="117" t="str">
        <f>_xlfn.LET(_xlpm.unite,SUBSTITUTE(TRIM(AD18)," (s)",""),_xlpm.val,AK18,_xlpm.estVol,COUNTIF(AF24:AL24,_xlpm.unite)+COUNTIF(AF26:AL26,_xlpm.unite)&gt;0,_xlpm.estPoids,COUNTIF(Z24:AE24,_xlpm.unite)+COUNTIF(Z26:AE26,_xlpm.unite)&gt;0,IF(_xlpm.estVol,IF(ROUND(_xlpm.val,3)&gt;=1,ROUND(_xlpm.val,3)&amp;" L",MAX(1,ROUND(_xlpm.val*100,0))&amp;" cl"),IF(_xlpm.estPoids,IF(ROUND(_xlpm.val,3)&gt;=1,ROUND(_xlpm.val,3)&amp;" Kg",MAX(1,ROUND(_xlpm.val*1000,0))&amp;" g"),"")))</f>
        <v>20 Kg</v>
      </c>
      <c r="AN18" s="28" t="s">
        <v>11</v>
      </c>
      <c r="AO18" s="34" t="str">
        <f>AO14</f>
        <v>N NOMBRE DE SU RECETA | pegue esto — FAMILIA| Autor &gt; USTED</v>
      </c>
      <c r="AP18" s="35">
        <f>AP14</f>
        <v>0.6</v>
      </c>
      <c r="AQ18" s="34" t="str">
        <f>AQ14</f>
        <v>kg</v>
      </c>
      <c r="AR18" s="36" t="str">
        <f>AR14</f>
        <v>Receta madre ► Ballotina de pintada</v>
      </c>
      <c r="AS18" s="105"/>
      <c r="AT18" s="106"/>
      <c r="AU18" s="107" t="str">
        <f>IF(OR(ISTEXT(AS18), AS18&lt;=0, AV18&lt;=0), "", "de")</f>
        <v/>
      </c>
      <c r="AV18" s="108">
        <v>400</v>
      </c>
      <c r="AW18" s="121" t="s">
        <v>102</v>
      </c>
      <c r="AX18" s="148">
        <v>1</v>
      </c>
      <c r="AY18" s="1101" t="s">
        <v>942</v>
      </c>
      <c r="AZ18" s="112">
        <f>IF(BB23=0,0,(BB18/BB23)*BA17*1000)</f>
        <v>666.66666666666663</v>
      </c>
      <c r="BA18" s="113">
        <f>IF(BB23=0, 0, (AS18*AX18)/(BB23*BA17))</f>
        <v>0</v>
      </c>
      <c r="BB18" s="114">
        <f>IFERROR(_xlfn.LET(_xlpm.v,IFERROR(_xlfn.XLOOKUP(AW18,AS24:BE24,AS25:BE25),_xlfn.XLOOKUP(AW18,AS26:BE26,AS27:BE27)),_xlpm.v*AV18*IF(ISBLANK(AS18),1,AS18)),0)</f>
        <v>0.4</v>
      </c>
      <c r="BC18" s="115">
        <f>IF(OR(ISBLANK(BD13),BD13=0),0,AS18*BD11*AX18/BD13)</f>
        <v>0</v>
      </c>
      <c r="BD18" s="116">
        <f>IF(OR(ISBLANK(BD13),BD13=0),0,BB18*AX18*BD11/BD13)</f>
        <v>20</v>
      </c>
      <c r="BE18" s="117" t="str">
        <f>_xlfn.LET(_xlpm.unite,SUBSTITUTE(TRIM(AW18)," (s)",""),_xlpm.val,BD18,_xlpm.estVol,COUNTIF(AY24:BE24,_xlpm.unite)+COUNTIF(AY26:BE26,_xlpm.unite)&gt;0,_xlpm.estPoids,COUNTIF(AS24:AX24,_xlpm.unite)+COUNTIF(AS26:AX26,_xlpm.unite)&gt;0,IF(_xlpm.estVol,IF(ROUND(_xlpm.val,3)&gt;=1,ROUND(_xlpm.val,3)&amp;" L",MAX(1,ROUND(_xlpm.val*100,0))&amp;" cl"),IF(_xlpm.estPoids,IF(ROUND(_xlpm.val,3)&gt;=1,ROUND(_xlpm.val,3)&amp;" Kg",MAX(1,ROUND(_xlpm.val*1000,0))&amp;" g"),"")))</f>
        <v>20 Kg</v>
      </c>
      <c r="BG18" s="83"/>
      <c r="BH18" s="118"/>
      <c r="BI18" s="119"/>
      <c r="BJ18" s="119"/>
      <c r="BK18" s="119"/>
      <c r="BL18" s="52"/>
      <c r="BM18" s="53"/>
      <c r="BO18" s="83"/>
      <c r="BP18" s="118"/>
      <c r="BQ18" s="119"/>
      <c r="BR18" s="119"/>
      <c r="BS18" s="119"/>
      <c r="BT18" s="52"/>
      <c r="BU18" s="53"/>
      <c r="BW18" s="83"/>
      <c r="BX18" s="118"/>
      <c r="BY18" s="119"/>
      <c r="BZ18" s="119"/>
      <c r="CA18" s="119"/>
      <c r="CB18" s="52"/>
      <c r="CC18" s="53"/>
      <c r="CE18" s="3">
        <v>1</v>
      </c>
    </row>
    <row r="19" spans="2:83" ht="21" customHeight="1">
      <c r="B19" s="120" t="str">
        <f>IF(M19&lt;&gt;"","A","►")</f>
        <v>A</v>
      </c>
      <c r="C19" s="34" t="str">
        <f>C14</f>
        <v>N NOM DE VOTRE RECETTE | collez la--FAMILLE| Auteur &gt; VOUS</v>
      </c>
      <c r="D19" s="35">
        <f>D14</f>
        <v>0.6</v>
      </c>
      <c r="E19" s="34" t="str">
        <f>E14</f>
        <v>Kg</v>
      </c>
      <c r="F19" s="36" t="str">
        <f>F14</f>
        <v>Recette mère ► Ballotine de pintade</v>
      </c>
      <c r="G19" s="105"/>
      <c r="H19" s="106"/>
      <c r="I19" s="107" t="str">
        <f>IF(OR(ISTEXT(G19), G19&lt;=0, J19&lt;=0), "", "de")</f>
        <v/>
      </c>
      <c r="J19" s="108">
        <v>200</v>
      </c>
      <c r="K19" s="121" t="s">
        <v>102</v>
      </c>
      <c r="L19" s="148">
        <v>1</v>
      </c>
      <c r="M19" s="1102" t="s">
        <v>1420</v>
      </c>
      <c r="N19" s="112">
        <f>IF(P23=0,0,(P19/P23)*O17*1000)</f>
        <v>333.33333333333331</v>
      </c>
      <c r="O19" s="122">
        <f>IF(P23=0, 0, (G19*L19)/(P23*O17))</f>
        <v>0</v>
      </c>
      <c r="P19" s="114">
        <f>IFERROR(_xlfn.LET(_xlpm.v,IFERROR(_xlfn.XLOOKUP(K19,G24:S24,G25:S25),_xlfn.XLOOKUP(K19,G26:S26,G27:S27)),_xlpm.v*J19*IF(ISBLANK(G19),1,G19)),0)</f>
        <v>0.2</v>
      </c>
      <c r="Q19" s="123">
        <f>IF(OR(ISBLANK(R13),R13=0),0,G19*R11*L19/R13)</f>
        <v>0</v>
      </c>
      <c r="R19" s="116">
        <f>IF(OR(ISBLANK(R13),R13=0),0,P19*L19*R11/R13)</f>
        <v>10</v>
      </c>
      <c r="S19" s="124" t="str">
        <f>_xlfn.LET(_xlpm.unite,SUBSTITUTE(TRIM(K19)," (s)",""),_xlpm.val,R19,_xlpm.estVol,COUNTIF(M24:S24,_xlpm.unite)+COUNTIF(M26:S26,_xlpm.unite)&gt;0,_xlpm.estPoids,COUNTIF(G24:L24,_xlpm.unite)+COUNTIF(G26:L26,_xlpm.unite)&gt;0,IF(_xlpm.estVol,IF(ROUND(_xlpm.val,3)&gt;=1,ROUND(_xlpm.val,3)&amp;" L",MAX(1,ROUND(_xlpm.val*100,0))&amp;" cl"),IF(_xlpm.estPoids,IF(ROUND(_xlpm.val,3)&gt;=1,ROUND(_xlpm.val,3)&amp;" Kg",MAX(1,ROUND(_xlpm.val*1000,0))&amp;" g"),"")))</f>
        <v>10 Kg</v>
      </c>
      <c r="U19" s="120" t="str">
        <f>IF(AF19&lt;&gt;"","A","►")</f>
        <v>A</v>
      </c>
      <c r="V19" s="34" t="str">
        <f>V14</f>
        <v>N NAME OF YOUR RECIPE | paste it — FAMILY|  Author &gt; YOU</v>
      </c>
      <c r="W19" s="35">
        <f>W14</f>
        <v>0.6</v>
      </c>
      <c r="X19" s="34" t="str">
        <f>X14</f>
        <v>kg</v>
      </c>
      <c r="Y19" s="36" t="str">
        <f>Y14</f>
        <v>Master recipe ► Guinea fowl ballotine</v>
      </c>
      <c r="Z19" s="105"/>
      <c r="AA19" s="106"/>
      <c r="AB19" s="107" t="str">
        <f>IF(OR(ISTEXT(Z19), Z19&lt;=0, AC19&lt;=0), "", "de")</f>
        <v/>
      </c>
      <c r="AC19" s="108">
        <v>200</v>
      </c>
      <c r="AD19" s="121" t="s">
        <v>102</v>
      </c>
      <c r="AE19" s="148">
        <v>1</v>
      </c>
      <c r="AF19" s="1102" t="s">
        <v>917</v>
      </c>
      <c r="AG19" s="112">
        <f>IF(AI23=0,0,(AI19/AI23)*AH17*1000)</f>
        <v>333.33333333333331</v>
      </c>
      <c r="AH19" s="122">
        <f>IF(AI23=0, 0, (Z19*AE19)/(AI23*AH17))</f>
        <v>0</v>
      </c>
      <c r="AI19" s="114">
        <f>IFERROR(_xlfn.LET(_xlpm.v,IFERROR(_xlfn.XLOOKUP(AD19,Z24:AL24,Z25:AL25),_xlfn.XLOOKUP(AD19,Z26:AL26,Z27:AL27)),_xlpm.v*AC19*IF(ISBLANK(Z19),1,Z19)),0)</f>
        <v>0.2</v>
      </c>
      <c r="AJ19" s="123">
        <f>IF(OR(ISBLANK(AK13),AK13=0),0,Z19*AK11*AE19/AK13)</f>
        <v>0</v>
      </c>
      <c r="AK19" s="116">
        <f>IF(OR(ISBLANK(AK13),AK13=0),0,AI19*AE19*AK11/AK13)</f>
        <v>10</v>
      </c>
      <c r="AL19" s="124" t="str">
        <f>_xlfn.LET(_xlpm.unite,SUBSTITUTE(TRIM(AD19)," (s)",""),_xlpm.val,AK19,_xlpm.estVol,COUNTIF(AF24:AL24,_xlpm.unite)+COUNTIF(AF26:AL26,_xlpm.unite)&gt;0,_xlpm.estPoids,COUNTIF(Z24:AE24,_xlpm.unite)+COUNTIF(Z26:AE26,_xlpm.unite)&gt;0,IF(_xlpm.estVol,IF(ROUND(_xlpm.val,3)&gt;=1,ROUND(_xlpm.val,3)&amp;" L",MAX(1,ROUND(_xlpm.val*100,0))&amp;" cl"),IF(_xlpm.estPoids,IF(ROUND(_xlpm.val,3)&gt;=1,ROUND(_xlpm.val,3)&amp;" Kg",MAX(1,ROUND(_xlpm.val*1000,0))&amp;" g"),"")))</f>
        <v>10 Kg</v>
      </c>
      <c r="AN19" s="120" t="str">
        <f>IF(AY19&lt;&gt;"","A","►")</f>
        <v>A</v>
      </c>
      <c r="AO19" s="34" t="str">
        <f>AO14</f>
        <v>N NOMBRE DE SU RECETA | pegue esto — FAMILIA| Autor &gt; USTED</v>
      </c>
      <c r="AP19" s="35">
        <f>AP14</f>
        <v>0.6</v>
      </c>
      <c r="AQ19" s="34" t="str">
        <f>AQ14</f>
        <v>kg</v>
      </c>
      <c r="AR19" s="36" t="str">
        <f>AR14</f>
        <v>Receta madre ► Ballotina de pintada</v>
      </c>
      <c r="AS19" s="105"/>
      <c r="AT19" s="106"/>
      <c r="AU19" s="107" t="str">
        <f>IF(OR(ISTEXT(AS19), AS19&lt;=0, AV19&lt;=0), "", "de")</f>
        <v/>
      </c>
      <c r="AV19" s="108">
        <v>200</v>
      </c>
      <c r="AW19" s="121" t="s">
        <v>102</v>
      </c>
      <c r="AX19" s="148">
        <v>1</v>
      </c>
      <c r="AY19" s="1102" t="s">
        <v>943</v>
      </c>
      <c r="AZ19" s="112">
        <f>IF(BB23=0,0,(BB19/BB23)*BA17*1000)</f>
        <v>333.33333333333331</v>
      </c>
      <c r="BA19" s="122">
        <f>IF(BB23=0, 0, (AS19*AX19)/(BB23*BA17))</f>
        <v>0</v>
      </c>
      <c r="BB19" s="114">
        <f>IFERROR(_xlfn.LET(_xlpm.v,IFERROR(_xlfn.XLOOKUP(AW19,AS24:BE24,AS25:BE25),_xlfn.XLOOKUP(AW19,AS26:BE26,AS27:BE27)),_xlpm.v*AV19*IF(ISBLANK(AS19),1,AS19)),0)</f>
        <v>0.2</v>
      </c>
      <c r="BC19" s="123">
        <f>IF(OR(ISBLANK(BD13),BD13=0),0,AS19*BD11*AX19/BD13)</f>
        <v>0</v>
      </c>
      <c r="BD19" s="116">
        <f>IF(OR(ISBLANK(BD13),BD13=0),0,BB19*AX19*BD11/BD13)</f>
        <v>10</v>
      </c>
      <c r="BE19" s="124" t="str">
        <f>_xlfn.LET(_xlpm.unite,SUBSTITUTE(TRIM(AW19)," (s)",""),_xlpm.val,BD19,_xlpm.estVol,COUNTIF(AY24:BE24,_xlpm.unite)+COUNTIF(AY26:BE26,_xlpm.unite)&gt;0,_xlpm.estPoids,COUNTIF(AS24:AX24,_xlpm.unite)+COUNTIF(AS26:AX26,_xlpm.unite)&gt;0,IF(_xlpm.estVol,IF(ROUND(_xlpm.val,3)&gt;=1,ROUND(_xlpm.val,3)&amp;" L",MAX(1,ROUND(_xlpm.val*100,0))&amp;" cl"),IF(_xlpm.estPoids,IF(ROUND(_xlpm.val,3)&gt;=1,ROUND(_xlpm.val,3)&amp;" Kg",MAX(1,ROUND(_xlpm.val*1000,0))&amp;" g"),"")))</f>
        <v>10 Kg</v>
      </c>
      <c r="BG19" s="83"/>
      <c r="BH19" s="118" t="s">
        <v>105</v>
      </c>
      <c r="BI19" s="119"/>
      <c r="BJ19" s="119"/>
      <c r="BK19" s="119"/>
      <c r="BL19" s="52"/>
      <c r="BM19" s="53"/>
      <c r="BO19" s="83"/>
      <c r="BP19" s="118" t="s">
        <v>105</v>
      </c>
      <c r="BQ19" s="119"/>
      <c r="BR19" s="119"/>
      <c r="BS19" s="119"/>
      <c r="BT19" s="52"/>
      <c r="BU19" s="53"/>
      <c r="BW19" s="83"/>
      <c r="BX19" s="118" t="s">
        <v>105</v>
      </c>
      <c r="BY19" s="119"/>
      <c r="BZ19" s="119"/>
      <c r="CA19" s="119"/>
      <c r="CB19" s="52"/>
      <c r="CC19" s="53"/>
      <c r="CE19" s="3">
        <v>1</v>
      </c>
    </row>
    <row r="20" spans="2:83" ht="21" customHeight="1">
      <c r="B20" s="120" t="str">
        <f>IF(M20&lt;&gt;"","A","►")</f>
        <v>►</v>
      </c>
      <c r="C20" s="34" t="str">
        <f>C14</f>
        <v>N NOM DE VOTRE RECETTE | collez la--FAMILLE| Auteur &gt; VOUS</v>
      </c>
      <c r="D20" s="35">
        <f>D14</f>
        <v>0.6</v>
      </c>
      <c r="E20" s="34" t="str">
        <f>E14</f>
        <v>Kg</v>
      </c>
      <c r="F20" s="36" t="str">
        <f>F14</f>
        <v>Recette mère ► Ballotine de pintade</v>
      </c>
      <c r="G20" s="105"/>
      <c r="H20" s="125"/>
      <c r="I20" s="107" t="str">
        <f>IF(OR(ISTEXT(G20), G20&lt;=0, J20&lt;=0), "", "de")</f>
        <v/>
      </c>
      <c r="J20" s="108"/>
      <c r="K20" s="146"/>
      <c r="L20" s="148">
        <v>1</v>
      </c>
      <c r="M20" s="1102"/>
      <c r="N20" s="112">
        <f>IF(P23=0,0,(P20/P23)*O17*1000)</f>
        <v>0</v>
      </c>
      <c r="O20" s="122">
        <f>IF(P23=0, 0, (G20*L20)/(P23*O17))</f>
        <v>0</v>
      </c>
      <c r="P20" s="114">
        <f>IFERROR(_xlfn.LET(_xlpm.v,IFERROR(_xlfn.XLOOKUP(K20,G24:S24,G25:S25),_xlfn.XLOOKUP(K20,G26:S26,G27:S27)),_xlpm.v*J20*IF(ISBLANK(G20),1,G20)),0)</f>
        <v>0</v>
      </c>
      <c r="Q20" s="127">
        <f>IF(OR(ISBLANK(R13),R13=0),0,G20*R11*L20/R13)</f>
        <v>0</v>
      </c>
      <c r="R20" s="116">
        <f>IF(OR(ISBLANK(R13),R13=0),0,P20*L20*R11/R13)</f>
        <v>0</v>
      </c>
      <c r="S20" s="128" t="str">
        <f>_xlfn.LET(_xlpm.unite,SUBSTITUTE(TRIM(K20)," (s)",""),_xlpm.val,R20,_xlpm.estVol,COUNTIF(M24:S24,_xlpm.unite)+COUNTIF(M26:S26,_xlpm.unite)&gt;0,_xlpm.estPoids,COUNTIF(G24:L24,_xlpm.unite)+COUNTIF(G26:L26,_xlpm.unite)&gt;0,IF(_xlpm.estVol,IF(ROUND(_xlpm.val,3)&gt;=1,ROUND(_xlpm.val,3)&amp;" L",MAX(1,ROUND(_xlpm.val*100,0))&amp;" cl"),IF(_xlpm.estPoids,IF(ROUND(_xlpm.val,3)&gt;=1,ROUND(_xlpm.val,3)&amp;" Kg",MAX(1,ROUND(_xlpm.val*1000,0))&amp;" g"),"")))</f>
        <v/>
      </c>
      <c r="U20" s="120" t="str">
        <f>IF(AF20&lt;&gt;"","A","►")</f>
        <v>►</v>
      </c>
      <c r="V20" s="34" t="str">
        <f>V14</f>
        <v>N NAME OF YOUR RECIPE | paste it — FAMILY|  Author &gt; YOU</v>
      </c>
      <c r="W20" s="35">
        <f>W14</f>
        <v>0.6</v>
      </c>
      <c r="X20" s="34" t="str">
        <f>X14</f>
        <v>kg</v>
      </c>
      <c r="Y20" s="36" t="str">
        <f>Y14</f>
        <v>Master recipe ► Guinea fowl ballotine</v>
      </c>
      <c r="Z20" s="105"/>
      <c r="AA20" s="125"/>
      <c r="AB20" s="107" t="str">
        <f>IF(OR(ISTEXT(Z20), Z20&lt;=0, AC20&lt;=0), "", "de")</f>
        <v/>
      </c>
      <c r="AC20" s="108"/>
      <c r="AD20" s="146"/>
      <c r="AE20" s="148">
        <v>1</v>
      </c>
      <c r="AF20" s="1102"/>
      <c r="AG20" s="112">
        <f>IF(AI23=0,0,(AI20/AI23)*AH17*1000)</f>
        <v>0</v>
      </c>
      <c r="AH20" s="122">
        <f>IF(AI23=0, 0, (Z20*AE20)/(AI23*AH17))</f>
        <v>0</v>
      </c>
      <c r="AI20" s="114">
        <f>IFERROR(_xlfn.LET(_xlpm.v,IFERROR(_xlfn.XLOOKUP(AD20,Z24:AL24,Z25:AL25),_xlfn.XLOOKUP(AD20,Z26:AL26,Z27:AL27)),_xlpm.v*AC20*IF(ISBLANK(Z20),1,Z20)),0)</f>
        <v>0</v>
      </c>
      <c r="AJ20" s="127">
        <f>IF(OR(ISBLANK(AK13),AK13=0),0,Z20*AK11*AE20/AK13)</f>
        <v>0</v>
      </c>
      <c r="AK20" s="116">
        <f>IF(OR(ISBLANK(AK13),AK13=0),0,AI20*AE20*AK11/AK13)</f>
        <v>0</v>
      </c>
      <c r="AL20" s="128" t="str">
        <f>_xlfn.LET(_xlpm.unite,SUBSTITUTE(TRIM(AD20)," (s)",""),_xlpm.val,AK20,_xlpm.estVol,COUNTIF(AF24:AL24,_xlpm.unite)+COUNTIF(AF26:AL26,_xlpm.unite)&gt;0,_xlpm.estPoids,COUNTIF(Z24:AE24,_xlpm.unite)+COUNTIF(Z26:AE26,_xlpm.unite)&gt;0,IF(_xlpm.estVol,IF(ROUND(_xlpm.val,3)&gt;=1,ROUND(_xlpm.val,3)&amp;" L",MAX(1,ROUND(_xlpm.val*100,0))&amp;" cl"),IF(_xlpm.estPoids,IF(ROUND(_xlpm.val,3)&gt;=1,ROUND(_xlpm.val,3)&amp;" Kg",MAX(1,ROUND(_xlpm.val*1000,0))&amp;" g"),"")))</f>
        <v/>
      </c>
      <c r="AN20" s="120" t="str">
        <f>IF(AY20&lt;&gt;"","A","►")</f>
        <v>►</v>
      </c>
      <c r="AO20" s="34" t="str">
        <f>AO14</f>
        <v>N NOMBRE DE SU RECETA | pegue esto — FAMILIA| Autor &gt; USTED</v>
      </c>
      <c r="AP20" s="35">
        <f>AP14</f>
        <v>0.6</v>
      </c>
      <c r="AQ20" s="34" t="str">
        <f>AQ14</f>
        <v>kg</v>
      </c>
      <c r="AR20" s="36" t="str">
        <f>AR14</f>
        <v>Receta madre ► Ballotina de pintada</v>
      </c>
      <c r="AS20" s="105"/>
      <c r="AT20" s="125"/>
      <c r="AU20" s="107" t="str">
        <f>IF(OR(ISTEXT(AS20), AS20&lt;=0, AV20&lt;=0), "", "de")</f>
        <v/>
      </c>
      <c r="AV20" s="108"/>
      <c r="AW20" s="146"/>
      <c r="AX20" s="148">
        <v>1</v>
      </c>
      <c r="AY20" s="1102"/>
      <c r="AZ20" s="112">
        <f>IF(BB23=0,0,(BB20/BB23)*BA17*1000)</f>
        <v>0</v>
      </c>
      <c r="BA20" s="122">
        <f>IF(BB23=0, 0, (AS20*AX20)/(BB23*BA17))</f>
        <v>0</v>
      </c>
      <c r="BB20" s="114">
        <f>IFERROR(_xlfn.LET(_xlpm.v,IFERROR(_xlfn.XLOOKUP(AW20,AS24:BE24,AS25:BE25),_xlfn.XLOOKUP(AW20,AS26:BE26,AS27:BE27)),_xlpm.v*AV20*IF(ISBLANK(AS20),1,AS20)),0)</f>
        <v>0</v>
      </c>
      <c r="BC20" s="127">
        <f>IF(OR(ISBLANK(BD13),BD13=0),0,AS20*BD11*AX20/BD13)</f>
        <v>0</v>
      </c>
      <c r="BD20" s="116">
        <f>IF(OR(ISBLANK(BD13),BD13=0),0,BB20*AX20*BD11/BD13)</f>
        <v>0</v>
      </c>
      <c r="BE20" s="128" t="str">
        <f>_xlfn.LET(_xlpm.unite,SUBSTITUTE(TRIM(AW20)," (s)",""),_xlpm.val,BD20,_xlpm.estVol,COUNTIF(AY24:BE24,_xlpm.unite)+COUNTIF(AY26:BE26,_xlpm.unite)&gt;0,_xlpm.estPoids,COUNTIF(AS24:AX24,_xlpm.unite)+COUNTIF(AS26:AX26,_xlpm.unite)&gt;0,IF(_xlpm.estVol,IF(ROUND(_xlpm.val,3)&gt;=1,ROUND(_xlpm.val,3)&amp;" L",MAX(1,ROUND(_xlpm.val*100,0))&amp;" cl"),IF(_xlpm.estPoids,IF(ROUND(_xlpm.val,3)&gt;=1,ROUND(_xlpm.val,3)&amp;" Kg",MAX(1,ROUND(_xlpm.val*1000,0))&amp;" g"),"")))</f>
        <v/>
      </c>
      <c r="BG20" s="129"/>
      <c r="BH20" s="130"/>
      <c r="BI20" s="52"/>
      <c r="BJ20" s="52"/>
      <c r="BK20" s="52"/>
      <c r="BL20" s="52"/>
      <c r="BM20" s="53"/>
      <c r="BO20" s="129"/>
      <c r="BP20" s="130"/>
      <c r="BQ20" s="52"/>
      <c r="BR20" s="52"/>
      <c r="BS20" s="52"/>
      <c r="BT20" s="52"/>
      <c r="BU20" s="53"/>
      <c r="BW20" s="129"/>
      <c r="BX20" s="130"/>
      <c r="BY20" s="52"/>
      <c r="BZ20" s="52"/>
      <c r="CA20" s="52"/>
      <c r="CB20" s="52"/>
      <c r="CC20" s="53"/>
      <c r="CE20" s="3">
        <v>1</v>
      </c>
    </row>
    <row r="21" spans="2:83" ht="21" customHeight="1">
      <c r="B21" s="120" t="str">
        <f>IF(M21&lt;&gt;"","A","►")</f>
        <v>►</v>
      </c>
      <c r="C21" s="34" t="str">
        <f>C14</f>
        <v>N NOM DE VOTRE RECETTE | collez la--FAMILLE| Auteur &gt; VOUS</v>
      </c>
      <c r="D21" s="35">
        <f>D14</f>
        <v>0.6</v>
      </c>
      <c r="E21" s="34" t="str">
        <f>E14</f>
        <v>Kg</v>
      </c>
      <c r="F21" s="36" t="str">
        <f>F14</f>
        <v>Recette mère ► Ballotine de pintade</v>
      </c>
      <c r="G21" s="105"/>
      <c r="H21" s="125"/>
      <c r="I21" s="107" t="str">
        <f>IF(OR(ISTEXT(G21), G21&lt;=0, J21&lt;=0), "", "de")</f>
        <v/>
      </c>
      <c r="J21" s="108"/>
      <c r="K21" s="146"/>
      <c r="L21" s="148">
        <v>1</v>
      </c>
      <c r="M21" s="1102"/>
      <c r="N21" s="112">
        <f>IF(P23=0,0,(P21/P23)*O17*1000)</f>
        <v>0</v>
      </c>
      <c r="O21" s="122">
        <f>IF(P23=0, 0, (G21*L21)/(P23*O17))</f>
        <v>0</v>
      </c>
      <c r="P21" s="114">
        <f>IFERROR(_xlfn.LET(_xlpm.v,IFERROR(_xlfn.XLOOKUP(K21,G24:S24,G25:S25),_xlfn.XLOOKUP(K21,G26:S26,G27:S27)),_xlpm.v*J21*IF(ISBLANK(G21),1,G21)),0)</f>
        <v>0</v>
      </c>
      <c r="Q21" s="123">
        <f>IF(OR(ISBLANK(R13),R13=0),0,G21*R11*L21/R13)</f>
        <v>0</v>
      </c>
      <c r="R21" s="116">
        <f>IF(OR(ISBLANK(R13),R13=0),0,P21*L21*R11/R13)</f>
        <v>0</v>
      </c>
      <c r="S21" s="124" t="str">
        <f>_xlfn.LET(_xlpm.unite,SUBSTITUTE(TRIM(K21)," (s)",""),_xlpm.val,R21,_xlpm.estVol,COUNTIF(M24:S24,_xlpm.unite)+COUNTIF(M26:S26,_xlpm.unite)&gt;0,_xlpm.estPoids,COUNTIF(G24:L24,_xlpm.unite)+COUNTIF(G26:L26,_xlpm.unite)&gt;0,IF(_xlpm.estVol,IF(ROUND(_xlpm.val,3)&gt;=1,ROUND(_xlpm.val,3)&amp;" L",MAX(1,ROUND(_xlpm.val*100,0))&amp;" cl"),IF(_xlpm.estPoids,IF(ROUND(_xlpm.val,3)&gt;=1,ROUND(_xlpm.val,3)&amp;" Kg",MAX(1,ROUND(_xlpm.val*1000,0))&amp;" g"),"")))</f>
        <v/>
      </c>
      <c r="U21" s="120" t="str">
        <f>IF(AF21&lt;&gt;"","A","►")</f>
        <v>►</v>
      </c>
      <c r="V21" s="34" t="str">
        <f>V14</f>
        <v>N NAME OF YOUR RECIPE | paste it — FAMILY|  Author &gt; YOU</v>
      </c>
      <c r="W21" s="35">
        <f>W14</f>
        <v>0.6</v>
      </c>
      <c r="X21" s="34" t="str">
        <f>X14</f>
        <v>kg</v>
      </c>
      <c r="Y21" s="36" t="str">
        <f>Y14</f>
        <v>Master recipe ► Guinea fowl ballotine</v>
      </c>
      <c r="Z21" s="105"/>
      <c r="AA21" s="125"/>
      <c r="AB21" s="107" t="str">
        <f>IF(OR(ISTEXT(Z21), Z21&lt;=0, AC21&lt;=0), "", "de")</f>
        <v/>
      </c>
      <c r="AC21" s="108"/>
      <c r="AD21" s="146"/>
      <c r="AE21" s="148">
        <v>1</v>
      </c>
      <c r="AF21" s="1102"/>
      <c r="AG21" s="112">
        <f>IF(AI23=0,0,(AI21/AI23)*AH17*1000)</f>
        <v>0</v>
      </c>
      <c r="AH21" s="122">
        <f>IF(AI23=0, 0, (Z21*AE21)/(AI23*AH17))</f>
        <v>0</v>
      </c>
      <c r="AI21" s="114">
        <f>IFERROR(_xlfn.LET(_xlpm.v,IFERROR(_xlfn.XLOOKUP(AD21,Z24:AL24,Z25:AL25),_xlfn.XLOOKUP(AD21,Z26:AL26,Z27:AL27)),_xlpm.v*AC21*IF(ISBLANK(Z21),1,Z21)),0)</f>
        <v>0</v>
      </c>
      <c r="AJ21" s="123">
        <f>IF(OR(ISBLANK(AK13),AK13=0),0,Z21*AK11*AE21/AK13)</f>
        <v>0</v>
      </c>
      <c r="AK21" s="116">
        <f>IF(OR(ISBLANK(AK13),AK13=0),0,AI21*AE21*AK11/AK13)</f>
        <v>0</v>
      </c>
      <c r="AL21" s="124" t="str">
        <f>_xlfn.LET(_xlpm.unite,SUBSTITUTE(TRIM(AD21)," (s)",""),_xlpm.val,AK21,_xlpm.estVol,COUNTIF(AF24:AL24,_xlpm.unite)+COUNTIF(AF26:AL26,_xlpm.unite)&gt;0,_xlpm.estPoids,COUNTIF(Z24:AE24,_xlpm.unite)+COUNTIF(Z26:AE26,_xlpm.unite)&gt;0,IF(_xlpm.estVol,IF(ROUND(_xlpm.val,3)&gt;=1,ROUND(_xlpm.val,3)&amp;" L",MAX(1,ROUND(_xlpm.val*100,0))&amp;" cl"),IF(_xlpm.estPoids,IF(ROUND(_xlpm.val,3)&gt;=1,ROUND(_xlpm.val,3)&amp;" Kg",MAX(1,ROUND(_xlpm.val*1000,0))&amp;" g"),"")))</f>
        <v/>
      </c>
      <c r="AN21" s="120" t="str">
        <f>IF(AY21&lt;&gt;"","A","►")</f>
        <v>►</v>
      </c>
      <c r="AO21" s="34" t="str">
        <f>AO14</f>
        <v>N NOMBRE DE SU RECETA | pegue esto — FAMILIA| Autor &gt; USTED</v>
      </c>
      <c r="AP21" s="35">
        <f>AP14</f>
        <v>0.6</v>
      </c>
      <c r="AQ21" s="34" t="str">
        <f>AQ14</f>
        <v>kg</v>
      </c>
      <c r="AR21" s="36" t="str">
        <f>AR14</f>
        <v>Receta madre ► Ballotina de pintada</v>
      </c>
      <c r="AS21" s="105"/>
      <c r="AT21" s="125"/>
      <c r="AU21" s="107" t="str">
        <f>IF(OR(ISTEXT(AS21), AS21&lt;=0, AV21&lt;=0), "", "de")</f>
        <v/>
      </c>
      <c r="AV21" s="108"/>
      <c r="AW21" s="146"/>
      <c r="AX21" s="148">
        <v>1</v>
      </c>
      <c r="AY21" s="1102"/>
      <c r="AZ21" s="112">
        <f>IF(BB23=0,0,(BB21/BB23)*BA17*1000)</f>
        <v>0</v>
      </c>
      <c r="BA21" s="122">
        <f>IF(BB23=0, 0, (AS21*AX21)/(BB23*BA17))</f>
        <v>0</v>
      </c>
      <c r="BB21" s="114">
        <f>IFERROR(_xlfn.LET(_xlpm.v,IFERROR(_xlfn.XLOOKUP(AW21,AS24:BE24,AS25:BE25),_xlfn.XLOOKUP(AW21,AS26:BE26,AS27:BE27)),_xlpm.v*AV21*IF(ISBLANK(AS21),1,AS21)),0)</f>
        <v>0</v>
      </c>
      <c r="BC21" s="123">
        <f>IF(OR(ISBLANK(BD13),BD13=0),0,AS21*BD11*AX21/BD13)</f>
        <v>0</v>
      </c>
      <c r="BD21" s="116">
        <f>IF(OR(ISBLANK(BD13),BD13=0),0,BB21*AX21*BD11/BD13)</f>
        <v>0</v>
      </c>
      <c r="BE21" s="124" t="str">
        <f>_xlfn.LET(_xlpm.unite,SUBSTITUTE(TRIM(AW21)," (s)",""),_xlpm.val,BD21,_xlpm.estVol,COUNTIF(AY24:BE24,_xlpm.unite)+COUNTIF(AY26:BE26,_xlpm.unite)&gt;0,_xlpm.estPoids,COUNTIF(AS24:AX24,_xlpm.unite)+COUNTIF(AS26:AX26,_xlpm.unite)&gt;0,IF(_xlpm.estVol,IF(ROUND(_xlpm.val,3)&gt;=1,ROUND(_xlpm.val,3)&amp;" L",MAX(1,ROUND(_xlpm.val*100,0))&amp;" cl"),IF(_xlpm.estPoids,IF(ROUND(_xlpm.val,3)&gt;=1,ROUND(_xlpm.val,3)&amp;" Kg",MAX(1,ROUND(_xlpm.val*1000,0))&amp;" g"),"")))</f>
        <v/>
      </c>
      <c r="BG21" s="131" t="s">
        <v>108</v>
      </c>
      <c r="BH21" s="132"/>
      <c r="BI21" s="133"/>
      <c r="BJ21" s="134"/>
      <c r="BK21" s="52"/>
      <c r="BL21" s="52"/>
      <c r="BM21" s="53"/>
      <c r="BO21" s="131" t="s">
        <v>109</v>
      </c>
      <c r="BP21" s="132"/>
      <c r="BQ21" s="133"/>
      <c r="BR21" s="134"/>
      <c r="BS21" s="52"/>
      <c r="BT21" s="52"/>
      <c r="BU21" s="53"/>
      <c r="BW21" s="131" t="s">
        <v>110</v>
      </c>
      <c r="BX21" s="132"/>
      <c r="BY21" s="133"/>
      <c r="BZ21" s="134"/>
      <c r="CA21" s="52"/>
      <c r="CB21" s="52"/>
      <c r="CC21" s="53"/>
      <c r="CE21" s="3">
        <v>1</v>
      </c>
    </row>
    <row r="22" spans="2:83" ht="21" customHeight="1">
      <c r="B22" s="120" t="str">
        <f>IF(M22&lt;&gt;"","A","►")</f>
        <v>►</v>
      </c>
      <c r="C22" s="34" t="str">
        <f>C14</f>
        <v>N NOM DE VOTRE RECETTE | collez la--FAMILLE| Auteur &gt; VOUS</v>
      </c>
      <c r="D22" s="35">
        <f>D14</f>
        <v>0.6</v>
      </c>
      <c r="E22" s="34" t="str">
        <f>E14</f>
        <v>Kg</v>
      </c>
      <c r="F22" s="36" t="str">
        <f>F14</f>
        <v>Recette mère ► Ballotine de pintade</v>
      </c>
      <c r="G22" s="105"/>
      <c r="H22" s="125"/>
      <c r="I22" s="107" t="str">
        <f>IF(OR(ISTEXT(G22), G22&lt;=0, J22&lt;=0), "", "de")</f>
        <v/>
      </c>
      <c r="J22" s="108"/>
      <c r="K22" s="146"/>
      <c r="L22" s="148">
        <v>1</v>
      </c>
      <c r="M22" s="1102"/>
      <c r="N22" s="112">
        <f>IF(P23=0,0,(P22/P23)*O17*1000)</f>
        <v>0</v>
      </c>
      <c r="O22" s="122">
        <f>IF(P23=0, 0, (G22*L22)/(P23*O17))</f>
        <v>0</v>
      </c>
      <c r="P22" s="114">
        <f>IFERROR(_xlfn.LET(_xlpm.v,IFERROR(_xlfn.XLOOKUP(K22,G24:S24,G25:S25),_xlfn.XLOOKUP(K22,G26:S26,G27:S27)),_xlpm.v*J22*IF(ISBLANK(G22),1,G22)),0)</f>
        <v>0</v>
      </c>
      <c r="Q22" s="127">
        <f>IF(OR(ISBLANK(R13),R13=0),0,G22*R11*L22/R13)</f>
        <v>0</v>
      </c>
      <c r="R22" s="116">
        <f>IF(OR(ISBLANK(R13),R13=0),0,P22*L22*R11/R13)</f>
        <v>0</v>
      </c>
      <c r="S22" s="128" t="str">
        <f>_xlfn.LET(_xlpm.unite,SUBSTITUTE(TRIM(K22)," (s)",""),_xlpm.val,R22,_xlpm.estVol,COUNTIF(M24:S24,_xlpm.unite)+COUNTIF(M26:S26,_xlpm.unite)&gt;0,_xlpm.estPoids,COUNTIF(G24:L24,_xlpm.unite)+COUNTIF(G26:L26,_xlpm.unite)&gt;0,IF(_xlpm.estVol,IF(ROUND(_xlpm.val,3)&gt;=1,ROUND(_xlpm.val,3)&amp;" L",MAX(1,ROUND(_xlpm.val*100,0))&amp;" cl"),IF(_xlpm.estPoids,IF(ROUND(_xlpm.val,3)&gt;=1,ROUND(_xlpm.val,3)&amp;" Kg",MAX(1,ROUND(_xlpm.val*1000,0))&amp;" g"),"")))</f>
        <v/>
      </c>
      <c r="U22" s="120" t="str">
        <f>IF(AF22&lt;&gt;"","A","►")</f>
        <v>►</v>
      </c>
      <c r="V22" s="34" t="str">
        <f>V14</f>
        <v>N NAME OF YOUR RECIPE | paste it — FAMILY|  Author &gt; YOU</v>
      </c>
      <c r="W22" s="35">
        <f>W14</f>
        <v>0.6</v>
      </c>
      <c r="X22" s="34" t="str">
        <f>X14</f>
        <v>kg</v>
      </c>
      <c r="Y22" s="36" t="str">
        <f>Y14</f>
        <v>Master recipe ► Guinea fowl ballotine</v>
      </c>
      <c r="Z22" s="105"/>
      <c r="AA22" s="125"/>
      <c r="AB22" s="107" t="str">
        <f>IF(OR(ISTEXT(Z22), Z22&lt;=0, AC22&lt;=0), "", "de")</f>
        <v/>
      </c>
      <c r="AC22" s="108"/>
      <c r="AD22" s="146"/>
      <c r="AE22" s="148">
        <v>1</v>
      </c>
      <c r="AF22" s="1102"/>
      <c r="AG22" s="112">
        <f>IF(AI23=0,0,(AI22/AI23)*AH17*1000)</f>
        <v>0</v>
      </c>
      <c r="AH22" s="122">
        <f>IF(AI23=0, 0, (Z22*AE22)/(AI23*AH17))</f>
        <v>0</v>
      </c>
      <c r="AI22" s="114">
        <f>IFERROR(_xlfn.LET(_xlpm.v,IFERROR(_xlfn.XLOOKUP(AD22,Z24:AL24,Z25:AL25),_xlfn.XLOOKUP(AD22,Z26:AL26,Z27:AL27)),_xlpm.v*AC22*IF(ISBLANK(Z22),1,Z22)),0)</f>
        <v>0</v>
      </c>
      <c r="AJ22" s="127">
        <f>IF(OR(ISBLANK(AK13),AK13=0),0,Z22*AK11*AE22/AK13)</f>
        <v>0</v>
      </c>
      <c r="AK22" s="116">
        <f>IF(OR(ISBLANK(AK13),AK13=0),0,AI22*AE22*AK11/AK13)</f>
        <v>0</v>
      </c>
      <c r="AL22" s="128" t="str">
        <f>_xlfn.LET(_xlpm.unite,SUBSTITUTE(TRIM(AD22)," (s)",""),_xlpm.val,AK22,_xlpm.estVol,COUNTIF(AF24:AL24,_xlpm.unite)+COUNTIF(AF26:AL26,_xlpm.unite)&gt;0,_xlpm.estPoids,COUNTIF(Z24:AE24,_xlpm.unite)+COUNTIF(Z26:AE26,_xlpm.unite)&gt;0,IF(_xlpm.estVol,IF(ROUND(_xlpm.val,3)&gt;=1,ROUND(_xlpm.val,3)&amp;" L",MAX(1,ROUND(_xlpm.val*100,0))&amp;" cl"),IF(_xlpm.estPoids,IF(ROUND(_xlpm.val,3)&gt;=1,ROUND(_xlpm.val,3)&amp;" Kg",MAX(1,ROUND(_xlpm.val*1000,0))&amp;" g"),"")))</f>
        <v/>
      </c>
      <c r="AN22" s="120" t="str">
        <f>IF(AY22&lt;&gt;"","A","►")</f>
        <v>►</v>
      </c>
      <c r="AO22" s="34" t="str">
        <f>AO14</f>
        <v>N NOMBRE DE SU RECETA | pegue esto — FAMILIA| Autor &gt; USTED</v>
      </c>
      <c r="AP22" s="35">
        <f>AP14</f>
        <v>0.6</v>
      </c>
      <c r="AQ22" s="34" t="str">
        <f>AQ14</f>
        <v>kg</v>
      </c>
      <c r="AR22" s="36" t="str">
        <f>AR14</f>
        <v>Receta madre ► Ballotina de pintada</v>
      </c>
      <c r="AS22" s="105"/>
      <c r="AT22" s="125"/>
      <c r="AU22" s="107" t="str">
        <f>IF(OR(ISTEXT(AS22), AS22&lt;=0, AV22&lt;=0), "", "de")</f>
        <v/>
      </c>
      <c r="AV22" s="108"/>
      <c r="AW22" s="146"/>
      <c r="AX22" s="148">
        <v>1</v>
      </c>
      <c r="AY22" s="1102"/>
      <c r="AZ22" s="112">
        <f>IF(BB23=0,0,(BB22/BB23)*BA17*1000)</f>
        <v>0</v>
      </c>
      <c r="BA22" s="122">
        <f>IF(BB23=0, 0, (AS22*AX22)/(BB23*BA17))</f>
        <v>0</v>
      </c>
      <c r="BB22" s="114">
        <f>IFERROR(_xlfn.LET(_xlpm.v,IFERROR(_xlfn.XLOOKUP(AW22,AS24:BE24,AS25:BE25),_xlfn.XLOOKUP(AW22,AS26:BE26,AS27:BE27)),_xlpm.v*AV22*IF(ISBLANK(AS22),1,AS22)),0)</f>
        <v>0</v>
      </c>
      <c r="BC22" s="127">
        <f>IF(OR(ISBLANK(BD13),BD13=0),0,AS22*BD11*AX22/BD13)</f>
        <v>0</v>
      </c>
      <c r="BD22" s="116">
        <f>IF(OR(ISBLANK(BD13),BD13=0),0,BB22*AX22*BD11/BD13)</f>
        <v>0</v>
      </c>
      <c r="BE22" s="128" t="str">
        <f>_xlfn.LET(_xlpm.unite,SUBSTITUTE(TRIM(AW22)," (s)",""),_xlpm.val,BD22,_xlpm.estVol,COUNTIF(AY24:BE24,_xlpm.unite)+COUNTIF(AY26:BE26,_xlpm.unite)&gt;0,_xlpm.estPoids,COUNTIF(AS24:AX24,_xlpm.unite)+COUNTIF(AS26:AX26,_xlpm.unite)&gt;0,IF(_xlpm.estVol,IF(ROUND(_xlpm.val,3)&gt;=1,ROUND(_xlpm.val,3)&amp;" L",MAX(1,ROUND(_xlpm.val*100,0))&amp;" cl"),IF(_xlpm.estPoids,IF(ROUND(_xlpm.val,3)&gt;=1,ROUND(_xlpm.val,3)&amp;" Kg",MAX(1,ROUND(_xlpm.val*1000,0))&amp;" g"),"")))</f>
        <v/>
      </c>
      <c r="BG22" s="51"/>
      <c r="BH22" s="52"/>
      <c r="BI22" s="136" t="str">
        <f>IF(ISTEXT(BJ22),"Recette mère ►",#REF!)</f>
        <v>Recette mère ►</v>
      </c>
      <c r="BJ22" s="137" t="s">
        <v>57</v>
      </c>
      <c r="BK22" s="52"/>
      <c r="BL22" s="52"/>
      <c r="BM22" s="53"/>
      <c r="BO22" s="51"/>
      <c r="BP22" s="52"/>
      <c r="BQ22" s="136" t="s">
        <v>112</v>
      </c>
      <c r="BR22" s="137" t="s">
        <v>113</v>
      </c>
      <c r="BS22" s="52"/>
      <c r="BT22" s="52"/>
      <c r="BU22" s="53"/>
      <c r="BW22" s="51"/>
      <c r="BX22" s="52"/>
      <c r="BY22" s="136" t="s">
        <v>114</v>
      </c>
      <c r="BZ22" s="137" t="s">
        <v>115</v>
      </c>
      <c r="CA22" s="52"/>
      <c r="CB22" s="52"/>
      <c r="CC22" s="53"/>
      <c r="CE22" s="3">
        <v>1</v>
      </c>
    </row>
    <row r="23" spans="2:83" ht="21" customHeight="1">
      <c r="B23" s="120" t="s">
        <v>11</v>
      </c>
      <c r="C23" s="34" t="str">
        <f>C14</f>
        <v>N NOM DE VOTRE RECETTE | collez la--FAMILLE| Auteur &gt; VOUS</v>
      </c>
      <c r="D23" s="35">
        <f>D14</f>
        <v>0.6</v>
      </c>
      <c r="E23" s="34" t="str">
        <f>E14</f>
        <v>Kg</v>
      </c>
      <c r="F23" s="36" t="str">
        <f>F14</f>
        <v>Recette mère ► Ballotine de pintade</v>
      </c>
      <c r="G23" s="154" t="s">
        <v>140</v>
      </c>
      <c r="H23" s="155"/>
      <c r="I23" s="155"/>
      <c r="J23" s="155"/>
      <c r="K23" s="155"/>
      <c r="L23" s="1112"/>
      <c r="M23" s="1113"/>
      <c r="N23" s="156"/>
      <c r="O23" s="156"/>
      <c r="P23" s="157">
        <f>SUM(P18:P22)</f>
        <v>0.60000000000000009</v>
      </c>
      <c r="Q23" s="158"/>
      <c r="R23" s="158" t="str">
        <f>"Total " &amp; R15&amp;" &gt;"</f>
        <v>Total Col.17 &gt;</v>
      </c>
      <c r="S23" s="1114">
        <f>SUM(R18:R22)</f>
        <v>30</v>
      </c>
      <c r="U23" s="120" t="s">
        <v>11</v>
      </c>
      <c r="V23" s="34" t="str">
        <f>V14</f>
        <v>N NAME OF YOUR RECIPE | paste it — FAMILY|  Author &gt; YOU</v>
      </c>
      <c r="W23" s="35">
        <f>W14</f>
        <v>0.6</v>
      </c>
      <c r="X23" s="34" t="str">
        <f>X14</f>
        <v>kg</v>
      </c>
      <c r="Y23" s="36" t="str">
        <f>Y14</f>
        <v>Master recipe ► Guinea fowl ballotine</v>
      </c>
      <c r="Z23" s="1086" t="s">
        <v>918</v>
      </c>
      <c r="AA23" s="635"/>
      <c r="AB23" s="635"/>
      <c r="AC23" s="635"/>
      <c r="AD23" s="635"/>
      <c r="AE23" s="1087"/>
      <c r="AF23" s="1088"/>
      <c r="AG23" s="1089"/>
      <c r="AH23" s="1089"/>
      <c r="AI23" s="1090">
        <f>SUM(AI18:AI22)</f>
        <v>0.60000000000000009</v>
      </c>
      <c r="AJ23" s="1091"/>
      <c r="AK23" s="1091" t="str">
        <f>"Total " &amp; AK15&amp;" &gt;"</f>
        <v>Total Col.17 &gt;</v>
      </c>
      <c r="AL23" s="1092">
        <f>SUM(AK18:AK22)</f>
        <v>30</v>
      </c>
      <c r="AN23" s="120" t="s">
        <v>11</v>
      </c>
      <c r="AO23" s="34" t="str">
        <f>AO14</f>
        <v>N NOMBRE DE SU RECETA | pegue esto — FAMILIA| Autor &gt; USTED</v>
      </c>
      <c r="AP23" s="35">
        <f>AP14</f>
        <v>0.6</v>
      </c>
      <c r="AQ23" s="34" t="str">
        <f>AQ14</f>
        <v>kg</v>
      </c>
      <c r="AR23" s="36" t="str">
        <f>AR14</f>
        <v>Receta madre ► Ballotina de pintada</v>
      </c>
      <c r="AS23" s="1086" t="s">
        <v>140</v>
      </c>
      <c r="AT23" s="635"/>
      <c r="AU23" s="635"/>
      <c r="AV23" s="635"/>
      <c r="AW23" s="635"/>
      <c r="AX23" s="1087"/>
      <c r="AY23" s="1088"/>
      <c r="AZ23" s="1089"/>
      <c r="BA23" s="1089"/>
      <c r="BB23" s="1090">
        <f>SUM(BB18:BB22)</f>
        <v>0.60000000000000009</v>
      </c>
      <c r="BC23" s="1091"/>
      <c r="BD23" s="1091" t="str">
        <f>"Total " &amp; BD15&amp;" &gt;"</f>
        <v>Total Col.17 &gt;</v>
      </c>
      <c r="BE23" s="1092">
        <f>SUM(BD18:BD22)</f>
        <v>30</v>
      </c>
      <c r="BG23" s="51"/>
      <c r="BH23" s="52"/>
      <c r="BI23" s="52"/>
      <c r="BJ23" s="52"/>
      <c r="BK23" s="52"/>
      <c r="BL23" s="52"/>
      <c r="BM23" s="53"/>
      <c r="BO23" s="51"/>
      <c r="BP23" s="52"/>
      <c r="BQ23" s="52"/>
      <c r="BR23" s="52"/>
      <c r="BS23" s="52"/>
      <c r="BT23" s="52"/>
      <c r="BU23" s="53"/>
      <c r="BW23" s="51"/>
      <c r="BX23" s="52"/>
      <c r="BY23" s="52"/>
      <c r="BZ23" s="52"/>
      <c r="CA23" s="52"/>
      <c r="CB23" s="52"/>
      <c r="CC23" s="53"/>
      <c r="CE23" s="3">
        <v>1</v>
      </c>
    </row>
    <row r="24" spans="2:83" ht="21" customHeight="1">
      <c r="B24" s="120" t="s">
        <v>16</v>
      </c>
      <c r="C24" s="34" t="str">
        <f>C14</f>
        <v>N NOM DE VOTRE RECETTE | collez la--FAMILLE| Auteur &gt; VOUS</v>
      </c>
      <c r="D24" s="35">
        <f>D14</f>
        <v>0.6</v>
      </c>
      <c r="E24" s="34" t="str">
        <f>E14</f>
        <v>Kg</v>
      </c>
      <c r="F24" s="36" t="str">
        <f>F14</f>
        <v>Recette mère ► Ballotine de pintade</v>
      </c>
      <c r="G24" s="165" t="s">
        <v>147</v>
      </c>
      <c r="H24" s="121" t="s">
        <v>102</v>
      </c>
      <c r="I24" s="166" t="s">
        <v>148</v>
      </c>
      <c r="J24" s="167" t="s">
        <v>149</v>
      </c>
      <c r="K24" s="135" t="s">
        <v>150</v>
      </c>
      <c r="L24" s="135" t="s">
        <v>111</v>
      </c>
      <c r="M24" s="109" t="s">
        <v>0</v>
      </c>
      <c r="N24" s="109" t="s">
        <v>99</v>
      </c>
      <c r="O24" s="109" t="s">
        <v>151</v>
      </c>
      <c r="P24" s="109" t="s">
        <v>152</v>
      </c>
      <c r="Q24" s="126" t="s">
        <v>106</v>
      </c>
      <c r="R24" s="126" t="s">
        <v>153</v>
      </c>
      <c r="S24" s="168" t="s">
        <v>154</v>
      </c>
      <c r="U24" s="120" t="s">
        <v>16</v>
      </c>
      <c r="V24" s="34" t="str">
        <f>V14</f>
        <v>N NAME OF YOUR RECIPE | paste it — FAMILY|  Author &gt; YOU</v>
      </c>
      <c r="W24" s="35">
        <f>W14</f>
        <v>0.6</v>
      </c>
      <c r="X24" s="34" t="str">
        <f>X14</f>
        <v>kg</v>
      </c>
      <c r="Y24" s="36" t="str">
        <f>Y14</f>
        <v>Master recipe ► Guinea fowl ballotine</v>
      </c>
      <c r="Z24" s="557" t="s">
        <v>147</v>
      </c>
      <c r="AA24" s="121" t="s">
        <v>102</v>
      </c>
      <c r="AB24" s="166" t="s">
        <v>1406</v>
      </c>
      <c r="AC24" s="135" t="s">
        <v>1399</v>
      </c>
      <c r="AD24" s="135" t="s">
        <v>1400</v>
      </c>
      <c r="AE24" s="135" t="s">
        <v>1401</v>
      </c>
      <c r="AF24" s="1034" t="s">
        <v>0</v>
      </c>
      <c r="AG24" s="109" t="s">
        <v>99</v>
      </c>
      <c r="AH24" s="109" t="s">
        <v>151</v>
      </c>
      <c r="AI24" s="1034" t="s">
        <v>152</v>
      </c>
      <c r="AJ24" s="126" t="s">
        <v>1402</v>
      </c>
      <c r="AK24" s="126" t="s">
        <v>1403</v>
      </c>
      <c r="AL24" s="126" t="s">
        <v>1404</v>
      </c>
      <c r="AN24" s="120" t="s">
        <v>16</v>
      </c>
      <c r="AO24" s="34" t="str">
        <f>AO14</f>
        <v>N NOMBRE DE SU RECETA | pegue esto — FAMILIA| Autor &gt; USTED</v>
      </c>
      <c r="AP24" s="35">
        <f>AP14</f>
        <v>0.6</v>
      </c>
      <c r="AQ24" s="34" t="str">
        <f>AQ14</f>
        <v>kg</v>
      </c>
      <c r="AR24" s="36" t="str">
        <f>AR14</f>
        <v>Receta madre ► Ballotina de pintada</v>
      </c>
      <c r="AS24" s="557" t="s">
        <v>147</v>
      </c>
      <c r="AT24" s="121" t="s">
        <v>102</v>
      </c>
      <c r="AU24" s="166" t="s">
        <v>1388</v>
      </c>
      <c r="AV24" s="135" t="s">
        <v>1380</v>
      </c>
      <c r="AW24" s="135" t="s">
        <v>1381</v>
      </c>
      <c r="AX24" s="135" t="s">
        <v>1382</v>
      </c>
      <c r="AY24" s="1034" t="s">
        <v>0</v>
      </c>
      <c r="AZ24" s="109" t="s">
        <v>99</v>
      </c>
      <c r="BA24" s="109" t="s">
        <v>151</v>
      </c>
      <c r="BB24" s="1034" t="s">
        <v>152</v>
      </c>
      <c r="BC24" s="126" t="s">
        <v>1383</v>
      </c>
      <c r="BD24" s="126" t="s">
        <v>1384</v>
      </c>
      <c r="BE24" s="126" t="s">
        <v>1385</v>
      </c>
      <c r="BG24" s="51"/>
      <c r="BH24" s="140" t="s">
        <v>117</v>
      </c>
      <c r="BI24" s="141"/>
      <c r="BJ24" s="142"/>
      <c r="BK24" s="52"/>
      <c r="BL24" s="52"/>
      <c r="BM24" s="53"/>
      <c r="BO24" s="51"/>
      <c r="BP24" s="140" t="s">
        <v>118</v>
      </c>
      <c r="BQ24" s="141"/>
      <c r="BR24" s="142"/>
      <c r="BS24" s="52"/>
      <c r="BT24" s="52"/>
      <c r="BU24" s="53"/>
      <c r="BW24" s="51"/>
      <c r="BX24" s="140" t="s">
        <v>119</v>
      </c>
      <c r="BY24" s="141"/>
      <c r="BZ24" s="142"/>
      <c r="CA24" s="52"/>
      <c r="CB24" s="52"/>
      <c r="CC24" s="53"/>
      <c r="CE24" s="3">
        <v>1</v>
      </c>
    </row>
    <row r="25" spans="2:83" ht="21" customHeight="1">
      <c r="B25" s="120" t="s">
        <v>16</v>
      </c>
      <c r="C25" s="34" t="str">
        <f>C14</f>
        <v>N NOM DE VOTRE RECETTE | collez la--FAMILLE| Auteur &gt; VOUS</v>
      </c>
      <c r="D25" s="35">
        <f>D14</f>
        <v>0.6</v>
      </c>
      <c r="E25" s="34" t="str">
        <f>E14</f>
        <v>Kg</v>
      </c>
      <c r="F25" s="36" t="str">
        <f>F14</f>
        <v>Recette mère ► Ballotine de pintade</v>
      </c>
      <c r="G25" s="1093">
        <v>1</v>
      </c>
      <c r="H25" s="1094">
        <v>1E-3</v>
      </c>
      <c r="I25" s="1095">
        <v>0</v>
      </c>
      <c r="J25" s="1094">
        <v>0.25</v>
      </c>
      <c r="K25" s="1094">
        <v>0.33332999999999996</v>
      </c>
      <c r="L25" s="1094">
        <v>0.5</v>
      </c>
      <c r="M25" s="1096">
        <v>1</v>
      </c>
      <c r="N25" s="1096">
        <v>0.1</v>
      </c>
      <c r="O25" s="1096">
        <v>0.01</v>
      </c>
      <c r="P25" s="1096">
        <v>1E-3</v>
      </c>
      <c r="Q25" s="1096">
        <v>0.5</v>
      </c>
      <c r="R25" s="1096">
        <v>0.33300000000000002</v>
      </c>
      <c r="S25" s="1097">
        <v>0.2</v>
      </c>
      <c r="U25" s="120" t="s">
        <v>16</v>
      </c>
      <c r="V25" s="34" t="str">
        <f>V14</f>
        <v>N NAME OF YOUR RECIPE | paste it — FAMILY|  Author &gt; YOU</v>
      </c>
      <c r="W25" s="35">
        <f>W14</f>
        <v>0.6</v>
      </c>
      <c r="X25" s="34" t="str">
        <f>X14</f>
        <v>kg</v>
      </c>
      <c r="Y25" s="36" t="str">
        <f>Y14</f>
        <v>Master recipe ► Guinea fowl ballotine</v>
      </c>
      <c r="Z25" s="1093">
        <v>1</v>
      </c>
      <c r="AA25" s="1094">
        <v>1E-3</v>
      </c>
      <c r="AB25" s="1095">
        <v>0</v>
      </c>
      <c r="AC25" s="1094">
        <v>0.25</v>
      </c>
      <c r="AD25" s="1094">
        <v>0.33332999999999996</v>
      </c>
      <c r="AE25" s="1094">
        <v>0.5</v>
      </c>
      <c r="AF25" s="1096">
        <v>1</v>
      </c>
      <c r="AG25" s="1096">
        <v>0.1</v>
      </c>
      <c r="AH25" s="1096">
        <v>0.01</v>
      </c>
      <c r="AI25" s="1096">
        <v>1E-3</v>
      </c>
      <c r="AJ25" s="1096">
        <v>0.5</v>
      </c>
      <c r="AK25" s="1096">
        <v>0.33300000000000002</v>
      </c>
      <c r="AL25" s="1097">
        <v>0.2</v>
      </c>
      <c r="AN25" s="120" t="s">
        <v>16</v>
      </c>
      <c r="AO25" s="34" t="str">
        <f>AO14</f>
        <v>N NOMBRE DE SU RECETA | pegue esto — FAMILIA| Autor &gt; USTED</v>
      </c>
      <c r="AP25" s="35">
        <f>AP14</f>
        <v>0.6</v>
      </c>
      <c r="AQ25" s="34" t="str">
        <f>AQ14</f>
        <v>kg</v>
      </c>
      <c r="AR25" s="36" t="str">
        <f>AR14</f>
        <v>Receta madre ► Ballotina de pintada</v>
      </c>
      <c r="AS25" s="1093">
        <v>1</v>
      </c>
      <c r="AT25" s="1094">
        <v>1E-3</v>
      </c>
      <c r="AU25" s="1095">
        <v>0</v>
      </c>
      <c r="AV25" s="1094">
        <v>0.25</v>
      </c>
      <c r="AW25" s="1094">
        <v>0.33332999999999996</v>
      </c>
      <c r="AX25" s="1094">
        <v>0.5</v>
      </c>
      <c r="AY25" s="1096">
        <v>1</v>
      </c>
      <c r="AZ25" s="1096">
        <v>0.1</v>
      </c>
      <c r="BA25" s="1096">
        <v>0.01</v>
      </c>
      <c r="BB25" s="1096">
        <v>1E-3</v>
      </c>
      <c r="BC25" s="1096">
        <v>0.5</v>
      </c>
      <c r="BD25" s="1096">
        <v>0.33300000000000002</v>
      </c>
      <c r="BE25" s="1097">
        <v>0.2</v>
      </c>
      <c r="BG25" s="51"/>
      <c r="BH25" s="1719" t="s">
        <v>122</v>
      </c>
      <c r="BI25" s="144" t="s">
        <v>123</v>
      </c>
      <c r="BJ25" s="145"/>
      <c r="BK25" s="52"/>
      <c r="BL25" s="52"/>
      <c r="BM25" s="53"/>
      <c r="BO25" s="51"/>
      <c r="BP25" s="1719" t="s">
        <v>124</v>
      </c>
      <c r="BQ25" s="144" t="s">
        <v>125</v>
      </c>
      <c r="BR25" s="145"/>
      <c r="BS25" s="52"/>
      <c r="BT25" s="52"/>
      <c r="BU25" s="53"/>
      <c r="BW25" s="51"/>
      <c r="BX25" s="1719" t="s">
        <v>126</v>
      </c>
      <c r="BY25" s="144" t="s">
        <v>127</v>
      </c>
      <c r="BZ25" s="145"/>
      <c r="CA25" s="52"/>
      <c r="CB25" s="52"/>
      <c r="CC25" s="53"/>
      <c r="CE25" s="3">
        <v>1</v>
      </c>
    </row>
    <row r="26" spans="2:83" ht="21" customHeight="1">
      <c r="B26" s="120" t="s">
        <v>16</v>
      </c>
      <c r="C26" s="34" t="str">
        <f>C14</f>
        <v>N NOM DE VOTRE RECETTE | collez la--FAMILLE| Auteur &gt; VOUS</v>
      </c>
      <c r="D26" s="35">
        <f>D14</f>
        <v>0.6</v>
      </c>
      <c r="E26" s="34" t="str">
        <f>E14</f>
        <v>Kg</v>
      </c>
      <c r="F26" s="36" t="str">
        <f>F14</f>
        <v>Recette mère ► Ballotine de pintade</v>
      </c>
      <c r="G26" s="138" t="s">
        <v>162</v>
      </c>
      <c r="H26" s="138" t="s">
        <v>163</v>
      </c>
      <c r="I26" s="166" t="s">
        <v>148</v>
      </c>
      <c r="J26" s="138" t="s">
        <v>116</v>
      </c>
      <c r="K26" s="138" t="s">
        <v>164</v>
      </c>
      <c r="L26" s="138" t="s">
        <v>165</v>
      </c>
      <c r="M26" s="143" t="s">
        <v>121</v>
      </c>
      <c r="N26" s="178" t="s">
        <v>166</v>
      </c>
      <c r="O26" s="178" t="s">
        <v>167</v>
      </c>
      <c r="P26" s="126" t="s">
        <v>168</v>
      </c>
      <c r="Q26" s="126" t="s">
        <v>169</v>
      </c>
      <c r="R26" s="126" t="s">
        <v>107</v>
      </c>
      <c r="S26" s="179" t="s">
        <v>170</v>
      </c>
      <c r="U26" s="120" t="s">
        <v>16</v>
      </c>
      <c r="V26" s="34" t="str">
        <f>V14</f>
        <v>N NAME OF YOUR RECIPE | paste it — FAMILY|  Author &gt; YOU</v>
      </c>
      <c r="W26" s="35">
        <f>W14</f>
        <v>0.6</v>
      </c>
      <c r="X26" s="34" t="str">
        <f>X14</f>
        <v>kg</v>
      </c>
      <c r="Y26" s="36" t="str">
        <f>Y14</f>
        <v>Master recipe ► Guinea fowl ballotine</v>
      </c>
      <c r="Z26" s="138" t="s">
        <v>162</v>
      </c>
      <c r="AA26" s="138" t="s">
        <v>1405</v>
      </c>
      <c r="AB26" s="166" t="s">
        <v>1406</v>
      </c>
      <c r="AC26" s="138" t="s">
        <v>1407</v>
      </c>
      <c r="AD26" s="138" t="s">
        <v>1408</v>
      </c>
      <c r="AE26" s="138" t="s">
        <v>1428</v>
      </c>
      <c r="AF26" s="178" t="s">
        <v>1409</v>
      </c>
      <c r="AG26" s="178" t="s">
        <v>1410</v>
      </c>
      <c r="AH26" s="178" t="s">
        <v>1411</v>
      </c>
      <c r="AI26" s="126" t="s">
        <v>1412</v>
      </c>
      <c r="AJ26" s="126" t="s">
        <v>1413</v>
      </c>
      <c r="AK26" s="126" t="s">
        <v>1414</v>
      </c>
      <c r="AL26" s="1111" t="s">
        <v>1415</v>
      </c>
      <c r="AN26" s="120" t="s">
        <v>16</v>
      </c>
      <c r="AO26" s="34" t="str">
        <f>AO14</f>
        <v>N NOMBRE DE SU RECETA | pegue esto — FAMILIA| Autor &gt; USTED</v>
      </c>
      <c r="AP26" s="35">
        <f>AP14</f>
        <v>0.6</v>
      </c>
      <c r="AQ26" s="34" t="str">
        <f>AQ14</f>
        <v>kg</v>
      </c>
      <c r="AR26" s="36" t="str">
        <f>AR14</f>
        <v>Receta madre ► Ballotina de pintada</v>
      </c>
      <c r="AS26" s="138" t="s">
        <v>1386</v>
      </c>
      <c r="AT26" s="138" t="s">
        <v>1387</v>
      </c>
      <c r="AU26" s="166" t="s">
        <v>1388</v>
      </c>
      <c r="AV26" s="138" t="s">
        <v>1389</v>
      </c>
      <c r="AW26" s="138" t="s">
        <v>1390</v>
      </c>
      <c r="AX26" s="138" t="s">
        <v>1391</v>
      </c>
      <c r="AY26" s="143" t="s">
        <v>1392</v>
      </c>
      <c r="AZ26" s="178" t="s">
        <v>1393</v>
      </c>
      <c r="BA26" s="178" t="s">
        <v>1394</v>
      </c>
      <c r="BB26" s="126" t="s">
        <v>1395</v>
      </c>
      <c r="BC26" s="126" t="s">
        <v>1396</v>
      </c>
      <c r="BD26" s="126" t="s">
        <v>1397</v>
      </c>
      <c r="BE26" s="1111" t="s">
        <v>1398</v>
      </c>
      <c r="BG26" s="51"/>
      <c r="BH26" s="1719"/>
      <c r="BI26" s="144" t="s">
        <v>128</v>
      </c>
      <c r="BJ26" s="145"/>
      <c r="BK26" s="52"/>
      <c r="BL26" s="52"/>
      <c r="BM26" s="53"/>
      <c r="BO26" s="51"/>
      <c r="BP26" s="1719"/>
      <c r="BQ26" s="144" t="s">
        <v>128</v>
      </c>
      <c r="BR26" s="145"/>
      <c r="BS26" s="52"/>
      <c r="BT26" s="52"/>
      <c r="BU26" s="53"/>
      <c r="BW26" s="51"/>
      <c r="BX26" s="1719"/>
      <c r="BY26" s="144" t="s">
        <v>128</v>
      </c>
      <c r="BZ26" s="145"/>
      <c r="CA26" s="52"/>
      <c r="CB26" s="52"/>
      <c r="CC26" s="53"/>
      <c r="CE26" s="3">
        <v>1</v>
      </c>
    </row>
    <row r="27" spans="2:83" ht="21" customHeight="1">
      <c r="B27" s="120" t="s">
        <v>16</v>
      </c>
      <c r="C27" s="34" t="str">
        <f>C14</f>
        <v>N NOM DE VOTRE RECETTE | collez la--FAMILLE| Auteur &gt; VOUS</v>
      </c>
      <c r="D27" s="35">
        <f>D14</f>
        <v>0.6</v>
      </c>
      <c r="E27" s="34" t="str">
        <f>E14</f>
        <v>Kg</v>
      </c>
      <c r="F27" s="36" t="str">
        <f>F14</f>
        <v>Recette mère ► Ballotine de pintade</v>
      </c>
      <c r="G27" s="1093">
        <v>2.835E-2</v>
      </c>
      <c r="H27" s="1094">
        <v>0.13</v>
      </c>
      <c r="I27" s="1095">
        <v>0</v>
      </c>
      <c r="J27" s="1094">
        <v>0.2</v>
      </c>
      <c r="K27" s="1094">
        <v>0.23</v>
      </c>
      <c r="L27" s="1094">
        <v>0.22500000000000001</v>
      </c>
      <c r="M27" s="1096">
        <v>0.35</v>
      </c>
      <c r="N27" s="1096">
        <v>5.0000000000000001E-3</v>
      </c>
      <c r="O27" s="1096">
        <v>5.0000000000000001E-3</v>
      </c>
      <c r="P27" s="1096">
        <v>1.4999999999999999E-2</v>
      </c>
      <c r="Q27" s="1096">
        <v>0.1</v>
      </c>
      <c r="R27" s="1096">
        <v>0.22500000000000001</v>
      </c>
      <c r="S27" s="1097">
        <v>1E-3</v>
      </c>
      <c r="U27" s="120" t="s">
        <v>16</v>
      </c>
      <c r="V27" s="34" t="str">
        <f>V14</f>
        <v>N NAME OF YOUR RECIPE | paste it — FAMILY|  Author &gt; YOU</v>
      </c>
      <c r="W27" s="35">
        <f>W14</f>
        <v>0.6</v>
      </c>
      <c r="X27" s="34" t="str">
        <f>X14</f>
        <v>kg</v>
      </c>
      <c r="Y27" s="36" t="str">
        <f>Y14</f>
        <v>Master recipe ► Guinea fowl ballotine</v>
      </c>
      <c r="Z27" s="1098">
        <v>2.835E-2</v>
      </c>
      <c r="AA27" s="1099">
        <v>0.13</v>
      </c>
      <c r="AB27" s="1100">
        <v>0</v>
      </c>
      <c r="AC27" s="1099">
        <v>0.2</v>
      </c>
      <c r="AD27" s="1099">
        <v>0.23</v>
      </c>
      <c r="AE27" s="1099">
        <v>0.22500000000000001</v>
      </c>
      <c r="AF27" s="1096">
        <v>0.35</v>
      </c>
      <c r="AG27" s="1096">
        <v>5.0000000000000001E-3</v>
      </c>
      <c r="AH27" s="1096">
        <v>5.0000000000000001E-3</v>
      </c>
      <c r="AI27" s="1096">
        <v>1.4999999999999999E-2</v>
      </c>
      <c r="AJ27" s="1096">
        <v>0.1</v>
      </c>
      <c r="AK27" s="1096">
        <v>0.22500000000000001</v>
      </c>
      <c r="AL27" s="1097">
        <v>1E-3</v>
      </c>
      <c r="AN27" s="120" t="s">
        <v>16</v>
      </c>
      <c r="AO27" s="34" t="str">
        <f>AO14</f>
        <v>N NOMBRE DE SU RECETA | pegue esto — FAMILIA| Autor &gt; USTED</v>
      </c>
      <c r="AP27" s="35">
        <f>AP14</f>
        <v>0.6</v>
      </c>
      <c r="AQ27" s="34" t="str">
        <f>AQ14</f>
        <v>kg</v>
      </c>
      <c r="AR27" s="36" t="str">
        <f>AR14</f>
        <v>Receta madre ► Ballotina de pintada</v>
      </c>
      <c r="AS27" s="1098">
        <v>2.835E-2</v>
      </c>
      <c r="AT27" s="1099">
        <v>0.13</v>
      </c>
      <c r="AU27" s="1100">
        <v>0</v>
      </c>
      <c r="AV27" s="1099">
        <v>0.2</v>
      </c>
      <c r="AW27" s="1099">
        <v>0.23</v>
      </c>
      <c r="AX27" s="1099">
        <v>0.22500000000000001</v>
      </c>
      <c r="AY27" s="1096">
        <v>0.35</v>
      </c>
      <c r="AZ27" s="1096">
        <v>5.0000000000000001E-3</v>
      </c>
      <c r="BA27" s="1096">
        <v>5.0000000000000001E-3</v>
      </c>
      <c r="BB27" s="1096">
        <v>1.4999999999999999E-2</v>
      </c>
      <c r="BC27" s="1096">
        <v>0.1</v>
      </c>
      <c r="BD27" s="1096">
        <v>0.22500000000000001</v>
      </c>
      <c r="BE27" s="1097">
        <v>1E-3</v>
      </c>
      <c r="BG27" s="51"/>
      <c r="BH27" s="1719"/>
      <c r="BI27" s="144" t="s">
        <v>129</v>
      </c>
      <c r="BJ27" s="145"/>
      <c r="BK27" s="52"/>
      <c r="BL27" s="52"/>
      <c r="BM27" s="53"/>
      <c r="BO27" s="51"/>
      <c r="BP27" s="1719"/>
      <c r="BQ27" s="144" t="s">
        <v>130</v>
      </c>
      <c r="BR27" s="145"/>
      <c r="BS27" s="52"/>
      <c r="BT27" s="52"/>
      <c r="BU27" s="53"/>
      <c r="BW27" s="51"/>
      <c r="BX27" s="1719"/>
      <c r="BY27" s="144" t="s">
        <v>131</v>
      </c>
      <c r="BZ27" s="145"/>
      <c r="CA27" s="52"/>
      <c r="CB27" s="52"/>
      <c r="CC27" s="53"/>
      <c r="CE27" s="3">
        <v>1</v>
      </c>
    </row>
    <row r="28" spans="2:83" ht="21" customHeight="1">
      <c r="B28" s="184" t="s">
        <v>11</v>
      </c>
      <c r="C28" s="185" t="str">
        <f>C14</f>
        <v>N NOM DE VOTRE RECETTE | collez la--FAMILLE| Auteur &gt; VOUS</v>
      </c>
      <c r="D28" s="185">
        <f>D14</f>
        <v>0.6</v>
      </c>
      <c r="E28" s="186" t="str">
        <f>E14</f>
        <v>Kg</v>
      </c>
      <c r="F28" s="187" t="str">
        <f>F14</f>
        <v>Recette mère ► Ballotine de pintade</v>
      </c>
      <c r="G28" s="188" t="str">
        <f t="shared" ref="G28:L28" si="8">G15</f>
        <v>Col.6</v>
      </c>
      <c r="H28" s="188" t="str">
        <f t="shared" si="8"/>
        <v>Col.7</v>
      </c>
      <c r="I28" s="188" t="str">
        <f t="shared" si="8"/>
        <v>Col.8</v>
      </c>
      <c r="J28" s="188" t="str">
        <f t="shared" si="8"/>
        <v>Col.9</v>
      </c>
      <c r="K28" s="188" t="str">
        <f t="shared" si="8"/>
        <v>Col.10</v>
      </c>
      <c r="L28" s="188" t="str">
        <f t="shared" si="8"/>
        <v>Col.11</v>
      </c>
      <c r="M28" s="189" t="s">
        <v>171</v>
      </c>
      <c r="N28" s="190"/>
      <c r="O28" s="190"/>
      <c r="P28" s="191"/>
      <c r="Q28" s="191"/>
      <c r="R28" s="192" t="s">
        <v>172</v>
      </c>
      <c r="S28" s="193" t="s">
        <v>173</v>
      </c>
      <c r="U28" s="184" t="s">
        <v>11</v>
      </c>
      <c r="V28" s="185" t="str">
        <f>V14</f>
        <v>N NAME OF YOUR RECIPE | paste it — FAMILY|  Author &gt; YOU</v>
      </c>
      <c r="W28" s="185">
        <f>W14</f>
        <v>0.6</v>
      </c>
      <c r="X28" s="186" t="str">
        <f>X14</f>
        <v>kg</v>
      </c>
      <c r="Y28" s="187" t="str">
        <f>Y14</f>
        <v>Master recipe ► Guinea fowl ballotine</v>
      </c>
      <c r="Z28" s="188" t="str">
        <f t="shared" ref="Z28:AE28" si="9">Z15</f>
        <v>Col.6</v>
      </c>
      <c r="AA28" s="188" t="str">
        <f t="shared" si="9"/>
        <v>Col.7</v>
      </c>
      <c r="AB28" s="188" t="str">
        <f t="shared" si="9"/>
        <v>Col.8</v>
      </c>
      <c r="AC28" s="188" t="str">
        <f t="shared" si="9"/>
        <v>Col.9</v>
      </c>
      <c r="AD28" s="188" t="str">
        <f t="shared" si="9"/>
        <v>Col.10</v>
      </c>
      <c r="AE28" s="188" t="str">
        <f t="shared" si="9"/>
        <v>Col.11</v>
      </c>
      <c r="AF28" s="189" t="s">
        <v>1416</v>
      </c>
      <c r="AG28" s="190"/>
      <c r="AH28" s="190"/>
      <c r="AI28" s="191"/>
      <c r="AJ28" s="191"/>
      <c r="AK28" s="1081" t="s">
        <v>919</v>
      </c>
      <c r="AL28" s="193" t="s">
        <v>173</v>
      </c>
      <c r="AN28" s="184" t="s">
        <v>11</v>
      </c>
      <c r="AO28" s="185" t="str">
        <f>AO14</f>
        <v>N NOMBRE DE SU RECETA | pegue esto — FAMILIA| Autor &gt; USTED</v>
      </c>
      <c r="AP28" s="185">
        <f>AP14</f>
        <v>0.6</v>
      </c>
      <c r="AQ28" s="186" t="str">
        <f>AQ14</f>
        <v>kg</v>
      </c>
      <c r="AR28" s="187" t="str">
        <f>AR14</f>
        <v>Receta madre ► Ballotina de pintada</v>
      </c>
      <c r="AS28" s="188" t="str">
        <f t="shared" ref="AS28:AX28" si="10">AS15</f>
        <v>Col.6</v>
      </c>
      <c r="AT28" s="188" t="str">
        <f t="shared" si="10"/>
        <v>Col.7</v>
      </c>
      <c r="AU28" s="188" t="str">
        <f t="shared" si="10"/>
        <v>Col.8</v>
      </c>
      <c r="AV28" s="188" t="str">
        <f t="shared" si="10"/>
        <v>Col.9</v>
      </c>
      <c r="AW28" s="188" t="str">
        <f t="shared" si="10"/>
        <v>Col.10</v>
      </c>
      <c r="AX28" s="188" t="str">
        <f t="shared" si="10"/>
        <v>Col.11</v>
      </c>
      <c r="AY28" s="189" t="s">
        <v>1379</v>
      </c>
      <c r="AZ28" s="190"/>
      <c r="BA28" s="190"/>
      <c r="BB28" s="191"/>
      <c r="BC28" s="191"/>
      <c r="BD28" s="1081" t="s">
        <v>944</v>
      </c>
      <c r="BE28" s="193" t="s">
        <v>173</v>
      </c>
      <c r="BG28" s="51"/>
      <c r="BH28" s="1719"/>
      <c r="BI28" s="144" t="s">
        <v>132</v>
      </c>
      <c r="BJ28" s="145"/>
      <c r="BK28" s="52"/>
      <c r="BL28" s="52"/>
      <c r="BM28" s="53"/>
      <c r="BO28" s="51"/>
      <c r="BP28" s="1719"/>
      <c r="BQ28" s="144" t="s">
        <v>133</v>
      </c>
      <c r="BR28" s="145"/>
      <c r="BS28" s="52"/>
      <c r="BT28" s="52"/>
      <c r="BU28" s="53"/>
      <c r="BW28" s="51"/>
      <c r="BX28" s="1719"/>
      <c r="BY28" s="144" t="s">
        <v>133</v>
      </c>
      <c r="BZ28" s="145"/>
      <c r="CA28" s="52"/>
      <c r="CB28" s="52"/>
      <c r="CC28" s="53"/>
      <c r="CE28" s="3">
        <v>1</v>
      </c>
    </row>
    <row r="29" spans="2:83" ht="21" customHeight="1">
      <c r="B29" s="194" t="s">
        <v>11</v>
      </c>
      <c r="C29" s="195" t="str">
        <f>C14</f>
        <v>N NOM DE VOTRE RECETTE | collez la--FAMILLE| Auteur &gt; VOUS</v>
      </c>
      <c r="D29" s="195">
        <f>D14</f>
        <v>0.6</v>
      </c>
      <c r="E29" s="196" t="str">
        <f>E14</f>
        <v>Kg</v>
      </c>
      <c r="F29" s="197" t="str">
        <f>F14</f>
        <v>Recette mère ► Ballotine de pintade</v>
      </c>
      <c r="G29" s="198" t="s">
        <v>174</v>
      </c>
      <c r="H29" s="199" t="s">
        <v>175</v>
      </c>
      <c r="I29" s="200"/>
      <c r="J29" s="200"/>
      <c r="K29" s="200"/>
      <c r="L29" s="200"/>
      <c r="M29" s="200"/>
      <c r="N29" s="200"/>
      <c r="O29" s="201"/>
      <c r="P29" s="202"/>
      <c r="Q29" s="203"/>
      <c r="R29" s="204" t="s">
        <v>176</v>
      </c>
      <c r="S29" s="205" t="s">
        <v>173</v>
      </c>
      <c r="U29" s="194" t="s">
        <v>11</v>
      </c>
      <c r="V29" s="195" t="str">
        <f>V14</f>
        <v>N NAME OF YOUR RECIPE | paste it — FAMILY|  Author &gt; YOU</v>
      </c>
      <c r="W29" s="195">
        <f>W14</f>
        <v>0.6</v>
      </c>
      <c r="X29" s="196" t="str">
        <f>X14</f>
        <v>kg</v>
      </c>
      <c r="Y29" s="197" t="str">
        <f>Y14</f>
        <v>Master recipe ► Guinea fowl ballotine</v>
      </c>
      <c r="Z29" s="281" t="s">
        <v>769</v>
      </c>
      <c r="AA29" s="199" t="s">
        <v>920</v>
      </c>
      <c r="AB29" s="200"/>
      <c r="AC29" s="200"/>
      <c r="AD29" s="200"/>
      <c r="AE29" s="200"/>
      <c r="AF29" s="200"/>
      <c r="AG29" s="200"/>
      <c r="AH29" s="201"/>
      <c r="AI29" s="202"/>
      <c r="AJ29" s="203"/>
      <c r="AK29" s="204" t="s">
        <v>921</v>
      </c>
      <c r="AL29" s="205" t="s">
        <v>173</v>
      </c>
      <c r="AN29" s="194" t="s">
        <v>11</v>
      </c>
      <c r="AO29" s="195" t="str">
        <f>AO14</f>
        <v>N NOMBRE DE SU RECETA | pegue esto — FAMILIA| Autor &gt; USTED</v>
      </c>
      <c r="AP29" s="195">
        <f>AP14</f>
        <v>0.6</v>
      </c>
      <c r="AQ29" s="196" t="str">
        <f>AQ14</f>
        <v>kg</v>
      </c>
      <c r="AR29" s="197" t="str">
        <f>AR14</f>
        <v>Receta madre ► Ballotina de pintada</v>
      </c>
      <c r="AS29" s="281" t="s">
        <v>771</v>
      </c>
      <c r="AT29" s="199" t="s">
        <v>945</v>
      </c>
      <c r="AU29" s="200"/>
      <c r="AV29" s="200"/>
      <c r="AW29" s="200"/>
      <c r="AX29" s="200"/>
      <c r="AY29" s="200"/>
      <c r="AZ29" s="200"/>
      <c r="BA29" s="201"/>
      <c r="BB29" s="202"/>
      <c r="BC29" s="203"/>
      <c r="BD29" s="204" t="s">
        <v>946</v>
      </c>
      <c r="BE29" s="205" t="s">
        <v>173</v>
      </c>
      <c r="BG29" s="51"/>
      <c r="BH29" s="1719"/>
      <c r="BI29" s="144" t="s">
        <v>134</v>
      </c>
      <c r="BJ29" s="145"/>
      <c r="BK29" s="52"/>
      <c r="BL29" s="52"/>
      <c r="BM29" s="53"/>
      <c r="BO29" s="51"/>
      <c r="BP29" s="1719"/>
      <c r="BQ29" s="144" t="s">
        <v>135</v>
      </c>
      <c r="BR29" s="145"/>
      <c r="BS29" s="52"/>
      <c r="BT29" s="52"/>
      <c r="BU29" s="53"/>
      <c r="BW29" s="51"/>
      <c r="BX29" s="1719"/>
      <c r="BY29" s="144" t="s">
        <v>136</v>
      </c>
      <c r="BZ29" s="145"/>
      <c r="CA29" s="52"/>
      <c r="CB29" s="52"/>
      <c r="CC29" s="53"/>
      <c r="CE29" s="3">
        <v>1</v>
      </c>
    </row>
    <row r="30" spans="2:83" ht="21" customHeight="1">
      <c r="B30" s="120" t="str">
        <f t="shared" ref="B30:B40" si="11">IF(OR(G30&lt;&gt;"",H30&lt;&gt; "",I30&lt;&gt;"",J30&lt;&gt;""),"A", "►")</f>
        <v>►</v>
      </c>
      <c r="C30" s="195" t="str">
        <f>C14</f>
        <v>N NOM DE VOTRE RECETTE | collez la--FAMILLE| Auteur &gt; VOUS</v>
      </c>
      <c r="D30" s="195">
        <f>D14</f>
        <v>0.6</v>
      </c>
      <c r="E30" s="196" t="str">
        <f>E14</f>
        <v>Kg</v>
      </c>
      <c r="F30" s="197" t="str">
        <f>F14</f>
        <v>Recette mère ► Ballotine de pintade</v>
      </c>
      <c r="G30" s="207"/>
      <c r="H30" s="208"/>
      <c r="I30" s="208"/>
      <c r="J30" s="208"/>
      <c r="K30" s="208"/>
      <c r="L30" s="208"/>
      <c r="M30" s="208"/>
      <c r="N30" s="208"/>
      <c r="O30" s="209"/>
      <c r="P30" s="9"/>
      <c r="Q30" s="9"/>
      <c r="R30" s="210" t="s">
        <v>180</v>
      </c>
      <c r="S30" s="211">
        <v>3.472222222222222E-3</v>
      </c>
      <c r="U30" s="120" t="str">
        <f t="shared" ref="U30:U40" si="12">IF(OR(Z30&lt;&gt;"",AA30&lt;&gt; "",AB30&lt;&gt;"",AC30&lt;&gt;""),"A", "►")</f>
        <v>►</v>
      </c>
      <c r="V30" s="195" t="str">
        <f>V14</f>
        <v>N NAME OF YOUR RECIPE | paste it — FAMILY|  Author &gt; YOU</v>
      </c>
      <c r="W30" s="195">
        <f>W14</f>
        <v>0.6</v>
      </c>
      <c r="X30" s="196" t="str">
        <f>X14</f>
        <v>kg</v>
      </c>
      <c r="Y30" s="197" t="str">
        <f>Y14</f>
        <v>Master recipe ► Guinea fowl ballotine</v>
      </c>
      <c r="Z30" s="207"/>
      <c r="AA30" s="208"/>
      <c r="AB30" s="208"/>
      <c r="AC30" s="208"/>
      <c r="AD30" s="208"/>
      <c r="AE30" s="208"/>
      <c r="AF30" s="208"/>
      <c r="AG30" s="208"/>
      <c r="AH30" s="209"/>
      <c r="AI30" s="9"/>
      <c r="AJ30" s="9"/>
      <c r="AK30" s="210" t="s">
        <v>693</v>
      </c>
      <c r="AL30" s="211">
        <v>3.472222222222222E-3</v>
      </c>
      <c r="AN30" s="120" t="str">
        <f t="shared" ref="AN30:AN40" si="13">IF(OR(AS30&lt;&gt;"",AT30&lt;&gt; "",AU30&lt;&gt;"",AV30&lt;&gt;""),"A", "►")</f>
        <v>►</v>
      </c>
      <c r="AO30" s="195" t="str">
        <f>AO14</f>
        <v>N NOMBRE DE SU RECETA | pegue esto — FAMILIA| Autor &gt; USTED</v>
      </c>
      <c r="AP30" s="195">
        <f>AP14</f>
        <v>0.6</v>
      </c>
      <c r="AQ30" s="196" t="str">
        <f>AQ14</f>
        <v>kg</v>
      </c>
      <c r="AR30" s="197" t="str">
        <f>AR14</f>
        <v>Receta madre ► Ballotina de pintada</v>
      </c>
      <c r="AS30" s="207"/>
      <c r="AT30" s="208"/>
      <c r="AU30" s="208"/>
      <c r="AV30" s="208"/>
      <c r="AW30" s="208"/>
      <c r="AX30" s="208"/>
      <c r="AY30" s="208"/>
      <c r="AZ30" s="208"/>
      <c r="BA30" s="209"/>
      <c r="BB30" s="9"/>
      <c r="BC30" s="9"/>
      <c r="BD30" s="210" t="s">
        <v>694</v>
      </c>
      <c r="BE30" s="211">
        <v>3.472222222222222E-3</v>
      </c>
      <c r="BG30" s="51"/>
      <c r="BH30" s="1720"/>
      <c r="BI30" s="149" t="s">
        <v>137</v>
      </c>
      <c r="BJ30" s="150"/>
      <c r="BK30" s="52"/>
      <c r="BL30" s="52"/>
      <c r="BM30" s="53"/>
      <c r="BO30" s="51"/>
      <c r="BP30" s="1720"/>
      <c r="BQ30" s="149" t="s">
        <v>138</v>
      </c>
      <c r="BR30" s="150"/>
      <c r="BS30" s="52"/>
      <c r="BT30" s="52"/>
      <c r="BU30" s="53"/>
      <c r="BW30" s="51"/>
      <c r="BX30" s="1720"/>
      <c r="BY30" s="149" t="s">
        <v>139</v>
      </c>
      <c r="BZ30" s="150"/>
      <c r="CA30" s="52"/>
      <c r="CB30" s="52"/>
      <c r="CC30" s="53"/>
      <c r="CE30" s="3">
        <v>1</v>
      </c>
    </row>
    <row r="31" spans="2:83" ht="21" customHeight="1">
      <c r="B31" s="120" t="str">
        <f t="shared" si="11"/>
        <v>►</v>
      </c>
      <c r="C31" s="195" t="str">
        <f>C14</f>
        <v>N NOM DE VOTRE RECETTE | collez la--FAMILLE| Auteur &gt; VOUS</v>
      </c>
      <c r="D31" s="195">
        <f>D14</f>
        <v>0.6</v>
      </c>
      <c r="E31" s="196" t="str">
        <f>E14</f>
        <v>Kg</v>
      </c>
      <c r="F31" s="197" t="str">
        <f>F14</f>
        <v>Recette mère ► Ballotine de pintade</v>
      </c>
      <c r="G31" s="207"/>
      <c r="H31" s="212"/>
      <c r="I31" s="212"/>
      <c r="J31" s="212"/>
      <c r="K31" s="212"/>
      <c r="L31" s="212"/>
      <c r="M31" s="212"/>
      <c r="N31" s="212"/>
      <c r="O31" s="213"/>
      <c r="P31" s="9"/>
      <c r="Q31" s="9"/>
      <c r="R31" s="210" t="s">
        <v>182</v>
      </c>
      <c r="S31" s="214">
        <v>1.0416666666666666E-2</v>
      </c>
      <c r="U31" s="120" t="str">
        <f t="shared" si="12"/>
        <v>►</v>
      </c>
      <c r="V31" s="195" t="str">
        <f>V14</f>
        <v>N NAME OF YOUR RECIPE | paste it — FAMILY|  Author &gt; YOU</v>
      </c>
      <c r="W31" s="195">
        <f>W14</f>
        <v>0.6</v>
      </c>
      <c r="X31" s="196" t="str">
        <f>X14</f>
        <v>kg</v>
      </c>
      <c r="Y31" s="197" t="str">
        <f>Y14</f>
        <v>Master recipe ► Guinea fowl ballotine</v>
      </c>
      <c r="Z31" s="207"/>
      <c r="AA31" s="212"/>
      <c r="AB31" s="212"/>
      <c r="AC31" s="212"/>
      <c r="AD31" s="212"/>
      <c r="AE31" s="212"/>
      <c r="AF31" s="212"/>
      <c r="AG31" s="212"/>
      <c r="AH31" s="213"/>
      <c r="AI31" s="9"/>
      <c r="AJ31" s="9"/>
      <c r="AK31" s="210" t="s">
        <v>699</v>
      </c>
      <c r="AL31" s="214">
        <v>1.0416666666666666E-2</v>
      </c>
      <c r="AN31" s="120" t="str">
        <f t="shared" si="13"/>
        <v>►</v>
      </c>
      <c r="AO31" s="195" t="str">
        <f>AO14</f>
        <v>N NOMBRE DE SU RECETA | pegue esto — FAMILIA| Autor &gt; USTED</v>
      </c>
      <c r="AP31" s="195">
        <f>AP14</f>
        <v>0.6</v>
      </c>
      <c r="AQ31" s="196" t="str">
        <f>AQ14</f>
        <v>kg</v>
      </c>
      <c r="AR31" s="197" t="str">
        <f>AR14</f>
        <v>Receta madre ► Ballotina de pintada</v>
      </c>
      <c r="AS31" s="207"/>
      <c r="AT31" s="212"/>
      <c r="AU31" s="212"/>
      <c r="AV31" s="212"/>
      <c r="AW31" s="212"/>
      <c r="AX31" s="212"/>
      <c r="AY31" s="212"/>
      <c r="AZ31" s="212"/>
      <c r="BA31" s="213"/>
      <c r="BB31" s="9"/>
      <c r="BC31" s="9"/>
      <c r="BD31" s="210" t="s">
        <v>700</v>
      </c>
      <c r="BE31" s="214">
        <v>1.0416666666666666E-2</v>
      </c>
      <c r="BG31" s="151"/>
      <c r="BH31" s="152"/>
      <c r="BI31" s="153"/>
      <c r="BJ31" s="52"/>
      <c r="BK31" s="52"/>
      <c r="BL31" s="52"/>
      <c r="BM31" s="53"/>
      <c r="BO31" s="151"/>
      <c r="BP31" s="152"/>
      <c r="BQ31" s="153"/>
      <c r="BR31" s="52"/>
      <c r="BS31" s="52"/>
      <c r="BT31" s="52"/>
      <c r="BU31" s="53"/>
      <c r="BW31" s="151"/>
      <c r="BX31" s="152"/>
      <c r="BY31" s="153"/>
      <c r="BZ31" s="52"/>
      <c r="CA31" s="52"/>
      <c r="CB31" s="52"/>
      <c r="CC31" s="53"/>
      <c r="CE31" s="3">
        <v>1</v>
      </c>
    </row>
    <row r="32" spans="2:83" ht="21" customHeight="1">
      <c r="B32" s="120" t="str">
        <f t="shared" si="11"/>
        <v>►</v>
      </c>
      <c r="C32" s="195" t="str">
        <f>C14</f>
        <v>N NOM DE VOTRE RECETTE | collez la--FAMILLE| Auteur &gt; VOUS</v>
      </c>
      <c r="D32" s="195">
        <f>D14</f>
        <v>0.6</v>
      </c>
      <c r="E32" s="196" t="str">
        <f>E14</f>
        <v>Kg</v>
      </c>
      <c r="F32" s="197" t="str">
        <f>F14</f>
        <v>Recette mère ► Ballotine de pintade</v>
      </c>
      <c r="G32" s="207"/>
      <c r="H32" s="212"/>
      <c r="I32" s="212"/>
      <c r="J32" s="212"/>
      <c r="K32" s="212"/>
      <c r="L32" s="212"/>
      <c r="M32" s="212"/>
      <c r="N32" s="212"/>
      <c r="O32" s="213"/>
      <c r="P32" s="9"/>
      <c r="Q32" s="9"/>
      <c r="R32" s="210" t="s">
        <v>190</v>
      </c>
      <c r="S32" s="215">
        <v>2.0833333333333332E-2</v>
      </c>
      <c r="U32" s="120" t="str">
        <f t="shared" si="12"/>
        <v>►</v>
      </c>
      <c r="V32" s="195" t="str">
        <f>V14</f>
        <v>N NAME OF YOUR RECIPE | paste it — FAMILY|  Author &gt; YOU</v>
      </c>
      <c r="W32" s="195">
        <f>W14</f>
        <v>0.6</v>
      </c>
      <c r="X32" s="196" t="str">
        <f>X14</f>
        <v>kg</v>
      </c>
      <c r="Y32" s="197" t="str">
        <f>Y14</f>
        <v>Master recipe ► Guinea fowl ballotine</v>
      </c>
      <c r="Z32" s="207"/>
      <c r="AA32" s="212"/>
      <c r="AB32" s="212"/>
      <c r="AC32" s="212"/>
      <c r="AD32" s="212"/>
      <c r="AE32" s="212"/>
      <c r="AF32" s="212"/>
      <c r="AG32" s="212"/>
      <c r="AH32" s="213"/>
      <c r="AI32" s="9"/>
      <c r="AJ32" s="9"/>
      <c r="AK32" s="210" t="s">
        <v>701</v>
      </c>
      <c r="AL32" s="215">
        <v>2.0833333333333332E-2</v>
      </c>
      <c r="AN32" s="120" t="str">
        <f t="shared" si="13"/>
        <v>►</v>
      </c>
      <c r="AO32" s="195" t="str">
        <f>AO14</f>
        <v>N NOMBRE DE SU RECETA | pegue esto — FAMILIA| Autor &gt; USTED</v>
      </c>
      <c r="AP32" s="195">
        <f>AP14</f>
        <v>0.6</v>
      </c>
      <c r="AQ32" s="196" t="str">
        <f>AQ14</f>
        <v>kg</v>
      </c>
      <c r="AR32" s="197" t="str">
        <f>AR14</f>
        <v>Receta madre ► Ballotina de pintada</v>
      </c>
      <c r="AS32" s="207"/>
      <c r="AT32" s="212"/>
      <c r="AU32" s="212"/>
      <c r="AV32" s="212"/>
      <c r="AW32" s="212"/>
      <c r="AX32" s="212"/>
      <c r="AY32" s="212"/>
      <c r="AZ32" s="212"/>
      <c r="BA32" s="213"/>
      <c r="BB32" s="9"/>
      <c r="BC32" s="9"/>
      <c r="BD32" s="210" t="s">
        <v>948</v>
      </c>
      <c r="BE32" s="215">
        <v>2.0833333333333332E-2</v>
      </c>
      <c r="BG32" s="159" t="s">
        <v>33</v>
      </c>
      <c r="BH32" s="160"/>
      <c r="BI32" s="161"/>
      <c r="BJ32" s="161"/>
      <c r="BK32" s="162" t="s">
        <v>36</v>
      </c>
      <c r="BL32" s="163">
        <v>20</v>
      </c>
      <c r="BM32" s="164" t="s">
        <v>37</v>
      </c>
      <c r="BO32" s="159" t="s">
        <v>141</v>
      </c>
      <c r="BP32" s="160"/>
      <c r="BQ32" s="161"/>
      <c r="BR32" s="161"/>
      <c r="BS32" s="162" t="s">
        <v>142</v>
      </c>
      <c r="BT32" s="163">
        <v>20</v>
      </c>
      <c r="BU32" s="164" t="s">
        <v>143</v>
      </c>
      <c r="BW32" s="159" t="s">
        <v>144</v>
      </c>
      <c r="BX32" s="160"/>
      <c r="BY32" s="161"/>
      <c r="BZ32" s="161"/>
      <c r="CA32" s="162" t="s">
        <v>145</v>
      </c>
      <c r="CB32" s="163">
        <v>20</v>
      </c>
      <c r="CC32" s="164" t="s">
        <v>146</v>
      </c>
      <c r="CE32" s="3">
        <v>1</v>
      </c>
    </row>
    <row r="33" spans="2:83" ht="21" customHeight="1">
      <c r="B33" s="120" t="str">
        <f t="shared" si="11"/>
        <v>►</v>
      </c>
      <c r="C33" s="195" t="str">
        <f>C14</f>
        <v>N NOM DE VOTRE RECETTE | collez la--FAMILLE| Auteur &gt; VOUS</v>
      </c>
      <c r="D33" s="195">
        <f>D14</f>
        <v>0.6</v>
      </c>
      <c r="E33" s="196" t="str">
        <f>E14</f>
        <v>Kg</v>
      </c>
      <c r="F33" s="197" t="str">
        <f>F14</f>
        <v>Recette mère ► Ballotine de pintade</v>
      </c>
      <c r="G33" s="207"/>
      <c r="H33" s="212"/>
      <c r="I33" s="212"/>
      <c r="J33" s="212"/>
      <c r="K33" s="212"/>
      <c r="L33" s="212"/>
      <c r="M33" s="212"/>
      <c r="N33" s="212"/>
      <c r="O33" s="213"/>
      <c r="P33" s="9"/>
      <c r="Q33" s="9"/>
      <c r="R33" s="216" t="s">
        <v>191</v>
      </c>
      <c r="S33" s="217">
        <f>S30+S31+S32</f>
        <v>3.4722222222222224E-2</v>
      </c>
      <c r="U33" s="120" t="str">
        <f t="shared" si="12"/>
        <v>►</v>
      </c>
      <c r="V33" s="195" t="str">
        <f>V14</f>
        <v>N NAME OF YOUR RECIPE | paste it — FAMILY|  Author &gt; YOU</v>
      </c>
      <c r="W33" s="195">
        <f>W14</f>
        <v>0.6</v>
      </c>
      <c r="X33" s="196" t="str">
        <f>X14</f>
        <v>kg</v>
      </c>
      <c r="Y33" s="197" t="str">
        <f>Y14</f>
        <v>Master recipe ► Guinea fowl ballotine</v>
      </c>
      <c r="Z33" s="207"/>
      <c r="AA33" s="212"/>
      <c r="AB33" s="212"/>
      <c r="AC33" s="212"/>
      <c r="AD33" s="212"/>
      <c r="AE33" s="212"/>
      <c r="AF33" s="212"/>
      <c r="AG33" s="212"/>
      <c r="AH33" s="213"/>
      <c r="AI33" s="9"/>
      <c r="AJ33" s="9"/>
      <c r="AK33" s="216" t="s">
        <v>191</v>
      </c>
      <c r="AL33" s="217">
        <f>AL30+AL31+AL32</f>
        <v>3.4722222222222224E-2</v>
      </c>
      <c r="AN33" s="120" t="str">
        <f t="shared" si="13"/>
        <v>►</v>
      </c>
      <c r="AO33" s="195" t="str">
        <f>AO14</f>
        <v>N NOMBRE DE SU RECETA | pegue esto — FAMILIA| Autor &gt; USTED</v>
      </c>
      <c r="AP33" s="195">
        <f>AP14</f>
        <v>0.6</v>
      </c>
      <c r="AQ33" s="196" t="str">
        <f>AQ14</f>
        <v>kg</v>
      </c>
      <c r="AR33" s="197" t="str">
        <f>AR14</f>
        <v>Receta madre ► Ballotina de pintada</v>
      </c>
      <c r="AS33" s="207"/>
      <c r="AT33" s="212"/>
      <c r="AU33" s="212"/>
      <c r="AV33" s="212"/>
      <c r="AW33" s="212"/>
      <c r="AX33" s="212"/>
      <c r="AY33" s="212"/>
      <c r="AZ33" s="212"/>
      <c r="BA33" s="213"/>
      <c r="BB33" s="9"/>
      <c r="BC33" s="9"/>
      <c r="BD33" s="216" t="s">
        <v>191</v>
      </c>
      <c r="BE33" s="217">
        <f>BE30+BE31+BE32</f>
        <v>3.4722222222222224E-2</v>
      </c>
      <c r="BG33" s="169">
        <v>10</v>
      </c>
      <c r="BH33" s="170" t="s">
        <v>20</v>
      </c>
      <c r="BI33" s="161"/>
      <c r="BJ33" s="161"/>
      <c r="BK33" s="171"/>
      <c r="BL33" s="172" t="s">
        <v>41</v>
      </c>
      <c r="BM33" s="173" t="s">
        <v>42</v>
      </c>
      <c r="BO33" s="169">
        <v>10</v>
      </c>
      <c r="BP33" s="170" t="s">
        <v>143</v>
      </c>
      <c r="BQ33" s="161"/>
      <c r="BR33" s="161"/>
      <c r="BS33" s="171"/>
      <c r="BT33" s="172" t="s">
        <v>155</v>
      </c>
      <c r="BU33" s="173" t="s">
        <v>156</v>
      </c>
      <c r="BW33" s="169">
        <v>10</v>
      </c>
      <c r="BX33" s="170" t="s">
        <v>146</v>
      </c>
      <c r="BY33" s="161"/>
      <c r="BZ33" s="161"/>
      <c r="CA33" s="171"/>
      <c r="CB33" s="172" t="s">
        <v>157</v>
      </c>
      <c r="CC33" s="173" t="s">
        <v>158</v>
      </c>
      <c r="CE33" s="3">
        <v>1</v>
      </c>
    </row>
    <row r="34" spans="2:83" ht="21" customHeight="1">
      <c r="B34" s="120" t="str">
        <f t="shared" si="11"/>
        <v>►</v>
      </c>
      <c r="C34" s="195" t="str">
        <f>C14</f>
        <v>N NOM DE VOTRE RECETTE | collez la--FAMILLE| Auteur &gt; VOUS</v>
      </c>
      <c r="D34" s="195">
        <f>D14</f>
        <v>0.6</v>
      </c>
      <c r="E34" s="196" t="str">
        <f>E14</f>
        <v>Kg</v>
      </c>
      <c r="F34" s="197" t="str">
        <f>F14</f>
        <v>Recette mère ► Ballotine de pintade</v>
      </c>
      <c r="G34" s="207"/>
      <c r="H34" s="212"/>
      <c r="I34" s="212"/>
      <c r="J34" s="212"/>
      <c r="K34" s="212"/>
      <c r="L34" s="212"/>
      <c r="M34" s="212"/>
      <c r="N34" s="212"/>
      <c r="O34" s="213"/>
      <c r="P34" s="1757" t="s">
        <v>1932</v>
      </c>
      <c r="Q34" s="1758"/>
      <c r="R34" s="1758"/>
      <c r="S34" s="1759"/>
      <c r="U34" s="120" t="str">
        <f t="shared" si="12"/>
        <v>►</v>
      </c>
      <c r="V34" s="195" t="str">
        <f>V14</f>
        <v>N NAME OF YOUR RECIPE | paste it — FAMILY|  Author &gt; YOU</v>
      </c>
      <c r="W34" s="195">
        <f>W14</f>
        <v>0.6</v>
      </c>
      <c r="X34" s="196" t="str">
        <f>X14</f>
        <v>kg</v>
      </c>
      <c r="Y34" s="197" t="str">
        <f>Y14</f>
        <v>Master recipe ► Guinea fowl ballotine</v>
      </c>
      <c r="Z34" s="207"/>
      <c r="AA34" s="212"/>
      <c r="AB34" s="212"/>
      <c r="AC34" s="212"/>
      <c r="AD34" s="212"/>
      <c r="AE34" s="212"/>
      <c r="AF34" s="212"/>
      <c r="AG34" s="212"/>
      <c r="AH34" s="213"/>
      <c r="AI34" s="1757" t="s">
        <v>2051</v>
      </c>
      <c r="AJ34" s="1758"/>
      <c r="AK34" s="1758"/>
      <c r="AL34" s="1759"/>
      <c r="AN34" s="120" t="str">
        <f t="shared" si="13"/>
        <v>►</v>
      </c>
      <c r="AO34" s="195" t="str">
        <f>AO14</f>
        <v>N NOMBRE DE SU RECETA | pegue esto — FAMILIA| Autor &gt; USTED</v>
      </c>
      <c r="AP34" s="195">
        <f>AP14</f>
        <v>0.6</v>
      </c>
      <c r="AQ34" s="196" t="str">
        <f>AQ14</f>
        <v>kg</v>
      </c>
      <c r="AR34" s="197" t="str">
        <f>AR14</f>
        <v>Receta madre ► Ballotina de pintada</v>
      </c>
      <c r="AS34" s="207"/>
      <c r="AT34" s="212"/>
      <c r="AU34" s="212"/>
      <c r="AV34" s="212"/>
      <c r="AW34" s="212"/>
      <c r="AX34" s="212"/>
      <c r="AY34" s="212"/>
      <c r="AZ34" s="212"/>
      <c r="BA34" s="213"/>
      <c r="BB34" s="1757" t="s">
        <v>2071</v>
      </c>
      <c r="BC34" s="1758"/>
      <c r="BD34" s="1758"/>
      <c r="BE34" s="1759"/>
      <c r="BG34" s="174" t="s">
        <v>51</v>
      </c>
      <c r="BH34" s="175">
        <v>3.4219999999999997</v>
      </c>
      <c r="BI34" s="161"/>
      <c r="BJ34" s="161"/>
      <c r="BK34" s="176" t="s">
        <v>52</v>
      </c>
      <c r="BL34" s="177">
        <v>10</v>
      </c>
      <c r="BM34" s="68" t="s">
        <v>37</v>
      </c>
      <c r="BO34" s="174" t="s">
        <v>159</v>
      </c>
      <c r="BP34" s="175">
        <v>3.4219999999999997</v>
      </c>
      <c r="BQ34" s="161"/>
      <c r="BR34" s="161"/>
      <c r="BS34" s="176" t="s">
        <v>160</v>
      </c>
      <c r="BT34" s="177">
        <v>10</v>
      </c>
      <c r="BU34" s="68" t="s">
        <v>143</v>
      </c>
      <c r="BW34" s="174" t="s">
        <v>51</v>
      </c>
      <c r="BX34" s="175">
        <v>3.4219999999999997</v>
      </c>
      <c r="BY34" s="161"/>
      <c r="BZ34" s="161"/>
      <c r="CA34" s="176" t="s">
        <v>161</v>
      </c>
      <c r="CB34" s="177">
        <v>10</v>
      </c>
      <c r="CC34" s="68" t="s">
        <v>146</v>
      </c>
      <c r="CE34" s="3">
        <v>1</v>
      </c>
    </row>
    <row r="35" spans="2:83" ht="21" customHeight="1">
      <c r="B35" s="120" t="str">
        <f t="shared" si="11"/>
        <v>►</v>
      </c>
      <c r="C35" s="195" t="str">
        <f>C14</f>
        <v>N NOM DE VOTRE RECETTE | collez la--FAMILLE| Auteur &gt; VOUS</v>
      </c>
      <c r="D35" s="195">
        <f>D14</f>
        <v>0.6</v>
      </c>
      <c r="E35" s="196" t="str">
        <f>E14</f>
        <v>Kg</v>
      </c>
      <c r="F35" s="197" t="str">
        <f>F14</f>
        <v>Recette mère ► Ballotine de pintade</v>
      </c>
      <c r="G35" s="207"/>
      <c r="H35" s="212"/>
      <c r="I35" s="212"/>
      <c r="J35" s="212"/>
      <c r="K35" s="212"/>
      <c r="L35" s="212"/>
      <c r="M35" s="212"/>
      <c r="N35" s="212"/>
      <c r="O35" s="213"/>
      <c r="P35" s="222" t="s">
        <v>199</v>
      </c>
      <c r="Q35" s="223"/>
      <c r="R35" s="1277" t="s">
        <v>200</v>
      </c>
      <c r="S35" s="233">
        <f>P38*P36</f>
        <v>225</v>
      </c>
      <c r="U35" s="120" t="str">
        <f t="shared" si="12"/>
        <v>►</v>
      </c>
      <c r="V35" s="195" t="str">
        <f>V14</f>
        <v>N NAME OF YOUR RECIPE | paste it — FAMILY|  Author &gt; YOU</v>
      </c>
      <c r="W35" s="195">
        <f>W14</f>
        <v>0.6</v>
      </c>
      <c r="X35" s="196" t="str">
        <f>X14</f>
        <v>kg</v>
      </c>
      <c r="Y35" s="197" t="str">
        <f>Y14</f>
        <v>Master recipe ► Guinea fowl ballotine</v>
      </c>
      <c r="Z35" s="207"/>
      <c r="AA35" s="212"/>
      <c r="AB35" s="212"/>
      <c r="AC35" s="212"/>
      <c r="AD35" s="212"/>
      <c r="AE35" s="212"/>
      <c r="AF35" s="212"/>
      <c r="AG35" s="212"/>
      <c r="AH35" s="213"/>
      <c r="AI35" s="1326" t="s">
        <v>705</v>
      </c>
      <c r="AJ35" s="223"/>
      <c r="AK35" s="1277" t="s">
        <v>706</v>
      </c>
      <c r="AL35" s="233">
        <f>AI38*AI36</f>
        <v>225</v>
      </c>
      <c r="AN35" s="120" t="str">
        <f t="shared" si="13"/>
        <v>►</v>
      </c>
      <c r="AO35" s="195" t="str">
        <f>AO14</f>
        <v>N NOMBRE DE SU RECETA | pegue esto — FAMILIA| Autor &gt; USTED</v>
      </c>
      <c r="AP35" s="195">
        <f>AP14</f>
        <v>0.6</v>
      </c>
      <c r="AQ35" s="196" t="str">
        <f>AQ14</f>
        <v>kg</v>
      </c>
      <c r="AR35" s="197" t="str">
        <f>AR14</f>
        <v>Receta madre ► Ballotina de pintada</v>
      </c>
      <c r="AS35" s="207"/>
      <c r="AT35" s="212"/>
      <c r="AU35" s="212"/>
      <c r="AV35" s="212"/>
      <c r="AW35" s="212"/>
      <c r="AX35" s="212"/>
      <c r="AY35" s="212"/>
      <c r="AZ35" s="212"/>
      <c r="BA35" s="213"/>
      <c r="BB35" s="222" t="s">
        <v>707</v>
      </c>
      <c r="BC35" s="223"/>
      <c r="BD35" s="1277" t="s">
        <v>949</v>
      </c>
      <c r="BE35" s="233">
        <f>BB38*BB36</f>
        <v>225</v>
      </c>
      <c r="BG35" s="51"/>
      <c r="BH35" s="52"/>
      <c r="BI35" s="52"/>
      <c r="BJ35" s="52"/>
      <c r="BK35" s="52"/>
      <c r="BL35" s="52"/>
      <c r="BM35" s="53"/>
      <c r="BO35" s="51"/>
      <c r="BP35" s="52"/>
      <c r="BQ35" s="52"/>
      <c r="BR35" s="52"/>
      <c r="BS35" s="52"/>
      <c r="BT35" s="52"/>
      <c r="BU35" s="53"/>
      <c r="BW35" s="51"/>
      <c r="BX35" s="52"/>
      <c r="BY35" s="52"/>
      <c r="BZ35" s="52"/>
      <c r="CA35" s="52"/>
      <c r="CB35" s="52"/>
      <c r="CC35" s="53"/>
      <c r="CE35" s="3">
        <v>1</v>
      </c>
    </row>
    <row r="36" spans="2:83" ht="21" customHeight="1">
      <c r="B36" s="120" t="str">
        <f t="shared" si="11"/>
        <v>►</v>
      </c>
      <c r="C36" s="195" t="str">
        <f>C14</f>
        <v>N NOM DE VOTRE RECETTE | collez la--FAMILLE| Auteur &gt; VOUS</v>
      </c>
      <c r="D36" s="195">
        <f>D14</f>
        <v>0.6</v>
      </c>
      <c r="E36" s="196" t="str">
        <f>E14</f>
        <v>Kg</v>
      </c>
      <c r="F36" s="197" t="str">
        <f>F14</f>
        <v>Recette mère ► Ballotine de pintade</v>
      </c>
      <c r="G36" s="207"/>
      <c r="H36" s="212"/>
      <c r="I36" s="212"/>
      <c r="J36" s="212"/>
      <c r="K36" s="212"/>
      <c r="L36" s="212"/>
      <c r="M36" s="212"/>
      <c r="N36" s="212"/>
      <c r="O36" s="213"/>
      <c r="P36" s="224">
        <v>150</v>
      </c>
      <c r="Q36" s="225" t="s">
        <v>201</v>
      </c>
      <c r="R36" s="1760" t="s">
        <v>958</v>
      </c>
      <c r="S36" s="1761"/>
      <c r="U36" s="120" t="str">
        <f t="shared" si="12"/>
        <v>►</v>
      </c>
      <c r="V36" s="195" t="str">
        <f>V14</f>
        <v>N NAME OF YOUR RECIPE | paste it — FAMILY|  Author &gt; YOU</v>
      </c>
      <c r="W36" s="195">
        <f>W14</f>
        <v>0.6</v>
      </c>
      <c r="X36" s="196" t="str">
        <f>X14</f>
        <v>kg</v>
      </c>
      <c r="Y36" s="197" t="str">
        <f>Y14</f>
        <v>Master recipe ► Guinea fowl ballotine</v>
      </c>
      <c r="Z36" s="207"/>
      <c r="AA36" s="212"/>
      <c r="AB36" s="212"/>
      <c r="AC36" s="212"/>
      <c r="AD36" s="212"/>
      <c r="AE36" s="212"/>
      <c r="AF36" s="212"/>
      <c r="AG36" s="212"/>
      <c r="AH36" s="213"/>
      <c r="AI36" s="224">
        <v>150</v>
      </c>
      <c r="AJ36" s="225" t="s">
        <v>922</v>
      </c>
      <c r="AK36" s="1760" t="s">
        <v>923</v>
      </c>
      <c r="AL36" s="1761"/>
      <c r="AN36" s="120" t="str">
        <f t="shared" si="13"/>
        <v>►</v>
      </c>
      <c r="AO36" s="195" t="str">
        <f>AO14</f>
        <v>N NOMBRE DE SU RECETA | pegue esto — FAMILIA| Autor &gt; USTED</v>
      </c>
      <c r="AP36" s="195">
        <f>AP14</f>
        <v>0.6</v>
      </c>
      <c r="AQ36" s="196" t="str">
        <f>AQ14</f>
        <v>kg</v>
      </c>
      <c r="AR36" s="197" t="str">
        <f>AR14</f>
        <v>Receta madre ► Ballotina de pintada</v>
      </c>
      <c r="AS36" s="207"/>
      <c r="AT36" s="212"/>
      <c r="AU36" s="212"/>
      <c r="AV36" s="212"/>
      <c r="AW36" s="212"/>
      <c r="AX36" s="212"/>
      <c r="AY36" s="212"/>
      <c r="AZ36" s="212"/>
      <c r="BA36" s="213"/>
      <c r="BB36" s="224">
        <v>150</v>
      </c>
      <c r="BC36" s="225" t="s">
        <v>1417</v>
      </c>
      <c r="BD36" s="1760" t="s">
        <v>1418</v>
      </c>
      <c r="BE36" s="1761"/>
      <c r="BG36" s="180"/>
      <c r="BH36" s="181"/>
      <c r="BI36" s="182"/>
      <c r="BJ36" s="181"/>
      <c r="BK36" s="181"/>
      <c r="BL36" s="181"/>
      <c r="BM36" s="183"/>
      <c r="BO36" s="180"/>
      <c r="BP36" s="181"/>
      <c r="BQ36" s="182"/>
      <c r="BR36" s="181"/>
      <c r="BS36" s="181"/>
      <c r="BT36" s="181"/>
      <c r="BU36" s="183"/>
      <c r="BW36" s="180"/>
      <c r="BX36" s="181"/>
      <c r="BY36" s="182"/>
      <c r="BZ36" s="181"/>
      <c r="CA36" s="181"/>
      <c r="CB36" s="181"/>
      <c r="CC36" s="183"/>
      <c r="CE36" s="3">
        <v>1</v>
      </c>
    </row>
    <row r="37" spans="2:83" ht="21" customHeight="1">
      <c r="B37" s="120" t="str">
        <f t="shared" si="11"/>
        <v>►</v>
      </c>
      <c r="C37" s="195" t="str">
        <f>C14</f>
        <v>N NOM DE VOTRE RECETTE | collez la--FAMILLE| Auteur &gt; VOUS</v>
      </c>
      <c r="D37" s="195">
        <f>D14</f>
        <v>0.6</v>
      </c>
      <c r="E37" s="196" t="str">
        <f>E14</f>
        <v>Kg</v>
      </c>
      <c r="F37" s="197" t="str">
        <f>F14</f>
        <v>Recette mère ► Ballotine de pintade</v>
      </c>
      <c r="G37" s="207"/>
      <c r="H37" s="212"/>
      <c r="I37" s="212"/>
      <c r="J37" s="212"/>
      <c r="K37" s="212"/>
      <c r="L37" s="212"/>
      <c r="M37" s="212"/>
      <c r="N37" s="212"/>
      <c r="O37" s="213"/>
      <c r="P37" s="1762" t="s">
        <v>439</v>
      </c>
      <c r="Q37" s="1763"/>
      <c r="R37" s="1279" t="s">
        <v>1936</v>
      </c>
      <c r="S37" s="229"/>
      <c r="U37" s="120" t="str">
        <f t="shared" si="12"/>
        <v>►</v>
      </c>
      <c r="V37" s="195" t="str">
        <f>V14</f>
        <v>N NAME OF YOUR RECIPE | paste it — FAMILY|  Author &gt; YOU</v>
      </c>
      <c r="W37" s="195">
        <f>W14</f>
        <v>0.6</v>
      </c>
      <c r="X37" s="196" t="str">
        <f>X14</f>
        <v>kg</v>
      </c>
      <c r="Y37" s="197" t="str">
        <f>Y14</f>
        <v>Master recipe ► Guinea fowl ballotine</v>
      </c>
      <c r="Z37" s="207"/>
      <c r="AA37" s="212"/>
      <c r="AB37" s="212"/>
      <c r="AC37" s="212"/>
      <c r="AD37" s="212"/>
      <c r="AE37" s="212"/>
      <c r="AF37" s="212"/>
      <c r="AG37" s="212"/>
      <c r="AH37" s="213"/>
      <c r="AI37" s="1762" t="s">
        <v>924</v>
      </c>
      <c r="AJ37" s="1763"/>
      <c r="AK37" s="1279" t="s">
        <v>2052</v>
      </c>
      <c r="AL37" s="229"/>
      <c r="AN37" s="120" t="str">
        <f t="shared" si="13"/>
        <v>►</v>
      </c>
      <c r="AO37" s="195" t="str">
        <f>AO14</f>
        <v>N NOMBRE DE SU RECETA | pegue esto — FAMILIA| Autor &gt; USTED</v>
      </c>
      <c r="AP37" s="195">
        <f>AP14</f>
        <v>0.6</v>
      </c>
      <c r="AQ37" s="196" t="str">
        <f>AQ14</f>
        <v>kg</v>
      </c>
      <c r="AR37" s="197" t="str">
        <f>AR14</f>
        <v>Receta madre ► Ballotina de pintada</v>
      </c>
      <c r="AS37" s="207"/>
      <c r="AT37" s="212"/>
      <c r="AU37" s="212"/>
      <c r="AV37" s="212"/>
      <c r="AW37" s="212"/>
      <c r="AX37" s="212"/>
      <c r="AY37" s="212"/>
      <c r="AZ37" s="212"/>
      <c r="BA37" s="213"/>
      <c r="BB37" s="1762" t="s">
        <v>924</v>
      </c>
      <c r="BC37" s="1763"/>
      <c r="BD37" s="1279" t="s">
        <v>712</v>
      </c>
      <c r="BE37" s="229"/>
      <c r="BG37" s="51"/>
      <c r="BH37" s="52"/>
      <c r="BI37" s="52"/>
      <c r="BJ37" s="52"/>
      <c r="BK37" s="52"/>
      <c r="BL37" s="52"/>
      <c r="BM37" s="53"/>
      <c r="BO37" s="51"/>
      <c r="BP37" s="52"/>
      <c r="BQ37" s="52"/>
      <c r="BR37" s="52"/>
      <c r="BS37" s="52"/>
      <c r="BT37" s="52"/>
      <c r="BU37" s="53"/>
      <c r="BW37" s="51"/>
      <c r="BX37" s="52"/>
      <c r="BY37" s="52"/>
      <c r="BZ37" s="52"/>
      <c r="CA37" s="52"/>
      <c r="CB37" s="52"/>
      <c r="CC37" s="53"/>
      <c r="CE37" s="3">
        <v>1</v>
      </c>
    </row>
    <row r="38" spans="2:83" ht="21" customHeight="1" thickBot="1">
      <c r="B38" s="120" t="str">
        <f t="shared" si="11"/>
        <v>►</v>
      </c>
      <c r="C38" s="195" t="str">
        <f>C14</f>
        <v>N NOM DE VOTRE RECETTE | collez la--FAMILLE| Auteur &gt; VOUS</v>
      </c>
      <c r="D38" s="195">
        <f>D14</f>
        <v>0.6</v>
      </c>
      <c r="E38" s="196" t="str">
        <f>E14</f>
        <v>Kg</v>
      </c>
      <c r="F38" s="197" t="str">
        <f>F14</f>
        <v>Recette mère ► Ballotine de pintade</v>
      </c>
      <c r="G38" s="207"/>
      <c r="H38" s="212"/>
      <c r="I38" s="212"/>
      <c r="J38" s="212"/>
      <c r="K38" s="212"/>
      <c r="L38" s="212"/>
      <c r="M38" s="212"/>
      <c r="N38" s="212"/>
      <c r="O38" s="213"/>
      <c r="P38" s="230">
        <v>1.5</v>
      </c>
      <c r="Q38" s="231" t="str">
        <f>"&lt; Nb de "&amp;R36&amp;" par personne "</f>
        <v xml:space="preserve">&lt; Nb de tranches par personne </v>
      </c>
      <c r="R38" s="232"/>
      <c r="S38" s="838"/>
      <c r="U38" s="120" t="str">
        <f t="shared" si="12"/>
        <v>A</v>
      </c>
      <c r="V38" s="195" t="str">
        <f>V14</f>
        <v>N NAME OF YOUR RECIPE | paste it — FAMILY|  Author &gt; YOU</v>
      </c>
      <c r="W38" s="195">
        <f>W14</f>
        <v>0.6</v>
      </c>
      <c r="X38" s="196" t="str">
        <f>X14</f>
        <v>kg</v>
      </c>
      <c r="Y38" s="197" t="str">
        <f>Y14</f>
        <v>Master recipe ► Guinea fowl ballotine</v>
      </c>
      <c r="Z38" s="207"/>
      <c r="AA38" s="212"/>
      <c r="AB38" s="1080" t="s">
        <v>1378</v>
      </c>
      <c r="AC38" s="267" t="s">
        <v>217</v>
      </c>
      <c r="AD38" s="212" t="s">
        <v>1442</v>
      </c>
      <c r="AE38" s="212"/>
      <c r="AF38" s="212"/>
      <c r="AG38" s="212"/>
      <c r="AH38" s="213"/>
      <c r="AI38" s="230">
        <v>1.5</v>
      </c>
      <c r="AJ38" s="231" t="str">
        <f>"&lt; Nb of "&amp;AK36&amp;" per person "</f>
        <v xml:space="preserve">&lt; Nb of slices per person </v>
      </c>
      <c r="AK38" s="232"/>
      <c r="AL38" s="838"/>
      <c r="AN38" s="120" t="str">
        <f t="shared" si="13"/>
        <v>A</v>
      </c>
      <c r="AO38" s="195" t="str">
        <f>AO14</f>
        <v>N NOMBRE DE SU RECETA | pegue esto — FAMILIA| Autor &gt; USTED</v>
      </c>
      <c r="AP38" s="195">
        <f>AP14</f>
        <v>0.6</v>
      </c>
      <c r="AQ38" s="196" t="str">
        <f>AQ14</f>
        <v>kg</v>
      </c>
      <c r="AR38" s="197" t="str">
        <f>AR14</f>
        <v>Receta madre ► Ballotina de pintada</v>
      </c>
      <c r="AS38" s="207"/>
      <c r="AT38" s="212"/>
      <c r="AU38" s="1080" t="s">
        <v>1443</v>
      </c>
      <c r="AV38" s="267" t="s">
        <v>217</v>
      </c>
      <c r="AW38" s="212" t="s">
        <v>1444</v>
      </c>
      <c r="AX38" s="212"/>
      <c r="AY38" s="212"/>
      <c r="AZ38" s="212"/>
      <c r="BA38" s="213"/>
      <c r="BB38" s="230">
        <v>1.5</v>
      </c>
      <c r="BC38" s="231" t="str">
        <f>"&lt; Nb de "&amp;BD36&amp;" por persona "</f>
        <v xml:space="preserve">&lt; Nb de tajadas por persona </v>
      </c>
      <c r="BD38" s="232"/>
      <c r="BE38" s="838"/>
      <c r="BG38" s="206" t="s">
        <v>177</v>
      </c>
      <c r="BH38" s="52"/>
      <c r="BI38" s="52"/>
      <c r="BJ38" s="52"/>
      <c r="BK38" s="52"/>
      <c r="BL38" s="52"/>
      <c r="BM38" s="53"/>
      <c r="BO38" s="206" t="s">
        <v>178</v>
      </c>
      <c r="BP38" s="52"/>
      <c r="BQ38" s="52"/>
      <c r="BR38" s="52"/>
      <c r="BS38" s="52"/>
      <c r="BT38" s="52"/>
      <c r="BU38" s="53"/>
      <c r="BW38" s="206" t="s">
        <v>179</v>
      </c>
      <c r="BX38" s="52"/>
      <c r="BY38" s="52"/>
      <c r="BZ38" s="52"/>
      <c r="CA38" s="52"/>
      <c r="CB38" s="52"/>
      <c r="CC38" s="53"/>
      <c r="CE38" s="3">
        <v>1</v>
      </c>
    </row>
    <row r="39" spans="2:83" ht="21" customHeight="1" thickBot="1">
      <c r="B39" s="120" t="str">
        <f t="shared" si="11"/>
        <v>A</v>
      </c>
      <c r="C39" s="195" t="str">
        <f>C14</f>
        <v>N NOM DE VOTRE RECETTE | collez la--FAMILLE| Auteur &gt; VOUS</v>
      </c>
      <c r="D39" s="195">
        <f>D14</f>
        <v>0.6</v>
      </c>
      <c r="E39" s="196" t="str">
        <f>E14</f>
        <v>Kg</v>
      </c>
      <c r="F39" s="197" t="str">
        <f>F14</f>
        <v>Recette mère ► Ballotine de pintade</v>
      </c>
      <c r="G39" s="207"/>
      <c r="H39" s="267" t="s">
        <v>217</v>
      </c>
      <c r="I39" s="212" t="s">
        <v>1445</v>
      </c>
      <c r="J39" s="212"/>
      <c r="K39" s="212"/>
      <c r="L39" s="212"/>
      <c r="M39" s="212"/>
      <c r="N39" s="212"/>
      <c r="O39" s="213"/>
      <c r="P39" s="234">
        <v>27</v>
      </c>
      <c r="Q39" s="231" t="str">
        <f>"&lt; Nb "&amp;R36&amp;" dans 1 " &amp;P37</f>
        <v>&lt; Nb tranches dans 1 Gastro 1/1</v>
      </c>
      <c r="R39" s="235"/>
      <c r="S39" s="233"/>
      <c r="U39" s="120" t="str">
        <f t="shared" si="12"/>
        <v>►</v>
      </c>
      <c r="V39" s="195" t="str">
        <f>V14</f>
        <v>N NAME OF YOUR RECIPE | paste it — FAMILY|  Author &gt; YOU</v>
      </c>
      <c r="W39" s="195">
        <f>W14</f>
        <v>0.6</v>
      </c>
      <c r="X39" s="196" t="str">
        <f>X14</f>
        <v>kg</v>
      </c>
      <c r="Y39" s="197" t="str">
        <f>Y14</f>
        <v>Master recipe ► Guinea fowl ballotine</v>
      </c>
      <c r="Z39" s="207"/>
      <c r="AA39" s="212"/>
      <c r="AB39" s="212"/>
      <c r="AC39" s="212"/>
      <c r="AD39" s="212"/>
      <c r="AE39" s="212"/>
      <c r="AF39" s="212"/>
      <c r="AG39" s="212"/>
      <c r="AH39" s="213"/>
      <c r="AI39" s="234">
        <v>27</v>
      </c>
      <c r="AJ39" s="231" t="str">
        <f>"&lt; Nb "&amp;AK36&amp;" in 1 " &amp;AI37</f>
        <v>&lt; Nb slices in 1 pack(s)</v>
      </c>
      <c r="AK39" s="235"/>
      <c r="AL39" s="233"/>
      <c r="AN39" s="120" t="str">
        <f t="shared" si="13"/>
        <v>►</v>
      </c>
      <c r="AO39" s="195" t="str">
        <f>AO14</f>
        <v>N NOMBRE DE SU RECETA | pegue esto — FAMILIA| Autor &gt; USTED</v>
      </c>
      <c r="AP39" s="195">
        <f>AP14</f>
        <v>0.6</v>
      </c>
      <c r="AQ39" s="196" t="str">
        <f>AQ14</f>
        <v>kg</v>
      </c>
      <c r="AR39" s="197" t="str">
        <f>AR14</f>
        <v>Receta madre ► Ballotina de pintada</v>
      </c>
      <c r="AS39" s="207"/>
      <c r="AT39" s="212"/>
      <c r="AU39" s="212"/>
      <c r="AV39" s="212"/>
      <c r="AW39" s="212"/>
      <c r="AX39" s="212"/>
      <c r="AY39" s="212"/>
      <c r="AZ39" s="212"/>
      <c r="BA39" s="213"/>
      <c r="BB39" s="234">
        <v>27</v>
      </c>
      <c r="BC39" s="231" t="str">
        <f>"&lt; Nb "&amp;BD36&amp;" dans 1 " &amp;BB37</f>
        <v>&lt; Nb tajadas dans 1 pack(s)</v>
      </c>
      <c r="BD39" s="235"/>
      <c r="BE39" s="233"/>
      <c r="BG39" s="206"/>
      <c r="BH39" s="52"/>
      <c r="BI39" s="52"/>
      <c r="BJ39" s="52"/>
      <c r="BK39" s="52"/>
      <c r="BL39" s="52"/>
      <c r="BM39" s="53"/>
      <c r="BO39" s="206"/>
      <c r="BP39" s="52"/>
      <c r="BQ39" s="52"/>
      <c r="BR39" s="52"/>
      <c r="BS39" s="52"/>
      <c r="BT39" s="52"/>
      <c r="BU39" s="53"/>
      <c r="BW39" s="206"/>
      <c r="BX39" s="52"/>
      <c r="BY39" s="52"/>
      <c r="BZ39" s="52"/>
      <c r="CA39" s="52"/>
      <c r="CB39" s="52"/>
      <c r="CC39" s="53"/>
      <c r="CE39" s="3">
        <v>1</v>
      </c>
    </row>
    <row r="40" spans="2:83" ht="21" customHeight="1">
      <c r="B40" s="120" t="str">
        <f t="shared" si="11"/>
        <v>►</v>
      </c>
      <c r="C40" s="195" t="str">
        <f>C14</f>
        <v>N NOM DE VOTRE RECETTE | collez la--FAMILLE| Auteur &gt; VOUS</v>
      </c>
      <c r="D40" s="195">
        <f>D14</f>
        <v>0.6</v>
      </c>
      <c r="E40" s="196" t="str">
        <f>E14</f>
        <v>Kg</v>
      </c>
      <c r="F40" s="197" t="str">
        <f>F14</f>
        <v>Recette mère ► Ballotine de pintade</v>
      </c>
      <c r="G40" s="207"/>
      <c r="H40" s="212"/>
      <c r="I40" s="212"/>
      <c r="J40" s="212"/>
      <c r="K40" s="212"/>
      <c r="L40" s="212"/>
      <c r="M40" s="212"/>
      <c r="N40" s="212"/>
      <c r="O40" s="213"/>
      <c r="P40" s="1764" t="str">
        <f>IF(OR(P39="",S35=0),"",INT(S35/P39) &amp; " " &amp; P37 &amp; " de " &amp; P39 &amp; " " &amp; R36 &amp; IF(MOD(S35,P39)&gt;0," + 1 " &amp; P37 &amp; " de " &amp; TEXT(MOD(S35,P39),"0.00") &amp; " " &amp; R36,""))</f>
        <v>8 Gastro 1/1 de 27 tranches + 1 Gastro 1/1 de 9.00 tranches</v>
      </c>
      <c r="Q40" s="1765"/>
      <c r="R40" s="1765"/>
      <c r="S40" s="1766"/>
      <c r="U40" s="120" t="str">
        <f t="shared" si="12"/>
        <v>►</v>
      </c>
      <c r="V40" s="195" t="str">
        <f>V14</f>
        <v>N NAME OF YOUR RECIPE | paste it — FAMILY|  Author &gt; YOU</v>
      </c>
      <c r="W40" s="195">
        <f>W14</f>
        <v>0.6</v>
      </c>
      <c r="X40" s="196" t="str">
        <f>X14</f>
        <v>kg</v>
      </c>
      <c r="Y40" s="197" t="str">
        <f>Y14</f>
        <v>Master recipe ► Guinea fowl ballotine</v>
      </c>
      <c r="Z40" s="207"/>
      <c r="AA40" s="212"/>
      <c r="AB40" s="212"/>
      <c r="AC40" s="212"/>
      <c r="AD40" s="212"/>
      <c r="AE40" s="212"/>
      <c r="AF40" s="212"/>
      <c r="AG40" s="212"/>
      <c r="AH40" s="213"/>
      <c r="AI40" s="1764" t="str">
        <f>IF(OR(AI39="",AL35=0),"",INT(AL35/AI39) &amp; " " &amp; AI37 &amp; " de " &amp; AI39 &amp; " " &amp; AK36 &amp; IF(MOD(AL35,AI39)&gt;0," + 1 " &amp; AI37 &amp; " de " &amp; TEXT(MOD(AL35,AI39),"0.00") &amp; " " &amp; AK36,""))</f>
        <v>8 pack(s) de 27 slices + 1 pack(s) de 9.00 slices</v>
      </c>
      <c r="AJ40" s="1765"/>
      <c r="AK40" s="1765"/>
      <c r="AL40" s="1766"/>
      <c r="AN40" s="120" t="str">
        <f t="shared" si="13"/>
        <v>►</v>
      </c>
      <c r="AO40" s="195" t="str">
        <f>AO14</f>
        <v>N NOMBRE DE SU RECETA | pegue esto — FAMILIA| Autor &gt; USTED</v>
      </c>
      <c r="AP40" s="195">
        <f>AP14</f>
        <v>0.6</v>
      </c>
      <c r="AQ40" s="196" t="str">
        <f>AQ14</f>
        <v>kg</v>
      </c>
      <c r="AR40" s="197" t="str">
        <f>AR14</f>
        <v>Receta madre ► Ballotina de pintada</v>
      </c>
      <c r="AS40" s="207"/>
      <c r="AT40" s="212"/>
      <c r="AU40" s="212"/>
      <c r="AV40" s="212"/>
      <c r="AW40" s="212"/>
      <c r="AX40" s="212"/>
      <c r="AY40" s="212"/>
      <c r="AZ40" s="212"/>
      <c r="BA40" s="213"/>
      <c r="BB40" s="1764" t="str">
        <f>IF(OR(BB39="",BE35=0),"",INT(BE35/BB39) &amp; " " &amp; BB37 &amp; " de " &amp; BB39 &amp; " " &amp; BD36 &amp; IF(MOD(BE35,BB39)&gt;0," + 1 " &amp; BB37 &amp; " de " &amp; TEXT(MOD(BE35,BB39),"0.00") &amp; " " &amp; BD36,""))</f>
        <v>8 pack(s) de 27 tajadas + 1 pack(s) de 9.00 tajadas</v>
      </c>
      <c r="BC40" s="1765"/>
      <c r="BD40" s="1765"/>
      <c r="BE40" s="1766"/>
      <c r="BG40" s="1893" t="s">
        <v>183</v>
      </c>
      <c r="BH40" s="1890" t="s">
        <v>184</v>
      </c>
      <c r="BI40" s="1890"/>
      <c r="BJ40" s="1890"/>
      <c r="BK40" s="1890"/>
      <c r="BL40" s="1890"/>
      <c r="BM40" s="1891"/>
      <c r="BO40" s="1893" t="s">
        <v>185</v>
      </c>
      <c r="BP40" s="1890" t="s">
        <v>186</v>
      </c>
      <c r="BQ40" s="1890"/>
      <c r="BR40" s="1890"/>
      <c r="BS40" s="1890"/>
      <c r="BT40" s="1890"/>
      <c r="BU40" s="1891"/>
      <c r="BW40" s="1892" t="s">
        <v>187</v>
      </c>
      <c r="BX40" s="1890" t="s">
        <v>188</v>
      </c>
      <c r="BY40" s="1890"/>
      <c r="BZ40" s="1890"/>
      <c r="CA40" s="1890"/>
      <c r="CB40" s="1890"/>
      <c r="CC40" s="1891"/>
      <c r="CE40" s="3">
        <v>1</v>
      </c>
    </row>
    <row r="41" spans="2:83" ht="21" customHeight="1">
      <c r="B41" s="236" t="s">
        <v>16</v>
      </c>
      <c r="C41" s="195" t="str">
        <f>C14</f>
        <v>N NOM DE VOTRE RECETTE | collez la--FAMILLE| Auteur &gt; VOUS</v>
      </c>
      <c r="D41" s="195">
        <f>D14</f>
        <v>0.6</v>
      </c>
      <c r="E41" s="196" t="str">
        <f>E14</f>
        <v>Kg</v>
      </c>
      <c r="F41" s="197" t="str">
        <f>F14</f>
        <v>Recette mère ► Ballotine de pintade</v>
      </c>
      <c r="G41" s="237" t="s">
        <v>205</v>
      </c>
      <c r="H41" s="212"/>
      <c r="I41" s="212"/>
      <c r="J41" s="212"/>
      <c r="K41" s="212"/>
      <c r="L41" s="212"/>
      <c r="M41" s="212"/>
      <c r="N41" s="212"/>
      <c r="O41" s="238"/>
      <c r="P41" s="1767"/>
      <c r="Q41" s="1768"/>
      <c r="R41" s="1768"/>
      <c r="S41" s="1769"/>
      <c r="U41" s="236" t="s">
        <v>16</v>
      </c>
      <c r="V41" s="195" t="str">
        <f>V14</f>
        <v>N NAME OF YOUR RECIPE | paste it — FAMILY|  Author &gt; YOU</v>
      </c>
      <c r="W41" s="195">
        <f>W14</f>
        <v>0.6</v>
      </c>
      <c r="X41" s="196" t="str">
        <f>X14</f>
        <v>kg</v>
      </c>
      <c r="Y41" s="197" t="str">
        <f>Y14</f>
        <v>Master recipe ► Guinea fowl ballotine</v>
      </c>
      <c r="Z41" s="237" t="s">
        <v>925</v>
      </c>
      <c r="AA41" s="212"/>
      <c r="AB41" s="212"/>
      <c r="AC41" s="212"/>
      <c r="AD41" s="212"/>
      <c r="AE41" s="212"/>
      <c r="AF41" s="212"/>
      <c r="AG41" s="212"/>
      <c r="AH41" s="238"/>
      <c r="AI41" s="1767"/>
      <c r="AJ41" s="1768"/>
      <c r="AK41" s="1768"/>
      <c r="AL41" s="1769"/>
      <c r="AN41" s="236" t="s">
        <v>16</v>
      </c>
      <c r="AO41" s="195" t="str">
        <f>AO14</f>
        <v>N NOMBRE DE SU RECETA | pegue esto — FAMILIA| Autor &gt; USTED</v>
      </c>
      <c r="AP41" s="195">
        <f>AP14</f>
        <v>0.6</v>
      </c>
      <c r="AQ41" s="196" t="str">
        <f>AQ14</f>
        <v>kg</v>
      </c>
      <c r="AR41" s="197" t="str">
        <f>AR14</f>
        <v>Receta madre ► Ballotina de pintada</v>
      </c>
      <c r="AS41" s="237" t="s">
        <v>950</v>
      </c>
      <c r="AT41" s="212"/>
      <c r="AU41" s="212"/>
      <c r="AV41" s="212"/>
      <c r="AW41" s="212"/>
      <c r="AX41" s="212"/>
      <c r="AY41" s="212"/>
      <c r="AZ41" s="212"/>
      <c r="BA41" s="238"/>
      <c r="BB41" s="1767"/>
      <c r="BC41" s="1768"/>
      <c r="BD41" s="1768"/>
      <c r="BE41" s="1769"/>
      <c r="BG41" s="1893"/>
      <c r="BH41" s="1890"/>
      <c r="BI41" s="1890"/>
      <c r="BJ41" s="1890"/>
      <c r="BK41" s="1890"/>
      <c r="BL41" s="1890"/>
      <c r="BM41" s="1891"/>
      <c r="BO41" s="1893"/>
      <c r="BP41" s="1890"/>
      <c r="BQ41" s="1890"/>
      <c r="BR41" s="1890"/>
      <c r="BS41" s="1890"/>
      <c r="BT41" s="1890"/>
      <c r="BU41" s="1891"/>
      <c r="BW41" s="1892"/>
      <c r="BX41" s="1890"/>
      <c r="BY41" s="1890"/>
      <c r="BZ41" s="1890"/>
      <c r="CA41" s="1890"/>
      <c r="CB41" s="1890"/>
      <c r="CC41" s="1891"/>
      <c r="CE41" s="3">
        <v>1</v>
      </c>
    </row>
    <row r="42" spans="2:83" ht="21" customHeight="1">
      <c r="B42" s="236" t="s">
        <v>11</v>
      </c>
      <c r="C42" s="195" t="str">
        <f>C14</f>
        <v>N NOM DE VOTRE RECETTE | collez la--FAMILLE| Auteur &gt; VOUS</v>
      </c>
      <c r="D42" s="195">
        <f>D14</f>
        <v>0.6</v>
      </c>
      <c r="E42" s="196" t="str">
        <f>E14</f>
        <v>Kg</v>
      </c>
      <c r="F42" s="197" t="str">
        <f>F14</f>
        <v>Recette mère ► Ballotine de pintade</v>
      </c>
      <c r="G42" s="239" t="s">
        <v>206</v>
      </c>
      <c r="H42" s="240"/>
      <c r="I42" s="240"/>
      <c r="J42" s="240"/>
      <c r="K42" s="240"/>
      <c r="L42" s="240"/>
      <c r="M42" s="240"/>
      <c r="N42" s="240"/>
      <c r="O42" s="241"/>
      <c r="P42" s="242">
        <v>120</v>
      </c>
      <c r="Q42" s="243" t="s">
        <v>207</v>
      </c>
      <c r="R42" s="223"/>
      <c r="S42" s="244">
        <f>(P42*P36)/1000</f>
        <v>18</v>
      </c>
      <c r="U42" s="236" t="s">
        <v>11</v>
      </c>
      <c r="V42" s="195" t="str">
        <f>V14</f>
        <v>N NAME OF YOUR RECIPE | paste it — FAMILY|  Author &gt; YOU</v>
      </c>
      <c r="W42" s="195">
        <f>W14</f>
        <v>0.6</v>
      </c>
      <c r="X42" s="196" t="str">
        <f>X14</f>
        <v>kg</v>
      </c>
      <c r="Y42" s="197" t="str">
        <f>Y14</f>
        <v>Master recipe ► Guinea fowl ballotine</v>
      </c>
      <c r="Z42" s="316" t="s">
        <v>926</v>
      </c>
      <c r="AA42" s="240"/>
      <c r="AB42" s="240"/>
      <c r="AC42" s="240"/>
      <c r="AD42" s="240"/>
      <c r="AE42" s="240"/>
      <c r="AF42" s="240"/>
      <c r="AG42" s="240"/>
      <c r="AH42" s="241"/>
      <c r="AI42" s="242">
        <v>120</v>
      </c>
      <c r="AJ42" s="243" t="s">
        <v>927</v>
      </c>
      <c r="AK42" s="223"/>
      <c r="AL42" s="244">
        <f>(AI42*AI36)/1000</f>
        <v>18</v>
      </c>
      <c r="AN42" s="236" t="s">
        <v>11</v>
      </c>
      <c r="AO42" s="195" t="str">
        <f>AO14</f>
        <v>N NOMBRE DE SU RECETA | pegue esto — FAMILIA| Autor &gt; USTED</v>
      </c>
      <c r="AP42" s="195">
        <f>AP14</f>
        <v>0.6</v>
      </c>
      <c r="AQ42" s="196" t="str">
        <f>AQ14</f>
        <v>kg</v>
      </c>
      <c r="AR42" s="197" t="str">
        <f>AR14</f>
        <v>Receta madre ► Ballotina de pintada</v>
      </c>
      <c r="AS42" s="316" t="s">
        <v>951</v>
      </c>
      <c r="AT42" s="240"/>
      <c r="AU42" s="240"/>
      <c r="AV42" s="240"/>
      <c r="AW42" s="240"/>
      <c r="AX42" s="240"/>
      <c r="AY42" s="240"/>
      <c r="AZ42" s="240"/>
      <c r="BA42" s="241"/>
      <c r="BB42" s="242">
        <v>120</v>
      </c>
      <c r="BC42" s="243" t="s">
        <v>952</v>
      </c>
      <c r="BD42" s="223"/>
      <c r="BE42" s="244">
        <f>(BB42*BB36)/1000</f>
        <v>18</v>
      </c>
      <c r="BG42" s="1893"/>
      <c r="BH42" s="218" t="s">
        <v>192</v>
      </c>
      <c r="BI42" s="218"/>
      <c r="BJ42" s="218"/>
      <c r="BK42" s="218"/>
      <c r="BL42" s="219"/>
      <c r="BM42" s="220"/>
      <c r="BO42" s="1893"/>
      <c r="BP42" s="218" t="s">
        <v>193</v>
      </c>
      <c r="BQ42" s="218"/>
      <c r="BR42" s="218"/>
      <c r="BS42" s="218"/>
      <c r="BT42" s="219"/>
      <c r="BU42" s="220"/>
      <c r="BW42" s="1892"/>
      <c r="BX42" s="218" t="s">
        <v>194</v>
      </c>
      <c r="BY42" s="218"/>
      <c r="BZ42" s="218"/>
      <c r="CA42" s="218"/>
      <c r="CB42" s="219"/>
      <c r="CC42" s="220"/>
      <c r="CE42" s="3">
        <v>1</v>
      </c>
    </row>
    <row r="43" spans="2:83" ht="21" customHeight="1">
      <c r="B43" s="236" t="s">
        <v>11</v>
      </c>
      <c r="C43" s="195" t="str">
        <f>C14</f>
        <v>N NOM DE VOTRE RECETTE | collez la--FAMILLE| Auteur &gt; VOUS</v>
      </c>
      <c r="D43" s="195">
        <f>D14</f>
        <v>0.6</v>
      </c>
      <c r="E43" s="196" t="str">
        <f>E14</f>
        <v>Kg</v>
      </c>
      <c r="F43" s="197" t="str">
        <f>F14</f>
        <v>Recette mère ► Ballotine de pintade</v>
      </c>
      <c r="G43" s="245" t="s">
        <v>208</v>
      </c>
      <c r="H43" s="246"/>
      <c r="I43" s="246"/>
      <c r="J43" s="246"/>
      <c r="K43" s="246"/>
      <c r="L43" s="246"/>
      <c r="M43" s="246"/>
      <c r="N43" s="246"/>
      <c r="O43" s="247"/>
      <c r="P43" s="1285">
        <v>2.7</v>
      </c>
      <c r="Q43" s="249" t="str">
        <f>"poids par "&amp; P37</f>
        <v>poids par Gastro 1/1</v>
      </c>
      <c r="R43" s="223"/>
      <c r="S43" s="229"/>
      <c r="U43" s="236" t="s">
        <v>11</v>
      </c>
      <c r="V43" s="195" t="str">
        <f>V14</f>
        <v>N NAME OF YOUR RECIPE | paste it — FAMILY|  Author &gt; YOU</v>
      </c>
      <c r="W43" s="195">
        <f>W14</f>
        <v>0.6</v>
      </c>
      <c r="X43" s="196" t="str">
        <f>X14</f>
        <v>kg</v>
      </c>
      <c r="Y43" s="197" t="str">
        <f>Y14</f>
        <v>Master recipe ► Guinea fowl ballotine</v>
      </c>
      <c r="Z43" s="361" t="s">
        <v>928</v>
      </c>
      <c r="AA43" s="246"/>
      <c r="AB43" s="246"/>
      <c r="AC43" s="246"/>
      <c r="AD43" s="246"/>
      <c r="AE43" s="246"/>
      <c r="AF43" s="246"/>
      <c r="AG43" s="246"/>
      <c r="AH43" s="247"/>
      <c r="AI43" s="1285">
        <v>2.7</v>
      </c>
      <c r="AJ43" s="249" t="str">
        <f>"weight per  "&amp; AI37</f>
        <v>weight per  pack(s)</v>
      </c>
      <c r="AK43" s="223"/>
      <c r="AL43" s="229"/>
      <c r="AN43" s="236" t="s">
        <v>11</v>
      </c>
      <c r="AO43" s="195" t="str">
        <f>AO14</f>
        <v>N NOMBRE DE SU RECETA | pegue esto — FAMILIA| Autor &gt; USTED</v>
      </c>
      <c r="AP43" s="195">
        <f>AP14</f>
        <v>0.6</v>
      </c>
      <c r="AQ43" s="196" t="str">
        <f>AQ14</f>
        <v>kg</v>
      </c>
      <c r="AR43" s="197" t="str">
        <f>AR14</f>
        <v>Receta madre ► Ballotina de pintada</v>
      </c>
      <c r="AS43" s="361" t="s">
        <v>953</v>
      </c>
      <c r="AT43" s="246"/>
      <c r="AU43" s="246"/>
      <c r="AV43" s="246"/>
      <c r="AW43" s="246"/>
      <c r="AX43" s="246"/>
      <c r="AY43" s="246"/>
      <c r="AZ43" s="246"/>
      <c r="BA43" s="247"/>
      <c r="BB43" s="1285">
        <v>2.7</v>
      </c>
      <c r="BC43" s="249" t="str">
        <f>"peso por  "&amp; BB37</f>
        <v>peso por  pack(s)</v>
      </c>
      <c r="BD43" s="223"/>
      <c r="BE43" s="229"/>
      <c r="BG43" s="1893"/>
      <c r="BH43" s="218" t="s">
        <v>196</v>
      </c>
      <c r="BI43" s="221"/>
      <c r="BJ43" s="221"/>
      <c r="BK43" s="221"/>
      <c r="BL43" s="219"/>
      <c r="BM43" s="220"/>
      <c r="BO43" s="1893"/>
      <c r="BP43" s="218" t="s">
        <v>197</v>
      </c>
      <c r="BQ43" s="221"/>
      <c r="BR43" s="221"/>
      <c r="BS43" s="221"/>
      <c r="BT43" s="219"/>
      <c r="BU43" s="220"/>
      <c r="BW43" s="1892"/>
      <c r="BX43" s="218" t="s">
        <v>198</v>
      </c>
      <c r="BY43" s="221"/>
      <c r="BZ43" s="221"/>
      <c r="CA43" s="221"/>
      <c r="CB43" s="219"/>
      <c r="CC43" s="220"/>
      <c r="CE43" s="3">
        <v>1</v>
      </c>
    </row>
    <row r="44" spans="2:83" ht="21" customHeight="1">
      <c r="B44" s="236" t="s">
        <v>11</v>
      </c>
      <c r="C44" s="195" t="str">
        <f>C14</f>
        <v>N NOM DE VOTRE RECETTE | collez la--FAMILLE| Auteur &gt; VOUS</v>
      </c>
      <c r="D44" s="195">
        <f>D14</f>
        <v>0.6</v>
      </c>
      <c r="E44" s="196" t="str">
        <f>E14</f>
        <v>Kg</v>
      </c>
      <c r="F44" s="197" t="str">
        <f>F14</f>
        <v>Recette mère ► Ballotine de pintade</v>
      </c>
      <c r="G44" s="250"/>
      <c r="H44" s="250"/>
      <c r="I44" s="250" t="s">
        <v>209</v>
      </c>
      <c r="J44" s="251"/>
      <c r="K44" s="252"/>
      <c r="L44" s="252"/>
      <c r="M44" s="252"/>
      <c r="N44" s="252"/>
      <c r="O44" s="253"/>
      <c r="P44" s="1770" t="str">
        <f>IF(OR(S42&lt;=0,P43&lt;=0),"",_xlfn.LET(_xlpm.n,ROUND(S42/P43,9),_xlpm.q,INT(_xlpm.n),_xlpm.r,ROUND(S42-_xlpm.q*P43,9),_xlpm.base,_xlpm.q&amp;" "&amp;P37&amp;" de "&amp;TEXT(P43,"0.000")&amp;" kg",IF(_xlpm.r&lt;=0.000000001,_xlpm.base,_xlpm.base&amp;" + 1 "&amp;P37&amp;" de "&amp;TEXT(_xlpm.r,"0.000")&amp;" kg")))</f>
        <v>6 Gastro 1/1 de 2.700 kg + 1 Gastro 1/1 de 1.800 kg</v>
      </c>
      <c r="Q44" s="1771"/>
      <c r="R44" s="1771"/>
      <c r="S44" s="1772"/>
      <c r="U44" s="236" t="s">
        <v>11</v>
      </c>
      <c r="V44" s="195" t="str">
        <f>V14</f>
        <v>N NAME OF YOUR RECIPE | paste it — FAMILY|  Author &gt; YOU</v>
      </c>
      <c r="W44" s="195">
        <f>W14</f>
        <v>0.6</v>
      </c>
      <c r="X44" s="196" t="str">
        <f>X14</f>
        <v>kg</v>
      </c>
      <c r="Y44" s="197" t="str">
        <f>Y14</f>
        <v>Master recipe ► Guinea fowl ballotine</v>
      </c>
      <c r="Z44" s="250"/>
      <c r="AA44" s="250"/>
      <c r="AB44" s="250" t="s">
        <v>209</v>
      </c>
      <c r="AC44" s="251"/>
      <c r="AD44" s="252"/>
      <c r="AE44" s="252"/>
      <c r="AF44" s="252"/>
      <c r="AG44" s="252"/>
      <c r="AH44" s="253"/>
      <c r="AI44" s="1770" t="str">
        <f>IF(OR(AL42&lt;=0,AI43&lt;=0),"",_xlfn.LET(_xlpm.n,ROUND(AL42/AI43,9),_xlpm.q,INT(_xlpm.n),_xlpm.r,ROUND(AL42-_xlpm.q*AI43,9),_xlpm.base,_xlpm.q&amp;" "&amp;AI37&amp;" de "&amp;TEXT(AI43,"0.000")&amp;" kg",IF(_xlpm.r&lt;=0.000000001,_xlpm.base,_xlpm.base&amp;" + 1 "&amp;AI37&amp;" de "&amp;TEXT(_xlpm.r,"0.000")&amp;" kg")))</f>
        <v>6 pack(s) de 2.700 kg + 1 pack(s) de 1.800 kg</v>
      </c>
      <c r="AJ44" s="1771"/>
      <c r="AK44" s="1771"/>
      <c r="AL44" s="1772"/>
      <c r="AN44" s="236" t="s">
        <v>11</v>
      </c>
      <c r="AO44" s="195" t="str">
        <f>AO14</f>
        <v>N NOMBRE DE SU RECETA | pegue esto — FAMILIA| Autor &gt; USTED</v>
      </c>
      <c r="AP44" s="195">
        <f>AP14</f>
        <v>0.6</v>
      </c>
      <c r="AQ44" s="196" t="str">
        <f>AQ14</f>
        <v>kg</v>
      </c>
      <c r="AR44" s="197" t="str">
        <f>AR14</f>
        <v>Receta madre ► Ballotina de pintada</v>
      </c>
      <c r="AS44" s="250"/>
      <c r="AT44" s="250"/>
      <c r="AU44" s="250" t="s">
        <v>954</v>
      </c>
      <c r="AV44" s="251"/>
      <c r="AW44" s="252"/>
      <c r="AX44" s="252"/>
      <c r="AY44" s="252"/>
      <c r="AZ44" s="252"/>
      <c r="BA44" s="253"/>
      <c r="BB44" s="1770" t="str">
        <f>IF(OR(BE42&lt;=0,BB43&lt;=0),"",_xlfn.LET(_xlpm.n,ROUND(BE42/BB43,9),_xlpm.q,INT(_xlpm.n),_xlpm.r,ROUND(BE42-_xlpm.q*BB43,9),_xlpm.base,_xlpm.q&amp;" "&amp;BB37&amp;" de "&amp;TEXT(BB43,"0.000")&amp;" kg",IF(_xlpm.r&lt;=0.000000001,_xlpm.base,_xlpm.base&amp;" + 1 "&amp;BB37&amp;" de "&amp;TEXT(_xlpm.r,"0.000")&amp;" kg")))</f>
        <v>6 pack(s) de 2.700 kg + 1 pack(s) de 1.800 kg</v>
      </c>
      <c r="BC44" s="1771"/>
      <c r="BD44" s="1771"/>
      <c r="BE44" s="1772"/>
      <c r="BG44" s="206"/>
      <c r="BH44" s="218"/>
      <c r="BI44" s="221"/>
      <c r="BJ44" s="221"/>
      <c r="BK44" s="221"/>
      <c r="BL44" s="219"/>
      <c r="BM44" s="220"/>
      <c r="BO44" s="206"/>
      <c r="BP44" s="218"/>
      <c r="BQ44" s="221"/>
      <c r="BR44" s="221"/>
      <c r="BS44" s="221"/>
      <c r="BT44" s="219"/>
      <c r="BU44" s="220"/>
      <c r="BW44" s="206"/>
      <c r="BX44" s="218"/>
      <c r="BY44" s="221"/>
      <c r="BZ44" s="221"/>
      <c r="CA44" s="221"/>
      <c r="CB44" s="219"/>
      <c r="CC44" s="220"/>
      <c r="CE44" s="3">
        <v>1</v>
      </c>
    </row>
    <row r="45" spans="2:83" ht="21" customHeight="1">
      <c r="B45" s="236" t="s">
        <v>11</v>
      </c>
      <c r="C45" s="256" t="str">
        <f>C14</f>
        <v>N NOM DE VOTRE RECETTE | collez la--FAMILLE| Auteur &gt; VOUS</v>
      </c>
      <c r="D45" s="256">
        <f>D14</f>
        <v>0.6</v>
      </c>
      <c r="E45" s="257" t="str">
        <f>E14</f>
        <v>Kg</v>
      </c>
      <c r="F45" s="258" t="str">
        <f>F14</f>
        <v>Recette mère ► Ballotine de pintade</v>
      </c>
      <c r="G45" s="259" t="s">
        <v>213</v>
      </c>
      <c r="H45" s="260"/>
      <c r="I45" s="261"/>
      <c r="J45" s="262"/>
      <c r="K45" s="261"/>
      <c r="L45" s="261"/>
      <c r="M45" s="261"/>
      <c r="N45" s="261"/>
      <c r="O45" s="263"/>
      <c r="P45" s="1773"/>
      <c r="Q45" s="1774"/>
      <c r="R45" s="1774"/>
      <c r="S45" s="1775"/>
      <c r="U45" s="236" t="s">
        <v>11</v>
      </c>
      <c r="V45" s="256" t="str">
        <f>V14</f>
        <v>N NAME OF YOUR RECIPE | paste it — FAMILY|  Author &gt; YOU</v>
      </c>
      <c r="W45" s="256">
        <f>W14</f>
        <v>0.6</v>
      </c>
      <c r="X45" s="257" t="str">
        <f>X14</f>
        <v>kg</v>
      </c>
      <c r="Y45" s="258" t="str">
        <f>Y14</f>
        <v>Master recipe ► Guinea fowl ballotine</v>
      </c>
      <c r="Z45" s="259"/>
      <c r="AA45" s="260"/>
      <c r="AB45" s="261"/>
      <c r="AC45" s="262"/>
      <c r="AD45" s="261"/>
      <c r="AE45" s="261"/>
      <c r="AF45" s="261"/>
      <c r="AG45" s="261"/>
      <c r="AH45" s="263"/>
      <c r="AI45" s="1773"/>
      <c r="AJ45" s="1774"/>
      <c r="AK45" s="1774"/>
      <c r="AL45" s="1775"/>
      <c r="AN45" s="236" t="s">
        <v>11</v>
      </c>
      <c r="AO45" s="256" t="str">
        <f>AO14</f>
        <v>N NOMBRE DE SU RECETA | pegue esto — FAMILIA| Autor &gt; USTED</v>
      </c>
      <c r="AP45" s="256">
        <f>AP14</f>
        <v>0.6</v>
      </c>
      <c r="AQ45" s="257" t="str">
        <f>AQ14</f>
        <v>kg</v>
      </c>
      <c r="AR45" s="258" t="str">
        <f>AR14</f>
        <v>Receta madre ► Ballotina de pintada</v>
      </c>
      <c r="AS45" s="259"/>
      <c r="AT45" s="260"/>
      <c r="AU45" s="261"/>
      <c r="AV45" s="262"/>
      <c r="AW45" s="261"/>
      <c r="AX45" s="261"/>
      <c r="AY45" s="261"/>
      <c r="AZ45" s="261"/>
      <c r="BA45" s="263"/>
      <c r="BB45" s="1773"/>
      <c r="BC45" s="1774"/>
      <c r="BD45" s="1774"/>
      <c r="BE45" s="1775"/>
      <c r="BG45" s="227" t="s">
        <v>202</v>
      </c>
      <c r="BH45" s="52"/>
      <c r="BI45" s="52"/>
      <c r="BJ45" s="52"/>
      <c r="BK45" s="52"/>
      <c r="BL45" s="52"/>
      <c r="BM45" s="53"/>
      <c r="BO45" s="227" t="s">
        <v>203</v>
      </c>
      <c r="BP45" s="52"/>
      <c r="BQ45" s="52"/>
      <c r="BR45" s="52"/>
      <c r="BS45" s="52"/>
      <c r="BT45" s="52"/>
      <c r="BU45" s="53"/>
      <c r="BW45" s="227" t="s">
        <v>204</v>
      </c>
      <c r="BX45" s="52"/>
      <c r="BY45" s="52"/>
      <c r="BZ45" s="52"/>
      <c r="CA45" s="52"/>
      <c r="CB45" s="52"/>
      <c r="CC45" s="53"/>
      <c r="CE45" s="3">
        <v>1</v>
      </c>
    </row>
    <row r="46" spans="2:83" ht="21" customHeight="1" thickBot="1">
      <c r="B46" s="264" t="s">
        <v>11</v>
      </c>
      <c r="C46" s="265" t="str">
        <f>C14</f>
        <v>N NOM DE VOTRE RECETTE | collez la--FAMILLE| Auteur &gt; VOUS</v>
      </c>
      <c r="D46" s="265">
        <f>D14</f>
        <v>0.6</v>
      </c>
      <c r="E46" s="265" t="str">
        <f>E14</f>
        <v>Kg</v>
      </c>
      <c r="F46" s="266" t="str">
        <f>F14</f>
        <v>Recette mère ► Ballotine de pintade</v>
      </c>
      <c r="G46" s="267" t="s">
        <v>217</v>
      </c>
      <c r="H46" s="268" t="str">
        <f ca="1">CELL("nomfichier")</f>
        <v>D:\Données\1.UPRT\0-UPRT.fait\1-UPRT.FR-SITE-WEB\ff-fiches-fabrications\ff.fiches.fabrication.2023\ffr.restaurant.2023\[postit.sauvegarde.05.10.2025.xlsx]Nota.ES</v>
      </c>
      <c r="I46" s="269"/>
      <c r="J46" s="269"/>
      <c r="K46" s="269"/>
      <c r="L46" s="269"/>
      <c r="M46" s="269"/>
      <c r="N46" s="269"/>
      <c r="O46" s="269"/>
      <c r="P46" s="269"/>
      <c r="Q46" s="269"/>
      <c r="R46" s="269"/>
      <c r="S46" s="270"/>
      <c r="U46" s="264" t="s">
        <v>11</v>
      </c>
      <c r="V46" s="265" t="str">
        <f>V14</f>
        <v>N NAME OF YOUR RECIPE | paste it — FAMILY|  Author &gt; YOU</v>
      </c>
      <c r="W46" s="265">
        <f>W14</f>
        <v>0.6</v>
      </c>
      <c r="X46" s="265" t="str">
        <f>X14</f>
        <v>kg</v>
      </c>
      <c r="Y46" s="266" t="str">
        <f>Y14</f>
        <v>Master recipe ► Guinea fowl ballotine</v>
      </c>
      <c r="Z46" s="267" t="s">
        <v>217</v>
      </c>
      <c r="AA46" s="268" t="str">
        <f ca="1">CELL("nomfichier")</f>
        <v>D:\Données\1.UPRT\0-UPRT.fait\1-UPRT.FR-SITE-WEB\ff-fiches-fabrications\ff.fiches.fabrication.2023\ffr.restaurant.2023\[postit.sauvegarde.05.10.2025.xlsx]Nota.ES</v>
      </c>
      <c r="AB46" s="269"/>
      <c r="AC46" s="269"/>
      <c r="AD46" s="269"/>
      <c r="AE46" s="269"/>
      <c r="AF46" s="269"/>
      <c r="AG46" s="269"/>
      <c r="AH46" s="269"/>
      <c r="AI46" s="269"/>
      <c r="AJ46" s="269"/>
      <c r="AK46" s="269"/>
      <c r="AL46" s="270"/>
      <c r="AN46" s="264" t="s">
        <v>11</v>
      </c>
      <c r="AO46" s="265" t="str">
        <f>AO14</f>
        <v>N NOMBRE DE SU RECETA | pegue esto — FAMILIA| Autor &gt; USTED</v>
      </c>
      <c r="AP46" s="265">
        <f>AP14</f>
        <v>0.6</v>
      </c>
      <c r="AQ46" s="265" t="str">
        <f>AQ14</f>
        <v>kg</v>
      </c>
      <c r="AR46" s="266" t="str">
        <f>AR14</f>
        <v>Receta madre ► Ballotina de pintada</v>
      </c>
      <c r="AS46" s="267" t="s">
        <v>217</v>
      </c>
      <c r="AT46" s="268" t="str">
        <f ca="1">CELL("nomfichier")</f>
        <v>D:\Données\1.UPRT\0-UPRT.fait\1-UPRT.FR-SITE-WEB\ff-fiches-fabrications\ff.fiches.fabrication.2023\ffr.restaurant.2023\[postit.sauvegarde.05.10.2025.xlsx]Nota.ES</v>
      </c>
      <c r="AU46" s="269"/>
      <c r="AV46" s="269"/>
      <c r="AW46" s="269"/>
      <c r="AX46" s="269"/>
      <c r="AY46" s="269"/>
      <c r="AZ46" s="269"/>
      <c r="BA46" s="269"/>
      <c r="BB46" s="269"/>
      <c r="BC46" s="269"/>
      <c r="BD46" s="269"/>
      <c r="BE46" s="270"/>
      <c r="BG46" s="51"/>
      <c r="BH46" s="52"/>
      <c r="BI46" s="52"/>
      <c r="BJ46" s="52"/>
      <c r="BK46" s="52"/>
      <c r="BL46" s="52"/>
      <c r="BM46" s="53"/>
      <c r="BO46" s="51"/>
      <c r="BP46" s="52"/>
      <c r="BQ46" s="52"/>
      <c r="BR46" s="52"/>
      <c r="BS46" s="52"/>
      <c r="BT46" s="52"/>
      <c r="BU46" s="53"/>
      <c r="BW46" s="51"/>
      <c r="BX46" s="52"/>
      <c r="BY46" s="52"/>
      <c r="BZ46" s="52"/>
      <c r="CA46" s="52"/>
      <c r="CB46" s="52"/>
      <c r="CC46" s="53"/>
      <c r="CE46" s="3">
        <v>1</v>
      </c>
    </row>
    <row r="47" spans="2:83" ht="21" customHeight="1" thickBot="1">
      <c r="B47" s="1369" t="s">
        <v>11</v>
      </c>
      <c r="C47" s="1370"/>
      <c r="D47" s="1370"/>
      <c r="E47" s="1370"/>
      <c r="F47" s="1370"/>
      <c r="G47" s="1376" t="s">
        <v>2713</v>
      </c>
      <c r="H47" s="1371"/>
      <c r="I47" s="1372"/>
      <c r="J47" s="1373"/>
      <c r="K47" s="1374"/>
      <c r="L47" s="1375"/>
      <c r="M47" s="1376"/>
      <c r="N47" s="1377"/>
      <c r="O47" s="1378"/>
      <c r="P47" s="1379"/>
      <c r="Q47" s="1380"/>
      <c r="R47" s="1381"/>
      <c r="S47" s="1382"/>
      <c r="U47" s="1369" t="s">
        <v>11</v>
      </c>
      <c r="V47" s="1370"/>
      <c r="W47" s="1370"/>
      <c r="X47" s="1370"/>
      <c r="Y47" s="1370"/>
      <c r="Z47" s="1376" t="s">
        <v>2713</v>
      </c>
      <c r="AA47" s="1371"/>
      <c r="AB47" s="1372"/>
      <c r="AC47" s="1373"/>
      <c r="AD47" s="1374"/>
      <c r="AE47" s="1375"/>
      <c r="AF47" s="1376"/>
      <c r="AG47" s="1377"/>
      <c r="AH47" s="1378"/>
      <c r="AI47" s="1379"/>
      <c r="AJ47" s="1380"/>
      <c r="AK47" s="1381"/>
      <c r="AL47" s="1382"/>
      <c r="AN47" s="1369" t="s">
        <v>11</v>
      </c>
      <c r="AO47" s="1370"/>
      <c r="AP47" s="1370"/>
      <c r="AQ47" s="1370"/>
      <c r="AR47" s="1370"/>
      <c r="AS47" s="1376" t="s">
        <v>2713</v>
      </c>
      <c r="AT47" s="1371"/>
      <c r="AU47" s="1372"/>
      <c r="AV47" s="1373"/>
      <c r="AW47" s="1374"/>
      <c r="AX47" s="1375"/>
      <c r="AY47" s="1376"/>
      <c r="AZ47" s="1377"/>
      <c r="BA47" s="1378"/>
      <c r="BB47" s="1379"/>
      <c r="BC47" s="1380"/>
      <c r="BD47" s="1381"/>
      <c r="BE47" s="1382"/>
      <c r="BG47" s="51"/>
      <c r="BH47" s="52"/>
      <c r="BI47" s="52"/>
      <c r="BJ47" s="52"/>
      <c r="BK47" s="52"/>
      <c r="BL47" s="52"/>
      <c r="BM47" s="53"/>
      <c r="BO47" s="51"/>
      <c r="BP47" s="52"/>
      <c r="BQ47" s="52"/>
      <c r="BR47" s="52"/>
      <c r="BS47" s="52"/>
      <c r="BT47" s="52"/>
      <c r="BU47" s="53"/>
      <c r="BW47" s="51"/>
      <c r="BX47" s="52"/>
      <c r="BY47" s="52"/>
      <c r="BZ47" s="52"/>
      <c r="CA47" s="52"/>
      <c r="CB47" s="52"/>
      <c r="CC47" s="53"/>
      <c r="CE47" s="3">
        <v>1</v>
      </c>
    </row>
    <row r="48" spans="2:83" ht="21" customHeight="1">
      <c r="B48" s="22" t="s">
        <v>11</v>
      </c>
      <c r="C48" s="23" t="str">
        <f>C54</f>
        <v>N NOM DE VOTRE RECETTE | collez la--FAMILLE| Auteur &gt; VOUS</v>
      </c>
      <c r="D48" s="24">
        <f>D54</f>
        <v>4</v>
      </c>
      <c r="E48" s="24" t="str">
        <f>E54</f>
        <v>couverts</v>
      </c>
      <c r="F48" s="25" t="str">
        <f>F54</f>
        <v>Recette mère ► Ballotine de pintade</v>
      </c>
      <c r="G48" s="26" t="s">
        <v>22</v>
      </c>
      <c r="H48" s="27" t="s">
        <v>23</v>
      </c>
      <c r="I48" s="27"/>
      <c r="J48" s="1732" t="s">
        <v>1422</v>
      </c>
      <c r="K48" s="1732"/>
      <c r="L48" s="1732"/>
      <c r="M48" s="1732"/>
      <c r="N48" s="1732"/>
      <c r="O48" s="1732"/>
      <c r="P48" s="1732"/>
      <c r="Q48" s="1754" t="s">
        <v>1439</v>
      </c>
      <c r="R48" s="1754"/>
      <c r="S48" s="1736" t="str">
        <f>UPPER(LEFT(J48,1))</f>
        <v>N</v>
      </c>
      <c r="U48" s="22" t="s">
        <v>11</v>
      </c>
      <c r="V48" s="23" t="str">
        <f>V54</f>
        <v>N NAME OF YOUR RECIPE | paste it — FAMILY|  Author &gt; YOU</v>
      </c>
      <c r="W48" s="24">
        <f>W54</f>
        <v>0.6</v>
      </c>
      <c r="X48" s="24" t="str">
        <f>X54</f>
        <v>kg</v>
      </c>
      <c r="Y48" s="25" t="str">
        <f>Y54</f>
        <v>Master recipe ► Guinea fowl ballotine</v>
      </c>
      <c r="Z48" s="26" t="s">
        <v>22</v>
      </c>
      <c r="AA48" s="27" t="s">
        <v>23</v>
      </c>
      <c r="AB48" s="27"/>
      <c r="AC48" s="1732" t="s">
        <v>904</v>
      </c>
      <c r="AD48" s="1732"/>
      <c r="AE48" s="1732"/>
      <c r="AF48" s="1732"/>
      <c r="AG48" s="1732"/>
      <c r="AH48" s="1732"/>
      <c r="AI48" s="1732"/>
      <c r="AJ48" s="1754" t="s">
        <v>1440</v>
      </c>
      <c r="AK48" s="1754"/>
      <c r="AL48" s="1736" t="str">
        <f>UPPER(LEFT(AC48,1))</f>
        <v>N</v>
      </c>
      <c r="AN48" s="22" t="s">
        <v>11</v>
      </c>
      <c r="AO48" s="23" t="str">
        <f>AO54</f>
        <v>N NOMBRE DE SU RECETA | pegue esto — FAMILIA| Autor &gt; USTED</v>
      </c>
      <c r="AP48" s="24">
        <f>AP54</f>
        <v>0.6</v>
      </c>
      <c r="AQ48" s="24" t="str">
        <f>AQ54</f>
        <v>kg</v>
      </c>
      <c r="AR48" s="25" t="str">
        <f>AR54</f>
        <v>Receta madre ► Ballotina de pintada</v>
      </c>
      <c r="AS48" s="26" t="s">
        <v>22</v>
      </c>
      <c r="AT48" s="27" t="s">
        <v>930</v>
      </c>
      <c r="AU48" s="27"/>
      <c r="AV48" s="1732" t="s">
        <v>931</v>
      </c>
      <c r="AW48" s="1732"/>
      <c r="AX48" s="1732"/>
      <c r="AY48" s="1732"/>
      <c r="AZ48" s="1732"/>
      <c r="BA48" s="1732"/>
      <c r="BB48" s="1732"/>
      <c r="BC48" s="1734" t="s">
        <v>1441</v>
      </c>
      <c r="BD48" s="1734"/>
      <c r="BE48" s="1736" t="str">
        <f>UPPER(LEFT(AV48,1))</f>
        <v>N</v>
      </c>
      <c r="BG48" s="51"/>
      <c r="BH48" s="52"/>
      <c r="BI48" s="52"/>
      <c r="BJ48" s="52"/>
      <c r="BK48" s="52"/>
      <c r="BL48" s="52"/>
      <c r="BM48" s="53"/>
      <c r="BO48" s="51"/>
      <c r="BP48" s="52"/>
      <c r="BQ48" s="52"/>
      <c r="BR48" s="52"/>
      <c r="BS48" s="52"/>
      <c r="BT48" s="52"/>
      <c r="BU48" s="53"/>
      <c r="BW48" s="51"/>
      <c r="BX48" s="52"/>
      <c r="BY48" s="52"/>
      <c r="BZ48" s="52"/>
      <c r="CA48" s="52"/>
      <c r="CB48" s="52"/>
      <c r="CC48" s="53"/>
      <c r="CE48" s="3">
        <v>1</v>
      </c>
    </row>
    <row r="49" spans="2:83" ht="21" customHeight="1">
      <c r="B49" s="28" t="s">
        <v>11</v>
      </c>
      <c r="C49" s="29" t="str">
        <f>C54</f>
        <v>N NOM DE VOTRE RECETTE | collez la--FAMILLE| Auteur &gt; VOUS</v>
      </c>
      <c r="D49" s="30">
        <f>D54</f>
        <v>4</v>
      </c>
      <c r="E49" s="30" t="str">
        <f>E54</f>
        <v>couverts</v>
      </c>
      <c r="F49" s="31" t="str">
        <f>F54</f>
        <v>Recette mère ► Ballotine de pintade</v>
      </c>
      <c r="G49" s="32" t="s">
        <v>29</v>
      </c>
      <c r="H49" s="33" t="s">
        <v>30</v>
      </c>
      <c r="I49" s="33"/>
      <c r="J49" s="1733"/>
      <c r="K49" s="1733"/>
      <c r="L49" s="1733"/>
      <c r="M49" s="1733"/>
      <c r="N49" s="1733"/>
      <c r="O49" s="1733"/>
      <c r="P49" s="1733"/>
      <c r="Q49" s="1755"/>
      <c r="R49" s="1755"/>
      <c r="S49" s="1737"/>
      <c r="U49" s="28" t="s">
        <v>11</v>
      </c>
      <c r="V49" s="29" t="str">
        <f>V54</f>
        <v>N NAME OF YOUR RECIPE | paste it — FAMILY|  Author &gt; YOU</v>
      </c>
      <c r="W49" s="30">
        <f>W54</f>
        <v>0.6</v>
      </c>
      <c r="X49" s="30" t="str">
        <f>X54</f>
        <v>kg</v>
      </c>
      <c r="Y49" s="31" t="str">
        <f>Y54</f>
        <v>Master recipe ► Guinea fowl ballotine</v>
      </c>
      <c r="Z49" s="32" t="s">
        <v>1377</v>
      </c>
      <c r="AA49" s="33" t="s">
        <v>30</v>
      </c>
      <c r="AB49" s="33"/>
      <c r="AC49" s="1733"/>
      <c r="AD49" s="1733"/>
      <c r="AE49" s="1733"/>
      <c r="AF49" s="1733"/>
      <c r="AG49" s="1733"/>
      <c r="AH49" s="1733"/>
      <c r="AI49" s="1733"/>
      <c r="AJ49" s="1755"/>
      <c r="AK49" s="1755"/>
      <c r="AL49" s="1737"/>
      <c r="AN49" s="28" t="s">
        <v>11</v>
      </c>
      <c r="AO49" s="29" t="str">
        <f>AO54</f>
        <v>N NOMBRE DE SU RECETA | pegue esto — FAMILIA| Autor &gt; USTED</v>
      </c>
      <c r="AP49" s="30">
        <f>AP54</f>
        <v>0.6</v>
      </c>
      <c r="AQ49" s="30" t="str">
        <f>AQ54</f>
        <v>kg</v>
      </c>
      <c r="AR49" s="31" t="str">
        <f>AR54</f>
        <v>Receta madre ► Ballotina de pintada</v>
      </c>
      <c r="AS49" s="32" t="s">
        <v>932</v>
      </c>
      <c r="AT49" s="33" t="s">
        <v>30</v>
      </c>
      <c r="AU49" s="33"/>
      <c r="AV49" s="1733"/>
      <c r="AW49" s="1733"/>
      <c r="AX49" s="1733"/>
      <c r="AY49" s="1733"/>
      <c r="AZ49" s="1733"/>
      <c r="BA49" s="1733"/>
      <c r="BB49" s="1733"/>
      <c r="BC49" s="1735"/>
      <c r="BD49" s="1735"/>
      <c r="BE49" s="1737"/>
      <c r="BG49" s="51"/>
      <c r="BH49" s="52"/>
      <c r="BI49" s="52"/>
      <c r="BJ49" s="52"/>
      <c r="BK49" s="52"/>
      <c r="BL49" s="52"/>
      <c r="BM49" s="53"/>
      <c r="BO49" s="51"/>
      <c r="BP49" s="52"/>
      <c r="BQ49" s="52"/>
      <c r="BR49" s="52"/>
      <c r="BS49" s="52"/>
      <c r="BT49" s="52"/>
      <c r="BU49" s="53"/>
      <c r="BW49" s="51"/>
      <c r="BX49" s="52"/>
      <c r="BY49" s="52"/>
      <c r="BZ49" s="52"/>
      <c r="CA49" s="52"/>
      <c r="CB49" s="52"/>
      <c r="CC49" s="53"/>
      <c r="CE49" s="3">
        <v>1</v>
      </c>
    </row>
    <row r="50" spans="2:83" ht="21" customHeight="1">
      <c r="B50" s="28" t="s">
        <v>11</v>
      </c>
      <c r="C50" s="34" t="str">
        <f>C54</f>
        <v>N NOM DE VOTRE RECETTE | collez la--FAMILLE| Auteur &gt; VOUS</v>
      </c>
      <c r="D50" s="35">
        <f>D54</f>
        <v>4</v>
      </c>
      <c r="E50" s="35" t="str">
        <f>E54</f>
        <v>couverts</v>
      </c>
      <c r="F50" s="36" t="str">
        <f>F54</f>
        <v>Recette mère ► Ballotine de pintade</v>
      </c>
      <c r="G50" s="37"/>
      <c r="H50" s="38" t="s">
        <v>31</v>
      </c>
      <c r="I50" s="39"/>
      <c r="J50" s="40" t="s">
        <v>32</v>
      </c>
      <c r="K50" s="41" t="s">
        <v>59</v>
      </c>
      <c r="L50" s="9"/>
      <c r="M50" s="41"/>
      <c r="N50" s="41"/>
      <c r="O50" s="41"/>
      <c r="P50" s="42"/>
      <c r="Q50" s="9"/>
      <c r="R50" s="9"/>
      <c r="S50" s="43"/>
      <c r="U50" s="28" t="s">
        <v>11</v>
      </c>
      <c r="V50" s="34" t="str">
        <f>V54</f>
        <v>N NAME OF YOUR RECIPE | paste it — FAMILY|  Author &gt; YOU</v>
      </c>
      <c r="W50" s="35">
        <f>W54</f>
        <v>0.6</v>
      </c>
      <c r="X50" s="35" t="str">
        <f>X54</f>
        <v>kg</v>
      </c>
      <c r="Y50" s="36" t="str">
        <f>Y54</f>
        <v>Master recipe ► Guinea fowl ballotine</v>
      </c>
      <c r="Z50" s="37"/>
      <c r="AA50" s="38" t="s">
        <v>907</v>
      </c>
      <c r="AB50" s="39"/>
      <c r="AC50" s="40" t="s">
        <v>908</v>
      </c>
      <c r="AD50" s="41" t="s">
        <v>62</v>
      </c>
      <c r="AE50" s="9"/>
      <c r="AF50" s="41"/>
      <c r="AG50" s="41"/>
      <c r="AH50" s="41"/>
      <c r="AI50" s="42"/>
      <c r="AJ50" s="9"/>
      <c r="AK50" s="9"/>
      <c r="AL50" s="43"/>
      <c r="AN50" s="28" t="s">
        <v>11</v>
      </c>
      <c r="AO50" s="34" t="str">
        <f>AO54</f>
        <v>N NOMBRE DE SU RECETA | pegue esto — FAMILIA| Autor &gt; USTED</v>
      </c>
      <c r="AP50" s="35">
        <f>AP54</f>
        <v>0.6</v>
      </c>
      <c r="AQ50" s="35" t="str">
        <f>AQ54</f>
        <v>kg</v>
      </c>
      <c r="AR50" s="36" t="str">
        <f>AR54</f>
        <v>Receta madre ► Ballotina de pintada</v>
      </c>
      <c r="AS50" s="37"/>
      <c r="AT50" s="38" t="s">
        <v>933</v>
      </c>
      <c r="AU50" s="39"/>
      <c r="AV50" s="40" t="s">
        <v>934</v>
      </c>
      <c r="AW50" s="41" t="s">
        <v>65</v>
      </c>
      <c r="AX50" s="9"/>
      <c r="AY50" s="41"/>
      <c r="AZ50" s="41"/>
      <c r="BA50" s="41"/>
      <c r="BB50" s="42"/>
      <c r="BC50" s="9"/>
      <c r="BD50" s="9"/>
      <c r="BE50" s="43"/>
      <c r="BG50" s="51"/>
      <c r="BH50" s="52"/>
      <c r="BI50" s="52"/>
      <c r="BJ50" s="52"/>
      <c r="BK50" s="52"/>
      <c r="BL50" s="52"/>
      <c r="BM50" s="53"/>
      <c r="BO50" s="51"/>
      <c r="BP50" s="52"/>
      <c r="BQ50" s="52"/>
      <c r="BR50" s="52"/>
      <c r="BS50" s="52"/>
      <c r="BT50" s="52"/>
      <c r="BU50" s="53"/>
      <c r="BW50" s="51"/>
      <c r="BX50" s="52"/>
      <c r="BY50" s="52"/>
      <c r="BZ50" s="52"/>
      <c r="CA50" s="52"/>
      <c r="CB50" s="52"/>
      <c r="CC50" s="53"/>
      <c r="CE50" s="3">
        <v>1</v>
      </c>
    </row>
    <row r="51" spans="2:83" ht="21" customHeight="1">
      <c r="B51" s="28" t="s">
        <v>11</v>
      </c>
      <c r="C51" s="34" t="str">
        <f>C54</f>
        <v>N NOM DE VOTRE RECETTE | collez la--FAMILLE| Auteur &gt; VOUS</v>
      </c>
      <c r="D51" s="35">
        <f>D54</f>
        <v>4</v>
      </c>
      <c r="E51" s="35" t="str">
        <f>E54</f>
        <v>couverts</v>
      </c>
      <c r="F51" s="36" t="str">
        <f>F54</f>
        <v>Recette mère ► Ballotine de pintade</v>
      </c>
      <c r="G51" s="44" t="s">
        <v>33</v>
      </c>
      <c r="H51" s="45"/>
      <c r="I51" s="45"/>
      <c r="J51" s="46" t="s">
        <v>34</v>
      </c>
      <c r="K51" s="1738" t="str">
        <f>L54&amp;" "&amp;M54&amp;" ► Famille = "&amp;Q48&amp;" ► "&amp;J48&amp;" "&amp;P51&amp;" "&amp;Q51&amp;" "&amp;R51&amp;" "&amp;S51</f>
        <v>Recette mère ► Ballotine de pintade ► Famille = collez la--FAMILLE ► NOM DE VOTRE RECETTE  ⓫  Dupliquée pour 20 couverts</v>
      </c>
      <c r="L51" s="1738"/>
      <c r="M51" s="1738"/>
      <c r="N51" s="47"/>
      <c r="O51" s="47"/>
      <c r="P51" s="42"/>
      <c r="Q51" s="48" t="s">
        <v>36</v>
      </c>
      <c r="R51" s="49">
        <v>20</v>
      </c>
      <c r="S51" s="50" t="str">
        <f>S53</f>
        <v>couverts</v>
      </c>
      <c r="U51" s="28" t="s">
        <v>11</v>
      </c>
      <c r="V51" s="34" t="str">
        <f>V54</f>
        <v>N NAME OF YOUR RECIPE | paste it — FAMILY|  Author &gt; YOU</v>
      </c>
      <c r="W51" s="35">
        <f>W54</f>
        <v>0.6</v>
      </c>
      <c r="X51" s="35" t="str">
        <f>X54</f>
        <v>kg</v>
      </c>
      <c r="Y51" s="36" t="str">
        <f>Y54</f>
        <v>Master recipe ► Guinea fowl ballotine</v>
      </c>
      <c r="Z51" s="44" t="s">
        <v>141</v>
      </c>
      <c r="AA51" s="45"/>
      <c r="AB51" s="45"/>
      <c r="AC51" s="46" t="s">
        <v>34</v>
      </c>
      <c r="AD51" s="1738" t="str">
        <f>AE54&amp;" "&amp;AF54&amp;" ► family = "&amp;AJ48&amp;" ► "&amp;AC48&amp;" "&amp;AI51&amp;" "&amp;AJ51&amp;" "&amp;AK51&amp;" "&amp;AL51</f>
        <v>Master recipe ► Guinea fowl ballotine ► family = paste it — FAMILY ► NAME OF YOUR RECIPE  ⓫ Duplicated for 20 kg of guinea</v>
      </c>
      <c r="AE51" s="1738"/>
      <c r="AF51" s="1738"/>
      <c r="AG51" s="47"/>
      <c r="AH51" s="47"/>
      <c r="AI51" s="42"/>
      <c r="AJ51" s="48" t="s">
        <v>142</v>
      </c>
      <c r="AK51" s="49">
        <v>20</v>
      </c>
      <c r="AL51" s="1079" t="str">
        <f>AL53</f>
        <v>kg of guinea</v>
      </c>
      <c r="AN51" s="28" t="s">
        <v>11</v>
      </c>
      <c r="AO51" s="34" t="str">
        <f>AO54</f>
        <v>N NOMBRE DE SU RECETA | pegue esto — FAMILIA| Autor &gt; USTED</v>
      </c>
      <c r="AP51" s="35">
        <f>AP54</f>
        <v>0.6</v>
      </c>
      <c r="AQ51" s="35" t="str">
        <f>AQ54</f>
        <v>kg</v>
      </c>
      <c r="AR51" s="36" t="str">
        <f>AR54</f>
        <v>Receta madre ► Ballotina de pintada</v>
      </c>
      <c r="AS51" s="44" t="s">
        <v>935</v>
      </c>
      <c r="AT51" s="45"/>
      <c r="AU51" s="45"/>
      <c r="AV51" s="46" t="s">
        <v>936</v>
      </c>
      <c r="AW51" s="1738" t="str">
        <f>AX54&amp;" "&amp;AY54&amp;" ► familia = "&amp;BC48&amp;" ► "&amp;AV48&amp;" "&amp;BB51&amp;" "&amp;BC51&amp;" "&amp;BD51&amp;" "&amp;BE51</f>
        <v>Receta madre ► Ballotina de pintada ► familia = pegue esto — FAMILIA ► NOMBRE DE SU RECETA  ⓫ Duplicada para 20 kg magra de pintada</v>
      </c>
      <c r="AX51" s="1738"/>
      <c r="AY51" s="1738"/>
      <c r="AZ51" s="47"/>
      <c r="BA51" s="47"/>
      <c r="BB51" s="42"/>
      <c r="BC51" s="48" t="s">
        <v>145</v>
      </c>
      <c r="BD51" s="49">
        <v>20</v>
      </c>
      <c r="BE51" s="1045" t="str">
        <f>BE53</f>
        <v>kg magra de pintada</v>
      </c>
      <c r="BG51" s="51"/>
      <c r="BH51" s="52"/>
      <c r="BI51" s="52"/>
      <c r="BJ51" s="52"/>
      <c r="BK51" s="52"/>
      <c r="BL51" s="52"/>
      <c r="BM51" s="53"/>
      <c r="BO51" s="51"/>
      <c r="BP51" s="52"/>
      <c r="BQ51" s="52"/>
      <c r="BR51" s="52"/>
      <c r="BS51" s="52"/>
      <c r="BT51" s="52"/>
      <c r="BU51" s="53"/>
      <c r="BW51" s="51"/>
      <c r="BX51" s="52"/>
      <c r="BY51" s="52"/>
      <c r="BZ51" s="52"/>
      <c r="CA51" s="52"/>
      <c r="CB51" s="52"/>
      <c r="CC51" s="53"/>
      <c r="CE51" s="3">
        <v>1</v>
      </c>
    </row>
    <row r="52" spans="2:83" ht="21" customHeight="1">
      <c r="B52" s="28" t="s">
        <v>11</v>
      </c>
      <c r="C52" s="34" t="str">
        <f>C54</f>
        <v>N NOM DE VOTRE RECETTE | collez la--FAMILLE| Auteur &gt; VOUS</v>
      </c>
      <c r="D52" s="35">
        <f>D54</f>
        <v>4</v>
      </c>
      <c r="E52" s="35" t="str">
        <f>E54</f>
        <v>couverts</v>
      </c>
      <c r="F52" s="36" t="str">
        <f>F54</f>
        <v>Recette mère ► Ballotine de pintade</v>
      </c>
      <c r="G52" s="54">
        <v>4</v>
      </c>
      <c r="H52" s="55" t="s">
        <v>37</v>
      </c>
      <c r="I52" s="44"/>
      <c r="J52" s="44"/>
      <c r="K52" s="1738"/>
      <c r="L52" s="1738"/>
      <c r="M52" s="1738"/>
      <c r="N52" s="47"/>
      <c r="O52" s="47"/>
      <c r="P52" s="56"/>
      <c r="Q52" s="9"/>
      <c r="R52" s="57" t="s">
        <v>41</v>
      </c>
      <c r="S52" s="58" t="s">
        <v>42</v>
      </c>
      <c r="U52" s="28" t="s">
        <v>11</v>
      </c>
      <c r="V52" s="34" t="str">
        <f>V54</f>
        <v>N NAME OF YOUR RECIPE | paste it — FAMILY|  Author &gt; YOU</v>
      </c>
      <c r="W52" s="35">
        <f>W54</f>
        <v>0.6</v>
      </c>
      <c r="X52" s="35" t="str">
        <f>X54</f>
        <v>kg</v>
      </c>
      <c r="Y52" s="36" t="str">
        <f>Y54</f>
        <v>Master recipe ► Guinea fowl ballotine</v>
      </c>
      <c r="Z52" s="54">
        <v>0.6</v>
      </c>
      <c r="AA52" s="1042" t="s">
        <v>147</v>
      </c>
      <c r="AB52" s="44"/>
      <c r="AC52" s="44"/>
      <c r="AD52" s="1738"/>
      <c r="AE52" s="1738"/>
      <c r="AF52" s="1738"/>
      <c r="AG52" s="47"/>
      <c r="AH52" s="47"/>
      <c r="AI52" s="56"/>
      <c r="AJ52" s="9"/>
      <c r="AK52" s="57" t="s">
        <v>155</v>
      </c>
      <c r="AL52" s="58" t="s">
        <v>909</v>
      </c>
      <c r="AN52" s="28" t="s">
        <v>11</v>
      </c>
      <c r="AO52" s="34" t="str">
        <f>AO54</f>
        <v>N NOMBRE DE SU RECETA | pegue esto — FAMILIA| Autor &gt; USTED</v>
      </c>
      <c r="AP52" s="35">
        <f>AP54</f>
        <v>0.6</v>
      </c>
      <c r="AQ52" s="35" t="str">
        <f>AQ54</f>
        <v>kg</v>
      </c>
      <c r="AR52" s="36" t="str">
        <f>AR54</f>
        <v>Receta madre ► Ballotina de pintada</v>
      </c>
      <c r="AS52" s="1085">
        <v>0.6</v>
      </c>
      <c r="AT52" s="1042" t="s">
        <v>147</v>
      </c>
      <c r="AU52" s="44"/>
      <c r="AV52" s="44"/>
      <c r="AW52" s="1738"/>
      <c r="AX52" s="1738"/>
      <c r="AY52" s="1738"/>
      <c r="AZ52" s="47"/>
      <c r="BA52" s="47"/>
      <c r="BB52" s="56"/>
      <c r="BC52" s="9"/>
      <c r="BD52" s="57" t="s">
        <v>157</v>
      </c>
      <c r="BE52" s="58" t="s">
        <v>158</v>
      </c>
      <c r="BG52" s="51"/>
      <c r="BH52" s="52"/>
      <c r="BI52" s="52"/>
      <c r="BJ52" s="52"/>
      <c r="BK52" s="52"/>
      <c r="BL52" s="52"/>
      <c r="BM52" s="53"/>
      <c r="BO52" s="51"/>
      <c r="BP52" s="52"/>
      <c r="BQ52" s="52"/>
      <c r="BR52" s="52"/>
      <c r="BS52" s="52"/>
      <c r="BT52" s="52"/>
      <c r="BU52" s="53"/>
      <c r="BW52" s="51"/>
      <c r="BX52" s="52"/>
      <c r="BY52" s="52"/>
      <c r="BZ52" s="52"/>
      <c r="CA52" s="52"/>
      <c r="CB52" s="52"/>
      <c r="CC52" s="53"/>
      <c r="CE52" s="3">
        <v>1</v>
      </c>
    </row>
    <row r="53" spans="2:83" ht="21" customHeight="1">
      <c r="B53" s="28" t="s">
        <v>16</v>
      </c>
      <c r="C53" s="34" t="str">
        <f>C54</f>
        <v>N NOM DE VOTRE RECETTE | collez la--FAMILLE| Auteur &gt; VOUS</v>
      </c>
      <c r="D53" s="35">
        <f>D54</f>
        <v>4</v>
      </c>
      <c r="E53" s="35" t="str">
        <f>E54</f>
        <v>couverts</v>
      </c>
      <c r="F53" s="36" t="str">
        <f>F54</f>
        <v>Recette mère ► Ballotine de pintade</v>
      </c>
      <c r="G53" s="63" t="s">
        <v>51</v>
      </c>
      <c r="H53" s="64">
        <f>P72</f>
        <v>0.60000000000000009</v>
      </c>
      <c r="I53" s="65"/>
      <c r="J53" s="65"/>
      <c r="K53" s="66"/>
      <c r="L53" s="66"/>
      <c r="M53" s="66"/>
      <c r="N53" s="66"/>
      <c r="O53" s="66"/>
      <c r="P53"/>
      <c r="Q53" s="67" t="s">
        <v>52</v>
      </c>
      <c r="R53" s="1345">
        <v>4</v>
      </c>
      <c r="S53" s="68" t="s">
        <v>37</v>
      </c>
      <c r="U53" s="28" t="s">
        <v>16</v>
      </c>
      <c r="V53" s="34" t="str">
        <f>V54</f>
        <v>N NAME OF YOUR RECIPE | paste it — FAMILY|  Author &gt; YOU</v>
      </c>
      <c r="W53" s="35">
        <f>W54</f>
        <v>0.6</v>
      </c>
      <c r="X53" s="35" t="str">
        <f>X54</f>
        <v>kg</v>
      </c>
      <c r="Y53" s="36" t="str">
        <f>Y54</f>
        <v>Master recipe ► Guinea fowl ballotine</v>
      </c>
      <c r="Z53" s="63" t="s">
        <v>159</v>
      </c>
      <c r="AA53" s="64">
        <f>AI72</f>
        <v>0.60000000000000009</v>
      </c>
      <c r="AB53" s="65"/>
      <c r="AC53" s="65"/>
      <c r="AD53" s="66"/>
      <c r="AE53" s="66"/>
      <c r="AF53" s="66"/>
      <c r="AG53" s="66"/>
      <c r="AH53" s="66"/>
      <c r="AJ53" s="67" t="s">
        <v>160</v>
      </c>
      <c r="AK53" s="1043">
        <v>0.4</v>
      </c>
      <c r="AL53" s="68" t="s">
        <v>1423</v>
      </c>
      <c r="AN53" s="28" t="s">
        <v>16</v>
      </c>
      <c r="AO53" s="34" t="str">
        <f>AO54</f>
        <v>N NOMBRE DE SU RECETA | pegue esto — FAMILIA| Autor &gt; USTED</v>
      </c>
      <c r="AP53" s="35">
        <f>AP54</f>
        <v>0.6</v>
      </c>
      <c r="AQ53" s="35" t="str">
        <f>AQ54</f>
        <v>kg</v>
      </c>
      <c r="AR53" s="36" t="str">
        <f>AR54</f>
        <v>Receta madre ► Ballotina de pintada</v>
      </c>
      <c r="AS53" s="63" t="s">
        <v>257</v>
      </c>
      <c r="AT53" s="64">
        <f>BB72</f>
        <v>0.60000000000000009</v>
      </c>
      <c r="AU53" s="65"/>
      <c r="AV53" s="65"/>
      <c r="AW53" s="66"/>
      <c r="AX53" s="66"/>
      <c r="AY53" s="66"/>
      <c r="AZ53" s="66"/>
      <c r="BA53" s="66"/>
      <c r="BC53" s="67" t="s">
        <v>161</v>
      </c>
      <c r="BD53" s="1043">
        <v>0.4</v>
      </c>
      <c r="BE53" s="1046" t="s">
        <v>1424</v>
      </c>
      <c r="BG53" s="254"/>
      <c r="BH53" s="255" t="s">
        <v>210</v>
      </c>
      <c r="BI53" s="52"/>
      <c r="BJ53" s="52"/>
      <c r="BK53" s="52"/>
      <c r="BL53" s="52"/>
      <c r="BM53" s="53"/>
      <c r="BO53" s="254"/>
      <c r="BP53" s="255" t="s">
        <v>211</v>
      </c>
      <c r="BQ53" s="52"/>
      <c r="BR53" s="52"/>
      <c r="BS53" s="52"/>
      <c r="BT53" s="52"/>
      <c r="BU53" s="53"/>
      <c r="BW53" s="254"/>
      <c r="BX53" s="255" t="s">
        <v>212</v>
      </c>
      <c r="BY53" s="52"/>
      <c r="BZ53" s="52"/>
      <c r="CA53" s="52"/>
      <c r="CB53" s="52"/>
      <c r="CC53" s="53"/>
      <c r="CE53" s="3">
        <v>1</v>
      </c>
    </row>
    <row r="54" spans="2:83" ht="21" customHeight="1">
      <c r="B54" s="73" t="s">
        <v>16</v>
      </c>
      <c r="C54" s="74" t="str">
        <f>G54</f>
        <v>N NOM DE VOTRE RECETTE | collez la--FAMILLE| Auteur &gt; VOUS</v>
      </c>
      <c r="D54" s="75">
        <f>G52</f>
        <v>4</v>
      </c>
      <c r="E54" s="74" t="str">
        <f>H52</f>
        <v>couverts</v>
      </c>
      <c r="F54" s="76" t="str">
        <f>L54&amp;" "&amp;M54</f>
        <v>Recette mère ► Ballotine de pintade</v>
      </c>
      <c r="G54" s="77" t="str">
        <f>UPPER(LEFT(J48,1))&amp;" "&amp;J48&amp;" | "&amp;Q48&amp;"| "&amp;J50&amp;" "&amp;K50</f>
        <v>N NOM DE VOTRE RECETTE | collez la--FAMILLE| Auteur &gt; VOUS</v>
      </c>
      <c r="H54" s="78" t="s">
        <v>55</v>
      </c>
      <c r="I54" s="1739" t="s">
        <v>56</v>
      </c>
      <c r="J54" s="1739"/>
      <c r="K54" s="1739"/>
      <c r="L54" s="79" t="str">
        <f>IF(ISTEXT(M54),"Recette mère ►",H54)</f>
        <v>Recette mère ►</v>
      </c>
      <c r="M54" s="80" t="s">
        <v>1421</v>
      </c>
      <c r="N54" s="80"/>
      <c r="O54" s="80"/>
      <c r="P54" s="81"/>
      <c r="Q54" s="81"/>
      <c r="R54" s="81"/>
      <c r="S54" s="1110" t="s">
        <v>912</v>
      </c>
      <c r="U54" s="73" t="s">
        <v>16</v>
      </c>
      <c r="V54" s="74" t="str">
        <f>Z54</f>
        <v>N NAME OF YOUR RECIPE | paste it — FAMILY|  Author &gt; YOU</v>
      </c>
      <c r="W54" s="75">
        <f>Z52</f>
        <v>0.6</v>
      </c>
      <c r="X54" s="74" t="str">
        <f>AA52</f>
        <v>kg</v>
      </c>
      <c r="Y54" s="76" t="str">
        <f>AE54&amp;" "&amp;AF54</f>
        <v>Master recipe ► Guinea fowl ballotine</v>
      </c>
      <c r="Z54" s="77" t="str">
        <f>UPPER(LEFT(AC48,1))&amp;" "&amp;AC48&amp;" | "&amp;AJ48&amp;"| "&amp;AC50&amp;" "&amp;AD50</f>
        <v>N NAME OF YOUR RECIPE | paste it — FAMILY|  Author &gt; YOU</v>
      </c>
      <c r="AA54" s="78" t="s">
        <v>910</v>
      </c>
      <c r="AB54" s="1739" t="s">
        <v>906</v>
      </c>
      <c r="AC54" s="1739"/>
      <c r="AD54" s="1739"/>
      <c r="AE54" s="79" t="str">
        <f>IF(ISTEXT(AF54),"Master recipe ►",AA54)</f>
        <v>Master recipe ►</v>
      </c>
      <c r="AF54" s="80" t="s">
        <v>911</v>
      </c>
      <c r="AG54" s="80"/>
      <c r="AH54" s="80"/>
      <c r="AI54" s="81"/>
      <c r="AJ54" s="81"/>
      <c r="AK54" s="81"/>
      <c r="AL54" s="1110" t="s">
        <v>912</v>
      </c>
      <c r="AN54" s="73" t="s">
        <v>16</v>
      </c>
      <c r="AO54" s="74" t="str">
        <f>AS54</f>
        <v>N NOMBRE DE SU RECETA | pegue esto — FAMILIA| Autor &gt; USTED</v>
      </c>
      <c r="AP54" s="75">
        <f>AS52</f>
        <v>0.6</v>
      </c>
      <c r="AQ54" s="74" t="str">
        <f>AT52</f>
        <v>kg</v>
      </c>
      <c r="AR54" s="76" t="str">
        <f>AX54&amp;" "&amp;AY54</f>
        <v>Receta madre ► Ballotina de pintada</v>
      </c>
      <c r="AS54" s="77" t="str">
        <f>UPPER(LEFT(AV48,1))&amp;" "&amp;AV48&amp;" | "&amp;BC48&amp;"| "&amp;AV50&amp;" "&amp;AW50</f>
        <v>N NOMBRE DE SU RECETA | pegue esto — FAMILIA| Autor &gt; USTED</v>
      </c>
      <c r="AT54" s="78" t="s">
        <v>937</v>
      </c>
      <c r="AU54" s="1739" t="s">
        <v>938</v>
      </c>
      <c r="AV54" s="1739"/>
      <c r="AW54" s="1739"/>
      <c r="AX54" s="79" t="s">
        <v>114</v>
      </c>
      <c r="AY54" s="80" t="s">
        <v>939</v>
      </c>
      <c r="AZ54" s="80"/>
      <c r="BA54" s="1083"/>
      <c r="BB54" s="81"/>
      <c r="BC54" s="81"/>
      <c r="BD54" s="81"/>
      <c r="BE54" s="1110" t="s">
        <v>912</v>
      </c>
      <c r="BG54" s="254"/>
      <c r="BH54" s="255" t="s">
        <v>214</v>
      </c>
      <c r="BI54" s="52"/>
      <c r="BJ54" s="52"/>
      <c r="BK54" s="52"/>
      <c r="BL54" s="52"/>
      <c r="BM54" s="53"/>
      <c r="BO54" s="254"/>
      <c r="BP54" s="255" t="s">
        <v>215</v>
      </c>
      <c r="BQ54" s="52"/>
      <c r="BR54" s="52"/>
      <c r="BS54" s="52"/>
      <c r="BT54" s="52"/>
      <c r="BU54" s="53"/>
      <c r="BW54" s="254"/>
      <c r="BX54" s="255" t="s">
        <v>216</v>
      </c>
      <c r="BY54" s="52"/>
      <c r="BZ54" s="52"/>
      <c r="CA54" s="52"/>
      <c r="CB54" s="52"/>
      <c r="CC54" s="53"/>
      <c r="CE54" s="3">
        <v>1</v>
      </c>
    </row>
    <row r="55" spans="2:83" ht="21" customHeight="1">
      <c r="B55" s="84" t="s">
        <v>16</v>
      </c>
      <c r="C55" s="85" t="str">
        <f>C54</f>
        <v>N NOM DE VOTRE RECETTE | collez la--FAMILLE| Auteur &gt; VOUS</v>
      </c>
      <c r="D55" s="85">
        <f>D54</f>
        <v>4</v>
      </c>
      <c r="E55" s="85" t="str">
        <f>E54</f>
        <v>couverts</v>
      </c>
      <c r="F55" s="86" t="str">
        <f>F54</f>
        <v>Recette mère ► Ballotine de pintade</v>
      </c>
      <c r="G55" s="13" t="s">
        <v>67</v>
      </c>
      <c r="H55" s="13" t="s">
        <v>68</v>
      </c>
      <c r="I55" s="13" t="s">
        <v>69</v>
      </c>
      <c r="J55" s="13" t="s">
        <v>70</v>
      </c>
      <c r="K55" s="87" t="s">
        <v>71</v>
      </c>
      <c r="L55" s="88" t="s">
        <v>72</v>
      </c>
      <c r="M55" s="89" t="s">
        <v>73</v>
      </c>
      <c r="N55" s="89" t="s">
        <v>74</v>
      </c>
      <c r="O55" s="89" t="s">
        <v>75</v>
      </c>
      <c r="P55" s="89" t="s">
        <v>76</v>
      </c>
      <c r="Q55" s="89" t="s">
        <v>77</v>
      </c>
      <c r="R55" s="89" t="s">
        <v>78</v>
      </c>
      <c r="S55" s="90" t="s">
        <v>79</v>
      </c>
      <c r="U55" s="84" t="s">
        <v>16</v>
      </c>
      <c r="V55" s="85" t="str">
        <f>V54</f>
        <v>N NAME OF YOUR RECIPE | paste it — FAMILY|  Author &gt; YOU</v>
      </c>
      <c r="W55" s="85">
        <f>W54</f>
        <v>0.6</v>
      </c>
      <c r="X55" s="85" t="str">
        <f>X54</f>
        <v>kg</v>
      </c>
      <c r="Y55" s="86" t="str">
        <f>Y54</f>
        <v>Master recipe ► Guinea fowl ballotine</v>
      </c>
      <c r="Z55" s="13" t="s">
        <v>67</v>
      </c>
      <c r="AA55" s="13" t="s">
        <v>68</v>
      </c>
      <c r="AB55" s="13" t="s">
        <v>69</v>
      </c>
      <c r="AC55" s="13" t="s">
        <v>70</v>
      </c>
      <c r="AD55" s="87" t="s">
        <v>71</v>
      </c>
      <c r="AE55" s="88" t="s">
        <v>72</v>
      </c>
      <c r="AF55" s="89" t="s">
        <v>73</v>
      </c>
      <c r="AG55" s="89" t="s">
        <v>74</v>
      </c>
      <c r="AH55" s="89" t="s">
        <v>75</v>
      </c>
      <c r="AI55" s="89" t="s">
        <v>76</v>
      </c>
      <c r="AJ55" s="89" t="s">
        <v>77</v>
      </c>
      <c r="AK55" s="89" t="s">
        <v>78</v>
      </c>
      <c r="AL55" s="90" t="s">
        <v>79</v>
      </c>
      <c r="AN55" s="84" t="s">
        <v>16</v>
      </c>
      <c r="AO55" s="85" t="str">
        <f>AO54</f>
        <v>N NOMBRE DE SU RECETA | pegue esto — FAMILIA| Autor &gt; USTED</v>
      </c>
      <c r="AP55" s="85">
        <f>AP54</f>
        <v>0.6</v>
      </c>
      <c r="AQ55" s="85" t="str">
        <f>AQ54</f>
        <v>kg</v>
      </c>
      <c r="AR55" s="86" t="str">
        <f>AR54</f>
        <v>Receta madre ► Ballotina de pintada</v>
      </c>
      <c r="AS55" s="13" t="s">
        <v>67</v>
      </c>
      <c r="AT55" s="13" t="s">
        <v>68</v>
      </c>
      <c r="AU55" s="13" t="s">
        <v>69</v>
      </c>
      <c r="AV55" s="13" t="s">
        <v>70</v>
      </c>
      <c r="AW55" s="87" t="s">
        <v>71</v>
      </c>
      <c r="AX55" s="88" t="s">
        <v>72</v>
      </c>
      <c r="AY55" s="89" t="s">
        <v>73</v>
      </c>
      <c r="AZ55" s="89" t="s">
        <v>74</v>
      </c>
      <c r="BA55" s="1084" t="s">
        <v>75</v>
      </c>
      <c r="BB55" s="1044" t="s">
        <v>76</v>
      </c>
      <c r="BC55" s="1044" t="s">
        <v>77</v>
      </c>
      <c r="BD55" s="1044" t="s">
        <v>78</v>
      </c>
      <c r="BE55" s="90" t="s">
        <v>79</v>
      </c>
      <c r="BG55" s="271"/>
      <c r="BH55" s="272" t="s">
        <v>218</v>
      </c>
      <c r="BI55" s="52"/>
      <c r="BJ55" s="52"/>
      <c r="BK55" s="52"/>
      <c r="BL55" s="52"/>
      <c r="BM55" s="53"/>
      <c r="BO55" s="271"/>
      <c r="BP55" s="272" t="s">
        <v>219</v>
      </c>
      <c r="BQ55" s="52"/>
      <c r="BR55" s="52"/>
      <c r="BS55" s="52"/>
      <c r="BT55" s="52"/>
      <c r="BU55" s="53"/>
      <c r="BW55" s="271"/>
      <c r="BX55" s="272" t="s">
        <v>220</v>
      </c>
      <c r="BY55" s="52"/>
      <c r="BZ55" s="52"/>
      <c r="CA55" s="52"/>
      <c r="CB55" s="52"/>
      <c r="CC55" s="53"/>
      <c r="CE55" s="3">
        <v>1</v>
      </c>
    </row>
    <row r="56" spans="2:83" ht="21" customHeight="1">
      <c r="B56" s="28" t="s">
        <v>11</v>
      </c>
      <c r="C56" s="34" t="str">
        <f>C54</f>
        <v>N NOM DE VOTRE RECETTE | collez la--FAMILLE| Auteur &gt; VOUS</v>
      </c>
      <c r="D56" s="35">
        <f>D54</f>
        <v>4</v>
      </c>
      <c r="E56" s="34" t="str">
        <f>E54</f>
        <v>couverts</v>
      </c>
      <c r="F56" s="36" t="str">
        <f>F54</f>
        <v>Recette mère ► Ballotine de pintade</v>
      </c>
      <c r="G56" s="92" t="s">
        <v>80</v>
      </c>
      <c r="H56" s="93" t="s">
        <v>81</v>
      </c>
      <c r="I56" s="94"/>
      <c r="J56" s="1884" t="s">
        <v>82</v>
      </c>
      <c r="K56" s="1885" t="s">
        <v>83</v>
      </c>
      <c r="L56" s="1886" t="s">
        <v>84</v>
      </c>
      <c r="M56" s="95" t="s">
        <v>85</v>
      </c>
      <c r="N56" s="96" t="s">
        <v>51</v>
      </c>
      <c r="O56" s="97" t="s">
        <v>86</v>
      </c>
      <c r="P56" s="1887" t="s">
        <v>87</v>
      </c>
      <c r="Q56" s="1889" t="s">
        <v>86</v>
      </c>
      <c r="R56" s="1881" t="s">
        <v>88</v>
      </c>
      <c r="S56" s="1882" t="s">
        <v>89</v>
      </c>
      <c r="U56" s="28" t="s">
        <v>11</v>
      </c>
      <c r="V56" s="34" t="str">
        <f>V54</f>
        <v>N NAME OF YOUR RECIPE | paste it — FAMILY|  Author &gt; YOU</v>
      </c>
      <c r="W56" s="35">
        <f>W54</f>
        <v>0.6</v>
      </c>
      <c r="X56" s="34" t="str">
        <f>X54</f>
        <v>kg</v>
      </c>
      <c r="Y56" s="36" t="str">
        <f>Y54</f>
        <v>Master recipe ► Guinea fowl ballotine</v>
      </c>
      <c r="Z56" s="92" t="s">
        <v>80</v>
      </c>
      <c r="AA56" s="93" t="s">
        <v>81</v>
      </c>
      <c r="AB56" s="94"/>
      <c r="AC56" s="1884" t="s">
        <v>237</v>
      </c>
      <c r="AD56" s="1885" t="s">
        <v>83</v>
      </c>
      <c r="AE56" s="1886" t="s">
        <v>84</v>
      </c>
      <c r="AF56" s="95" t="s">
        <v>85</v>
      </c>
      <c r="AG56" s="96" t="s">
        <v>159</v>
      </c>
      <c r="AH56" s="97" t="s">
        <v>253</v>
      </c>
      <c r="AI56" s="1887" t="s">
        <v>913</v>
      </c>
      <c r="AJ56" s="1889" t="s">
        <v>253</v>
      </c>
      <c r="AK56" s="1881" t="s">
        <v>914</v>
      </c>
      <c r="AL56" s="1882" t="s">
        <v>256</v>
      </c>
      <c r="AN56" s="28" t="s">
        <v>11</v>
      </c>
      <c r="AO56" s="34" t="str">
        <f>AO54</f>
        <v>N NOMBRE DE SU RECETA | pegue esto — FAMILIA| Autor &gt; USTED</v>
      </c>
      <c r="AP56" s="35">
        <f>AP54</f>
        <v>0.6</v>
      </c>
      <c r="AQ56" s="34" t="str">
        <f>AQ54</f>
        <v>kg</v>
      </c>
      <c r="AR56" s="36" t="str">
        <f>AR54</f>
        <v>Receta madre ► Ballotina de pintada</v>
      </c>
      <c r="AS56" s="92" t="s">
        <v>80</v>
      </c>
      <c r="AT56" s="93" t="s">
        <v>81</v>
      </c>
      <c r="AU56" s="94"/>
      <c r="AV56" s="1884" t="s">
        <v>238</v>
      </c>
      <c r="AW56" s="1885" t="s">
        <v>83</v>
      </c>
      <c r="AX56" s="1886" t="s">
        <v>405</v>
      </c>
      <c r="AY56" s="95" t="s">
        <v>85</v>
      </c>
      <c r="AZ56" s="96" t="s">
        <v>257</v>
      </c>
      <c r="BA56" s="97" t="s">
        <v>258</v>
      </c>
      <c r="BB56" s="1887" t="s">
        <v>940</v>
      </c>
      <c r="BC56" s="1889" t="s">
        <v>258</v>
      </c>
      <c r="BD56" s="1881" t="s">
        <v>941</v>
      </c>
      <c r="BE56" s="1882" t="s">
        <v>261</v>
      </c>
      <c r="BG56" s="275"/>
      <c r="BH56" s="218" t="s">
        <v>221</v>
      </c>
      <c r="BI56" s="52"/>
      <c r="BJ56" s="52"/>
      <c r="BK56" s="52"/>
      <c r="BL56" s="52"/>
      <c r="BM56" s="53"/>
      <c r="BO56" s="275"/>
      <c r="BP56" s="218" t="s">
        <v>222</v>
      </c>
      <c r="BQ56" s="52"/>
      <c r="BR56" s="52"/>
      <c r="BS56" s="52"/>
      <c r="BT56" s="52"/>
      <c r="BU56" s="53"/>
      <c r="BW56" s="275"/>
      <c r="BX56" s="218" t="s">
        <v>223</v>
      </c>
      <c r="BY56" s="52"/>
      <c r="BZ56" s="52"/>
      <c r="CA56" s="52"/>
      <c r="CB56" s="52"/>
      <c r="CC56" s="53"/>
      <c r="CE56" s="3">
        <v>1</v>
      </c>
    </row>
    <row r="57" spans="2:83" ht="21" customHeight="1">
      <c r="B57" s="28" t="s">
        <v>11</v>
      </c>
      <c r="C57" s="34" t="str">
        <f>C54</f>
        <v>N NOM DE VOTRE RECETTE | collez la--FAMILLE| Auteur &gt; VOUS</v>
      </c>
      <c r="D57" s="35">
        <f>D54</f>
        <v>4</v>
      </c>
      <c r="E57" s="34" t="str">
        <f>E54</f>
        <v>couverts</v>
      </c>
      <c r="F57" s="36" t="str">
        <f>F54</f>
        <v>Recette mère ► Ballotine de pintade</v>
      </c>
      <c r="G57" s="99" t="s">
        <v>94</v>
      </c>
      <c r="H57" s="100" t="s">
        <v>95</v>
      </c>
      <c r="I57" s="101" t="s">
        <v>96</v>
      </c>
      <c r="J57" s="1741"/>
      <c r="K57" s="1743"/>
      <c r="L57" s="1745"/>
      <c r="M57" s="102" t="s">
        <v>97</v>
      </c>
      <c r="N57" s="103" t="s">
        <v>98</v>
      </c>
      <c r="O57" s="104">
        <v>1</v>
      </c>
      <c r="P57" s="1888"/>
      <c r="Q57" s="1749"/>
      <c r="R57" s="1751"/>
      <c r="S57" s="1753"/>
      <c r="U57" s="28" t="s">
        <v>11</v>
      </c>
      <c r="V57" s="34" t="str">
        <f>V54</f>
        <v>N NAME OF YOUR RECIPE | paste it — FAMILY|  Author &gt; YOU</v>
      </c>
      <c r="W57" s="35">
        <f>W54</f>
        <v>0.6</v>
      </c>
      <c r="X57" s="34" t="str">
        <f>X54</f>
        <v>kg</v>
      </c>
      <c r="Y57" s="36" t="str">
        <f>Y54</f>
        <v>Master recipe ► Guinea fowl ballotine</v>
      </c>
      <c r="Z57" s="99" t="s">
        <v>240</v>
      </c>
      <c r="AA57" s="100" t="s">
        <v>241</v>
      </c>
      <c r="AB57" s="101" t="s">
        <v>915</v>
      </c>
      <c r="AC57" s="1741"/>
      <c r="AD57" s="1743"/>
      <c r="AE57" s="1745"/>
      <c r="AF57" s="102" t="s">
        <v>885</v>
      </c>
      <c r="AG57" s="103" t="s">
        <v>453</v>
      </c>
      <c r="AH57" s="104">
        <v>1</v>
      </c>
      <c r="AI57" s="1888"/>
      <c r="AJ57" s="1749"/>
      <c r="AK57" s="1751"/>
      <c r="AL57" s="1753"/>
      <c r="AN57" s="28" t="s">
        <v>11</v>
      </c>
      <c r="AO57" s="34" t="str">
        <f>AO54</f>
        <v>N NOMBRE DE SU RECETA | pegue esto — FAMILIA| Autor &gt; USTED</v>
      </c>
      <c r="AP57" s="35">
        <f>AP54</f>
        <v>0.6</v>
      </c>
      <c r="AQ57" s="34" t="str">
        <f>AQ54</f>
        <v>kg</v>
      </c>
      <c r="AR57" s="36" t="str">
        <f>AR54</f>
        <v>Receta madre ► Ballotina de pintada</v>
      </c>
      <c r="AS57" s="99" t="s">
        <v>243</v>
      </c>
      <c r="AT57" s="100" t="s">
        <v>244</v>
      </c>
      <c r="AU57" s="101" t="s">
        <v>96</v>
      </c>
      <c r="AV57" s="1741"/>
      <c r="AW57" s="1743"/>
      <c r="AX57" s="1745"/>
      <c r="AY57" s="102" t="s">
        <v>887</v>
      </c>
      <c r="AZ57" s="103" t="s">
        <v>454</v>
      </c>
      <c r="BA57" s="104">
        <v>1</v>
      </c>
      <c r="BB57" s="1888"/>
      <c r="BC57" s="1749"/>
      <c r="BD57" s="1751"/>
      <c r="BE57" s="1753"/>
      <c r="BG57" s="275"/>
      <c r="BH57" s="218" t="s">
        <v>226</v>
      </c>
      <c r="BI57" s="52"/>
      <c r="BJ57" s="52"/>
      <c r="BK57" s="52"/>
      <c r="BL57" s="52"/>
      <c r="BM57" s="53"/>
      <c r="BO57" s="275"/>
      <c r="BP57" s="218" t="s">
        <v>227</v>
      </c>
      <c r="BQ57" s="52"/>
      <c r="BR57" s="52"/>
      <c r="BS57" s="52"/>
      <c r="BT57" s="52"/>
      <c r="BU57" s="53"/>
      <c r="BW57" s="275"/>
      <c r="BX57" s="218" t="s">
        <v>228</v>
      </c>
      <c r="BY57" s="52"/>
      <c r="BZ57" s="52"/>
      <c r="CA57" s="52"/>
      <c r="CB57" s="52"/>
      <c r="CC57" s="53"/>
      <c r="CE57" s="3">
        <v>1</v>
      </c>
    </row>
    <row r="58" spans="2:83" ht="21" customHeight="1">
      <c r="B58" s="28" t="s">
        <v>11</v>
      </c>
      <c r="C58" s="34" t="str">
        <f>C54</f>
        <v>N NOM DE VOTRE RECETTE | collez la--FAMILLE| Auteur &gt; VOUS</v>
      </c>
      <c r="D58" s="35">
        <f>D54</f>
        <v>4</v>
      </c>
      <c r="E58" s="34" t="str">
        <f>E54</f>
        <v>couverts</v>
      </c>
      <c r="F58" s="36" t="str">
        <f>F54</f>
        <v>Recette mère ► Ballotine de pintade</v>
      </c>
      <c r="G58" s="105"/>
      <c r="H58" s="106"/>
      <c r="I58" s="107" t="str">
        <f t="shared" ref="I58:I71" si="14">IF(OR(ISTEXT(G58), G58&lt;=0, J58&lt;=0), "", "de")</f>
        <v/>
      </c>
      <c r="J58" s="108">
        <v>400</v>
      </c>
      <c r="K58" s="121" t="s">
        <v>102</v>
      </c>
      <c r="L58" s="148">
        <v>1</v>
      </c>
      <c r="M58" s="1101" t="s">
        <v>1419</v>
      </c>
      <c r="N58" s="112">
        <f>IF(P72=0,0,(P58/P72)*O57*1000)</f>
        <v>666.66666666666663</v>
      </c>
      <c r="O58" s="113">
        <f>IF(P72=0, 0, (G58*L58)/(P72*O57))</f>
        <v>0</v>
      </c>
      <c r="P58" s="114">
        <f>IFERROR(_xlfn.LET(_xlpm.v,IFERROR(_xlfn.XLOOKUP(K58,G73:S73,G74:S74),_xlfn.XLOOKUP(K58,G75:S75,G76:S76)),_xlpm.v*J58*IF(ISBLANK(G58),1,G58)),0)</f>
        <v>0.4</v>
      </c>
      <c r="Q58" s="115">
        <f>IF(OR(ISBLANK(R53),R53=0),0,G58*R51*L58/R53)</f>
        <v>0</v>
      </c>
      <c r="R58" s="116">
        <f>IF(OR(ISBLANK(R53),R53=0),0,P58*L58*R51/R53)</f>
        <v>2</v>
      </c>
      <c r="S58" s="117" t="str">
        <f>_xlfn.LET(_xlpm.unite,SUBSTITUTE(TRIM(K58)," (s)",""),_xlpm.val,R58,_xlpm.estVol,COUNTIF(M73:S73,_xlpm.unite)+COUNTIF(M75:S75,_xlpm.unite)&gt;0,_xlpm.estPoids,COUNTIF(G73:L73,_xlpm.unite)+COUNTIF(G75:L75,_xlpm.unite)&gt;0,IF(_xlpm.estVol,IF(ROUND(_xlpm.val,3)&gt;=1,ROUND(_xlpm.val,3)&amp;"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2 Kg</v>
      </c>
      <c r="U58" s="28" t="s">
        <v>11</v>
      </c>
      <c r="V58" s="34" t="str">
        <f>V54</f>
        <v>N NAME OF YOUR RECIPE | paste it — FAMILY|  Author &gt; YOU</v>
      </c>
      <c r="W58" s="35">
        <f>W54</f>
        <v>0.6</v>
      </c>
      <c r="X58" s="34" t="str">
        <f>X54</f>
        <v>kg</v>
      </c>
      <c r="Y58" s="36" t="str">
        <f>Y54</f>
        <v>Master recipe ► Guinea fowl ballotine</v>
      </c>
      <c r="Z58" s="105"/>
      <c r="AA58" s="106"/>
      <c r="AB58" s="107" t="str">
        <f t="shared" ref="AB58:AB71" si="15">IF(OR(ISTEXT(Z58), Z58&lt;=0, AC58&lt;=0), "", "de")</f>
        <v/>
      </c>
      <c r="AC58" s="108">
        <v>400</v>
      </c>
      <c r="AD58" s="121" t="s">
        <v>102</v>
      </c>
      <c r="AE58" s="148">
        <v>1</v>
      </c>
      <c r="AF58" s="1101" t="s">
        <v>916</v>
      </c>
      <c r="AG58" s="112">
        <f>IF(AI72=0,0,(AI58/AI72)*AH57*1000)</f>
        <v>666.66666666666663</v>
      </c>
      <c r="AH58" s="113">
        <f>IF(AI72=0, 0, (Z58*AE58)/(AI72*AH57))</f>
        <v>0</v>
      </c>
      <c r="AI58" s="114">
        <f>IFERROR(_xlfn.LET(_xlpm.v,IFERROR(_xlfn.XLOOKUP(AD58,Z73:AL73,Z74:AL74),_xlfn.XLOOKUP(AD58,Z75:AL75,Z76:AL76)),_xlpm.v*AC58*IF(ISBLANK(Z58),1,Z58)),0)</f>
        <v>0.4</v>
      </c>
      <c r="AJ58" s="115">
        <f>IF(OR(ISBLANK(AK53),AK53=0),0,Z58*AK51*AE58/AK53)</f>
        <v>0</v>
      </c>
      <c r="AK58" s="116">
        <f>IF(OR(ISBLANK(AK53),AK53=0),0,AI58*AE58*AK51/AK53)</f>
        <v>20</v>
      </c>
      <c r="AL58" s="117" t="str">
        <f>_xlfn.LET(_xlpm.unite,SUBSTITUTE(TRIM(AD58)," (s)",""),_xlpm.val,AK58,_xlpm.estVol,COUNTIF(AF73:AL73,_xlpm.unite)+COUNTIF(AF75:AL75,_xlpm.unite)&gt;0,_xlpm.estPoids,COUNTIF(Z73:AE73,_xlpm.unite)+COUNTIF(Z75:AE75,_xlpm.unite)&gt;0,IF(_xlpm.estVol,IF(ROUND(_xlpm.val,3)&gt;=1,ROUND(_xlpm.val,3)&amp;"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20 Kg</v>
      </c>
      <c r="AN58" s="28" t="s">
        <v>11</v>
      </c>
      <c r="AO58" s="34" t="str">
        <f>AO54</f>
        <v>N NOMBRE DE SU RECETA | pegue esto — FAMILIA| Autor &gt; USTED</v>
      </c>
      <c r="AP58" s="35">
        <f>AP54</f>
        <v>0.6</v>
      </c>
      <c r="AQ58" s="34" t="str">
        <f>AQ54</f>
        <v>kg</v>
      </c>
      <c r="AR58" s="36" t="str">
        <f>AR54</f>
        <v>Receta madre ► Ballotina de pintada</v>
      </c>
      <c r="AS58" s="105"/>
      <c r="AT58" s="106"/>
      <c r="AU58" s="107" t="str">
        <f t="shared" ref="AU58:AU71" si="16">IF(OR(ISTEXT(AS58), AS58&lt;=0, AV58&lt;=0), "", "de")</f>
        <v/>
      </c>
      <c r="AV58" s="108">
        <v>400</v>
      </c>
      <c r="AW58" s="121" t="s">
        <v>102</v>
      </c>
      <c r="AX58" s="148">
        <v>1</v>
      </c>
      <c r="AY58" s="1101" t="s">
        <v>942</v>
      </c>
      <c r="AZ58" s="112">
        <f>IF(BB72=0,0,(BB58/BB72)*BA57*1000)</f>
        <v>666.66666666666663</v>
      </c>
      <c r="BA58" s="113">
        <f>IF(BB72=0, 0, (AS58*AX58)/(BB72*BA57))</f>
        <v>0</v>
      </c>
      <c r="BB58" s="114">
        <f>IFERROR(_xlfn.LET(_xlpm.v,IFERROR(_xlfn.XLOOKUP(AW58,AS73:BE73,AS74:BE74),_xlfn.XLOOKUP(AW58,AS75:BE75,AS76:BE76)),_xlpm.v*AV58*IF(ISBLANK(AS58),1,AS58)),0)</f>
        <v>0.4</v>
      </c>
      <c r="BC58" s="115">
        <f>IF(OR(ISBLANK(BD53),BD53=0),0,AS58*BD51*AX58/BD53)</f>
        <v>0</v>
      </c>
      <c r="BD58" s="116">
        <f>IF(OR(ISBLANK(BD53),BD53=0),0,BB58*AX58*BD51/BD53)</f>
        <v>20</v>
      </c>
      <c r="BE58" s="117" t="str">
        <f>_xlfn.LET(_xlpm.unite,SUBSTITUTE(TRIM(AW58)," (s)",""),_xlpm.val,BD58,_xlpm.estVol,COUNTIF(AY73:BE73,_xlpm.unite)+COUNTIF(AY75:BE75,_xlpm.unite)&gt;0,_xlpm.estPoids,COUNTIF(AS73:AX73,_xlpm.unite)+COUNTIF(AS75:AX75,_xlpm.unite)&gt;0,IF(_xlpm.estVol,IF(ROUND(_xlpm.val,3)&gt;=1,ROUND(_xlpm.val,3)&amp;"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20 Kg</v>
      </c>
      <c r="BG58" s="275"/>
      <c r="BH58" s="218"/>
      <c r="BI58" s="52"/>
      <c r="BJ58" s="52"/>
      <c r="BK58" s="52"/>
      <c r="BL58" s="52"/>
      <c r="BM58" s="53"/>
      <c r="BO58" s="275"/>
      <c r="BP58" s="218"/>
      <c r="BQ58" s="52"/>
      <c r="BR58" s="52"/>
      <c r="BS58" s="52"/>
      <c r="BT58" s="52"/>
      <c r="BU58" s="53"/>
      <c r="BW58" s="275"/>
      <c r="BX58" s="218"/>
      <c r="BY58" s="52"/>
      <c r="BZ58" s="52"/>
      <c r="CA58" s="52"/>
      <c r="CB58" s="52"/>
      <c r="CC58" s="53"/>
      <c r="CE58" s="3">
        <v>1</v>
      </c>
    </row>
    <row r="59" spans="2:83" ht="21" customHeight="1">
      <c r="B59" s="120" t="str">
        <f t="shared" ref="B59:B71" si="17">IF(M59&lt;&gt;"","A","►")</f>
        <v>A</v>
      </c>
      <c r="C59" s="34" t="str">
        <f>C54</f>
        <v>N NOM DE VOTRE RECETTE | collez la--FAMILLE| Auteur &gt; VOUS</v>
      </c>
      <c r="D59" s="35">
        <f>D54</f>
        <v>4</v>
      </c>
      <c r="E59" s="34" t="str">
        <f>E54</f>
        <v>couverts</v>
      </c>
      <c r="F59" s="36" t="str">
        <f>F54</f>
        <v>Recette mère ► Ballotine de pintade</v>
      </c>
      <c r="G59" s="105"/>
      <c r="H59" s="106"/>
      <c r="I59" s="107" t="str">
        <f t="shared" si="14"/>
        <v/>
      </c>
      <c r="J59" s="108">
        <v>200</v>
      </c>
      <c r="K59" s="121" t="s">
        <v>102</v>
      </c>
      <c r="L59" s="148">
        <v>1</v>
      </c>
      <c r="M59" s="1102" t="s">
        <v>1420</v>
      </c>
      <c r="N59" s="112">
        <f>IF(P72=0,0,(P59/P72)*O57*1000)</f>
        <v>333.33333333333331</v>
      </c>
      <c r="O59" s="122">
        <f>IF(P72=0, 0, (G59*L59)/(P72*O57))</f>
        <v>0</v>
      </c>
      <c r="P59" s="114">
        <f>IFERROR(_xlfn.LET(_xlpm.v,IFERROR(_xlfn.XLOOKUP(K59,G73:S73,G74:S74),_xlfn.XLOOKUP(K59,G75:S75,G76:S76)),_xlpm.v*J59*IF(ISBLANK(G59),1,G59)),0)</f>
        <v>0.2</v>
      </c>
      <c r="Q59" s="123">
        <f>IF(OR(ISBLANK(R53),R53=0),0,G59*R51*L59/R53)</f>
        <v>0</v>
      </c>
      <c r="R59" s="116">
        <f>IF(OR(ISBLANK(R53),R53=0),0,P59*L59*R51/R53)</f>
        <v>1</v>
      </c>
      <c r="S59" s="124" t="str">
        <f>_xlfn.LET(_xlpm.unite,SUBSTITUTE(TRIM(K59)," (s)",""),_xlpm.val,R59,_xlpm.estVol,COUNTIF(M73:S73,_xlpm.unite)+COUNTIF(M75:S75,_xlpm.unite)&gt;0,_xlpm.estPoids,COUNTIF(G73:L73,_xlpm.unite)+COUNTIF(G75:L75,_xlpm.unite)&gt;0,IF(_xlpm.estVol,IF(ROUND(_xlpm.val,3)&gt;=1,ROUND(_xlpm.val,3)&amp;"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1 Kg</v>
      </c>
      <c r="U59" s="120" t="str">
        <f t="shared" ref="U59:U71" si="18">IF(AF59&lt;&gt;"","A","►")</f>
        <v>A</v>
      </c>
      <c r="V59" s="34" t="str">
        <f>V54</f>
        <v>N NAME OF YOUR RECIPE | paste it — FAMILY|  Author &gt; YOU</v>
      </c>
      <c r="W59" s="35">
        <f>W54</f>
        <v>0.6</v>
      </c>
      <c r="X59" s="34" t="str">
        <f>X54</f>
        <v>kg</v>
      </c>
      <c r="Y59" s="36" t="str">
        <f>Y54</f>
        <v>Master recipe ► Guinea fowl ballotine</v>
      </c>
      <c r="Z59" s="105"/>
      <c r="AA59" s="106"/>
      <c r="AB59" s="107" t="str">
        <f t="shared" si="15"/>
        <v/>
      </c>
      <c r="AC59" s="108">
        <v>200</v>
      </c>
      <c r="AD59" s="121" t="s">
        <v>102</v>
      </c>
      <c r="AE59" s="148">
        <v>1</v>
      </c>
      <c r="AF59" s="1102" t="s">
        <v>917</v>
      </c>
      <c r="AG59" s="112">
        <f>IF(AI72=0,0,(AI59/AI72)*AH57*1000)</f>
        <v>333.33333333333331</v>
      </c>
      <c r="AH59" s="122">
        <f>IF(AI72=0, 0, (Z59*AE59)/(AI72*AH57))</f>
        <v>0</v>
      </c>
      <c r="AI59" s="114">
        <f>IFERROR(_xlfn.LET(_xlpm.v,IFERROR(_xlfn.XLOOKUP(AD59,Z73:AL73,Z74:AL74),_xlfn.XLOOKUP(AD59,Z75:AL75,Z76:AL76)),_xlpm.v*AC59*IF(ISBLANK(Z59),1,Z59)),0)</f>
        <v>0.2</v>
      </c>
      <c r="AJ59" s="123">
        <f>IF(OR(ISBLANK(AK53),AK53=0),0,Z59*AK51*AE59/AK53)</f>
        <v>0</v>
      </c>
      <c r="AK59" s="116">
        <f>IF(OR(ISBLANK(AK53),AK53=0),0,AI59*AE59*AK51/AK53)</f>
        <v>10</v>
      </c>
      <c r="AL59" s="124" t="str">
        <f>_xlfn.LET(_xlpm.unite,SUBSTITUTE(TRIM(AD59)," (s)",""),_xlpm.val,AK59,_xlpm.estVol,COUNTIF(AF73:AL73,_xlpm.unite)+COUNTIF(AF75:AL75,_xlpm.unite)&gt;0,_xlpm.estPoids,COUNTIF(Z73:AE73,_xlpm.unite)+COUNTIF(Z75:AE75,_xlpm.unite)&gt;0,IF(_xlpm.estVol,IF(ROUND(_xlpm.val,3)&gt;=1,ROUND(_xlpm.val,3)&amp;"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10 Kg</v>
      </c>
      <c r="AN59" s="120" t="str">
        <f t="shared" ref="AN59:AN71" si="19">IF(AY59&lt;&gt;"","A","►")</f>
        <v>A</v>
      </c>
      <c r="AO59" s="34" t="str">
        <f>AO54</f>
        <v>N NOMBRE DE SU RECETA | pegue esto — FAMILIA| Autor &gt; USTED</v>
      </c>
      <c r="AP59" s="35">
        <f>AP54</f>
        <v>0.6</v>
      </c>
      <c r="AQ59" s="34" t="str">
        <f>AQ54</f>
        <v>kg</v>
      </c>
      <c r="AR59" s="36" t="str">
        <f>AR54</f>
        <v>Receta madre ► Ballotina de pintada</v>
      </c>
      <c r="AS59" s="105"/>
      <c r="AT59" s="106"/>
      <c r="AU59" s="107" t="str">
        <f t="shared" si="16"/>
        <v/>
      </c>
      <c r="AV59" s="108">
        <v>200</v>
      </c>
      <c r="AW59" s="121" t="s">
        <v>102</v>
      </c>
      <c r="AX59" s="148">
        <v>1</v>
      </c>
      <c r="AY59" s="1102" t="s">
        <v>943</v>
      </c>
      <c r="AZ59" s="112">
        <f>IF(BB72=0,0,(BB59/BB72)*BA57*1000)</f>
        <v>333.33333333333331</v>
      </c>
      <c r="BA59" s="122">
        <f>IF(BB72=0, 0, (AS59*AX59)/(BB72*BA57))</f>
        <v>0</v>
      </c>
      <c r="BB59" s="114">
        <f>IFERROR(_xlfn.LET(_xlpm.v,IFERROR(_xlfn.XLOOKUP(AW59,AS73:BE73,AS74:BE74),_xlfn.XLOOKUP(AW59,AS75:BE75,AS76:BE76)),_xlpm.v*AV59*IF(ISBLANK(AS59),1,AS59)),0)</f>
        <v>0.2</v>
      </c>
      <c r="BC59" s="123">
        <f>IF(OR(ISBLANK(BD53),BD53=0),0,AS59*BD51*AX59/BD53)</f>
        <v>0</v>
      </c>
      <c r="BD59" s="116">
        <f>IF(OR(ISBLANK(BD53),BD53=0),0,BB59*AX59*BD51/BD53)</f>
        <v>10</v>
      </c>
      <c r="BE59" s="124" t="str">
        <f>_xlfn.LET(_xlpm.unite,SUBSTITUTE(TRIM(AW59)," (s)",""),_xlpm.val,BD59,_xlpm.estVol,COUNTIF(AY73:BE73,_xlpm.unite)+COUNTIF(AY75:BE75,_xlpm.unite)&gt;0,_xlpm.estPoids,COUNTIF(AS73:AX73,_xlpm.unite)+COUNTIF(AS75:AX75,_xlpm.unite)&gt;0,IF(_xlpm.estVol,IF(ROUND(_xlpm.val,3)&gt;=1,ROUND(_xlpm.val,3)&amp;"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10 Kg</v>
      </c>
      <c r="BG59" s="289"/>
      <c r="BH59" s="290" t="s">
        <v>232</v>
      </c>
      <c r="BI59" s="52"/>
      <c r="BJ59" s="52"/>
      <c r="BK59" s="52"/>
      <c r="BL59" s="52"/>
      <c r="BM59" s="53"/>
      <c r="BO59" s="289"/>
      <c r="BP59" s="290" t="s">
        <v>233</v>
      </c>
      <c r="BQ59" s="52"/>
      <c r="BR59" s="52"/>
      <c r="BS59" s="52"/>
      <c r="BT59" s="52"/>
      <c r="BU59" s="53"/>
      <c r="BW59" s="289"/>
      <c r="BX59" s="291" t="s">
        <v>234</v>
      </c>
      <c r="BY59" s="52"/>
      <c r="BZ59" s="52"/>
      <c r="CA59" s="52"/>
      <c r="CB59" s="52"/>
      <c r="CC59" s="53"/>
      <c r="CE59" s="3">
        <v>1</v>
      </c>
    </row>
    <row r="60" spans="2:83" ht="21" customHeight="1">
      <c r="B60" s="120" t="str">
        <f t="shared" si="17"/>
        <v>►</v>
      </c>
      <c r="C60" s="34" t="str">
        <f>C54</f>
        <v>N NOM DE VOTRE RECETTE | collez la--FAMILLE| Auteur &gt; VOUS</v>
      </c>
      <c r="D60" s="35">
        <f>D54</f>
        <v>4</v>
      </c>
      <c r="E60" s="34" t="str">
        <f>E54</f>
        <v>couverts</v>
      </c>
      <c r="F60" s="36" t="str">
        <f>F54</f>
        <v>Recette mère ► Ballotine de pintade</v>
      </c>
      <c r="G60" s="105"/>
      <c r="H60" s="125"/>
      <c r="I60" s="107" t="str">
        <f t="shared" si="14"/>
        <v/>
      </c>
      <c r="J60" s="108"/>
      <c r="K60" s="146"/>
      <c r="L60" s="148">
        <v>1</v>
      </c>
      <c r="M60" s="1102"/>
      <c r="N60" s="112">
        <f>IF(P72=0,0,(P60/P72)*O57*1000)</f>
        <v>0</v>
      </c>
      <c r="O60" s="122">
        <f>IF(P72=0, 0, (G60*L60)/(P72*O57))</f>
        <v>0</v>
      </c>
      <c r="P60" s="114">
        <f>IFERROR(_xlfn.LET(_xlpm.v,IFERROR(_xlfn.XLOOKUP(K60,G73:S73,G74:S74),_xlfn.XLOOKUP(K60,G75:S75,G76:S76)),_xlpm.v*J60*IF(ISBLANK(G60),1,G60)),0)</f>
        <v>0</v>
      </c>
      <c r="Q60" s="127">
        <f>IF(OR(ISBLANK(R53),R53=0),0,G60*R51*L60/R53)</f>
        <v>0</v>
      </c>
      <c r="R60" s="116">
        <f>IF(OR(ISBLANK(R53),R53=0),0,P60*L60*R51/R53)</f>
        <v>0</v>
      </c>
      <c r="S60" s="128" t="str">
        <f>_xlfn.LET(_xlpm.unite,SUBSTITUTE(TRIM(K60)," (s)",""),_xlpm.val,R60,_xlpm.estVol,COUNTIF(M73:S73,_xlpm.unite)+COUNTIF(M75:S75,_xlpm.unite)&gt;0,_xlpm.estPoids,COUNTIF(G73:L73,_xlpm.unite)+COUNTIF(G75:L75,_xlpm.unite)&gt;0,IF(_xlpm.estVol,IF(ROUND(_xlpm.val,3)&gt;=1,ROUND(_xlpm.val,3)&amp;"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60" s="120" t="str">
        <f t="shared" si="18"/>
        <v>►</v>
      </c>
      <c r="V60" s="34" t="str">
        <f>V54</f>
        <v>N NAME OF YOUR RECIPE | paste it — FAMILY|  Author &gt; YOU</v>
      </c>
      <c r="W60" s="35">
        <f>W54</f>
        <v>0.6</v>
      </c>
      <c r="X60" s="34" t="str">
        <f>X54</f>
        <v>kg</v>
      </c>
      <c r="Y60" s="36" t="str">
        <f>Y54</f>
        <v>Master recipe ► Guinea fowl ballotine</v>
      </c>
      <c r="Z60" s="105"/>
      <c r="AA60" s="125"/>
      <c r="AB60" s="107" t="str">
        <f t="shared" si="15"/>
        <v/>
      </c>
      <c r="AC60" s="108"/>
      <c r="AD60" s="146"/>
      <c r="AE60" s="148">
        <v>1</v>
      </c>
      <c r="AF60" s="1102"/>
      <c r="AG60" s="112">
        <f>IF(AI72=0,0,(AI60/AI72)*AH57*1000)</f>
        <v>0</v>
      </c>
      <c r="AH60" s="122">
        <f>IF(AI72=0, 0, (Z60*AE60)/(AI72*AH57))</f>
        <v>0</v>
      </c>
      <c r="AI60" s="114">
        <f>IFERROR(_xlfn.LET(_xlpm.v,IFERROR(_xlfn.XLOOKUP(AD60,Z73:AL73,Z74:AL74),_xlfn.XLOOKUP(AD60,Z75:AL75,Z76:AL76)),_xlpm.v*AC60*IF(ISBLANK(Z60),1,Z60)),0)</f>
        <v>0</v>
      </c>
      <c r="AJ60" s="127">
        <f>IF(OR(ISBLANK(AK53),AK53=0),0,Z60*AK51*AE60/AK53)</f>
        <v>0</v>
      </c>
      <c r="AK60" s="116">
        <f>IF(OR(ISBLANK(AK53),AK53=0),0,AI60*AE60*AK51/AK53)</f>
        <v>0</v>
      </c>
      <c r="AL60" s="128" t="str">
        <f>_xlfn.LET(_xlpm.unite,SUBSTITUTE(TRIM(AD60)," (s)",""),_xlpm.val,AK60,_xlpm.estVol,COUNTIF(AF73:AL73,_xlpm.unite)+COUNTIF(AF75:AL75,_xlpm.unite)&gt;0,_xlpm.estPoids,COUNTIF(Z73:AE73,_xlpm.unite)+COUNTIF(Z75:AE75,_xlpm.unite)&gt;0,IF(_xlpm.estVol,IF(ROUND(_xlpm.val,3)&gt;=1,ROUND(_xlpm.val,3)&amp;"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60" s="120" t="str">
        <f t="shared" si="19"/>
        <v>►</v>
      </c>
      <c r="AO60" s="34" t="str">
        <f>AO54</f>
        <v>N NOMBRE DE SU RECETA | pegue esto — FAMILIA| Autor &gt; USTED</v>
      </c>
      <c r="AP60" s="35">
        <f>AP54</f>
        <v>0.6</v>
      </c>
      <c r="AQ60" s="34" t="str">
        <f>AQ54</f>
        <v>kg</v>
      </c>
      <c r="AR60" s="36" t="str">
        <f>AR54</f>
        <v>Receta madre ► Ballotina de pintada</v>
      </c>
      <c r="AS60" s="105"/>
      <c r="AT60" s="125"/>
      <c r="AU60" s="107" t="str">
        <f t="shared" si="16"/>
        <v/>
      </c>
      <c r="AV60" s="108"/>
      <c r="AW60" s="146"/>
      <c r="AX60" s="148">
        <v>1</v>
      </c>
      <c r="AY60" s="1102"/>
      <c r="AZ60" s="112">
        <f>IF(BB72=0,0,(BB60/BB72)*BA57*1000)</f>
        <v>0</v>
      </c>
      <c r="BA60" s="122">
        <f>IF(BB72=0, 0, (AS60*AX60)/(BB72*BA57))</f>
        <v>0</v>
      </c>
      <c r="BB60" s="114">
        <f>IFERROR(_xlfn.LET(_xlpm.v,IFERROR(_xlfn.XLOOKUP(AW60,AS73:BE73,AS74:BE74),_xlfn.XLOOKUP(AW60,AS75:BE75,AS76:BE76)),_xlpm.v*AV60*IF(ISBLANK(AS60),1,AS60)),0)</f>
        <v>0</v>
      </c>
      <c r="BC60" s="127">
        <f>IF(OR(ISBLANK(BD53),BD53=0),0,AS60*BD51*AX60/BD53)</f>
        <v>0</v>
      </c>
      <c r="BD60" s="116">
        <f>IF(OR(ISBLANK(BD53),BD53=0),0,BB60*AX60*BD51/BD53)</f>
        <v>0</v>
      </c>
      <c r="BE60" s="128" t="str">
        <f>_xlfn.LET(_xlpm.unite,SUBSTITUTE(TRIM(AW60)," (s)",""),_xlpm.val,BD60,_xlpm.estVol,COUNTIF(AY73:BE73,_xlpm.unite)+COUNTIF(AY75:BE75,_xlpm.unite)&gt;0,_xlpm.estPoids,COUNTIF(AS73:AX73,_xlpm.unite)+COUNTIF(AS75:AX75,_xlpm.unite)&gt;0,IF(_xlpm.estVol,IF(ROUND(_xlpm.val,3)&gt;=1,ROUND(_xlpm.val,3)&amp;"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60" s="275"/>
      <c r="BH60" s="218"/>
      <c r="BI60" s="52"/>
      <c r="BJ60" s="52"/>
      <c r="BK60" s="52"/>
      <c r="BL60" s="52"/>
      <c r="BM60" s="53"/>
      <c r="BO60" s="275"/>
      <c r="BP60" s="218"/>
      <c r="BQ60" s="52"/>
      <c r="BR60" s="52"/>
      <c r="BS60" s="52"/>
      <c r="BT60" s="52"/>
      <c r="BU60" s="53"/>
      <c r="BW60" s="275"/>
      <c r="BX60" s="218"/>
      <c r="BY60" s="52"/>
      <c r="BZ60" s="52"/>
      <c r="CA60" s="52"/>
      <c r="CB60" s="52"/>
      <c r="CC60" s="53"/>
      <c r="CE60" s="3">
        <v>1</v>
      </c>
    </row>
    <row r="61" spans="2:83" ht="21" customHeight="1">
      <c r="B61" s="120" t="str">
        <f t="shared" si="17"/>
        <v>►</v>
      </c>
      <c r="C61" s="34" t="str">
        <f>C54</f>
        <v>N NOM DE VOTRE RECETTE | collez la--FAMILLE| Auteur &gt; VOUS</v>
      </c>
      <c r="D61" s="35">
        <f>D54</f>
        <v>4</v>
      </c>
      <c r="E61" s="34" t="str">
        <f>E54</f>
        <v>couverts</v>
      </c>
      <c r="F61" s="36" t="str">
        <f>F54</f>
        <v>Recette mère ► Ballotine de pintade</v>
      </c>
      <c r="G61" s="105"/>
      <c r="H61" s="125"/>
      <c r="I61" s="107" t="str">
        <f t="shared" si="14"/>
        <v/>
      </c>
      <c r="J61" s="108"/>
      <c r="K61" s="146"/>
      <c r="L61" s="148">
        <v>1</v>
      </c>
      <c r="M61" s="1102"/>
      <c r="N61" s="112">
        <f>IF(P72=0,0,(P61/P72)*O57*1000)</f>
        <v>0</v>
      </c>
      <c r="O61" s="122">
        <f>IF(P72=0, 0, (G61*L61)/(P72*O57))</f>
        <v>0</v>
      </c>
      <c r="P61" s="114">
        <f>IFERROR(_xlfn.LET(_xlpm.v,IFERROR(_xlfn.XLOOKUP(K61,G73:S73,G74:S74),_xlfn.XLOOKUP(K61,G75:S75,G76:S76)),_xlpm.v*J61*IF(ISBLANK(G61),1,G61)),0)</f>
        <v>0</v>
      </c>
      <c r="Q61" s="123">
        <f>IF(OR(ISBLANK(R53),R53=0),0,G61*R51*L61/R53)</f>
        <v>0</v>
      </c>
      <c r="R61" s="116">
        <f>IF(OR(ISBLANK(R53),R53=0),0,P61*L61*R51/R53)</f>
        <v>0</v>
      </c>
      <c r="S61" s="124" t="str">
        <f>_xlfn.LET(_xlpm.unite,SUBSTITUTE(TRIM(K61)," (s)",""),_xlpm.val,R61,_xlpm.estVol,COUNTIF(M73:S73,_xlpm.unite)+COUNTIF(M75:S75,_xlpm.unite)&gt;0,_xlpm.estPoids,COUNTIF(G73:L73,_xlpm.unite)+COUNTIF(G75:L75,_xlpm.unite)&gt;0,IF(_xlpm.estVol,IF(ROUND(_xlpm.val,3)&gt;=1,ROUND(_xlpm.val,3)&amp;"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61" s="120" t="str">
        <f t="shared" si="18"/>
        <v>►</v>
      </c>
      <c r="V61" s="34" t="str">
        <f>V54</f>
        <v>N NAME OF YOUR RECIPE | paste it — FAMILY|  Author &gt; YOU</v>
      </c>
      <c r="W61" s="35">
        <f>W54</f>
        <v>0.6</v>
      </c>
      <c r="X61" s="34" t="str">
        <f>X54</f>
        <v>kg</v>
      </c>
      <c r="Y61" s="36" t="str">
        <f>Y54</f>
        <v>Master recipe ► Guinea fowl ballotine</v>
      </c>
      <c r="Z61" s="105"/>
      <c r="AA61" s="125"/>
      <c r="AB61" s="107" t="str">
        <f t="shared" si="15"/>
        <v/>
      </c>
      <c r="AC61" s="108"/>
      <c r="AD61" s="146"/>
      <c r="AE61" s="148">
        <v>1</v>
      </c>
      <c r="AF61" s="1102"/>
      <c r="AG61" s="112">
        <f>IF(AI72=0,0,(AI61/AI72)*AH57*1000)</f>
        <v>0</v>
      </c>
      <c r="AH61" s="122">
        <f>IF(AI72=0, 0, (Z61*AE61)/(AI72*AH57))</f>
        <v>0</v>
      </c>
      <c r="AI61" s="114">
        <f>IFERROR(_xlfn.LET(_xlpm.v,IFERROR(_xlfn.XLOOKUP(AD61,Z73:AL73,Z74:AL74),_xlfn.XLOOKUP(AD61,Z75:AL75,Z76:AL76)),_xlpm.v*AC61*IF(ISBLANK(Z61),1,Z61)),0)</f>
        <v>0</v>
      </c>
      <c r="AJ61" s="123">
        <f>IF(OR(ISBLANK(AK53),AK53=0),0,Z61*AK51*AE61/AK53)</f>
        <v>0</v>
      </c>
      <c r="AK61" s="116">
        <f>IF(OR(ISBLANK(AK53),AK53=0),0,AI61*AE61*AK51/AK53)</f>
        <v>0</v>
      </c>
      <c r="AL61" s="124" t="str">
        <f>_xlfn.LET(_xlpm.unite,SUBSTITUTE(TRIM(AD61)," (s)",""),_xlpm.val,AK61,_xlpm.estVol,COUNTIF(AF73:AL73,_xlpm.unite)+COUNTIF(AF75:AL75,_xlpm.unite)&gt;0,_xlpm.estPoids,COUNTIF(Z73:AE73,_xlpm.unite)+COUNTIF(Z75:AE75,_xlpm.unite)&gt;0,IF(_xlpm.estVol,IF(ROUND(_xlpm.val,3)&gt;=1,ROUND(_xlpm.val,3)&amp;"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61" s="120" t="str">
        <f t="shared" si="19"/>
        <v>►</v>
      </c>
      <c r="AO61" s="34" t="str">
        <f>AO54</f>
        <v>N NOMBRE DE SU RECETA | pegue esto — FAMILIA| Autor &gt; USTED</v>
      </c>
      <c r="AP61" s="35">
        <f>AP54</f>
        <v>0.6</v>
      </c>
      <c r="AQ61" s="34" t="str">
        <f>AQ54</f>
        <v>kg</v>
      </c>
      <c r="AR61" s="36" t="str">
        <f>AR54</f>
        <v>Receta madre ► Ballotina de pintada</v>
      </c>
      <c r="AS61" s="105"/>
      <c r="AT61" s="125"/>
      <c r="AU61" s="107" t="str">
        <f t="shared" si="16"/>
        <v/>
      </c>
      <c r="AV61" s="108"/>
      <c r="AW61" s="146"/>
      <c r="AX61" s="148">
        <v>1</v>
      </c>
      <c r="AY61" s="1102"/>
      <c r="AZ61" s="112">
        <f>IF(BB72=0,0,(BB61/BB72)*BA57*1000)</f>
        <v>0</v>
      </c>
      <c r="BA61" s="122">
        <f>IF(BB72=0, 0, (AS61*AX61)/(BB72*BA57))</f>
        <v>0</v>
      </c>
      <c r="BB61" s="114">
        <f>IFERROR(_xlfn.LET(_xlpm.v,IFERROR(_xlfn.XLOOKUP(AW61,AS73:BE73,AS74:BE74),_xlfn.XLOOKUP(AW61,AS75:BE75,AS76:BE76)),_xlpm.v*AV61*IF(ISBLANK(AS61),1,AS61)),0)</f>
        <v>0</v>
      </c>
      <c r="BC61" s="123">
        <f>IF(OR(ISBLANK(BD53),BD53=0),0,AS61*BD51*AX61/BD53)</f>
        <v>0</v>
      </c>
      <c r="BD61" s="116">
        <f>IF(OR(ISBLANK(BD53),BD53=0),0,BB61*AX61*BD51/BD53)</f>
        <v>0</v>
      </c>
      <c r="BE61" s="124" t="str">
        <f>_xlfn.LET(_xlpm.unite,SUBSTITUTE(TRIM(AW61)," (s)",""),_xlpm.val,BD61,_xlpm.estVol,COUNTIF(AY73:BE73,_xlpm.unite)+COUNTIF(AY75:BE75,_xlpm.unite)&gt;0,_xlpm.estPoids,COUNTIF(AS73:AX73,_xlpm.unite)+COUNTIF(AS75:AX75,_xlpm.unite)&gt;0,IF(_xlpm.estVol,IF(ROUND(_xlpm.val,3)&gt;=1,ROUND(_xlpm.val,3)&amp;"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61" s="293" t="s">
        <v>80</v>
      </c>
      <c r="BH61" s="294" t="s">
        <v>81</v>
      </c>
      <c r="BI61" s="295"/>
      <c r="BJ61" s="1883" t="s">
        <v>82</v>
      </c>
      <c r="BK61" s="1877" t="s">
        <v>83</v>
      </c>
      <c r="BL61" s="1878" t="s">
        <v>84</v>
      </c>
      <c r="BM61" s="296" t="s">
        <v>85</v>
      </c>
      <c r="BO61" s="293" t="s">
        <v>80</v>
      </c>
      <c r="BP61" s="294" t="s">
        <v>81</v>
      </c>
      <c r="BQ61" s="295"/>
      <c r="BR61" s="1883" t="s">
        <v>237</v>
      </c>
      <c r="BS61" s="1877" t="s">
        <v>83</v>
      </c>
      <c r="BT61" s="1878" t="s">
        <v>84</v>
      </c>
      <c r="BU61" s="296" t="s">
        <v>85</v>
      </c>
      <c r="BW61" s="293" t="s">
        <v>80</v>
      </c>
      <c r="BX61" s="294" t="s">
        <v>81</v>
      </c>
      <c r="BY61" s="295"/>
      <c r="BZ61" s="1877" t="s">
        <v>238</v>
      </c>
      <c r="CA61" s="1877" t="s">
        <v>83</v>
      </c>
      <c r="CB61" s="1878" t="s">
        <v>84</v>
      </c>
      <c r="CC61" s="296" t="s">
        <v>85</v>
      </c>
      <c r="CE61" s="3">
        <v>1</v>
      </c>
    </row>
    <row r="62" spans="2:83" ht="21" customHeight="1">
      <c r="B62" s="120" t="str">
        <f t="shared" si="17"/>
        <v>►</v>
      </c>
      <c r="C62" s="34" t="str">
        <f>C54</f>
        <v>N NOM DE VOTRE RECETTE | collez la--FAMILLE| Auteur &gt; VOUS</v>
      </c>
      <c r="D62" s="35">
        <f>D54</f>
        <v>4</v>
      </c>
      <c r="E62" s="34" t="str">
        <f>E54</f>
        <v>couverts</v>
      </c>
      <c r="F62" s="36" t="str">
        <f>F54</f>
        <v>Recette mère ► Ballotine de pintade</v>
      </c>
      <c r="G62" s="105"/>
      <c r="H62" s="125"/>
      <c r="I62" s="107" t="str">
        <f t="shared" si="14"/>
        <v/>
      </c>
      <c r="J62" s="108"/>
      <c r="K62" s="146"/>
      <c r="L62" s="148">
        <v>1</v>
      </c>
      <c r="M62" s="1102"/>
      <c r="N62" s="112">
        <f>IF(P72=0,0,(P62/P72)*O57*1000)</f>
        <v>0</v>
      </c>
      <c r="O62" s="122">
        <f>IF(P72=0, 0, (G62*L62)/(P72*O57))</f>
        <v>0</v>
      </c>
      <c r="P62" s="114">
        <f>IFERROR(_xlfn.LET(_xlpm.v,IFERROR(_xlfn.XLOOKUP(K62,G73:S73,G74:S74),_xlfn.XLOOKUP(K62,G75:S75,G76:S76)),_xlpm.v*J62*IF(ISBLANK(G62),1,G62)),0)</f>
        <v>0</v>
      </c>
      <c r="Q62" s="127">
        <f>IF(OR(ISBLANK(R53),R53=0),0,G62*R51*L62/R53)</f>
        <v>0</v>
      </c>
      <c r="R62" s="116">
        <f>IF(OR(ISBLANK(R53),R53=0),0,P62*L62*R51/R53)</f>
        <v>0</v>
      </c>
      <c r="S62" s="128" t="str">
        <f>_xlfn.LET(_xlpm.unite,SUBSTITUTE(TRIM(K62)," (s)",""),_xlpm.val,R62,_xlpm.estVol,COUNTIF(M73:S73,_xlpm.unite)+COUNTIF(M75:S75,_xlpm.unite)&gt;0,_xlpm.estPoids,COUNTIF(G73:L73,_xlpm.unite)+COUNTIF(G75:L75,_xlpm.unite)&gt;0,IF(_xlpm.estVol,IF(ROUND(_xlpm.val,3)&gt;=1,ROUND(_xlpm.val,3)&amp;"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62" s="120" t="str">
        <f t="shared" si="18"/>
        <v>►</v>
      </c>
      <c r="V62" s="34" t="str">
        <f>V54</f>
        <v>N NAME OF YOUR RECIPE | paste it — FAMILY|  Author &gt; YOU</v>
      </c>
      <c r="W62" s="35">
        <f>W54</f>
        <v>0.6</v>
      </c>
      <c r="X62" s="34" t="str">
        <f>X54</f>
        <v>kg</v>
      </c>
      <c r="Y62" s="36" t="str">
        <f>Y54</f>
        <v>Master recipe ► Guinea fowl ballotine</v>
      </c>
      <c r="Z62" s="105"/>
      <c r="AA62" s="125"/>
      <c r="AB62" s="107" t="str">
        <f t="shared" si="15"/>
        <v/>
      </c>
      <c r="AC62" s="108"/>
      <c r="AD62" s="146"/>
      <c r="AE62" s="148">
        <v>1</v>
      </c>
      <c r="AF62" s="1102"/>
      <c r="AG62" s="112">
        <f>IF(AI72=0,0,(AI62/AI72)*AH57*1000)</f>
        <v>0</v>
      </c>
      <c r="AH62" s="122">
        <f>IF(AI72=0, 0, (Z62*AE62)/(AI72*AH57))</f>
        <v>0</v>
      </c>
      <c r="AI62" s="114">
        <f>IFERROR(_xlfn.LET(_xlpm.v,IFERROR(_xlfn.XLOOKUP(AD62,Z73:AL73,Z74:AL74),_xlfn.XLOOKUP(AD62,Z75:AL75,Z76:AL76)),_xlpm.v*AC62*IF(ISBLANK(Z62),1,Z62)),0)</f>
        <v>0</v>
      </c>
      <c r="AJ62" s="127">
        <f>IF(OR(ISBLANK(AK53),AK53=0),0,Z62*AK51*AE62/AK53)</f>
        <v>0</v>
      </c>
      <c r="AK62" s="116">
        <f>IF(OR(ISBLANK(AK53),AK53=0),0,AI62*AE62*AK51/AK53)</f>
        <v>0</v>
      </c>
      <c r="AL62" s="128" t="str">
        <f>_xlfn.LET(_xlpm.unite,SUBSTITUTE(TRIM(AD62)," (s)",""),_xlpm.val,AK62,_xlpm.estVol,COUNTIF(AF73:AL73,_xlpm.unite)+COUNTIF(AF75:AL75,_xlpm.unite)&gt;0,_xlpm.estPoids,COUNTIF(Z73:AE73,_xlpm.unite)+COUNTIF(Z75:AE75,_xlpm.unite)&gt;0,IF(_xlpm.estVol,IF(ROUND(_xlpm.val,3)&gt;=1,ROUND(_xlpm.val,3)&amp;"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62" s="120" t="str">
        <f t="shared" si="19"/>
        <v>►</v>
      </c>
      <c r="AO62" s="34" t="str">
        <f>AO54</f>
        <v>N NOMBRE DE SU RECETA | pegue esto — FAMILIA| Autor &gt; USTED</v>
      </c>
      <c r="AP62" s="35">
        <f>AP54</f>
        <v>0.6</v>
      </c>
      <c r="AQ62" s="34" t="str">
        <f>AQ54</f>
        <v>kg</v>
      </c>
      <c r="AR62" s="36" t="str">
        <f>AR54</f>
        <v>Receta madre ► Ballotina de pintada</v>
      </c>
      <c r="AS62" s="105"/>
      <c r="AT62" s="125"/>
      <c r="AU62" s="107" t="str">
        <f t="shared" si="16"/>
        <v/>
      </c>
      <c r="AV62" s="108"/>
      <c r="AW62" s="146"/>
      <c r="AX62" s="148">
        <v>1</v>
      </c>
      <c r="AY62" s="1102"/>
      <c r="AZ62" s="112">
        <f>IF(BB72=0,0,(BB62/BB72)*BA57*1000)</f>
        <v>0</v>
      </c>
      <c r="BA62" s="122">
        <f>IF(BB72=0, 0, (AS62*AX62)/(BB72*BA57))</f>
        <v>0</v>
      </c>
      <c r="BB62" s="114">
        <f>IFERROR(_xlfn.LET(_xlpm.v,IFERROR(_xlfn.XLOOKUP(AW62,AS73:BE73,AS74:BE74),_xlfn.XLOOKUP(AW62,AS75:BE75,AS76:BE76)),_xlpm.v*AV62*IF(ISBLANK(AS62),1,AS62)),0)</f>
        <v>0</v>
      </c>
      <c r="BC62" s="127">
        <f>IF(OR(ISBLANK(BD53),BD53=0),0,AS62*BD51*AX62/BD53)</f>
        <v>0</v>
      </c>
      <c r="BD62" s="116">
        <f>IF(OR(ISBLANK(BD53),BD53=0),0,BB62*AX62*BD51/BD53)</f>
        <v>0</v>
      </c>
      <c r="BE62" s="128" t="str">
        <f>_xlfn.LET(_xlpm.unite,SUBSTITUTE(TRIM(AW62)," (s)",""),_xlpm.val,BD62,_xlpm.estVol,COUNTIF(AY73:BE73,_xlpm.unite)+COUNTIF(AY75:BE75,_xlpm.unite)&gt;0,_xlpm.estPoids,COUNTIF(AS73:AX73,_xlpm.unite)+COUNTIF(AS75:AX75,_xlpm.unite)&gt;0,IF(_xlpm.estVol,IF(ROUND(_xlpm.val,3)&gt;=1,ROUND(_xlpm.val,3)&amp;"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62" s="297" t="s">
        <v>94</v>
      </c>
      <c r="BH62" s="100" t="s">
        <v>95</v>
      </c>
      <c r="BI62" s="101" t="s">
        <v>96</v>
      </c>
      <c r="BJ62" s="1741"/>
      <c r="BK62" s="1743"/>
      <c r="BL62" s="1745"/>
      <c r="BM62" s="298" t="s">
        <v>97</v>
      </c>
      <c r="BO62" s="297" t="s">
        <v>240</v>
      </c>
      <c r="BP62" s="100" t="s">
        <v>241</v>
      </c>
      <c r="BQ62" s="101" t="s">
        <v>96</v>
      </c>
      <c r="BR62" s="1741"/>
      <c r="BS62" s="1743"/>
      <c r="BT62" s="1745"/>
      <c r="BU62" s="298" t="s">
        <v>242</v>
      </c>
      <c r="BW62" s="299" t="s">
        <v>243</v>
      </c>
      <c r="BX62" s="300" t="s">
        <v>244</v>
      </c>
      <c r="BY62" s="101" t="s">
        <v>96</v>
      </c>
      <c r="BZ62" s="1743"/>
      <c r="CA62" s="1743"/>
      <c r="CB62" s="1745"/>
      <c r="CC62" s="298" t="s">
        <v>97</v>
      </c>
      <c r="CE62" s="3">
        <v>1</v>
      </c>
    </row>
    <row r="63" spans="2:83" ht="21" customHeight="1">
      <c r="B63" s="120" t="str">
        <f t="shared" si="17"/>
        <v>A</v>
      </c>
      <c r="C63" s="34" t="str">
        <f>C54</f>
        <v>N NOM DE VOTRE RECETTE | collez la--FAMILLE| Auteur &gt; VOUS</v>
      </c>
      <c r="D63" s="35">
        <f>D54</f>
        <v>4</v>
      </c>
      <c r="E63" s="34" t="str">
        <f>E54</f>
        <v>couverts</v>
      </c>
      <c r="F63" s="36" t="str">
        <f>F54</f>
        <v>Recette mère ► Ballotine de pintade</v>
      </c>
      <c r="G63" s="105"/>
      <c r="H63" s="125"/>
      <c r="I63" s="107" t="str">
        <f t="shared" si="14"/>
        <v/>
      </c>
      <c r="J63" s="108"/>
      <c r="K63" s="146"/>
      <c r="L63" s="148">
        <v>1</v>
      </c>
      <c r="M63" s="1102" t="s">
        <v>3420</v>
      </c>
      <c r="N63" s="112">
        <f>IF(P72=0,0,(P63/P72)*O57*1000)</f>
        <v>0</v>
      </c>
      <c r="O63" s="122">
        <f>IF(P72=0, 0, (G63*L63)/(P72*O57))</f>
        <v>0</v>
      </c>
      <c r="P63" s="114">
        <f>IFERROR(_xlfn.LET(_xlpm.v,IFERROR(_xlfn.XLOOKUP(K63,G73:S73,G74:S74),_xlfn.XLOOKUP(K63,G75:S75,G76:S76)),_xlpm.v*J63*IF(ISBLANK(G63),1,G63)),0)</f>
        <v>0</v>
      </c>
      <c r="Q63" s="123">
        <f>IF(OR(ISBLANK(R53),R53=0),0,G63*R51*L63/R53)</f>
        <v>0</v>
      </c>
      <c r="R63" s="116">
        <f>IF(OR(ISBLANK(R53),R53=0),0,P63*L63*R51/R53)</f>
        <v>0</v>
      </c>
      <c r="S63" s="124" t="str">
        <f>_xlfn.LET(_xlpm.unite,SUBSTITUTE(TRIM(K63)," (s)",""),_xlpm.val,R63,_xlpm.estVol,COUNTIF(M73:S73,_xlpm.unite)+COUNTIF(M75:S75,_xlpm.unite)&gt;0,_xlpm.estPoids,COUNTIF(G73:L73,_xlpm.unite)+COUNTIF(G75:L75,_xlpm.unite)&gt;0,IF(_xlpm.estVol,IF(ROUND(_xlpm.val,3)&gt;=1,ROUND(_xlpm.val,3)&amp;"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63" s="120" t="str">
        <f t="shared" si="18"/>
        <v>A</v>
      </c>
      <c r="V63" s="34" t="str">
        <f>V54</f>
        <v>N NAME OF YOUR RECIPE | paste it — FAMILY|  Author &gt; YOU</v>
      </c>
      <c r="W63" s="35">
        <f>W54</f>
        <v>0.6</v>
      </c>
      <c r="X63" s="34" t="str">
        <f>X54</f>
        <v>kg</v>
      </c>
      <c r="Y63" s="36" t="str">
        <f>Y54</f>
        <v>Master recipe ► Guinea fowl ballotine</v>
      </c>
      <c r="Z63" s="105"/>
      <c r="AA63" s="125"/>
      <c r="AB63" s="107" t="str">
        <f t="shared" si="15"/>
        <v/>
      </c>
      <c r="AC63" s="108"/>
      <c r="AD63" s="146"/>
      <c r="AE63" s="148">
        <v>1</v>
      </c>
      <c r="AF63" s="1102" t="s">
        <v>3425</v>
      </c>
      <c r="AG63" s="112">
        <f>IF(AI72=0,0,(AI63/AI72)*AH57*1000)</f>
        <v>0</v>
      </c>
      <c r="AH63" s="122">
        <f>IF(AI72=0, 0, (Z63*AE63)/(AI72*AH57))</f>
        <v>0</v>
      </c>
      <c r="AI63" s="114">
        <f>IFERROR(_xlfn.LET(_xlpm.v,IFERROR(_xlfn.XLOOKUP(AD63,Z73:AL73,Z74:AL74),_xlfn.XLOOKUP(AD63,Z75:AL75,Z76:AL76)),_xlpm.v*AC63*IF(ISBLANK(Z63),1,Z63)),0)</f>
        <v>0</v>
      </c>
      <c r="AJ63" s="123">
        <f>IF(OR(ISBLANK(AK53),AK53=0),0,Z63*AK51*AE63/AK53)</f>
        <v>0</v>
      </c>
      <c r="AK63" s="116">
        <f>IF(OR(ISBLANK(AK53),AK53=0),0,AI63*AE63*AK51/AK53)</f>
        <v>0</v>
      </c>
      <c r="AL63" s="124" t="str">
        <f>_xlfn.LET(_xlpm.unite,SUBSTITUTE(TRIM(AD63)," (s)",""),_xlpm.val,AK63,_xlpm.estVol,COUNTIF(AF73:AL73,_xlpm.unite)+COUNTIF(AF75:AL75,_xlpm.unite)&gt;0,_xlpm.estPoids,COUNTIF(Z73:AE73,_xlpm.unite)+COUNTIF(Z75:AE75,_xlpm.unite)&gt;0,IF(_xlpm.estVol,IF(ROUND(_xlpm.val,3)&gt;=1,ROUND(_xlpm.val,3)&amp;"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63" s="120" t="str">
        <f t="shared" si="19"/>
        <v>A</v>
      </c>
      <c r="AO63" s="34" t="str">
        <f>AO54</f>
        <v>N NOMBRE DE SU RECETA | pegue esto — FAMILIA| Autor &gt; USTED</v>
      </c>
      <c r="AP63" s="35">
        <f>AP54</f>
        <v>0.6</v>
      </c>
      <c r="AQ63" s="34" t="str">
        <f>AQ54</f>
        <v>kg</v>
      </c>
      <c r="AR63" s="36" t="str">
        <f>AR54</f>
        <v>Receta madre ► Ballotina de pintada</v>
      </c>
      <c r="AS63" s="105"/>
      <c r="AT63" s="125"/>
      <c r="AU63" s="107" t="str">
        <f t="shared" si="16"/>
        <v/>
      </c>
      <c r="AV63" s="108"/>
      <c r="AW63" s="146"/>
      <c r="AX63" s="148">
        <v>1</v>
      </c>
      <c r="AY63" s="1102" t="s">
        <v>3423</v>
      </c>
      <c r="AZ63" s="112">
        <f>IF(BB72=0,0,(BB63/BB72)*BA57*1000)</f>
        <v>0</v>
      </c>
      <c r="BA63" s="122">
        <f>IF(BB72=0, 0, (AS63*AX63)/(BB72*BA57))</f>
        <v>0</v>
      </c>
      <c r="BB63" s="114">
        <f>IFERROR(_xlfn.LET(_xlpm.v,IFERROR(_xlfn.XLOOKUP(AW63,AS73:BE73,AS74:BE74),_xlfn.XLOOKUP(AW63,AS75:BE75,AS76:BE76)),_xlpm.v*AV63*IF(ISBLANK(AS63),1,AS63)),0)</f>
        <v>0</v>
      </c>
      <c r="BC63" s="123">
        <f>IF(OR(ISBLANK(BD53),BD53=0),0,AS63*BD51*AX63/BD53)</f>
        <v>0</v>
      </c>
      <c r="BD63" s="116">
        <f>IF(OR(ISBLANK(BD53),BD53=0),0,BB63*AX63*BD51/BD53)</f>
        <v>0</v>
      </c>
      <c r="BE63" s="124" t="str">
        <f>_xlfn.LET(_xlpm.unite,SUBSTITUTE(TRIM(AW63)," (s)",""),_xlpm.val,BD63,_xlpm.estVol,COUNTIF(AY73:BE73,_xlpm.unite)+COUNTIF(AY75:BE75,_xlpm.unite)&gt;0,_xlpm.estPoids,COUNTIF(AS73:AX73,_xlpm.unite)+COUNTIF(AS75:AX75,_xlpm.unite)&gt;0,IF(_xlpm.estVol,IF(ROUND(_xlpm.val,3)&gt;=1,ROUND(_xlpm.val,3)&amp;"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63" s="301">
        <v>2</v>
      </c>
      <c r="BH63" s="106"/>
      <c r="BI63" s="107" t="s">
        <v>96</v>
      </c>
      <c r="BJ63" s="108">
        <v>1</v>
      </c>
      <c r="BK63" s="109" t="s">
        <v>99</v>
      </c>
      <c r="BL63" s="110">
        <v>1</v>
      </c>
      <c r="BM63" s="302" t="s">
        <v>100</v>
      </c>
      <c r="BO63" s="301">
        <v>2</v>
      </c>
      <c r="BP63" s="106"/>
      <c r="BQ63" s="107" t="s">
        <v>96</v>
      </c>
      <c r="BR63" s="108">
        <v>1</v>
      </c>
      <c r="BS63" s="109" t="s">
        <v>99</v>
      </c>
      <c r="BT63" s="110">
        <v>1</v>
      </c>
      <c r="BU63" s="302" t="s">
        <v>246</v>
      </c>
      <c r="BW63" s="301">
        <v>2</v>
      </c>
      <c r="BX63" s="106"/>
      <c r="BY63" s="107" t="s">
        <v>96</v>
      </c>
      <c r="BZ63" s="108">
        <v>1</v>
      </c>
      <c r="CA63" s="109" t="s">
        <v>99</v>
      </c>
      <c r="CB63" s="110">
        <v>1</v>
      </c>
      <c r="CC63" s="302" t="s">
        <v>247</v>
      </c>
      <c r="CE63" s="3">
        <v>1</v>
      </c>
    </row>
    <row r="64" spans="2:83" ht="21" customHeight="1">
      <c r="B64" s="120" t="str">
        <f t="shared" si="17"/>
        <v>►</v>
      </c>
      <c r="C64" s="34" t="str">
        <f>C54</f>
        <v>N NOM DE VOTRE RECETTE | collez la--FAMILLE| Auteur &gt; VOUS</v>
      </c>
      <c r="D64" s="35">
        <f>D54</f>
        <v>4</v>
      </c>
      <c r="E64" s="34" t="str">
        <f>E54</f>
        <v>couverts</v>
      </c>
      <c r="F64" s="36" t="str">
        <f>F54</f>
        <v>Recette mère ► Ballotine de pintade</v>
      </c>
      <c r="G64" s="105"/>
      <c r="H64" s="125"/>
      <c r="I64" s="107" t="str">
        <f t="shared" si="14"/>
        <v/>
      </c>
      <c r="J64" s="108"/>
      <c r="K64" s="146"/>
      <c r="L64" s="148">
        <v>1</v>
      </c>
      <c r="M64" s="1102"/>
      <c r="N64" s="112">
        <f>IF(P72=0,0,(P64/P72)*O57*1000)</f>
        <v>0</v>
      </c>
      <c r="O64" s="122">
        <f>IF(P72=0, 0, (G64*L64)/(P72*O57))</f>
        <v>0</v>
      </c>
      <c r="P64" s="114">
        <f>IFERROR(_xlfn.LET(_xlpm.v,IFERROR(_xlfn.XLOOKUP(K64,G73:S73,G74:S74),_xlfn.XLOOKUP(K64,G75:S75,G76:S76)),_xlpm.v*J64*IF(ISBLANK(G64),1,G64)),0)</f>
        <v>0</v>
      </c>
      <c r="Q64" s="127">
        <f>IF(OR(ISBLANK(R53),R53=0),0,G64*R51*L64/R53)</f>
        <v>0</v>
      </c>
      <c r="R64" s="116">
        <f>IF(OR(ISBLANK(R53),R53=0),0,P64*L64*R51/R53)</f>
        <v>0</v>
      </c>
      <c r="S64" s="139" t="str">
        <f>_xlfn.LET(_xlpm.unite,SUBSTITUTE(TRIM(K64)," (s)",""),_xlpm.val,R64,_xlpm.estVol,COUNTIF(M73:S73,_xlpm.unite)+COUNTIF(M75:S75,_xlpm.unite)&gt;0,_xlpm.estPoids,COUNTIF(G73:L73,_xlpm.unite)+COUNTIF(G75:L75,_xlpm.unite)&gt;0,IF(_xlpm.estVol,IF(ROUND(_xlpm.val,3)&gt;=1,ROUND(_xlpm.val,3)&amp;"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T64">
        <f>600/150</f>
        <v>4</v>
      </c>
      <c r="U64" s="120" t="str">
        <f t="shared" si="18"/>
        <v>►</v>
      </c>
      <c r="V64" s="34" t="str">
        <f>V54</f>
        <v>N NAME OF YOUR RECIPE | paste it — FAMILY|  Author &gt; YOU</v>
      </c>
      <c r="W64" s="35">
        <f>W54</f>
        <v>0.6</v>
      </c>
      <c r="X64" s="34" t="str">
        <f>X54</f>
        <v>kg</v>
      </c>
      <c r="Y64" s="36" t="str">
        <f>Y54</f>
        <v>Master recipe ► Guinea fowl ballotine</v>
      </c>
      <c r="Z64" s="105"/>
      <c r="AA64" s="125"/>
      <c r="AB64" s="107" t="str">
        <f t="shared" si="15"/>
        <v/>
      </c>
      <c r="AC64" s="108"/>
      <c r="AD64" s="146"/>
      <c r="AE64" s="148">
        <v>1</v>
      </c>
      <c r="AF64" s="1102"/>
      <c r="AG64" s="112">
        <f>IF(AI72=0,0,(AI64/AI72)*AH57*1000)</f>
        <v>0</v>
      </c>
      <c r="AH64" s="122">
        <f>IF(AI72=0, 0, (Z64*AE64)/(AI72*AH57))</f>
        <v>0</v>
      </c>
      <c r="AI64" s="114">
        <f>IFERROR(_xlfn.LET(_xlpm.v,IFERROR(_xlfn.XLOOKUP(AD64,Z73:AL73,Z74:AL74),_xlfn.XLOOKUP(AD64,Z75:AL75,Z76:AL76)),_xlpm.v*AC64*IF(ISBLANK(Z64),1,Z64)),0)</f>
        <v>0</v>
      </c>
      <c r="AJ64" s="127">
        <f>IF(OR(ISBLANK(AK53),AK53=0),0,Z64*AK51*AE64/AK53)</f>
        <v>0</v>
      </c>
      <c r="AK64" s="116">
        <f>IF(OR(ISBLANK(AK53),AK53=0),0,AI64*AE64*AK51/AK53)</f>
        <v>0</v>
      </c>
      <c r="AL64" s="139" t="str">
        <f>_xlfn.LET(_xlpm.unite,SUBSTITUTE(TRIM(AD64)," (s)",""),_xlpm.val,AK64,_xlpm.estVol,COUNTIF(AF73:AL73,_xlpm.unite)+COUNTIF(AF75:AL75,_xlpm.unite)&gt;0,_xlpm.estPoids,COUNTIF(Z73:AE73,_xlpm.unite)+COUNTIF(Z75:AE75,_xlpm.unite)&gt;0,IF(_xlpm.estVol,IF(ROUND(_xlpm.val,3)&gt;=1,ROUND(_xlpm.val,3)&amp;"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64" s="120" t="str">
        <f t="shared" si="19"/>
        <v>►</v>
      </c>
      <c r="AO64" s="34" t="str">
        <f>AO54</f>
        <v>N NOMBRE DE SU RECETA | pegue esto — FAMILIA| Autor &gt; USTED</v>
      </c>
      <c r="AP64" s="35">
        <f>AP54</f>
        <v>0.6</v>
      </c>
      <c r="AQ64" s="34" t="str">
        <f>AQ54</f>
        <v>kg</v>
      </c>
      <c r="AR64" s="36" t="str">
        <f>AR54</f>
        <v>Receta madre ► Ballotina de pintada</v>
      </c>
      <c r="AS64" s="105"/>
      <c r="AT64" s="125"/>
      <c r="AU64" s="107" t="str">
        <f t="shared" si="16"/>
        <v/>
      </c>
      <c r="AV64" s="108"/>
      <c r="AW64" s="146"/>
      <c r="AX64" s="148">
        <v>1</v>
      </c>
      <c r="AY64" s="1102"/>
      <c r="AZ64" s="112">
        <f>IF(BB72=0,0,(BB64/BB72)*BA57*1000)</f>
        <v>0</v>
      </c>
      <c r="BA64" s="122">
        <f>IF(BB72=0, 0, (AS64*AX64)/(BB72*BA57))</f>
        <v>0</v>
      </c>
      <c r="BB64" s="114">
        <f>IFERROR(_xlfn.LET(_xlpm.v,IFERROR(_xlfn.XLOOKUP(AW64,AS73:BE73,AS74:BE74),_xlfn.XLOOKUP(AW64,AS75:BE75,AS76:BE76)),_xlpm.v*AV64*IF(ISBLANK(AS64),1,AS64)),0)</f>
        <v>0</v>
      </c>
      <c r="BC64" s="127">
        <f>IF(OR(ISBLANK(BD53),BD53=0),0,AS64*BD51*AX64/BD53)</f>
        <v>0</v>
      </c>
      <c r="BD64" s="116">
        <f>IF(OR(ISBLANK(BD53),BD53=0),0,BB64*AX64*BD51/BD53)</f>
        <v>0</v>
      </c>
      <c r="BE64" s="139" t="str">
        <f>_xlfn.LET(_xlpm.unite,SUBSTITUTE(TRIM(AW64)," (s)",""),_xlpm.val,BD64,_xlpm.estVol,COUNTIF(AY73:BE73,_xlpm.unite)+COUNTIF(AY75:BE75,_xlpm.unite)&gt;0,_xlpm.estPoids,COUNTIF(AS73:AX73,_xlpm.unite)+COUNTIF(AS75:AX75,_xlpm.unite)&gt;0,IF(_xlpm.estVol,IF(ROUND(_xlpm.val,3)&gt;=1,ROUND(_xlpm.val,3)&amp;"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64" s="301">
        <v>2</v>
      </c>
      <c r="BH64" s="106"/>
      <c r="BI64" s="107" t="s">
        <v>96</v>
      </c>
      <c r="BJ64" s="108">
        <v>10</v>
      </c>
      <c r="BK64" s="121" t="s">
        <v>102</v>
      </c>
      <c r="BL64" s="110">
        <v>1</v>
      </c>
      <c r="BM64" s="302" t="s">
        <v>103</v>
      </c>
      <c r="BO64" s="301">
        <v>2</v>
      </c>
      <c r="BP64" s="106"/>
      <c r="BQ64" s="107" t="s">
        <v>96</v>
      </c>
      <c r="BR64" s="108">
        <v>10</v>
      </c>
      <c r="BS64" s="121" t="s">
        <v>102</v>
      </c>
      <c r="BT64" s="110">
        <v>1</v>
      </c>
      <c r="BU64" s="302" t="s">
        <v>249</v>
      </c>
      <c r="BW64" s="301">
        <v>2</v>
      </c>
      <c r="BX64" s="106"/>
      <c r="BY64" s="107" t="s">
        <v>96</v>
      </c>
      <c r="BZ64" s="108">
        <v>10</v>
      </c>
      <c r="CA64" s="121" t="s">
        <v>102</v>
      </c>
      <c r="CB64" s="110">
        <v>1</v>
      </c>
      <c r="CC64" s="302" t="s">
        <v>250</v>
      </c>
      <c r="CE64" s="3">
        <v>1</v>
      </c>
    </row>
    <row r="65" spans="2:83" ht="21" customHeight="1">
      <c r="B65" s="120" t="str">
        <f t="shared" si="17"/>
        <v>►</v>
      </c>
      <c r="C65" s="34" t="str">
        <f>C54</f>
        <v>N NOM DE VOTRE RECETTE | collez la--FAMILLE| Auteur &gt; VOUS</v>
      </c>
      <c r="D65" s="35">
        <f>D54</f>
        <v>4</v>
      </c>
      <c r="E65" s="34" t="str">
        <f>E54</f>
        <v>couverts</v>
      </c>
      <c r="F65" s="36" t="str">
        <f>F54</f>
        <v>Recette mère ► Ballotine de pintade</v>
      </c>
      <c r="G65" s="105"/>
      <c r="H65" s="125"/>
      <c r="I65" s="107" t="str">
        <f t="shared" si="14"/>
        <v/>
      </c>
      <c r="J65" s="108"/>
      <c r="K65" s="146"/>
      <c r="L65" s="148">
        <v>1</v>
      </c>
      <c r="M65" s="1102"/>
      <c r="N65" s="112">
        <f>IF(P72=0,0,(P65/P72)*O57*1000)</f>
        <v>0</v>
      </c>
      <c r="O65" s="122">
        <f>IF(P72=0, 0, (G65*L65)/(P72*O57))</f>
        <v>0</v>
      </c>
      <c r="P65" s="114">
        <f>IFERROR(_xlfn.LET(_xlpm.v,IFERROR(_xlfn.XLOOKUP(K65,G73:S73,G74:S74),_xlfn.XLOOKUP(K65,G75:S75,G76:S76)),_xlpm.v*J65*IF(ISBLANK(G65),1,G65)),0)</f>
        <v>0</v>
      </c>
      <c r="Q65" s="123">
        <f>IF(OR(ISBLANK(R53),R53=0),0,G65*R51*L65/R53)</f>
        <v>0</v>
      </c>
      <c r="R65" s="116">
        <f>IF(OR(ISBLANK(R53),R53=0),0,P65*L65*R51/R53)</f>
        <v>0</v>
      </c>
      <c r="S65" s="124" t="str">
        <f>_xlfn.LET(_xlpm.unite,SUBSTITUTE(TRIM(K65)," (s)",""),_xlpm.val,R65,_xlpm.estVol,COUNTIF(M73:S73,_xlpm.unite)+COUNTIF(M75:S75,_xlpm.unite)&gt;0,_xlpm.estPoids,COUNTIF(G73:L73,_xlpm.unite)+COUNTIF(G75:L75,_xlpm.unite)&gt;0,IF(_xlpm.estVol,IF(ROUND(_xlpm.val,3)&gt;=1,ROUND(_xlpm.val,3)&amp;"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65" s="120" t="str">
        <f t="shared" si="18"/>
        <v>►</v>
      </c>
      <c r="V65" s="34" t="str">
        <f>V54</f>
        <v>N NAME OF YOUR RECIPE | paste it — FAMILY|  Author &gt; YOU</v>
      </c>
      <c r="W65" s="35">
        <f>W54</f>
        <v>0.6</v>
      </c>
      <c r="X65" s="34" t="str">
        <f>X54</f>
        <v>kg</v>
      </c>
      <c r="Y65" s="36" t="str">
        <f>Y54</f>
        <v>Master recipe ► Guinea fowl ballotine</v>
      </c>
      <c r="Z65" s="105"/>
      <c r="AA65" s="125"/>
      <c r="AB65" s="107" t="str">
        <f t="shared" si="15"/>
        <v/>
      </c>
      <c r="AC65" s="108"/>
      <c r="AD65" s="146"/>
      <c r="AE65" s="148">
        <v>1</v>
      </c>
      <c r="AF65" s="1102"/>
      <c r="AG65" s="112">
        <f>IF(AI72=0,0,(AI65/AI72)*AH57*1000)</f>
        <v>0</v>
      </c>
      <c r="AH65" s="122">
        <f>IF(AI72=0, 0, (Z65*AE65)/(AI72*AH57))</f>
        <v>0</v>
      </c>
      <c r="AI65" s="114">
        <f>IFERROR(_xlfn.LET(_xlpm.v,IFERROR(_xlfn.XLOOKUP(AD65,Z73:AL73,Z74:AL74),_xlfn.XLOOKUP(AD65,Z75:AL75,Z76:AL76)),_xlpm.v*AC65*IF(ISBLANK(Z65),1,Z65)),0)</f>
        <v>0</v>
      </c>
      <c r="AJ65" s="123">
        <f>IF(OR(ISBLANK(AK53),AK53=0),0,Z65*AK51*AE65/AK53)</f>
        <v>0</v>
      </c>
      <c r="AK65" s="116">
        <f>IF(OR(ISBLANK(AK53),AK53=0),0,AI65*AE65*AK51/AK53)</f>
        <v>0</v>
      </c>
      <c r="AL65" s="124" t="str">
        <f>_xlfn.LET(_xlpm.unite,SUBSTITUTE(TRIM(AD65)," (s)",""),_xlpm.val,AK65,_xlpm.estVol,COUNTIF(AF73:AL73,_xlpm.unite)+COUNTIF(AF75:AL75,_xlpm.unite)&gt;0,_xlpm.estPoids,COUNTIF(Z73:AE73,_xlpm.unite)+COUNTIF(Z75:AE75,_xlpm.unite)&gt;0,IF(_xlpm.estVol,IF(ROUND(_xlpm.val,3)&gt;=1,ROUND(_xlpm.val,3)&amp;"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65" s="120" t="str">
        <f t="shared" si="19"/>
        <v>►</v>
      </c>
      <c r="AO65" s="34" t="str">
        <f>AO54</f>
        <v>N NOMBRE DE SU RECETA | pegue esto — FAMILIA| Autor &gt; USTED</v>
      </c>
      <c r="AP65" s="35">
        <f>AP54</f>
        <v>0.6</v>
      </c>
      <c r="AQ65" s="34" t="str">
        <f>AQ54</f>
        <v>kg</v>
      </c>
      <c r="AR65" s="36" t="str">
        <f>AR54</f>
        <v>Receta madre ► Ballotina de pintada</v>
      </c>
      <c r="AS65" s="105"/>
      <c r="AT65" s="125"/>
      <c r="AU65" s="107" t="str">
        <f t="shared" si="16"/>
        <v/>
      </c>
      <c r="AV65" s="108"/>
      <c r="AW65" s="146"/>
      <c r="AX65" s="148">
        <v>1</v>
      </c>
      <c r="AY65" s="1102"/>
      <c r="AZ65" s="112">
        <f>IF(BB72=0,0,(BB65/BB72)*BA57*1000)</f>
        <v>0</v>
      </c>
      <c r="BA65" s="122">
        <f>IF(BB72=0, 0, (AS65*AX65)/(BB72*BA57))</f>
        <v>0</v>
      </c>
      <c r="BB65" s="114">
        <f>IFERROR(_xlfn.LET(_xlpm.v,IFERROR(_xlfn.XLOOKUP(AW65,AS73:BE73,AS74:BE74),_xlfn.XLOOKUP(AW65,AS75:BE75,AS76:BE76)),_xlpm.v*AV65*IF(ISBLANK(AS65),1,AS65)),0)</f>
        <v>0</v>
      </c>
      <c r="BC65" s="123">
        <f>IF(OR(ISBLANK(BD53),BD53=0),0,AS65*BD51*AX65/BD53)</f>
        <v>0</v>
      </c>
      <c r="BD65" s="116">
        <f>IF(OR(ISBLANK(BD53),BD53=0),0,BB65*AX65*BD51/BD53)</f>
        <v>0</v>
      </c>
      <c r="BE65" s="124" t="str">
        <f>_xlfn.LET(_xlpm.unite,SUBSTITUTE(TRIM(AW65)," (s)",""),_xlpm.val,BD65,_xlpm.estVol,COUNTIF(AY73:BE73,_xlpm.unite)+COUNTIF(AY75:BE75,_xlpm.unite)&gt;0,_xlpm.estPoids,COUNTIF(AS73:AX73,_xlpm.unite)+COUNTIF(AS75:AX75,_xlpm.unite)&gt;0,IF(_xlpm.estVol,IF(ROUND(_xlpm.val,3)&gt;=1,ROUND(_xlpm.val,3)&amp;"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65" s="51"/>
      <c r="BH65" s="52"/>
      <c r="BI65" s="52"/>
      <c r="BJ65" s="52"/>
      <c r="BK65" s="52"/>
      <c r="BL65" s="52"/>
      <c r="BM65" s="53"/>
      <c r="BO65" s="51"/>
      <c r="BP65" s="52"/>
      <c r="BQ65" s="52"/>
      <c r="BR65" s="52"/>
      <c r="BS65" s="52"/>
      <c r="BT65" s="52"/>
      <c r="BU65" s="53"/>
      <c r="BW65" s="51"/>
      <c r="BX65" s="52"/>
      <c r="BY65" s="52"/>
      <c r="BZ65" s="52"/>
      <c r="CA65" s="52"/>
      <c r="CB65" s="52"/>
      <c r="CC65" s="53"/>
      <c r="CE65" s="3">
        <v>1</v>
      </c>
    </row>
    <row r="66" spans="2:83" ht="21" customHeight="1">
      <c r="B66" s="120" t="str">
        <f t="shared" si="17"/>
        <v>►</v>
      </c>
      <c r="C66" s="34" t="str">
        <f>C54</f>
        <v>N NOM DE VOTRE RECETTE | collez la--FAMILLE| Auteur &gt; VOUS</v>
      </c>
      <c r="D66" s="35">
        <f>D54</f>
        <v>4</v>
      </c>
      <c r="E66" s="34" t="str">
        <f>E54</f>
        <v>couverts</v>
      </c>
      <c r="F66" s="36" t="str">
        <f>F54</f>
        <v>Recette mère ► Ballotine de pintade</v>
      </c>
      <c r="G66" s="105"/>
      <c r="H66" s="125"/>
      <c r="I66" s="107" t="str">
        <f t="shared" si="14"/>
        <v/>
      </c>
      <c r="J66" s="108"/>
      <c r="K66" s="146"/>
      <c r="L66" s="148">
        <v>1</v>
      </c>
      <c r="M66" s="1102"/>
      <c r="N66" s="112">
        <f>IF(P72=0,0,(P66/P72)*O57*1000)</f>
        <v>0</v>
      </c>
      <c r="O66" s="122">
        <f>IF(P72=0, 0, (G66*L66)/(P72*O57))</f>
        <v>0</v>
      </c>
      <c r="P66" s="114">
        <f>IFERROR(_xlfn.LET(_xlpm.v,IFERROR(_xlfn.XLOOKUP(K66,G73:S73,G74:S74),_xlfn.XLOOKUP(K66,G75:S75,G76:S76)),_xlpm.v*J66*IF(ISBLANK(G66),1,G66)),0)</f>
        <v>0</v>
      </c>
      <c r="Q66" s="127">
        <f>IF(OR(ISBLANK(R53),R53=0),0,G66*R51*L66/R53)</f>
        <v>0</v>
      </c>
      <c r="R66" s="116">
        <f>IF(OR(ISBLANK(R53),R53=0),0,P66*L66*R51/R53)</f>
        <v>0</v>
      </c>
      <c r="S66" s="139" t="str">
        <f>_xlfn.LET(_xlpm.unite,SUBSTITUTE(TRIM(K66)," (s)",""),_xlpm.val,R66,_xlpm.estVol,COUNTIF(M73:S73,_xlpm.unite)+COUNTIF(M75:S75,_xlpm.unite)&gt;0,_xlpm.estPoids,COUNTIF(G73:L73,_xlpm.unite)+COUNTIF(G75:L75,_xlpm.unite)&gt;0,IF(_xlpm.estVol,IF(ROUND(_xlpm.val,3)&gt;=1,ROUND(_xlpm.val,3)&amp;"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66" s="120" t="str">
        <f t="shared" si="18"/>
        <v>►</v>
      </c>
      <c r="V66" s="34" t="str">
        <f>V54</f>
        <v>N NAME OF YOUR RECIPE | paste it — FAMILY|  Author &gt; YOU</v>
      </c>
      <c r="W66" s="35">
        <f>W54</f>
        <v>0.6</v>
      </c>
      <c r="X66" s="34" t="str">
        <f>X54</f>
        <v>kg</v>
      </c>
      <c r="Y66" s="36" t="str">
        <f>Y54</f>
        <v>Master recipe ► Guinea fowl ballotine</v>
      </c>
      <c r="Z66" s="105"/>
      <c r="AA66" s="125"/>
      <c r="AB66" s="107" t="str">
        <f t="shared" si="15"/>
        <v/>
      </c>
      <c r="AC66" s="108"/>
      <c r="AD66" s="146"/>
      <c r="AE66" s="148">
        <v>1</v>
      </c>
      <c r="AF66" s="1102"/>
      <c r="AG66" s="112">
        <f>IF(AI72=0,0,(AI66/AI72)*AH57*1000)</f>
        <v>0</v>
      </c>
      <c r="AH66" s="122">
        <f>IF(AI72=0, 0, (Z66*AE66)/(AI72*AH57))</f>
        <v>0</v>
      </c>
      <c r="AI66" s="114">
        <f>IFERROR(_xlfn.LET(_xlpm.v,IFERROR(_xlfn.XLOOKUP(AD66,Z73:AL73,Z74:AL74),_xlfn.XLOOKUP(AD66,Z75:AL75,Z76:AL76)),_xlpm.v*AC66*IF(ISBLANK(Z66),1,Z66)),0)</f>
        <v>0</v>
      </c>
      <c r="AJ66" s="127">
        <f>IF(OR(ISBLANK(AK53),AK53=0),0,Z66*AK51*AE66/AK53)</f>
        <v>0</v>
      </c>
      <c r="AK66" s="116">
        <f>IF(OR(ISBLANK(AK53),AK53=0),0,AI66*AE66*AK51/AK53)</f>
        <v>0</v>
      </c>
      <c r="AL66" s="139" t="str">
        <f>_xlfn.LET(_xlpm.unite,SUBSTITUTE(TRIM(AD66)," (s)",""),_xlpm.val,AK66,_xlpm.estVol,COUNTIF(AF73:AL73,_xlpm.unite)+COUNTIF(AF75:AL75,_xlpm.unite)&gt;0,_xlpm.estPoids,COUNTIF(Z73:AE73,_xlpm.unite)+COUNTIF(Z75:AE75,_xlpm.unite)&gt;0,IF(_xlpm.estVol,IF(ROUND(_xlpm.val,3)&gt;=1,ROUND(_xlpm.val,3)&amp;"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66" s="120" t="str">
        <f t="shared" si="19"/>
        <v>►</v>
      </c>
      <c r="AO66" s="34" t="str">
        <f>AO54</f>
        <v>N NOMBRE DE SU RECETA | pegue esto — FAMILIA| Autor &gt; USTED</v>
      </c>
      <c r="AP66" s="35">
        <f>AP54</f>
        <v>0.6</v>
      </c>
      <c r="AQ66" s="34" t="str">
        <f>AQ54</f>
        <v>kg</v>
      </c>
      <c r="AR66" s="36" t="str">
        <f>AR54</f>
        <v>Receta madre ► Ballotina de pintada</v>
      </c>
      <c r="AS66" s="105"/>
      <c r="AT66" s="125"/>
      <c r="AU66" s="107" t="str">
        <f t="shared" si="16"/>
        <v/>
      </c>
      <c r="AV66" s="108"/>
      <c r="AW66" s="146"/>
      <c r="AX66" s="148">
        <v>1</v>
      </c>
      <c r="AY66" s="1102"/>
      <c r="AZ66" s="112">
        <f>IF(BB72=0,0,(BB66/BB72)*BA57*1000)</f>
        <v>0</v>
      </c>
      <c r="BA66" s="122">
        <f>IF(BB72=0, 0, (AS66*AX66)/(BB72*BA57))</f>
        <v>0</v>
      </c>
      <c r="BB66" s="114">
        <f>IFERROR(_xlfn.LET(_xlpm.v,IFERROR(_xlfn.XLOOKUP(AW66,AS73:BE73,AS74:BE74),_xlfn.XLOOKUP(AW66,AS75:BE75,AS76:BE76)),_xlpm.v*AV66*IF(ISBLANK(AS66),1,AS66)),0)</f>
        <v>0</v>
      </c>
      <c r="BC66" s="127">
        <f>IF(OR(ISBLANK(BD53),BD53=0),0,AS66*BD51*AX66/BD53)</f>
        <v>0</v>
      </c>
      <c r="BD66" s="116">
        <f>IF(OR(ISBLANK(BD53),BD53=0),0,BB66*AX66*BD51/BD53)</f>
        <v>0</v>
      </c>
      <c r="BE66" s="139" t="str">
        <f>_xlfn.LET(_xlpm.unite,SUBSTITUTE(TRIM(AW66)," (s)",""),_xlpm.val,BD66,_xlpm.estVol,COUNTIF(AY73:BE73,_xlpm.unite)+COUNTIF(AY75:BE75,_xlpm.unite)&gt;0,_xlpm.estPoids,COUNTIF(AS73:AX73,_xlpm.unite)+COUNTIF(AS75:AX75,_xlpm.unite)&gt;0,IF(_xlpm.estVol,IF(ROUND(_xlpm.val,3)&gt;=1,ROUND(_xlpm.val,3)&amp;"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66" s="304" t="s">
        <v>51</v>
      </c>
      <c r="BH66" s="97" t="s">
        <v>86</v>
      </c>
      <c r="BI66" s="1746" t="s">
        <v>87</v>
      </c>
      <c r="BJ66" s="1748" t="s">
        <v>86</v>
      </c>
      <c r="BK66" s="1750" t="s">
        <v>88</v>
      </c>
      <c r="BL66" s="1879" t="s">
        <v>89</v>
      </c>
      <c r="BM66" s="305"/>
      <c r="BO66" s="304" t="s">
        <v>159</v>
      </c>
      <c r="BP66" s="97" t="s">
        <v>253</v>
      </c>
      <c r="BQ66" s="1746" t="s">
        <v>254</v>
      </c>
      <c r="BR66" s="1748" t="s">
        <v>253</v>
      </c>
      <c r="BS66" s="1750" t="s">
        <v>255</v>
      </c>
      <c r="BT66" s="1879" t="s">
        <v>256</v>
      </c>
      <c r="BU66" s="305"/>
      <c r="BW66" s="304" t="s">
        <v>257</v>
      </c>
      <c r="BX66" s="97" t="s">
        <v>258</v>
      </c>
      <c r="BY66" s="1746" t="s">
        <v>259</v>
      </c>
      <c r="BZ66" s="1748" t="s">
        <v>258</v>
      </c>
      <c r="CA66" s="1750" t="s">
        <v>260</v>
      </c>
      <c r="CB66" s="1879" t="s">
        <v>261</v>
      </c>
      <c r="CC66" s="305"/>
      <c r="CE66" s="3">
        <v>1</v>
      </c>
    </row>
    <row r="67" spans="2:83" ht="21" customHeight="1">
      <c r="B67" s="120" t="str">
        <f t="shared" si="17"/>
        <v>►</v>
      </c>
      <c r="C67" s="34" t="str">
        <f>C54</f>
        <v>N NOM DE VOTRE RECETTE | collez la--FAMILLE| Auteur &gt; VOUS</v>
      </c>
      <c r="D67" s="35">
        <f>D54</f>
        <v>4</v>
      </c>
      <c r="E67" s="34" t="str">
        <f>E54</f>
        <v>couverts</v>
      </c>
      <c r="F67" s="36" t="str">
        <f>F54</f>
        <v>Recette mère ► Ballotine de pintade</v>
      </c>
      <c r="G67" s="105"/>
      <c r="H67" s="125"/>
      <c r="I67" s="107" t="str">
        <f t="shared" si="14"/>
        <v/>
      </c>
      <c r="J67" s="108"/>
      <c r="K67" s="146"/>
      <c r="L67" s="148">
        <v>1</v>
      </c>
      <c r="M67" s="1102"/>
      <c r="N67" s="112">
        <f>IF(P72=0,0,(P67/P72)*O57*1000)</f>
        <v>0</v>
      </c>
      <c r="O67" s="122">
        <f>IF(P72=0, 0, (G67*L67)/(P72*O57))</f>
        <v>0</v>
      </c>
      <c r="P67" s="114">
        <f>IFERROR(_xlfn.LET(_xlpm.v,IFERROR(_xlfn.XLOOKUP(K67,G73:S73,G74:S74),_xlfn.XLOOKUP(K67,G75:S75,G76:S76)),_xlpm.v*J67*IF(ISBLANK(G67),1,G67)),0)</f>
        <v>0</v>
      </c>
      <c r="Q67" s="123">
        <f>IF(OR(ISBLANK(R53),R53=0),0,G67*R51*L67/R53)</f>
        <v>0</v>
      </c>
      <c r="R67" s="116">
        <f>IF(OR(ISBLANK(R53),R53=0),0,P67*L67*R51/R53)</f>
        <v>0</v>
      </c>
      <c r="S67" s="124" t="str">
        <f>_xlfn.LET(_xlpm.unite,SUBSTITUTE(TRIM(K67)," (s)",""),_xlpm.val,R67,_xlpm.estVol,COUNTIF(M73:S73,_xlpm.unite)+COUNTIF(M75:S75,_xlpm.unite)&gt;0,_xlpm.estPoids,COUNTIF(G73:L73,_xlpm.unite)+COUNTIF(G75:L75,_xlpm.unite)&gt;0,IF(_xlpm.estVol,IF(ROUND(_xlpm.val,3)&gt;=1,ROUND(_xlpm.val,3)&amp;"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67" s="120" t="str">
        <f t="shared" si="18"/>
        <v>►</v>
      </c>
      <c r="V67" s="34" t="str">
        <f>V54</f>
        <v>N NAME OF YOUR RECIPE | paste it — FAMILY|  Author &gt; YOU</v>
      </c>
      <c r="W67" s="35">
        <f>W54</f>
        <v>0.6</v>
      </c>
      <c r="X67" s="34" t="str">
        <f>X54</f>
        <v>kg</v>
      </c>
      <c r="Y67" s="36" t="str">
        <f>Y54</f>
        <v>Master recipe ► Guinea fowl ballotine</v>
      </c>
      <c r="Z67" s="105"/>
      <c r="AA67" s="125"/>
      <c r="AB67" s="107" t="str">
        <f t="shared" si="15"/>
        <v/>
      </c>
      <c r="AC67" s="108"/>
      <c r="AD67" s="146"/>
      <c r="AE67" s="148">
        <v>1</v>
      </c>
      <c r="AF67" s="1102"/>
      <c r="AG67" s="112">
        <f>IF(AI72=0,0,(AI67/AI72)*AH57*1000)</f>
        <v>0</v>
      </c>
      <c r="AH67" s="122">
        <f>IF(AI72=0, 0, (Z67*AE67)/(AI72*AH57))</f>
        <v>0</v>
      </c>
      <c r="AI67" s="114">
        <f>IFERROR(_xlfn.LET(_xlpm.v,IFERROR(_xlfn.XLOOKUP(AD67,Z73:AL73,Z74:AL74),_xlfn.XLOOKUP(AD67,Z75:AL75,Z76:AL76)),_xlpm.v*AC67*IF(ISBLANK(Z67),1,Z67)),0)</f>
        <v>0</v>
      </c>
      <c r="AJ67" s="123">
        <f>IF(OR(ISBLANK(AK53),AK53=0),0,Z67*AK51*AE67/AK53)</f>
        <v>0</v>
      </c>
      <c r="AK67" s="116">
        <f>IF(OR(ISBLANK(AK53),AK53=0),0,AI67*AE67*AK51/AK53)</f>
        <v>0</v>
      </c>
      <c r="AL67" s="124" t="str">
        <f>_xlfn.LET(_xlpm.unite,SUBSTITUTE(TRIM(AD67)," (s)",""),_xlpm.val,AK67,_xlpm.estVol,COUNTIF(AF73:AL73,_xlpm.unite)+COUNTIF(AF75:AL75,_xlpm.unite)&gt;0,_xlpm.estPoids,COUNTIF(Z73:AE73,_xlpm.unite)+COUNTIF(Z75:AE75,_xlpm.unite)&gt;0,IF(_xlpm.estVol,IF(ROUND(_xlpm.val,3)&gt;=1,ROUND(_xlpm.val,3)&amp;"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67" s="120" t="str">
        <f t="shared" si="19"/>
        <v>►</v>
      </c>
      <c r="AO67" s="34" t="str">
        <f>AO54</f>
        <v>N NOMBRE DE SU RECETA | pegue esto — FAMILIA| Autor &gt; USTED</v>
      </c>
      <c r="AP67" s="35">
        <f>AP54</f>
        <v>0.6</v>
      </c>
      <c r="AQ67" s="34" t="str">
        <f>AQ54</f>
        <v>kg</v>
      </c>
      <c r="AR67" s="36" t="str">
        <f>AR54</f>
        <v>Receta madre ► Ballotina de pintada</v>
      </c>
      <c r="AS67" s="105"/>
      <c r="AT67" s="125"/>
      <c r="AU67" s="107" t="str">
        <f t="shared" si="16"/>
        <v/>
      </c>
      <c r="AV67" s="108"/>
      <c r="AW67" s="146"/>
      <c r="AX67" s="148">
        <v>1</v>
      </c>
      <c r="AY67" s="1102"/>
      <c r="AZ67" s="112">
        <f>IF(BB72=0,0,(BB67/BB72)*BA57*1000)</f>
        <v>0</v>
      </c>
      <c r="BA67" s="122">
        <f>IF(BB72=0, 0, (AS67*AX67)/(BB72*BA57))</f>
        <v>0</v>
      </c>
      <c r="BB67" s="114">
        <f>IFERROR(_xlfn.LET(_xlpm.v,IFERROR(_xlfn.XLOOKUP(AW67,AS73:BE73,AS74:BE74),_xlfn.XLOOKUP(AW67,AS75:BE75,AS76:BE76)),_xlpm.v*AV67*IF(ISBLANK(AS67),1,AS67)),0)</f>
        <v>0</v>
      </c>
      <c r="BC67" s="123">
        <f>IF(OR(ISBLANK(BD53),BD53=0),0,AS67*BD51*AX67/BD53)</f>
        <v>0</v>
      </c>
      <c r="BD67" s="116">
        <f>IF(OR(ISBLANK(BD53),BD53=0),0,BB67*AX67*BD51/BD53)</f>
        <v>0</v>
      </c>
      <c r="BE67" s="124" t="str">
        <f>_xlfn.LET(_xlpm.unite,SUBSTITUTE(TRIM(AW67)," (s)",""),_xlpm.val,BD67,_xlpm.estVol,COUNTIF(AY73:BE73,_xlpm.unite)+COUNTIF(AY75:BE75,_xlpm.unite)&gt;0,_xlpm.estPoids,COUNTIF(AS73:AX73,_xlpm.unite)+COUNTIF(AS75:AX75,_xlpm.unite)&gt;0,IF(_xlpm.estVol,IF(ROUND(_xlpm.val,3)&gt;=1,ROUND(_xlpm.val,3)&amp;"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67" s="306" t="s">
        <v>98</v>
      </c>
      <c r="BH67" s="104">
        <v>1</v>
      </c>
      <c r="BI67" s="1747"/>
      <c r="BJ67" s="1749"/>
      <c r="BK67" s="1751"/>
      <c r="BL67" s="1880"/>
      <c r="BM67" s="305"/>
      <c r="BO67" s="306" t="s">
        <v>98</v>
      </c>
      <c r="BP67" s="104">
        <v>1</v>
      </c>
      <c r="BQ67" s="1747"/>
      <c r="BR67" s="1749"/>
      <c r="BS67" s="1751"/>
      <c r="BT67" s="1880"/>
      <c r="BU67" s="305"/>
      <c r="BW67" s="306" t="s">
        <v>98</v>
      </c>
      <c r="BX67" s="104">
        <v>1</v>
      </c>
      <c r="BY67" s="1747"/>
      <c r="BZ67" s="1749"/>
      <c r="CA67" s="1751"/>
      <c r="CB67" s="1880"/>
      <c r="CC67" s="305"/>
      <c r="CE67" s="3">
        <v>1</v>
      </c>
    </row>
    <row r="68" spans="2:83" ht="21" customHeight="1">
      <c r="B68" s="120" t="str">
        <f t="shared" si="17"/>
        <v>►</v>
      </c>
      <c r="C68" s="34" t="str">
        <f>C54</f>
        <v>N NOM DE VOTRE RECETTE | collez la--FAMILLE| Auteur &gt; VOUS</v>
      </c>
      <c r="D68" s="35">
        <f>D54</f>
        <v>4</v>
      </c>
      <c r="E68" s="34" t="str">
        <f>E54</f>
        <v>couverts</v>
      </c>
      <c r="F68" s="36" t="str">
        <f>F54</f>
        <v>Recette mère ► Ballotine de pintade</v>
      </c>
      <c r="G68" s="105"/>
      <c r="H68" s="125"/>
      <c r="I68" s="107" t="str">
        <f t="shared" si="14"/>
        <v/>
      </c>
      <c r="J68" s="108"/>
      <c r="K68" s="146"/>
      <c r="L68" s="148">
        <v>1</v>
      </c>
      <c r="M68" s="1102"/>
      <c r="N68" s="112">
        <f>IF(P72=0,0,(P68/P72)*O57*1000)</f>
        <v>0</v>
      </c>
      <c r="O68" s="122">
        <f>IF(P72=0, 0, (G68*L68)/(P72*O57))</f>
        <v>0</v>
      </c>
      <c r="P68" s="114">
        <f>IFERROR(_xlfn.LET(_xlpm.v,IFERROR(_xlfn.XLOOKUP(K68,G73:S73,G74:S74),_xlfn.XLOOKUP(K68,G75:S75,G76:S76)),_xlpm.v*J68*IF(ISBLANK(G68),1,G68)),0)</f>
        <v>0</v>
      </c>
      <c r="Q68" s="127">
        <f>IF(OR(ISBLANK(R53),R53=0),0,G68*R51*L68/R53)</f>
        <v>0</v>
      </c>
      <c r="R68" s="116">
        <f>IF(OR(ISBLANK(R53),R53=0),0,P68*L68*R51/R53)</f>
        <v>0</v>
      </c>
      <c r="S68" s="147" t="str">
        <f>_xlfn.LET(_xlpm.unite,SUBSTITUTE(TRIM(K68)," (s)",""),_xlpm.val,R68,_xlpm.estVol,COUNTIF(M73:S73,_xlpm.unite)+COUNTIF(M75:S75,_xlpm.unite)&gt;0,_xlpm.estPoids,COUNTIF(G73:L73,_xlpm.unite)+COUNTIF(G75:L75,_xlpm.unite)&gt;0,IF(_xlpm.estVol,IF(ROUND(_xlpm.val,3)&gt;=1,ROUND(_xlpm.val,3)&amp;"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68" s="120" t="str">
        <f t="shared" si="18"/>
        <v>►</v>
      </c>
      <c r="V68" s="34" t="str">
        <f>V54</f>
        <v>N NAME OF YOUR RECIPE | paste it — FAMILY|  Author &gt; YOU</v>
      </c>
      <c r="W68" s="35">
        <f>W54</f>
        <v>0.6</v>
      </c>
      <c r="X68" s="34" t="str">
        <f>X54</f>
        <v>kg</v>
      </c>
      <c r="Y68" s="36" t="str">
        <f>Y54</f>
        <v>Master recipe ► Guinea fowl ballotine</v>
      </c>
      <c r="Z68" s="105"/>
      <c r="AA68" s="125"/>
      <c r="AB68" s="107" t="str">
        <f t="shared" si="15"/>
        <v/>
      </c>
      <c r="AC68" s="108"/>
      <c r="AD68" s="146"/>
      <c r="AE68" s="148">
        <v>1</v>
      </c>
      <c r="AF68" s="1102"/>
      <c r="AG68" s="112">
        <f>IF(AI72=0,0,(AI68/AI72)*AH57*1000)</f>
        <v>0</v>
      </c>
      <c r="AH68" s="122">
        <f>IF(AI72=0, 0, (Z68*AE68)/(AI72*AH57))</f>
        <v>0</v>
      </c>
      <c r="AI68" s="114">
        <f>IFERROR(_xlfn.LET(_xlpm.v,IFERROR(_xlfn.XLOOKUP(AD68,Z73:AL73,Z74:AL74),_xlfn.XLOOKUP(AD68,Z75:AL75,Z76:AL76)),_xlpm.v*AC68*IF(ISBLANK(Z68),1,Z68)),0)</f>
        <v>0</v>
      </c>
      <c r="AJ68" s="127">
        <f>IF(OR(ISBLANK(AK53),AK53=0),0,Z68*AK51*AE68/AK53)</f>
        <v>0</v>
      </c>
      <c r="AK68" s="116">
        <f>IF(OR(ISBLANK(AK53),AK53=0),0,AI68*AE68*AK51/AK53)</f>
        <v>0</v>
      </c>
      <c r="AL68" s="147" t="str">
        <f>_xlfn.LET(_xlpm.unite,SUBSTITUTE(TRIM(AD68)," (s)",""),_xlpm.val,AK68,_xlpm.estVol,COUNTIF(AF73:AL73,_xlpm.unite)+COUNTIF(AF75:AL75,_xlpm.unite)&gt;0,_xlpm.estPoids,COUNTIF(Z73:AE73,_xlpm.unite)+COUNTIF(Z75:AE75,_xlpm.unite)&gt;0,IF(_xlpm.estVol,IF(ROUND(_xlpm.val,3)&gt;=1,ROUND(_xlpm.val,3)&amp;"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68" s="120" t="str">
        <f t="shared" si="19"/>
        <v>►</v>
      </c>
      <c r="AO68" s="34" t="str">
        <f>AO54</f>
        <v>N NOMBRE DE SU RECETA | pegue esto — FAMILIA| Autor &gt; USTED</v>
      </c>
      <c r="AP68" s="35">
        <f>AP54</f>
        <v>0.6</v>
      </c>
      <c r="AQ68" s="34" t="str">
        <f>AQ54</f>
        <v>kg</v>
      </c>
      <c r="AR68" s="36" t="str">
        <f>AR54</f>
        <v>Receta madre ► Ballotina de pintada</v>
      </c>
      <c r="AS68" s="105"/>
      <c r="AT68" s="125"/>
      <c r="AU68" s="107" t="str">
        <f t="shared" si="16"/>
        <v/>
      </c>
      <c r="AV68" s="108"/>
      <c r="AW68" s="146"/>
      <c r="AX68" s="148">
        <v>1</v>
      </c>
      <c r="AY68" s="1102"/>
      <c r="AZ68" s="112">
        <f>IF(BB72=0,0,(BB68/BB72)*BA57*1000)</f>
        <v>0</v>
      </c>
      <c r="BA68" s="122">
        <f>IF(BB72=0, 0, (AS68*AX68)/(BB72*BA57))</f>
        <v>0</v>
      </c>
      <c r="BB68" s="114">
        <f>IFERROR(_xlfn.LET(_xlpm.v,IFERROR(_xlfn.XLOOKUP(AW68,AS73:BE73,AS74:BE74),_xlfn.XLOOKUP(AW68,AS75:BE75,AS76:BE76)),_xlpm.v*AV68*IF(ISBLANK(AS68),1,AS68)),0)</f>
        <v>0</v>
      </c>
      <c r="BC68" s="127">
        <f>IF(OR(ISBLANK(BD53),BD53=0),0,AS68*BD51*AX68/BD53)</f>
        <v>0</v>
      </c>
      <c r="BD68" s="116">
        <f>IF(OR(ISBLANK(BD53),BD53=0),0,BB68*AX68*BD51/BD53)</f>
        <v>0</v>
      </c>
      <c r="BE68" s="147" t="str">
        <f>_xlfn.LET(_xlpm.unite,SUBSTITUTE(TRIM(AW68)," (s)",""),_xlpm.val,BD68,_xlpm.estVol,COUNTIF(AY73:BE73,_xlpm.unite)+COUNTIF(AY75:BE75,_xlpm.unite)&gt;0,_xlpm.estPoids,COUNTIF(AS73:AX73,_xlpm.unite)+COUNTIF(AS75:AX75,_xlpm.unite)&gt;0,IF(_xlpm.estVol,IF(ROUND(_xlpm.val,3)&gt;=1,ROUND(_xlpm.val,3)&amp;"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68" s="307">
        <v>58.445353594389253</v>
      </c>
      <c r="BH68" s="113">
        <v>0.58445353594389249</v>
      </c>
      <c r="BI68" s="114">
        <v>0.2</v>
      </c>
      <c r="BJ68" s="115">
        <v>4</v>
      </c>
      <c r="BK68" s="116">
        <v>0.4</v>
      </c>
      <c r="BL68" s="308" t="s">
        <v>101</v>
      </c>
      <c r="BM68" s="305"/>
      <c r="BO68" s="307">
        <v>58.445353594389253</v>
      </c>
      <c r="BP68" s="113">
        <v>0.58445353594389249</v>
      </c>
      <c r="BQ68" s="114">
        <v>0.2</v>
      </c>
      <c r="BR68" s="115">
        <v>4</v>
      </c>
      <c r="BS68" s="116">
        <v>0.4</v>
      </c>
      <c r="BT68" s="308" t="s">
        <v>101</v>
      </c>
      <c r="BU68" s="305"/>
      <c r="BW68" s="307">
        <v>58.445353594389253</v>
      </c>
      <c r="BX68" s="113">
        <v>0.58445353594389249</v>
      </c>
      <c r="BY68" s="114">
        <v>0.2</v>
      </c>
      <c r="BZ68" s="115">
        <v>4</v>
      </c>
      <c r="CA68" s="116">
        <v>0.4</v>
      </c>
      <c r="CB68" s="308" t="s">
        <v>101</v>
      </c>
      <c r="CC68" s="305"/>
      <c r="CE68" s="3">
        <v>1</v>
      </c>
    </row>
    <row r="69" spans="2:83" ht="21" customHeight="1">
      <c r="B69" s="120" t="str">
        <f t="shared" si="17"/>
        <v>►</v>
      </c>
      <c r="C69" s="34" t="str">
        <f>C54</f>
        <v>N NOM DE VOTRE RECETTE | collez la--FAMILLE| Auteur &gt; VOUS</v>
      </c>
      <c r="D69" s="35">
        <f>D54</f>
        <v>4</v>
      </c>
      <c r="E69" s="34" t="str">
        <f>E54</f>
        <v>couverts</v>
      </c>
      <c r="F69" s="36" t="str">
        <f>F54</f>
        <v>Recette mère ► Ballotine de pintade</v>
      </c>
      <c r="G69" s="105"/>
      <c r="H69" s="125"/>
      <c r="I69" s="107" t="str">
        <f t="shared" si="14"/>
        <v/>
      </c>
      <c r="J69" s="108"/>
      <c r="K69" s="146"/>
      <c r="L69" s="148">
        <v>1</v>
      </c>
      <c r="M69" s="1102"/>
      <c r="N69" s="112">
        <f>IF(P72=0,0,(P69/P72)*O57*1000)</f>
        <v>0</v>
      </c>
      <c r="O69" s="122">
        <f>IF(P72=0, 0, (G69*L69)/(P72*O57))</f>
        <v>0</v>
      </c>
      <c r="P69" s="114">
        <f>IFERROR(_xlfn.LET(_xlpm.v,IFERROR(_xlfn.XLOOKUP(K69,G73:S73,G74:S74),_xlfn.XLOOKUP(K69,G75:S75,G76:S76)),_xlpm.v*J69*IF(ISBLANK(G69),1,G69)),0)</f>
        <v>0</v>
      </c>
      <c r="Q69" s="123">
        <f>IF(OR(ISBLANK(R53),R53=0),0,G69*R51*L69/R53)</f>
        <v>0</v>
      </c>
      <c r="R69" s="116">
        <f>IF(OR(ISBLANK(R53),R53=0),0,P69*L69*R51/R53)</f>
        <v>0</v>
      </c>
      <c r="S69" s="124" t="str">
        <f>_xlfn.LET(_xlpm.unite,SUBSTITUTE(TRIM(K69)," (s)",""),_xlpm.val,R69,_xlpm.estVol,COUNTIF(M73:S73,_xlpm.unite)+COUNTIF(M75:S75,_xlpm.unite)&gt;0,_xlpm.estPoids,COUNTIF(G73:L73,_xlpm.unite)+COUNTIF(G75:L75,_xlpm.unite)&gt;0,IF(_xlpm.estVol,IF(ROUND(_xlpm.val,3)&gt;=1,ROUND(_xlpm.val,3)&amp;"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69" s="120" t="str">
        <f t="shared" si="18"/>
        <v>►</v>
      </c>
      <c r="V69" s="34" t="str">
        <f>V54</f>
        <v>N NAME OF YOUR RECIPE | paste it — FAMILY|  Author &gt; YOU</v>
      </c>
      <c r="W69" s="35">
        <f>W54</f>
        <v>0.6</v>
      </c>
      <c r="X69" s="34" t="str">
        <f>X54</f>
        <v>kg</v>
      </c>
      <c r="Y69" s="36" t="str">
        <f>Y54</f>
        <v>Master recipe ► Guinea fowl ballotine</v>
      </c>
      <c r="Z69" s="105"/>
      <c r="AA69" s="125"/>
      <c r="AB69" s="107" t="str">
        <f t="shared" si="15"/>
        <v/>
      </c>
      <c r="AC69" s="108"/>
      <c r="AD69" s="146"/>
      <c r="AE69" s="148">
        <v>1</v>
      </c>
      <c r="AF69" s="1102"/>
      <c r="AG69" s="112">
        <f>IF(AI72=0,0,(AI69/AI72)*AH57*1000)</f>
        <v>0</v>
      </c>
      <c r="AH69" s="122">
        <f>IF(AI72=0, 0, (Z69*AE69)/(AI72*AH57))</f>
        <v>0</v>
      </c>
      <c r="AI69" s="114">
        <f>IFERROR(_xlfn.LET(_xlpm.v,IFERROR(_xlfn.XLOOKUP(AD69,Z73:AL73,Z74:AL74),_xlfn.XLOOKUP(AD69,Z75:AL75,Z76:AL76)),_xlpm.v*AC69*IF(ISBLANK(Z69),1,Z69)),0)</f>
        <v>0</v>
      </c>
      <c r="AJ69" s="123">
        <f>IF(OR(ISBLANK(AK53),AK53=0),0,Z69*AK51*AE69/AK53)</f>
        <v>0</v>
      </c>
      <c r="AK69" s="116">
        <f>IF(OR(ISBLANK(AK53),AK53=0),0,AI69*AE69*AK51/AK53)</f>
        <v>0</v>
      </c>
      <c r="AL69" s="124" t="str">
        <f>_xlfn.LET(_xlpm.unite,SUBSTITUTE(TRIM(AD69)," (s)",""),_xlpm.val,AK69,_xlpm.estVol,COUNTIF(AF73:AL73,_xlpm.unite)+COUNTIF(AF75:AL75,_xlpm.unite)&gt;0,_xlpm.estPoids,COUNTIF(Z73:AE73,_xlpm.unite)+COUNTIF(Z75:AE75,_xlpm.unite)&gt;0,IF(_xlpm.estVol,IF(ROUND(_xlpm.val,3)&gt;=1,ROUND(_xlpm.val,3)&amp;"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69" s="120" t="str">
        <f t="shared" si="19"/>
        <v>►</v>
      </c>
      <c r="AO69" s="34" t="str">
        <f>AO54</f>
        <v>N NOMBRE DE SU RECETA | pegue esto — FAMILIA| Autor &gt; USTED</v>
      </c>
      <c r="AP69" s="35">
        <f>AP54</f>
        <v>0.6</v>
      </c>
      <c r="AQ69" s="34" t="str">
        <f>AQ54</f>
        <v>kg</v>
      </c>
      <c r="AR69" s="36" t="str">
        <f>AR54</f>
        <v>Receta madre ► Ballotina de pintada</v>
      </c>
      <c r="AS69" s="105"/>
      <c r="AT69" s="125"/>
      <c r="AU69" s="107" t="str">
        <f t="shared" si="16"/>
        <v/>
      </c>
      <c r="AV69" s="108"/>
      <c r="AW69" s="146"/>
      <c r="AX69" s="148">
        <v>1</v>
      </c>
      <c r="AY69" s="1102"/>
      <c r="AZ69" s="112">
        <f>IF(BB72=0,0,(BB69/BB72)*BA57*1000)</f>
        <v>0</v>
      </c>
      <c r="BA69" s="122">
        <f>IF(BB72=0, 0, (AS69*AX69)/(BB72*BA57))</f>
        <v>0</v>
      </c>
      <c r="BB69" s="114">
        <f>IFERROR(_xlfn.LET(_xlpm.v,IFERROR(_xlfn.XLOOKUP(AW69,AS73:BE73,AS74:BE74),_xlfn.XLOOKUP(AW69,AS75:BE75,AS76:BE76)),_xlpm.v*AV69*IF(ISBLANK(AS69),1,AS69)),0)</f>
        <v>0</v>
      </c>
      <c r="BC69" s="123">
        <f>IF(OR(ISBLANK(BD53),BD53=0),0,AS69*BD51*AX69/BD53)</f>
        <v>0</v>
      </c>
      <c r="BD69" s="116">
        <f>IF(OR(ISBLANK(BD53),BD53=0),0,BB69*AX69*BD51/BD53)</f>
        <v>0</v>
      </c>
      <c r="BE69" s="124" t="str">
        <f>_xlfn.LET(_xlpm.unite,SUBSTITUTE(TRIM(AW69)," (s)",""),_xlpm.val,BD69,_xlpm.estVol,COUNTIF(AY73:BE73,_xlpm.unite)+COUNTIF(AY75:BE75,_xlpm.unite)&gt;0,_xlpm.estPoids,COUNTIF(AS73:AX73,_xlpm.unite)+COUNTIF(AS75:AX75,_xlpm.unite)&gt;0,IF(_xlpm.estVol,IF(ROUND(_xlpm.val,3)&gt;=1,ROUND(_xlpm.val,3)&amp;"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69" s="307">
        <v>5.8445353594389253</v>
      </c>
      <c r="BH69" s="122">
        <v>0.58445353594389249</v>
      </c>
      <c r="BI69" s="114">
        <v>0.02</v>
      </c>
      <c r="BJ69" s="123">
        <v>4</v>
      </c>
      <c r="BK69" s="116">
        <v>0.04</v>
      </c>
      <c r="BL69" s="309" t="s">
        <v>104</v>
      </c>
      <c r="BM69" s="305"/>
      <c r="BO69" s="307">
        <v>5.8445353594389253</v>
      </c>
      <c r="BP69" s="122">
        <v>0.58445353594389249</v>
      </c>
      <c r="BQ69" s="114">
        <v>0.02</v>
      </c>
      <c r="BR69" s="123">
        <v>4</v>
      </c>
      <c r="BS69" s="116">
        <v>0.04</v>
      </c>
      <c r="BT69" s="309" t="s">
        <v>104</v>
      </c>
      <c r="BU69" s="305"/>
      <c r="BW69" s="307">
        <v>5.8445353594389253</v>
      </c>
      <c r="BX69" s="122">
        <v>0.58445353594389249</v>
      </c>
      <c r="BY69" s="114">
        <v>0.02</v>
      </c>
      <c r="BZ69" s="123">
        <v>4</v>
      </c>
      <c r="CA69" s="116">
        <v>0.04</v>
      </c>
      <c r="CB69" s="309" t="s">
        <v>104</v>
      </c>
      <c r="CC69" s="305"/>
      <c r="CE69" s="3">
        <v>1</v>
      </c>
    </row>
    <row r="70" spans="2:83" ht="21" customHeight="1">
      <c r="B70" s="120" t="str">
        <f t="shared" si="17"/>
        <v>►</v>
      </c>
      <c r="C70" s="34" t="str">
        <f>C54</f>
        <v>N NOM DE VOTRE RECETTE | collez la--FAMILLE| Auteur &gt; VOUS</v>
      </c>
      <c r="D70" s="35">
        <f>D54</f>
        <v>4</v>
      </c>
      <c r="E70" s="34" t="str">
        <f>E54</f>
        <v>couverts</v>
      </c>
      <c r="F70" s="36" t="str">
        <f>F54</f>
        <v>Recette mère ► Ballotine de pintade</v>
      </c>
      <c r="G70" s="105"/>
      <c r="H70" s="125"/>
      <c r="I70" s="107" t="str">
        <f t="shared" si="14"/>
        <v/>
      </c>
      <c r="J70" s="108"/>
      <c r="K70" s="146"/>
      <c r="L70" s="148">
        <v>1</v>
      </c>
      <c r="M70" s="1102"/>
      <c r="N70" s="112">
        <f>IF(P72=0,0,(P70/P72)*O57*1000)</f>
        <v>0</v>
      </c>
      <c r="O70" s="122">
        <f>IF(P72=0, 0, (G70*L70)/(P72*O57))</f>
        <v>0</v>
      </c>
      <c r="P70" s="114">
        <f>IFERROR(_xlfn.LET(_xlpm.v,IFERROR(_xlfn.XLOOKUP(K70,G73:S73,G74:S74),_xlfn.XLOOKUP(K70,G75:S75,G76:S76)),_xlpm.v*J70*IF(ISBLANK(G70),1,G70)),0)</f>
        <v>0</v>
      </c>
      <c r="Q70" s="127">
        <f>IF(OR(ISBLANK(R53),R53=0),0,G70*R51*L70/R53)</f>
        <v>0</v>
      </c>
      <c r="R70" s="116">
        <f>IF(OR(ISBLANK(R53),R53=0),0,P70*L70*R51/R53)</f>
        <v>0</v>
      </c>
      <c r="S70" s="147" t="str">
        <f>_xlfn.LET(_xlpm.unite,SUBSTITUTE(TRIM(K70)," (s)",""),_xlpm.val,R70,_xlpm.estVol,COUNTIF(M73:S73,_xlpm.unite)+COUNTIF(M75:S75,_xlpm.unite)&gt;0,_xlpm.estPoids,COUNTIF(G73:L73,_xlpm.unite)+COUNTIF(G75:L75,_xlpm.unite)&gt;0,IF(_xlpm.estVol,IF(ROUND(_xlpm.val,3)&gt;=1,ROUND(_xlpm.val,3)&amp;"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70" s="120" t="str">
        <f t="shared" si="18"/>
        <v>►</v>
      </c>
      <c r="V70" s="34" t="str">
        <f>V54</f>
        <v>N NAME OF YOUR RECIPE | paste it — FAMILY|  Author &gt; YOU</v>
      </c>
      <c r="W70" s="35">
        <f>W54</f>
        <v>0.6</v>
      </c>
      <c r="X70" s="34" t="str">
        <f>X54</f>
        <v>kg</v>
      </c>
      <c r="Y70" s="36" t="str">
        <f>Y54</f>
        <v>Master recipe ► Guinea fowl ballotine</v>
      </c>
      <c r="Z70" s="105"/>
      <c r="AA70" s="125"/>
      <c r="AB70" s="107" t="str">
        <f t="shared" si="15"/>
        <v/>
      </c>
      <c r="AC70" s="108"/>
      <c r="AD70" s="146"/>
      <c r="AE70" s="148">
        <v>1</v>
      </c>
      <c r="AF70" s="1102"/>
      <c r="AG70" s="112">
        <f>IF(AI72=0,0,(AI70/AI72)*AH57*1000)</f>
        <v>0</v>
      </c>
      <c r="AH70" s="122">
        <f>IF(AI72=0, 0, (Z70*AE70)/(AI72*AH57))</f>
        <v>0</v>
      </c>
      <c r="AI70" s="114">
        <f>IFERROR(_xlfn.LET(_xlpm.v,IFERROR(_xlfn.XLOOKUP(AD70,Z73:AL73,Z74:AL74),_xlfn.XLOOKUP(AD70,Z75:AL75,Z76:AL76)),_xlpm.v*AC70*IF(ISBLANK(Z70),1,Z70)),0)</f>
        <v>0</v>
      </c>
      <c r="AJ70" s="127">
        <f>IF(OR(ISBLANK(AK53),AK53=0),0,Z70*AK51*AE70/AK53)</f>
        <v>0</v>
      </c>
      <c r="AK70" s="116">
        <f>IF(OR(ISBLANK(AK53),AK53=0),0,AI70*AE70*AK51/AK53)</f>
        <v>0</v>
      </c>
      <c r="AL70" s="147" t="str">
        <f>_xlfn.LET(_xlpm.unite,SUBSTITUTE(TRIM(AD70)," (s)",""),_xlpm.val,AK70,_xlpm.estVol,COUNTIF(AF73:AL73,_xlpm.unite)+COUNTIF(AF75:AL75,_xlpm.unite)&gt;0,_xlpm.estPoids,COUNTIF(Z73:AE73,_xlpm.unite)+COUNTIF(Z75:AE75,_xlpm.unite)&gt;0,IF(_xlpm.estVol,IF(ROUND(_xlpm.val,3)&gt;=1,ROUND(_xlpm.val,3)&amp;"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70" s="120" t="str">
        <f t="shared" si="19"/>
        <v>►</v>
      </c>
      <c r="AO70" s="34" t="str">
        <f>AO54</f>
        <v>N NOMBRE DE SU RECETA | pegue esto — FAMILIA| Autor &gt; USTED</v>
      </c>
      <c r="AP70" s="35">
        <f>AP54</f>
        <v>0.6</v>
      </c>
      <c r="AQ70" s="34" t="str">
        <f>AQ54</f>
        <v>kg</v>
      </c>
      <c r="AR70" s="36" t="str">
        <f>AR54</f>
        <v>Receta madre ► Ballotina de pintada</v>
      </c>
      <c r="AS70" s="105"/>
      <c r="AT70" s="125"/>
      <c r="AU70" s="107" t="str">
        <f t="shared" si="16"/>
        <v/>
      </c>
      <c r="AV70" s="108"/>
      <c r="AW70" s="146"/>
      <c r="AX70" s="148">
        <v>1</v>
      </c>
      <c r="AY70" s="1102"/>
      <c r="AZ70" s="112">
        <f>IF(BB72=0,0,(BB70/BB72)*BA57*1000)</f>
        <v>0</v>
      </c>
      <c r="BA70" s="122">
        <f>IF(BB72=0, 0, (AS70*AX70)/(BB72*BA57))</f>
        <v>0</v>
      </c>
      <c r="BB70" s="114">
        <f>IFERROR(_xlfn.LET(_xlpm.v,IFERROR(_xlfn.XLOOKUP(AW70,AS73:BE73,AS74:BE74),_xlfn.XLOOKUP(AW70,AS75:BE75,AS76:BE76)),_xlpm.v*AV70*IF(ISBLANK(AS70),1,AS70)),0)</f>
        <v>0</v>
      </c>
      <c r="BC70" s="127">
        <f>IF(OR(ISBLANK(BD53),BD53=0),0,AS70*BD51*AX70/BD53)</f>
        <v>0</v>
      </c>
      <c r="BD70" s="116">
        <f>IF(OR(ISBLANK(BD53),BD53=0),0,BB70*AX70*BD51/BD53)</f>
        <v>0</v>
      </c>
      <c r="BE70" s="147" t="str">
        <f>_xlfn.LET(_xlpm.unite,SUBSTITUTE(TRIM(AW70)," (s)",""),_xlpm.val,BD70,_xlpm.estVol,COUNTIF(AY73:BE73,_xlpm.unite)+COUNTIF(AY75:BE75,_xlpm.unite)&gt;0,_xlpm.estPoids,COUNTIF(AS73:AX73,_xlpm.unite)+COUNTIF(AS75:AX75,_xlpm.unite)&gt;0,IF(_xlpm.estVol,IF(ROUND(_xlpm.val,3)&gt;=1,ROUND(_xlpm.val,3)&amp;"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70" s="310"/>
      <c r="BH70" s="311"/>
      <c r="BI70" s="312" t="s">
        <v>266</v>
      </c>
      <c r="BJ70" s="313"/>
      <c r="BK70" s="314"/>
      <c r="BL70" s="311"/>
      <c r="BM70" s="305"/>
      <c r="BO70" s="310"/>
      <c r="BP70" s="311"/>
      <c r="BQ70" s="312" t="s">
        <v>267</v>
      </c>
      <c r="BR70" s="313"/>
      <c r="BS70" s="314"/>
      <c r="BT70" s="311"/>
      <c r="BU70" s="305"/>
      <c r="BW70" s="310"/>
      <c r="BX70" s="311"/>
      <c r="BY70" s="312" t="s">
        <v>268</v>
      </c>
      <c r="BZ70" s="313"/>
      <c r="CA70" s="314"/>
      <c r="CB70" s="311"/>
      <c r="CC70" s="305"/>
      <c r="CE70" s="3">
        <v>1</v>
      </c>
    </row>
    <row r="71" spans="2:83" ht="21" customHeight="1">
      <c r="B71" s="120" t="str">
        <f t="shared" si="17"/>
        <v>►</v>
      </c>
      <c r="C71" s="34" t="str">
        <f>C54</f>
        <v>N NOM DE VOTRE RECETTE | collez la--FAMILLE| Auteur &gt; VOUS</v>
      </c>
      <c r="D71" s="35">
        <f>D54</f>
        <v>4</v>
      </c>
      <c r="E71" s="34" t="str">
        <f>E54</f>
        <v>couverts</v>
      </c>
      <c r="F71" s="36" t="str">
        <f>F54</f>
        <v>Recette mère ► Ballotine de pintade</v>
      </c>
      <c r="G71" s="105"/>
      <c r="H71" s="125"/>
      <c r="I71" s="107" t="str">
        <f t="shared" si="14"/>
        <v/>
      </c>
      <c r="J71" s="108"/>
      <c r="K71" s="146"/>
      <c r="L71" s="148">
        <v>1</v>
      </c>
      <c r="M71" s="1102"/>
      <c r="N71" s="112">
        <f>IF(P72=0,0,(P71/P72)*O57*1000)</f>
        <v>0</v>
      </c>
      <c r="O71" s="122">
        <f>IF(P72=0, 0, (G71*L71)/(P72*O57))</f>
        <v>0</v>
      </c>
      <c r="P71" s="114">
        <f>IFERROR(_xlfn.LET(_xlpm.v,IFERROR(_xlfn.XLOOKUP(K71,G73:S73,G74:S74),_xlfn.XLOOKUP(K71,G75:S75,G76:S76)),_xlpm.v*J71*IF(ISBLANK(G71),1,G71)),0)</f>
        <v>0</v>
      </c>
      <c r="Q71" s="123">
        <f>IF(OR(ISBLANK(R53),R53=0),0,G71*R51*L71/R53)</f>
        <v>0</v>
      </c>
      <c r="R71" s="116">
        <f>IF(OR(ISBLANK(R53),R53=0),0,P71*L71*R51/R53)</f>
        <v>0</v>
      </c>
      <c r="S71" s="124" t="str">
        <f>_xlfn.LET(_xlpm.unite,SUBSTITUTE(TRIM(K71)," (s)",""),_xlpm.val,R71,_xlpm.estVol,COUNTIF(M73:S73,_xlpm.unite)+COUNTIF(M75:S75,_xlpm.unite)&gt;0,_xlpm.estPoids,COUNTIF(G73:L73,_xlpm.unite)+COUNTIF(G75:L75,_xlpm.unite)&gt;0,IF(_xlpm.estVol,IF(ROUND(_xlpm.val,3)&gt;=1,ROUND(_xlpm.val,3)&amp;" L",MAX(1,ROUND(_xlpm.val*100,0))&amp;" cl"),IF(_xlpm.estPoids,IF(ROUND(_xlpm.val,3)&gt;=1,ROUND(_xlpm.val,3)&amp;" Kg",MAX(1,ROUND(_xlpm.val*1000,0))&amp;" g"),"")))</f>
        <v/>
      </c>
      <c r="U71" s="120" t="str">
        <f t="shared" si="18"/>
        <v>►</v>
      </c>
      <c r="V71" s="34" t="str">
        <f>V54</f>
        <v>N NAME OF YOUR RECIPE | paste it — FAMILY|  Author &gt; YOU</v>
      </c>
      <c r="W71" s="35">
        <f>W54</f>
        <v>0.6</v>
      </c>
      <c r="X71" s="34" t="str">
        <f>X54</f>
        <v>kg</v>
      </c>
      <c r="Y71" s="36" t="str">
        <f>Y54</f>
        <v>Master recipe ► Guinea fowl ballotine</v>
      </c>
      <c r="Z71" s="105"/>
      <c r="AA71" s="125"/>
      <c r="AB71" s="107" t="str">
        <f t="shared" si="15"/>
        <v/>
      </c>
      <c r="AC71" s="108"/>
      <c r="AD71" s="146"/>
      <c r="AE71" s="148">
        <v>1</v>
      </c>
      <c r="AF71" s="1102"/>
      <c r="AG71" s="112">
        <f>IF(AI72=0,0,(AI71/AI72)*AH57*1000)</f>
        <v>0</v>
      </c>
      <c r="AH71" s="122">
        <f>IF(AI72=0, 0, (Z71*AE71)/(AI72*AH57))</f>
        <v>0</v>
      </c>
      <c r="AI71" s="114">
        <f>IFERROR(_xlfn.LET(_xlpm.v,IFERROR(_xlfn.XLOOKUP(AD71,Z73:AL73,Z74:AL74),_xlfn.XLOOKUP(AD71,Z75:AL75,Z76:AL76)),_xlpm.v*AC71*IF(ISBLANK(Z71),1,Z71)),0)</f>
        <v>0</v>
      </c>
      <c r="AJ71" s="123">
        <f>IF(OR(ISBLANK(AK53),AK53=0),0,Z71*AK51*AE71/AK53)</f>
        <v>0</v>
      </c>
      <c r="AK71" s="116">
        <f>IF(OR(ISBLANK(AK53),AK53=0),0,AI71*AE71*AK51/AK53)</f>
        <v>0</v>
      </c>
      <c r="AL71" s="124" t="str">
        <f>_xlfn.LET(_xlpm.unite,SUBSTITUTE(TRIM(AD71)," (s)",""),_xlpm.val,AK71,_xlpm.estVol,COUNTIF(AF73:AL73,_xlpm.unite)+COUNTIF(AF75:AL75,_xlpm.unite)&gt;0,_xlpm.estPoids,COUNTIF(Z73:AE73,_xlpm.unite)+COUNTIF(Z75:AE75,_xlpm.unite)&gt;0,IF(_xlpm.estVol,IF(ROUND(_xlpm.val,3)&gt;=1,ROUND(_xlpm.val,3)&amp;" L",MAX(1,ROUND(_xlpm.val*100,0))&amp;" cl"),IF(_xlpm.estPoids,IF(ROUND(_xlpm.val,3)&gt;=1,ROUND(_xlpm.val,3)&amp;" Kg",MAX(1,ROUND(_xlpm.val*1000,0))&amp;" g"),"")))</f>
        <v/>
      </c>
      <c r="AN71" s="120" t="str">
        <f t="shared" si="19"/>
        <v>►</v>
      </c>
      <c r="AO71" s="34" t="str">
        <f>AO54</f>
        <v>N NOMBRE DE SU RECETA | pegue esto — FAMILIA| Autor &gt; USTED</v>
      </c>
      <c r="AP71" s="35">
        <f>AP54</f>
        <v>0.6</v>
      </c>
      <c r="AQ71" s="34" t="str">
        <f>AQ54</f>
        <v>kg</v>
      </c>
      <c r="AR71" s="36" t="str">
        <f>AR54</f>
        <v>Receta madre ► Ballotina de pintada</v>
      </c>
      <c r="AS71" s="105"/>
      <c r="AT71" s="125"/>
      <c r="AU71" s="107" t="str">
        <f t="shared" si="16"/>
        <v/>
      </c>
      <c r="AV71" s="108"/>
      <c r="AW71" s="146"/>
      <c r="AX71" s="148">
        <v>1</v>
      </c>
      <c r="AY71" s="1102"/>
      <c r="AZ71" s="112">
        <f>IF(BB72=0,0,(BB71/BB72)*BA57*1000)</f>
        <v>0</v>
      </c>
      <c r="BA71" s="122">
        <f>IF(BB72=0, 0, (AS71*AX71)/(BB72*BA57))</f>
        <v>0</v>
      </c>
      <c r="BB71" s="114">
        <f>IFERROR(_xlfn.LET(_xlpm.v,IFERROR(_xlfn.XLOOKUP(AW71,AS73:BE73,AS74:BE74),_xlfn.XLOOKUP(AW71,AS75:BE75,AS76:BE76)),_xlpm.v*AV71*IF(ISBLANK(AS71),1,AS71)),0)</f>
        <v>0</v>
      </c>
      <c r="BC71" s="123">
        <f>IF(OR(ISBLANK(BD53),BD53=0),0,AS71*BD51*AX71/BD53)</f>
        <v>0</v>
      </c>
      <c r="BD71" s="116">
        <f>IF(OR(ISBLANK(BD53),BD53=0),0,BB71*AX71*BD51/BD53)</f>
        <v>0</v>
      </c>
      <c r="BE71" s="124" t="str">
        <f>_xlfn.LET(_xlpm.unite,SUBSTITUTE(TRIM(AW71)," (s)",""),_xlpm.val,BD71,_xlpm.estVol,COUNTIF(AY73:BE73,_xlpm.unite)+COUNTIF(AY75:BE75,_xlpm.unite)&gt;0,_xlpm.estPoids,COUNTIF(AS73:AX73,_xlpm.unite)+COUNTIF(AS75:AX75,_xlpm.unite)&gt;0,IF(_xlpm.estVol,IF(ROUND(_xlpm.val,3)&gt;=1,ROUND(_xlpm.val,3)&amp;" L",MAX(1,ROUND(_xlpm.val*100,0))&amp;" cl"),IF(_xlpm.estPoids,IF(ROUND(_xlpm.val,3)&gt;=1,ROUND(_xlpm.val,3)&amp;" Kg",MAX(1,ROUND(_xlpm.val*1000,0))&amp;" g"),"")))</f>
        <v/>
      </c>
      <c r="BG71" s="310"/>
      <c r="BH71" s="311"/>
      <c r="BI71" s="315" t="s">
        <v>270</v>
      </c>
      <c r="BJ71" s="313"/>
      <c r="BK71" s="314"/>
      <c r="BL71" s="311"/>
      <c r="BM71" s="305"/>
      <c r="BO71" s="310"/>
      <c r="BP71" s="311"/>
      <c r="BQ71" s="315" t="s">
        <v>270</v>
      </c>
      <c r="BR71" s="313"/>
      <c r="BS71" s="314"/>
      <c r="BT71" s="311"/>
      <c r="BU71" s="305"/>
      <c r="BW71" s="310"/>
      <c r="BX71" s="311"/>
      <c r="BY71" s="315" t="s">
        <v>270</v>
      </c>
      <c r="BZ71" s="313"/>
      <c r="CA71" s="314"/>
      <c r="CB71" s="311"/>
      <c r="CC71" s="305"/>
      <c r="CE71" s="3">
        <v>1</v>
      </c>
    </row>
    <row r="72" spans="2:83" ht="21" customHeight="1">
      <c r="B72" s="120" t="s">
        <v>11</v>
      </c>
      <c r="C72" s="34" t="str">
        <f>C54</f>
        <v>N NOM DE VOTRE RECETTE | collez la--FAMILLE| Auteur &gt; VOUS</v>
      </c>
      <c r="D72" s="35">
        <f>D54</f>
        <v>4</v>
      </c>
      <c r="E72" s="34" t="str">
        <f>E54</f>
        <v>couverts</v>
      </c>
      <c r="F72" s="36" t="str">
        <f>F54</f>
        <v>Recette mère ► Ballotine de pintade</v>
      </c>
      <c r="G72" s="154" t="s">
        <v>140</v>
      </c>
      <c r="H72" s="155"/>
      <c r="I72" s="155"/>
      <c r="J72" s="155"/>
      <c r="K72" s="155"/>
      <c r="L72" s="1112"/>
      <c r="M72" s="1113"/>
      <c r="N72" s="156"/>
      <c r="O72" s="156"/>
      <c r="P72" s="157">
        <f>SUM(P58:P71)</f>
        <v>0.60000000000000009</v>
      </c>
      <c r="Q72" s="158"/>
      <c r="R72" s="158" t="str">
        <f>"Total " &amp; R55&amp;" &gt;"</f>
        <v>Total Col.17 &gt;</v>
      </c>
      <c r="S72" s="1114">
        <f>SUM(R58:R71)</f>
        <v>3</v>
      </c>
      <c r="U72" s="120" t="s">
        <v>11</v>
      </c>
      <c r="V72" s="34" t="str">
        <f>V54</f>
        <v>N NAME OF YOUR RECIPE | paste it — FAMILY|  Author &gt; YOU</v>
      </c>
      <c r="W72" s="35">
        <f>W54</f>
        <v>0.6</v>
      </c>
      <c r="X72" s="34" t="str">
        <f>X54</f>
        <v>kg</v>
      </c>
      <c r="Y72" s="36" t="str">
        <f>Y54</f>
        <v>Master recipe ► Guinea fowl ballotine</v>
      </c>
      <c r="Z72" s="1086" t="s">
        <v>918</v>
      </c>
      <c r="AA72" s="635"/>
      <c r="AB72" s="635"/>
      <c r="AC72" s="635"/>
      <c r="AD72" s="635"/>
      <c r="AE72" s="1087"/>
      <c r="AF72" s="1088"/>
      <c r="AG72" s="1089"/>
      <c r="AH72" s="1089"/>
      <c r="AI72" s="1090">
        <f>SUM(AI58:AI71)</f>
        <v>0.60000000000000009</v>
      </c>
      <c r="AJ72" s="1091"/>
      <c r="AK72" s="1091" t="str">
        <f>"Total " &amp; AK55&amp;" &gt;"</f>
        <v>Total Col.17 &gt;</v>
      </c>
      <c r="AL72" s="1092">
        <f>SUM(AK58:AK71)</f>
        <v>30</v>
      </c>
      <c r="AN72" s="120" t="s">
        <v>11</v>
      </c>
      <c r="AO72" s="34" t="str">
        <f>AO54</f>
        <v>N NOMBRE DE SU RECETA | pegue esto — FAMILIA| Autor &gt; USTED</v>
      </c>
      <c r="AP72" s="35">
        <f>AP54</f>
        <v>0.6</v>
      </c>
      <c r="AQ72" s="34" t="str">
        <f>AQ54</f>
        <v>kg</v>
      </c>
      <c r="AR72" s="36" t="str">
        <f>AR54</f>
        <v>Receta madre ► Ballotina de pintada</v>
      </c>
      <c r="AS72" s="1086" t="s">
        <v>140</v>
      </c>
      <c r="AT72" s="635"/>
      <c r="AU72" s="635"/>
      <c r="AV72" s="635"/>
      <c r="AW72" s="635"/>
      <c r="AX72" s="1087"/>
      <c r="AY72" s="1088"/>
      <c r="AZ72" s="1089"/>
      <c r="BA72" s="1089"/>
      <c r="BB72" s="1090">
        <f>SUM(BB58:BB71)</f>
        <v>0.60000000000000009</v>
      </c>
      <c r="BC72" s="1091"/>
      <c r="BD72" s="1091" t="str">
        <f>"Total " &amp; BD55&amp;" &gt;"</f>
        <v>Total Col.17 &gt;</v>
      </c>
      <c r="BE72" s="1092">
        <f>SUM(BD58:BD71)</f>
        <v>30</v>
      </c>
      <c r="BG72" s="310"/>
      <c r="BH72" s="311"/>
      <c r="BI72" s="318"/>
      <c r="BJ72" s="313"/>
      <c r="BK72" s="314"/>
      <c r="BL72" s="319" t="s">
        <v>89</v>
      </c>
      <c r="BM72" s="305"/>
      <c r="BO72" s="310"/>
      <c r="BP72" s="311"/>
      <c r="BQ72" s="318"/>
      <c r="BR72" s="313"/>
      <c r="BS72" s="314"/>
      <c r="BT72" s="319" t="s">
        <v>256</v>
      </c>
      <c r="BU72" s="305"/>
      <c r="BW72" s="310"/>
      <c r="BX72" s="311"/>
      <c r="BY72" s="318"/>
      <c r="BZ72" s="313"/>
      <c r="CA72" s="314"/>
      <c r="CB72" s="319" t="s">
        <v>261</v>
      </c>
      <c r="CC72" s="305"/>
      <c r="CE72" s="3">
        <v>1</v>
      </c>
    </row>
    <row r="73" spans="2:83" ht="21" customHeight="1">
      <c r="B73" s="120" t="s">
        <v>16</v>
      </c>
      <c r="C73" s="34" t="str">
        <f>C54</f>
        <v>N NOM DE VOTRE RECETTE | collez la--FAMILLE| Auteur &gt; VOUS</v>
      </c>
      <c r="D73" s="35">
        <f>D54</f>
        <v>4</v>
      </c>
      <c r="E73" s="34" t="str">
        <f>E54</f>
        <v>couverts</v>
      </c>
      <c r="F73" s="36" t="str">
        <f>F54</f>
        <v>Recette mère ► Ballotine de pintade</v>
      </c>
      <c r="G73" s="165" t="s">
        <v>147</v>
      </c>
      <c r="H73" s="121" t="s">
        <v>102</v>
      </c>
      <c r="I73" s="166" t="s">
        <v>148</v>
      </c>
      <c r="J73" s="167" t="s">
        <v>149</v>
      </c>
      <c r="K73" s="135" t="s">
        <v>150</v>
      </c>
      <c r="L73" s="135" t="s">
        <v>111</v>
      </c>
      <c r="M73" s="109" t="s">
        <v>0</v>
      </c>
      <c r="N73" s="109" t="s">
        <v>99</v>
      </c>
      <c r="O73" s="109" t="s">
        <v>151</v>
      </c>
      <c r="P73" s="109" t="s">
        <v>152</v>
      </c>
      <c r="Q73" s="126" t="s">
        <v>106</v>
      </c>
      <c r="R73" s="126" t="s">
        <v>153</v>
      </c>
      <c r="S73" s="168" t="s">
        <v>154</v>
      </c>
      <c r="U73" s="120" t="s">
        <v>16</v>
      </c>
      <c r="V73" s="34" t="str">
        <f>V54</f>
        <v>N NAME OF YOUR RECIPE | paste it — FAMILY|  Author &gt; YOU</v>
      </c>
      <c r="W73" s="35">
        <f>W54</f>
        <v>0.6</v>
      </c>
      <c r="X73" s="34" t="str">
        <f>X54</f>
        <v>kg</v>
      </c>
      <c r="Y73" s="36" t="str">
        <f>Y54</f>
        <v>Master recipe ► Guinea fowl ballotine</v>
      </c>
      <c r="Z73" s="557" t="s">
        <v>147</v>
      </c>
      <c r="AA73" s="121" t="s">
        <v>102</v>
      </c>
      <c r="AB73" s="166" t="s">
        <v>1406</v>
      </c>
      <c r="AC73" s="135" t="s">
        <v>1399</v>
      </c>
      <c r="AD73" s="135" t="s">
        <v>1400</v>
      </c>
      <c r="AE73" s="135" t="s">
        <v>1401</v>
      </c>
      <c r="AF73" s="1034" t="s">
        <v>0</v>
      </c>
      <c r="AG73" s="109" t="s">
        <v>99</v>
      </c>
      <c r="AH73" s="109" t="s">
        <v>151</v>
      </c>
      <c r="AI73" s="1034" t="s">
        <v>152</v>
      </c>
      <c r="AJ73" s="126" t="s">
        <v>1402</v>
      </c>
      <c r="AK73" s="126" t="s">
        <v>1403</v>
      </c>
      <c r="AL73" s="126" t="s">
        <v>1404</v>
      </c>
      <c r="AN73" s="120" t="s">
        <v>16</v>
      </c>
      <c r="AO73" s="34" t="str">
        <f>AO54</f>
        <v>N NOMBRE DE SU RECETA | pegue esto — FAMILIA| Autor &gt; USTED</v>
      </c>
      <c r="AP73" s="35">
        <f>AP54</f>
        <v>0.6</v>
      </c>
      <c r="AQ73" s="34" t="str">
        <f>AQ54</f>
        <v>kg</v>
      </c>
      <c r="AR73" s="36" t="str">
        <f>AR54</f>
        <v>Receta madre ► Ballotina de pintada</v>
      </c>
      <c r="AS73" s="557" t="s">
        <v>147</v>
      </c>
      <c r="AT73" s="121" t="s">
        <v>102</v>
      </c>
      <c r="AU73" s="166" t="s">
        <v>1388</v>
      </c>
      <c r="AV73" s="135" t="s">
        <v>1380</v>
      </c>
      <c r="AW73" s="135" t="s">
        <v>1381</v>
      </c>
      <c r="AX73" s="135" t="s">
        <v>1382</v>
      </c>
      <c r="AY73" s="1034" t="s">
        <v>0</v>
      </c>
      <c r="AZ73" s="109" t="s">
        <v>99</v>
      </c>
      <c r="BA73" s="109" t="s">
        <v>151</v>
      </c>
      <c r="BB73" s="1034" t="s">
        <v>152</v>
      </c>
      <c r="BC73" s="126" t="s">
        <v>1383</v>
      </c>
      <c r="BD73" s="126" t="s">
        <v>1384</v>
      </c>
      <c r="BE73" s="126" t="s">
        <v>1385</v>
      </c>
      <c r="BG73" s="310"/>
      <c r="BH73" s="311"/>
      <c r="BI73" s="318"/>
      <c r="BJ73" s="313"/>
      <c r="BK73" s="1873" t="s">
        <v>271</v>
      </c>
      <c r="BL73" s="1873"/>
      <c r="BM73" s="1874"/>
      <c r="BO73" s="310"/>
      <c r="BP73" s="311"/>
      <c r="BQ73" s="318"/>
      <c r="BR73" s="313"/>
      <c r="BS73" s="1873" t="s">
        <v>271</v>
      </c>
      <c r="BT73" s="1873"/>
      <c r="BU73" s="1874"/>
      <c r="BW73" s="310"/>
      <c r="BX73" s="311"/>
      <c r="BY73" s="318"/>
      <c r="BZ73" s="313"/>
      <c r="CA73" s="1875" t="s">
        <v>271</v>
      </c>
      <c r="CB73" s="1875"/>
      <c r="CC73" s="1876"/>
      <c r="CE73" s="3">
        <v>1</v>
      </c>
    </row>
    <row r="74" spans="2:83" ht="21" customHeight="1">
      <c r="B74" s="120" t="s">
        <v>16</v>
      </c>
      <c r="C74" s="34" t="str">
        <f>C54</f>
        <v>N NOM DE VOTRE RECETTE | collez la--FAMILLE| Auteur &gt; VOUS</v>
      </c>
      <c r="D74" s="35">
        <f>D54</f>
        <v>4</v>
      </c>
      <c r="E74" s="34" t="str">
        <f>E54</f>
        <v>couverts</v>
      </c>
      <c r="F74" s="36" t="str">
        <f>F54</f>
        <v>Recette mère ► Ballotine de pintade</v>
      </c>
      <c r="G74" s="1093">
        <v>1</v>
      </c>
      <c r="H74" s="1094">
        <v>1E-3</v>
      </c>
      <c r="I74" s="1095">
        <v>0</v>
      </c>
      <c r="J74" s="1094">
        <v>0.25</v>
      </c>
      <c r="K74" s="1094">
        <v>0.33332999999999996</v>
      </c>
      <c r="L74" s="1094">
        <v>0.5</v>
      </c>
      <c r="M74" s="1096">
        <v>1</v>
      </c>
      <c r="N74" s="1096">
        <v>0.1</v>
      </c>
      <c r="O74" s="1096">
        <v>0.01</v>
      </c>
      <c r="P74" s="1096">
        <v>1E-3</v>
      </c>
      <c r="Q74" s="1096">
        <v>0.5</v>
      </c>
      <c r="R74" s="1096">
        <v>0.33300000000000002</v>
      </c>
      <c r="S74" s="1097">
        <v>0.2</v>
      </c>
      <c r="U74" s="120" t="s">
        <v>16</v>
      </c>
      <c r="V74" s="34" t="str">
        <f>V54</f>
        <v>N NAME OF YOUR RECIPE | paste it — FAMILY|  Author &gt; YOU</v>
      </c>
      <c r="W74" s="35">
        <f>W54</f>
        <v>0.6</v>
      </c>
      <c r="X74" s="34" t="str">
        <f>X54</f>
        <v>kg</v>
      </c>
      <c r="Y74" s="36" t="str">
        <f>Y54</f>
        <v>Master recipe ► Guinea fowl ballotine</v>
      </c>
      <c r="Z74" s="1093">
        <v>1</v>
      </c>
      <c r="AA74" s="1094">
        <v>1E-3</v>
      </c>
      <c r="AB74" s="1095">
        <v>0</v>
      </c>
      <c r="AC74" s="1094">
        <v>0.25</v>
      </c>
      <c r="AD74" s="1094">
        <v>0.33332999999999996</v>
      </c>
      <c r="AE74" s="1094">
        <v>0.5</v>
      </c>
      <c r="AF74" s="1096">
        <v>1</v>
      </c>
      <c r="AG74" s="1096">
        <v>0.1</v>
      </c>
      <c r="AH74" s="1096">
        <v>0.01</v>
      </c>
      <c r="AI74" s="1096">
        <v>1E-3</v>
      </c>
      <c r="AJ74" s="1096">
        <v>0.5</v>
      </c>
      <c r="AK74" s="1096">
        <v>0.33300000000000002</v>
      </c>
      <c r="AL74" s="1097">
        <v>0.2</v>
      </c>
      <c r="AN74" s="120" t="s">
        <v>16</v>
      </c>
      <c r="AO74" s="34" t="str">
        <f>AO54</f>
        <v>N NOMBRE DE SU RECETA | pegue esto — FAMILIA| Autor &gt; USTED</v>
      </c>
      <c r="AP74" s="35">
        <f>AP54</f>
        <v>0.6</v>
      </c>
      <c r="AQ74" s="34" t="str">
        <f>AQ54</f>
        <v>kg</v>
      </c>
      <c r="AR74" s="36" t="str">
        <f>AR54</f>
        <v>Receta madre ► Ballotina de pintada</v>
      </c>
      <c r="AS74" s="1093">
        <v>1</v>
      </c>
      <c r="AT74" s="1094">
        <v>1E-3</v>
      </c>
      <c r="AU74" s="1095">
        <v>0</v>
      </c>
      <c r="AV74" s="1094">
        <v>0.25</v>
      </c>
      <c r="AW74" s="1094">
        <v>0.33332999999999996</v>
      </c>
      <c r="AX74" s="1094">
        <v>0.5</v>
      </c>
      <c r="AY74" s="1096">
        <v>1</v>
      </c>
      <c r="AZ74" s="1096">
        <v>0.1</v>
      </c>
      <c r="BA74" s="1096">
        <v>0.01</v>
      </c>
      <c r="BB74" s="1096">
        <v>1E-3</v>
      </c>
      <c r="BC74" s="1096">
        <v>0.5</v>
      </c>
      <c r="BD74" s="1096">
        <v>0.33300000000000002</v>
      </c>
      <c r="BE74" s="1097">
        <v>0.2</v>
      </c>
      <c r="BG74" s="310"/>
      <c r="BH74" s="311"/>
      <c r="BI74" s="318"/>
      <c r="BJ74" s="313"/>
      <c r="BK74" s="1873"/>
      <c r="BL74" s="1873"/>
      <c r="BM74" s="1874"/>
      <c r="BO74" s="310"/>
      <c r="BP74" s="311"/>
      <c r="BQ74" s="318"/>
      <c r="BR74" s="313"/>
      <c r="BS74" s="1873"/>
      <c r="BT74" s="1873"/>
      <c r="BU74" s="1874"/>
      <c r="BW74" s="310"/>
      <c r="BX74" s="311"/>
      <c r="BY74" s="318"/>
      <c r="BZ74" s="313"/>
      <c r="CA74" s="1875"/>
      <c r="CB74" s="1875"/>
      <c r="CC74" s="1876"/>
      <c r="CE74" s="3">
        <v>1</v>
      </c>
    </row>
    <row r="75" spans="2:83" ht="21" customHeight="1">
      <c r="B75" s="120" t="s">
        <v>16</v>
      </c>
      <c r="C75" s="34" t="str">
        <f>C54</f>
        <v>N NOM DE VOTRE RECETTE | collez la--FAMILLE| Auteur &gt; VOUS</v>
      </c>
      <c r="D75" s="35">
        <f>D54</f>
        <v>4</v>
      </c>
      <c r="E75" s="34" t="str">
        <f>E54</f>
        <v>couverts</v>
      </c>
      <c r="F75" s="36" t="str">
        <f>F54</f>
        <v>Recette mère ► Ballotine de pintade</v>
      </c>
      <c r="G75" s="138" t="s">
        <v>162</v>
      </c>
      <c r="H75" s="138" t="s">
        <v>163</v>
      </c>
      <c r="I75" s="166" t="s">
        <v>148</v>
      </c>
      <c r="J75" s="138" t="s">
        <v>116</v>
      </c>
      <c r="K75" s="138" t="s">
        <v>164</v>
      </c>
      <c r="L75" s="138" t="s">
        <v>165</v>
      </c>
      <c r="M75" s="143" t="s">
        <v>121</v>
      </c>
      <c r="N75" s="178" t="s">
        <v>166</v>
      </c>
      <c r="O75" s="178" t="s">
        <v>167</v>
      </c>
      <c r="P75" s="126" t="s">
        <v>168</v>
      </c>
      <c r="Q75" s="126" t="s">
        <v>169</v>
      </c>
      <c r="R75" s="126" t="s">
        <v>107</v>
      </c>
      <c r="S75" s="179" t="s">
        <v>170</v>
      </c>
      <c r="U75" s="120" t="s">
        <v>16</v>
      </c>
      <c r="V75" s="34" t="str">
        <f>V54</f>
        <v>N NAME OF YOUR RECIPE | paste it — FAMILY|  Author &gt; YOU</v>
      </c>
      <c r="W75" s="35">
        <f>W54</f>
        <v>0.6</v>
      </c>
      <c r="X75" s="34" t="str">
        <f>X54</f>
        <v>kg</v>
      </c>
      <c r="Y75" s="36" t="str">
        <f>Y54</f>
        <v>Master recipe ► Guinea fowl ballotine</v>
      </c>
      <c r="Z75" s="138" t="s">
        <v>162</v>
      </c>
      <c r="AA75" s="138" t="s">
        <v>1405</v>
      </c>
      <c r="AB75" s="166" t="s">
        <v>1406</v>
      </c>
      <c r="AC75" s="138" t="s">
        <v>1407</v>
      </c>
      <c r="AD75" s="138" t="s">
        <v>1408</v>
      </c>
      <c r="AE75" s="138" t="s">
        <v>1428</v>
      </c>
      <c r="AF75" s="178" t="s">
        <v>1409</v>
      </c>
      <c r="AG75" s="178" t="s">
        <v>1410</v>
      </c>
      <c r="AH75" s="178" t="s">
        <v>1411</v>
      </c>
      <c r="AI75" s="126" t="s">
        <v>1412</v>
      </c>
      <c r="AJ75" s="126" t="s">
        <v>1413</v>
      </c>
      <c r="AK75" s="126" t="s">
        <v>1414</v>
      </c>
      <c r="AL75" s="1111" t="s">
        <v>1415</v>
      </c>
      <c r="AN75" s="120" t="s">
        <v>16</v>
      </c>
      <c r="AO75" s="34" t="str">
        <f>AO54</f>
        <v>N NOMBRE DE SU RECETA | pegue esto — FAMILIA| Autor &gt; USTED</v>
      </c>
      <c r="AP75" s="35">
        <f>AP54</f>
        <v>0.6</v>
      </c>
      <c r="AQ75" s="34" t="str">
        <f>AQ54</f>
        <v>kg</v>
      </c>
      <c r="AR75" s="36" t="str">
        <f>AR54</f>
        <v>Receta madre ► Ballotina de pintada</v>
      </c>
      <c r="AS75" s="138" t="s">
        <v>1386</v>
      </c>
      <c r="AT75" s="138" t="s">
        <v>1387</v>
      </c>
      <c r="AU75" s="166" t="s">
        <v>1388</v>
      </c>
      <c r="AV75" s="138" t="s">
        <v>1389</v>
      </c>
      <c r="AW75" s="138" t="s">
        <v>1390</v>
      </c>
      <c r="AX75" s="138" t="s">
        <v>1391</v>
      </c>
      <c r="AY75" s="143" t="s">
        <v>1392</v>
      </c>
      <c r="AZ75" s="178" t="s">
        <v>1393</v>
      </c>
      <c r="BA75" s="178" t="s">
        <v>1394</v>
      </c>
      <c r="BB75" s="126" t="s">
        <v>1395</v>
      </c>
      <c r="BC75" s="126" t="s">
        <v>1396</v>
      </c>
      <c r="BD75" s="126" t="s">
        <v>1397</v>
      </c>
      <c r="BE75" s="1111" t="s">
        <v>1398</v>
      </c>
      <c r="BG75" s="310"/>
      <c r="BH75" s="290"/>
      <c r="BI75" s="318"/>
      <c r="BJ75" s="313"/>
      <c r="BK75" s="1873"/>
      <c r="BL75" s="1873"/>
      <c r="BM75" s="1874"/>
      <c r="BO75" s="310"/>
      <c r="BP75" s="290"/>
      <c r="BQ75" s="318"/>
      <c r="BR75" s="313"/>
      <c r="BS75" s="1873"/>
      <c r="BT75" s="1873"/>
      <c r="BU75" s="1874"/>
      <c r="BW75" s="310"/>
      <c r="BX75" s="290"/>
      <c r="BY75" s="318"/>
      <c r="BZ75" s="313"/>
      <c r="CA75" s="1875"/>
      <c r="CB75" s="1875"/>
      <c r="CC75" s="1876"/>
      <c r="CE75" s="3">
        <v>1</v>
      </c>
    </row>
    <row r="76" spans="2:83" ht="21" customHeight="1">
      <c r="B76" s="120" t="s">
        <v>16</v>
      </c>
      <c r="C76" s="34" t="str">
        <f>C54</f>
        <v>N NOM DE VOTRE RECETTE | collez la--FAMILLE| Auteur &gt; VOUS</v>
      </c>
      <c r="D76" s="35">
        <f>D54</f>
        <v>4</v>
      </c>
      <c r="E76" s="34" t="str">
        <f>E54</f>
        <v>couverts</v>
      </c>
      <c r="F76" s="36" t="str">
        <f>F54</f>
        <v>Recette mère ► Ballotine de pintade</v>
      </c>
      <c r="G76" s="1093">
        <v>2.835E-2</v>
      </c>
      <c r="H76" s="1094">
        <v>0.13</v>
      </c>
      <c r="I76" s="1095">
        <v>0</v>
      </c>
      <c r="J76" s="1094">
        <v>0.2</v>
      </c>
      <c r="K76" s="1094">
        <v>0.23</v>
      </c>
      <c r="L76" s="1094">
        <v>0.22500000000000001</v>
      </c>
      <c r="M76" s="1096">
        <v>0.35</v>
      </c>
      <c r="N76" s="1096">
        <v>5.0000000000000001E-3</v>
      </c>
      <c r="O76" s="1096">
        <v>5.0000000000000001E-3</v>
      </c>
      <c r="P76" s="1096">
        <v>1.4999999999999999E-2</v>
      </c>
      <c r="Q76" s="1096">
        <v>0.1</v>
      </c>
      <c r="R76" s="1096">
        <v>0.22500000000000001</v>
      </c>
      <c r="S76" s="1097">
        <v>1E-3</v>
      </c>
      <c r="U76" s="120" t="s">
        <v>16</v>
      </c>
      <c r="V76" s="34" t="str">
        <f>V54</f>
        <v>N NAME OF YOUR RECIPE | paste it — FAMILY|  Author &gt; YOU</v>
      </c>
      <c r="W76" s="35">
        <f>W54</f>
        <v>0.6</v>
      </c>
      <c r="X76" s="34" t="str">
        <f>X54</f>
        <v>kg</v>
      </c>
      <c r="Y76" s="36" t="str">
        <f>Y54</f>
        <v>Master recipe ► Guinea fowl ballotine</v>
      </c>
      <c r="Z76" s="1098">
        <v>2.835E-2</v>
      </c>
      <c r="AA76" s="1099">
        <v>0.13</v>
      </c>
      <c r="AB76" s="1100">
        <v>0</v>
      </c>
      <c r="AC76" s="1099">
        <v>0.2</v>
      </c>
      <c r="AD76" s="1099">
        <v>0.23</v>
      </c>
      <c r="AE76" s="1099">
        <v>0.22500000000000001</v>
      </c>
      <c r="AF76" s="1096">
        <v>0.35</v>
      </c>
      <c r="AG76" s="1096">
        <v>5.0000000000000001E-3</v>
      </c>
      <c r="AH76" s="1096">
        <v>5.0000000000000001E-3</v>
      </c>
      <c r="AI76" s="1096">
        <v>1.4999999999999999E-2</v>
      </c>
      <c r="AJ76" s="1096">
        <v>0.1</v>
      </c>
      <c r="AK76" s="1096">
        <v>0.22500000000000001</v>
      </c>
      <c r="AL76" s="1097">
        <v>1E-3</v>
      </c>
      <c r="AN76" s="120" t="s">
        <v>16</v>
      </c>
      <c r="AO76" s="34" t="str">
        <f>AO54</f>
        <v>N NOMBRE DE SU RECETA | pegue esto — FAMILIA| Autor &gt; USTED</v>
      </c>
      <c r="AP76" s="35">
        <f>AP54</f>
        <v>0.6</v>
      </c>
      <c r="AQ76" s="34" t="str">
        <f>AQ54</f>
        <v>kg</v>
      </c>
      <c r="AR76" s="36" t="str">
        <f>AR54</f>
        <v>Receta madre ► Ballotina de pintada</v>
      </c>
      <c r="AS76" s="1098">
        <v>2.835E-2</v>
      </c>
      <c r="AT76" s="1099">
        <v>0.13</v>
      </c>
      <c r="AU76" s="1100">
        <v>0</v>
      </c>
      <c r="AV76" s="1099">
        <v>0.2</v>
      </c>
      <c r="AW76" s="1099">
        <v>0.23</v>
      </c>
      <c r="AX76" s="1099">
        <v>0.22500000000000001</v>
      </c>
      <c r="AY76" s="1096">
        <v>0.35</v>
      </c>
      <c r="AZ76" s="1096">
        <v>5.0000000000000001E-3</v>
      </c>
      <c r="BA76" s="1096">
        <v>5.0000000000000001E-3</v>
      </c>
      <c r="BB76" s="1096">
        <v>1.4999999999999999E-2</v>
      </c>
      <c r="BC76" s="1096">
        <v>0.1</v>
      </c>
      <c r="BD76" s="1096">
        <v>0.22500000000000001</v>
      </c>
      <c r="BE76" s="1097">
        <v>1E-3</v>
      </c>
      <c r="BG76" s="325"/>
      <c r="BH76" s="326" t="s">
        <v>96</v>
      </c>
      <c r="BI76" s="327" t="s">
        <v>273</v>
      </c>
      <c r="BJ76" s="328"/>
      <c r="BK76" s="52"/>
      <c r="BL76" s="52"/>
      <c r="BM76" s="53"/>
      <c r="BO76" s="325"/>
      <c r="BP76" s="326" t="s">
        <v>96</v>
      </c>
      <c r="BQ76" s="328"/>
      <c r="BR76" s="52"/>
      <c r="BS76" s="52"/>
      <c r="BT76" s="52"/>
      <c r="BU76" s="53"/>
      <c r="BW76" s="325"/>
      <c r="BX76" s="326" t="s">
        <v>96</v>
      </c>
      <c r="BY76" s="328"/>
      <c r="BZ76" s="52"/>
      <c r="CA76" s="52"/>
      <c r="CB76" s="52"/>
      <c r="CC76" s="53"/>
      <c r="CE76" s="3">
        <v>1</v>
      </c>
    </row>
    <row r="77" spans="2:83" ht="21" customHeight="1">
      <c r="B77" s="184" t="s">
        <v>11</v>
      </c>
      <c r="C77" s="185" t="str">
        <f>C54</f>
        <v>N NOM DE VOTRE RECETTE | collez la--FAMILLE| Auteur &gt; VOUS</v>
      </c>
      <c r="D77" s="185">
        <f>D54</f>
        <v>4</v>
      </c>
      <c r="E77" s="186" t="str">
        <f>E54</f>
        <v>couverts</v>
      </c>
      <c r="F77" s="187" t="str">
        <f>F54</f>
        <v>Recette mère ► Ballotine de pintade</v>
      </c>
      <c r="G77" s="188" t="str">
        <f t="shared" ref="G77:L77" si="20">G55</f>
        <v>Col.6</v>
      </c>
      <c r="H77" s="188" t="str">
        <f t="shared" si="20"/>
        <v>Col.7</v>
      </c>
      <c r="I77" s="188" t="str">
        <f t="shared" si="20"/>
        <v>Col.8</v>
      </c>
      <c r="J77" s="188" t="str">
        <f t="shared" si="20"/>
        <v>Col.9</v>
      </c>
      <c r="K77" s="188" t="str">
        <f t="shared" si="20"/>
        <v>Col.10</v>
      </c>
      <c r="L77" s="188" t="str">
        <f t="shared" si="20"/>
        <v>Col.11</v>
      </c>
      <c r="M77" s="189" t="s">
        <v>171</v>
      </c>
      <c r="N77" s="190"/>
      <c r="O77" s="190"/>
      <c r="P77" s="191"/>
      <c r="Q77" s="191"/>
      <c r="R77" s="192" t="s">
        <v>172</v>
      </c>
      <c r="S77" s="193" t="s">
        <v>173</v>
      </c>
      <c r="U77" s="184" t="s">
        <v>11</v>
      </c>
      <c r="V77" s="185" t="str">
        <f>V54</f>
        <v>N NAME OF YOUR RECIPE | paste it — FAMILY|  Author &gt; YOU</v>
      </c>
      <c r="W77" s="185">
        <f>W54</f>
        <v>0.6</v>
      </c>
      <c r="X77" s="186" t="str">
        <f>X54</f>
        <v>kg</v>
      </c>
      <c r="Y77" s="187" t="str">
        <f>Y54</f>
        <v>Master recipe ► Guinea fowl ballotine</v>
      </c>
      <c r="Z77" s="188" t="str">
        <f t="shared" ref="Z77:AE77" si="21">Z55</f>
        <v>Col.6</v>
      </c>
      <c r="AA77" s="188" t="str">
        <f t="shared" si="21"/>
        <v>Col.7</v>
      </c>
      <c r="AB77" s="188" t="str">
        <f t="shared" si="21"/>
        <v>Col.8</v>
      </c>
      <c r="AC77" s="188" t="str">
        <f t="shared" si="21"/>
        <v>Col.9</v>
      </c>
      <c r="AD77" s="188" t="str">
        <f t="shared" si="21"/>
        <v>Col.10</v>
      </c>
      <c r="AE77" s="188" t="str">
        <f t="shared" si="21"/>
        <v>Col.11</v>
      </c>
      <c r="AF77" s="189" t="s">
        <v>1416</v>
      </c>
      <c r="AG77" s="190"/>
      <c r="AH77" s="190"/>
      <c r="AI77" s="191"/>
      <c r="AJ77" s="191"/>
      <c r="AK77" s="1081" t="s">
        <v>919</v>
      </c>
      <c r="AL77" s="193" t="s">
        <v>173</v>
      </c>
      <c r="AN77" s="184" t="s">
        <v>11</v>
      </c>
      <c r="AO77" s="185" t="str">
        <f>AO54</f>
        <v>N NOMBRE DE SU RECETA | pegue esto — FAMILIA| Autor &gt; USTED</v>
      </c>
      <c r="AP77" s="185">
        <f>AP54</f>
        <v>0.6</v>
      </c>
      <c r="AQ77" s="186" t="str">
        <f>AQ54</f>
        <v>kg</v>
      </c>
      <c r="AR77" s="187" t="str">
        <f>AR54</f>
        <v>Receta madre ► Ballotina de pintada</v>
      </c>
      <c r="AS77" s="188" t="str">
        <f t="shared" ref="AS77:AX77" si="22">AS55</f>
        <v>Col.6</v>
      </c>
      <c r="AT77" s="188" t="str">
        <f t="shared" si="22"/>
        <v>Col.7</v>
      </c>
      <c r="AU77" s="188" t="str">
        <f t="shared" si="22"/>
        <v>Col.8</v>
      </c>
      <c r="AV77" s="188" t="str">
        <f t="shared" si="22"/>
        <v>Col.9</v>
      </c>
      <c r="AW77" s="188" t="str">
        <f t="shared" si="22"/>
        <v>Col.10</v>
      </c>
      <c r="AX77" s="188" t="str">
        <f t="shared" si="22"/>
        <v>Col.11</v>
      </c>
      <c r="AY77" s="189" t="s">
        <v>1379</v>
      </c>
      <c r="AZ77" s="190"/>
      <c r="BA77" s="190"/>
      <c r="BB77" s="191"/>
      <c r="BC77" s="191"/>
      <c r="BD77" s="1081" t="s">
        <v>944</v>
      </c>
      <c r="BE77" s="193" t="s">
        <v>173</v>
      </c>
      <c r="BG77" s="325"/>
      <c r="BH77" s="272" t="s">
        <v>275</v>
      </c>
      <c r="BI77" s="272"/>
      <c r="BJ77" s="329"/>
      <c r="BK77" s="52"/>
      <c r="BL77" s="52"/>
      <c r="BM77" s="53"/>
      <c r="BO77" s="325"/>
      <c r="BP77" s="272" t="s">
        <v>276</v>
      </c>
      <c r="BQ77" s="329"/>
      <c r="BR77" s="52"/>
      <c r="BS77" s="52"/>
      <c r="BT77" s="52"/>
      <c r="BU77" s="53"/>
      <c r="BW77" s="325"/>
      <c r="BX77" s="272" t="s">
        <v>277</v>
      </c>
      <c r="BY77" s="329"/>
      <c r="BZ77" s="52"/>
      <c r="CA77" s="52"/>
      <c r="CB77" s="52"/>
      <c r="CC77" s="53"/>
      <c r="CE77" s="3">
        <v>1</v>
      </c>
    </row>
    <row r="78" spans="2:83" ht="21" customHeight="1">
      <c r="B78" s="194" t="s">
        <v>11</v>
      </c>
      <c r="C78" s="195" t="str">
        <f>C54</f>
        <v>N NOM DE VOTRE RECETTE | collez la--FAMILLE| Auteur &gt; VOUS</v>
      </c>
      <c r="D78" s="195">
        <f>D54</f>
        <v>4</v>
      </c>
      <c r="E78" s="196" t="str">
        <f>E54</f>
        <v>couverts</v>
      </c>
      <c r="F78" s="197" t="str">
        <f>F54</f>
        <v>Recette mère ► Ballotine de pintade</v>
      </c>
      <c r="G78" s="198" t="s">
        <v>174</v>
      </c>
      <c r="H78" s="199" t="s">
        <v>175</v>
      </c>
      <c r="I78" s="200"/>
      <c r="J78" s="200"/>
      <c r="K78" s="200"/>
      <c r="L78" s="200"/>
      <c r="M78" s="200"/>
      <c r="N78" s="200"/>
      <c r="O78" s="201"/>
      <c r="P78" s="202"/>
      <c r="Q78" s="203"/>
      <c r="R78" s="204" t="s">
        <v>176</v>
      </c>
      <c r="S78" s="205" t="s">
        <v>173</v>
      </c>
      <c r="U78" s="194" t="s">
        <v>11</v>
      </c>
      <c r="V78" s="195" t="str">
        <f>V54</f>
        <v>N NAME OF YOUR RECIPE | paste it — FAMILY|  Author &gt; YOU</v>
      </c>
      <c r="W78" s="195">
        <f>W54</f>
        <v>0.6</v>
      </c>
      <c r="X78" s="196" t="str">
        <f>X54</f>
        <v>kg</v>
      </c>
      <c r="Y78" s="197" t="str">
        <f>Y54</f>
        <v>Master recipe ► Guinea fowl ballotine</v>
      </c>
      <c r="Z78" s="281" t="s">
        <v>769</v>
      </c>
      <c r="AA78" s="199" t="s">
        <v>920</v>
      </c>
      <c r="AB78" s="200"/>
      <c r="AC78" s="200"/>
      <c r="AD78" s="200"/>
      <c r="AE78" s="200"/>
      <c r="AF78" s="200"/>
      <c r="AG78" s="200"/>
      <c r="AH78" s="201"/>
      <c r="AI78" s="202"/>
      <c r="AJ78" s="203"/>
      <c r="AK78" s="204" t="s">
        <v>921</v>
      </c>
      <c r="AL78" s="205" t="s">
        <v>173</v>
      </c>
      <c r="AN78" s="194" t="s">
        <v>11</v>
      </c>
      <c r="AO78" s="195" t="str">
        <f>AO54</f>
        <v>N NOMBRE DE SU RECETA | pegue esto — FAMILIA| Autor &gt; USTED</v>
      </c>
      <c r="AP78" s="195">
        <f>AP54</f>
        <v>0.6</v>
      </c>
      <c r="AQ78" s="196" t="str">
        <f>AQ54</f>
        <v>kg</v>
      </c>
      <c r="AR78" s="197" t="str">
        <f>AR54</f>
        <v>Receta madre ► Ballotina de pintada</v>
      </c>
      <c r="AS78" s="281" t="s">
        <v>771</v>
      </c>
      <c r="AT78" s="199" t="s">
        <v>945</v>
      </c>
      <c r="AU78" s="200"/>
      <c r="AV78" s="200"/>
      <c r="AW78" s="200"/>
      <c r="AX78" s="200"/>
      <c r="AY78" s="200"/>
      <c r="AZ78" s="200"/>
      <c r="BA78" s="201"/>
      <c r="BB78" s="202"/>
      <c r="BC78" s="203"/>
      <c r="BD78" s="204" t="s">
        <v>946</v>
      </c>
      <c r="BE78" s="205" t="s">
        <v>173</v>
      </c>
      <c r="BG78" s="310"/>
      <c r="BH78" s="290"/>
      <c r="BI78" s="318"/>
      <c r="BJ78" s="313"/>
      <c r="BK78" s="332"/>
      <c r="BL78" s="332"/>
      <c r="BM78" s="333"/>
      <c r="BO78" s="310"/>
      <c r="BP78" s="290"/>
      <c r="BQ78" s="318"/>
      <c r="BR78" s="313"/>
      <c r="BS78" s="332"/>
      <c r="BT78" s="332"/>
      <c r="BU78" s="333"/>
      <c r="BW78" s="310"/>
      <c r="BX78" s="290"/>
      <c r="BY78" s="318"/>
      <c r="BZ78" s="313"/>
      <c r="CA78" s="334"/>
      <c r="CB78" s="334"/>
      <c r="CC78" s="335"/>
      <c r="CE78" s="3">
        <v>1</v>
      </c>
    </row>
    <row r="79" spans="2:83" ht="21" customHeight="1">
      <c r="B79" s="120" t="str">
        <f t="shared" ref="B79:B89" si="23">IF(OR(G79&lt;&gt;"",H79&lt;&gt; "",I79&lt;&gt;"",J79&lt;&gt;""),"A", "►")</f>
        <v>►</v>
      </c>
      <c r="C79" s="195" t="str">
        <f>C54</f>
        <v>N NOM DE VOTRE RECETTE | collez la--FAMILLE| Auteur &gt; VOUS</v>
      </c>
      <c r="D79" s="195">
        <f>D54</f>
        <v>4</v>
      </c>
      <c r="E79" s="196" t="str">
        <f>E54</f>
        <v>couverts</v>
      </c>
      <c r="F79" s="197" t="str">
        <f>F54</f>
        <v>Recette mère ► Ballotine de pintade</v>
      </c>
      <c r="G79" s="207"/>
      <c r="H79" s="208"/>
      <c r="I79" s="208"/>
      <c r="J79" s="208"/>
      <c r="K79" s="208"/>
      <c r="L79" s="208"/>
      <c r="M79" s="208"/>
      <c r="N79" s="208"/>
      <c r="O79" s="209"/>
      <c r="P79" s="9"/>
      <c r="Q79" s="9"/>
      <c r="R79" s="210" t="s">
        <v>180</v>
      </c>
      <c r="S79" s="211">
        <v>3.472222222222222E-3</v>
      </c>
      <c r="U79" s="120" t="str">
        <f t="shared" ref="U79:U89" si="24">IF(OR(Z79&lt;&gt;"",AA79&lt;&gt; "",AB79&lt;&gt;"",AC79&lt;&gt;""),"A", "►")</f>
        <v>►</v>
      </c>
      <c r="V79" s="195" t="str">
        <f>V54</f>
        <v>N NAME OF YOUR RECIPE | paste it — FAMILY|  Author &gt; YOU</v>
      </c>
      <c r="W79" s="195">
        <f>W54</f>
        <v>0.6</v>
      </c>
      <c r="X79" s="196" t="str">
        <f>X54</f>
        <v>kg</v>
      </c>
      <c r="Y79" s="197" t="str">
        <f>Y54</f>
        <v>Master recipe ► Guinea fowl ballotine</v>
      </c>
      <c r="Z79" s="207"/>
      <c r="AA79" s="208"/>
      <c r="AB79" s="208"/>
      <c r="AC79" s="208"/>
      <c r="AD79" s="208"/>
      <c r="AE79" s="208"/>
      <c r="AF79" s="208"/>
      <c r="AG79" s="208"/>
      <c r="AH79" s="209"/>
      <c r="AI79" s="9"/>
      <c r="AJ79" s="9"/>
      <c r="AK79" s="210" t="s">
        <v>693</v>
      </c>
      <c r="AL79" s="211">
        <v>3.472222222222222E-3</v>
      </c>
      <c r="AN79" s="120" t="str">
        <f t="shared" ref="AN79:AN89" si="25">IF(OR(AS79&lt;&gt;"",AT79&lt;&gt; "",AU79&lt;&gt;"",AV79&lt;&gt;""),"A", "►")</f>
        <v>►</v>
      </c>
      <c r="AO79" s="195" t="str">
        <f>AO54</f>
        <v>N NOMBRE DE SU RECETA | pegue esto — FAMILIA| Autor &gt; USTED</v>
      </c>
      <c r="AP79" s="195">
        <f>AP54</f>
        <v>0.6</v>
      </c>
      <c r="AQ79" s="196" t="str">
        <f>AQ54</f>
        <v>kg</v>
      </c>
      <c r="AR79" s="197" t="str">
        <f>AR54</f>
        <v>Receta madre ► Ballotina de pintada</v>
      </c>
      <c r="AS79" s="207"/>
      <c r="AT79" s="208"/>
      <c r="AU79" s="208"/>
      <c r="AV79" s="208"/>
      <c r="AW79" s="208"/>
      <c r="AX79" s="208"/>
      <c r="AY79" s="208"/>
      <c r="AZ79" s="208"/>
      <c r="BA79" s="209"/>
      <c r="BB79" s="9"/>
      <c r="BC79" s="9"/>
      <c r="BD79" s="210" t="s">
        <v>694</v>
      </c>
      <c r="BE79" s="211">
        <v>3.472222222222222E-3</v>
      </c>
      <c r="BG79" s="310"/>
      <c r="BH79" s="290" t="s">
        <v>280</v>
      </c>
      <c r="BI79" s="318"/>
      <c r="BJ79" s="313"/>
      <c r="BK79" s="332"/>
      <c r="BL79" s="332"/>
      <c r="BM79" s="333"/>
      <c r="BO79" s="310"/>
      <c r="BP79" s="290" t="s">
        <v>281</v>
      </c>
      <c r="BQ79" s="318"/>
      <c r="BR79" s="313"/>
      <c r="BS79" s="332"/>
      <c r="BT79" s="332"/>
      <c r="BU79" s="333"/>
      <c r="BW79" s="310"/>
      <c r="BX79" s="290" t="s">
        <v>282</v>
      </c>
      <c r="BY79" s="318"/>
      <c r="BZ79" s="313"/>
      <c r="CA79" s="334"/>
      <c r="CB79" s="334"/>
      <c r="CC79" s="335"/>
      <c r="CE79" s="3">
        <v>1</v>
      </c>
    </row>
    <row r="80" spans="2:83" ht="21" customHeight="1" thickBot="1">
      <c r="B80" s="120" t="str">
        <f t="shared" si="23"/>
        <v>►</v>
      </c>
      <c r="C80" s="195" t="str">
        <f>C54</f>
        <v>N NOM DE VOTRE RECETTE | collez la--FAMILLE| Auteur &gt; VOUS</v>
      </c>
      <c r="D80" s="195">
        <f>D54</f>
        <v>4</v>
      </c>
      <c r="E80" s="196" t="str">
        <f>E54</f>
        <v>couverts</v>
      </c>
      <c r="F80" s="197" t="str">
        <f>F54</f>
        <v>Recette mère ► Ballotine de pintade</v>
      </c>
      <c r="G80" s="207"/>
      <c r="H80" s="212"/>
      <c r="I80" s="212"/>
      <c r="J80" s="212"/>
      <c r="K80" s="212"/>
      <c r="L80" s="212"/>
      <c r="M80" s="212"/>
      <c r="N80" s="212"/>
      <c r="O80" s="213"/>
      <c r="P80" s="9"/>
      <c r="Q80" s="9"/>
      <c r="R80" s="210" t="s">
        <v>182</v>
      </c>
      <c r="S80" s="214">
        <v>1.0416666666666666E-2</v>
      </c>
      <c r="U80" s="120" t="str">
        <f t="shared" si="24"/>
        <v>►</v>
      </c>
      <c r="V80" s="195" t="str">
        <f>V54</f>
        <v>N NAME OF YOUR RECIPE | paste it — FAMILY|  Author &gt; YOU</v>
      </c>
      <c r="W80" s="195">
        <f>W54</f>
        <v>0.6</v>
      </c>
      <c r="X80" s="196" t="str">
        <f>X54</f>
        <v>kg</v>
      </c>
      <c r="Y80" s="197" t="str">
        <f>Y54</f>
        <v>Master recipe ► Guinea fowl ballotine</v>
      </c>
      <c r="Z80" s="207"/>
      <c r="AA80" s="212"/>
      <c r="AB80" s="212"/>
      <c r="AC80" s="212"/>
      <c r="AD80" s="212"/>
      <c r="AE80" s="212"/>
      <c r="AF80" s="212"/>
      <c r="AG80" s="212"/>
      <c r="AH80" s="213"/>
      <c r="AI80" s="9"/>
      <c r="AJ80" s="9"/>
      <c r="AK80" s="210" t="s">
        <v>699</v>
      </c>
      <c r="AL80" s="214">
        <v>1.0416666666666666E-2</v>
      </c>
      <c r="AN80" s="120" t="str">
        <f t="shared" si="25"/>
        <v>►</v>
      </c>
      <c r="AO80" s="195" t="str">
        <f>AO54</f>
        <v>N NOMBRE DE SU RECETA | pegue esto — FAMILIA| Autor &gt; USTED</v>
      </c>
      <c r="AP80" s="195">
        <f>AP54</f>
        <v>0.6</v>
      </c>
      <c r="AQ80" s="196" t="str">
        <f>AQ54</f>
        <v>kg</v>
      </c>
      <c r="AR80" s="197" t="str">
        <f>AR54</f>
        <v>Receta madre ► Ballotina de pintada</v>
      </c>
      <c r="AS80" s="207"/>
      <c r="AT80" s="212"/>
      <c r="AU80" s="212"/>
      <c r="AV80" s="212"/>
      <c r="AW80" s="212"/>
      <c r="AX80" s="212"/>
      <c r="AY80" s="212"/>
      <c r="AZ80" s="212"/>
      <c r="BA80" s="213"/>
      <c r="BB80" s="9"/>
      <c r="BC80" s="9"/>
      <c r="BD80" s="210" t="s">
        <v>700</v>
      </c>
      <c r="BE80" s="214">
        <v>1.0416666666666666E-2</v>
      </c>
      <c r="BG80" s="289"/>
      <c r="BH80" s="52"/>
      <c r="BI80" s="52"/>
      <c r="BJ80" s="52"/>
      <c r="BK80" s="52"/>
      <c r="BL80" s="52"/>
      <c r="BM80" s="53"/>
      <c r="BO80" s="289"/>
      <c r="BP80" s="52"/>
      <c r="BQ80" s="52"/>
      <c r="BR80" s="52"/>
      <c r="BS80" s="52"/>
      <c r="BT80" s="52"/>
      <c r="BU80" s="53"/>
      <c r="BW80" s="289"/>
      <c r="BX80" s="52"/>
      <c r="BY80" s="52"/>
      <c r="BZ80" s="52"/>
      <c r="CA80" s="52"/>
      <c r="CB80" s="52"/>
      <c r="CC80" s="53"/>
      <c r="CE80" s="3">
        <v>1</v>
      </c>
    </row>
    <row r="81" spans="2:83" ht="21" customHeight="1" thickTop="1">
      <c r="B81" s="120" t="str">
        <f t="shared" si="23"/>
        <v>►</v>
      </c>
      <c r="C81" s="195" t="str">
        <f>C54</f>
        <v>N NOM DE VOTRE RECETTE | collez la--FAMILLE| Auteur &gt; VOUS</v>
      </c>
      <c r="D81" s="195">
        <f>D54</f>
        <v>4</v>
      </c>
      <c r="E81" s="196" t="str">
        <f>E54</f>
        <v>couverts</v>
      </c>
      <c r="F81" s="197" t="str">
        <f>F54</f>
        <v>Recette mère ► Ballotine de pintade</v>
      </c>
      <c r="G81" s="207"/>
      <c r="H81" s="212"/>
      <c r="I81" s="212"/>
      <c r="J81" s="212"/>
      <c r="K81" s="212"/>
      <c r="L81" s="212"/>
      <c r="M81" s="212"/>
      <c r="N81" s="212"/>
      <c r="O81" s="213"/>
      <c r="P81" s="9"/>
      <c r="Q81" s="9"/>
      <c r="R81" s="210" t="s">
        <v>190</v>
      </c>
      <c r="S81" s="215">
        <v>2.0833333333333332E-2</v>
      </c>
      <c r="U81" s="120" t="str">
        <f t="shared" si="24"/>
        <v>►</v>
      </c>
      <c r="V81" s="195" t="str">
        <f>V54</f>
        <v>N NAME OF YOUR RECIPE | paste it — FAMILY|  Author &gt; YOU</v>
      </c>
      <c r="W81" s="195">
        <f>W54</f>
        <v>0.6</v>
      </c>
      <c r="X81" s="196" t="str">
        <f>X54</f>
        <v>kg</v>
      </c>
      <c r="Y81" s="197" t="str">
        <f>Y54</f>
        <v>Master recipe ► Guinea fowl ballotine</v>
      </c>
      <c r="Z81" s="207"/>
      <c r="AA81" s="212"/>
      <c r="AB81" s="212"/>
      <c r="AC81" s="212"/>
      <c r="AD81" s="212"/>
      <c r="AE81" s="212"/>
      <c r="AF81" s="212"/>
      <c r="AG81" s="212"/>
      <c r="AH81" s="213"/>
      <c r="AI81" s="9"/>
      <c r="AJ81" s="9"/>
      <c r="AK81" s="210" t="s">
        <v>701</v>
      </c>
      <c r="AL81" s="215">
        <v>2.0833333333333332E-2</v>
      </c>
      <c r="AN81" s="120" t="str">
        <f t="shared" si="25"/>
        <v>►</v>
      </c>
      <c r="AO81" s="195" t="str">
        <f>AO54</f>
        <v>N NOMBRE DE SU RECETA | pegue esto — FAMILIA| Autor &gt; USTED</v>
      </c>
      <c r="AP81" s="195">
        <f>AP54</f>
        <v>0.6</v>
      </c>
      <c r="AQ81" s="196" t="str">
        <f>AQ54</f>
        <v>kg</v>
      </c>
      <c r="AR81" s="197" t="str">
        <f>AR54</f>
        <v>Receta madre ► Ballotina de pintada</v>
      </c>
      <c r="AS81" s="207"/>
      <c r="AT81" s="212"/>
      <c r="AU81" s="212"/>
      <c r="AV81" s="212"/>
      <c r="AW81" s="212"/>
      <c r="AX81" s="212"/>
      <c r="AY81" s="212"/>
      <c r="AZ81" s="212"/>
      <c r="BA81" s="213"/>
      <c r="BB81" s="9"/>
      <c r="BC81" s="9"/>
      <c r="BD81" s="210" t="s">
        <v>948</v>
      </c>
      <c r="BE81" s="215">
        <v>2.0833333333333332E-2</v>
      </c>
      <c r="BG81" s="336" t="s">
        <v>85</v>
      </c>
      <c r="BH81" s="1863" t="s">
        <v>283</v>
      </c>
      <c r="BI81" s="1864"/>
      <c r="BJ81" s="1864"/>
      <c r="BK81" s="1867" t="s">
        <v>284</v>
      </c>
      <c r="BL81" s="1869" t="s">
        <v>285</v>
      </c>
      <c r="BM81" s="1870"/>
      <c r="BO81" s="336" t="s">
        <v>85</v>
      </c>
      <c r="BP81" s="1863" t="s">
        <v>286</v>
      </c>
      <c r="BQ81" s="1864"/>
      <c r="BR81" s="1864"/>
      <c r="BS81" s="1867" t="s">
        <v>287</v>
      </c>
      <c r="BT81" s="1869" t="s">
        <v>288</v>
      </c>
      <c r="BU81" s="1870"/>
      <c r="BW81" s="336" t="s">
        <v>85</v>
      </c>
      <c r="BX81" s="1863" t="s">
        <v>289</v>
      </c>
      <c r="BY81" s="1864"/>
      <c r="BZ81" s="1864"/>
      <c r="CA81" s="1867" t="s">
        <v>290</v>
      </c>
      <c r="CB81" s="1869" t="s">
        <v>291</v>
      </c>
      <c r="CC81" s="1870"/>
      <c r="CE81" s="3">
        <v>1</v>
      </c>
    </row>
    <row r="82" spans="2:83" ht="21" customHeight="1">
      <c r="B82" s="120" t="str">
        <f t="shared" si="23"/>
        <v>►</v>
      </c>
      <c r="C82" s="195" t="str">
        <f>C54</f>
        <v>N NOM DE VOTRE RECETTE | collez la--FAMILLE| Auteur &gt; VOUS</v>
      </c>
      <c r="D82" s="195">
        <f>D54</f>
        <v>4</v>
      </c>
      <c r="E82" s="196" t="str">
        <f>E54</f>
        <v>couverts</v>
      </c>
      <c r="F82" s="197" t="str">
        <f>F54</f>
        <v>Recette mère ► Ballotine de pintade</v>
      </c>
      <c r="G82" s="207"/>
      <c r="H82" s="212"/>
      <c r="I82" s="212"/>
      <c r="J82" s="212"/>
      <c r="K82" s="212"/>
      <c r="L82" s="212"/>
      <c r="M82" s="212"/>
      <c r="N82" s="212"/>
      <c r="O82" s="213"/>
      <c r="P82" s="9"/>
      <c r="Q82" s="9"/>
      <c r="R82" s="216" t="s">
        <v>191</v>
      </c>
      <c r="S82" s="217">
        <f>S79+S80+S81</f>
        <v>3.4722222222222224E-2</v>
      </c>
      <c r="U82" s="120" t="str">
        <f t="shared" si="24"/>
        <v>►</v>
      </c>
      <c r="V82" s="195" t="str">
        <f>V54</f>
        <v>N NAME OF YOUR RECIPE | paste it — FAMILY|  Author &gt; YOU</v>
      </c>
      <c r="W82" s="195">
        <f>W54</f>
        <v>0.6</v>
      </c>
      <c r="X82" s="196" t="str">
        <f>X54</f>
        <v>kg</v>
      </c>
      <c r="Y82" s="197" t="str">
        <f>Y54</f>
        <v>Master recipe ► Guinea fowl ballotine</v>
      </c>
      <c r="Z82" s="207"/>
      <c r="AA82" s="212"/>
      <c r="AB82" s="212"/>
      <c r="AC82" s="212"/>
      <c r="AD82" s="212"/>
      <c r="AE82" s="212"/>
      <c r="AF82" s="212"/>
      <c r="AG82" s="212"/>
      <c r="AH82" s="213"/>
      <c r="AI82" s="9"/>
      <c r="AJ82" s="9"/>
      <c r="AK82" s="216" t="s">
        <v>191</v>
      </c>
      <c r="AL82" s="217">
        <f>AL79+AL80+AL81</f>
        <v>3.4722222222222224E-2</v>
      </c>
      <c r="AN82" s="120" t="str">
        <f t="shared" si="25"/>
        <v>►</v>
      </c>
      <c r="AO82" s="195" t="str">
        <f>AO54</f>
        <v>N NOMBRE DE SU RECETA | pegue esto — FAMILIA| Autor &gt; USTED</v>
      </c>
      <c r="AP82" s="195">
        <f>AP54</f>
        <v>0.6</v>
      </c>
      <c r="AQ82" s="196" t="str">
        <f>AQ54</f>
        <v>kg</v>
      </c>
      <c r="AR82" s="197" t="str">
        <f>AR54</f>
        <v>Receta madre ► Ballotina de pintada</v>
      </c>
      <c r="AS82" s="207"/>
      <c r="AT82" s="212"/>
      <c r="AU82" s="212"/>
      <c r="AV82" s="212"/>
      <c r="AW82" s="212"/>
      <c r="AX82" s="212"/>
      <c r="AY82" s="212"/>
      <c r="AZ82" s="212"/>
      <c r="BA82" s="213"/>
      <c r="BB82" s="9"/>
      <c r="BC82" s="9"/>
      <c r="BD82" s="216" t="s">
        <v>191</v>
      </c>
      <c r="BE82" s="217">
        <f>BE79+BE80+BE81</f>
        <v>3.4722222222222224E-2</v>
      </c>
      <c r="BG82" s="338" t="s">
        <v>97</v>
      </c>
      <c r="BH82" s="1865"/>
      <c r="BI82" s="1866"/>
      <c r="BJ82" s="1866"/>
      <c r="BK82" s="1868"/>
      <c r="BL82" s="1871"/>
      <c r="BM82" s="1872"/>
      <c r="BO82" s="338" t="s">
        <v>242</v>
      </c>
      <c r="BP82" s="1865"/>
      <c r="BQ82" s="1866"/>
      <c r="BR82" s="1866"/>
      <c r="BS82" s="1868"/>
      <c r="BT82" s="1871"/>
      <c r="BU82" s="1872"/>
      <c r="BW82" s="338" t="s">
        <v>293</v>
      </c>
      <c r="BX82" s="1865"/>
      <c r="BY82" s="1866"/>
      <c r="BZ82" s="1866"/>
      <c r="CA82" s="1868"/>
      <c r="CB82" s="1871"/>
      <c r="CC82" s="1872"/>
      <c r="CE82" s="3">
        <v>1</v>
      </c>
    </row>
    <row r="83" spans="2:83" ht="21" customHeight="1">
      <c r="B83" s="120" t="str">
        <f t="shared" si="23"/>
        <v>►</v>
      </c>
      <c r="C83" s="195" t="str">
        <f>C54</f>
        <v>N NOM DE VOTRE RECETTE | collez la--FAMILLE| Auteur &gt; VOUS</v>
      </c>
      <c r="D83" s="195">
        <f>D54</f>
        <v>4</v>
      </c>
      <c r="E83" s="196" t="str">
        <f>E54</f>
        <v>couverts</v>
      </c>
      <c r="F83" s="197" t="str">
        <f>F54</f>
        <v>Recette mère ► Ballotine de pintade</v>
      </c>
      <c r="G83" s="207"/>
      <c r="H83" s="212"/>
      <c r="I83" s="212"/>
      <c r="J83" s="212"/>
      <c r="K83" s="212"/>
      <c r="L83" s="212"/>
      <c r="M83" s="212"/>
      <c r="N83" s="212"/>
      <c r="O83" s="213"/>
      <c r="P83" s="1757" t="s">
        <v>1932</v>
      </c>
      <c r="Q83" s="1758"/>
      <c r="R83" s="1758"/>
      <c r="S83" s="1759"/>
      <c r="U83" s="120" t="str">
        <f t="shared" si="24"/>
        <v>►</v>
      </c>
      <c r="V83" s="195" t="str">
        <f>V54</f>
        <v>N NAME OF YOUR RECIPE | paste it — FAMILY|  Author &gt; YOU</v>
      </c>
      <c r="W83" s="195">
        <f>W54</f>
        <v>0.6</v>
      </c>
      <c r="X83" s="196" t="str">
        <f>X54</f>
        <v>kg</v>
      </c>
      <c r="Y83" s="197" t="str">
        <f>Y54</f>
        <v>Master recipe ► Guinea fowl ballotine</v>
      </c>
      <c r="Z83" s="207"/>
      <c r="AA83" s="212"/>
      <c r="AB83" s="212"/>
      <c r="AC83" s="212"/>
      <c r="AD83" s="212"/>
      <c r="AE83" s="212"/>
      <c r="AF83" s="212"/>
      <c r="AG83" s="212"/>
      <c r="AH83" s="213"/>
      <c r="AI83" s="1757" t="s">
        <v>2051</v>
      </c>
      <c r="AJ83" s="1758"/>
      <c r="AK83" s="1758"/>
      <c r="AL83" s="1759"/>
      <c r="AN83" s="120" t="str">
        <f t="shared" si="25"/>
        <v>►</v>
      </c>
      <c r="AO83" s="195" t="str">
        <f>AO54</f>
        <v>N NOMBRE DE SU RECETA | pegue esto — FAMILIA| Autor &gt; USTED</v>
      </c>
      <c r="AP83" s="195">
        <f>AP54</f>
        <v>0.6</v>
      </c>
      <c r="AQ83" s="196" t="str">
        <f>AQ54</f>
        <v>kg</v>
      </c>
      <c r="AR83" s="197" t="str">
        <f>AR54</f>
        <v>Receta madre ► Ballotina de pintada</v>
      </c>
      <c r="AS83" s="207"/>
      <c r="AT83" s="212"/>
      <c r="AU83" s="212"/>
      <c r="AV83" s="212"/>
      <c r="AW83" s="212"/>
      <c r="AX83" s="212"/>
      <c r="AY83" s="212"/>
      <c r="AZ83" s="212"/>
      <c r="BA83" s="213"/>
      <c r="BB83" s="1757" t="s">
        <v>2071</v>
      </c>
      <c r="BC83" s="1758"/>
      <c r="BD83" s="1758"/>
      <c r="BE83" s="1759"/>
      <c r="BG83" s="340" t="s">
        <v>295</v>
      </c>
      <c r="BH83" s="341">
        <v>1.1100000000000001</v>
      </c>
      <c r="BI83" s="342" t="s">
        <v>296</v>
      </c>
      <c r="BJ83" s="343" t="s">
        <v>297</v>
      </c>
      <c r="BK83" s="344">
        <v>20</v>
      </c>
      <c r="BL83" s="345">
        <v>0.88800000000000012</v>
      </c>
      <c r="BM83" s="346" t="s">
        <v>298</v>
      </c>
      <c r="BO83" s="340" t="s">
        <v>299</v>
      </c>
      <c r="BP83" s="341">
        <v>1.1100000000000001</v>
      </c>
      <c r="BQ83" s="342" t="s">
        <v>296</v>
      </c>
      <c r="BR83" s="343" t="s">
        <v>297</v>
      </c>
      <c r="BS83" s="344">
        <v>20</v>
      </c>
      <c r="BT83" s="345">
        <v>0.88800000000000012</v>
      </c>
      <c r="BU83" s="346" t="s">
        <v>298</v>
      </c>
      <c r="BW83" s="340" t="s">
        <v>300</v>
      </c>
      <c r="BX83" s="341">
        <v>1.1100000000000001</v>
      </c>
      <c r="BY83" s="342" t="s">
        <v>296</v>
      </c>
      <c r="BZ83" s="343" t="s">
        <v>297</v>
      </c>
      <c r="CA83" s="344">
        <v>20</v>
      </c>
      <c r="CB83" s="345">
        <v>0.88800000000000012</v>
      </c>
      <c r="CC83" s="346" t="s">
        <v>298</v>
      </c>
      <c r="CE83" s="3">
        <v>1</v>
      </c>
    </row>
    <row r="84" spans="2:83" ht="21" customHeight="1">
      <c r="B84" s="120" t="str">
        <f t="shared" si="23"/>
        <v>►</v>
      </c>
      <c r="C84" s="195" t="str">
        <f>C54</f>
        <v>N NOM DE VOTRE RECETTE | collez la--FAMILLE| Auteur &gt; VOUS</v>
      </c>
      <c r="D84" s="195">
        <f>D54</f>
        <v>4</v>
      </c>
      <c r="E84" s="196" t="str">
        <f>E54</f>
        <v>couverts</v>
      </c>
      <c r="F84" s="197" t="str">
        <f>F54</f>
        <v>Recette mère ► Ballotine de pintade</v>
      </c>
      <c r="G84" s="207"/>
      <c r="H84" s="212"/>
      <c r="I84" s="212"/>
      <c r="J84" s="212"/>
      <c r="K84" s="212"/>
      <c r="L84" s="212"/>
      <c r="M84" s="212"/>
      <c r="N84" s="212"/>
      <c r="O84" s="213"/>
      <c r="P84" s="222" t="s">
        <v>199</v>
      </c>
      <c r="Q84" s="223"/>
      <c r="R84" s="1277" t="s">
        <v>200</v>
      </c>
      <c r="S84" s="233">
        <f>P87*P85</f>
        <v>225</v>
      </c>
      <c r="U84" s="120" t="str">
        <f t="shared" si="24"/>
        <v>►</v>
      </c>
      <c r="V84" s="195" t="str">
        <f>V54</f>
        <v>N NAME OF YOUR RECIPE | paste it — FAMILY|  Author &gt; YOU</v>
      </c>
      <c r="W84" s="195">
        <f>W54</f>
        <v>0.6</v>
      </c>
      <c r="X84" s="196" t="str">
        <f>X54</f>
        <v>kg</v>
      </c>
      <c r="Y84" s="197" t="str">
        <f>Y54</f>
        <v>Master recipe ► Guinea fowl ballotine</v>
      </c>
      <c r="Z84" s="207"/>
      <c r="AA84" s="212"/>
      <c r="AB84" s="212"/>
      <c r="AC84" s="212"/>
      <c r="AD84" s="212"/>
      <c r="AE84" s="212"/>
      <c r="AF84" s="212"/>
      <c r="AG84" s="212"/>
      <c r="AH84" s="213"/>
      <c r="AI84" s="1326" t="s">
        <v>705</v>
      </c>
      <c r="AJ84" s="223"/>
      <c r="AK84" s="1277" t="s">
        <v>706</v>
      </c>
      <c r="AL84" s="233">
        <f>AI87*AI85</f>
        <v>225</v>
      </c>
      <c r="AN84" s="120" t="str">
        <f t="shared" si="25"/>
        <v>►</v>
      </c>
      <c r="AO84" s="195" t="str">
        <f>AO54</f>
        <v>N NOMBRE DE SU RECETA | pegue esto — FAMILIA| Autor &gt; USTED</v>
      </c>
      <c r="AP84" s="195">
        <f>AP54</f>
        <v>0.6</v>
      </c>
      <c r="AQ84" s="196" t="str">
        <f>AQ54</f>
        <v>kg</v>
      </c>
      <c r="AR84" s="197" t="str">
        <f>AR54</f>
        <v>Receta madre ► Ballotina de pintada</v>
      </c>
      <c r="AS84" s="207"/>
      <c r="AT84" s="212"/>
      <c r="AU84" s="212"/>
      <c r="AV84" s="212"/>
      <c r="AW84" s="212"/>
      <c r="AX84" s="212"/>
      <c r="AY84" s="212"/>
      <c r="AZ84" s="212"/>
      <c r="BA84" s="213"/>
      <c r="BB84" s="222" t="s">
        <v>707</v>
      </c>
      <c r="BC84" s="223"/>
      <c r="BD84" s="1277" t="s">
        <v>949</v>
      </c>
      <c r="BE84" s="233">
        <f>BB87*BB85</f>
        <v>225</v>
      </c>
      <c r="BG84" s="340" t="s">
        <v>302</v>
      </c>
      <c r="BH84" s="347">
        <v>0.13319999999999999</v>
      </c>
      <c r="BI84" s="342" t="s">
        <v>303</v>
      </c>
      <c r="BJ84" s="343" t="s">
        <v>304</v>
      </c>
      <c r="BK84" s="344">
        <v>10</v>
      </c>
      <c r="BL84" s="348">
        <v>0.11987999999999999</v>
      </c>
      <c r="BM84" s="349" t="s">
        <v>305</v>
      </c>
      <c r="BO84" s="340" t="s">
        <v>306</v>
      </c>
      <c r="BP84" s="347">
        <v>0.13319999999999999</v>
      </c>
      <c r="BQ84" s="342" t="s">
        <v>303</v>
      </c>
      <c r="BR84" s="343" t="s">
        <v>304</v>
      </c>
      <c r="BS84" s="344">
        <v>10</v>
      </c>
      <c r="BT84" s="348">
        <v>0.11987999999999999</v>
      </c>
      <c r="BU84" s="349" t="s">
        <v>305</v>
      </c>
      <c r="BW84" s="340" t="s">
        <v>306</v>
      </c>
      <c r="BX84" s="347">
        <v>0.13319999999999999</v>
      </c>
      <c r="BY84" s="342" t="s">
        <v>303</v>
      </c>
      <c r="BZ84" s="343" t="s">
        <v>304</v>
      </c>
      <c r="CA84" s="344">
        <v>10</v>
      </c>
      <c r="CB84" s="348">
        <v>0.11987999999999999</v>
      </c>
      <c r="CC84" s="349" t="s">
        <v>305</v>
      </c>
      <c r="CE84" s="3">
        <v>1</v>
      </c>
    </row>
    <row r="85" spans="2:83" ht="21" customHeight="1">
      <c r="B85" s="120" t="str">
        <f t="shared" si="23"/>
        <v>►</v>
      </c>
      <c r="C85" s="195" t="str">
        <f>C54</f>
        <v>N NOM DE VOTRE RECETTE | collez la--FAMILLE| Auteur &gt; VOUS</v>
      </c>
      <c r="D85" s="195">
        <f>D54</f>
        <v>4</v>
      </c>
      <c r="E85" s="196" t="str">
        <f>E54</f>
        <v>couverts</v>
      </c>
      <c r="F85" s="197" t="str">
        <f>F54</f>
        <v>Recette mère ► Ballotine de pintade</v>
      </c>
      <c r="G85" s="207"/>
      <c r="H85" s="212"/>
      <c r="I85" s="212"/>
      <c r="J85" s="212"/>
      <c r="K85" s="212"/>
      <c r="L85" s="212"/>
      <c r="M85" s="212"/>
      <c r="N85" s="212"/>
      <c r="O85" s="213"/>
      <c r="P85" s="224">
        <v>150</v>
      </c>
      <c r="Q85" s="225" t="s">
        <v>201</v>
      </c>
      <c r="R85" s="1760" t="s">
        <v>958</v>
      </c>
      <c r="S85" s="1761"/>
      <c r="U85" s="120" t="str">
        <f t="shared" si="24"/>
        <v>►</v>
      </c>
      <c r="V85" s="195" t="str">
        <f>V54</f>
        <v>N NAME OF YOUR RECIPE | paste it — FAMILY|  Author &gt; YOU</v>
      </c>
      <c r="W85" s="195">
        <f>W54</f>
        <v>0.6</v>
      </c>
      <c r="X85" s="196" t="str">
        <f>X54</f>
        <v>kg</v>
      </c>
      <c r="Y85" s="197" t="str">
        <f>Y54</f>
        <v>Master recipe ► Guinea fowl ballotine</v>
      </c>
      <c r="Z85" s="207"/>
      <c r="AA85" s="212"/>
      <c r="AB85" s="212"/>
      <c r="AC85" s="212"/>
      <c r="AD85" s="212"/>
      <c r="AE85" s="212"/>
      <c r="AF85" s="212"/>
      <c r="AG85" s="212"/>
      <c r="AH85" s="213"/>
      <c r="AI85" s="224">
        <v>150</v>
      </c>
      <c r="AJ85" s="225" t="s">
        <v>922</v>
      </c>
      <c r="AK85" s="1760" t="s">
        <v>923</v>
      </c>
      <c r="AL85" s="1761"/>
      <c r="AN85" s="120" t="str">
        <f t="shared" si="25"/>
        <v>►</v>
      </c>
      <c r="AO85" s="195" t="str">
        <f>AO54</f>
        <v>N NOMBRE DE SU RECETA | pegue esto — FAMILIA| Autor &gt; USTED</v>
      </c>
      <c r="AP85" s="195">
        <f>AP54</f>
        <v>0.6</v>
      </c>
      <c r="AQ85" s="196" t="str">
        <f>AQ54</f>
        <v>kg</v>
      </c>
      <c r="AR85" s="197" t="str">
        <f>AR54</f>
        <v>Receta madre ► Ballotina de pintada</v>
      </c>
      <c r="AS85" s="207"/>
      <c r="AT85" s="212"/>
      <c r="AU85" s="212"/>
      <c r="AV85" s="212"/>
      <c r="AW85" s="212"/>
      <c r="AX85" s="212"/>
      <c r="AY85" s="212"/>
      <c r="AZ85" s="212"/>
      <c r="BA85" s="213"/>
      <c r="BB85" s="224">
        <v>150</v>
      </c>
      <c r="BC85" s="225" t="s">
        <v>1417</v>
      </c>
      <c r="BD85" s="1760" t="s">
        <v>1418</v>
      </c>
      <c r="BE85" s="1761"/>
      <c r="BG85" s="340" t="s">
        <v>307</v>
      </c>
      <c r="BH85" s="347">
        <v>8.3249999999999993</v>
      </c>
      <c r="BI85" s="342" t="s">
        <v>308</v>
      </c>
      <c r="BJ85" s="343" t="s">
        <v>309</v>
      </c>
      <c r="BK85" s="344">
        <v>30</v>
      </c>
      <c r="BL85" s="348">
        <v>5.8274999999999997</v>
      </c>
      <c r="BM85" s="349" t="s">
        <v>310</v>
      </c>
      <c r="BO85" s="340" t="s">
        <v>311</v>
      </c>
      <c r="BP85" s="347">
        <v>8.3249999999999993</v>
      </c>
      <c r="BQ85" s="342" t="s">
        <v>308</v>
      </c>
      <c r="BR85" s="343" t="s">
        <v>309</v>
      </c>
      <c r="BS85" s="344">
        <v>30</v>
      </c>
      <c r="BT85" s="348">
        <v>5.8274999999999997</v>
      </c>
      <c r="BU85" s="349" t="s">
        <v>310</v>
      </c>
      <c r="BW85" s="340" t="s">
        <v>312</v>
      </c>
      <c r="BX85" s="347">
        <v>8.3249999999999993</v>
      </c>
      <c r="BY85" s="342" t="s">
        <v>308</v>
      </c>
      <c r="BZ85" s="343" t="s">
        <v>309</v>
      </c>
      <c r="CA85" s="344">
        <v>30</v>
      </c>
      <c r="CB85" s="348">
        <v>5.8274999999999997</v>
      </c>
      <c r="CC85" s="349" t="s">
        <v>310</v>
      </c>
      <c r="CE85" s="3">
        <v>1</v>
      </c>
    </row>
    <row r="86" spans="2:83" ht="21" customHeight="1">
      <c r="B86" s="120" t="str">
        <f t="shared" si="23"/>
        <v>►</v>
      </c>
      <c r="C86" s="195" t="str">
        <f>C54</f>
        <v>N NOM DE VOTRE RECETTE | collez la--FAMILLE| Auteur &gt; VOUS</v>
      </c>
      <c r="D86" s="195">
        <f>D54</f>
        <v>4</v>
      </c>
      <c r="E86" s="196" t="str">
        <f>E54</f>
        <v>couverts</v>
      </c>
      <c r="F86" s="197" t="str">
        <f>F54</f>
        <v>Recette mère ► Ballotine de pintade</v>
      </c>
      <c r="G86" s="207"/>
      <c r="H86" s="212"/>
      <c r="I86" s="212"/>
      <c r="J86" s="212"/>
      <c r="K86" s="212"/>
      <c r="L86" s="212"/>
      <c r="M86" s="212"/>
      <c r="N86" s="212"/>
      <c r="O86" s="213"/>
      <c r="P86" s="1762" t="s">
        <v>439</v>
      </c>
      <c r="Q86" s="1763"/>
      <c r="R86" s="1279" t="s">
        <v>1936</v>
      </c>
      <c r="S86" s="229"/>
      <c r="U86" s="120" t="str">
        <f t="shared" si="24"/>
        <v>►</v>
      </c>
      <c r="V86" s="195" t="str">
        <f>V54</f>
        <v>N NAME OF YOUR RECIPE | paste it — FAMILY|  Author &gt; YOU</v>
      </c>
      <c r="W86" s="195">
        <f>W54</f>
        <v>0.6</v>
      </c>
      <c r="X86" s="196" t="str">
        <f>X54</f>
        <v>kg</v>
      </c>
      <c r="Y86" s="197" t="str">
        <f>Y54</f>
        <v>Master recipe ► Guinea fowl ballotine</v>
      </c>
      <c r="Z86" s="207"/>
      <c r="AA86" s="212"/>
      <c r="AB86" s="212"/>
      <c r="AC86" s="212"/>
      <c r="AD86" s="212"/>
      <c r="AE86" s="212"/>
      <c r="AF86" s="212"/>
      <c r="AG86" s="212"/>
      <c r="AH86" s="213"/>
      <c r="AI86" s="1762" t="s">
        <v>924</v>
      </c>
      <c r="AJ86" s="1763"/>
      <c r="AK86" s="1279" t="s">
        <v>2052</v>
      </c>
      <c r="AL86" s="229"/>
      <c r="AN86" s="120" t="str">
        <f t="shared" si="25"/>
        <v>►</v>
      </c>
      <c r="AO86" s="195" t="str">
        <f>AO54</f>
        <v>N NOMBRE DE SU RECETA | pegue esto — FAMILIA| Autor &gt; USTED</v>
      </c>
      <c r="AP86" s="195">
        <f>AP54</f>
        <v>0.6</v>
      </c>
      <c r="AQ86" s="196" t="str">
        <f>AQ54</f>
        <v>kg</v>
      </c>
      <c r="AR86" s="197" t="str">
        <f>AR54</f>
        <v>Receta madre ► Ballotina de pintada</v>
      </c>
      <c r="AS86" s="207"/>
      <c r="AT86" s="212"/>
      <c r="AU86" s="212"/>
      <c r="AV86" s="212"/>
      <c r="AW86" s="212"/>
      <c r="AX86" s="212"/>
      <c r="AY86" s="212"/>
      <c r="AZ86" s="212"/>
      <c r="BA86" s="213"/>
      <c r="BB86" s="1762" t="s">
        <v>924</v>
      </c>
      <c r="BC86" s="1763"/>
      <c r="BD86" s="1279" t="s">
        <v>712</v>
      </c>
      <c r="BE86" s="229"/>
      <c r="BG86" s="350"/>
      <c r="BH86" s="351"/>
      <c r="BI86" s="352"/>
      <c r="BJ86" s="343"/>
      <c r="BK86" s="353"/>
      <c r="BL86" s="354"/>
      <c r="BM86" s="355"/>
      <c r="BO86" s="350"/>
      <c r="BP86" s="351"/>
      <c r="BQ86" s="352"/>
      <c r="BR86" s="343"/>
      <c r="BS86" s="353"/>
      <c r="BT86" s="354"/>
      <c r="BU86" s="355"/>
      <c r="BW86" s="350"/>
      <c r="BX86" s="351"/>
      <c r="BY86" s="352"/>
      <c r="BZ86" s="343"/>
      <c r="CA86" s="353"/>
      <c r="CB86" s="354"/>
      <c r="CC86" s="355"/>
      <c r="CE86" s="3">
        <v>1</v>
      </c>
    </row>
    <row r="87" spans="2:83" ht="21" customHeight="1" thickBot="1">
      <c r="B87" s="120" t="str">
        <f t="shared" si="23"/>
        <v>►</v>
      </c>
      <c r="C87" s="195" t="str">
        <f>C54</f>
        <v>N NOM DE VOTRE RECETTE | collez la--FAMILLE| Auteur &gt; VOUS</v>
      </c>
      <c r="D87" s="195">
        <f>D54</f>
        <v>4</v>
      </c>
      <c r="E87" s="196" t="str">
        <f>E54</f>
        <v>couverts</v>
      </c>
      <c r="F87" s="197" t="str">
        <f>F54</f>
        <v>Recette mère ► Ballotine de pintade</v>
      </c>
      <c r="G87" s="207"/>
      <c r="H87" s="212"/>
      <c r="I87" s="212"/>
      <c r="J87" s="212"/>
      <c r="K87" s="212"/>
      <c r="L87" s="212"/>
      <c r="M87" s="212"/>
      <c r="N87" s="212"/>
      <c r="O87" s="213"/>
      <c r="P87" s="230">
        <v>1.5</v>
      </c>
      <c r="Q87" s="231" t="str">
        <f>"&lt; Nb de "&amp;R85&amp;" par personne "</f>
        <v xml:space="preserve">&lt; Nb de tranches par personne </v>
      </c>
      <c r="R87" s="232"/>
      <c r="S87" s="838"/>
      <c r="U87" s="120" t="str">
        <f t="shared" si="24"/>
        <v>A</v>
      </c>
      <c r="V87" s="195" t="str">
        <f>V54</f>
        <v>N NAME OF YOUR RECIPE | paste it — FAMILY|  Author &gt; YOU</v>
      </c>
      <c r="W87" s="195">
        <f>W54</f>
        <v>0.6</v>
      </c>
      <c r="X87" s="196" t="str">
        <f>X54</f>
        <v>kg</v>
      </c>
      <c r="Y87" s="197" t="str">
        <f>Y54</f>
        <v>Master recipe ► Guinea fowl ballotine</v>
      </c>
      <c r="Z87" s="207"/>
      <c r="AA87" s="212"/>
      <c r="AB87" s="1080" t="s">
        <v>1378</v>
      </c>
      <c r="AC87" s="267" t="s">
        <v>217</v>
      </c>
      <c r="AD87" s="212" t="s">
        <v>1442</v>
      </c>
      <c r="AE87" s="212"/>
      <c r="AF87" s="212"/>
      <c r="AG87" s="212"/>
      <c r="AH87" s="213"/>
      <c r="AI87" s="230">
        <v>1.5</v>
      </c>
      <c r="AJ87" s="231" t="str">
        <f>"&lt; Nb of "&amp;AK85&amp;" per person "</f>
        <v xml:space="preserve">&lt; Nb of slices per person </v>
      </c>
      <c r="AK87" s="232"/>
      <c r="AL87" s="838"/>
      <c r="AN87" s="120" t="str">
        <f t="shared" si="25"/>
        <v>A</v>
      </c>
      <c r="AO87" s="195" t="str">
        <f>AO54</f>
        <v>N NOMBRE DE SU RECETA | pegue esto — FAMILIA| Autor &gt; USTED</v>
      </c>
      <c r="AP87" s="195">
        <f>AP54</f>
        <v>0.6</v>
      </c>
      <c r="AQ87" s="196" t="str">
        <f>AQ54</f>
        <v>kg</v>
      </c>
      <c r="AR87" s="197" t="str">
        <f>AR54</f>
        <v>Receta madre ► Ballotina de pintada</v>
      </c>
      <c r="AS87" s="207"/>
      <c r="AT87" s="212"/>
      <c r="AU87" s="1080" t="s">
        <v>1443</v>
      </c>
      <c r="AV87" s="267" t="s">
        <v>217</v>
      </c>
      <c r="AW87" s="212" t="s">
        <v>1444</v>
      </c>
      <c r="AX87" s="212"/>
      <c r="AY87" s="212"/>
      <c r="AZ87" s="212"/>
      <c r="BA87" s="213"/>
      <c r="BB87" s="230">
        <v>1.5</v>
      </c>
      <c r="BC87" s="231" t="str">
        <f>"&lt; Nb de "&amp;BD85&amp;" por persona "</f>
        <v xml:space="preserve">&lt; Nb de tajadas por persona </v>
      </c>
      <c r="BD87" s="232"/>
      <c r="BE87" s="838"/>
      <c r="BG87" s="325"/>
      <c r="BH87" s="356"/>
      <c r="BI87" s="357"/>
      <c r="BJ87" s="356"/>
      <c r="BK87" s="356"/>
      <c r="BL87" s="356"/>
      <c r="BM87" s="358"/>
      <c r="BO87" s="325"/>
      <c r="BP87" s="356"/>
      <c r="BQ87" s="357"/>
      <c r="BR87" s="356"/>
      <c r="BS87" s="356"/>
      <c r="BT87" s="356"/>
      <c r="BU87" s="358"/>
      <c r="BW87" s="325"/>
      <c r="BX87" s="356"/>
      <c r="BY87" s="357"/>
      <c r="BZ87" s="356"/>
      <c r="CA87" s="356"/>
      <c r="CB87" s="356"/>
      <c r="CC87" s="358"/>
      <c r="CE87" s="3">
        <v>1</v>
      </c>
    </row>
    <row r="88" spans="2:83" ht="21" customHeight="1" thickBot="1">
      <c r="B88" s="120" t="str">
        <f t="shared" si="23"/>
        <v>A</v>
      </c>
      <c r="C88" s="195" t="str">
        <f>C54</f>
        <v>N NOM DE VOTRE RECETTE | collez la--FAMILLE| Auteur &gt; VOUS</v>
      </c>
      <c r="D88" s="195">
        <f>D54</f>
        <v>4</v>
      </c>
      <c r="E88" s="196" t="str">
        <f>E54</f>
        <v>couverts</v>
      </c>
      <c r="F88" s="197" t="str">
        <f>F54</f>
        <v>Recette mère ► Ballotine de pintade</v>
      </c>
      <c r="G88" s="207"/>
      <c r="H88" s="267" t="s">
        <v>217</v>
      </c>
      <c r="I88" s="212" t="s">
        <v>1445</v>
      </c>
      <c r="J88" s="212"/>
      <c r="K88" s="212"/>
      <c r="L88" s="212"/>
      <c r="M88" s="212"/>
      <c r="N88" s="212"/>
      <c r="O88" s="213"/>
      <c r="P88" s="234">
        <v>27</v>
      </c>
      <c r="Q88" s="231" t="str">
        <f>"&lt; Nb "&amp;R85&amp;" dans 1 " &amp;P86</f>
        <v>&lt; Nb tranches dans 1 Gastro 1/1</v>
      </c>
      <c r="R88" s="235"/>
      <c r="S88" s="233"/>
      <c r="U88" s="120" t="str">
        <f t="shared" si="24"/>
        <v>►</v>
      </c>
      <c r="V88" s="195" t="str">
        <f>V54</f>
        <v>N NAME OF YOUR RECIPE | paste it — FAMILY|  Author &gt; YOU</v>
      </c>
      <c r="W88" s="195">
        <f>W54</f>
        <v>0.6</v>
      </c>
      <c r="X88" s="196" t="str">
        <f>X54</f>
        <v>kg</v>
      </c>
      <c r="Y88" s="197" t="str">
        <f>Y54</f>
        <v>Master recipe ► Guinea fowl ballotine</v>
      </c>
      <c r="Z88" s="207"/>
      <c r="AA88" s="212"/>
      <c r="AB88" s="212"/>
      <c r="AC88" s="212"/>
      <c r="AD88" s="212"/>
      <c r="AE88" s="212"/>
      <c r="AF88" s="212"/>
      <c r="AG88" s="212"/>
      <c r="AH88" s="213"/>
      <c r="AI88" s="234">
        <v>27</v>
      </c>
      <c r="AJ88" s="231" t="str">
        <f>"&lt; Nb "&amp;AK85&amp;" in 1 " &amp;AI86</f>
        <v>&lt; Nb slices in 1 pack(s)</v>
      </c>
      <c r="AK88" s="235"/>
      <c r="AL88" s="233"/>
      <c r="AN88" s="120" t="str">
        <f t="shared" si="25"/>
        <v>►</v>
      </c>
      <c r="AO88" s="195" t="str">
        <f>AO54</f>
        <v>N NOMBRE DE SU RECETA | pegue esto — FAMILIA| Autor &gt; USTED</v>
      </c>
      <c r="AP88" s="195">
        <f>AP54</f>
        <v>0.6</v>
      </c>
      <c r="AQ88" s="196" t="str">
        <f>AQ54</f>
        <v>kg</v>
      </c>
      <c r="AR88" s="197" t="str">
        <f>AR54</f>
        <v>Receta madre ► Ballotina de pintada</v>
      </c>
      <c r="AS88" s="207"/>
      <c r="AT88" s="212"/>
      <c r="AU88" s="212"/>
      <c r="AV88" s="212"/>
      <c r="AW88" s="212"/>
      <c r="AX88" s="212"/>
      <c r="AY88" s="212"/>
      <c r="AZ88" s="212"/>
      <c r="BA88" s="213"/>
      <c r="BB88" s="234">
        <v>27</v>
      </c>
      <c r="BC88" s="231" t="str">
        <f>"&lt; Nb "&amp;BD85&amp;" dans 1 " &amp;BB86</f>
        <v>&lt; Nb tajadas dans 1 pack(s)</v>
      </c>
      <c r="BD88" s="235"/>
      <c r="BE88" s="233"/>
      <c r="BG88" s="51"/>
      <c r="BH88" s="52"/>
      <c r="BI88" s="52"/>
      <c r="BJ88" s="52"/>
      <c r="BK88" s="52"/>
      <c r="BL88" s="52"/>
      <c r="BM88" s="53"/>
      <c r="BO88" s="51"/>
      <c r="BP88" s="52"/>
      <c r="BQ88" s="52"/>
      <c r="BR88" s="52"/>
      <c r="BS88" s="52"/>
      <c r="BT88" s="52"/>
      <c r="BU88" s="53"/>
      <c r="BW88" s="51"/>
      <c r="BX88" s="52"/>
      <c r="BY88" s="52"/>
      <c r="BZ88" s="52"/>
      <c r="CA88" s="52"/>
      <c r="CB88" s="52"/>
      <c r="CC88" s="53"/>
      <c r="CE88" s="3">
        <v>1</v>
      </c>
    </row>
    <row r="89" spans="2:83" ht="21" customHeight="1">
      <c r="B89" s="120" t="str">
        <f t="shared" si="23"/>
        <v>►</v>
      </c>
      <c r="C89" s="195" t="str">
        <f>C54</f>
        <v>N NOM DE VOTRE RECETTE | collez la--FAMILLE| Auteur &gt; VOUS</v>
      </c>
      <c r="D89" s="195">
        <f>D54</f>
        <v>4</v>
      </c>
      <c r="E89" s="196" t="str">
        <f>E54</f>
        <v>couverts</v>
      </c>
      <c r="F89" s="197" t="str">
        <f>F54</f>
        <v>Recette mère ► Ballotine de pintade</v>
      </c>
      <c r="G89" s="207"/>
      <c r="H89" s="212"/>
      <c r="I89" s="212"/>
      <c r="J89" s="212"/>
      <c r="K89" s="212"/>
      <c r="L89" s="212"/>
      <c r="M89" s="212"/>
      <c r="N89" s="212"/>
      <c r="O89" s="213"/>
      <c r="P89" s="1764" t="str">
        <f>IF(OR(P88="",S84=0),"",INT(S84/P88) &amp; " " &amp; P86 &amp; " de " &amp; P88 &amp; " " &amp; R85 &amp; IF(MOD(S84,P88)&gt;0," + 1 " &amp; P86 &amp; " de " &amp; TEXT(MOD(S84,P88),"0.00") &amp; " " &amp; R85,""))</f>
        <v>8 Gastro 1/1 de 27 tranches + 1 Gastro 1/1 de 9.00 tranches</v>
      </c>
      <c r="Q89" s="1765"/>
      <c r="R89" s="1765"/>
      <c r="S89" s="1766"/>
      <c r="U89" s="120" t="str">
        <f t="shared" si="24"/>
        <v>►</v>
      </c>
      <c r="V89" s="195" t="str">
        <f>V54</f>
        <v>N NAME OF YOUR RECIPE | paste it — FAMILY|  Author &gt; YOU</v>
      </c>
      <c r="W89" s="195">
        <f>W54</f>
        <v>0.6</v>
      </c>
      <c r="X89" s="196" t="str">
        <f>X54</f>
        <v>kg</v>
      </c>
      <c r="Y89" s="197" t="str">
        <f>Y54</f>
        <v>Master recipe ► Guinea fowl ballotine</v>
      </c>
      <c r="Z89" s="207"/>
      <c r="AA89" s="212"/>
      <c r="AB89" s="212"/>
      <c r="AC89" s="212"/>
      <c r="AD89" s="212"/>
      <c r="AE89" s="212"/>
      <c r="AF89" s="212"/>
      <c r="AG89" s="212"/>
      <c r="AH89" s="213"/>
      <c r="AI89" s="1764" t="str">
        <f>IF(OR(AI88="",AL84=0),"",INT(AL84/AI88) &amp; " " &amp; AI86 &amp; " de " &amp; AI88 &amp; " " &amp; AK85 &amp; IF(MOD(AL84,AI88)&gt;0," + 1 " &amp; AI86 &amp; " de " &amp; TEXT(MOD(AL84,AI88),"0.00") &amp; " " &amp; AK85,""))</f>
        <v>8 pack(s) de 27 slices + 1 pack(s) de 9.00 slices</v>
      </c>
      <c r="AJ89" s="1765"/>
      <c r="AK89" s="1765"/>
      <c r="AL89" s="1766"/>
      <c r="AN89" s="120" t="str">
        <f t="shared" si="25"/>
        <v>►</v>
      </c>
      <c r="AO89" s="195" t="str">
        <f>AO54</f>
        <v>N NOMBRE DE SU RECETA | pegue esto — FAMILIA| Autor &gt; USTED</v>
      </c>
      <c r="AP89" s="195">
        <f>AP54</f>
        <v>0.6</v>
      </c>
      <c r="AQ89" s="196" t="str">
        <f>AQ54</f>
        <v>kg</v>
      </c>
      <c r="AR89" s="197" t="str">
        <f>AR54</f>
        <v>Receta madre ► Ballotina de pintada</v>
      </c>
      <c r="AS89" s="207"/>
      <c r="AT89" s="212"/>
      <c r="AU89" s="212"/>
      <c r="AV89" s="212"/>
      <c r="AW89" s="212"/>
      <c r="AX89" s="212"/>
      <c r="AY89" s="212"/>
      <c r="AZ89" s="212"/>
      <c r="BA89" s="213"/>
      <c r="BB89" s="1764" t="str">
        <f>IF(OR(BB88="",BE84=0),"",INT(BE84/BB88) &amp; " " &amp; BB86 &amp; " de " &amp; BB88 &amp; " " &amp; BD85 &amp; IF(MOD(BE84,BB88)&gt;0," + 1 " &amp; BB86 &amp; " de " &amp; TEXT(MOD(BE84,BB88),"0.00") &amp; " " &amp; BD85,""))</f>
        <v>8 pack(s) de 27 tajadas + 1 pack(s) de 9.00 tajadas</v>
      </c>
      <c r="BC89" s="1765"/>
      <c r="BD89" s="1765"/>
      <c r="BE89" s="1766"/>
      <c r="BG89" s="275"/>
      <c r="BH89" s="359" t="s">
        <v>313</v>
      </c>
      <c r="BI89" s="181"/>
      <c r="BJ89" s="181"/>
      <c r="BK89" s="360"/>
      <c r="BL89" s="329"/>
      <c r="BM89" s="53"/>
      <c r="BO89" s="275"/>
      <c r="BP89" s="359" t="s">
        <v>314</v>
      </c>
      <c r="BQ89" s="181"/>
      <c r="BR89" s="181"/>
      <c r="BS89" s="360"/>
      <c r="BT89" s="329"/>
      <c r="BU89" s="53"/>
      <c r="BW89" s="275"/>
      <c r="BX89" s="359" t="s">
        <v>315</v>
      </c>
      <c r="BY89" s="181"/>
      <c r="BZ89" s="181"/>
      <c r="CA89" s="360"/>
      <c r="CB89" s="329"/>
      <c r="CC89" s="53"/>
      <c r="CE89" s="3">
        <v>1</v>
      </c>
    </row>
    <row r="90" spans="2:83" ht="21" customHeight="1">
      <c r="B90" s="236" t="s">
        <v>16</v>
      </c>
      <c r="C90" s="195" t="str">
        <f>C54</f>
        <v>N NOM DE VOTRE RECETTE | collez la--FAMILLE| Auteur &gt; VOUS</v>
      </c>
      <c r="D90" s="195">
        <f>D54</f>
        <v>4</v>
      </c>
      <c r="E90" s="196" t="str">
        <f>E54</f>
        <v>couverts</v>
      </c>
      <c r="F90" s="197" t="str">
        <f>F54</f>
        <v>Recette mère ► Ballotine de pintade</v>
      </c>
      <c r="G90" s="237" t="s">
        <v>205</v>
      </c>
      <c r="H90" s="212"/>
      <c r="I90" s="212"/>
      <c r="J90" s="212"/>
      <c r="K90" s="212"/>
      <c r="L90" s="212"/>
      <c r="M90" s="212"/>
      <c r="N90" s="212"/>
      <c r="O90" s="238"/>
      <c r="P90" s="1767"/>
      <c r="Q90" s="1768"/>
      <c r="R90" s="1768"/>
      <c r="S90" s="1769"/>
      <c r="U90" s="236" t="s">
        <v>16</v>
      </c>
      <c r="V90" s="195" t="str">
        <f>V54</f>
        <v>N NAME OF YOUR RECIPE | paste it — FAMILY|  Author &gt; YOU</v>
      </c>
      <c r="W90" s="195">
        <f>W54</f>
        <v>0.6</v>
      </c>
      <c r="X90" s="196" t="str">
        <f>X54</f>
        <v>kg</v>
      </c>
      <c r="Y90" s="197" t="str">
        <f>Y54</f>
        <v>Master recipe ► Guinea fowl ballotine</v>
      </c>
      <c r="Z90" s="237" t="s">
        <v>925</v>
      </c>
      <c r="AA90" s="212"/>
      <c r="AB90" s="212"/>
      <c r="AC90" s="212"/>
      <c r="AD90" s="212"/>
      <c r="AE90" s="212"/>
      <c r="AF90" s="212"/>
      <c r="AG90" s="212"/>
      <c r="AH90" s="238"/>
      <c r="AI90" s="1767"/>
      <c r="AJ90" s="1768"/>
      <c r="AK90" s="1768"/>
      <c r="AL90" s="1769"/>
      <c r="AN90" s="236" t="s">
        <v>16</v>
      </c>
      <c r="AO90" s="195" t="str">
        <f>AO54</f>
        <v>N NOMBRE DE SU RECETA | pegue esto — FAMILIA| Autor &gt; USTED</v>
      </c>
      <c r="AP90" s="195">
        <f>AP54</f>
        <v>0.6</v>
      </c>
      <c r="AQ90" s="196" t="str">
        <f>AQ54</f>
        <v>kg</v>
      </c>
      <c r="AR90" s="197" t="str">
        <f>AR54</f>
        <v>Receta madre ► Ballotina de pintada</v>
      </c>
      <c r="AS90" s="237" t="s">
        <v>950</v>
      </c>
      <c r="AT90" s="212"/>
      <c r="AU90" s="212"/>
      <c r="AV90" s="212"/>
      <c r="AW90" s="212"/>
      <c r="AX90" s="212"/>
      <c r="AY90" s="212"/>
      <c r="AZ90" s="212"/>
      <c r="BA90" s="238"/>
      <c r="BB90" s="1767"/>
      <c r="BC90" s="1768"/>
      <c r="BD90" s="1768"/>
      <c r="BE90" s="1769"/>
      <c r="BG90" s="271" t="s">
        <v>218</v>
      </c>
      <c r="BH90" s="329"/>
      <c r="BI90" s="329"/>
      <c r="BJ90" s="329"/>
      <c r="BK90" s="52"/>
      <c r="BL90" s="329"/>
      <c r="BM90" s="53"/>
      <c r="BO90" s="271" t="s">
        <v>219</v>
      </c>
      <c r="BP90" s="329"/>
      <c r="BQ90" s="329"/>
      <c r="BR90" s="329"/>
      <c r="BS90" s="52"/>
      <c r="BT90" s="329"/>
      <c r="BU90" s="53"/>
      <c r="BW90" s="271" t="s">
        <v>316</v>
      </c>
      <c r="BX90" s="329"/>
      <c r="BY90" s="329"/>
      <c r="BZ90" s="329"/>
      <c r="CA90" s="52"/>
      <c r="CB90" s="329"/>
      <c r="CC90" s="53"/>
      <c r="CE90" s="3">
        <v>1</v>
      </c>
    </row>
    <row r="91" spans="2:83" ht="21" customHeight="1" thickBot="1">
      <c r="B91" s="236" t="s">
        <v>11</v>
      </c>
      <c r="C91" s="195" t="str">
        <f>C54</f>
        <v>N NOM DE VOTRE RECETTE | collez la--FAMILLE| Auteur &gt; VOUS</v>
      </c>
      <c r="D91" s="195">
        <f>D54</f>
        <v>4</v>
      </c>
      <c r="E91" s="196" t="str">
        <f>E54</f>
        <v>couverts</v>
      </c>
      <c r="F91" s="197" t="str">
        <f>F54</f>
        <v>Recette mère ► Ballotine de pintade</v>
      </c>
      <c r="G91" s="239" t="s">
        <v>206</v>
      </c>
      <c r="H91" s="240"/>
      <c r="I91" s="240"/>
      <c r="J91" s="240"/>
      <c r="K91" s="240"/>
      <c r="L91" s="240"/>
      <c r="M91" s="240"/>
      <c r="N91" s="240"/>
      <c r="O91" s="241"/>
      <c r="P91" s="242">
        <v>120</v>
      </c>
      <c r="Q91" s="243" t="s">
        <v>207</v>
      </c>
      <c r="R91" s="223"/>
      <c r="S91" s="244">
        <f>(P91*P85)/1000</f>
        <v>18</v>
      </c>
      <c r="U91" s="236" t="s">
        <v>11</v>
      </c>
      <c r="V91" s="195" t="str">
        <f>V54</f>
        <v>N NAME OF YOUR RECIPE | paste it — FAMILY|  Author &gt; YOU</v>
      </c>
      <c r="W91" s="195">
        <f>W54</f>
        <v>0.6</v>
      </c>
      <c r="X91" s="196" t="str">
        <f>X54</f>
        <v>kg</v>
      </c>
      <c r="Y91" s="197" t="str">
        <f>Y54</f>
        <v>Master recipe ► Guinea fowl ballotine</v>
      </c>
      <c r="Z91" s="316" t="s">
        <v>926</v>
      </c>
      <c r="AA91" s="240"/>
      <c r="AB91" s="240"/>
      <c r="AC91" s="240"/>
      <c r="AD91" s="240"/>
      <c r="AE91" s="240"/>
      <c r="AF91" s="240"/>
      <c r="AG91" s="240"/>
      <c r="AH91" s="241"/>
      <c r="AI91" s="242">
        <v>120</v>
      </c>
      <c r="AJ91" s="243" t="s">
        <v>927</v>
      </c>
      <c r="AK91" s="223"/>
      <c r="AL91" s="244">
        <f>(AI91*AI85)/1000</f>
        <v>18</v>
      </c>
      <c r="AN91" s="236" t="s">
        <v>11</v>
      </c>
      <c r="AO91" s="195" t="str">
        <f>AO54</f>
        <v>N NOMBRE DE SU RECETA | pegue esto — FAMILIA| Autor &gt; USTED</v>
      </c>
      <c r="AP91" s="195">
        <f>AP54</f>
        <v>0.6</v>
      </c>
      <c r="AQ91" s="196" t="str">
        <f>AQ54</f>
        <v>kg</v>
      </c>
      <c r="AR91" s="197" t="str">
        <f>AR54</f>
        <v>Receta madre ► Ballotina de pintada</v>
      </c>
      <c r="AS91" s="316" t="s">
        <v>951</v>
      </c>
      <c r="AT91" s="240"/>
      <c r="AU91" s="240"/>
      <c r="AV91" s="240"/>
      <c r="AW91" s="240"/>
      <c r="AX91" s="240"/>
      <c r="AY91" s="240"/>
      <c r="AZ91" s="240"/>
      <c r="BA91" s="241"/>
      <c r="BB91" s="242">
        <v>120</v>
      </c>
      <c r="BC91" s="243" t="s">
        <v>952</v>
      </c>
      <c r="BD91" s="223"/>
      <c r="BE91" s="244">
        <f>(BB91*BB85)/1000</f>
        <v>18</v>
      </c>
      <c r="BG91" s="275" t="s">
        <v>221</v>
      </c>
      <c r="BH91" s="52"/>
      <c r="BI91" s="52"/>
      <c r="BJ91" s="52"/>
      <c r="BK91" s="52"/>
      <c r="BL91" s="52"/>
      <c r="BM91" s="53"/>
      <c r="BO91" s="275" t="s">
        <v>222</v>
      </c>
      <c r="BP91" s="52"/>
      <c r="BQ91" s="52"/>
      <c r="BR91" s="52"/>
      <c r="BS91" s="52"/>
      <c r="BT91" s="52"/>
      <c r="BU91" s="53"/>
      <c r="BW91" s="275" t="s">
        <v>223</v>
      </c>
      <c r="BX91" s="52"/>
      <c r="BY91" s="52"/>
      <c r="BZ91" s="52"/>
      <c r="CA91" s="52"/>
      <c r="CB91" s="52"/>
      <c r="CC91" s="53"/>
      <c r="CE91" s="3">
        <v>1</v>
      </c>
    </row>
    <row r="92" spans="2:83" ht="21" customHeight="1" thickTop="1">
      <c r="B92" s="236" t="s">
        <v>11</v>
      </c>
      <c r="C92" s="195" t="str">
        <f>C54</f>
        <v>N NOM DE VOTRE RECETTE | collez la--FAMILLE| Auteur &gt; VOUS</v>
      </c>
      <c r="D92" s="195">
        <f>D54</f>
        <v>4</v>
      </c>
      <c r="E92" s="196" t="str">
        <f>E54</f>
        <v>couverts</v>
      </c>
      <c r="F92" s="197" t="str">
        <f>F54</f>
        <v>Recette mère ► Ballotine de pintade</v>
      </c>
      <c r="G92" s="245" t="s">
        <v>208</v>
      </c>
      <c r="H92" s="246"/>
      <c r="I92" s="246"/>
      <c r="J92" s="246"/>
      <c r="K92" s="246"/>
      <c r="L92" s="246"/>
      <c r="M92" s="246"/>
      <c r="N92" s="246"/>
      <c r="O92" s="247"/>
      <c r="P92" s="1285">
        <v>2.7</v>
      </c>
      <c r="Q92" s="249" t="str">
        <f>"poids par "&amp; P86</f>
        <v>poids par Gastro 1/1</v>
      </c>
      <c r="R92" s="223"/>
      <c r="S92" s="229"/>
      <c r="U92" s="236" t="s">
        <v>11</v>
      </c>
      <c r="V92" s="195" t="str">
        <f>V54</f>
        <v>N NAME OF YOUR RECIPE | paste it — FAMILY|  Author &gt; YOU</v>
      </c>
      <c r="W92" s="195">
        <f>W54</f>
        <v>0.6</v>
      </c>
      <c r="X92" s="196" t="str">
        <f>X54</f>
        <v>kg</v>
      </c>
      <c r="Y92" s="197" t="str">
        <f>Y54</f>
        <v>Master recipe ► Guinea fowl ballotine</v>
      </c>
      <c r="Z92" s="361" t="s">
        <v>928</v>
      </c>
      <c r="AA92" s="246"/>
      <c r="AB92" s="246"/>
      <c r="AC92" s="246"/>
      <c r="AD92" s="246"/>
      <c r="AE92" s="246"/>
      <c r="AF92" s="246"/>
      <c r="AG92" s="246"/>
      <c r="AH92" s="247"/>
      <c r="AI92" s="1285">
        <v>2.7</v>
      </c>
      <c r="AJ92" s="249" t="str">
        <f>"weight per  "&amp; AI86</f>
        <v>weight per  pack(s)</v>
      </c>
      <c r="AK92" s="223"/>
      <c r="AL92" s="229"/>
      <c r="AN92" s="236" t="s">
        <v>11</v>
      </c>
      <c r="AO92" s="195" t="str">
        <f>AO54</f>
        <v>N NOMBRE DE SU RECETA | pegue esto — FAMILIA| Autor &gt; USTED</v>
      </c>
      <c r="AP92" s="195">
        <f>AP54</f>
        <v>0.6</v>
      </c>
      <c r="AQ92" s="196" t="str">
        <f>AQ54</f>
        <v>kg</v>
      </c>
      <c r="AR92" s="197" t="str">
        <f>AR54</f>
        <v>Receta madre ► Ballotina de pintada</v>
      </c>
      <c r="AS92" s="361" t="s">
        <v>953</v>
      </c>
      <c r="AT92" s="246"/>
      <c r="AU92" s="246"/>
      <c r="AV92" s="246"/>
      <c r="AW92" s="246"/>
      <c r="AX92" s="246"/>
      <c r="AY92" s="246"/>
      <c r="AZ92" s="246"/>
      <c r="BA92" s="247"/>
      <c r="BB92" s="1285">
        <v>2.7</v>
      </c>
      <c r="BC92" s="249" t="str">
        <f>"peso por  "&amp; BB86</f>
        <v>peso por  pack(s)</v>
      </c>
      <c r="BD92" s="223"/>
      <c r="BE92" s="229"/>
      <c r="BG92" s="362" t="s">
        <v>80</v>
      </c>
      <c r="BH92" s="363" t="s">
        <v>81</v>
      </c>
      <c r="BI92" s="364"/>
      <c r="BJ92" s="1862" t="s">
        <v>82</v>
      </c>
      <c r="BK92" s="1860" t="s">
        <v>83</v>
      </c>
      <c r="BL92" s="365" t="s">
        <v>85</v>
      </c>
      <c r="BM92" s="53"/>
      <c r="BO92" s="362" t="s">
        <v>80</v>
      </c>
      <c r="BP92" s="363" t="s">
        <v>81</v>
      </c>
      <c r="BQ92" s="364"/>
      <c r="BR92" s="1862" t="s">
        <v>237</v>
      </c>
      <c r="BS92" s="1860" t="s">
        <v>83</v>
      </c>
      <c r="BT92" s="365" t="s">
        <v>85</v>
      </c>
      <c r="BU92" s="53"/>
      <c r="BW92" s="362" t="s">
        <v>80</v>
      </c>
      <c r="BX92" s="363" t="s">
        <v>81</v>
      </c>
      <c r="BY92" s="364"/>
      <c r="BZ92" s="1862" t="s">
        <v>238</v>
      </c>
      <c r="CA92" s="1860" t="s">
        <v>83</v>
      </c>
      <c r="CB92" s="365" t="s">
        <v>85</v>
      </c>
      <c r="CC92" s="53"/>
      <c r="CE92" s="3">
        <v>1</v>
      </c>
    </row>
    <row r="93" spans="2:83" ht="21" customHeight="1">
      <c r="B93" s="236" t="s">
        <v>11</v>
      </c>
      <c r="C93" s="195" t="str">
        <f>C54</f>
        <v>N NOM DE VOTRE RECETTE | collez la--FAMILLE| Auteur &gt; VOUS</v>
      </c>
      <c r="D93" s="195">
        <f>D54</f>
        <v>4</v>
      </c>
      <c r="E93" s="196" t="str">
        <f>E54</f>
        <v>couverts</v>
      </c>
      <c r="F93" s="197" t="str">
        <f>F54</f>
        <v>Recette mère ► Ballotine de pintade</v>
      </c>
      <c r="G93" s="250"/>
      <c r="H93" s="250"/>
      <c r="I93" s="250" t="s">
        <v>209</v>
      </c>
      <c r="J93" s="251"/>
      <c r="K93" s="252"/>
      <c r="L93" s="252"/>
      <c r="M93" s="252"/>
      <c r="N93" s="252"/>
      <c r="O93" s="253"/>
      <c r="P93" s="1770" t="str">
        <f>IF(OR(S91&lt;=0,P92&lt;=0),"",_xlfn.LET(_xlpm.n,ROUND(S91/P92,9),_xlpm.q,INT(_xlpm.n),_xlpm.r,ROUND(S91-_xlpm.q*P92,9),_xlpm.base,_xlpm.q&amp;" "&amp;P86&amp;" de "&amp;TEXT(P92,"0.000")&amp;" kg",IF(_xlpm.r&lt;=0.000000001,_xlpm.base,_xlpm.base&amp;" + 1 "&amp;P86&amp;" de "&amp;TEXT(_xlpm.r,"0.000")&amp;" kg")))</f>
        <v>6 Gastro 1/1 de 2.700 kg + 1 Gastro 1/1 de 1.800 kg</v>
      </c>
      <c r="Q93" s="1771"/>
      <c r="R93" s="1771"/>
      <c r="S93" s="1772"/>
      <c r="U93" s="236" t="s">
        <v>11</v>
      </c>
      <c r="V93" s="195" t="str">
        <f>V54</f>
        <v>N NAME OF YOUR RECIPE | paste it — FAMILY|  Author &gt; YOU</v>
      </c>
      <c r="W93" s="195">
        <f>W54</f>
        <v>0.6</v>
      </c>
      <c r="X93" s="196" t="str">
        <f>X54</f>
        <v>kg</v>
      </c>
      <c r="Y93" s="197" t="str">
        <f>Y54</f>
        <v>Master recipe ► Guinea fowl ballotine</v>
      </c>
      <c r="Z93" s="250"/>
      <c r="AA93" s="250"/>
      <c r="AB93" s="250" t="s">
        <v>209</v>
      </c>
      <c r="AC93" s="251"/>
      <c r="AD93" s="252"/>
      <c r="AE93" s="252"/>
      <c r="AF93" s="252"/>
      <c r="AG93" s="252"/>
      <c r="AH93" s="253"/>
      <c r="AI93" s="1770" t="str">
        <f>IF(OR(AL91&lt;=0,AI92&lt;=0),"",_xlfn.LET(_xlpm.n,ROUND(AL91/AI92,9),_xlpm.q,INT(_xlpm.n),_xlpm.r,ROUND(AL91-_xlpm.q*AI92,9),_xlpm.base,_xlpm.q&amp;" "&amp;AI86&amp;" de "&amp;TEXT(AI92,"0.000")&amp;" kg",IF(_xlpm.r&lt;=0.000000001,_xlpm.base,_xlpm.base&amp;" + 1 "&amp;AI86&amp;" de "&amp;TEXT(_xlpm.r,"0.000")&amp;" kg")))</f>
        <v>6 pack(s) de 2.700 kg + 1 pack(s) de 1.800 kg</v>
      </c>
      <c r="AJ93" s="1771"/>
      <c r="AK93" s="1771"/>
      <c r="AL93" s="1772"/>
      <c r="AN93" s="236" t="s">
        <v>11</v>
      </c>
      <c r="AO93" s="195" t="str">
        <f>AO54</f>
        <v>N NOMBRE DE SU RECETA | pegue esto — FAMILIA| Autor &gt; USTED</v>
      </c>
      <c r="AP93" s="195">
        <f>AP54</f>
        <v>0.6</v>
      </c>
      <c r="AQ93" s="196" t="str">
        <f>AQ54</f>
        <v>kg</v>
      </c>
      <c r="AR93" s="197" t="str">
        <f>AR54</f>
        <v>Receta madre ► Ballotina de pintada</v>
      </c>
      <c r="AS93" s="250"/>
      <c r="AT93" s="250"/>
      <c r="AU93" s="250" t="s">
        <v>954</v>
      </c>
      <c r="AV93" s="251"/>
      <c r="AW93" s="252"/>
      <c r="AX93" s="252"/>
      <c r="AY93" s="252"/>
      <c r="AZ93" s="252"/>
      <c r="BA93" s="253"/>
      <c r="BB93" s="1770" t="str">
        <f>IF(OR(BE91&lt;=0,BB92&lt;=0),"",_xlfn.LET(_xlpm.n,ROUND(BE91/BB92,9),_xlpm.q,INT(_xlpm.n),_xlpm.r,ROUND(BE91-_xlpm.q*BB92,9),_xlpm.base,_xlpm.q&amp;" "&amp;BB86&amp;" de "&amp;TEXT(BB92,"0.000")&amp;" kg",IF(_xlpm.r&lt;=0.000000001,_xlpm.base,_xlpm.base&amp;" + 1 "&amp;BB86&amp;" de "&amp;TEXT(_xlpm.r,"0.000")&amp;" kg")))</f>
        <v>6 pack(s) de 2.700 kg + 1 pack(s) de 1.800 kg</v>
      </c>
      <c r="BC93" s="1771"/>
      <c r="BD93" s="1771"/>
      <c r="BE93" s="1772"/>
      <c r="BG93" s="366" t="s">
        <v>94</v>
      </c>
      <c r="BH93" s="300" t="s">
        <v>95</v>
      </c>
      <c r="BI93" s="107" t="s">
        <v>96</v>
      </c>
      <c r="BJ93" s="1740"/>
      <c r="BK93" s="1861"/>
      <c r="BL93" s="367" t="s">
        <v>97</v>
      </c>
      <c r="BM93" s="53"/>
      <c r="BO93" s="297" t="s">
        <v>240</v>
      </c>
      <c r="BP93" s="300" t="s">
        <v>241</v>
      </c>
      <c r="BQ93" s="107" t="s">
        <v>96</v>
      </c>
      <c r="BR93" s="1740"/>
      <c r="BS93" s="1861"/>
      <c r="BT93" s="367" t="s">
        <v>242</v>
      </c>
      <c r="BU93" s="53"/>
      <c r="BW93" s="366" t="s">
        <v>243</v>
      </c>
      <c r="BX93" s="300" t="s">
        <v>244</v>
      </c>
      <c r="BY93" s="107" t="s">
        <v>96</v>
      </c>
      <c r="BZ93" s="1740"/>
      <c r="CA93" s="1861"/>
      <c r="CB93" s="367" t="s">
        <v>293</v>
      </c>
      <c r="CC93" s="53"/>
      <c r="CE93" s="3">
        <v>1</v>
      </c>
    </row>
    <row r="94" spans="2:83" ht="21" customHeight="1">
      <c r="B94" s="236" t="s">
        <v>11</v>
      </c>
      <c r="C94" s="256" t="str">
        <f>C54</f>
        <v>N NOM DE VOTRE RECETTE | collez la--FAMILLE| Auteur &gt; VOUS</v>
      </c>
      <c r="D94" s="256">
        <f>D54</f>
        <v>4</v>
      </c>
      <c r="E94" s="257" t="str">
        <f>E54</f>
        <v>couverts</v>
      </c>
      <c r="F94" s="258" t="str">
        <f>F54</f>
        <v>Recette mère ► Ballotine de pintade</v>
      </c>
      <c r="G94" s="259" t="s">
        <v>213</v>
      </c>
      <c r="H94" s="260"/>
      <c r="I94" s="261"/>
      <c r="J94" s="262"/>
      <c r="K94" s="261"/>
      <c r="L94" s="261"/>
      <c r="M94" s="261"/>
      <c r="N94" s="261"/>
      <c r="O94" s="263"/>
      <c r="P94" s="1773"/>
      <c r="Q94" s="1774"/>
      <c r="R94" s="1774"/>
      <c r="S94" s="1775"/>
      <c r="U94" s="236" t="s">
        <v>11</v>
      </c>
      <c r="V94" s="256" t="str">
        <f>V54</f>
        <v>N NAME OF YOUR RECIPE | paste it — FAMILY|  Author &gt; YOU</v>
      </c>
      <c r="W94" s="256">
        <f>W54</f>
        <v>0.6</v>
      </c>
      <c r="X94" s="257" t="str">
        <f>X54</f>
        <v>kg</v>
      </c>
      <c r="Y94" s="258" t="str">
        <f>Y54</f>
        <v>Master recipe ► Guinea fowl ballotine</v>
      </c>
      <c r="Z94" s="259"/>
      <c r="AA94" s="260"/>
      <c r="AB94" s="261"/>
      <c r="AC94" s="262"/>
      <c r="AD94" s="261"/>
      <c r="AE94" s="261"/>
      <c r="AF94" s="261"/>
      <c r="AG94" s="261"/>
      <c r="AH94" s="263"/>
      <c r="AI94" s="1773"/>
      <c r="AJ94" s="1774"/>
      <c r="AK94" s="1774"/>
      <c r="AL94" s="1775"/>
      <c r="AN94" s="236" t="s">
        <v>11</v>
      </c>
      <c r="AO94" s="256" t="str">
        <f>AO54</f>
        <v>N NOMBRE DE SU RECETA | pegue esto — FAMILIA| Autor &gt; USTED</v>
      </c>
      <c r="AP94" s="256">
        <f>AP54</f>
        <v>0.6</v>
      </c>
      <c r="AQ94" s="257" t="str">
        <f>AQ54</f>
        <v>kg</v>
      </c>
      <c r="AR94" s="258" t="str">
        <f>AR54</f>
        <v>Receta madre ► Ballotina de pintada</v>
      </c>
      <c r="AS94" s="259"/>
      <c r="AT94" s="260"/>
      <c r="AU94" s="261"/>
      <c r="AV94" s="262"/>
      <c r="AW94" s="261"/>
      <c r="AX94" s="261"/>
      <c r="AY94" s="261"/>
      <c r="AZ94" s="261"/>
      <c r="BA94" s="263"/>
      <c r="BB94" s="1773"/>
      <c r="BC94" s="1774"/>
      <c r="BD94" s="1774"/>
      <c r="BE94" s="1775"/>
      <c r="BG94" s="368">
        <v>0.25</v>
      </c>
      <c r="BH94" s="369" t="s">
        <v>317</v>
      </c>
      <c r="BI94" s="370"/>
      <c r="BJ94" s="371"/>
      <c r="BK94" s="372"/>
      <c r="BL94" s="373" t="s">
        <v>318</v>
      </c>
      <c r="BM94" s="53"/>
      <c r="BO94" s="368">
        <v>0.25</v>
      </c>
      <c r="BP94" s="369" t="s">
        <v>319</v>
      </c>
      <c r="BQ94" s="370"/>
      <c r="BR94" s="371"/>
      <c r="BS94" s="372"/>
      <c r="BT94" s="373" t="s">
        <v>320</v>
      </c>
      <c r="BU94" s="53"/>
      <c r="BW94" s="368">
        <v>0.25</v>
      </c>
      <c r="BX94" s="369" t="s">
        <v>321</v>
      </c>
      <c r="BY94" s="370"/>
      <c r="BZ94" s="371"/>
      <c r="CA94" s="372"/>
      <c r="CB94" s="373" t="s">
        <v>322</v>
      </c>
      <c r="CC94" s="53"/>
      <c r="CE94" s="3">
        <v>1</v>
      </c>
    </row>
    <row r="95" spans="2:83" ht="21" customHeight="1" thickBot="1">
      <c r="B95" s="264" t="s">
        <v>11</v>
      </c>
      <c r="C95" s="265" t="str">
        <f>C54</f>
        <v>N NOM DE VOTRE RECETTE | collez la--FAMILLE| Auteur &gt; VOUS</v>
      </c>
      <c r="D95" s="265">
        <f>D54</f>
        <v>4</v>
      </c>
      <c r="E95" s="265" t="str">
        <f>E54</f>
        <v>couverts</v>
      </c>
      <c r="F95" s="266" t="str">
        <f>F54</f>
        <v>Recette mère ► Ballotine de pintade</v>
      </c>
      <c r="G95" s="267" t="s">
        <v>217</v>
      </c>
      <c r="H95" s="268" t="str">
        <f ca="1">CELL("nomfichier")</f>
        <v>D:\Données\1.UPRT\0-UPRT.fait\1-UPRT.FR-SITE-WEB\ff-fiches-fabrications\ff.fiches.fabrication.2023\ffr.restaurant.2023\[postit.sauvegarde.05.10.2025.xlsx]Nota.ES</v>
      </c>
      <c r="I95" s="269"/>
      <c r="J95" s="269"/>
      <c r="K95" s="269"/>
      <c r="L95" s="269"/>
      <c r="M95" s="269"/>
      <c r="N95" s="269"/>
      <c r="O95" s="269"/>
      <c r="P95" s="269"/>
      <c r="Q95" s="269"/>
      <c r="R95" s="269"/>
      <c r="S95" s="270"/>
      <c r="U95" s="264" t="s">
        <v>11</v>
      </c>
      <c r="V95" s="265" t="str">
        <f>V54</f>
        <v>N NAME OF YOUR RECIPE | paste it — FAMILY|  Author &gt; YOU</v>
      </c>
      <c r="W95" s="265">
        <f>W54</f>
        <v>0.6</v>
      </c>
      <c r="X95" s="265" t="str">
        <f>X54</f>
        <v>kg</v>
      </c>
      <c r="Y95" s="266" t="str">
        <f>Y54</f>
        <v>Master recipe ► Guinea fowl ballotine</v>
      </c>
      <c r="Z95" s="267" t="s">
        <v>217</v>
      </c>
      <c r="AA95" s="268" t="str">
        <f ca="1">CELL("nomfichier")</f>
        <v>D:\Données\1.UPRT\0-UPRT.fait\1-UPRT.FR-SITE-WEB\ff-fiches-fabrications\ff.fiches.fabrication.2023\ffr.restaurant.2023\[postit.sauvegarde.05.10.2025.xlsx]Nota.ES</v>
      </c>
      <c r="AB95" s="269"/>
      <c r="AC95" s="269"/>
      <c r="AD95" s="269"/>
      <c r="AE95" s="269"/>
      <c r="AF95" s="269"/>
      <c r="AG95" s="269"/>
      <c r="AH95" s="269"/>
      <c r="AI95" s="269"/>
      <c r="AJ95" s="269"/>
      <c r="AK95" s="269"/>
      <c r="AL95" s="270"/>
      <c r="AN95" s="264" t="s">
        <v>11</v>
      </c>
      <c r="AO95" s="265" t="str">
        <f>AO54</f>
        <v>N NOMBRE DE SU RECETA | pegue esto — FAMILIA| Autor &gt; USTED</v>
      </c>
      <c r="AP95" s="265">
        <f>AP54</f>
        <v>0.6</v>
      </c>
      <c r="AQ95" s="265" t="str">
        <f>AQ54</f>
        <v>kg</v>
      </c>
      <c r="AR95" s="266" t="str">
        <f>AR54</f>
        <v>Receta madre ► Ballotina de pintada</v>
      </c>
      <c r="AS95" s="267" t="s">
        <v>217</v>
      </c>
      <c r="AT95" s="268" t="str">
        <f ca="1">CELL("nomfichier")</f>
        <v>D:\Données\1.UPRT\0-UPRT.fait\1-UPRT.FR-SITE-WEB\ff-fiches-fabrications\ff.fiches.fabrication.2023\ffr.restaurant.2023\[postit.sauvegarde.05.10.2025.xlsx]Nota.ES</v>
      </c>
      <c r="AU95" s="269"/>
      <c r="AV95" s="269"/>
      <c r="AW95" s="269"/>
      <c r="AX95" s="269"/>
      <c r="AY95" s="269"/>
      <c r="AZ95" s="269"/>
      <c r="BA95" s="269"/>
      <c r="BB95" s="269"/>
      <c r="BC95" s="269"/>
      <c r="BD95" s="269"/>
      <c r="BE95" s="270"/>
      <c r="BG95" s="368">
        <v>0.5</v>
      </c>
      <c r="BH95" s="369" t="s">
        <v>323</v>
      </c>
      <c r="BI95" s="370"/>
      <c r="BJ95" s="371"/>
      <c r="BK95" s="372"/>
      <c r="BL95" s="373" t="s">
        <v>324</v>
      </c>
      <c r="BM95" s="53"/>
      <c r="BO95" s="368">
        <v>0.5</v>
      </c>
      <c r="BP95" s="369" t="s">
        <v>325</v>
      </c>
      <c r="BQ95" s="370"/>
      <c r="BR95" s="371"/>
      <c r="BS95" s="372"/>
      <c r="BT95" s="373" t="s">
        <v>326</v>
      </c>
      <c r="BU95" s="53"/>
      <c r="BW95" s="368">
        <v>0.5</v>
      </c>
      <c r="BX95" s="369" t="s">
        <v>327</v>
      </c>
      <c r="BY95" s="370"/>
      <c r="BZ95" s="371"/>
      <c r="CA95" s="372"/>
      <c r="CB95" s="373" t="s">
        <v>328</v>
      </c>
      <c r="CC95" s="53"/>
      <c r="CE95" s="3">
        <v>1</v>
      </c>
    </row>
    <row r="96" spans="2:83" ht="21" customHeight="1" thickBot="1">
      <c r="B96" s="1369" t="s">
        <v>11</v>
      </c>
      <c r="C96" s="1370"/>
      <c r="D96" s="1370"/>
      <c r="E96" s="1370"/>
      <c r="F96" s="1370"/>
      <c r="G96" s="1376" t="s">
        <v>2713</v>
      </c>
      <c r="H96" s="1371"/>
      <c r="I96" s="1372"/>
      <c r="J96" s="1373"/>
      <c r="K96" s="1374"/>
      <c r="L96" s="1375"/>
      <c r="M96" s="1376"/>
      <c r="N96" s="1377"/>
      <c r="O96" s="1378"/>
      <c r="P96" s="1379"/>
      <c r="Q96" s="1380"/>
      <c r="R96" s="1381"/>
      <c r="S96" s="1382"/>
      <c r="U96" s="1369" t="s">
        <v>11</v>
      </c>
      <c r="V96" s="1370"/>
      <c r="W96" s="1370"/>
      <c r="X96" s="1370"/>
      <c r="Y96" s="1370"/>
      <c r="Z96" s="1376" t="s">
        <v>2713</v>
      </c>
      <c r="AA96" s="1371"/>
      <c r="AB96" s="1372"/>
      <c r="AC96" s="1373"/>
      <c r="AD96" s="1374"/>
      <c r="AE96" s="1375"/>
      <c r="AF96" s="1376"/>
      <c r="AG96" s="1377"/>
      <c r="AH96" s="1378"/>
      <c r="AI96" s="1379"/>
      <c r="AJ96" s="1380"/>
      <c r="AK96" s="1381"/>
      <c r="AL96" s="1382"/>
      <c r="AN96" s="1369" t="s">
        <v>11</v>
      </c>
      <c r="AO96" s="1370"/>
      <c r="AP96" s="1370"/>
      <c r="AQ96" s="1370"/>
      <c r="AR96" s="1370"/>
      <c r="AS96" s="1376" t="s">
        <v>2713</v>
      </c>
      <c r="AT96" s="1371"/>
      <c r="AU96" s="1372"/>
      <c r="AV96" s="1373"/>
      <c r="AW96" s="1374"/>
      <c r="AX96" s="1375"/>
      <c r="AY96" s="1376"/>
      <c r="AZ96" s="1377"/>
      <c r="BA96" s="1378"/>
      <c r="BB96" s="1379"/>
      <c r="BC96" s="1380"/>
      <c r="BD96" s="1381"/>
      <c r="BE96" s="1382"/>
      <c r="BG96" s="368">
        <v>0.75</v>
      </c>
      <c r="BH96" s="369" t="s">
        <v>330</v>
      </c>
      <c r="BI96" s="370"/>
      <c r="BJ96" s="371"/>
      <c r="BK96" s="372"/>
      <c r="BL96" s="373" t="s">
        <v>331</v>
      </c>
      <c r="BM96" s="53"/>
      <c r="BO96" s="368">
        <v>0.75</v>
      </c>
      <c r="BP96" s="369" t="s">
        <v>332</v>
      </c>
      <c r="BQ96" s="370"/>
      <c r="BR96" s="371"/>
      <c r="BS96" s="372"/>
      <c r="BT96" s="373" t="s">
        <v>333</v>
      </c>
      <c r="BU96" s="53"/>
      <c r="BW96" s="368">
        <v>0.75</v>
      </c>
      <c r="BX96" s="369" t="s">
        <v>334</v>
      </c>
      <c r="BY96" s="370"/>
      <c r="BZ96" s="371"/>
      <c r="CA96" s="372"/>
      <c r="CB96" s="373" t="s">
        <v>335</v>
      </c>
      <c r="CC96" s="53"/>
      <c r="CE96" s="3">
        <v>1</v>
      </c>
    </row>
    <row r="97" spans="2:83" ht="21" customHeight="1">
      <c r="B97" s="22" t="s">
        <v>11</v>
      </c>
      <c r="C97" s="23" t="str">
        <f>C103</f>
        <v>N NOM DE VOTRE RECETTE | collez la--FAMILLE| Auteur &gt; VOUS</v>
      </c>
      <c r="D97" s="24">
        <f>D103</f>
        <v>1</v>
      </c>
      <c r="E97" s="24" t="str">
        <f>E103</f>
        <v>coupe</v>
      </c>
      <c r="F97" s="25" t="str">
        <f>F103</f>
        <v>Recette mère ► MILLE-FEUILLE meringue et chiboust pamplemousse aux fraises des bois</v>
      </c>
      <c r="G97" s="26" t="s">
        <v>22</v>
      </c>
      <c r="H97" s="27" t="s">
        <v>23</v>
      </c>
      <c r="I97" s="27"/>
      <c r="J97" s="1732" t="s">
        <v>1422</v>
      </c>
      <c r="K97" s="1732"/>
      <c r="L97" s="1732"/>
      <c r="M97" s="1732"/>
      <c r="N97" s="1732"/>
      <c r="O97" s="1732"/>
      <c r="P97" s="1732"/>
      <c r="Q97" s="1754" t="s">
        <v>1439</v>
      </c>
      <c r="R97" s="1754"/>
      <c r="S97" s="1736" t="str">
        <f>UPPER(LEFT(J97,1))</f>
        <v>N</v>
      </c>
      <c r="U97" s="22" t="s">
        <v>11</v>
      </c>
      <c r="V97" s="23" t="str">
        <f>V103</f>
        <v>N NAME OF YOUR RECIPE | paste it — FAMILY|  Author &gt; YOU</v>
      </c>
      <c r="W97" s="24">
        <f>W103</f>
        <v>0.6</v>
      </c>
      <c r="X97" s="24" t="str">
        <f>X103</f>
        <v>kg</v>
      </c>
      <c r="Y97" s="25" t="str">
        <f>Y103</f>
        <v>Master recipe ► Guinea fowl ballotine</v>
      </c>
      <c r="Z97" s="26" t="s">
        <v>22</v>
      </c>
      <c r="AA97" s="27" t="s">
        <v>23</v>
      </c>
      <c r="AB97" s="27"/>
      <c r="AC97" s="1732" t="s">
        <v>904</v>
      </c>
      <c r="AD97" s="1732"/>
      <c r="AE97" s="1732"/>
      <c r="AF97" s="1732"/>
      <c r="AG97" s="1732"/>
      <c r="AH97" s="1732"/>
      <c r="AI97" s="1732"/>
      <c r="AJ97" s="1754" t="s">
        <v>1440</v>
      </c>
      <c r="AK97" s="1754"/>
      <c r="AL97" s="1736" t="str">
        <f>UPPER(LEFT(AC97,1))</f>
        <v>N</v>
      </c>
      <c r="AN97" s="22" t="s">
        <v>11</v>
      </c>
      <c r="AO97" s="23" t="str">
        <f>AO103</f>
        <v>N NOMBRE DE SU RECETA | pegue esto — FAMILIA| Autor &gt; USTED</v>
      </c>
      <c r="AP97" s="24">
        <f>AP103</f>
        <v>0.6</v>
      </c>
      <c r="AQ97" s="24" t="str">
        <f>AQ103</f>
        <v>kg</v>
      </c>
      <c r="AR97" s="25" t="str">
        <f>AR103</f>
        <v>Receta madre ► Ballotina de pintada</v>
      </c>
      <c r="AS97" s="26" t="s">
        <v>22</v>
      </c>
      <c r="AT97" s="27" t="s">
        <v>930</v>
      </c>
      <c r="AU97" s="27"/>
      <c r="AV97" s="1732" t="s">
        <v>931</v>
      </c>
      <c r="AW97" s="1732"/>
      <c r="AX97" s="1732"/>
      <c r="AY97" s="1732"/>
      <c r="AZ97" s="1732"/>
      <c r="BA97" s="1732"/>
      <c r="BB97" s="1732"/>
      <c r="BC97" s="1734" t="s">
        <v>1441</v>
      </c>
      <c r="BD97" s="1734"/>
      <c r="BE97" s="1736" t="str">
        <f>UPPER(LEFT(AV97,1))</f>
        <v>N</v>
      </c>
      <c r="BG97" s="380">
        <v>2</v>
      </c>
      <c r="BH97" s="381" t="s">
        <v>307</v>
      </c>
      <c r="BI97" s="370"/>
      <c r="BJ97" s="371"/>
      <c r="BK97" s="372"/>
      <c r="BL97" s="373"/>
      <c r="BM97" s="53"/>
      <c r="BO97" s="380">
        <v>2</v>
      </c>
      <c r="BP97" s="381" t="s">
        <v>311</v>
      </c>
      <c r="BQ97" s="370"/>
      <c r="BR97" s="371"/>
      <c r="BS97" s="372"/>
      <c r="BT97" s="373"/>
      <c r="BU97" s="53"/>
      <c r="BW97" s="380">
        <v>2</v>
      </c>
      <c r="BX97" s="381" t="s">
        <v>312</v>
      </c>
      <c r="BY97" s="370"/>
      <c r="BZ97" s="371"/>
      <c r="CA97" s="372"/>
      <c r="CB97" s="373"/>
      <c r="CC97" s="53"/>
      <c r="CE97" s="3">
        <v>1</v>
      </c>
    </row>
    <row r="98" spans="2:83" ht="21" customHeight="1">
      <c r="B98" s="28" t="s">
        <v>11</v>
      </c>
      <c r="C98" s="29" t="str">
        <f>C103</f>
        <v>N NOM DE VOTRE RECETTE | collez la--FAMILLE| Auteur &gt; VOUS</v>
      </c>
      <c r="D98" s="30">
        <f>D103</f>
        <v>1</v>
      </c>
      <c r="E98" s="30" t="str">
        <f>E103</f>
        <v>coupe</v>
      </c>
      <c r="F98" s="31" t="str">
        <f>F103</f>
        <v>Recette mère ► MILLE-FEUILLE meringue et chiboust pamplemousse aux fraises des bois</v>
      </c>
      <c r="G98" s="32" t="s">
        <v>29</v>
      </c>
      <c r="H98" s="33" t="s">
        <v>884</v>
      </c>
      <c r="I98" s="33"/>
      <c r="J98" s="1733"/>
      <c r="K98" s="1733"/>
      <c r="L98" s="1733"/>
      <c r="M98" s="1733"/>
      <c r="N98" s="1733"/>
      <c r="O98" s="1733"/>
      <c r="P98" s="1733"/>
      <c r="Q98" s="1755"/>
      <c r="R98" s="1755"/>
      <c r="S98" s="1737"/>
      <c r="U98" s="28" t="s">
        <v>11</v>
      </c>
      <c r="V98" s="29" t="str">
        <f>V103</f>
        <v>N NAME OF YOUR RECIPE | paste it — FAMILY|  Author &gt; YOU</v>
      </c>
      <c r="W98" s="30">
        <f>W103</f>
        <v>0.6</v>
      </c>
      <c r="X98" s="30" t="str">
        <f>X103</f>
        <v>kg</v>
      </c>
      <c r="Y98" s="31" t="str">
        <f>Y103</f>
        <v>Master recipe ► Guinea fowl ballotine</v>
      </c>
      <c r="Z98" s="32" t="s">
        <v>1377</v>
      </c>
      <c r="AA98" s="33" t="s">
        <v>30</v>
      </c>
      <c r="AB98" s="33"/>
      <c r="AC98" s="1733"/>
      <c r="AD98" s="1733"/>
      <c r="AE98" s="1733"/>
      <c r="AF98" s="1733"/>
      <c r="AG98" s="1733"/>
      <c r="AH98" s="1733"/>
      <c r="AI98" s="1733"/>
      <c r="AJ98" s="1755"/>
      <c r="AK98" s="1755"/>
      <c r="AL98" s="1737"/>
      <c r="AN98" s="28" t="s">
        <v>11</v>
      </c>
      <c r="AO98" s="29" t="str">
        <f>AO103</f>
        <v>N NOMBRE DE SU RECETA | pegue esto — FAMILIA| Autor &gt; USTED</v>
      </c>
      <c r="AP98" s="30">
        <f>AP103</f>
        <v>0.6</v>
      </c>
      <c r="AQ98" s="30" t="str">
        <f>AQ103</f>
        <v>kg</v>
      </c>
      <c r="AR98" s="31" t="str">
        <f>AR103</f>
        <v>Receta madre ► Ballotina de pintada</v>
      </c>
      <c r="AS98" s="32" t="s">
        <v>932</v>
      </c>
      <c r="AT98" s="33" t="s">
        <v>30</v>
      </c>
      <c r="AU98" s="33"/>
      <c r="AV98" s="1733"/>
      <c r="AW98" s="1733"/>
      <c r="AX98" s="1733"/>
      <c r="AY98" s="1733"/>
      <c r="AZ98" s="1733"/>
      <c r="BA98" s="1733"/>
      <c r="BB98" s="1733"/>
      <c r="BC98" s="1735"/>
      <c r="BD98" s="1735"/>
      <c r="BE98" s="1737"/>
      <c r="BG98" s="385"/>
      <c r="BH98" s="386"/>
      <c r="BI98" s="387"/>
      <c r="BJ98" s="388"/>
      <c r="BK98" s="389"/>
      <c r="BL98" s="390"/>
      <c r="BM98" s="53"/>
      <c r="BO98" s="385"/>
      <c r="BP98" s="386"/>
      <c r="BQ98" s="387"/>
      <c r="BR98" s="388"/>
      <c r="BS98" s="389"/>
      <c r="BT98" s="390"/>
      <c r="BU98" s="53"/>
      <c r="BW98" s="385"/>
      <c r="BX98" s="386"/>
      <c r="BY98" s="387"/>
      <c r="BZ98" s="388"/>
      <c r="CA98" s="389"/>
      <c r="CB98" s="390"/>
      <c r="CC98" s="53"/>
      <c r="CE98" s="3">
        <v>1</v>
      </c>
    </row>
    <row r="99" spans="2:83" ht="21" customHeight="1">
      <c r="B99" s="28" t="s">
        <v>11</v>
      </c>
      <c r="C99" s="34" t="str">
        <f>C103</f>
        <v>N NOM DE VOTRE RECETTE | collez la--FAMILLE| Auteur &gt; VOUS</v>
      </c>
      <c r="D99" s="35">
        <f>D103</f>
        <v>1</v>
      </c>
      <c r="E99" s="35" t="str">
        <f>E103</f>
        <v>coupe</v>
      </c>
      <c r="F99" s="36" t="str">
        <f>F103</f>
        <v>Recette mère ► MILLE-FEUILLE meringue et chiboust pamplemousse aux fraises des bois</v>
      </c>
      <c r="G99" s="37"/>
      <c r="H99" s="38" t="s">
        <v>31</v>
      </c>
      <c r="I99" s="39"/>
      <c r="J99" s="40" t="s">
        <v>32</v>
      </c>
      <c r="K99" s="41" t="s">
        <v>59</v>
      </c>
      <c r="L99" s="9"/>
      <c r="M99" s="41"/>
      <c r="N99" s="41"/>
      <c r="O99" s="41"/>
      <c r="P99" s="42"/>
      <c r="Q99" s="9"/>
      <c r="R99" s="9"/>
      <c r="S99" s="43"/>
      <c r="U99" s="28" t="s">
        <v>11</v>
      </c>
      <c r="V99" s="34" t="str">
        <f>V103</f>
        <v>N NAME OF YOUR RECIPE | paste it — FAMILY|  Author &gt; YOU</v>
      </c>
      <c r="W99" s="35">
        <f>W103</f>
        <v>0.6</v>
      </c>
      <c r="X99" s="35" t="str">
        <f>X103</f>
        <v>kg</v>
      </c>
      <c r="Y99" s="36" t="str">
        <f>Y103</f>
        <v>Master recipe ► Guinea fowl ballotine</v>
      </c>
      <c r="Z99" s="37"/>
      <c r="AA99" s="38" t="s">
        <v>907</v>
      </c>
      <c r="AB99" s="39"/>
      <c r="AC99" s="40" t="s">
        <v>908</v>
      </c>
      <c r="AD99" s="41" t="s">
        <v>62</v>
      </c>
      <c r="AE99" s="9"/>
      <c r="AF99" s="41"/>
      <c r="AG99" s="41"/>
      <c r="AH99" s="41"/>
      <c r="AI99" s="42"/>
      <c r="AJ99" s="9"/>
      <c r="AK99" s="9"/>
      <c r="AL99" s="43"/>
      <c r="AN99" s="28" t="s">
        <v>11</v>
      </c>
      <c r="AO99" s="34" t="str">
        <f>AO103</f>
        <v>N NOMBRE DE SU RECETA | pegue esto — FAMILIA| Autor &gt; USTED</v>
      </c>
      <c r="AP99" s="35">
        <f>AP103</f>
        <v>0.6</v>
      </c>
      <c r="AQ99" s="35" t="str">
        <f>AQ103</f>
        <v>kg</v>
      </c>
      <c r="AR99" s="36" t="str">
        <f>AR103</f>
        <v>Receta madre ► Ballotina de pintada</v>
      </c>
      <c r="AS99" s="37"/>
      <c r="AT99" s="38" t="s">
        <v>933</v>
      </c>
      <c r="AU99" s="39"/>
      <c r="AV99" s="40" t="s">
        <v>934</v>
      </c>
      <c r="AW99" s="41" t="s">
        <v>65</v>
      </c>
      <c r="AX99" s="9"/>
      <c r="AY99" s="41"/>
      <c r="AZ99" s="41"/>
      <c r="BA99" s="41"/>
      <c r="BB99" s="42"/>
      <c r="BC99" s="9"/>
      <c r="BD99" s="9"/>
      <c r="BE99" s="43"/>
      <c r="BG99" s="392" t="s">
        <v>226</v>
      </c>
      <c r="BH99" s="171"/>
      <c r="BI99" s="171"/>
      <c r="BJ99" s="52"/>
      <c r="BK99" s="52"/>
      <c r="BL99" s="52"/>
      <c r="BM99" s="53"/>
      <c r="BO99" s="392" t="s">
        <v>227</v>
      </c>
      <c r="BP99" s="171"/>
      <c r="BQ99" s="171"/>
      <c r="BR99" s="52"/>
      <c r="BS99" s="52"/>
      <c r="BT99" s="52"/>
      <c r="BU99" s="53"/>
      <c r="BW99" s="392" t="s">
        <v>228</v>
      </c>
      <c r="BX99" s="171"/>
      <c r="BY99" s="171"/>
      <c r="BZ99" s="52"/>
      <c r="CA99" s="52"/>
      <c r="CB99" s="52"/>
      <c r="CC99" s="53"/>
      <c r="CE99" s="3">
        <v>1</v>
      </c>
    </row>
    <row r="100" spans="2:83" ht="21" customHeight="1">
      <c r="B100" s="28" t="s">
        <v>11</v>
      </c>
      <c r="C100" s="34" t="str">
        <f>C103</f>
        <v>N NOM DE VOTRE RECETTE | collez la--FAMILLE| Auteur &gt; VOUS</v>
      </c>
      <c r="D100" s="35">
        <f>D103</f>
        <v>1</v>
      </c>
      <c r="E100" s="35" t="str">
        <f>E103</f>
        <v>coupe</v>
      </c>
      <c r="F100" s="36" t="str">
        <f>F103</f>
        <v>Recette mère ► MILLE-FEUILLE meringue et chiboust pamplemousse aux fraises des bois</v>
      </c>
      <c r="G100" s="44" t="s">
        <v>33</v>
      </c>
      <c r="H100" s="45"/>
      <c r="I100" s="45"/>
      <c r="J100" s="46" t="s">
        <v>34</v>
      </c>
      <c r="K100" s="1738" t="str">
        <f>L103&amp;" "&amp;M103&amp;" ► Famille = "&amp;Q97&amp;" ► "&amp;J97&amp;" "&amp;P100&amp;" "&amp;Q100&amp;" "&amp;R100&amp;" "&amp;S100</f>
        <v>Recette mère ► MILLE-FEUILLE meringue et chiboust pamplemousse aux fraises des bois ► Famille = collez la--FAMILLE ► NOM DE VOTRE RECETTE  ⓫  Dupliquée pour 5 coupes</v>
      </c>
      <c r="L100" s="1738"/>
      <c r="M100" s="1738"/>
      <c r="N100" s="47"/>
      <c r="O100" s="47"/>
      <c r="P100" s="42"/>
      <c r="Q100" s="48" t="s">
        <v>36</v>
      </c>
      <c r="R100" s="49">
        <v>5</v>
      </c>
      <c r="S100" s="50" t="str">
        <f>S102</f>
        <v>coupes</v>
      </c>
      <c r="U100" s="28" t="s">
        <v>11</v>
      </c>
      <c r="V100" s="34" t="str">
        <f>V103</f>
        <v>N NAME OF YOUR RECIPE | paste it — FAMILY|  Author &gt; YOU</v>
      </c>
      <c r="W100" s="35">
        <f>W103</f>
        <v>0.6</v>
      </c>
      <c r="X100" s="35" t="str">
        <f>X103</f>
        <v>kg</v>
      </c>
      <c r="Y100" s="36" t="str">
        <f>Y103</f>
        <v>Master recipe ► Guinea fowl ballotine</v>
      </c>
      <c r="Z100" s="44" t="s">
        <v>141</v>
      </c>
      <c r="AA100" s="45"/>
      <c r="AB100" s="45"/>
      <c r="AC100" s="46" t="s">
        <v>34</v>
      </c>
      <c r="AD100" s="1738" t="str">
        <f>AE103&amp;" "&amp;AF103&amp;" ► family = "&amp;AJ97&amp;" ► "&amp;AC97&amp;" "&amp;AI100&amp;" "&amp;AJ100&amp;" "&amp;AK100&amp;" "&amp;AL100</f>
        <v>Master recipe ► Guinea fowl ballotine ► family = paste it — FAMILY ► NAME OF YOUR RECIPE  ⓫ Duplicated for 20 kg of guinea</v>
      </c>
      <c r="AE100" s="1738"/>
      <c r="AF100" s="1738"/>
      <c r="AG100" s="47"/>
      <c r="AH100" s="47"/>
      <c r="AI100" s="42"/>
      <c r="AJ100" s="48" t="s">
        <v>142</v>
      </c>
      <c r="AK100" s="49">
        <v>20</v>
      </c>
      <c r="AL100" s="1079" t="str">
        <f>AL102</f>
        <v>kg of guinea</v>
      </c>
      <c r="AN100" s="28" t="s">
        <v>11</v>
      </c>
      <c r="AO100" s="34" t="str">
        <f>AO103</f>
        <v>N NOMBRE DE SU RECETA | pegue esto — FAMILIA| Autor &gt; USTED</v>
      </c>
      <c r="AP100" s="35">
        <f>AP103</f>
        <v>0.6</v>
      </c>
      <c r="AQ100" s="35" t="str">
        <f>AQ103</f>
        <v>kg</v>
      </c>
      <c r="AR100" s="36" t="str">
        <f>AR103</f>
        <v>Receta madre ► Ballotina de pintada</v>
      </c>
      <c r="AS100" s="44" t="s">
        <v>935</v>
      </c>
      <c r="AT100" s="45"/>
      <c r="AU100" s="45"/>
      <c r="AV100" s="46" t="s">
        <v>936</v>
      </c>
      <c r="AW100" s="1738" t="str">
        <f>AX103&amp;" "&amp;AY103&amp;" ► familia = "&amp;BC97&amp;" ► "&amp;AV97&amp;" "&amp;BB100&amp;" "&amp;BC100&amp;" "&amp;BD100&amp;" "&amp;BE100</f>
        <v>Receta madre ► Ballotina de pintada ► familia = pegue esto — FAMILIA ► NOMBRE DE SU RECETA  ⓫ Duplicada para 20 kg magra de pintada</v>
      </c>
      <c r="AX100" s="1738"/>
      <c r="AY100" s="1738"/>
      <c r="AZ100" s="47"/>
      <c r="BA100" s="47"/>
      <c r="BB100" s="42"/>
      <c r="BC100" s="48" t="s">
        <v>145</v>
      </c>
      <c r="BD100" s="49">
        <v>20</v>
      </c>
      <c r="BE100" s="1045" t="str">
        <f>BE102</f>
        <v>kg magra de pintada</v>
      </c>
      <c r="BG100" s="392"/>
      <c r="BH100" s="171"/>
      <c r="BI100" s="171"/>
      <c r="BJ100" s="52"/>
      <c r="BK100" s="52"/>
      <c r="BL100" s="52"/>
      <c r="BM100" s="53"/>
      <c r="BO100" s="392"/>
      <c r="BP100" s="171"/>
      <c r="BQ100" s="171"/>
      <c r="BR100" s="52"/>
      <c r="BS100" s="52"/>
      <c r="BT100" s="52"/>
      <c r="BU100" s="53"/>
      <c r="BW100" s="392"/>
      <c r="BX100" s="171"/>
      <c r="BY100" s="171"/>
      <c r="BZ100" s="52"/>
      <c r="CA100" s="52"/>
      <c r="CB100" s="52"/>
      <c r="CC100" s="53"/>
      <c r="CE100" s="3">
        <v>1</v>
      </c>
    </row>
    <row r="101" spans="2:83" ht="21" customHeight="1">
      <c r="B101" s="28" t="s">
        <v>11</v>
      </c>
      <c r="C101" s="34" t="str">
        <f>C103</f>
        <v>N NOM DE VOTRE RECETTE | collez la--FAMILLE| Auteur &gt; VOUS</v>
      </c>
      <c r="D101" s="35">
        <f>D103</f>
        <v>1</v>
      </c>
      <c r="E101" s="35" t="str">
        <f>E103</f>
        <v>coupe</v>
      </c>
      <c r="F101" s="36" t="str">
        <f>F103</f>
        <v>Recette mère ► MILLE-FEUILLE meringue et chiboust pamplemousse aux fraises des bois</v>
      </c>
      <c r="G101" s="54">
        <v>1</v>
      </c>
      <c r="H101" s="55" t="s">
        <v>2073</v>
      </c>
      <c r="I101" s="44"/>
      <c r="J101" s="44"/>
      <c r="K101" s="1738"/>
      <c r="L101" s="1738"/>
      <c r="M101" s="1738"/>
      <c r="N101" s="47"/>
      <c r="O101" s="47"/>
      <c r="P101" s="56"/>
      <c r="Q101" s="9"/>
      <c r="R101" s="57" t="s">
        <v>41</v>
      </c>
      <c r="S101" s="58" t="s">
        <v>42</v>
      </c>
      <c r="U101" s="28" t="s">
        <v>11</v>
      </c>
      <c r="V101" s="34" t="str">
        <f>V103</f>
        <v>N NAME OF YOUR RECIPE | paste it — FAMILY|  Author &gt; YOU</v>
      </c>
      <c r="W101" s="35">
        <f>W103</f>
        <v>0.6</v>
      </c>
      <c r="X101" s="35" t="str">
        <f>X103</f>
        <v>kg</v>
      </c>
      <c r="Y101" s="36" t="str">
        <f>Y103</f>
        <v>Master recipe ► Guinea fowl ballotine</v>
      </c>
      <c r="Z101" s="54">
        <v>0.6</v>
      </c>
      <c r="AA101" s="1042" t="s">
        <v>147</v>
      </c>
      <c r="AB101" s="44"/>
      <c r="AC101" s="44"/>
      <c r="AD101" s="1738"/>
      <c r="AE101" s="1738"/>
      <c r="AF101" s="1738"/>
      <c r="AG101" s="47"/>
      <c r="AH101" s="47"/>
      <c r="AI101" s="56"/>
      <c r="AJ101" s="9"/>
      <c r="AK101" s="57" t="s">
        <v>155</v>
      </c>
      <c r="AL101" s="58" t="s">
        <v>909</v>
      </c>
      <c r="AN101" s="28" t="s">
        <v>11</v>
      </c>
      <c r="AO101" s="34" t="str">
        <f>AO103</f>
        <v>N NOMBRE DE SU RECETA | pegue esto — FAMILIA| Autor &gt; USTED</v>
      </c>
      <c r="AP101" s="35">
        <f>AP103</f>
        <v>0.6</v>
      </c>
      <c r="AQ101" s="35" t="str">
        <f>AQ103</f>
        <v>kg</v>
      </c>
      <c r="AR101" s="36" t="str">
        <f>AR103</f>
        <v>Receta madre ► Ballotina de pintada</v>
      </c>
      <c r="AS101" s="1085">
        <v>0.6</v>
      </c>
      <c r="AT101" s="1042" t="s">
        <v>147</v>
      </c>
      <c r="AU101" s="44"/>
      <c r="AV101" s="44"/>
      <c r="AW101" s="1738"/>
      <c r="AX101" s="1738"/>
      <c r="AY101" s="1738"/>
      <c r="AZ101" s="47"/>
      <c r="BA101" s="47"/>
      <c r="BB101" s="56"/>
      <c r="BC101" s="9"/>
      <c r="BD101" s="57" t="s">
        <v>157</v>
      </c>
      <c r="BE101" s="58" t="s">
        <v>158</v>
      </c>
      <c r="BG101" s="396"/>
      <c r="BH101" s="397" t="s">
        <v>345</v>
      </c>
      <c r="BI101" s="171"/>
      <c r="BJ101" s="52"/>
      <c r="BK101" s="52"/>
      <c r="BL101" s="52"/>
      <c r="BM101" s="53"/>
      <c r="BO101" s="396"/>
      <c r="BP101" s="397" t="s">
        <v>346</v>
      </c>
      <c r="BQ101" s="171"/>
      <c r="BR101" s="52"/>
      <c r="BS101" s="52"/>
      <c r="BT101" s="52"/>
      <c r="BU101" s="53"/>
      <c r="BW101" s="396"/>
      <c r="BX101" s="397" t="s">
        <v>347</v>
      </c>
      <c r="BY101" s="171"/>
      <c r="BZ101" s="52"/>
      <c r="CA101" s="52"/>
      <c r="CB101" s="52"/>
      <c r="CC101" s="53"/>
      <c r="CE101" s="3">
        <v>1</v>
      </c>
    </row>
    <row r="102" spans="2:83" ht="21" customHeight="1">
      <c r="B102" s="28" t="s">
        <v>16</v>
      </c>
      <c r="C102" s="34" t="str">
        <f>C103</f>
        <v>N NOM DE VOTRE RECETTE | collez la--FAMILLE| Auteur &gt; VOUS</v>
      </c>
      <c r="D102" s="35">
        <f>D103</f>
        <v>1</v>
      </c>
      <c r="E102" s="35" t="str">
        <f>E103</f>
        <v>coupe</v>
      </c>
      <c r="F102" s="36" t="str">
        <f>F103</f>
        <v>Recette mère ► MILLE-FEUILLE meringue et chiboust pamplemousse aux fraises des bois</v>
      </c>
      <c r="G102" s="63" t="s">
        <v>51</v>
      </c>
      <c r="H102" s="64">
        <f>P137</f>
        <v>0.10100000000000001</v>
      </c>
      <c r="I102" s="65"/>
      <c r="J102" s="65"/>
      <c r="K102" s="66"/>
      <c r="L102" s="66"/>
      <c r="M102" s="66"/>
      <c r="N102" s="66"/>
      <c r="O102" s="66"/>
      <c r="P102"/>
      <c r="Q102" s="67" t="s">
        <v>52</v>
      </c>
      <c r="R102" s="1345">
        <v>1.5</v>
      </c>
      <c r="S102" s="68" t="s">
        <v>2074</v>
      </c>
      <c r="U102" s="28" t="s">
        <v>16</v>
      </c>
      <c r="V102" s="34" t="str">
        <f>V103</f>
        <v>N NAME OF YOUR RECIPE | paste it — FAMILY|  Author &gt; YOU</v>
      </c>
      <c r="W102" s="35">
        <f>W103</f>
        <v>0.6</v>
      </c>
      <c r="X102" s="35" t="str">
        <f>X103</f>
        <v>kg</v>
      </c>
      <c r="Y102" s="36" t="str">
        <f>Y103</f>
        <v>Master recipe ► Guinea fowl ballotine</v>
      </c>
      <c r="Z102" s="63" t="s">
        <v>159</v>
      </c>
      <c r="AA102" s="64">
        <f>AI137</f>
        <v>0.60000000000000009</v>
      </c>
      <c r="AB102" s="65"/>
      <c r="AC102" s="65"/>
      <c r="AD102" s="66"/>
      <c r="AE102" s="66"/>
      <c r="AF102" s="66"/>
      <c r="AG102" s="66"/>
      <c r="AH102" s="66"/>
      <c r="AJ102" s="67" t="s">
        <v>160</v>
      </c>
      <c r="AK102" s="1043">
        <v>0.4</v>
      </c>
      <c r="AL102" s="68" t="s">
        <v>1423</v>
      </c>
      <c r="AN102" s="28" t="s">
        <v>16</v>
      </c>
      <c r="AO102" s="34" t="str">
        <f>AO103</f>
        <v>N NOMBRE DE SU RECETA | pegue esto — FAMILIA| Autor &gt; USTED</v>
      </c>
      <c r="AP102" s="35">
        <f>AP103</f>
        <v>0.6</v>
      </c>
      <c r="AQ102" s="35" t="str">
        <f>AQ103</f>
        <v>kg</v>
      </c>
      <c r="AR102" s="36" t="str">
        <f>AR103</f>
        <v>Receta madre ► Ballotina de pintada</v>
      </c>
      <c r="AS102" s="63" t="s">
        <v>257</v>
      </c>
      <c r="AT102" s="64">
        <f>BB137</f>
        <v>0.60000000000000009</v>
      </c>
      <c r="AU102" s="65"/>
      <c r="AV102" s="65"/>
      <c r="AW102" s="66"/>
      <c r="AX102" s="66"/>
      <c r="AY102" s="66"/>
      <c r="AZ102" s="66"/>
      <c r="BA102" s="66"/>
      <c r="BC102" s="67" t="s">
        <v>161</v>
      </c>
      <c r="BD102" s="1043">
        <v>0.4</v>
      </c>
      <c r="BE102" s="1046" t="s">
        <v>1424</v>
      </c>
      <c r="BG102" s="398" t="s">
        <v>350</v>
      </c>
      <c r="BH102" s="397"/>
      <c r="BI102" s="171"/>
      <c r="BJ102" s="52"/>
      <c r="BK102" s="52"/>
      <c r="BL102" s="52"/>
      <c r="BM102" s="53"/>
      <c r="BO102" s="398" t="s">
        <v>351</v>
      </c>
      <c r="BP102" s="397"/>
      <c r="BQ102" s="171"/>
      <c r="BR102" s="52"/>
      <c r="BS102" s="52"/>
      <c r="BT102" s="52"/>
      <c r="BU102" s="53"/>
      <c r="BW102" s="398" t="s">
        <v>352</v>
      </c>
      <c r="BX102" s="397"/>
      <c r="BY102" s="171"/>
      <c r="BZ102" s="52"/>
      <c r="CA102" s="52"/>
      <c r="CB102" s="52"/>
      <c r="CC102" s="53"/>
      <c r="CE102" s="3">
        <v>1</v>
      </c>
    </row>
    <row r="103" spans="2:83" ht="21" customHeight="1">
      <c r="B103" s="73" t="s">
        <v>16</v>
      </c>
      <c r="C103" s="74" t="str">
        <f>G103</f>
        <v>N NOM DE VOTRE RECETTE | collez la--FAMILLE| Auteur &gt; VOUS</v>
      </c>
      <c r="D103" s="75">
        <f>G101</f>
        <v>1</v>
      </c>
      <c r="E103" s="74" t="str">
        <f>H101</f>
        <v>coupe</v>
      </c>
      <c r="F103" s="76" t="str">
        <f>L103&amp;" "&amp;M103</f>
        <v>Recette mère ► MILLE-FEUILLE meringue et chiboust pamplemousse aux fraises des bois</v>
      </c>
      <c r="G103" s="77" t="str">
        <f>UPPER(LEFT(J97,1))&amp;" "&amp;J97&amp;" | "&amp;Q97&amp;"| "&amp;J99&amp;" "&amp;K99</f>
        <v>N NOM DE VOTRE RECETTE | collez la--FAMILLE| Auteur &gt; VOUS</v>
      </c>
      <c r="H103" s="78" t="s">
        <v>55</v>
      </c>
      <c r="I103" s="1739" t="s">
        <v>56</v>
      </c>
      <c r="J103" s="1739"/>
      <c r="K103" s="1739"/>
      <c r="L103" s="79" t="str">
        <f>IF(ISTEXT(M103),"Recette mère ►",H103)</f>
        <v>Recette mère ►</v>
      </c>
      <c r="M103" s="80" t="s">
        <v>57</v>
      </c>
      <c r="N103" s="80"/>
      <c r="O103" s="80"/>
      <c r="P103" s="1346" t="s">
        <v>12</v>
      </c>
      <c r="Q103" s="81"/>
      <c r="R103" s="81"/>
      <c r="S103" s="82"/>
      <c r="U103" s="73" t="s">
        <v>16</v>
      </c>
      <c r="V103" s="74" t="str">
        <f>Z103</f>
        <v>N NAME OF YOUR RECIPE | paste it — FAMILY|  Author &gt; YOU</v>
      </c>
      <c r="W103" s="75">
        <f>Z101</f>
        <v>0.6</v>
      </c>
      <c r="X103" s="74" t="str">
        <f>AA101</f>
        <v>kg</v>
      </c>
      <c r="Y103" s="76" t="str">
        <f>AE103&amp;" "&amp;AF103</f>
        <v>Master recipe ► Guinea fowl ballotine</v>
      </c>
      <c r="Z103" s="77" t="str">
        <f>UPPER(LEFT(AC97,1))&amp;" "&amp;AC97&amp;" | "&amp;AJ97&amp;"| "&amp;AC99&amp;" "&amp;AD99</f>
        <v>N NAME OF YOUR RECIPE | paste it — FAMILY|  Author &gt; YOU</v>
      </c>
      <c r="AA103" s="78" t="s">
        <v>910</v>
      </c>
      <c r="AB103" s="1739" t="s">
        <v>906</v>
      </c>
      <c r="AC103" s="1739"/>
      <c r="AD103" s="1739"/>
      <c r="AE103" s="79" t="str">
        <f>IF(ISTEXT(AF103),"Master recipe ►",AA103)</f>
        <v>Master recipe ►</v>
      </c>
      <c r="AF103" s="80" t="s">
        <v>911</v>
      </c>
      <c r="AG103" s="80"/>
      <c r="AH103" s="80"/>
      <c r="AI103" s="81"/>
      <c r="AJ103" s="81"/>
      <c r="AK103" s="81"/>
      <c r="AL103" s="1110" t="s">
        <v>912</v>
      </c>
      <c r="AN103" s="73" t="s">
        <v>16</v>
      </c>
      <c r="AO103" s="74" t="str">
        <f>AS103</f>
        <v>N NOMBRE DE SU RECETA | pegue esto — FAMILIA| Autor &gt; USTED</v>
      </c>
      <c r="AP103" s="75">
        <f>AS101</f>
        <v>0.6</v>
      </c>
      <c r="AQ103" s="74" t="str">
        <f>AT101</f>
        <v>kg</v>
      </c>
      <c r="AR103" s="76" t="str">
        <f>AX103&amp;" "&amp;AY103</f>
        <v>Receta madre ► Ballotina de pintada</v>
      </c>
      <c r="AS103" s="77" t="str">
        <f>UPPER(LEFT(AV97,1))&amp;" "&amp;AV97&amp;" | "&amp;BC97&amp;"| "&amp;AV99&amp;" "&amp;AW99</f>
        <v>N NOMBRE DE SU RECETA | pegue esto — FAMILIA| Autor &gt; USTED</v>
      </c>
      <c r="AT103" s="78" t="s">
        <v>937</v>
      </c>
      <c r="AU103" s="1739" t="s">
        <v>938</v>
      </c>
      <c r="AV103" s="1739"/>
      <c r="AW103" s="1739"/>
      <c r="AX103" s="79" t="s">
        <v>114</v>
      </c>
      <c r="AY103" s="80" t="s">
        <v>939</v>
      </c>
      <c r="AZ103" s="80"/>
      <c r="BA103" s="1083"/>
      <c r="BB103" s="81"/>
      <c r="BC103" s="81"/>
      <c r="BD103" s="81"/>
      <c r="BE103" s="1110" t="s">
        <v>912</v>
      </c>
      <c r="BG103" s="51"/>
      <c r="BH103" s="400" t="s">
        <v>355</v>
      </c>
      <c r="BI103" s="52"/>
      <c r="BJ103" s="52"/>
      <c r="BK103" s="52"/>
      <c r="BL103" s="52"/>
      <c r="BM103" s="53"/>
      <c r="BO103" s="51"/>
      <c r="BP103" s="400" t="s">
        <v>203</v>
      </c>
      <c r="BQ103" s="52"/>
      <c r="BR103" s="52"/>
      <c r="BS103" s="52"/>
      <c r="BT103" s="52"/>
      <c r="BU103" s="53"/>
      <c r="BW103" s="51"/>
      <c r="BX103" s="400" t="s">
        <v>204</v>
      </c>
      <c r="BY103" s="52"/>
      <c r="BZ103" s="52"/>
      <c r="CA103" s="52"/>
      <c r="CB103" s="52"/>
      <c r="CC103" s="53"/>
      <c r="CE103" s="3">
        <v>1</v>
      </c>
    </row>
    <row r="104" spans="2:83" ht="21" customHeight="1">
      <c r="B104" s="84" t="s">
        <v>16</v>
      </c>
      <c r="C104" s="85" t="str">
        <f>C103</f>
        <v>N NOM DE VOTRE RECETTE | collez la--FAMILLE| Auteur &gt; VOUS</v>
      </c>
      <c r="D104" s="85">
        <f>D103</f>
        <v>1</v>
      </c>
      <c r="E104" s="85" t="str">
        <f>E103</f>
        <v>coupe</v>
      </c>
      <c r="F104" s="86" t="str">
        <f>F103</f>
        <v>Recette mère ► MILLE-FEUILLE meringue et chiboust pamplemousse aux fraises des bois</v>
      </c>
      <c r="G104" s="13" t="s">
        <v>67</v>
      </c>
      <c r="H104" s="13" t="s">
        <v>68</v>
      </c>
      <c r="I104" s="13" t="s">
        <v>69</v>
      </c>
      <c r="J104" s="13" t="s">
        <v>70</v>
      </c>
      <c r="K104" s="87" t="s">
        <v>71</v>
      </c>
      <c r="L104" s="88" t="s">
        <v>72</v>
      </c>
      <c r="M104" s="89" t="s">
        <v>73</v>
      </c>
      <c r="N104" s="89" t="s">
        <v>74</v>
      </c>
      <c r="O104" s="89" t="s">
        <v>75</v>
      </c>
      <c r="P104" s="89" t="s">
        <v>76</v>
      </c>
      <c r="Q104" s="89" t="s">
        <v>77</v>
      </c>
      <c r="R104" s="89" t="s">
        <v>78</v>
      </c>
      <c r="S104" s="90" t="s">
        <v>79</v>
      </c>
      <c r="U104" s="84" t="s">
        <v>16</v>
      </c>
      <c r="V104" s="85" t="str">
        <f>V103</f>
        <v>N NAME OF YOUR RECIPE | paste it — FAMILY|  Author &gt; YOU</v>
      </c>
      <c r="W104" s="85">
        <f>W103</f>
        <v>0.6</v>
      </c>
      <c r="X104" s="85" t="str">
        <f>X103</f>
        <v>kg</v>
      </c>
      <c r="Y104" s="86" t="str">
        <f>Y103</f>
        <v>Master recipe ► Guinea fowl ballotine</v>
      </c>
      <c r="Z104" s="13" t="s">
        <v>67</v>
      </c>
      <c r="AA104" s="13" t="s">
        <v>68</v>
      </c>
      <c r="AB104" s="13" t="s">
        <v>69</v>
      </c>
      <c r="AC104" s="13" t="s">
        <v>70</v>
      </c>
      <c r="AD104" s="87" t="s">
        <v>71</v>
      </c>
      <c r="AE104" s="88" t="s">
        <v>72</v>
      </c>
      <c r="AF104" s="89" t="s">
        <v>73</v>
      </c>
      <c r="AG104" s="89" t="s">
        <v>74</v>
      </c>
      <c r="AH104" s="89" t="s">
        <v>75</v>
      </c>
      <c r="AI104" s="89" t="s">
        <v>76</v>
      </c>
      <c r="AJ104" s="89" t="s">
        <v>77</v>
      </c>
      <c r="AK104" s="89" t="s">
        <v>78</v>
      </c>
      <c r="AL104" s="90" t="s">
        <v>79</v>
      </c>
      <c r="AN104" s="84" t="s">
        <v>16</v>
      </c>
      <c r="AO104" s="85" t="str">
        <f>AO103</f>
        <v>N NOMBRE DE SU RECETA | pegue esto — FAMILIA| Autor &gt; USTED</v>
      </c>
      <c r="AP104" s="85">
        <f>AP103</f>
        <v>0.6</v>
      </c>
      <c r="AQ104" s="85" t="str">
        <f>AQ103</f>
        <v>kg</v>
      </c>
      <c r="AR104" s="86" t="str">
        <f>AR103</f>
        <v>Receta madre ► Ballotina de pintada</v>
      </c>
      <c r="AS104" s="13" t="s">
        <v>67</v>
      </c>
      <c r="AT104" s="13" t="s">
        <v>68</v>
      </c>
      <c r="AU104" s="13" t="s">
        <v>69</v>
      </c>
      <c r="AV104" s="13" t="s">
        <v>70</v>
      </c>
      <c r="AW104" s="87" t="s">
        <v>71</v>
      </c>
      <c r="AX104" s="88" t="s">
        <v>72</v>
      </c>
      <c r="AY104" s="89" t="s">
        <v>73</v>
      </c>
      <c r="AZ104" s="89" t="s">
        <v>74</v>
      </c>
      <c r="BA104" s="1084" t="s">
        <v>75</v>
      </c>
      <c r="BB104" s="1044" t="s">
        <v>76</v>
      </c>
      <c r="BC104" s="1044" t="s">
        <v>77</v>
      </c>
      <c r="BD104" s="1044" t="s">
        <v>78</v>
      </c>
      <c r="BE104" s="90" t="s">
        <v>79</v>
      </c>
      <c r="BG104" s="404" t="s">
        <v>358</v>
      </c>
      <c r="BH104" s="52"/>
      <c r="BI104" s="52"/>
      <c r="BJ104" s="52"/>
      <c r="BK104" s="52"/>
      <c r="BL104" s="52"/>
      <c r="BM104" s="53"/>
      <c r="BO104" s="404" t="s">
        <v>359</v>
      </c>
      <c r="BP104" s="52"/>
      <c r="BQ104" s="52"/>
      <c r="BR104" s="52"/>
      <c r="BS104" s="52"/>
      <c r="BT104" s="52"/>
      <c r="BU104" s="53"/>
      <c r="BW104" s="404" t="s">
        <v>360</v>
      </c>
      <c r="BX104" s="52"/>
      <c r="BY104" s="52"/>
      <c r="BZ104" s="52"/>
      <c r="CA104" s="52"/>
      <c r="CB104" s="52"/>
      <c r="CC104" s="53"/>
      <c r="CE104" s="3">
        <v>1</v>
      </c>
    </row>
    <row r="105" spans="2:83" ht="21" customHeight="1" thickBot="1">
      <c r="B105" s="28" t="s">
        <v>11</v>
      </c>
      <c r="C105" s="34" t="str">
        <f>C103</f>
        <v>N NOM DE VOTRE RECETTE | collez la--FAMILLE| Auteur &gt; VOUS</v>
      </c>
      <c r="D105" s="35">
        <f>D103</f>
        <v>1</v>
      </c>
      <c r="E105" s="34" t="str">
        <f>E103</f>
        <v>coupe</v>
      </c>
      <c r="F105" s="36" t="str">
        <f>F103</f>
        <v>Recette mère ► MILLE-FEUILLE meringue et chiboust pamplemousse aux fraises des bois</v>
      </c>
      <c r="G105" s="92" t="s">
        <v>80</v>
      </c>
      <c r="H105" s="93" t="s">
        <v>81</v>
      </c>
      <c r="I105" s="94"/>
      <c r="J105" s="1740" t="s">
        <v>82</v>
      </c>
      <c r="K105" s="1742" t="s">
        <v>83</v>
      </c>
      <c r="L105" s="1744" t="s">
        <v>84</v>
      </c>
      <c r="M105" s="95" t="s">
        <v>85</v>
      </c>
      <c r="N105" s="96" t="s">
        <v>51</v>
      </c>
      <c r="O105" s="97" t="s">
        <v>86</v>
      </c>
      <c r="P105" s="1746" t="s">
        <v>87</v>
      </c>
      <c r="Q105" s="1748" t="s">
        <v>86</v>
      </c>
      <c r="R105" s="1748" t="s">
        <v>88</v>
      </c>
      <c r="S105" s="1752" t="s">
        <v>89</v>
      </c>
      <c r="U105" s="28" t="s">
        <v>11</v>
      </c>
      <c r="V105" s="34" t="str">
        <f>V103</f>
        <v>N NAME OF YOUR RECIPE | paste it — FAMILY|  Author &gt; YOU</v>
      </c>
      <c r="W105" s="35">
        <f>W103</f>
        <v>0.6</v>
      </c>
      <c r="X105" s="34" t="str">
        <f>X103</f>
        <v>kg</v>
      </c>
      <c r="Y105" s="36" t="str">
        <f>Y103</f>
        <v>Master recipe ► Guinea fowl ballotine</v>
      </c>
      <c r="Z105" s="92" t="s">
        <v>80</v>
      </c>
      <c r="AA105" s="93" t="s">
        <v>81</v>
      </c>
      <c r="AB105" s="94"/>
      <c r="AC105" s="1740" t="s">
        <v>237</v>
      </c>
      <c r="AD105" s="1742" t="s">
        <v>83</v>
      </c>
      <c r="AE105" s="1744" t="s">
        <v>84</v>
      </c>
      <c r="AF105" s="95" t="s">
        <v>85</v>
      </c>
      <c r="AG105" s="96" t="s">
        <v>159</v>
      </c>
      <c r="AH105" s="97" t="s">
        <v>253</v>
      </c>
      <c r="AI105" s="1746" t="s">
        <v>913</v>
      </c>
      <c r="AJ105" s="1748" t="s">
        <v>253</v>
      </c>
      <c r="AK105" s="1750" t="s">
        <v>914</v>
      </c>
      <c r="AL105" s="1752" t="s">
        <v>256</v>
      </c>
      <c r="AN105" s="28" t="s">
        <v>11</v>
      </c>
      <c r="AO105" s="34" t="str">
        <f>AO103</f>
        <v>N NOMBRE DE SU RECETA | pegue esto — FAMILIA| Autor &gt; USTED</v>
      </c>
      <c r="AP105" s="35">
        <f>AP103</f>
        <v>0.6</v>
      </c>
      <c r="AQ105" s="34" t="str">
        <f>AQ103</f>
        <v>kg</v>
      </c>
      <c r="AR105" s="36" t="str">
        <f>AR103</f>
        <v>Receta madre ► Ballotina de pintada</v>
      </c>
      <c r="AS105" s="92" t="s">
        <v>80</v>
      </c>
      <c r="AT105" s="93" t="s">
        <v>81</v>
      </c>
      <c r="AU105" s="94"/>
      <c r="AV105" s="1740" t="s">
        <v>238</v>
      </c>
      <c r="AW105" s="1742" t="s">
        <v>83</v>
      </c>
      <c r="AX105" s="1744" t="s">
        <v>405</v>
      </c>
      <c r="AY105" s="95" t="s">
        <v>85</v>
      </c>
      <c r="AZ105" s="96" t="s">
        <v>257</v>
      </c>
      <c r="BA105" s="97" t="s">
        <v>258</v>
      </c>
      <c r="BB105" s="1746" t="s">
        <v>940</v>
      </c>
      <c r="BC105" s="1748" t="s">
        <v>258</v>
      </c>
      <c r="BD105" s="1750" t="s">
        <v>941</v>
      </c>
      <c r="BE105" s="1752" t="s">
        <v>261</v>
      </c>
      <c r="BG105" s="51"/>
      <c r="BH105" s="52"/>
      <c r="BI105" s="52"/>
      <c r="BJ105" s="52"/>
      <c r="BK105" s="52"/>
      <c r="BL105" s="52"/>
      <c r="BM105" s="53"/>
      <c r="BO105" s="51"/>
      <c r="BP105" s="52"/>
      <c r="BQ105" s="52"/>
      <c r="BR105" s="52"/>
      <c r="BS105" s="52"/>
      <c r="BT105" s="52"/>
      <c r="BU105" s="53"/>
      <c r="BW105" s="51"/>
      <c r="BX105" s="52"/>
      <c r="BY105" s="52"/>
      <c r="BZ105" s="52"/>
      <c r="CA105" s="52"/>
      <c r="CB105" s="52"/>
      <c r="CC105" s="53"/>
      <c r="CE105" s="3">
        <v>1</v>
      </c>
    </row>
    <row r="106" spans="2:83" ht="21" customHeight="1" thickTop="1">
      <c r="B106" s="28" t="s">
        <v>11</v>
      </c>
      <c r="C106" s="34" t="str">
        <f>C103</f>
        <v>N NOM DE VOTRE RECETTE | collez la--FAMILLE| Auteur &gt; VOUS</v>
      </c>
      <c r="D106" s="35">
        <f>D103</f>
        <v>1</v>
      </c>
      <c r="E106" s="34" t="str">
        <f>E103</f>
        <v>coupe</v>
      </c>
      <c r="F106" s="36" t="str">
        <f>F103</f>
        <v>Recette mère ► MILLE-FEUILLE meringue et chiboust pamplemousse aux fraises des bois</v>
      </c>
      <c r="G106" s="99" t="s">
        <v>94</v>
      </c>
      <c r="H106" s="100" t="s">
        <v>95</v>
      </c>
      <c r="I106" s="101" t="s">
        <v>96</v>
      </c>
      <c r="J106" s="1741"/>
      <c r="K106" s="1743"/>
      <c r="L106" s="1745"/>
      <c r="M106" s="102" t="s">
        <v>97</v>
      </c>
      <c r="N106" s="103" t="s">
        <v>98</v>
      </c>
      <c r="O106" s="104">
        <v>1</v>
      </c>
      <c r="P106" s="1747"/>
      <c r="Q106" s="1749"/>
      <c r="R106" s="1749"/>
      <c r="S106" s="1753"/>
      <c r="U106" s="28" t="s">
        <v>11</v>
      </c>
      <c r="V106" s="34" t="str">
        <f>V103</f>
        <v>N NAME OF YOUR RECIPE | paste it — FAMILY|  Author &gt; YOU</v>
      </c>
      <c r="W106" s="35">
        <f>W103</f>
        <v>0.6</v>
      </c>
      <c r="X106" s="34" t="str">
        <f>X103</f>
        <v>kg</v>
      </c>
      <c r="Y106" s="36" t="str">
        <f>Y103</f>
        <v>Master recipe ► Guinea fowl ballotine</v>
      </c>
      <c r="Z106" s="99" t="s">
        <v>240</v>
      </c>
      <c r="AA106" s="100" t="s">
        <v>241</v>
      </c>
      <c r="AB106" s="101" t="s">
        <v>915</v>
      </c>
      <c r="AC106" s="1741"/>
      <c r="AD106" s="1743"/>
      <c r="AE106" s="1756"/>
      <c r="AF106" s="102" t="s">
        <v>885</v>
      </c>
      <c r="AG106" s="103" t="s">
        <v>453</v>
      </c>
      <c r="AH106" s="104">
        <v>1</v>
      </c>
      <c r="AI106" s="1747"/>
      <c r="AJ106" s="1749"/>
      <c r="AK106" s="1751"/>
      <c r="AL106" s="1753"/>
      <c r="AN106" s="28" t="s">
        <v>11</v>
      </c>
      <c r="AO106" s="34" t="str">
        <f>AO103</f>
        <v>N NOMBRE DE SU RECETA | pegue esto — FAMILIA| Autor &gt; USTED</v>
      </c>
      <c r="AP106" s="35">
        <f>AP103</f>
        <v>0.6</v>
      </c>
      <c r="AQ106" s="34" t="str">
        <f>AQ103</f>
        <v>kg</v>
      </c>
      <c r="AR106" s="36" t="str">
        <f>AR103</f>
        <v>Receta madre ► Ballotina de pintada</v>
      </c>
      <c r="AS106" s="99" t="s">
        <v>243</v>
      </c>
      <c r="AT106" s="100" t="s">
        <v>244</v>
      </c>
      <c r="AU106" s="101" t="s">
        <v>96</v>
      </c>
      <c r="AV106" s="1741"/>
      <c r="AW106" s="1743"/>
      <c r="AX106" s="1745"/>
      <c r="AY106" s="102" t="s">
        <v>887</v>
      </c>
      <c r="AZ106" s="103" t="s">
        <v>454</v>
      </c>
      <c r="BA106" s="104">
        <v>1</v>
      </c>
      <c r="BB106" s="1747"/>
      <c r="BC106" s="1749"/>
      <c r="BD106" s="1751"/>
      <c r="BE106" s="1753"/>
      <c r="BG106" s="51"/>
      <c r="BH106" s="1856" t="s">
        <v>365</v>
      </c>
      <c r="BI106" s="1857"/>
      <c r="BJ106" s="1858" t="s">
        <v>366</v>
      </c>
      <c r="BK106" s="1858"/>
      <c r="BL106" s="52"/>
      <c r="BM106" s="53"/>
      <c r="BO106" s="51"/>
      <c r="BP106" s="1856" t="s">
        <v>367</v>
      </c>
      <c r="BQ106" s="1857"/>
      <c r="BR106" s="1858" t="s">
        <v>368</v>
      </c>
      <c r="BS106" s="1858"/>
      <c r="BT106" s="52"/>
      <c r="BU106" s="53"/>
      <c r="BW106" s="51"/>
      <c r="BX106" s="1856" t="s">
        <v>369</v>
      </c>
      <c r="BY106" s="1857"/>
      <c r="BZ106" s="1858" t="s">
        <v>370</v>
      </c>
      <c r="CA106" s="1858"/>
      <c r="CB106" s="52"/>
      <c r="CC106" s="53"/>
      <c r="CE106" s="3">
        <v>1</v>
      </c>
    </row>
    <row r="107" spans="2:83" ht="21" customHeight="1">
      <c r="B107" s="28" t="s">
        <v>11</v>
      </c>
      <c r="C107" s="34" t="str">
        <f>C103</f>
        <v>N NOM DE VOTRE RECETTE | collez la--FAMILLE| Auteur &gt; VOUS</v>
      </c>
      <c r="D107" s="35">
        <f>D103</f>
        <v>1</v>
      </c>
      <c r="E107" s="34" t="str">
        <f>E103</f>
        <v>coupe</v>
      </c>
      <c r="F107" s="36" t="str">
        <f>F103</f>
        <v>Recette mère ► MILLE-FEUILLE meringue et chiboust pamplemousse aux fraises des bois</v>
      </c>
      <c r="G107" s="105"/>
      <c r="H107" s="106"/>
      <c r="I107" s="107" t="str">
        <f t="shared" ref="I107:I136" si="26">IF(OR(ISTEXT(G107), G107&lt;=0, J107&lt;=0), "", "de")</f>
        <v/>
      </c>
      <c r="J107" s="108">
        <v>1</v>
      </c>
      <c r="K107" s="109" t="s">
        <v>99</v>
      </c>
      <c r="L107" s="148">
        <v>1</v>
      </c>
      <c r="M107" s="111" t="s">
        <v>100</v>
      </c>
      <c r="N107" s="112">
        <f>IF(P137=0,0,(P107/P137)*O106*1000)</f>
        <v>990.09900990099004</v>
      </c>
      <c r="O107" s="113">
        <f>IF(P137=0, 0, (G107*L107)/(P137*O106))</f>
        <v>0</v>
      </c>
      <c r="P107" s="114">
        <f>IFERROR(_xlfn.LET(_xlpm.v,IFERROR(_xlfn.XLOOKUP(K107,G138:S138,G139:S139),_xlfn.XLOOKUP(K107,G140:S140,G141:S141)),_xlpm.v*J107*IF(ISBLANK(G107),1,G107)),0)</f>
        <v>0.1</v>
      </c>
      <c r="Q107" s="115">
        <f>IF(OR(ISBLANK(R102),R102=0),0,G107*R100*L107/R102)</f>
        <v>0</v>
      </c>
      <c r="R107" s="116">
        <f>IF(OR(ISBLANK(R102),R102=0),0,P107*L107*R100/R102)</f>
        <v>0.33333333333333331</v>
      </c>
      <c r="S107" s="117" t="str">
        <f>_xlfn.LET(_xlpm.unite,SUBSTITUTE(TRIM(K107)," (s)",""),_xlpm.val,R107,_xlpm.estVol,COUNTIF(M138:S138,_xlpm.unite)+COUNTIF(M140:S140,_xlpm.unite)&gt;0,_xlpm.estPoids,COUNTIF(G138:L138,_xlpm.unite)+COUNTIF(G140:L140,_xlpm.unite)&gt;0,IF(_xlpm.estVol,IF(ROUND(_xlpm.val,3)&gt;=1,ROUND(_xlpm.val,3)&amp;"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33 cl</v>
      </c>
      <c r="U107" s="28" t="s">
        <v>11</v>
      </c>
      <c r="V107" s="34" t="str">
        <f>V103</f>
        <v>N NAME OF YOUR RECIPE | paste it — FAMILY|  Author &gt; YOU</v>
      </c>
      <c r="W107" s="35">
        <f>W103</f>
        <v>0.6</v>
      </c>
      <c r="X107" s="34" t="str">
        <f>X103</f>
        <v>kg</v>
      </c>
      <c r="Y107" s="36" t="str">
        <f>Y103</f>
        <v>Master recipe ► Guinea fowl ballotine</v>
      </c>
      <c r="Z107" s="105"/>
      <c r="AA107" s="106"/>
      <c r="AB107" s="107" t="str">
        <f t="shared" ref="AB107:AB136" si="27">IF(OR(ISTEXT(Z107), Z107&lt;=0, AC107&lt;=0), "", "de")</f>
        <v/>
      </c>
      <c r="AC107" s="108">
        <v>400</v>
      </c>
      <c r="AD107" s="121" t="s">
        <v>102</v>
      </c>
      <c r="AE107" s="148">
        <v>1</v>
      </c>
      <c r="AF107" s="1101" t="s">
        <v>916</v>
      </c>
      <c r="AG107" s="112">
        <f>IF(AI137=0,0,(AI107/AI137)*AH106*1000)</f>
        <v>666.66666666666663</v>
      </c>
      <c r="AH107" s="113">
        <f>IF(AI137=0, 0, (Z107*AE107)/(AI137*AH106))</f>
        <v>0</v>
      </c>
      <c r="AI107" s="114">
        <f>IFERROR(_xlfn.LET(_xlpm.v,IFERROR(_xlfn.XLOOKUP(AD107,Z138:AL138,Z139:AL139),_xlfn.XLOOKUP(AD107,Z140:AL140,Z141:AL141)),_xlpm.v*AC107*IF(ISBLANK(Z107),1,Z107)),0)</f>
        <v>0.4</v>
      </c>
      <c r="AJ107" s="115">
        <f>IF(OR(ISBLANK(AK102),AK102=0),0,Z107*AK100*AE107/AK102)</f>
        <v>0</v>
      </c>
      <c r="AK107" s="116">
        <f>IF(OR(ISBLANK(AK102),AK102=0),0,AI107*AE107*AK100/AK102)</f>
        <v>20</v>
      </c>
      <c r="AL107" s="117" t="str">
        <f>_xlfn.LET(_xlpm.unite,SUBSTITUTE(TRIM(AD107)," (s)",""),_xlpm.val,AK107,_xlpm.estVol,COUNTIF(AF138:AL138,_xlpm.unite)+COUNTIF(AF140:AL140,_xlpm.unite)&gt;0,_xlpm.estPoids,COUNTIF(Z138:AE138,_xlpm.unite)+COUNTIF(Z140:AE140,_xlpm.unite)&gt;0,IF(_xlpm.estVol,IF(ROUND(_xlpm.val,3)&gt;=1,ROUND(_xlpm.val,3)&amp;"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20 Kg</v>
      </c>
      <c r="AN107" s="28" t="s">
        <v>11</v>
      </c>
      <c r="AO107" s="34" t="str">
        <f>AO103</f>
        <v>N NOMBRE DE SU RECETA | pegue esto — FAMILIA| Autor &gt; USTED</v>
      </c>
      <c r="AP107" s="35">
        <f>AP103</f>
        <v>0.6</v>
      </c>
      <c r="AQ107" s="34" t="str">
        <f>AQ103</f>
        <v>kg</v>
      </c>
      <c r="AR107" s="36" t="str">
        <f>AR103</f>
        <v>Receta madre ► Ballotina de pintada</v>
      </c>
      <c r="AS107" s="105"/>
      <c r="AT107" s="106"/>
      <c r="AU107" s="107" t="str">
        <f t="shared" ref="AU107:AU136" si="28">IF(OR(ISTEXT(AS107), AS107&lt;=0, AV107&lt;=0), "", "de")</f>
        <v/>
      </c>
      <c r="AV107" s="108">
        <v>400</v>
      </c>
      <c r="AW107" s="121" t="s">
        <v>102</v>
      </c>
      <c r="AX107" s="148">
        <v>1</v>
      </c>
      <c r="AY107" s="1101" t="s">
        <v>942</v>
      </c>
      <c r="AZ107" s="112">
        <f>IF(BB137=0,0,(BB107/BB137)*BA106*1000)</f>
        <v>666.66666666666663</v>
      </c>
      <c r="BA107" s="113">
        <f>IF(BB137=0, 0, (AS107*AX107)/(BB137*BA106))</f>
        <v>0</v>
      </c>
      <c r="BB107" s="114">
        <f>IFERROR(_xlfn.LET(_xlpm.v,IFERROR(_xlfn.XLOOKUP(AW107,AS138:BE138,AS139:BE139),_xlfn.XLOOKUP(AW107,AS140:BE140,AS141:BE141)),_xlpm.v*AV107*IF(ISBLANK(AS107),1,AS107)),0)</f>
        <v>0.4</v>
      </c>
      <c r="BC107" s="115">
        <f>IF(OR(ISBLANK(BD102),BD102=0),0,AS107*BD100*AX107/BD102)</f>
        <v>0</v>
      </c>
      <c r="BD107" s="116">
        <f>IF(OR(ISBLANK(BD102),BD102=0),0,BB107*AX107*BD100/BD102)</f>
        <v>20</v>
      </c>
      <c r="BE107" s="117" t="str">
        <f>_xlfn.LET(_xlpm.unite,SUBSTITUTE(TRIM(AW107)," (s)",""),_xlpm.val,BD107,_xlpm.estVol,COUNTIF(AY138:BE138,_xlpm.unite)+COUNTIF(AY140:BE140,_xlpm.unite)&gt;0,_xlpm.estPoids,COUNTIF(AS138:AX138,_xlpm.unite)+COUNTIF(AS140:AX140,_xlpm.unite)&gt;0,IF(_xlpm.estVol,IF(ROUND(_xlpm.val,3)&gt;=1,ROUND(_xlpm.val,3)&amp;"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20 Kg</v>
      </c>
      <c r="BG107" s="51"/>
      <c r="BH107" s="412" t="s">
        <v>106</v>
      </c>
      <c r="BI107" s="413" t="s">
        <v>373</v>
      </c>
      <c r="BJ107" s="414" t="s">
        <v>374</v>
      </c>
      <c r="BK107" s="415" t="s">
        <v>375</v>
      </c>
      <c r="BL107" s="52"/>
      <c r="BM107" s="53"/>
      <c r="BO107" s="51"/>
      <c r="BP107" s="412" t="s">
        <v>106</v>
      </c>
      <c r="BQ107" s="413" t="s">
        <v>373</v>
      </c>
      <c r="BR107" s="414" t="s">
        <v>374</v>
      </c>
      <c r="BS107" s="415" t="s">
        <v>375</v>
      </c>
      <c r="BT107" s="52"/>
      <c r="BU107" s="53"/>
      <c r="BW107" s="51"/>
      <c r="BX107" s="412" t="s">
        <v>1383</v>
      </c>
      <c r="BY107" s="413" t="s">
        <v>373</v>
      </c>
      <c r="BZ107" s="414" t="s">
        <v>374</v>
      </c>
      <c r="CA107" s="415" t="s">
        <v>375</v>
      </c>
      <c r="CB107" s="52"/>
      <c r="CC107" s="53"/>
      <c r="CE107" s="3">
        <v>1</v>
      </c>
    </row>
    <row r="108" spans="2:83" ht="21" customHeight="1">
      <c r="B108" s="120" t="str">
        <f t="shared" ref="B108:B136" si="29">IF(M108&lt;&gt;"","A","►")</f>
        <v>A</v>
      </c>
      <c r="C108" s="34" t="str">
        <f>C103</f>
        <v>N NOM DE VOTRE RECETTE | collez la--FAMILLE| Auteur &gt; VOUS</v>
      </c>
      <c r="D108" s="35">
        <f>D103</f>
        <v>1</v>
      </c>
      <c r="E108" s="34" t="str">
        <f>E103</f>
        <v>coupe</v>
      </c>
      <c r="F108" s="36" t="str">
        <f>F103</f>
        <v>Recette mère ► MILLE-FEUILLE meringue et chiboust pamplemousse aux fraises des bois</v>
      </c>
      <c r="G108" s="105"/>
      <c r="H108" s="125"/>
      <c r="I108" s="107" t="str">
        <f t="shared" si="26"/>
        <v/>
      </c>
      <c r="J108" s="108">
        <v>1</v>
      </c>
      <c r="K108" s="109" t="s">
        <v>152</v>
      </c>
      <c r="L108" s="148">
        <v>1</v>
      </c>
      <c r="M108" s="111" t="s">
        <v>103</v>
      </c>
      <c r="N108" s="112">
        <f>IF(P137=0,0,(P108/P137)*O106*1000)</f>
        <v>9.9009900990099009</v>
      </c>
      <c r="O108" s="122">
        <f>IF(P137=0, 0, (G108*L108)/(P137*O106))</f>
        <v>0</v>
      </c>
      <c r="P108" s="114">
        <f>IFERROR(_xlfn.LET(_xlpm.v,IFERROR(_xlfn.XLOOKUP(K108,G138:S138,G139:S139),_xlfn.XLOOKUP(K108,G140:S140,G141:S141)),_xlpm.v*J108*IF(ISBLANK(G108),1,G108)),0)</f>
        <v>1E-3</v>
      </c>
      <c r="Q108" s="123">
        <f>IF(OR(ISBLANK(R102),R102=0),0,G108*R100*L108/R102)</f>
        <v>0</v>
      </c>
      <c r="R108" s="116">
        <f>IF(OR(ISBLANK(R102),R102=0),0,P108*L108*R100/R102)</f>
        <v>3.3333333333333335E-3</v>
      </c>
      <c r="S108" s="124" t="str">
        <f>_xlfn.LET(_xlpm.unite,SUBSTITUTE(TRIM(K108)," (s)",""),_xlpm.val,R108,_xlpm.estVol,COUNTIF(M138:S138,_xlpm.unite)+COUNTIF(M140:S140,_xlpm.unite)&gt;0,_xlpm.estPoids,COUNTIF(G138:L138,_xlpm.unite)+COUNTIF(G140:L140,_xlpm.unite)&gt;0,IF(_xlpm.estVol,IF(ROUND(_xlpm.val,3)&gt;=1,ROUND(_xlpm.val,3)&amp;"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1 cl</v>
      </c>
      <c r="U108" s="120" t="str">
        <f t="shared" ref="U108:U136" si="30">IF(AF108&lt;&gt;"","A","►")</f>
        <v>A</v>
      </c>
      <c r="V108" s="34" t="str">
        <f>V103</f>
        <v>N NAME OF YOUR RECIPE | paste it — FAMILY|  Author &gt; YOU</v>
      </c>
      <c r="W108" s="35">
        <f>W103</f>
        <v>0.6</v>
      </c>
      <c r="X108" s="34" t="str">
        <f>X103</f>
        <v>kg</v>
      </c>
      <c r="Y108" s="36" t="str">
        <f>Y103</f>
        <v>Master recipe ► Guinea fowl ballotine</v>
      </c>
      <c r="Z108" s="105"/>
      <c r="AA108" s="106"/>
      <c r="AB108" s="107" t="str">
        <f t="shared" si="27"/>
        <v/>
      </c>
      <c r="AC108" s="108">
        <v>200</v>
      </c>
      <c r="AD108" s="121" t="s">
        <v>102</v>
      </c>
      <c r="AE108" s="148">
        <v>1</v>
      </c>
      <c r="AF108" s="1102" t="s">
        <v>917</v>
      </c>
      <c r="AG108" s="112">
        <f>IF(AI137=0,0,(AI108/AI137)*AH106*1000)</f>
        <v>333.33333333333331</v>
      </c>
      <c r="AH108" s="122">
        <f>IF(AI137=0, 0, (Z108*AE108)/(AI137*AH106))</f>
        <v>0</v>
      </c>
      <c r="AI108" s="114">
        <f>IFERROR(_xlfn.LET(_xlpm.v,IFERROR(_xlfn.XLOOKUP(AD108,Z138:AL138,Z139:AL139),_xlfn.XLOOKUP(AD108,Z140:AL140,Z141:AL141)),_xlpm.v*AC108*IF(ISBLANK(Z108),1,Z108)),0)</f>
        <v>0.2</v>
      </c>
      <c r="AJ108" s="123">
        <f>IF(OR(ISBLANK(AK102),AK102=0),0,Z108*AK100*AE108/AK102)</f>
        <v>0</v>
      </c>
      <c r="AK108" s="116">
        <f>IF(OR(ISBLANK(AK102),AK102=0),0,AI108*AE108*AK100/AK102)</f>
        <v>10</v>
      </c>
      <c r="AL108" s="124" t="str">
        <f>_xlfn.LET(_xlpm.unite,SUBSTITUTE(TRIM(AD108)," (s)",""),_xlpm.val,AK108,_xlpm.estVol,COUNTIF(AF138:AL138,_xlpm.unite)+COUNTIF(AF140:AL140,_xlpm.unite)&gt;0,_xlpm.estPoids,COUNTIF(Z138:AE138,_xlpm.unite)+COUNTIF(Z140:AE140,_xlpm.unite)&gt;0,IF(_xlpm.estVol,IF(ROUND(_xlpm.val,3)&gt;=1,ROUND(_xlpm.val,3)&amp;"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10 Kg</v>
      </c>
      <c r="AN108" s="120" t="str">
        <f t="shared" ref="AN108:AN136" si="31">IF(AY108&lt;&gt;"","A","►")</f>
        <v>A</v>
      </c>
      <c r="AO108" s="34" t="str">
        <f>AO103</f>
        <v>N NOMBRE DE SU RECETA | pegue esto — FAMILIA| Autor &gt; USTED</v>
      </c>
      <c r="AP108" s="35">
        <f>AP103</f>
        <v>0.6</v>
      </c>
      <c r="AQ108" s="34" t="str">
        <f>AQ103</f>
        <v>kg</v>
      </c>
      <c r="AR108" s="36" t="str">
        <f>AR103</f>
        <v>Receta madre ► Ballotina de pintada</v>
      </c>
      <c r="AS108" s="105"/>
      <c r="AT108" s="106"/>
      <c r="AU108" s="107" t="str">
        <f t="shared" si="28"/>
        <v/>
      </c>
      <c r="AV108" s="108">
        <v>200</v>
      </c>
      <c r="AW108" s="121" t="s">
        <v>102</v>
      </c>
      <c r="AX108" s="148">
        <v>1</v>
      </c>
      <c r="AY108" s="1102" t="s">
        <v>943</v>
      </c>
      <c r="AZ108" s="112">
        <f>IF(BB137=0,0,(BB108/BB137)*BA106*1000)</f>
        <v>333.33333333333331</v>
      </c>
      <c r="BA108" s="122">
        <f>IF(BB137=0, 0, (AS108*AX108)/(BB137*BA106))</f>
        <v>0</v>
      </c>
      <c r="BB108" s="114">
        <f>IFERROR(_xlfn.LET(_xlpm.v,IFERROR(_xlfn.XLOOKUP(AW108,AS138:BE138,AS139:BE139),_xlfn.XLOOKUP(AW108,AS140:BE140,AS141:BE141)),_xlpm.v*AV108*IF(ISBLANK(AS108),1,AS108)),0)</f>
        <v>0.2</v>
      </c>
      <c r="BC108" s="123">
        <f>IF(OR(ISBLANK(BD102),BD102=0),0,AS108*BD100*AX108/BD102)</f>
        <v>0</v>
      </c>
      <c r="BD108" s="116">
        <f>IF(OR(ISBLANK(BD102),BD102=0),0,BB108*AX108*BD100/BD102)</f>
        <v>10</v>
      </c>
      <c r="BE108" s="124" t="str">
        <f>_xlfn.LET(_xlpm.unite,SUBSTITUTE(TRIM(AW108)," (s)",""),_xlpm.val,BD108,_xlpm.estVol,COUNTIF(AY138:BE138,_xlpm.unite)+COUNTIF(AY140:BE140,_xlpm.unite)&gt;0,_xlpm.estPoids,COUNTIF(AS138:AX138,_xlpm.unite)+COUNTIF(AS140:AX140,_xlpm.unite)&gt;0,IF(_xlpm.estVol,IF(ROUND(_xlpm.val,3)&gt;=1,ROUND(_xlpm.val,3)&amp;"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10 Kg</v>
      </c>
      <c r="BG108" s="51"/>
      <c r="BH108" s="417">
        <v>0.25</v>
      </c>
      <c r="BI108" s="418">
        <v>0.5</v>
      </c>
      <c r="BJ108" s="419" t="s">
        <v>378</v>
      </c>
      <c r="BK108" s="420"/>
      <c r="BL108" s="52"/>
      <c r="BM108" s="53"/>
      <c r="BO108" s="51"/>
      <c r="BP108" s="417">
        <v>0.25</v>
      </c>
      <c r="BQ108" s="418">
        <v>0.5</v>
      </c>
      <c r="BR108" s="419" t="s">
        <v>378</v>
      </c>
      <c r="BS108" s="420"/>
      <c r="BT108" s="52"/>
      <c r="BU108" s="53"/>
      <c r="BW108" s="51"/>
      <c r="BX108" s="417">
        <v>0.25</v>
      </c>
      <c r="BY108" s="418">
        <v>0.5</v>
      </c>
      <c r="BZ108" s="419" t="s">
        <v>378</v>
      </c>
      <c r="CA108" s="420"/>
      <c r="CB108" s="52"/>
      <c r="CC108" s="53"/>
      <c r="CE108" s="3">
        <v>1</v>
      </c>
    </row>
    <row r="109" spans="2:83" ht="21" customHeight="1">
      <c r="B109" s="120" t="str">
        <f t="shared" si="29"/>
        <v>►</v>
      </c>
      <c r="C109" s="34" t="str">
        <f>C103</f>
        <v>N NOM DE VOTRE RECETTE | collez la--FAMILLE| Auteur &gt; VOUS</v>
      </c>
      <c r="D109" s="35">
        <f>D103</f>
        <v>1</v>
      </c>
      <c r="E109" s="34" t="str">
        <f>E103</f>
        <v>coupe</v>
      </c>
      <c r="F109" s="36" t="str">
        <f>F103</f>
        <v>Recette mère ► MILLE-FEUILLE meringue et chiboust pamplemousse aux fraises des bois</v>
      </c>
      <c r="G109" s="105"/>
      <c r="H109" s="125"/>
      <c r="I109" s="107" t="str">
        <f t="shared" si="26"/>
        <v/>
      </c>
      <c r="J109" s="108"/>
      <c r="K109" s="146"/>
      <c r="L109" s="148">
        <v>1</v>
      </c>
      <c r="M109" s="111"/>
      <c r="N109" s="112">
        <f>IF(P137=0,0,(P109/P137)*O106*1000)</f>
        <v>0</v>
      </c>
      <c r="O109" s="122">
        <f>IF(P137=0, 0, (G109*L109)/(P137*O106))</f>
        <v>0</v>
      </c>
      <c r="P109" s="114">
        <f>IFERROR(_xlfn.LET(_xlpm.v,IFERROR(_xlfn.XLOOKUP(K109,G138:S138,G139:S139),_xlfn.XLOOKUP(K109,G140:S140,G141:S141)),_xlpm.v*J109*IF(ISBLANK(G109),1,G109)),0)</f>
        <v>0</v>
      </c>
      <c r="Q109" s="127">
        <f>IF(OR(ISBLANK(R102),R102=0),0,G109*R100*L109/R102)</f>
        <v>0</v>
      </c>
      <c r="R109" s="116">
        <f>IF(OR(ISBLANK(R102),R102=0),0,P109*L109*R100/R102)</f>
        <v>0</v>
      </c>
      <c r="S109" s="128" t="str">
        <f>_xlfn.LET(_xlpm.unite,SUBSTITUTE(TRIM(K109)," (s)",""),_xlpm.val,R109,_xlpm.estVol,COUNTIF(M138:S138,_xlpm.unite)+COUNTIF(M140:S140,_xlpm.unite)&gt;0,_xlpm.estPoids,COUNTIF(G138:L138,_xlpm.unite)+COUNTIF(G140:L140,_xlpm.unite)&gt;0,IF(_xlpm.estVol,IF(ROUND(_xlpm.val,3)&gt;=1,ROUND(_xlpm.val,3)&amp;"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09" s="120" t="str">
        <f t="shared" si="30"/>
        <v>►</v>
      </c>
      <c r="V109" s="34" t="str">
        <f>V103</f>
        <v>N NAME OF YOUR RECIPE | paste it — FAMILY|  Author &gt; YOU</v>
      </c>
      <c r="W109" s="35">
        <f>W103</f>
        <v>0.6</v>
      </c>
      <c r="X109" s="34" t="str">
        <f>X103</f>
        <v>kg</v>
      </c>
      <c r="Y109" s="36" t="str">
        <f>Y103</f>
        <v>Master recipe ► Guinea fowl ballotine</v>
      </c>
      <c r="Z109" s="105"/>
      <c r="AA109" s="125"/>
      <c r="AB109" s="107" t="str">
        <f t="shared" si="27"/>
        <v/>
      </c>
      <c r="AC109" s="108"/>
      <c r="AD109" s="146"/>
      <c r="AE109" s="148">
        <v>1</v>
      </c>
      <c r="AF109" s="1102"/>
      <c r="AG109" s="112">
        <f>IF(AI137=0,0,(AI109/AI137)*AH106*1000)</f>
        <v>0</v>
      </c>
      <c r="AH109" s="122">
        <f>IF(AI137=0, 0, (Z109*AE109)/(AI137*AH106))</f>
        <v>0</v>
      </c>
      <c r="AI109" s="114">
        <f>IFERROR(_xlfn.LET(_xlpm.v,IFERROR(_xlfn.XLOOKUP(AD109,Z138:AL138,Z139:AL139),_xlfn.XLOOKUP(AD109,Z140:AL140,Z141:AL141)),_xlpm.v*AC109*IF(ISBLANK(Z109),1,Z109)),0)</f>
        <v>0</v>
      </c>
      <c r="AJ109" s="127">
        <f>IF(OR(ISBLANK(AK102),AK102=0),0,Z109*AK100*AE109/AK102)</f>
        <v>0</v>
      </c>
      <c r="AK109" s="116">
        <f>IF(OR(ISBLANK(AK102),AK102=0),0,AI109*AE109*AK100/AK102)</f>
        <v>0</v>
      </c>
      <c r="AL109" s="128" t="str">
        <f>_xlfn.LET(_xlpm.unite,SUBSTITUTE(TRIM(AD109)," (s)",""),_xlpm.val,AK109,_xlpm.estVol,COUNTIF(AF138:AL138,_xlpm.unite)+COUNTIF(AF140:AL140,_xlpm.unite)&gt;0,_xlpm.estPoids,COUNTIF(Z138:AE138,_xlpm.unite)+COUNTIF(Z140:AE140,_xlpm.unite)&gt;0,IF(_xlpm.estVol,IF(ROUND(_xlpm.val,3)&gt;=1,ROUND(_xlpm.val,3)&amp;"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09" s="120" t="str">
        <f t="shared" si="31"/>
        <v>►</v>
      </c>
      <c r="AO109" s="34" t="str">
        <f>AO103</f>
        <v>N NOMBRE DE SU RECETA | pegue esto — FAMILIA| Autor &gt; USTED</v>
      </c>
      <c r="AP109" s="35">
        <f>AP103</f>
        <v>0.6</v>
      </c>
      <c r="AQ109" s="34" t="str">
        <f>AQ103</f>
        <v>kg</v>
      </c>
      <c r="AR109" s="36" t="str">
        <f>AR103</f>
        <v>Receta madre ► Ballotina de pintada</v>
      </c>
      <c r="AS109" s="105"/>
      <c r="AT109" s="125"/>
      <c r="AU109" s="107" t="str">
        <f t="shared" si="28"/>
        <v/>
      </c>
      <c r="AV109" s="108"/>
      <c r="AW109" s="146"/>
      <c r="AX109" s="148">
        <v>1</v>
      </c>
      <c r="AY109" s="1102"/>
      <c r="AZ109" s="112">
        <f>IF(BB137=0,0,(BB109/BB137)*BA106*1000)</f>
        <v>0</v>
      </c>
      <c r="BA109" s="122">
        <f>IF(BB137=0, 0, (AS109*AX109)/(BB137*BA106))</f>
        <v>0</v>
      </c>
      <c r="BB109" s="114">
        <f>IFERROR(_xlfn.LET(_xlpm.v,IFERROR(_xlfn.XLOOKUP(AW109,AS138:BE138,AS139:BE139),_xlfn.XLOOKUP(AW109,AS140:BE140,AS141:BE141)),_xlpm.v*AV109*IF(ISBLANK(AS109),1,AS109)),0)</f>
        <v>0</v>
      </c>
      <c r="BC109" s="127">
        <f>IF(OR(ISBLANK(BD102),BD102=0),0,AS109*BD100*AX109/BD102)</f>
        <v>0</v>
      </c>
      <c r="BD109" s="116">
        <f>IF(OR(ISBLANK(BD102),BD102=0),0,BB109*AX109*BD100/BD102)</f>
        <v>0</v>
      </c>
      <c r="BE109" s="128" t="str">
        <f>_xlfn.LET(_xlpm.unite,SUBSTITUTE(TRIM(AW109)," (s)",""),_xlpm.val,BD109,_xlpm.estVol,COUNTIF(AY138:BE138,_xlpm.unite)+COUNTIF(AY140:BE140,_xlpm.unite)&gt;0,_xlpm.estPoids,COUNTIF(AS138:AX138,_xlpm.unite)+COUNTIF(AS140:AX140,_xlpm.unite)&gt;0,IF(_xlpm.estVol,IF(ROUND(_xlpm.val,3)&gt;=1,ROUND(_xlpm.val,3)&amp;"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09" s="51"/>
      <c r="BH109" s="423" t="s">
        <v>380</v>
      </c>
      <c r="BI109" s="424" t="s">
        <v>381</v>
      </c>
      <c r="BJ109" s="414" t="s">
        <v>382</v>
      </c>
      <c r="BK109" s="425" t="s">
        <v>383</v>
      </c>
      <c r="BL109" s="52"/>
      <c r="BM109" s="53"/>
      <c r="BO109" s="51"/>
      <c r="BP109" s="423" t="s">
        <v>380</v>
      </c>
      <c r="BQ109" s="424" t="s">
        <v>381</v>
      </c>
      <c r="BR109" s="414" t="s">
        <v>382</v>
      </c>
      <c r="BS109" s="425" t="s">
        <v>383</v>
      </c>
      <c r="BT109" s="52"/>
      <c r="BU109" s="53"/>
      <c r="BW109" s="51"/>
      <c r="BX109" s="423" t="s">
        <v>380</v>
      </c>
      <c r="BY109" s="424" t="s">
        <v>381</v>
      </c>
      <c r="BZ109" s="414" t="s">
        <v>382</v>
      </c>
      <c r="CA109" s="425" t="s">
        <v>383</v>
      </c>
      <c r="CB109" s="52"/>
      <c r="CC109" s="53"/>
      <c r="CE109" s="3">
        <v>1</v>
      </c>
    </row>
    <row r="110" spans="2:83" ht="21" customHeight="1">
      <c r="B110" s="120" t="str">
        <f t="shared" si="29"/>
        <v>►</v>
      </c>
      <c r="C110" s="34" t="str">
        <f>C103</f>
        <v>N NOM DE VOTRE RECETTE | collez la--FAMILLE| Auteur &gt; VOUS</v>
      </c>
      <c r="D110" s="35">
        <f>D103</f>
        <v>1</v>
      </c>
      <c r="E110" s="34" t="str">
        <f>E103</f>
        <v>coupe</v>
      </c>
      <c r="F110" s="36" t="str">
        <f>F103</f>
        <v>Recette mère ► MILLE-FEUILLE meringue et chiboust pamplemousse aux fraises des bois</v>
      </c>
      <c r="G110" s="105"/>
      <c r="H110" s="125"/>
      <c r="I110" s="107" t="str">
        <f t="shared" si="26"/>
        <v/>
      </c>
      <c r="J110" s="108"/>
      <c r="K110" s="146"/>
      <c r="L110" s="148">
        <v>1</v>
      </c>
      <c r="M110" s="111"/>
      <c r="N110" s="112">
        <f>IF(P137=0,0,(P110/P137)*O106*1000)</f>
        <v>0</v>
      </c>
      <c r="O110" s="122">
        <f>IF(P137=0, 0, (G110*L110)/(P137*O106))</f>
        <v>0</v>
      </c>
      <c r="P110" s="114">
        <f>IFERROR(_xlfn.LET(_xlpm.v,IFERROR(_xlfn.XLOOKUP(K110,G138:S138,G139:S139),_xlfn.XLOOKUP(K110,G140:S140,G141:S141)),_xlpm.v*J110*IF(ISBLANK(G110),1,G110)),0)</f>
        <v>0</v>
      </c>
      <c r="Q110" s="123">
        <f>IF(OR(ISBLANK(R102),R102=0),0,G110*R100*L110/R102)</f>
        <v>0</v>
      </c>
      <c r="R110" s="116">
        <f>IF(OR(ISBLANK(R102),R102=0),0,P110*L110*R100/R102)</f>
        <v>0</v>
      </c>
      <c r="S110" s="124" t="str">
        <f>_xlfn.LET(_xlpm.unite,SUBSTITUTE(TRIM(K110)," (s)",""),_xlpm.val,R110,_xlpm.estVol,COUNTIF(M138:S138,_xlpm.unite)+COUNTIF(M140:S140,_xlpm.unite)&gt;0,_xlpm.estPoids,COUNTIF(G138:L138,_xlpm.unite)+COUNTIF(G140:L140,_xlpm.unite)&gt;0,IF(_xlpm.estVol,IF(ROUND(_xlpm.val,3)&gt;=1,ROUND(_xlpm.val,3)&amp;"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10" s="120" t="str">
        <f t="shared" si="30"/>
        <v>►</v>
      </c>
      <c r="V110" s="34" t="str">
        <f>V103</f>
        <v>N NAME OF YOUR RECIPE | paste it — FAMILY|  Author &gt; YOU</v>
      </c>
      <c r="W110" s="35">
        <f>W103</f>
        <v>0.6</v>
      </c>
      <c r="X110" s="34" t="str">
        <f>X103</f>
        <v>kg</v>
      </c>
      <c r="Y110" s="36" t="str">
        <f>Y103</f>
        <v>Master recipe ► Guinea fowl ballotine</v>
      </c>
      <c r="Z110" s="105"/>
      <c r="AA110" s="125"/>
      <c r="AB110" s="107" t="str">
        <f t="shared" si="27"/>
        <v/>
      </c>
      <c r="AC110" s="108"/>
      <c r="AD110" s="146"/>
      <c r="AE110" s="148">
        <v>1</v>
      </c>
      <c r="AF110" s="1102"/>
      <c r="AG110" s="112">
        <f>IF(AI137=0,0,(AI110/AI137)*AH106*1000)</f>
        <v>0</v>
      </c>
      <c r="AH110" s="122">
        <f>IF(AI137=0, 0, (Z110*AE110)/(AI137*AH106))</f>
        <v>0</v>
      </c>
      <c r="AI110" s="114">
        <f>IFERROR(_xlfn.LET(_xlpm.v,IFERROR(_xlfn.XLOOKUP(AD110,Z138:AL138,Z139:AL139),_xlfn.XLOOKUP(AD110,Z140:AL140,Z141:AL141)),_xlpm.v*AC110*IF(ISBLANK(Z110),1,Z110)),0)</f>
        <v>0</v>
      </c>
      <c r="AJ110" s="123">
        <f>IF(OR(ISBLANK(AK102),AK102=0),0,Z110*AK100*AE110/AK102)</f>
        <v>0</v>
      </c>
      <c r="AK110" s="116">
        <f>IF(OR(ISBLANK(AK102),AK102=0),0,AI110*AE110*AK100/AK102)</f>
        <v>0</v>
      </c>
      <c r="AL110" s="124" t="str">
        <f>_xlfn.LET(_xlpm.unite,SUBSTITUTE(TRIM(AD110)," (s)",""),_xlpm.val,AK110,_xlpm.estVol,COUNTIF(AF138:AL138,_xlpm.unite)+COUNTIF(AF140:AL140,_xlpm.unite)&gt;0,_xlpm.estPoids,COUNTIF(Z138:AE138,_xlpm.unite)+COUNTIF(Z140:AE140,_xlpm.unite)&gt;0,IF(_xlpm.estVol,IF(ROUND(_xlpm.val,3)&gt;=1,ROUND(_xlpm.val,3)&amp;"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10" s="120" t="str">
        <f t="shared" si="31"/>
        <v>►</v>
      </c>
      <c r="AO110" s="34" t="str">
        <f>AO103</f>
        <v>N NOMBRE DE SU RECETA | pegue esto — FAMILIA| Autor &gt; USTED</v>
      </c>
      <c r="AP110" s="35">
        <f>AP103</f>
        <v>0.6</v>
      </c>
      <c r="AQ110" s="34" t="str">
        <f>AQ103</f>
        <v>kg</v>
      </c>
      <c r="AR110" s="36" t="str">
        <f>AR103</f>
        <v>Receta madre ► Ballotina de pintada</v>
      </c>
      <c r="AS110" s="105"/>
      <c r="AT110" s="125"/>
      <c r="AU110" s="107" t="str">
        <f t="shared" si="28"/>
        <v/>
      </c>
      <c r="AV110" s="108"/>
      <c r="AW110" s="146"/>
      <c r="AX110" s="148">
        <v>1</v>
      </c>
      <c r="AY110" s="1102"/>
      <c r="AZ110" s="112">
        <f>IF(BB137=0,0,(BB110/BB137)*BA106*1000)</f>
        <v>0</v>
      </c>
      <c r="BA110" s="122">
        <f>IF(BB137=0, 0, (AS110*AX110)/(BB137*BA106))</f>
        <v>0</v>
      </c>
      <c r="BB110" s="114">
        <f>IFERROR(_xlfn.LET(_xlpm.v,IFERROR(_xlfn.XLOOKUP(AW110,AS138:BE138,AS139:BE139),_xlfn.XLOOKUP(AW110,AS140:BE140,AS141:BE141)),_xlpm.v*AV110*IF(ISBLANK(AS110),1,AS110)),0)</f>
        <v>0</v>
      </c>
      <c r="BC110" s="123">
        <f>IF(OR(ISBLANK(BD102),BD102=0),0,AS110*BD100*AX110/BD102)</f>
        <v>0</v>
      </c>
      <c r="BD110" s="116">
        <f>IF(OR(ISBLANK(BD102),BD102=0),0,BB110*AX110*BD100/BD102)</f>
        <v>0</v>
      </c>
      <c r="BE110" s="124" t="str">
        <f>_xlfn.LET(_xlpm.unite,SUBSTITUTE(TRIM(AW110)," (s)",""),_xlpm.val,BD110,_xlpm.estVol,COUNTIF(AY138:BE138,_xlpm.unite)+COUNTIF(AY140:BE140,_xlpm.unite)&gt;0,_xlpm.estPoids,COUNTIF(AS138:AX138,_xlpm.unite)+COUNTIF(AS140:AX140,_xlpm.unite)&gt;0,IF(_xlpm.estVol,IF(ROUND(_xlpm.val,3)&gt;=1,ROUND(_xlpm.val,3)&amp;"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10" s="51"/>
      <c r="BH110" s="417">
        <v>0.25</v>
      </c>
      <c r="BI110" s="418">
        <v>0.5</v>
      </c>
      <c r="BJ110" s="419" t="s">
        <v>384</v>
      </c>
      <c r="BK110" s="420"/>
      <c r="BL110" s="52"/>
      <c r="BM110" s="53"/>
      <c r="BO110" s="51"/>
      <c r="BP110" s="417">
        <v>0.25</v>
      </c>
      <c r="BQ110" s="418">
        <v>0.5</v>
      </c>
      <c r="BR110" s="419" t="s">
        <v>384</v>
      </c>
      <c r="BS110" s="420"/>
      <c r="BT110" s="52"/>
      <c r="BU110" s="53"/>
      <c r="BW110" s="51"/>
      <c r="BX110" s="417">
        <v>0.25</v>
      </c>
      <c r="BY110" s="418">
        <v>0.5</v>
      </c>
      <c r="BZ110" s="419" t="s">
        <v>384</v>
      </c>
      <c r="CA110" s="420"/>
      <c r="CB110" s="52"/>
      <c r="CC110" s="53"/>
      <c r="CE110" s="3">
        <v>1</v>
      </c>
    </row>
    <row r="111" spans="2:83" ht="21" customHeight="1">
      <c r="B111" s="120" t="str">
        <f t="shared" si="29"/>
        <v>A</v>
      </c>
      <c r="C111" s="34" t="str">
        <f>C103</f>
        <v>N NOM DE VOTRE RECETTE | collez la--FAMILLE| Auteur &gt; VOUS</v>
      </c>
      <c r="D111" s="35">
        <f>D103</f>
        <v>1</v>
      </c>
      <c r="E111" s="34" t="str">
        <f>E103</f>
        <v>coupe</v>
      </c>
      <c r="F111" s="36" t="str">
        <f>F103</f>
        <v>Recette mère ► MILLE-FEUILLE meringue et chiboust pamplemousse aux fraises des bois</v>
      </c>
      <c r="G111" s="105"/>
      <c r="H111" s="125"/>
      <c r="I111" s="107" t="str">
        <f t="shared" si="26"/>
        <v/>
      </c>
      <c r="J111" s="108"/>
      <c r="K111" s="146"/>
      <c r="L111" s="148">
        <v>1</v>
      </c>
      <c r="M111" s="111" t="s">
        <v>3419</v>
      </c>
      <c r="N111" s="112">
        <f>IF(P137=0,0,(P111/P137)*O106*1000)</f>
        <v>0</v>
      </c>
      <c r="O111" s="122">
        <f>IF(P137=0, 0, (G111*L111)/(P137*O106))</f>
        <v>0</v>
      </c>
      <c r="P111" s="114">
        <f>IFERROR(_xlfn.LET(_xlpm.v,IFERROR(_xlfn.XLOOKUP(K111,G138:S138,G139:S139),_xlfn.XLOOKUP(K111,G140:S140,G141:S141)),_xlpm.v*J111*IF(ISBLANK(G111),1,G111)),0)</f>
        <v>0</v>
      </c>
      <c r="Q111" s="127">
        <f>IF(OR(ISBLANK(R102),R102=0),0,G111*R100*L111/R102)</f>
        <v>0</v>
      </c>
      <c r="R111" s="116">
        <f>IF(OR(ISBLANK(R102),R102=0),0,P111*L111*R100/R102)</f>
        <v>0</v>
      </c>
      <c r="S111" s="128" t="str">
        <f>_xlfn.LET(_xlpm.unite,SUBSTITUTE(TRIM(K111)," (s)",""),_xlpm.val,R111,_xlpm.estVol,COUNTIF(M138:S138,_xlpm.unite)+COUNTIF(M140:S140,_xlpm.unite)&gt;0,_xlpm.estPoids,COUNTIF(G138:L138,_xlpm.unite)+COUNTIF(G140:L140,_xlpm.unite)&gt;0,IF(_xlpm.estVol,IF(ROUND(_xlpm.val,3)&gt;=1,ROUND(_xlpm.val,3)&amp;"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11" s="120" t="str">
        <f t="shared" si="30"/>
        <v>A</v>
      </c>
      <c r="V111" s="34" t="str">
        <f>V103</f>
        <v>N NAME OF YOUR RECIPE | paste it — FAMILY|  Author &gt; YOU</v>
      </c>
      <c r="W111" s="35">
        <f>W103</f>
        <v>0.6</v>
      </c>
      <c r="X111" s="34" t="str">
        <f>X103</f>
        <v>kg</v>
      </c>
      <c r="Y111" s="36" t="str">
        <f>Y103</f>
        <v>Master recipe ► Guinea fowl ballotine</v>
      </c>
      <c r="Z111" s="105"/>
      <c r="AA111" s="125"/>
      <c r="AB111" s="107" t="str">
        <f t="shared" si="27"/>
        <v/>
      </c>
      <c r="AC111" s="108"/>
      <c r="AD111" s="146"/>
      <c r="AE111" s="148">
        <v>1</v>
      </c>
      <c r="AF111" s="111" t="s">
        <v>3421</v>
      </c>
      <c r="AG111" s="112">
        <f>IF(AI137=0,0,(AI111/AI137)*AH106*1000)</f>
        <v>0</v>
      </c>
      <c r="AH111" s="122">
        <f>IF(AI137=0, 0, (Z111*AE111)/(AI137*AH106))</f>
        <v>0</v>
      </c>
      <c r="AI111" s="114">
        <f>IFERROR(_xlfn.LET(_xlpm.v,IFERROR(_xlfn.XLOOKUP(AD111,Z138:AL138,Z139:AL139),_xlfn.XLOOKUP(AD111,Z140:AL140,Z141:AL141)),_xlpm.v*AC111*IF(ISBLANK(Z111),1,Z111)),0)</f>
        <v>0</v>
      </c>
      <c r="AJ111" s="127">
        <f>IF(OR(ISBLANK(AK102),AK102=0),0,Z111*AK100*AE111/AK102)</f>
        <v>0</v>
      </c>
      <c r="AK111" s="116">
        <f>IF(OR(ISBLANK(AK102),AK102=0),0,AI111*AE111*AK100/AK102)</f>
        <v>0</v>
      </c>
      <c r="AL111" s="128" t="str">
        <f>_xlfn.LET(_xlpm.unite,SUBSTITUTE(TRIM(AD111)," (s)",""),_xlpm.val,AK111,_xlpm.estVol,COUNTIF(AF138:AL138,_xlpm.unite)+COUNTIF(AF140:AL140,_xlpm.unite)&gt;0,_xlpm.estPoids,COUNTIF(Z138:AE138,_xlpm.unite)+COUNTIF(Z140:AE140,_xlpm.unite)&gt;0,IF(_xlpm.estVol,IF(ROUND(_xlpm.val,3)&gt;=1,ROUND(_xlpm.val,3)&amp;"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11" s="120" t="str">
        <f t="shared" si="31"/>
        <v>A</v>
      </c>
      <c r="AO111" s="34" t="str">
        <f>AO103</f>
        <v>N NOMBRE DE SU RECETA | pegue esto — FAMILIA| Autor &gt; USTED</v>
      </c>
      <c r="AP111" s="35">
        <f>AP103</f>
        <v>0.6</v>
      </c>
      <c r="AQ111" s="34" t="str">
        <f>AQ103</f>
        <v>kg</v>
      </c>
      <c r="AR111" s="36" t="str">
        <f>AR103</f>
        <v>Receta madre ► Ballotina de pintada</v>
      </c>
      <c r="AS111" s="105"/>
      <c r="AT111" s="125"/>
      <c r="AU111" s="107" t="str">
        <f t="shared" si="28"/>
        <v/>
      </c>
      <c r="AV111" s="108"/>
      <c r="AW111" s="146"/>
      <c r="AX111" s="148">
        <v>1</v>
      </c>
      <c r="AY111" s="111" t="s">
        <v>3422</v>
      </c>
      <c r="AZ111" s="112">
        <f>IF(BB137=0,0,(BB111/BB137)*BA106*1000)</f>
        <v>0</v>
      </c>
      <c r="BA111" s="122">
        <f>IF(BB137=0, 0, (AS111*AX111)/(BB137*BA106))</f>
        <v>0</v>
      </c>
      <c r="BB111" s="114">
        <f>IFERROR(_xlfn.LET(_xlpm.v,IFERROR(_xlfn.XLOOKUP(AW111,AS138:BE138,AS139:BE139),_xlfn.XLOOKUP(AW111,AS140:BE140,AS141:BE141)),_xlpm.v*AV111*IF(ISBLANK(AS111),1,AS111)),0)</f>
        <v>0</v>
      </c>
      <c r="BC111" s="127">
        <f>IF(OR(ISBLANK(BD102),BD102=0),0,AS111*BD100*AX111/BD102)</f>
        <v>0</v>
      </c>
      <c r="BD111" s="116">
        <f>IF(OR(ISBLANK(BD102),BD102=0),0,BB111*AX111*BD100/BD102)</f>
        <v>0</v>
      </c>
      <c r="BE111" s="128" t="str">
        <f>_xlfn.LET(_xlpm.unite,SUBSTITUTE(TRIM(AW111)," (s)",""),_xlpm.val,BD111,_xlpm.estVol,COUNTIF(AY138:BE138,_xlpm.unite)+COUNTIF(AY140:BE140,_xlpm.unite)&gt;0,_xlpm.estPoids,COUNTIF(AS138:AX138,_xlpm.unite)+COUNTIF(AS140:AX140,_xlpm.unite)&gt;0,IF(_xlpm.estVol,IF(ROUND(_xlpm.val,3)&gt;=1,ROUND(_xlpm.val,3)&amp;"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11" s="51"/>
      <c r="BH111" s="431" t="s">
        <v>385</v>
      </c>
      <c r="BI111" s="432" t="s">
        <v>386</v>
      </c>
      <c r="BJ111" s="432"/>
      <c r="BK111" s="432"/>
      <c r="BL111" s="52"/>
      <c r="BM111" s="53"/>
      <c r="BO111" s="51"/>
      <c r="BP111" s="431" t="s">
        <v>387</v>
      </c>
      <c r="BQ111" s="432" t="s">
        <v>388</v>
      </c>
      <c r="BR111" s="432"/>
      <c r="BS111" s="432"/>
      <c r="BT111" s="52"/>
      <c r="BU111" s="53"/>
      <c r="BW111" s="51"/>
      <c r="BX111" s="431" t="s">
        <v>389</v>
      </c>
      <c r="BY111" s="432" t="s">
        <v>390</v>
      </c>
      <c r="BZ111" s="432"/>
      <c r="CA111" s="432"/>
      <c r="CB111" s="52"/>
      <c r="CC111" s="53"/>
      <c r="CE111" s="3">
        <v>1</v>
      </c>
    </row>
    <row r="112" spans="2:83" ht="21" customHeight="1">
      <c r="B112" s="120" t="str">
        <f t="shared" si="29"/>
        <v>►</v>
      </c>
      <c r="C112" s="34" t="str">
        <f>C103</f>
        <v>N NOM DE VOTRE RECETTE | collez la--FAMILLE| Auteur &gt; VOUS</v>
      </c>
      <c r="D112" s="35">
        <f>D103</f>
        <v>1</v>
      </c>
      <c r="E112" s="34" t="str">
        <f>E103</f>
        <v>coupe</v>
      </c>
      <c r="F112" s="36" t="str">
        <f>F103</f>
        <v>Recette mère ► MILLE-FEUILLE meringue et chiboust pamplemousse aux fraises des bois</v>
      </c>
      <c r="G112" s="105"/>
      <c r="H112" s="125"/>
      <c r="I112" s="107" t="str">
        <f t="shared" si="26"/>
        <v/>
      </c>
      <c r="J112" s="108"/>
      <c r="K112" s="146"/>
      <c r="L112" s="148">
        <v>1</v>
      </c>
      <c r="M112" s="111"/>
      <c r="N112" s="112">
        <f>IF(P137=0,0,(P112/P137)*O106*1000)</f>
        <v>0</v>
      </c>
      <c r="O112" s="122">
        <f>IF(P137=0, 0, (G112*L112)/(P137*O106))</f>
        <v>0</v>
      </c>
      <c r="P112" s="114">
        <f>IFERROR(_xlfn.LET(_xlpm.v,IFERROR(_xlfn.XLOOKUP(K112,G138:S138,G139:S139),_xlfn.XLOOKUP(K112,G140:S140,G141:S141)),_xlpm.v*J112*IF(ISBLANK(G112),1,G112)),0)</f>
        <v>0</v>
      </c>
      <c r="Q112" s="123">
        <f>IF(OR(ISBLANK(R102),R102=0),0,G112*R100*L112/R102)</f>
        <v>0</v>
      </c>
      <c r="R112" s="116">
        <f>IF(OR(ISBLANK(R102),R102=0),0,P112*L112*R100/R102)</f>
        <v>0</v>
      </c>
      <c r="S112" s="124" t="str">
        <f>_xlfn.LET(_xlpm.unite,SUBSTITUTE(TRIM(K112)," (s)",""),_xlpm.val,R112,_xlpm.estVol,COUNTIF(M138:S138,_xlpm.unite)+COUNTIF(M140:S140,_xlpm.unite)&gt;0,_xlpm.estPoids,COUNTIF(G138:L138,_xlpm.unite)+COUNTIF(G140:L140,_xlpm.unite)&gt;0,IF(_xlpm.estVol,IF(ROUND(_xlpm.val,3)&gt;=1,ROUND(_xlpm.val,3)&amp;"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12" s="120" t="str">
        <f t="shared" si="30"/>
        <v>►</v>
      </c>
      <c r="V112" s="34" t="str">
        <f>V103</f>
        <v>N NAME OF YOUR RECIPE | paste it — FAMILY|  Author &gt; YOU</v>
      </c>
      <c r="W112" s="35">
        <f>W103</f>
        <v>0.6</v>
      </c>
      <c r="X112" s="34" t="str">
        <f>X103</f>
        <v>kg</v>
      </c>
      <c r="Y112" s="36" t="str">
        <f>Y103</f>
        <v>Master recipe ► Guinea fowl ballotine</v>
      </c>
      <c r="Z112" s="105"/>
      <c r="AA112" s="125"/>
      <c r="AB112" s="107" t="str">
        <f t="shared" si="27"/>
        <v/>
      </c>
      <c r="AC112" s="108"/>
      <c r="AD112" s="146"/>
      <c r="AE112" s="148">
        <v>1</v>
      </c>
      <c r="AF112" s="1102"/>
      <c r="AG112" s="112">
        <f>IF(AI137=0,0,(AI112/AI137)*AH106*1000)</f>
        <v>0</v>
      </c>
      <c r="AH112" s="122">
        <f>IF(AI137=0, 0, (Z112*AE112)/(AI137*AH106))</f>
        <v>0</v>
      </c>
      <c r="AI112" s="114">
        <f>IFERROR(_xlfn.LET(_xlpm.v,IFERROR(_xlfn.XLOOKUP(AD112,Z138:AL138,Z139:AL139),_xlfn.XLOOKUP(AD112,Z140:AL140,Z141:AL141)),_xlpm.v*AC112*IF(ISBLANK(Z112),1,Z112)),0)</f>
        <v>0</v>
      </c>
      <c r="AJ112" s="123">
        <f>IF(OR(ISBLANK(AK102),AK102=0),0,Z112*AK100*AE112/AK102)</f>
        <v>0</v>
      </c>
      <c r="AK112" s="116">
        <f>IF(OR(ISBLANK(AK102),AK102=0),0,AI112*AE112*AK100/AK102)</f>
        <v>0</v>
      </c>
      <c r="AL112" s="124" t="str">
        <f>_xlfn.LET(_xlpm.unite,SUBSTITUTE(TRIM(AD112)," (s)",""),_xlpm.val,AK112,_xlpm.estVol,COUNTIF(AF138:AL138,_xlpm.unite)+COUNTIF(AF140:AL140,_xlpm.unite)&gt;0,_xlpm.estPoids,COUNTIF(Z138:AE138,_xlpm.unite)+COUNTIF(Z140:AE140,_xlpm.unite)&gt;0,IF(_xlpm.estVol,IF(ROUND(_xlpm.val,3)&gt;=1,ROUND(_xlpm.val,3)&amp;"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12" s="120" t="str">
        <f t="shared" si="31"/>
        <v>►</v>
      </c>
      <c r="AO112" s="34" t="str">
        <f>AO103</f>
        <v>N NOMBRE DE SU RECETA | pegue esto — FAMILIA| Autor &gt; USTED</v>
      </c>
      <c r="AP112" s="35">
        <f>AP103</f>
        <v>0.6</v>
      </c>
      <c r="AQ112" s="34" t="str">
        <f>AQ103</f>
        <v>kg</v>
      </c>
      <c r="AR112" s="36" t="str">
        <f>AR103</f>
        <v>Receta madre ► Ballotina de pintada</v>
      </c>
      <c r="AS112" s="105"/>
      <c r="AT112" s="125"/>
      <c r="AU112" s="107" t="str">
        <f t="shared" si="28"/>
        <v/>
      </c>
      <c r="AV112" s="108"/>
      <c r="AW112" s="146"/>
      <c r="AX112" s="148">
        <v>1</v>
      </c>
      <c r="AY112" s="1102"/>
      <c r="AZ112" s="112">
        <f>IF(BB137=0,0,(BB112/BB137)*BA106*1000)</f>
        <v>0</v>
      </c>
      <c r="BA112" s="122">
        <f>IF(BB137=0, 0, (AS112*AX112)/(BB137*BA106))</f>
        <v>0</v>
      </c>
      <c r="BB112" s="114">
        <f>IFERROR(_xlfn.LET(_xlpm.v,IFERROR(_xlfn.XLOOKUP(AW112,AS138:BE138,AS139:BE139),_xlfn.XLOOKUP(AW112,AS140:BE140,AS141:BE141)),_xlpm.v*AV112*IF(ISBLANK(AS112),1,AS112)),0)</f>
        <v>0</v>
      </c>
      <c r="BC112" s="123">
        <f>IF(OR(ISBLANK(BD102),BD102=0),0,AS112*BD100*AX112/BD102)</f>
        <v>0</v>
      </c>
      <c r="BD112" s="116">
        <f>IF(OR(ISBLANK(BD102),BD102=0),0,BB112*AX112*BD100/BD102)</f>
        <v>0</v>
      </c>
      <c r="BE112" s="124" t="str">
        <f>_xlfn.LET(_xlpm.unite,SUBSTITUTE(TRIM(AW112)," (s)",""),_xlpm.val,BD112,_xlpm.estVol,COUNTIF(AY138:BE138,_xlpm.unite)+COUNTIF(AY140:BE140,_xlpm.unite)&gt;0,_xlpm.estPoids,COUNTIF(AS138:AX138,_xlpm.unite)+COUNTIF(AS140:AX140,_xlpm.unite)&gt;0,IF(_xlpm.estVol,IF(ROUND(_xlpm.val,3)&gt;=1,ROUND(_xlpm.val,3)&amp;"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12" s="51"/>
      <c r="BH112" s="433" t="s">
        <v>391</v>
      </c>
      <c r="BI112" s="434"/>
      <c r="BJ112" s="435"/>
      <c r="BK112" s="435"/>
      <c r="BL112" s="52"/>
      <c r="BM112" s="53"/>
      <c r="BO112" s="51"/>
      <c r="BP112" s="433" t="s">
        <v>392</v>
      </c>
      <c r="BQ112" s="434"/>
      <c r="BR112" s="435"/>
      <c r="BS112" s="435"/>
      <c r="BT112" s="52"/>
      <c r="BU112" s="53"/>
      <c r="BW112" s="51"/>
      <c r="BX112" s="433" t="s">
        <v>393</v>
      </c>
      <c r="BY112" s="434"/>
      <c r="BZ112" s="435"/>
      <c r="CA112" s="435"/>
      <c r="CB112" s="52"/>
      <c r="CC112" s="53"/>
      <c r="CE112" s="3">
        <v>1</v>
      </c>
    </row>
    <row r="113" spans="2:83" ht="21" customHeight="1">
      <c r="B113" s="120" t="str">
        <f t="shared" si="29"/>
        <v>►</v>
      </c>
      <c r="C113" s="34" t="str">
        <f>C103</f>
        <v>N NOM DE VOTRE RECETTE | collez la--FAMILLE| Auteur &gt; VOUS</v>
      </c>
      <c r="D113" s="35">
        <f>D103</f>
        <v>1</v>
      </c>
      <c r="E113" s="34" t="str">
        <f>E103</f>
        <v>coupe</v>
      </c>
      <c r="F113" s="36" t="str">
        <f>F103</f>
        <v>Recette mère ► MILLE-FEUILLE meringue et chiboust pamplemousse aux fraises des bois</v>
      </c>
      <c r="G113" s="105"/>
      <c r="H113" s="125"/>
      <c r="I113" s="107" t="str">
        <f t="shared" si="26"/>
        <v/>
      </c>
      <c r="J113" s="108"/>
      <c r="K113" s="146"/>
      <c r="L113" s="148">
        <v>1</v>
      </c>
      <c r="M113" s="111"/>
      <c r="N113" s="112">
        <f>IF(P137=0,0,(P113/P137)*O106*1000)</f>
        <v>0</v>
      </c>
      <c r="O113" s="122">
        <f>IF(P137=0, 0, (G113*L113)/(P137*O106))</f>
        <v>0</v>
      </c>
      <c r="P113" s="114">
        <f>IFERROR(_xlfn.LET(_xlpm.v,IFERROR(_xlfn.XLOOKUP(K113,G138:S138,G139:S139),_xlfn.XLOOKUP(K113,G140:S140,G141:S141)),_xlpm.v*J113*IF(ISBLANK(G113),1,G113)),0)</f>
        <v>0</v>
      </c>
      <c r="Q113" s="127">
        <f>IF(OR(ISBLANK(R102),R102=0),0,G113*R100*L113/R102)</f>
        <v>0</v>
      </c>
      <c r="R113" s="116">
        <f>IF(OR(ISBLANK(R102),R102=0),0,P113*L113*R100/R102)</f>
        <v>0</v>
      </c>
      <c r="S113" s="139" t="str">
        <f>_xlfn.LET(_xlpm.unite,SUBSTITUTE(TRIM(K113)," (s)",""),_xlpm.val,R113,_xlpm.estVol,COUNTIF(M138:S138,_xlpm.unite)+COUNTIF(M140:S140,_xlpm.unite)&gt;0,_xlpm.estPoids,COUNTIF(G138:L138,_xlpm.unite)+COUNTIF(G140:L140,_xlpm.unite)&gt;0,IF(_xlpm.estVol,IF(ROUND(_xlpm.val,3)&gt;=1,ROUND(_xlpm.val,3)&amp;"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13" s="120" t="str">
        <f t="shared" si="30"/>
        <v>►</v>
      </c>
      <c r="V113" s="34" t="str">
        <f>V103</f>
        <v>N NAME OF YOUR RECIPE | paste it — FAMILY|  Author &gt; YOU</v>
      </c>
      <c r="W113" s="35">
        <f>W103</f>
        <v>0.6</v>
      </c>
      <c r="X113" s="34" t="str">
        <f>X103</f>
        <v>kg</v>
      </c>
      <c r="Y113" s="36" t="str">
        <f>Y103</f>
        <v>Master recipe ► Guinea fowl ballotine</v>
      </c>
      <c r="Z113" s="105"/>
      <c r="AA113" s="125"/>
      <c r="AB113" s="107" t="str">
        <f t="shared" si="27"/>
        <v/>
      </c>
      <c r="AC113" s="108"/>
      <c r="AD113" s="146"/>
      <c r="AE113" s="148">
        <v>1</v>
      </c>
      <c r="AF113" s="1102"/>
      <c r="AG113" s="112">
        <f>IF(AI137=0,0,(AI113/AI137)*AH106*1000)</f>
        <v>0</v>
      </c>
      <c r="AH113" s="122">
        <f>IF(AI137=0, 0, (Z113*AE113)/(AI137*AH106))</f>
        <v>0</v>
      </c>
      <c r="AI113" s="114">
        <f>IFERROR(_xlfn.LET(_xlpm.v,IFERROR(_xlfn.XLOOKUP(AD113,Z138:AL138,Z139:AL139),_xlfn.XLOOKUP(AD113,Z140:AL140,Z141:AL141)),_xlpm.v*AC113*IF(ISBLANK(Z113),1,Z113)),0)</f>
        <v>0</v>
      </c>
      <c r="AJ113" s="127">
        <f>IF(OR(ISBLANK(AK102),AK102=0),0,Z113*AK100*AE113/AK102)</f>
        <v>0</v>
      </c>
      <c r="AK113" s="116">
        <f>IF(OR(ISBLANK(AK102),AK102=0),0,AI113*AE113*AK100/AK102)</f>
        <v>0</v>
      </c>
      <c r="AL113" s="139" t="str">
        <f>_xlfn.LET(_xlpm.unite,SUBSTITUTE(TRIM(AD113)," (s)",""),_xlpm.val,AK113,_xlpm.estVol,COUNTIF(AF138:AL138,_xlpm.unite)+COUNTIF(AF140:AL140,_xlpm.unite)&gt;0,_xlpm.estPoids,COUNTIF(Z138:AE138,_xlpm.unite)+COUNTIF(Z140:AE140,_xlpm.unite)&gt;0,IF(_xlpm.estVol,IF(ROUND(_xlpm.val,3)&gt;=1,ROUND(_xlpm.val,3)&amp;"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13" s="120" t="str">
        <f t="shared" si="31"/>
        <v>►</v>
      </c>
      <c r="AO113" s="34" t="str">
        <f>AO103</f>
        <v>N NOMBRE DE SU RECETA | pegue esto — FAMILIA| Autor &gt; USTED</v>
      </c>
      <c r="AP113" s="35">
        <f>AP103</f>
        <v>0.6</v>
      </c>
      <c r="AQ113" s="34" t="str">
        <f>AQ103</f>
        <v>kg</v>
      </c>
      <c r="AR113" s="36" t="str">
        <f>AR103</f>
        <v>Receta madre ► Ballotina de pintada</v>
      </c>
      <c r="AS113" s="105"/>
      <c r="AT113" s="125"/>
      <c r="AU113" s="107" t="str">
        <f t="shared" si="28"/>
        <v/>
      </c>
      <c r="AV113" s="108"/>
      <c r="AW113" s="146"/>
      <c r="AX113" s="148">
        <v>1</v>
      </c>
      <c r="AY113" s="1102"/>
      <c r="AZ113" s="112">
        <f>IF(BB137=0,0,(BB113/BB137)*BA106*1000)</f>
        <v>0</v>
      </c>
      <c r="BA113" s="122">
        <f>IF(BB137=0, 0, (AS113*AX113)/(BB137*BA106))</f>
        <v>0</v>
      </c>
      <c r="BB113" s="114">
        <f>IFERROR(_xlfn.LET(_xlpm.v,IFERROR(_xlfn.XLOOKUP(AW113,AS138:BE138,AS139:BE139),_xlfn.XLOOKUP(AW113,AS140:BE140,AS141:BE141)),_xlpm.v*AV113*IF(ISBLANK(AS113),1,AS113)),0)</f>
        <v>0</v>
      </c>
      <c r="BC113" s="127">
        <f>IF(OR(ISBLANK(BD102),BD102=0),0,AS113*BD100*AX113/BD102)</f>
        <v>0</v>
      </c>
      <c r="BD113" s="116">
        <f>IF(OR(ISBLANK(BD102),BD102=0),0,BB113*AX113*BD100/BD102)</f>
        <v>0</v>
      </c>
      <c r="BE113" s="139" t="str">
        <f>_xlfn.LET(_xlpm.unite,SUBSTITUTE(TRIM(AW113)," (s)",""),_xlpm.val,BD113,_xlpm.estVol,COUNTIF(AY138:BE138,_xlpm.unite)+COUNTIF(AY140:BE140,_xlpm.unite)&gt;0,_xlpm.estPoids,COUNTIF(AS138:AX138,_xlpm.unite)+COUNTIF(AS140:AX140,_xlpm.unite)&gt;0,IF(_xlpm.estVol,IF(ROUND(_xlpm.val,3)&gt;=1,ROUND(_xlpm.val,3)&amp;"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13" s="51"/>
      <c r="BH113" s="52"/>
      <c r="BI113" s="52"/>
      <c r="BJ113" s="52"/>
      <c r="BK113" s="52"/>
      <c r="BL113" s="52"/>
      <c r="BM113" s="53"/>
      <c r="BO113" s="51"/>
      <c r="BP113" s="52"/>
      <c r="BQ113" s="52"/>
      <c r="BR113" s="52"/>
      <c r="BS113" s="52"/>
      <c r="BT113" s="52"/>
      <c r="BU113" s="53"/>
      <c r="BW113" s="51"/>
      <c r="BX113" s="52"/>
      <c r="BY113" s="52"/>
      <c r="BZ113" s="52"/>
      <c r="CA113" s="52"/>
      <c r="CB113" s="52"/>
      <c r="CC113" s="53"/>
      <c r="CE113" s="3">
        <v>1</v>
      </c>
    </row>
    <row r="114" spans="2:83" ht="21" customHeight="1">
      <c r="B114" s="120" t="str">
        <f t="shared" si="29"/>
        <v>►</v>
      </c>
      <c r="C114" s="34" t="str">
        <f>C103</f>
        <v>N NOM DE VOTRE RECETTE | collez la--FAMILLE| Auteur &gt; VOUS</v>
      </c>
      <c r="D114" s="35">
        <f>D103</f>
        <v>1</v>
      </c>
      <c r="E114" s="34" t="str">
        <f>E103</f>
        <v>coupe</v>
      </c>
      <c r="F114" s="36" t="str">
        <f>F103</f>
        <v>Recette mère ► MILLE-FEUILLE meringue et chiboust pamplemousse aux fraises des bois</v>
      </c>
      <c r="G114" s="105"/>
      <c r="H114" s="125"/>
      <c r="I114" s="107" t="str">
        <f t="shared" si="26"/>
        <v/>
      </c>
      <c r="J114" s="108"/>
      <c r="K114" s="146"/>
      <c r="L114" s="148">
        <v>1</v>
      </c>
      <c r="M114" s="111"/>
      <c r="N114" s="112">
        <f>IF(P137=0,0,(P114/P137)*O106*1000)</f>
        <v>0</v>
      </c>
      <c r="O114" s="122">
        <f>IF(P137=0, 0, (G114*L114)/(P137*O106))</f>
        <v>0</v>
      </c>
      <c r="P114" s="114">
        <f>IFERROR(_xlfn.LET(_xlpm.v,IFERROR(_xlfn.XLOOKUP(K114,G138:S138,G139:S139),_xlfn.XLOOKUP(K114,G140:S140,G141:S141)),_xlpm.v*J114*IF(ISBLANK(G114),1,G114)),0)</f>
        <v>0</v>
      </c>
      <c r="Q114" s="123">
        <f>IF(OR(ISBLANK(R102),R102=0),0,G114*R100*L114/R102)</f>
        <v>0</v>
      </c>
      <c r="R114" s="116">
        <f>IF(OR(ISBLANK(R102),R102=0),0,P114*L114*R100/R102)</f>
        <v>0</v>
      </c>
      <c r="S114" s="124" t="str">
        <f>_xlfn.LET(_xlpm.unite,SUBSTITUTE(TRIM(K114)," (s)",""),_xlpm.val,R114,_xlpm.estVol,COUNTIF(M138:S138,_xlpm.unite)+COUNTIF(M140:S140,_xlpm.unite)&gt;0,_xlpm.estPoids,COUNTIF(G138:L138,_xlpm.unite)+COUNTIF(G140:L140,_xlpm.unite)&gt;0,IF(_xlpm.estVol,IF(ROUND(_xlpm.val,3)&gt;=1,ROUND(_xlpm.val,3)&amp;"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14" s="120" t="str">
        <f t="shared" si="30"/>
        <v>►</v>
      </c>
      <c r="V114" s="34" t="str">
        <f>V103</f>
        <v>N NAME OF YOUR RECIPE | paste it — FAMILY|  Author &gt; YOU</v>
      </c>
      <c r="W114" s="35">
        <f>W103</f>
        <v>0.6</v>
      </c>
      <c r="X114" s="34" t="str">
        <f>X103</f>
        <v>kg</v>
      </c>
      <c r="Y114" s="36" t="str">
        <f>Y103</f>
        <v>Master recipe ► Guinea fowl ballotine</v>
      </c>
      <c r="Z114" s="105"/>
      <c r="AA114" s="125"/>
      <c r="AB114" s="107" t="str">
        <f t="shared" si="27"/>
        <v/>
      </c>
      <c r="AC114" s="108"/>
      <c r="AD114" s="146"/>
      <c r="AE114" s="148">
        <v>1</v>
      </c>
      <c r="AF114" s="1102"/>
      <c r="AG114" s="112">
        <f>IF(AI137=0,0,(AI114/AI137)*AH106*1000)</f>
        <v>0</v>
      </c>
      <c r="AH114" s="122">
        <f>IF(AI137=0, 0, (Z114*AE114)/(AI137*AH106))</f>
        <v>0</v>
      </c>
      <c r="AI114" s="114">
        <f>IFERROR(_xlfn.LET(_xlpm.v,IFERROR(_xlfn.XLOOKUP(AD114,Z138:AL138,Z139:AL139),_xlfn.XLOOKUP(AD114,Z140:AL140,Z141:AL141)),_xlpm.v*AC114*IF(ISBLANK(Z114),1,Z114)),0)</f>
        <v>0</v>
      </c>
      <c r="AJ114" s="123">
        <f>IF(OR(ISBLANK(AK102),AK102=0),0,Z114*AK100*AE114/AK102)</f>
        <v>0</v>
      </c>
      <c r="AK114" s="116">
        <f>IF(OR(ISBLANK(AK102),AK102=0),0,AI114*AE114*AK100/AK102)</f>
        <v>0</v>
      </c>
      <c r="AL114" s="124" t="str">
        <f>_xlfn.LET(_xlpm.unite,SUBSTITUTE(TRIM(AD114)," (s)",""),_xlpm.val,AK114,_xlpm.estVol,COUNTIF(AF138:AL138,_xlpm.unite)+COUNTIF(AF140:AL140,_xlpm.unite)&gt;0,_xlpm.estPoids,COUNTIF(Z138:AE138,_xlpm.unite)+COUNTIF(Z140:AE140,_xlpm.unite)&gt;0,IF(_xlpm.estVol,IF(ROUND(_xlpm.val,3)&gt;=1,ROUND(_xlpm.val,3)&amp;"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14" s="120" t="str">
        <f t="shared" si="31"/>
        <v>►</v>
      </c>
      <c r="AO114" s="34" t="str">
        <f>AO103</f>
        <v>N NOMBRE DE SU RECETA | pegue esto — FAMILIA| Autor &gt; USTED</v>
      </c>
      <c r="AP114" s="35">
        <f>AP103</f>
        <v>0.6</v>
      </c>
      <c r="AQ114" s="34" t="str">
        <f>AQ103</f>
        <v>kg</v>
      </c>
      <c r="AR114" s="36" t="str">
        <f>AR103</f>
        <v>Receta madre ► Ballotina de pintada</v>
      </c>
      <c r="AS114" s="105"/>
      <c r="AT114" s="125"/>
      <c r="AU114" s="107" t="str">
        <f t="shared" si="28"/>
        <v/>
      </c>
      <c r="AV114" s="108"/>
      <c r="AW114" s="146"/>
      <c r="AX114" s="148">
        <v>1</v>
      </c>
      <c r="AY114" s="1102"/>
      <c r="AZ114" s="112">
        <f>IF(BB137=0,0,(BB114/BB137)*BA106*1000)</f>
        <v>0</v>
      </c>
      <c r="BA114" s="122">
        <f>IF(BB137=0, 0, (AS114*AX114)/(BB137*BA106))</f>
        <v>0</v>
      </c>
      <c r="BB114" s="114">
        <f>IFERROR(_xlfn.LET(_xlpm.v,IFERROR(_xlfn.XLOOKUP(AW114,AS138:BE138,AS139:BE139),_xlfn.XLOOKUP(AW114,AS140:BE140,AS141:BE141)),_xlpm.v*AV114*IF(ISBLANK(AS114),1,AS114)),0)</f>
        <v>0</v>
      </c>
      <c r="BC114" s="123">
        <f>IF(OR(ISBLANK(BD102),BD102=0),0,AS114*BD100*AX114/BD102)</f>
        <v>0</v>
      </c>
      <c r="BD114" s="116">
        <f>IF(OR(ISBLANK(BD102),BD102=0),0,BB114*AX114*BD100/BD102)</f>
        <v>0</v>
      </c>
      <c r="BE114" s="124" t="str">
        <f>_xlfn.LET(_xlpm.unite,SUBSTITUTE(TRIM(AW114)," (s)",""),_xlpm.val,BD114,_xlpm.estVol,COUNTIF(AY138:BE138,_xlpm.unite)+COUNTIF(AY140:BE140,_xlpm.unite)&gt;0,_xlpm.estPoids,COUNTIF(AS138:AX138,_xlpm.unite)+COUNTIF(AS140:AX140,_xlpm.unite)&gt;0,IF(_xlpm.estVol,IF(ROUND(_xlpm.val,3)&gt;=1,ROUND(_xlpm.val,3)&amp;"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14" s="180"/>
      <c r="BH114" s="181"/>
      <c r="BI114" s="182"/>
      <c r="BJ114" s="181"/>
      <c r="BK114" s="181"/>
      <c r="BL114" s="181"/>
      <c r="BM114" s="183"/>
      <c r="BO114" s="180"/>
      <c r="BP114" s="181"/>
      <c r="BQ114" s="182"/>
      <c r="BR114" s="181"/>
      <c r="BS114" s="181"/>
      <c r="BT114" s="181"/>
      <c r="BU114" s="183"/>
      <c r="BW114" s="180"/>
      <c r="BX114" s="181"/>
      <c r="BY114" s="182"/>
      <c r="BZ114" s="181"/>
      <c r="CA114" s="181"/>
      <c r="CB114" s="181"/>
      <c r="CC114" s="183"/>
      <c r="CE114" s="3">
        <v>1</v>
      </c>
    </row>
    <row r="115" spans="2:83" ht="21" customHeight="1">
      <c r="B115" s="120" t="str">
        <f t="shared" si="29"/>
        <v>►</v>
      </c>
      <c r="C115" s="34" t="str">
        <f>C103</f>
        <v>N NOM DE VOTRE RECETTE | collez la--FAMILLE| Auteur &gt; VOUS</v>
      </c>
      <c r="D115" s="35">
        <f>D103</f>
        <v>1</v>
      </c>
      <c r="E115" s="34" t="str">
        <f>E103</f>
        <v>coupe</v>
      </c>
      <c r="F115" s="36" t="str">
        <f>F103</f>
        <v>Recette mère ► MILLE-FEUILLE meringue et chiboust pamplemousse aux fraises des bois</v>
      </c>
      <c r="G115" s="105"/>
      <c r="H115" s="125"/>
      <c r="I115" s="107" t="str">
        <f t="shared" si="26"/>
        <v/>
      </c>
      <c r="J115" s="108"/>
      <c r="K115" s="146"/>
      <c r="L115" s="148">
        <v>1</v>
      </c>
      <c r="M115" s="111"/>
      <c r="N115" s="112">
        <f>IF(P137=0,0,(P115/P137)*O106*1000)</f>
        <v>0</v>
      </c>
      <c r="O115" s="122">
        <f>IF(P137=0, 0, (G115*L115)/(P137*O106))</f>
        <v>0</v>
      </c>
      <c r="P115" s="114">
        <f>IFERROR(_xlfn.LET(_xlpm.v,IFERROR(_xlfn.XLOOKUP(K115,G138:S138,G139:S139),_xlfn.XLOOKUP(K115,G140:S140,G141:S141)),_xlpm.v*J115*IF(ISBLANK(G115),1,G115)),0)</f>
        <v>0</v>
      </c>
      <c r="Q115" s="127">
        <f>IF(OR(ISBLANK(R102),R102=0),0,G115*R100*L115/R102)</f>
        <v>0</v>
      </c>
      <c r="R115" s="116">
        <f>IF(OR(ISBLANK(R102),R102=0),0,P115*L115*R100/R102)</f>
        <v>0</v>
      </c>
      <c r="S115" s="139" t="str">
        <f>_xlfn.LET(_xlpm.unite,SUBSTITUTE(TRIM(K115)," (s)",""),_xlpm.val,R115,_xlpm.estVol,COUNTIF(M138:S138,_xlpm.unite)+COUNTIF(M140:S140,_xlpm.unite)&gt;0,_xlpm.estPoids,COUNTIF(G138:L138,_xlpm.unite)+COUNTIF(G140:L140,_xlpm.unite)&gt;0,IF(_xlpm.estVol,IF(ROUND(_xlpm.val,3)&gt;=1,ROUND(_xlpm.val,3)&amp;"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15" s="120" t="str">
        <f t="shared" si="30"/>
        <v>►</v>
      </c>
      <c r="V115" s="34" t="str">
        <f>V103</f>
        <v>N NAME OF YOUR RECIPE | paste it — FAMILY|  Author &gt; YOU</v>
      </c>
      <c r="W115" s="35">
        <f>W103</f>
        <v>0.6</v>
      </c>
      <c r="X115" s="34" t="str">
        <f>X103</f>
        <v>kg</v>
      </c>
      <c r="Y115" s="36" t="str">
        <f>Y103</f>
        <v>Master recipe ► Guinea fowl ballotine</v>
      </c>
      <c r="Z115" s="105"/>
      <c r="AA115" s="125"/>
      <c r="AB115" s="107" t="str">
        <f t="shared" si="27"/>
        <v/>
      </c>
      <c r="AC115" s="108"/>
      <c r="AD115" s="146"/>
      <c r="AE115" s="148">
        <v>1</v>
      </c>
      <c r="AF115" s="1102"/>
      <c r="AG115" s="112">
        <f>IF(AI137=0,0,(AI115/AI137)*AH106*1000)</f>
        <v>0</v>
      </c>
      <c r="AH115" s="122">
        <f>IF(AI137=0, 0, (Z115*AE115)/(AI137*AH106))</f>
        <v>0</v>
      </c>
      <c r="AI115" s="114">
        <f>IFERROR(_xlfn.LET(_xlpm.v,IFERROR(_xlfn.XLOOKUP(AD115,Z138:AL138,Z139:AL139),_xlfn.XLOOKUP(AD115,Z140:AL140,Z141:AL141)),_xlpm.v*AC115*IF(ISBLANK(Z115),1,Z115)),0)</f>
        <v>0</v>
      </c>
      <c r="AJ115" s="127">
        <f>IF(OR(ISBLANK(AK102),AK102=0),0,Z115*AK100*AE115/AK102)</f>
        <v>0</v>
      </c>
      <c r="AK115" s="116">
        <f>IF(OR(ISBLANK(AK102),AK102=0),0,AI115*AE115*AK100/AK102)</f>
        <v>0</v>
      </c>
      <c r="AL115" s="139" t="str">
        <f>_xlfn.LET(_xlpm.unite,SUBSTITUTE(TRIM(AD115)," (s)",""),_xlpm.val,AK115,_xlpm.estVol,COUNTIF(AF138:AL138,_xlpm.unite)+COUNTIF(AF140:AL140,_xlpm.unite)&gt;0,_xlpm.estPoids,COUNTIF(Z138:AE138,_xlpm.unite)+COUNTIF(Z140:AE140,_xlpm.unite)&gt;0,IF(_xlpm.estVol,IF(ROUND(_xlpm.val,3)&gt;=1,ROUND(_xlpm.val,3)&amp;"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15" s="120" t="str">
        <f t="shared" si="31"/>
        <v>►</v>
      </c>
      <c r="AO115" s="34" t="str">
        <f>AO103</f>
        <v>N NOMBRE DE SU RECETA | pegue esto — FAMILIA| Autor &gt; USTED</v>
      </c>
      <c r="AP115" s="35">
        <f>AP103</f>
        <v>0.6</v>
      </c>
      <c r="AQ115" s="34" t="str">
        <f>AQ103</f>
        <v>kg</v>
      </c>
      <c r="AR115" s="36" t="str">
        <f>AR103</f>
        <v>Receta madre ► Ballotina de pintada</v>
      </c>
      <c r="AS115" s="105"/>
      <c r="AT115" s="125"/>
      <c r="AU115" s="107" t="str">
        <f t="shared" si="28"/>
        <v/>
      </c>
      <c r="AV115" s="108"/>
      <c r="AW115" s="146"/>
      <c r="AX115" s="148">
        <v>1</v>
      </c>
      <c r="AY115" s="1102"/>
      <c r="AZ115" s="112">
        <f>IF(BB137=0,0,(BB115/BB137)*BA106*1000)</f>
        <v>0</v>
      </c>
      <c r="BA115" s="122">
        <f>IF(BB137=0, 0, (AS115*AX115)/(BB137*BA106))</f>
        <v>0</v>
      </c>
      <c r="BB115" s="114">
        <f>IFERROR(_xlfn.LET(_xlpm.v,IFERROR(_xlfn.XLOOKUP(AW115,AS138:BE138,AS139:BE139),_xlfn.XLOOKUP(AW115,AS140:BE140,AS141:BE141)),_xlpm.v*AV115*IF(ISBLANK(AS115),1,AS115)),0)</f>
        <v>0</v>
      </c>
      <c r="BC115" s="127">
        <f>IF(OR(ISBLANK(BD102),BD102=0),0,AS115*BD100*AX115/BD102)</f>
        <v>0</v>
      </c>
      <c r="BD115" s="116">
        <f>IF(OR(ISBLANK(BD102),BD102=0),0,BB115*AX115*BD100/BD102)</f>
        <v>0</v>
      </c>
      <c r="BE115" s="139" t="str">
        <f>_xlfn.LET(_xlpm.unite,SUBSTITUTE(TRIM(AW115)," (s)",""),_xlpm.val,BD115,_xlpm.estVol,COUNTIF(AY138:BE138,_xlpm.unite)+COUNTIF(AY140:BE140,_xlpm.unite)&gt;0,_xlpm.estPoids,COUNTIF(AS138:AX138,_xlpm.unite)+COUNTIF(AS140:AX140,_xlpm.unite)&gt;0,IF(_xlpm.estVol,IF(ROUND(_xlpm.val,3)&gt;=1,ROUND(_xlpm.val,3)&amp;"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15" s="325"/>
      <c r="BH115" s="356"/>
      <c r="BI115" s="357"/>
      <c r="BJ115" s="356"/>
      <c r="BK115" s="356"/>
      <c r="BL115" s="356"/>
      <c r="BM115" s="358"/>
      <c r="BO115" s="325"/>
      <c r="BP115" s="356"/>
      <c r="BQ115" s="357"/>
      <c r="BR115" s="356"/>
      <c r="BS115" s="356"/>
      <c r="BT115" s="356"/>
      <c r="BU115" s="358"/>
      <c r="BW115" s="325"/>
      <c r="BX115" s="356"/>
      <c r="BY115" s="357"/>
      <c r="BZ115" s="356"/>
      <c r="CA115" s="356"/>
      <c r="CB115" s="356"/>
      <c r="CC115" s="358"/>
      <c r="CE115" s="3">
        <v>1</v>
      </c>
    </row>
    <row r="116" spans="2:83" ht="21" customHeight="1">
      <c r="B116" s="120" t="str">
        <f t="shared" si="29"/>
        <v>►</v>
      </c>
      <c r="C116" s="34" t="str">
        <f>C103</f>
        <v>N NOM DE VOTRE RECETTE | collez la--FAMILLE| Auteur &gt; VOUS</v>
      </c>
      <c r="D116" s="35">
        <f>D103</f>
        <v>1</v>
      </c>
      <c r="E116" s="34" t="str">
        <f>E103</f>
        <v>coupe</v>
      </c>
      <c r="F116" s="36" t="str">
        <f>F103</f>
        <v>Recette mère ► MILLE-FEUILLE meringue et chiboust pamplemousse aux fraises des bois</v>
      </c>
      <c r="G116" s="105"/>
      <c r="H116" s="125"/>
      <c r="I116" s="107" t="str">
        <f t="shared" si="26"/>
        <v/>
      </c>
      <c r="J116" s="108"/>
      <c r="K116" s="146"/>
      <c r="L116" s="148">
        <v>1</v>
      </c>
      <c r="M116" s="111"/>
      <c r="N116" s="112">
        <f>IF(P137=0,0,(P116/P137)*O106*1000)</f>
        <v>0</v>
      </c>
      <c r="O116" s="122">
        <f>IF(P137=0, 0, (G116*L116)/(P137*O106))</f>
        <v>0</v>
      </c>
      <c r="P116" s="114">
        <f>IFERROR(_xlfn.LET(_xlpm.v,IFERROR(_xlfn.XLOOKUP(K116,G138:S138,G139:S139),_xlfn.XLOOKUP(K116,G140:S140,G141:S141)),_xlpm.v*J116*IF(ISBLANK(G116),1,G116)),0)</f>
        <v>0</v>
      </c>
      <c r="Q116" s="123">
        <f>IF(OR(ISBLANK(R102),R102=0),0,G116*R100*L116/R102)</f>
        <v>0</v>
      </c>
      <c r="R116" s="116">
        <f>IF(OR(ISBLANK(R102),R102=0),0,P116*L116*R100/R102)</f>
        <v>0</v>
      </c>
      <c r="S116" s="124" t="str">
        <f>_xlfn.LET(_xlpm.unite,SUBSTITUTE(TRIM(K116)," (s)",""),_xlpm.val,R116,_xlpm.estVol,COUNTIF(M138:S138,_xlpm.unite)+COUNTIF(M140:S140,_xlpm.unite)&gt;0,_xlpm.estPoids,COUNTIF(G138:L138,_xlpm.unite)+COUNTIF(G140:L140,_xlpm.unite)&gt;0,IF(_xlpm.estVol,IF(ROUND(_xlpm.val,3)&gt;=1,ROUND(_xlpm.val,3)&amp;"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16" s="120" t="str">
        <f t="shared" si="30"/>
        <v>►</v>
      </c>
      <c r="V116" s="34" t="str">
        <f>V103</f>
        <v>N NAME OF YOUR RECIPE | paste it — FAMILY|  Author &gt; YOU</v>
      </c>
      <c r="W116" s="35">
        <f>W103</f>
        <v>0.6</v>
      </c>
      <c r="X116" s="34" t="str">
        <f>X103</f>
        <v>kg</v>
      </c>
      <c r="Y116" s="36" t="str">
        <f>Y103</f>
        <v>Master recipe ► Guinea fowl ballotine</v>
      </c>
      <c r="Z116" s="105"/>
      <c r="AA116" s="125"/>
      <c r="AB116" s="107" t="str">
        <f t="shared" si="27"/>
        <v/>
      </c>
      <c r="AC116" s="108"/>
      <c r="AD116" s="146"/>
      <c r="AE116" s="148">
        <v>1</v>
      </c>
      <c r="AF116" s="1102"/>
      <c r="AG116" s="112">
        <f>IF(AI137=0,0,(AI116/AI137)*AH106*1000)</f>
        <v>0</v>
      </c>
      <c r="AH116" s="122">
        <f>IF(AI137=0, 0, (Z116*AE116)/(AI137*AH106))</f>
        <v>0</v>
      </c>
      <c r="AI116" s="114">
        <f>IFERROR(_xlfn.LET(_xlpm.v,IFERROR(_xlfn.XLOOKUP(AD116,Z138:AL138,Z139:AL139),_xlfn.XLOOKUP(AD116,Z140:AL140,Z141:AL141)),_xlpm.v*AC116*IF(ISBLANK(Z116),1,Z116)),0)</f>
        <v>0</v>
      </c>
      <c r="AJ116" s="123">
        <f>IF(OR(ISBLANK(AK102),AK102=0),0,Z116*AK100*AE116/AK102)</f>
        <v>0</v>
      </c>
      <c r="AK116" s="116">
        <f>IF(OR(ISBLANK(AK102),AK102=0),0,AI116*AE116*AK100/AK102)</f>
        <v>0</v>
      </c>
      <c r="AL116" s="124" t="str">
        <f>_xlfn.LET(_xlpm.unite,SUBSTITUTE(TRIM(AD116)," (s)",""),_xlpm.val,AK116,_xlpm.estVol,COUNTIF(AF138:AL138,_xlpm.unite)+COUNTIF(AF140:AL140,_xlpm.unite)&gt;0,_xlpm.estPoids,COUNTIF(Z138:AE138,_xlpm.unite)+COUNTIF(Z140:AE140,_xlpm.unite)&gt;0,IF(_xlpm.estVol,IF(ROUND(_xlpm.val,3)&gt;=1,ROUND(_xlpm.val,3)&amp;"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16" s="120" t="str">
        <f t="shared" si="31"/>
        <v>►</v>
      </c>
      <c r="AO116" s="34" t="str">
        <f>AO103</f>
        <v>N NOMBRE DE SU RECETA | pegue esto — FAMILIA| Autor &gt; USTED</v>
      </c>
      <c r="AP116" s="35">
        <f>AP103</f>
        <v>0.6</v>
      </c>
      <c r="AQ116" s="34" t="str">
        <f>AQ103</f>
        <v>kg</v>
      </c>
      <c r="AR116" s="36" t="str">
        <f>AR103</f>
        <v>Receta madre ► Ballotina de pintada</v>
      </c>
      <c r="AS116" s="105"/>
      <c r="AT116" s="125"/>
      <c r="AU116" s="107" t="str">
        <f t="shared" si="28"/>
        <v/>
      </c>
      <c r="AV116" s="108"/>
      <c r="AW116" s="146"/>
      <c r="AX116" s="148">
        <v>1</v>
      </c>
      <c r="AY116" s="1102"/>
      <c r="AZ116" s="112">
        <f>IF(BB137=0,0,(BB116/BB137)*BA106*1000)</f>
        <v>0</v>
      </c>
      <c r="BA116" s="122">
        <f>IF(BB137=0, 0, (AS116*AX116)/(BB137*BA106))</f>
        <v>0</v>
      </c>
      <c r="BB116" s="114">
        <f>IFERROR(_xlfn.LET(_xlpm.v,IFERROR(_xlfn.XLOOKUP(AW116,AS138:BE138,AS139:BE139),_xlfn.XLOOKUP(AW116,AS140:BE140,AS141:BE141)),_xlpm.v*AV116*IF(ISBLANK(AS116),1,AS116)),0)</f>
        <v>0</v>
      </c>
      <c r="BC116" s="123">
        <f>IF(OR(ISBLANK(BD102),BD102=0),0,AS116*BD100*AX116/BD102)</f>
        <v>0</v>
      </c>
      <c r="BD116" s="116">
        <f>IF(OR(ISBLANK(BD102),BD102=0),0,BB116*AX116*BD100/BD102)</f>
        <v>0</v>
      </c>
      <c r="BE116" s="124" t="str">
        <f>_xlfn.LET(_xlpm.unite,SUBSTITUTE(TRIM(AW116)," (s)",""),_xlpm.val,BD116,_xlpm.estVol,COUNTIF(AY138:BE138,_xlpm.unite)+COUNTIF(AY140:BE140,_xlpm.unite)&gt;0,_xlpm.estPoids,COUNTIF(AS138:AX138,_xlpm.unite)+COUNTIF(AS140:AX140,_xlpm.unite)&gt;0,IF(_xlpm.estVol,IF(ROUND(_xlpm.val,3)&gt;=1,ROUND(_xlpm.val,3)&amp;"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16" s="442" t="s">
        <v>71</v>
      </c>
      <c r="BH116" s="443" t="s">
        <v>395</v>
      </c>
      <c r="BI116" s="52"/>
      <c r="BJ116" s="52"/>
      <c r="BK116" s="52"/>
      <c r="BL116" s="52"/>
      <c r="BM116" s="53"/>
      <c r="BO116" s="442" t="s">
        <v>71</v>
      </c>
      <c r="BP116" s="443" t="s">
        <v>396</v>
      </c>
      <c r="BQ116" s="52"/>
      <c r="BR116" s="52"/>
      <c r="BS116" s="52"/>
      <c r="BT116" s="52"/>
      <c r="BU116" s="53"/>
      <c r="BW116" s="442" t="s">
        <v>71</v>
      </c>
      <c r="BX116" s="443" t="s">
        <v>397</v>
      </c>
      <c r="BY116" s="52"/>
      <c r="BZ116" s="52"/>
      <c r="CA116" s="52"/>
      <c r="CB116" s="52"/>
      <c r="CC116" s="53"/>
      <c r="CE116" s="3">
        <v>1</v>
      </c>
    </row>
    <row r="117" spans="2:83" ht="21" customHeight="1">
      <c r="B117" s="120" t="str">
        <f t="shared" si="29"/>
        <v>►</v>
      </c>
      <c r="C117" s="34" t="str">
        <f>C103</f>
        <v>N NOM DE VOTRE RECETTE | collez la--FAMILLE| Auteur &gt; VOUS</v>
      </c>
      <c r="D117" s="35">
        <f>D103</f>
        <v>1</v>
      </c>
      <c r="E117" s="34" t="str">
        <f>E103</f>
        <v>coupe</v>
      </c>
      <c r="F117" s="36" t="str">
        <f>F103</f>
        <v>Recette mère ► MILLE-FEUILLE meringue et chiboust pamplemousse aux fraises des bois</v>
      </c>
      <c r="G117" s="105"/>
      <c r="H117" s="125"/>
      <c r="I117" s="107" t="str">
        <f t="shared" si="26"/>
        <v/>
      </c>
      <c r="J117" s="108"/>
      <c r="K117" s="146"/>
      <c r="L117" s="148">
        <v>1</v>
      </c>
      <c r="M117" s="111"/>
      <c r="N117" s="112">
        <f>IF(P137=0,0,(P117/P137)*O106*1000)</f>
        <v>0</v>
      </c>
      <c r="O117" s="122">
        <f>IF(P137=0, 0, (G117*L117)/(P137*O106))</f>
        <v>0</v>
      </c>
      <c r="P117" s="114">
        <f>IFERROR(_xlfn.LET(_xlpm.v,IFERROR(_xlfn.XLOOKUP(K117,G138:S138,G139:S139),_xlfn.XLOOKUP(K117,G140:S140,G141:S141)),_xlpm.v*J117*IF(ISBLANK(G117),1,G117)),0)</f>
        <v>0</v>
      </c>
      <c r="Q117" s="127">
        <f>IF(OR(ISBLANK(R102),R102=0),0,G117*R100*L117/R102)</f>
        <v>0</v>
      </c>
      <c r="R117" s="116">
        <f>IF(OR(ISBLANK(R102),R102=0),0,P117*L117*R100/R102)</f>
        <v>0</v>
      </c>
      <c r="S117" s="147" t="str">
        <f>_xlfn.LET(_xlpm.unite,SUBSTITUTE(TRIM(K117)," (s)",""),_xlpm.val,R117,_xlpm.estVol,COUNTIF(M138:S138,_xlpm.unite)+COUNTIF(M140:S140,_xlpm.unite)&gt;0,_xlpm.estPoids,COUNTIF(G138:L138,_xlpm.unite)+COUNTIF(G140:L140,_xlpm.unite)&gt;0,IF(_xlpm.estVol,IF(ROUND(_xlpm.val,3)&gt;=1,ROUND(_xlpm.val,3)&amp;"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17" s="120" t="str">
        <f t="shared" si="30"/>
        <v>►</v>
      </c>
      <c r="V117" s="34" t="str">
        <f>V103</f>
        <v>N NAME OF YOUR RECIPE | paste it — FAMILY|  Author &gt; YOU</v>
      </c>
      <c r="W117" s="35">
        <f>W103</f>
        <v>0.6</v>
      </c>
      <c r="X117" s="34" t="str">
        <f>X103</f>
        <v>kg</v>
      </c>
      <c r="Y117" s="36" t="str">
        <f>Y103</f>
        <v>Master recipe ► Guinea fowl ballotine</v>
      </c>
      <c r="Z117" s="105"/>
      <c r="AA117" s="125"/>
      <c r="AB117" s="107" t="str">
        <f t="shared" si="27"/>
        <v/>
      </c>
      <c r="AC117" s="108"/>
      <c r="AD117" s="146"/>
      <c r="AE117" s="148">
        <v>1</v>
      </c>
      <c r="AF117" s="1102"/>
      <c r="AG117" s="112">
        <f>IF(AI137=0,0,(AI117/AI137)*AH106*1000)</f>
        <v>0</v>
      </c>
      <c r="AH117" s="122">
        <f>IF(AI137=0, 0, (Z117*AE117)/(AI137*AH106))</f>
        <v>0</v>
      </c>
      <c r="AI117" s="114">
        <f>IFERROR(_xlfn.LET(_xlpm.v,IFERROR(_xlfn.XLOOKUP(AD117,Z138:AL138,Z139:AL139),_xlfn.XLOOKUP(AD117,Z140:AL140,Z141:AL141)),_xlpm.v*AC117*IF(ISBLANK(Z117),1,Z117)),0)</f>
        <v>0</v>
      </c>
      <c r="AJ117" s="127">
        <f>IF(OR(ISBLANK(AK102),AK102=0),0,Z117*AK100*AE117/AK102)</f>
        <v>0</v>
      </c>
      <c r="AK117" s="116">
        <f>IF(OR(ISBLANK(AK102),AK102=0),0,AI117*AE117*AK100/AK102)</f>
        <v>0</v>
      </c>
      <c r="AL117" s="147" t="str">
        <f>_xlfn.LET(_xlpm.unite,SUBSTITUTE(TRIM(AD117)," (s)",""),_xlpm.val,AK117,_xlpm.estVol,COUNTIF(AF138:AL138,_xlpm.unite)+COUNTIF(AF140:AL140,_xlpm.unite)&gt;0,_xlpm.estPoids,COUNTIF(Z138:AE138,_xlpm.unite)+COUNTIF(Z140:AE140,_xlpm.unite)&gt;0,IF(_xlpm.estVol,IF(ROUND(_xlpm.val,3)&gt;=1,ROUND(_xlpm.val,3)&amp;"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17" s="120" t="str">
        <f t="shared" si="31"/>
        <v>►</v>
      </c>
      <c r="AO117" s="34" t="str">
        <f>AO103</f>
        <v>N NOMBRE DE SU RECETA | pegue esto — FAMILIA| Autor &gt; USTED</v>
      </c>
      <c r="AP117" s="35">
        <f>AP103</f>
        <v>0.6</v>
      </c>
      <c r="AQ117" s="34" t="str">
        <f>AQ103</f>
        <v>kg</v>
      </c>
      <c r="AR117" s="36" t="str">
        <f>AR103</f>
        <v>Receta madre ► Ballotina de pintada</v>
      </c>
      <c r="AS117" s="105"/>
      <c r="AT117" s="125"/>
      <c r="AU117" s="107" t="str">
        <f t="shared" si="28"/>
        <v/>
      </c>
      <c r="AV117" s="108"/>
      <c r="AW117" s="146"/>
      <c r="AX117" s="148">
        <v>1</v>
      </c>
      <c r="AY117" s="1102"/>
      <c r="AZ117" s="112">
        <f>IF(BB137=0,0,(BB117/BB137)*BA106*1000)</f>
        <v>0</v>
      </c>
      <c r="BA117" s="122">
        <f>IF(BB137=0, 0, (AS117*AX117)/(BB137*BA106))</f>
        <v>0</v>
      </c>
      <c r="BB117" s="114">
        <f>IFERROR(_xlfn.LET(_xlpm.v,IFERROR(_xlfn.XLOOKUP(AW117,AS138:BE138,AS139:BE139),_xlfn.XLOOKUP(AW117,AS140:BE140,AS141:BE141)),_xlpm.v*AV117*IF(ISBLANK(AS117),1,AS117)),0)</f>
        <v>0</v>
      </c>
      <c r="BC117" s="127">
        <f>IF(OR(ISBLANK(BD102),BD102=0),0,AS117*BD100*AX117/BD102)</f>
        <v>0</v>
      </c>
      <c r="BD117" s="116">
        <f>IF(OR(ISBLANK(BD102),BD102=0),0,BB117*AX117*BD100/BD102)</f>
        <v>0</v>
      </c>
      <c r="BE117" s="147" t="str">
        <f>_xlfn.LET(_xlpm.unite,SUBSTITUTE(TRIM(AW117)," (s)",""),_xlpm.val,BD117,_xlpm.estVol,COUNTIF(AY138:BE138,_xlpm.unite)+COUNTIF(AY140:BE140,_xlpm.unite)&gt;0,_xlpm.estPoids,COUNTIF(AS138:AX138,_xlpm.unite)+COUNTIF(AS140:AX140,_xlpm.unite)&gt;0,IF(_xlpm.estVol,IF(ROUND(_xlpm.val,3)&gt;=1,ROUND(_xlpm.val,3)&amp;"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17" s="398" t="s">
        <v>350</v>
      </c>
      <c r="BH117" s="52"/>
      <c r="BI117" s="52"/>
      <c r="BJ117" s="52"/>
      <c r="BK117" s="52"/>
      <c r="BL117" s="52"/>
      <c r="BM117" s="53"/>
      <c r="BO117" s="398" t="s">
        <v>351</v>
      </c>
      <c r="BP117" s="52"/>
      <c r="BQ117" s="52"/>
      <c r="BR117" s="52"/>
      <c r="BS117" s="52"/>
      <c r="BT117" s="52"/>
      <c r="BU117" s="53"/>
      <c r="BW117" s="398" t="s">
        <v>352</v>
      </c>
      <c r="BX117" s="52"/>
      <c r="BY117" s="52"/>
      <c r="BZ117" s="52"/>
      <c r="CA117" s="52"/>
      <c r="CB117" s="52"/>
      <c r="CC117" s="53"/>
      <c r="CE117" s="3">
        <v>1</v>
      </c>
    </row>
    <row r="118" spans="2:83" ht="21" customHeight="1">
      <c r="B118" s="120" t="str">
        <f t="shared" si="29"/>
        <v>►</v>
      </c>
      <c r="C118" s="34" t="str">
        <f>C103</f>
        <v>N NOM DE VOTRE RECETTE | collez la--FAMILLE| Auteur &gt; VOUS</v>
      </c>
      <c r="D118" s="35">
        <f>D103</f>
        <v>1</v>
      </c>
      <c r="E118" s="34" t="str">
        <f>E103</f>
        <v>coupe</v>
      </c>
      <c r="F118" s="36" t="str">
        <f>F103</f>
        <v>Recette mère ► MILLE-FEUILLE meringue et chiboust pamplemousse aux fraises des bois</v>
      </c>
      <c r="G118" s="105"/>
      <c r="H118" s="125"/>
      <c r="I118" s="107" t="str">
        <f t="shared" si="26"/>
        <v/>
      </c>
      <c r="J118" s="108"/>
      <c r="K118" s="146"/>
      <c r="L118" s="148">
        <v>1</v>
      </c>
      <c r="M118" s="111"/>
      <c r="N118" s="112">
        <f>IF(P137=0,0,(P118/P137)*O106*1000)</f>
        <v>0</v>
      </c>
      <c r="O118" s="122">
        <f>IF(P137=0, 0, (G118*L118)/(P137*O106))</f>
        <v>0</v>
      </c>
      <c r="P118" s="114">
        <f>IFERROR(_xlfn.LET(_xlpm.v,IFERROR(_xlfn.XLOOKUP(K118,G138:S138,G139:S139),_xlfn.XLOOKUP(K118,G140:S140,G141:S141)),_xlpm.v*J118*IF(ISBLANK(G118),1,G118)),0)</f>
        <v>0</v>
      </c>
      <c r="Q118" s="123">
        <f>IF(OR(ISBLANK(R102),R102=0),0,G118*R100*L118/R102)</f>
        <v>0</v>
      </c>
      <c r="R118" s="116">
        <f>IF(OR(ISBLANK(R102),R102=0),0,P118*L118*R100/R102)</f>
        <v>0</v>
      </c>
      <c r="S118" s="124" t="str">
        <f>_xlfn.LET(_xlpm.unite,SUBSTITUTE(TRIM(K118)," (s)",""),_xlpm.val,R118,_xlpm.estVol,COUNTIF(M138:S138,_xlpm.unite)+COUNTIF(M140:S140,_xlpm.unite)&gt;0,_xlpm.estPoids,COUNTIF(G138:L138,_xlpm.unite)+COUNTIF(G140:L140,_xlpm.unite)&gt;0,IF(_xlpm.estVol,IF(ROUND(_xlpm.val,3)&gt;=1,ROUND(_xlpm.val,3)&amp;"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18" s="120" t="str">
        <f t="shared" si="30"/>
        <v>►</v>
      </c>
      <c r="V118" s="34" t="str">
        <f>V103</f>
        <v>N NAME OF YOUR RECIPE | paste it — FAMILY|  Author &gt; YOU</v>
      </c>
      <c r="W118" s="35">
        <f>W103</f>
        <v>0.6</v>
      </c>
      <c r="X118" s="34" t="str">
        <f>X103</f>
        <v>kg</v>
      </c>
      <c r="Y118" s="36" t="str">
        <f>Y103</f>
        <v>Master recipe ► Guinea fowl ballotine</v>
      </c>
      <c r="Z118" s="105"/>
      <c r="AA118" s="125"/>
      <c r="AB118" s="107" t="str">
        <f t="shared" si="27"/>
        <v/>
      </c>
      <c r="AC118" s="108"/>
      <c r="AD118" s="146"/>
      <c r="AE118" s="148">
        <v>1</v>
      </c>
      <c r="AF118" s="1102"/>
      <c r="AG118" s="112">
        <f>IF(AI137=0,0,(AI118/AI137)*AH106*1000)</f>
        <v>0</v>
      </c>
      <c r="AH118" s="122">
        <f>IF(AI137=0, 0, (Z118*AE118)/(AI137*AH106))</f>
        <v>0</v>
      </c>
      <c r="AI118" s="114">
        <f>IFERROR(_xlfn.LET(_xlpm.v,IFERROR(_xlfn.XLOOKUP(AD118,Z138:AL138,Z139:AL139),_xlfn.XLOOKUP(AD118,Z140:AL140,Z141:AL141)),_xlpm.v*AC118*IF(ISBLANK(Z118),1,Z118)),0)</f>
        <v>0</v>
      </c>
      <c r="AJ118" s="123">
        <f>IF(OR(ISBLANK(AK102),AK102=0),0,Z118*AK100*AE118/AK102)</f>
        <v>0</v>
      </c>
      <c r="AK118" s="116">
        <f>IF(OR(ISBLANK(AK102),AK102=0),0,AI118*AE118*AK100/AK102)</f>
        <v>0</v>
      </c>
      <c r="AL118" s="124" t="str">
        <f>_xlfn.LET(_xlpm.unite,SUBSTITUTE(TRIM(AD118)," (s)",""),_xlpm.val,AK118,_xlpm.estVol,COUNTIF(AF138:AL138,_xlpm.unite)+COUNTIF(AF140:AL140,_xlpm.unite)&gt;0,_xlpm.estPoids,COUNTIF(Z138:AE138,_xlpm.unite)+COUNTIF(Z140:AE140,_xlpm.unite)&gt;0,IF(_xlpm.estVol,IF(ROUND(_xlpm.val,3)&gt;=1,ROUND(_xlpm.val,3)&amp;"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18" s="120" t="str">
        <f t="shared" si="31"/>
        <v>►</v>
      </c>
      <c r="AO118" s="34" t="str">
        <f>AO103</f>
        <v>N NOMBRE DE SU RECETA | pegue esto — FAMILIA| Autor &gt; USTED</v>
      </c>
      <c r="AP118" s="35">
        <f>AP103</f>
        <v>0.6</v>
      </c>
      <c r="AQ118" s="34" t="str">
        <f>AQ103</f>
        <v>kg</v>
      </c>
      <c r="AR118" s="36" t="str">
        <f>AR103</f>
        <v>Receta madre ► Ballotina de pintada</v>
      </c>
      <c r="AS118" s="105"/>
      <c r="AT118" s="125"/>
      <c r="AU118" s="107" t="str">
        <f t="shared" si="28"/>
        <v/>
      </c>
      <c r="AV118" s="108"/>
      <c r="AW118" s="146"/>
      <c r="AX118" s="148">
        <v>1</v>
      </c>
      <c r="AY118" s="1102"/>
      <c r="AZ118" s="112">
        <f>IF(BB137=0,0,(BB118/BB137)*BA106*1000)</f>
        <v>0</v>
      </c>
      <c r="BA118" s="122">
        <f>IF(BB137=0, 0, (AS118*AX118)/(BB137*BA106))</f>
        <v>0</v>
      </c>
      <c r="BB118" s="114">
        <f>IFERROR(_xlfn.LET(_xlpm.v,IFERROR(_xlfn.XLOOKUP(AW118,AS138:BE138,AS139:BE139),_xlfn.XLOOKUP(AW118,AS140:BE140,AS141:BE141)),_xlpm.v*AV118*IF(ISBLANK(AS118),1,AS118)),0)</f>
        <v>0</v>
      </c>
      <c r="BC118" s="123">
        <f>IF(OR(ISBLANK(BD102),BD102=0),0,AS118*BD100*AX118/BD102)</f>
        <v>0</v>
      </c>
      <c r="BD118" s="116">
        <f>IF(OR(ISBLANK(BD102),BD102=0),0,BB118*AX118*BD100/BD102)</f>
        <v>0</v>
      </c>
      <c r="BE118" s="124" t="str">
        <f>_xlfn.LET(_xlpm.unite,SUBSTITUTE(TRIM(AW118)," (s)",""),_xlpm.val,BD118,_xlpm.estVol,COUNTIF(AY138:BE138,_xlpm.unite)+COUNTIF(AY140:BE140,_xlpm.unite)&gt;0,_xlpm.estPoids,COUNTIF(AS138:AX138,_xlpm.unite)+COUNTIF(AS140:AX140,_xlpm.unite)&gt;0,IF(_xlpm.estVol,IF(ROUND(_xlpm.val,3)&gt;=1,ROUND(_xlpm.val,3)&amp;"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18" s="51"/>
      <c r="BH118" s="52"/>
      <c r="BI118" s="52"/>
      <c r="BJ118" s="52"/>
      <c r="BK118" s="52"/>
      <c r="BL118" s="52"/>
      <c r="BM118" s="53"/>
      <c r="BO118" s="51"/>
      <c r="BP118" s="52"/>
      <c r="BQ118" s="52"/>
      <c r="BR118" s="52"/>
      <c r="BS118" s="52"/>
      <c r="BT118" s="52"/>
      <c r="BU118" s="53"/>
      <c r="BW118" s="51"/>
      <c r="BX118" s="52"/>
      <c r="BY118" s="52"/>
      <c r="BZ118" s="52"/>
      <c r="CA118" s="52"/>
      <c r="CB118" s="52"/>
      <c r="CC118" s="53"/>
      <c r="CE118" s="3">
        <v>1</v>
      </c>
    </row>
    <row r="119" spans="2:83" ht="21" customHeight="1">
      <c r="B119" s="120" t="str">
        <f t="shared" si="29"/>
        <v>►</v>
      </c>
      <c r="C119" s="34" t="str">
        <f>C103</f>
        <v>N NOM DE VOTRE RECETTE | collez la--FAMILLE| Auteur &gt; VOUS</v>
      </c>
      <c r="D119" s="35">
        <f>D103</f>
        <v>1</v>
      </c>
      <c r="E119" s="34" t="str">
        <f>E103</f>
        <v>coupe</v>
      </c>
      <c r="F119" s="36" t="str">
        <f>F103</f>
        <v>Recette mère ► MILLE-FEUILLE meringue et chiboust pamplemousse aux fraises des bois</v>
      </c>
      <c r="G119" s="105"/>
      <c r="H119" s="125"/>
      <c r="I119" s="107" t="str">
        <f t="shared" si="26"/>
        <v/>
      </c>
      <c r="J119" s="108"/>
      <c r="K119" s="146"/>
      <c r="L119" s="148">
        <v>1</v>
      </c>
      <c r="M119" s="111"/>
      <c r="N119" s="112">
        <f>IF(P137=0,0,(P119/P137)*O106*1000)</f>
        <v>0</v>
      </c>
      <c r="O119" s="122">
        <f>IF(P137=0, 0, (G119*L119)/(P137*O106))</f>
        <v>0</v>
      </c>
      <c r="P119" s="114">
        <f>IFERROR(_xlfn.LET(_xlpm.v,IFERROR(_xlfn.XLOOKUP(K119,G138:S138,G139:S139),_xlfn.XLOOKUP(K119,G140:S140,G141:S141)),_xlpm.v*J119*IF(ISBLANK(G119),1,G119)),0)</f>
        <v>0</v>
      </c>
      <c r="Q119" s="127">
        <f>IF(OR(ISBLANK(R102),R102=0),0,G119*R100*L119/R102)</f>
        <v>0</v>
      </c>
      <c r="R119" s="116">
        <f>IF(OR(ISBLANK(R102),R102=0),0,P119*L119*R100/R102)</f>
        <v>0</v>
      </c>
      <c r="S119" s="147" t="str">
        <f>_xlfn.LET(_xlpm.unite,SUBSTITUTE(TRIM(K119)," (s)",""),_xlpm.val,R119,_xlpm.estVol,COUNTIF(M138:S138,_xlpm.unite)+COUNTIF(M140:S140,_xlpm.unite)&gt;0,_xlpm.estPoids,COUNTIF(G138:L138,_xlpm.unite)+COUNTIF(G140:L140,_xlpm.unite)&gt;0,IF(_xlpm.estVol,IF(ROUND(_xlpm.val,3)&gt;=1,ROUND(_xlpm.val,3)&amp;"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19" s="120" t="str">
        <f t="shared" si="30"/>
        <v>►</v>
      </c>
      <c r="V119" s="34" t="str">
        <f>V103</f>
        <v>N NAME OF YOUR RECIPE | paste it — FAMILY|  Author &gt; YOU</v>
      </c>
      <c r="W119" s="35">
        <f>W103</f>
        <v>0.6</v>
      </c>
      <c r="X119" s="34" t="str">
        <f>X103</f>
        <v>kg</v>
      </c>
      <c r="Y119" s="36" t="str">
        <f>Y103</f>
        <v>Master recipe ► Guinea fowl ballotine</v>
      </c>
      <c r="Z119" s="105"/>
      <c r="AA119" s="125"/>
      <c r="AB119" s="107" t="str">
        <f t="shared" si="27"/>
        <v/>
      </c>
      <c r="AC119" s="108"/>
      <c r="AD119" s="146"/>
      <c r="AE119" s="148">
        <v>1</v>
      </c>
      <c r="AF119" s="1102"/>
      <c r="AG119" s="112">
        <f>IF(AI137=0,0,(AI119/AI137)*AH106*1000)</f>
        <v>0</v>
      </c>
      <c r="AH119" s="122">
        <f>IF(AI137=0, 0, (Z119*AE119)/(AI137*AH106))</f>
        <v>0</v>
      </c>
      <c r="AI119" s="114">
        <f>IFERROR(_xlfn.LET(_xlpm.v,IFERROR(_xlfn.XLOOKUP(AD119,Z138:AL138,Z139:AL139),_xlfn.XLOOKUP(AD119,Z140:AL140,Z141:AL141)),_xlpm.v*AC119*IF(ISBLANK(Z119),1,Z119)),0)</f>
        <v>0</v>
      </c>
      <c r="AJ119" s="127">
        <f>IF(OR(ISBLANK(AK102),AK102=0),0,Z119*AK100*AE119/AK102)</f>
        <v>0</v>
      </c>
      <c r="AK119" s="116">
        <f>IF(OR(ISBLANK(AK102),AK102=0),0,AI119*AE119*AK100/AK102)</f>
        <v>0</v>
      </c>
      <c r="AL119" s="147" t="str">
        <f>_xlfn.LET(_xlpm.unite,SUBSTITUTE(TRIM(AD119)," (s)",""),_xlpm.val,AK119,_xlpm.estVol,COUNTIF(AF138:AL138,_xlpm.unite)+COUNTIF(AF140:AL140,_xlpm.unite)&gt;0,_xlpm.estPoids,COUNTIF(Z138:AE138,_xlpm.unite)+COUNTIF(Z140:AE140,_xlpm.unite)&gt;0,IF(_xlpm.estVol,IF(ROUND(_xlpm.val,3)&gt;=1,ROUND(_xlpm.val,3)&amp;"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19" s="120" t="str">
        <f t="shared" si="31"/>
        <v>►</v>
      </c>
      <c r="AO119" s="34" t="str">
        <f>AO103</f>
        <v>N NOMBRE DE SU RECETA | pegue esto — FAMILIA| Autor &gt; USTED</v>
      </c>
      <c r="AP119" s="35">
        <f>AP103</f>
        <v>0.6</v>
      </c>
      <c r="AQ119" s="34" t="str">
        <f>AQ103</f>
        <v>kg</v>
      </c>
      <c r="AR119" s="36" t="str">
        <f>AR103</f>
        <v>Receta madre ► Ballotina de pintada</v>
      </c>
      <c r="AS119" s="105"/>
      <c r="AT119" s="125"/>
      <c r="AU119" s="107" t="str">
        <f t="shared" si="28"/>
        <v/>
      </c>
      <c r="AV119" s="108"/>
      <c r="AW119" s="146"/>
      <c r="AX119" s="148">
        <v>1</v>
      </c>
      <c r="AY119" s="1102"/>
      <c r="AZ119" s="112">
        <f>IF(BB137=0,0,(BB119/BB137)*BA106*1000)</f>
        <v>0</v>
      </c>
      <c r="BA119" s="122">
        <f>IF(BB137=0, 0, (AS119*AX119)/(BB137*BA106))</f>
        <v>0</v>
      </c>
      <c r="BB119" s="114">
        <f>IFERROR(_xlfn.LET(_xlpm.v,IFERROR(_xlfn.XLOOKUP(AW119,AS138:BE138,AS139:BE139),_xlfn.XLOOKUP(AW119,AS140:BE140,AS141:BE141)),_xlpm.v*AV119*IF(ISBLANK(AS119),1,AS119)),0)</f>
        <v>0</v>
      </c>
      <c r="BC119" s="127">
        <f>IF(OR(ISBLANK(BD102),BD102=0),0,AS119*BD100*AX119/BD102)</f>
        <v>0</v>
      </c>
      <c r="BD119" s="116">
        <f>IF(OR(ISBLANK(BD102),BD102=0),0,BB119*AX119*BD100/BD102)</f>
        <v>0</v>
      </c>
      <c r="BE119" s="147" t="str">
        <f>_xlfn.LET(_xlpm.unite,SUBSTITUTE(TRIM(AW119)," (s)",""),_xlpm.val,BD119,_xlpm.estVol,COUNTIF(AY138:BE138,_xlpm.unite)+COUNTIF(AY140:BE140,_xlpm.unite)&gt;0,_xlpm.estPoids,COUNTIF(AS138:AX138,_xlpm.unite)+COUNTIF(AS140:AX140,_xlpm.unite)&gt;0,IF(_xlpm.estVol,IF(ROUND(_xlpm.val,3)&gt;=1,ROUND(_xlpm.val,3)&amp;"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19" s="180"/>
      <c r="BH119" s="181"/>
      <c r="BI119" s="182"/>
      <c r="BJ119" s="181"/>
      <c r="BK119" s="181"/>
      <c r="BL119" s="181"/>
      <c r="BM119" s="183"/>
      <c r="BO119" s="180"/>
      <c r="BP119" s="181"/>
      <c r="BQ119" s="182"/>
      <c r="BR119" s="181"/>
      <c r="BS119" s="181"/>
      <c r="BT119" s="181"/>
      <c r="BU119" s="183"/>
      <c r="BW119" s="180"/>
      <c r="BX119" s="181"/>
      <c r="BY119" s="182"/>
      <c r="BZ119" s="181"/>
      <c r="CA119" s="181"/>
      <c r="CB119" s="181"/>
      <c r="CC119" s="183"/>
      <c r="CE119" s="3">
        <v>1</v>
      </c>
    </row>
    <row r="120" spans="2:83" ht="21" customHeight="1">
      <c r="B120" s="120" t="str">
        <f t="shared" si="29"/>
        <v>►</v>
      </c>
      <c r="C120" s="34" t="str">
        <f>C103</f>
        <v>N NOM DE VOTRE RECETTE | collez la--FAMILLE| Auteur &gt; VOUS</v>
      </c>
      <c r="D120" s="35">
        <f>D103</f>
        <v>1</v>
      </c>
      <c r="E120" s="34" t="str">
        <f>E103</f>
        <v>coupe</v>
      </c>
      <c r="F120" s="36" t="str">
        <f>F103</f>
        <v>Recette mère ► MILLE-FEUILLE meringue et chiboust pamplemousse aux fraises des bois</v>
      </c>
      <c r="G120" s="105"/>
      <c r="H120" s="125"/>
      <c r="I120" s="107" t="str">
        <f t="shared" si="26"/>
        <v/>
      </c>
      <c r="J120" s="108"/>
      <c r="K120" s="146"/>
      <c r="L120" s="148">
        <v>1</v>
      </c>
      <c r="M120" s="111"/>
      <c r="N120" s="112">
        <f>IF(P137=0,0,(P120/P137)*O106*1000)</f>
        <v>0</v>
      </c>
      <c r="O120" s="122">
        <f>IF(P137=0, 0, (G120*L120)/(P137*O106))</f>
        <v>0</v>
      </c>
      <c r="P120" s="114">
        <f>IFERROR(_xlfn.LET(_xlpm.v,IFERROR(_xlfn.XLOOKUP(K120,G138:S138,G139:S139),_xlfn.XLOOKUP(K120,G140:S140,G141:S141)),_xlpm.v*J120*IF(ISBLANK(G120),1,G120)),0)</f>
        <v>0</v>
      </c>
      <c r="Q120" s="123">
        <f>IF(OR(ISBLANK(R102),R102=0),0,G120*R100*L120/R102)</f>
        <v>0</v>
      </c>
      <c r="R120" s="116">
        <f>IF(OR(ISBLANK(R102),R102=0),0,P120*L120*R100/R102)</f>
        <v>0</v>
      </c>
      <c r="S120" s="124" t="str">
        <f>_xlfn.LET(_xlpm.unite,SUBSTITUTE(TRIM(K120)," (s)",""),_xlpm.val,R120,_xlpm.estVol,COUNTIF(M138:S138,_xlpm.unite)+COUNTIF(M140:S140,_xlpm.unite)&gt;0,_xlpm.estPoids,COUNTIF(G138:L138,_xlpm.unite)+COUNTIF(G140:L140,_xlpm.unite)&gt;0,IF(_xlpm.estVol,IF(ROUND(_xlpm.val,3)&gt;=1,ROUND(_xlpm.val,3)&amp;"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20" s="120" t="str">
        <f t="shared" si="30"/>
        <v>►</v>
      </c>
      <c r="V120" s="34" t="str">
        <f>V103</f>
        <v>N NAME OF YOUR RECIPE | paste it — FAMILY|  Author &gt; YOU</v>
      </c>
      <c r="W120" s="35">
        <f>W103</f>
        <v>0.6</v>
      </c>
      <c r="X120" s="34" t="str">
        <f>X103</f>
        <v>kg</v>
      </c>
      <c r="Y120" s="36" t="str">
        <f>Y103</f>
        <v>Master recipe ► Guinea fowl ballotine</v>
      </c>
      <c r="Z120" s="105"/>
      <c r="AA120" s="125"/>
      <c r="AB120" s="107" t="str">
        <f t="shared" si="27"/>
        <v/>
      </c>
      <c r="AC120" s="108"/>
      <c r="AD120" s="146"/>
      <c r="AE120" s="148">
        <v>1</v>
      </c>
      <c r="AF120" s="1102"/>
      <c r="AG120" s="112">
        <f>IF(AI137=0,0,(AI120/AI137)*AH106*1000)</f>
        <v>0</v>
      </c>
      <c r="AH120" s="122">
        <f>IF(AI137=0, 0, (Z120*AE120)/(AI137*AH106))</f>
        <v>0</v>
      </c>
      <c r="AI120" s="114">
        <f>IFERROR(_xlfn.LET(_xlpm.v,IFERROR(_xlfn.XLOOKUP(AD120,Z138:AL138,Z139:AL139),_xlfn.XLOOKUP(AD120,Z140:AL140,Z141:AL141)),_xlpm.v*AC120*IF(ISBLANK(Z120),1,Z120)),0)</f>
        <v>0</v>
      </c>
      <c r="AJ120" s="123">
        <f>IF(OR(ISBLANK(AK102),AK102=0),0,Z120*AK100*AE120/AK102)</f>
        <v>0</v>
      </c>
      <c r="AK120" s="116">
        <f>IF(OR(ISBLANK(AK102),AK102=0),0,AI120*AE120*AK100/AK102)</f>
        <v>0</v>
      </c>
      <c r="AL120" s="124" t="str">
        <f>_xlfn.LET(_xlpm.unite,SUBSTITUTE(TRIM(AD120)," (s)",""),_xlpm.val,AK120,_xlpm.estVol,COUNTIF(AF138:AL138,_xlpm.unite)+COUNTIF(AF140:AL140,_xlpm.unite)&gt;0,_xlpm.estPoids,COUNTIF(Z138:AE138,_xlpm.unite)+COUNTIF(Z140:AE140,_xlpm.unite)&gt;0,IF(_xlpm.estVol,IF(ROUND(_xlpm.val,3)&gt;=1,ROUND(_xlpm.val,3)&amp;"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20" s="120" t="str">
        <f t="shared" si="31"/>
        <v>►</v>
      </c>
      <c r="AO120" s="34" t="str">
        <f>AO103</f>
        <v>N NOMBRE DE SU RECETA | pegue esto — FAMILIA| Autor &gt; USTED</v>
      </c>
      <c r="AP120" s="35">
        <f>AP103</f>
        <v>0.6</v>
      </c>
      <c r="AQ120" s="34" t="str">
        <f>AQ103</f>
        <v>kg</v>
      </c>
      <c r="AR120" s="36" t="str">
        <f>AR103</f>
        <v>Receta madre ► Ballotina de pintada</v>
      </c>
      <c r="AS120" s="105"/>
      <c r="AT120" s="125"/>
      <c r="AU120" s="107" t="str">
        <f t="shared" si="28"/>
        <v/>
      </c>
      <c r="AV120" s="108"/>
      <c r="AW120" s="146"/>
      <c r="AX120" s="148">
        <v>1</v>
      </c>
      <c r="AY120" s="1102"/>
      <c r="AZ120" s="112">
        <f>IF(BB137=0,0,(BB120/BB137)*BA106*1000)</f>
        <v>0</v>
      </c>
      <c r="BA120" s="122">
        <f>IF(BB137=0, 0, (AS120*AX120)/(BB137*BA106))</f>
        <v>0</v>
      </c>
      <c r="BB120" s="114">
        <f>IFERROR(_xlfn.LET(_xlpm.v,IFERROR(_xlfn.XLOOKUP(AW120,AS138:BE138,AS139:BE139),_xlfn.XLOOKUP(AW120,AS140:BE140,AS141:BE141)),_xlpm.v*AV120*IF(ISBLANK(AS120),1,AS120)),0)</f>
        <v>0</v>
      </c>
      <c r="BC120" s="123">
        <f>IF(OR(ISBLANK(BD102),BD102=0),0,AS120*BD100*AX120/BD102)</f>
        <v>0</v>
      </c>
      <c r="BD120" s="116">
        <f>IF(OR(ISBLANK(BD102),BD102=0),0,BB120*AX120*BD100/BD102)</f>
        <v>0</v>
      </c>
      <c r="BE120" s="124" t="str">
        <f>_xlfn.LET(_xlpm.unite,SUBSTITUTE(TRIM(AW120)," (s)",""),_xlpm.val,BD120,_xlpm.estVol,COUNTIF(AY138:BE138,_xlpm.unite)+COUNTIF(AY140:BE140,_xlpm.unite)&gt;0,_xlpm.estPoids,COUNTIF(AS138:AX138,_xlpm.unite)+COUNTIF(AS140:AX140,_xlpm.unite)&gt;0,IF(_xlpm.estVol,IF(ROUND(_xlpm.val,3)&gt;=1,ROUND(_xlpm.val,3)&amp;"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20" s="325"/>
      <c r="BH120" s="356"/>
      <c r="BI120" s="357"/>
      <c r="BJ120" s="356"/>
      <c r="BK120" s="356"/>
      <c r="BL120" s="356"/>
      <c r="BM120" s="358"/>
      <c r="BO120" s="325"/>
      <c r="BP120" s="356"/>
      <c r="BQ120" s="357"/>
      <c r="BR120" s="356"/>
      <c r="BS120" s="356"/>
      <c r="BT120" s="356"/>
      <c r="BU120" s="358"/>
      <c r="BW120" s="325"/>
      <c r="BX120" s="356"/>
      <c r="BY120" s="357"/>
      <c r="BZ120" s="356"/>
      <c r="CA120" s="356"/>
      <c r="CB120" s="356"/>
      <c r="CC120" s="358"/>
      <c r="CE120" s="3">
        <v>1</v>
      </c>
    </row>
    <row r="121" spans="2:83" ht="21" customHeight="1">
      <c r="B121" s="120" t="str">
        <f t="shared" si="29"/>
        <v>►</v>
      </c>
      <c r="C121" s="34" t="str">
        <f>C103</f>
        <v>N NOM DE VOTRE RECETTE | collez la--FAMILLE| Auteur &gt; VOUS</v>
      </c>
      <c r="D121" s="35">
        <f>D103</f>
        <v>1</v>
      </c>
      <c r="E121" s="34" t="str">
        <f>E103</f>
        <v>coupe</v>
      </c>
      <c r="F121" s="36" t="str">
        <f>F103</f>
        <v>Recette mère ► MILLE-FEUILLE meringue et chiboust pamplemousse aux fraises des bois</v>
      </c>
      <c r="G121" s="105"/>
      <c r="H121" s="125"/>
      <c r="I121" s="107" t="str">
        <f t="shared" si="26"/>
        <v/>
      </c>
      <c r="J121" s="108"/>
      <c r="K121" s="146"/>
      <c r="L121" s="148">
        <v>1</v>
      </c>
      <c r="M121" s="111"/>
      <c r="N121" s="112">
        <f>IF(P137=0,0,(P121/P137)*O106*1000)</f>
        <v>0</v>
      </c>
      <c r="O121" s="122">
        <f>IF(P137=0, 0, (G121*L121)/(P137*O106))</f>
        <v>0</v>
      </c>
      <c r="P121" s="114">
        <f>IFERROR(_xlfn.LET(_xlpm.v,IFERROR(_xlfn.XLOOKUP(K121,G138:S138,G139:S139),_xlfn.XLOOKUP(K121,G140:S140,G141:S141)),_xlpm.v*J121*IF(ISBLANK(G121),1,G121)),0)</f>
        <v>0</v>
      </c>
      <c r="Q121" s="127">
        <f>IF(OR(ISBLANK(R102),R102=0),0,G121*R100*L121/R102)</f>
        <v>0</v>
      </c>
      <c r="R121" s="116">
        <f>IF(OR(ISBLANK(R102),R102=0),0,P121*L121*R100/R102)</f>
        <v>0</v>
      </c>
      <c r="S121" s="147" t="str">
        <f>_xlfn.LET(_xlpm.unite,SUBSTITUTE(TRIM(K121)," (s)",""),_xlpm.val,R121,_xlpm.estVol,COUNTIF(M138:S138,_xlpm.unite)+COUNTIF(M140:S140,_xlpm.unite)&gt;0,_xlpm.estPoids,COUNTIF(G138:L138,_xlpm.unite)+COUNTIF(G140:L140,_xlpm.unite)&gt;0,IF(_xlpm.estVol,IF(ROUND(_xlpm.val,3)&gt;=1,ROUND(_xlpm.val,3)&amp;"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21" s="120" t="str">
        <f t="shared" si="30"/>
        <v>►</v>
      </c>
      <c r="V121" s="34" t="str">
        <f>V103</f>
        <v>N NAME OF YOUR RECIPE | paste it — FAMILY|  Author &gt; YOU</v>
      </c>
      <c r="W121" s="35">
        <f>W103</f>
        <v>0.6</v>
      </c>
      <c r="X121" s="34" t="str">
        <f>X103</f>
        <v>kg</v>
      </c>
      <c r="Y121" s="36" t="str">
        <f>Y103</f>
        <v>Master recipe ► Guinea fowl ballotine</v>
      </c>
      <c r="Z121" s="105"/>
      <c r="AA121" s="125"/>
      <c r="AB121" s="107" t="str">
        <f t="shared" si="27"/>
        <v/>
      </c>
      <c r="AC121" s="108"/>
      <c r="AD121" s="146"/>
      <c r="AE121" s="148">
        <v>1</v>
      </c>
      <c r="AF121" s="1102"/>
      <c r="AG121" s="112">
        <f>IF(AI137=0,0,(AI121/AI137)*AH106*1000)</f>
        <v>0</v>
      </c>
      <c r="AH121" s="122">
        <f>IF(AI137=0, 0, (Z121*AE121)/(AI137*AH106))</f>
        <v>0</v>
      </c>
      <c r="AI121" s="114">
        <f>IFERROR(_xlfn.LET(_xlpm.v,IFERROR(_xlfn.XLOOKUP(AD121,Z138:AL138,Z139:AL139),_xlfn.XLOOKUP(AD121,Z140:AL140,Z141:AL141)),_xlpm.v*AC121*IF(ISBLANK(Z121),1,Z121)),0)</f>
        <v>0</v>
      </c>
      <c r="AJ121" s="127">
        <f>IF(OR(ISBLANK(AK102),AK102=0),0,Z121*AK100*AE121/AK102)</f>
        <v>0</v>
      </c>
      <c r="AK121" s="116">
        <f>IF(OR(ISBLANK(AK102),AK102=0),0,AI121*AE121*AK100/AK102)</f>
        <v>0</v>
      </c>
      <c r="AL121" s="147" t="str">
        <f>_xlfn.LET(_xlpm.unite,SUBSTITUTE(TRIM(AD121)," (s)",""),_xlpm.val,AK121,_xlpm.estVol,COUNTIF(AF138:AL138,_xlpm.unite)+COUNTIF(AF140:AL140,_xlpm.unite)&gt;0,_xlpm.estPoids,COUNTIF(Z138:AE138,_xlpm.unite)+COUNTIF(Z140:AE140,_xlpm.unite)&gt;0,IF(_xlpm.estVol,IF(ROUND(_xlpm.val,3)&gt;=1,ROUND(_xlpm.val,3)&amp;"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21" s="120" t="str">
        <f t="shared" si="31"/>
        <v>►</v>
      </c>
      <c r="AO121" s="34" t="str">
        <f>AO103</f>
        <v>N NOMBRE DE SU RECETA | pegue esto — FAMILIA| Autor &gt; USTED</v>
      </c>
      <c r="AP121" s="35">
        <f>AP103</f>
        <v>0.6</v>
      </c>
      <c r="AQ121" s="34" t="str">
        <f>AQ103</f>
        <v>kg</v>
      </c>
      <c r="AR121" s="36" t="str">
        <f>AR103</f>
        <v>Receta madre ► Ballotina de pintada</v>
      </c>
      <c r="AS121" s="105"/>
      <c r="AT121" s="125"/>
      <c r="AU121" s="107" t="str">
        <f t="shared" si="28"/>
        <v/>
      </c>
      <c r="AV121" s="108"/>
      <c r="AW121" s="146"/>
      <c r="AX121" s="148">
        <v>1</v>
      </c>
      <c r="AY121" s="1102"/>
      <c r="AZ121" s="112">
        <f>IF(BB137=0,0,(BB121/BB137)*BA106*1000)</f>
        <v>0</v>
      </c>
      <c r="BA121" s="122">
        <f>IF(BB137=0, 0, (AS121*AX121)/(BB137*BA106))</f>
        <v>0</v>
      </c>
      <c r="BB121" s="114">
        <f>IFERROR(_xlfn.LET(_xlpm.v,IFERROR(_xlfn.XLOOKUP(AW121,AS138:BE138,AS139:BE139),_xlfn.XLOOKUP(AW121,AS140:BE140,AS141:BE141)),_xlpm.v*AV121*IF(ISBLANK(AS121),1,AS121)),0)</f>
        <v>0</v>
      </c>
      <c r="BC121" s="127">
        <f>IF(OR(ISBLANK(BD102),BD102=0),0,AS121*BD100*AX121/BD102)</f>
        <v>0</v>
      </c>
      <c r="BD121" s="116">
        <f>IF(OR(ISBLANK(BD102),BD102=0),0,BB121*AX121*BD100/BD102)</f>
        <v>0</v>
      </c>
      <c r="BE121" s="147" t="str">
        <f>_xlfn.LET(_xlpm.unite,SUBSTITUTE(TRIM(AW121)," (s)",""),_xlpm.val,BD121,_xlpm.estVol,COUNTIF(AY138:BE138,_xlpm.unite)+COUNTIF(AY140:BE140,_xlpm.unite)&gt;0,_xlpm.estPoids,COUNTIF(AS138:AX138,_xlpm.unite)+COUNTIF(AS140:AX140,_xlpm.unite)&gt;0,IF(_xlpm.estVol,IF(ROUND(_xlpm.val,3)&gt;=1,ROUND(_xlpm.val,3)&amp;"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21" s="1859" t="s">
        <v>402</v>
      </c>
      <c r="BH121" s="453">
        <v>1</v>
      </c>
      <c r="BI121" s="454" t="s">
        <v>403</v>
      </c>
      <c r="BJ121" s="52"/>
      <c r="BK121" s="52"/>
      <c r="BL121" s="52"/>
      <c r="BM121" s="53"/>
      <c r="BO121" s="1859" t="s">
        <v>402</v>
      </c>
      <c r="BP121" s="453">
        <v>1</v>
      </c>
      <c r="BQ121" s="454" t="s">
        <v>404</v>
      </c>
      <c r="BR121" s="52"/>
      <c r="BS121" s="52"/>
      <c r="BT121" s="52"/>
      <c r="BU121" s="53"/>
      <c r="BW121" s="1859" t="s">
        <v>405</v>
      </c>
      <c r="BX121" s="453">
        <v>1</v>
      </c>
      <c r="BY121" s="454" t="s">
        <v>406</v>
      </c>
      <c r="BZ121" s="52"/>
      <c r="CA121" s="52"/>
      <c r="CB121" s="52"/>
      <c r="CC121" s="53"/>
      <c r="CE121" s="3">
        <v>1</v>
      </c>
    </row>
    <row r="122" spans="2:83" ht="21" customHeight="1">
      <c r="B122" s="120" t="str">
        <f t="shared" si="29"/>
        <v>►</v>
      </c>
      <c r="C122" s="34" t="str">
        <f>C103</f>
        <v>N NOM DE VOTRE RECETTE | collez la--FAMILLE| Auteur &gt; VOUS</v>
      </c>
      <c r="D122" s="35">
        <f>D103</f>
        <v>1</v>
      </c>
      <c r="E122" s="34" t="str">
        <f>E103</f>
        <v>coupe</v>
      </c>
      <c r="F122" s="36" t="str">
        <f>F103</f>
        <v>Recette mère ► MILLE-FEUILLE meringue et chiboust pamplemousse aux fraises des bois</v>
      </c>
      <c r="G122" s="105"/>
      <c r="H122" s="125"/>
      <c r="I122" s="107" t="str">
        <f t="shared" si="26"/>
        <v/>
      </c>
      <c r="J122" s="108"/>
      <c r="K122" s="146"/>
      <c r="L122" s="148">
        <v>1</v>
      </c>
      <c r="M122" s="111"/>
      <c r="N122" s="112">
        <f>IF(P137=0,0,(P122/P137)*O106*1000)</f>
        <v>0</v>
      </c>
      <c r="O122" s="122">
        <f>IF(P137=0, 0, (G122*L122)/(P137*O106))</f>
        <v>0</v>
      </c>
      <c r="P122" s="114">
        <f>IFERROR(_xlfn.LET(_xlpm.v,IFERROR(_xlfn.XLOOKUP(K122,G138:S138,G139:S139),_xlfn.XLOOKUP(K122,G140:S140,G141:S141)),_xlpm.v*J122*IF(ISBLANK(G122),1,G122)),0)</f>
        <v>0</v>
      </c>
      <c r="Q122" s="123">
        <f>IF(OR(ISBLANK(R102),R102=0),0,G122*R100*L122/R102)</f>
        <v>0</v>
      </c>
      <c r="R122" s="116">
        <f>IF(OR(ISBLANK(R102),R102=0),0,P122*L122*R100/R102)</f>
        <v>0</v>
      </c>
      <c r="S122" s="124" t="str">
        <f>_xlfn.LET(_xlpm.unite,SUBSTITUTE(TRIM(K122)," (s)",""),_xlpm.val,R122,_xlpm.estVol,COUNTIF(M138:S138,_xlpm.unite)+COUNTIF(M140:S140,_xlpm.unite)&gt;0,_xlpm.estPoids,COUNTIF(G138:L138,_xlpm.unite)+COUNTIF(G140:L140,_xlpm.unite)&gt;0,IF(_xlpm.estVol,IF(ROUND(_xlpm.val,3)&gt;=1,ROUND(_xlpm.val,3)&amp;"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22" s="120" t="str">
        <f t="shared" si="30"/>
        <v>►</v>
      </c>
      <c r="V122" s="34" t="str">
        <f>V103</f>
        <v>N NAME OF YOUR RECIPE | paste it — FAMILY|  Author &gt; YOU</v>
      </c>
      <c r="W122" s="35">
        <f>W103</f>
        <v>0.6</v>
      </c>
      <c r="X122" s="34" t="str">
        <f>X103</f>
        <v>kg</v>
      </c>
      <c r="Y122" s="36" t="str">
        <f>Y103</f>
        <v>Master recipe ► Guinea fowl ballotine</v>
      </c>
      <c r="Z122" s="105"/>
      <c r="AA122" s="125"/>
      <c r="AB122" s="107" t="str">
        <f t="shared" si="27"/>
        <v/>
      </c>
      <c r="AC122" s="108"/>
      <c r="AD122" s="146"/>
      <c r="AE122" s="148">
        <v>1</v>
      </c>
      <c r="AF122" s="1102"/>
      <c r="AG122" s="112">
        <f>IF(AI137=0,0,(AI122/AI137)*AH106*1000)</f>
        <v>0</v>
      </c>
      <c r="AH122" s="122">
        <f>IF(AI137=0, 0, (Z122*AE122)/(AI137*AH106))</f>
        <v>0</v>
      </c>
      <c r="AI122" s="114">
        <f>IFERROR(_xlfn.LET(_xlpm.v,IFERROR(_xlfn.XLOOKUP(AD122,Z138:AL138,Z139:AL139),_xlfn.XLOOKUP(AD122,Z140:AL140,Z141:AL141)),_xlpm.v*AC122*IF(ISBLANK(Z122),1,Z122)),0)</f>
        <v>0</v>
      </c>
      <c r="AJ122" s="123">
        <f>IF(OR(ISBLANK(AK102),AK102=0),0,Z122*AK100*AE122/AK102)</f>
        <v>0</v>
      </c>
      <c r="AK122" s="116">
        <f>IF(OR(ISBLANK(AK102),AK102=0),0,AI122*AE122*AK100/AK102)</f>
        <v>0</v>
      </c>
      <c r="AL122" s="124" t="str">
        <f>_xlfn.LET(_xlpm.unite,SUBSTITUTE(TRIM(AD122)," (s)",""),_xlpm.val,AK122,_xlpm.estVol,COUNTIF(AF138:AL138,_xlpm.unite)+COUNTIF(AF140:AL140,_xlpm.unite)&gt;0,_xlpm.estPoids,COUNTIF(Z138:AE138,_xlpm.unite)+COUNTIF(Z140:AE140,_xlpm.unite)&gt;0,IF(_xlpm.estVol,IF(ROUND(_xlpm.val,3)&gt;=1,ROUND(_xlpm.val,3)&amp;"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22" s="120" t="str">
        <f t="shared" si="31"/>
        <v>►</v>
      </c>
      <c r="AO122" s="34" t="str">
        <f>AO103</f>
        <v>N NOMBRE DE SU RECETA | pegue esto — FAMILIA| Autor &gt; USTED</v>
      </c>
      <c r="AP122" s="35">
        <f>AP103</f>
        <v>0.6</v>
      </c>
      <c r="AQ122" s="34" t="str">
        <f>AQ103</f>
        <v>kg</v>
      </c>
      <c r="AR122" s="36" t="str">
        <f>AR103</f>
        <v>Receta madre ► Ballotina de pintada</v>
      </c>
      <c r="AS122" s="105"/>
      <c r="AT122" s="125"/>
      <c r="AU122" s="107" t="str">
        <f t="shared" si="28"/>
        <v/>
      </c>
      <c r="AV122" s="108"/>
      <c r="AW122" s="146"/>
      <c r="AX122" s="148">
        <v>1</v>
      </c>
      <c r="AY122" s="1102"/>
      <c r="AZ122" s="112">
        <f>IF(BB137=0,0,(BB122/BB137)*BA106*1000)</f>
        <v>0</v>
      </c>
      <c r="BA122" s="122">
        <f>IF(BB137=0, 0, (AS122*AX122)/(BB137*BA106))</f>
        <v>0</v>
      </c>
      <c r="BB122" s="114">
        <f>IFERROR(_xlfn.LET(_xlpm.v,IFERROR(_xlfn.XLOOKUP(AW122,AS138:BE138,AS139:BE139),_xlfn.XLOOKUP(AW122,AS140:BE140,AS141:BE141)),_xlpm.v*AV122*IF(ISBLANK(AS122),1,AS122)),0)</f>
        <v>0</v>
      </c>
      <c r="BC122" s="123">
        <f>IF(OR(ISBLANK(BD102),BD102=0),0,AS122*BD100*AX122/BD102)</f>
        <v>0</v>
      </c>
      <c r="BD122" s="116">
        <f>IF(OR(ISBLANK(BD102),BD102=0),0,BB122*AX122*BD100/BD102)</f>
        <v>0</v>
      </c>
      <c r="BE122" s="124" t="str">
        <f>_xlfn.LET(_xlpm.unite,SUBSTITUTE(TRIM(AW122)," (s)",""),_xlpm.val,BD122,_xlpm.estVol,COUNTIF(AY138:BE138,_xlpm.unite)+COUNTIF(AY140:BE140,_xlpm.unite)&gt;0,_xlpm.estPoids,COUNTIF(AS138:AX138,_xlpm.unite)+COUNTIF(AS140:AX140,_xlpm.unite)&gt;0,IF(_xlpm.estVol,IF(ROUND(_xlpm.val,3)&gt;=1,ROUND(_xlpm.val,3)&amp;"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22" s="1859"/>
      <c r="BH122" s="110">
        <v>2</v>
      </c>
      <c r="BI122" s="454" t="s">
        <v>407</v>
      </c>
      <c r="BJ122" s="52"/>
      <c r="BK122" s="52"/>
      <c r="BL122" s="52"/>
      <c r="BM122" s="53"/>
      <c r="BO122" s="1859"/>
      <c r="BP122" s="110">
        <v>2</v>
      </c>
      <c r="BQ122" s="454" t="s">
        <v>408</v>
      </c>
      <c r="BR122" s="52"/>
      <c r="BS122" s="52"/>
      <c r="BT122" s="52"/>
      <c r="BU122" s="53"/>
      <c r="BW122" s="1859"/>
      <c r="BX122" s="110">
        <v>2</v>
      </c>
      <c r="BY122" s="454" t="s">
        <v>409</v>
      </c>
      <c r="BZ122" s="52"/>
      <c r="CA122" s="52"/>
      <c r="CB122" s="52"/>
      <c r="CC122" s="53"/>
      <c r="CE122" s="3">
        <v>1</v>
      </c>
    </row>
    <row r="123" spans="2:83" ht="21" customHeight="1">
      <c r="B123" s="120" t="str">
        <f t="shared" si="29"/>
        <v>►</v>
      </c>
      <c r="C123" s="34" t="str">
        <f>C103</f>
        <v>N NOM DE VOTRE RECETTE | collez la--FAMILLE| Auteur &gt; VOUS</v>
      </c>
      <c r="D123" s="35">
        <f>D103</f>
        <v>1</v>
      </c>
      <c r="E123" s="34" t="str">
        <f>E103</f>
        <v>coupe</v>
      </c>
      <c r="F123" s="36" t="str">
        <f>F103</f>
        <v>Recette mère ► MILLE-FEUILLE meringue et chiboust pamplemousse aux fraises des bois</v>
      </c>
      <c r="G123" s="105"/>
      <c r="H123" s="125"/>
      <c r="I123" s="107" t="str">
        <f t="shared" si="26"/>
        <v/>
      </c>
      <c r="J123" s="108"/>
      <c r="K123" s="146"/>
      <c r="L123" s="148">
        <v>1</v>
      </c>
      <c r="M123" s="111"/>
      <c r="N123" s="112">
        <f>IF(P137=0,0,(P123/P137)*O106*1000)</f>
        <v>0</v>
      </c>
      <c r="O123" s="122">
        <f>IF(P137=0, 0, (G123*L123)/(P137*O106))</f>
        <v>0</v>
      </c>
      <c r="P123" s="114">
        <f>IFERROR(_xlfn.LET(_xlpm.v,IFERROR(_xlfn.XLOOKUP(K123,G138:S138,G139:S139),_xlfn.XLOOKUP(K123,G140:S140,G141:S141)),_xlpm.v*J123*IF(ISBLANK(G123),1,G123)),0)</f>
        <v>0</v>
      </c>
      <c r="Q123" s="127">
        <f>IF(OR(ISBLANK(R102),R102=0),0,G123*R100*L123/R102)</f>
        <v>0</v>
      </c>
      <c r="R123" s="116">
        <f>IF(OR(ISBLANK(R102),R102=0),0,P123*L123*R100/R102)</f>
        <v>0</v>
      </c>
      <c r="S123" s="147" t="str">
        <f>_xlfn.LET(_xlpm.unite,SUBSTITUTE(TRIM(K123)," (s)",""),_xlpm.val,R123,_xlpm.estVol,COUNTIF(M138:S138,_xlpm.unite)+COUNTIF(M140:S140,_xlpm.unite)&gt;0,_xlpm.estPoids,COUNTIF(G138:L138,_xlpm.unite)+COUNTIF(G140:L140,_xlpm.unite)&gt;0,IF(_xlpm.estVol,IF(ROUND(_xlpm.val,3)&gt;=1,ROUND(_xlpm.val,3)&amp;"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23" s="120" t="str">
        <f t="shared" si="30"/>
        <v>►</v>
      </c>
      <c r="V123" s="34" t="str">
        <f>V103</f>
        <v>N NAME OF YOUR RECIPE | paste it — FAMILY|  Author &gt; YOU</v>
      </c>
      <c r="W123" s="35">
        <f>W103</f>
        <v>0.6</v>
      </c>
      <c r="X123" s="34" t="str">
        <f>X103</f>
        <v>kg</v>
      </c>
      <c r="Y123" s="36" t="str">
        <f>Y103</f>
        <v>Master recipe ► Guinea fowl ballotine</v>
      </c>
      <c r="Z123" s="105"/>
      <c r="AA123" s="125"/>
      <c r="AB123" s="107" t="str">
        <f t="shared" si="27"/>
        <v/>
      </c>
      <c r="AC123" s="108"/>
      <c r="AD123" s="146"/>
      <c r="AE123" s="148">
        <v>1</v>
      </c>
      <c r="AF123" s="1102"/>
      <c r="AG123" s="112">
        <f>IF(AI137=0,0,(AI123/AI137)*AH106*1000)</f>
        <v>0</v>
      </c>
      <c r="AH123" s="122">
        <f>IF(AI137=0, 0, (Z123*AE123)/(AI137*AH106))</f>
        <v>0</v>
      </c>
      <c r="AI123" s="114">
        <f>IFERROR(_xlfn.LET(_xlpm.v,IFERROR(_xlfn.XLOOKUP(AD123,Z138:AL138,Z139:AL139),_xlfn.XLOOKUP(AD123,Z140:AL140,Z141:AL141)),_xlpm.v*AC123*IF(ISBLANK(Z123),1,Z123)),0)</f>
        <v>0</v>
      </c>
      <c r="AJ123" s="127">
        <f>IF(OR(ISBLANK(AK102),AK102=0),0,Z123*AK100*AE123/AK102)</f>
        <v>0</v>
      </c>
      <c r="AK123" s="116">
        <f>IF(OR(ISBLANK(AK102),AK102=0),0,AI123*AE123*AK100/AK102)</f>
        <v>0</v>
      </c>
      <c r="AL123" s="147" t="str">
        <f>_xlfn.LET(_xlpm.unite,SUBSTITUTE(TRIM(AD123)," (s)",""),_xlpm.val,AK123,_xlpm.estVol,COUNTIF(AF138:AL138,_xlpm.unite)+COUNTIF(AF140:AL140,_xlpm.unite)&gt;0,_xlpm.estPoids,COUNTIF(Z138:AE138,_xlpm.unite)+COUNTIF(Z140:AE140,_xlpm.unite)&gt;0,IF(_xlpm.estVol,IF(ROUND(_xlpm.val,3)&gt;=1,ROUND(_xlpm.val,3)&amp;"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23" s="120" t="str">
        <f t="shared" si="31"/>
        <v>►</v>
      </c>
      <c r="AO123" s="34" t="str">
        <f>AO103</f>
        <v>N NOMBRE DE SU RECETA | pegue esto — FAMILIA| Autor &gt; USTED</v>
      </c>
      <c r="AP123" s="35">
        <f>AP103</f>
        <v>0.6</v>
      </c>
      <c r="AQ123" s="34" t="str">
        <f>AQ103</f>
        <v>kg</v>
      </c>
      <c r="AR123" s="36" t="str">
        <f>AR103</f>
        <v>Receta madre ► Ballotina de pintada</v>
      </c>
      <c r="AS123" s="105"/>
      <c r="AT123" s="125"/>
      <c r="AU123" s="107" t="str">
        <f t="shared" si="28"/>
        <v/>
      </c>
      <c r="AV123" s="108"/>
      <c r="AW123" s="146"/>
      <c r="AX123" s="148">
        <v>1</v>
      </c>
      <c r="AY123" s="1102"/>
      <c r="AZ123" s="112">
        <f>IF(BB137=0,0,(BB123/BB137)*BA106*1000)</f>
        <v>0</v>
      </c>
      <c r="BA123" s="122">
        <f>IF(BB137=0, 0, (AS123*AX123)/(BB137*BA106))</f>
        <v>0</v>
      </c>
      <c r="BB123" s="114">
        <f>IFERROR(_xlfn.LET(_xlpm.v,IFERROR(_xlfn.XLOOKUP(AW123,AS138:BE138,AS139:BE139),_xlfn.XLOOKUP(AW123,AS140:BE140,AS141:BE141)),_xlpm.v*AV123*IF(ISBLANK(AS123),1,AS123)),0)</f>
        <v>0</v>
      </c>
      <c r="BC123" s="127">
        <f>IF(OR(ISBLANK(BD102),BD102=0),0,AS123*BD100*AX123/BD102)</f>
        <v>0</v>
      </c>
      <c r="BD123" s="116">
        <f>IF(OR(ISBLANK(BD102),BD102=0),0,BB123*AX123*BD100/BD102)</f>
        <v>0</v>
      </c>
      <c r="BE123" s="147" t="str">
        <f>_xlfn.LET(_xlpm.unite,SUBSTITUTE(TRIM(AW123)," (s)",""),_xlpm.val,BD123,_xlpm.estVol,COUNTIF(AY138:BE138,_xlpm.unite)+COUNTIF(AY140:BE140,_xlpm.unite)&gt;0,_xlpm.estPoids,COUNTIF(AS138:AX138,_xlpm.unite)+COUNTIF(AS140:AX140,_xlpm.unite)&gt;0,IF(_xlpm.estVol,IF(ROUND(_xlpm.val,3)&gt;=1,ROUND(_xlpm.val,3)&amp;"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23" s="1859"/>
      <c r="BH123" s="461" t="s">
        <v>410</v>
      </c>
      <c r="BI123" s="462"/>
      <c r="BJ123" s="52"/>
      <c r="BK123" s="52"/>
      <c r="BL123" s="52"/>
      <c r="BM123" s="53"/>
      <c r="BO123" s="1859"/>
      <c r="BP123" s="461" t="s">
        <v>411</v>
      </c>
      <c r="BQ123" s="462"/>
      <c r="BR123" s="52"/>
      <c r="BS123" s="52"/>
      <c r="BT123" s="52"/>
      <c r="BU123" s="53"/>
      <c r="BW123" s="1859"/>
      <c r="BX123" s="461" t="s">
        <v>412</v>
      </c>
      <c r="BY123" s="462"/>
      <c r="BZ123" s="52"/>
      <c r="CA123" s="52"/>
      <c r="CB123" s="52"/>
      <c r="CC123" s="53"/>
      <c r="CE123" s="3">
        <v>1</v>
      </c>
    </row>
    <row r="124" spans="2:83" ht="21" customHeight="1">
      <c r="B124" s="120" t="str">
        <f t="shared" si="29"/>
        <v>►</v>
      </c>
      <c r="C124" s="34" t="str">
        <f>C103</f>
        <v>N NOM DE VOTRE RECETTE | collez la--FAMILLE| Auteur &gt; VOUS</v>
      </c>
      <c r="D124" s="35">
        <f>D103</f>
        <v>1</v>
      </c>
      <c r="E124" s="34" t="str">
        <f>E103</f>
        <v>coupe</v>
      </c>
      <c r="F124" s="36" t="str">
        <f>F103</f>
        <v>Recette mère ► MILLE-FEUILLE meringue et chiboust pamplemousse aux fraises des bois</v>
      </c>
      <c r="G124" s="105"/>
      <c r="H124" s="125"/>
      <c r="I124" s="107" t="str">
        <f t="shared" si="26"/>
        <v/>
      </c>
      <c r="J124" s="108"/>
      <c r="K124" s="146"/>
      <c r="L124" s="148">
        <v>1</v>
      </c>
      <c r="M124" s="111"/>
      <c r="N124" s="112">
        <f>IF(P137=0,0,(P124/P137)*O106*1000)</f>
        <v>0</v>
      </c>
      <c r="O124" s="122">
        <f>IF(P137=0, 0, (G124*L124)/(P137*O106))</f>
        <v>0</v>
      </c>
      <c r="P124" s="114">
        <f>IFERROR(_xlfn.LET(_xlpm.v,IFERROR(_xlfn.XLOOKUP(K124,G138:S138,G139:S139),_xlfn.XLOOKUP(K124,G140:S140,G141:S141)),_xlpm.v*J124*IF(ISBLANK(G124),1,G124)),0)</f>
        <v>0</v>
      </c>
      <c r="Q124" s="123">
        <f>IF(OR(ISBLANK(R102),R102=0),0,G124*R100*L124/R102)</f>
        <v>0</v>
      </c>
      <c r="R124" s="116">
        <f>IF(OR(ISBLANK(R102),R102=0),0,P124*L124*R100/R102)</f>
        <v>0</v>
      </c>
      <c r="S124" s="124" t="str">
        <f>_xlfn.LET(_xlpm.unite,SUBSTITUTE(TRIM(K124)," (s)",""),_xlpm.val,R124,_xlpm.estVol,COUNTIF(M138:S138,_xlpm.unite)+COUNTIF(M140:S140,_xlpm.unite)&gt;0,_xlpm.estPoids,COUNTIF(G138:L138,_xlpm.unite)+COUNTIF(G140:L140,_xlpm.unite)&gt;0,IF(_xlpm.estVol,IF(ROUND(_xlpm.val,3)&gt;=1,ROUND(_xlpm.val,3)&amp;"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24" s="120" t="str">
        <f t="shared" si="30"/>
        <v>►</v>
      </c>
      <c r="V124" s="34" t="str">
        <f>V103</f>
        <v>N NAME OF YOUR RECIPE | paste it — FAMILY|  Author &gt; YOU</v>
      </c>
      <c r="W124" s="35">
        <f>W103</f>
        <v>0.6</v>
      </c>
      <c r="X124" s="34" t="str">
        <f>X103</f>
        <v>kg</v>
      </c>
      <c r="Y124" s="36" t="str">
        <f>Y103</f>
        <v>Master recipe ► Guinea fowl ballotine</v>
      </c>
      <c r="Z124" s="105"/>
      <c r="AA124" s="125"/>
      <c r="AB124" s="107" t="str">
        <f t="shared" si="27"/>
        <v/>
      </c>
      <c r="AC124" s="108"/>
      <c r="AD124" s="146"/>
      <c r="AE124" s="148">
        <v>1</v>
      </c>
      <c r="AF124" s="1102"/>
      <c r="AG124" s="112">
        <f>IF(AI137=0,0,(AI124/AI137)*AH106*1000)</f>
        <v>0</v>
      </c>
      <c r="AH124" s="122">
        <f>IF(AI137=0, 0, (Z124*AE124)/(AI137*AH106))</f>
        <v>0</v>
      </c>
      <c r="AI124" s="114">
        <f>IFERROR(_xlfn.LET(_xlpm.v,IFERROR(_xlfn.XLOOKUP(AD124,Z138:AL138,Z139:AL139),_xlfn.XLOOKUP(AD124,Z140:AL140,Z141:AL141)),_xlpm.v*AC124*IF(ISBLANK(Z124),1,Z124)),0)</f>
        <v>0</v>
      </c>
      <c r="AJ124" s="123">
        <f>IF(OR(ISBLANK(AK102),AK102=0),0,Z124*AK100*AE124/AK102)</f>
        <v>0</v>
      </c>
      <c r="AK124" s="116">
        <f>IF(OR(ISBLANK(AK102),AK102=0),0,AI124*AE124*AK100/AK102)</f>
        <v>0</v>
      </c>
      <c r="AL124" s="124" t="str">
        <f>_xlfn.LET(_xlpm.unite,SUBSTITUTE(TRIM(AD124)," (s)",""),_xlpm.val,AK124,_xlpm.estVol,COUNTIF(AF138:AL138,_xlpm.unite)+COUNTIF(AF140:AL140,_xlpm.unite)&gt;0,_xlpm.estPoids,COUNTIF(Z138:AE138,_xlpm.unite)+COUNTIF(Z140:AE140,_xlpm.unite)&gt;0,IF(_xlpm.estVol,IF(ROUND(_xlpm.val,3)&gt;=1,ROUND(_xlpm.val,3)&amp;"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24" s="120" t="str">
        <f t="shared" si="31"/>
        <v>►</v>
      </c>
      <c r="AO124" s="34" t="str">
        <f>AO103</f>
        <v>N NOMBRE DE SU RECETA | pegue esto — FAMILIA| Autor &gt; USTED</v>
      </c>
      <c r="AP124" s="35">
        <f>AP103</f>
        <v>0.6</v>
      </c>
      <c r="AQ124" s="34" t="str">
        <f>AQ103</f>
        <v>kg</v>
      </c>
      <c r="AR124" s="36" t="str">
        <f>AR103</f>
        <v>Receta madre ► Ballotina de pintada</v>
      </c>
      <c r="AS124" s="105"/>
      <c r="AT124" s="125"/>
      <c r="AU124" s="107" t="str">
        <f t="shared" si="28"/>
        <v/>
      </c>
      <c r="AV124" s="108"/>
      <c r="AW124" s="146"/>
      <c r="AX124" s="148">
        <v>1</v>
      </c>
      <c r="AY124" s="1102"/>
      <c r="AZ124" s="112">
        <f>IF(BB137=0,0,(BB124/BB137)*BA106*1000)</f>
        <v>0</v>
      </c>
      <c r="BA124" s="122">
        <f>IF(BB137=0, 0, (AS124*AX124)/(BB137*BA106))</f>
        <v>0</v>
      </c>
      <c r="BB124" s="114">
        <f>IFERROR(_xlfn.LET(_xlpm.v,IFERROR(_xlfn.XLOOKUP(AW124,AS138:BE138,AS139:BE139),_xlfn.XLOOKUP(AW124,AS140:BE140,AS141:BE141)),_xlpm.v*AV124*IF(ISBLANK(AS124),1,AS124)),0)</f>
        <v>0</v>
      </c>
      <c r="BC124" s="123">
        <f>IF(OR(ISBLANK(BD102),BD102=0),0,AS124*BD100*AX124/BD102)</f>
        <v>0</v>
      </c>
      <c r="BD124" s="116">
        <f>IF(OR(ISBLANK(BD102),BD102=0),0,BB124*AX124*BD100/BD102)</f>
        <v>0</v>
      </c>
      <c r="BE124" s="124" t="str">
        <f>_xlfn.LET(_xlpm.unite,SUBSTITUTE(TRIM(AW124)," (s)",""),_xlpm.val,BD124,_xlpm.estVol,COUNTIF(AY138:BE138,_xlpm.unite)+COUNTIF(AY140:BE140,_xlpm.unite)&gt;0,_xlpm.estPoids,COUNTIF(AS138:AX138,_xlpm.unite)+COUNTIF(AS140:AX140,_xlpm.unite)&gt;0,IF(_xlpm.estVol,IF(ROUND(_xlpm.val,3)&gt;=1,ROUND(_xlpm.val,3)&amp;"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24" s="1859"/>
      <c r="BH124" s="465" t="s">
        <v>413</v>
      </c>
      <c r="BI124" s="466"/>
      <c r="BJ124" s="52"/>
      <c r="BK124" s="52"/>
      <c r="BL124" s="52"/>
      <c r="BM124" s="53"/>
      <c r="BO124" s="1859"/>
      <c r="BP124" s="465" t="s">
        <v>414</v>
      </c>
      <c r="BQ124" s="466"/>
      <c r="BR124" s="52"/>
      <c r="BS124" s="52"/>
      <c r="BT124" s="52"/>
      <c r="BU124" s="53"/>
      <c r="BW124" s="1859"/>
      <c r="BX124" s="465" t="s">
        <v>415</v>
      </c>
      <c r="BY124" s="466"/>
      <c r="BZ124" s="52"/>
      <c r="CA124" s="52"/>
      <c r="CB124" s="52"/>
      <c r="CC124" s="53"/>
      <c r="CE124" s="3">
        <v>1</v>
      </c>
    </row>
    <row r="125" spans="2:83" ht="21" customHeight="1">
      <c r="B125" s="120" t="str">
        <f t="shared" si="29"/>
        <v>►</v>
      </c>
      <c r="C125" s="34" t="str">
        <f>C103</f>
        <v>N NOM DE VOTRE RECETTE | collez la--FAMILLE| Auteur &gt; VOUS</v>
      </c>
      <c r="D125" s="35">
        <f>D103</f>
        <v>1</v>
      </c>
      <c r="E125" s="34" t="str">
        <f>E103</f>
        <v>coupe</v>
      </c>
      <c r="F125" s="36" t="str">
        <f>F103</f>
        <v>Recette mère ► MILLE-FEUILLE meringue et chiboust pamplemousse aux fraises des bois</v>
      </c>
      <c r="G125" s="105"/>
      <c r="H125" s="125"/>
      <c r="I125" s="107" t="str">
        <f t="shared" si="26"/>
        <v/>
      </c>
      <c r="J125" s="108"/>
      <c r="K125" s="146"/>
      <c r="L125" s="148">
        <v>1</v>
      </c>
      <c r="M125" s="111"/>
      <c r="N125" s="112">
        <f>IF(P137=0,0,(P125/P137)*O106*1000)</f>
        <v>0</v>
      </c>
      <c r="O125" s="122">
        <f>IF(P137=0, 0, (G125*L125)/(P137*O106))</f>
        <v>0</v>
      </c>
      <c r="P125" s="114">
        <f>IFERROR(_xlfn.LET(_xlpm.v,IFERROR(_xlfn.XLOOKUP(K125,G138:S138,G139:S139),_xlfn.XLOOKUP(K125,G140:S140,G141:S141)),_xlpm.v*J125*IF(ISBLANK(G125),1,G125)),0)</f>
        <v>0</v>
      </c>
      <c r="Q125" s="127">
        <f>IF(OR(ISBLANK(R102),R102=0),0,G125*R100*L125/R102)</f>
        <v>0</v>
      </c>
      <c r="R125" s="116">
        <f>IF(OR(ISBLANK(R102),R102=0),0,P125*L125*R100/R102)</f>
        <v>0</v>
      </c>
      <c r="S125" s="147" t="str">
        <f>_xlfn.LET(_xlpm.unite,SUBSTITUTE(TRIM(K125)," (s)",""),_xlpm.val,R125,_xlpm.estVol,COUNTIF(M138:S138,_xlpm.unite)+COUNTIF(M140:S140,_xlpm.unite)&gt;0,_xlpm.estPoids,COUNTIF(G138:L138,_xlpm.unite)+COUNTIF(G140:L140,_xlpm.unite)&gt;0,IF(_xlpm.estVol,IF(ROUND(_xlpm.val,3)&gt;=1,ROUND(_xlpm.val,3)&amp;"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25" s="120" t="str">
        <f t="shared" si="30"/>
        <v>►</v>
      </c>
      <c r="V125" s="34" t="str">
        <f>V103</f>
        <v>N NAME OF YOUR RECIPE | paste it — FAMILY|  Author &gt; YOU</v>
      </c>
      <c r="W125" s="35">
        <f>W103</f>
        <v>0.6</v>
      </c>
      <c r="X125" s="34" t="str">
        <f>X103</f>
        <v>kg</v>
      </c>
      <c r="Y125" s="36" t="str">
        <f>Y103</f>
        <v>Master recipe ► Guinea fowl ballotine</v>
      </c>
      <c r="Z125" s="105"/>
      <c r="AA125" s="125"/>
      <c r="AB125" s="107" t="str">
        <f t="shared" si="27"/>
        <v/>
      </c>
      <c r="AC125" s="108"/>
      <c r="AD125" s="146"/>
      <c r="AE125" s="148">
        <v>1</v>
      </c>
      <c r="AF125" s="1102"/>
      <c r="AG125" s="112">
        <f>IF(AI137=0,0,(AI125/AI137)*AH106*1000)</f>
        <v>0</v>
      </c>
      <c r="AH125" s="122">
        <f>IF(AI137=0, 0, (Z125*AE125)/(AI137*AH106))</f>
        <v>0</v>
      </c>
      <c r="AI125" s="114">
        <f>IFERROR(_xlfn.LET(_xlpm.v,IFERROR(_xlfn.XLOOKUP(AD125,Z138:AL138,Z139:AL139),_xlfn.XLOOKUP(AD125,Z140:AL140,Z141:AL141)),_xlpm.v*AC125*IF(ISBLANK(Z125),1,Z125)),0)</f>
        <v>0</v>
      </c>
      <c r="AJ125" s="127">
        <f>IF(OR(ISBLANK(AK102),AK102=0),0,Z125*AK100*AE125/AK102)</f>
        <v>0</v>
      </c>
      <c r="AK125" s="116">
        <f>IF(OR(ISBLANK(AK102),AK102=0),0,AI125*AE125*AK100/AK102)</f>
        <v>0</v>
      </c>
      <c r="AL125" s="147" t="str">
        <f>_xlfn.LET(_xlpm.unite,SUBSTITUTE(TRIM(AD125)," (s)",""),_xlpm.val,AK125,_xlpm.estVol,COUNTIF(AF138:AL138,_xlpm.unite)+COUNTIF(AF140:AL140,_xlpm.unite)&gt;0,_xlpm.estPoids,COUNTIF(Z138:AE138,_xlpm.unite)+COUNTIF(Z140:AE140,_xlpm.unite)&gt;0,IF(_xlpm.estVol,IF(ROUND(_xlpm.val,3)&gt;=1,ROUND(_xlpm.val,3)&amp;"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25" s="120" t="str">
        <f t="shared" si="31"/>
        <v>►</v>
      </c>
      <c r="AO125" s="34" t="str">
        <f>AO103</f>
        <v>N NOMBRE DE SU RECETA | pegue esto — FAMILIA| Autor &gt; USTED</v>
      </c>
      <c r="AP125" s="35">
        <f>AP103</f>
        <v>0.6</v>
      </c>
      <c r="AQ125" s="34" t="str">
        <f>AQ103</f>
        <v>kg</v>
      </c>
      <c r="AR125" s="36" t="str">
        <f>AR103</f>
        <v>Receta madre ► Ballotina de pintada</v>
      </c>
      <c r="AS125" s="105"/>
      <c r="AT125" s="125"/>
      <c r="AU125" s="107" t="str">
        <f t="shared" si="28"/>
        <v/>
      </c>
      <c r="AV125" s="108"/>
      <c r="AW125" s="146"/>
      <c r="AX125" s="148">
        <v>1</v>
      </c>
      <c r="AY125" s="1102"/>
      <c r="AZ125" s="112">
        <f>IF(BB137=0,0,(BB125/BB137)*BA106*1000)</f>
        <v>0</v>
      </c>
      <c r="BA125" s="122">
        <f>IF(BB137=0, 0, (AS125*AX125)/(BB137*BA106))</f>
        <v>0</v>
      </c>
      <c r="BB125" s="114">
        <f>IFERROR(_xlfn.LET(_xlpm.v,IFERROR(_xlfn.XLOOKUP(AW125,AS138:BE138,AS139:BE139),_xlfn.XLOOKUP(AW125,AS140:BE140,AS141:BE141)),_xlpm.v*AV125*IF(ISBLANK(AS125),1,AS125)),0)</f>
        <v>0</v>
      </c>
      <c r="BC125" s="127">
        <f>IF(OR(ISBLANK(BD102),BD102=0),0,AS125*BD100*AX125/BD102)</f>
        <v>0</v>
      </c>
      <c r="BD125" s="116">
        <f>IF(OR(ISBLANK(BD102),BD102=0),0,BB125*AX125*BD100/BD102)</f>
        <v>0</v>
      </c>
      <c r="BE125" s="147" t="str">
        <f>_xlfn.LET(_xlpm.unite,SUBSTITUTE(TRIM(AW125)," (s)",""),_xlpm.val,BD125,_xlpm.estVol,COUNTIF(AY138:BE138,_xlpm.unite)+COUNTIF(AY140:BE140,_xlpm.unite)&gt;0,_xlpm.estPoids,COUNTIF(AS138:AX138,_xlpm.unite)+COUNTIF(AS140:AX140,_xlpm.unite)&gt;0,IF(_xlpm.estVol,IF(ROUND(_xlpm.val,3)&gt;=1,ROUND(_xlpm.val,3)&amp;"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25" s="1859"/>
      <c r="BH125" s="465" t="s">
        <v>416</v>
      </c>
      <c r="BI125" s="466"/>
      <c r="BJ125" s="52"/>
      <c r="BK125" s="52"/>
      <c r="BL125" s="52"/>
      <c r="BM125" s="53"/>
      <c r="BO125" s="1859"/>
      <c r="BP125" s="465" t="s">
        <v>417</v>
      </c>
      <c r="BQ125" s="466"/>
      <c r="BR125" s="52"/>
      <c r="BS125" s="52"/>
      <c r="BT125" s="52"/>
      <c r="BU125" s="53"/>
      <c r="BW125" s="1859"/>
      <c r="BX125" s="465" t="s">
        <v>418</v>
      </c>
      <c r="BY125" s="466"/>
      <c r="BZ125" s="52"/>
      <c r="CA125" s="52"/>
      <c r="CB125" s="52"/>
      <c r="CC125" s="53"/>
      <c r="CE125" s="3">
        <v>1</v>
      </c>
    </row>
    <row r="126" spans="2:83" ht="21" customHeight="1">
      <c r="B126" s="120" t="str">
        <f t="shared" si="29"/>
        <v>►</v>
      </c>
      <c r="C126" s="34" t="str">
        <f>C103</f>
        <v>N NOM DE VOTRE RECETTE | collez la--FAMILLE| Auteur &gt; VOUS</v>
      </c>
      <c r="D126" s="35">
        <f>D103</f>
        <v>1</v>
      </c>
      <c r="E126" s="34" t="str">
        <f>E103</f>
        <v>coupe</v>
      </c>
      <c r="F126" s="36" t="str">
        <f>F103</f>
        <v>Recette mère ► MILLE-FEUILLE meringue et chiboust pamplemousse aux fraises des bois</v>
      </c>
      <c r="G126" s="105"/>
      <c r="H126" s="125"/>
      <c r="I126" s="107" t="str">
        <f t="shared" si="26"/>
        <v/>
      </c>
      <c r="J126" s="108"/>
      <c r="K126" s="146"/>
      <c r="L126" s="148">
        <v>1</v>
      </c>
      <c r="M126" s="111"/>
      <c r="N126" s="112">
        <f>IF(P137=0,0,(P126/P137)*O106*1000)</f>
        <v>0</v>
      </c>
      <c r="O126" s="122">
        <f>IF(P137=0, 0, (G126*L126)/(P137*O106))</f>
        <v>0</v>
      </c>
      <c r="P126" s="114">
        <f>IFERROR(_xlfn.LET(_xlpm.v,IFERROR(_xlfn.XLOOKUP(K126,G138:S138,G139:S139),_xlfn.XLOOKUP(K126,G140:S140,G141:S141)),_xlpm.v*J126*IF(ISBLANK(G126),1,G126)),0)</f>
        <v>0</v>
      </c>
      <c r="Q126" s="123">
        <f>IF(OR(ISBLANK(R102),R102=0),0,G126*R100*L126/R102)</f>
        <v>0</v>
      </c>
      <c r="R126" s="116">
        <f>IF(OR(ISBLANK(R102),R102=0),0,P126*L126*R100/R102)</f>
        <v>0</v>
      </c>
      <c r="S126" s="124" t="str">
        <f>_xlfn.LET(_xlpm.unite,SUBSTITUTE(TRIM(K126)," (s)",""),_xlpm.val,R126,_xlpm.estVol,COUNTIF(M138:S138,_xlpm.unite)+COUNTIF(M140:S140,_xlpm.unite)&gt;0,_xlpm.estPoids,COUNTIF(G138:L138,_xlpm.unite)+COUNTIF(G140:L140,_xlpm.unite)&gt;0,IF(_xlpm.estVol,IF(ROUND(_xlpm.val,3)&gt;=1,ROUND(_xlpm.val,3)&amp;"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26" s="120" t="str">
        <f t="shared" si="30"/>
        <v>►</v>
      </c>
      <c r="V126" s="34" t="str">
        <f>V103</f>
        <v>N NAME OF YOUR RECIPE | paste it — FAMILY|  Author &gt; YOU</v>
      </c>
      <c r="W126" s="35">
        <f>W103</f>
        <v>0.6</v>
      </c>
      <c r="X126" s="34" t="str">
        <f>X103</f>
        <v>kg</v>
      </c>
      <c r="Y126" s="36" t="str">
        <f>Y103</f>
        <v>Master recipe ► Guinea fowl ballotine</v>
      </c>
      <c r="Z126" s="105"/>
      <c r="AA126" s="125"/>
      <c r="AB126" s="107" t="str">
        <f t="shared" si="27"/>
        <v/>
      </c>
      <c r="AC126" s="108"/>
      <c r="AD126" s="146"/>
      <c r="AE126" s="148">
        <v>1</v>
      </c>
      <c r="AF126" s="1102"/>
      <c r="AG126" s="112">
        <f>IF(AI137=0,0,(AI126/AI137)*AH106*1000)</f>
        <v>0</v>
      </c>
      <c r="AH126" s="122">
        <f>IF(AI137=0, 0, (Z126*AE126)/(AI137*AH106))</f>
        <v>0</v>
      </c>
      <c r="AI126" s="114">
        <f>IFERROR(_xlfn.LET(_xlpm.v,IFERROR(_xlfn.XLOOKUP(AD126,Z138:AL138,Z139:AL139),_xlfn.XLOOKUP(AD126,Z140:AL140,Z141:AL141)),_xlpm.v*AC126*IF(ISBLANK(Z126),1,Z126)),0)</f>
        <v>0</v>
      </c>
      <c r="AJ126" s="123">
        <f>IF(OR(ISBLANK(AK102),AK102=0),0,Z126*AK100*AE126/AK102)</f>
        <v>0</v>
      </c>
      <c r="AK126" s="116">
        <f>IF(OR(ISBLANK(AK102),AK102=0),0,AI126*AE126*AK100/AK102)</f>
        <v>0</v>
      </c>
      <c r="AL126" s="124" t="str">
        <f>_xlfn.LET(_xlpm.unite,SUBSTITUTE(TRIM(AD126)," (s)",""),_xlpm.val,AK126,_xlpm.estVol,COUNTIF(AF138:AL138,_xlpm.unite)+COUNTIF(AF140:AL140,_xlpm.unite)&gt;0,_xlpm.estPoids,COUNTIF(Z138:AE138,_xlpm.unite)+COUNTIF(Z140:AE140,_xlpm.unite)&gt;0,IF(_xlpm.estVol,IF(ROUND(_xlpm.val,3)&gt;=1,ROUND(_xlpm.val,3)&amp;"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26" s="120" t="str">
        <f t="shared" si="31"/>
        <v>►</v>
      </c>
      <c r="AO126" s="34" t="str">
        <f>AO103</f>
        <v>N NOMBRE DE SU RECETA | pegue esto — FAMILIA| Autor &gt; USTED</v>
      </c>
      <c r="AP126" s="35">
        <f>AP103</f>
        <v>0.6</v>
      </c>
      <c r="AQ126" s="34" t="str">
        <f>AQ103</f>
        <v>kg</v>
      </c>
      <c r="AR126" s="36" t="str">
        <f>AR103</f>
        <v>Receta madre ► Ballotina de pintada</v>
      </c>
      <c r="AS126" s="105"/>
      <c r="AT126" s="125"/>
      <c r="AU126" s="107" t="str">
        <f t="shared" si="28"/>
        <v/>
      </c>
      <c r="AV126" s="108"/>
      <c r="AW126" s="146"/>
      <c r="AX126" s="148">
        <v>1</v>
      </c>
      <c r="AY126" s="1102"/>
      <c r="AZ126" s="112">
        <f>IF(BB137=0,0,(BB126/BB137)*BA106*1000)</f>
        <v>0</v>
      </c>
      <c r="BA126" s="122">
        <f>IF(BB137=0, 0, (AS126*AX126)/(BB137*BA106))</f>
        <v>0</v>
      </c>
      <c r="BB126" s="114">
        <f>IFERROR(_xlfn.LET(_xlpm.v,IFERROR(_xlfn.XLOOKUP(AW126,AS138:BE138,AS139:BE139),_xlfn.XLOOKUP(AW126,AS140:BE140,AS141:BE141)),_xlpm.v*AV126*IF(ISBLANK(AS126),1,AS126)),0)</f>
        <v>0</v>
      </c>
      <c r="BC126" s="123">
        <f>IF(OR(ISBLANK(BD102),BD102=0),0,AS126*BD100*AX126/BD102)</f>
        <v>0</v>
      </c>
      <c r="BD126" s="116">
        <f>IF(OR(ISBLANK(BD102),BD102=0),0,BB126*AX126*BD100/BD102)</f>
        <v>0</v>
      </c>
      <c r="BE126" s="124" t="str">
        <f>_xlfn.LET(_xlpm.unite,SUBSTITUTE(TRIM(AW126)," (s)",""),_xlpm.val,BD126,_xlpm.estVol,COUNTIF(AY138:BE138,_xlpm.unite)+COUNTIF(AY140:BE140,_xlpm.unite)&gt;0,_xlpm.estPoids,COUNTIF(AS138:AX138,_xlpm.unite)+COUNTIF(AS140:AX140,_xlpm.unite)&gt;0,IF(_xlpm.estVol,IF(ROUND(_xlpm.val,3)&gt;=1,ROUND(_xlpm.val,3)&amp;"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26" s="1859"/>
      <c r="BH126" s="171" t="s">
        <v>420</v>
      </c>
      <c r="BI126" s="466"/>
      <c r="BJ126" s="52"/>
      <c r="BK126" s="52"/>
      <c r="BL126" s="52"/>
      <c r="BM126" s="53"/>
      <c r="BO126" s="1859"/>
      <c r="BP126" s="171" t="s">
        <v>421</v>
      </c>
      <c r="BQ126" s="466"/>
      <c r="BR126" s="52"/>
      <c r="BS126" s="52"/>
      <c r="BT126" s="52"/>
      <c r="BU126" s="53"/>
      <c r="BW126" s="1859"/>
      <c r="BX126" s="171" t="s">
        <v>422</v>
      </c>
      <c r="BY126" s="466"/>
      <c r="BZ126" s="52"/>
      <c r="CA126" s="52"/>
      <c r="CB126" s="52"/>
      <c r="CC126" s="53"/>
      <c r="CE126" s="3">
        <v>1</v>
      </c>
    </row>
    <row r="127" spans="2:83" ht="21" customHeight="1">
      <c r="B127" s="120" t="str">
        <f t="shared" si="29"/>
        <v>►</v>
      </c>
      <c r="C127" s="34" t="str">
        <f>C103</f>
        <v>N NOM DE VOTRE RECETTE | collez la--FAMILLE| Auteur &gt; VOUS</v>
      </c>
      <c r="D127" s="35">
        <f>D103</f>
        <v>1</v>
      </c>
      <c r="E127" s="34" t="str">
        <f>E103</f>
        <v>coupe</v>
      </c>
      <c r="F127" s="36" t="str">
        <f>F103</f>
        <v>Recette mère ► MILLE-FEUILLE meringue et chiboust pamplemousse aux fraises des bois</v>
      </c>
      <c r="G127" s="105"/>
      <c r="H127" s="125"/>
      <c r="I127" s="107" t="str">
        <f t="shared" si="26"/>
        <v/>
      </c>
      <c r="J127" s="108"/>
      <c r="K127" s="146"/>
      <c r="L127" s="148">
        <v>1</v>
      </c>
      <c r="M127" s="111"/>
      <c r="N127" s="112">
        <f>IF(P137=0,0,(P127/P137)*O106*1000)</f>
        <v>0</v>
      </c>
      <c r="O127" s="122">
        <f>IF(P137=0, 0, (G127*L127)/(P137*O106))</f>
        <v>0</v>
      </c>
      <c r="P127" s="114">
        <f>IFERROR(_xlfn.LET(_xlpm.v,IFERROR(_xlfn.XLOOKUP(K127,G138:S138,G139:S139),_xlfn.XLOOKUP(K127,G140:S140,G141:S141)),_xlpm.v*J127*IF(ISBLANK(G127),1,G127)),0)</f>
        <v>0</v>
      </c>
      <c r="Q127" s="127">
        <f>IF(OR(ISBLANK(R102),R102=0),0,G127*R100*L127/R102)</f>
        <v>0</v>
      </c>
      <c r="R127" s="116">
        <f>IF(OR(ISBLANK(R102),R102=0),0,P127*L127*R100/R102)</f>
        <v>0</v>
      </c>
      <c r="S127" s="147" t="str">
        <f>_xlfn.LET(_xlpm.unite,SUBSTITUTE(TRIM(K127)," (s)",""),_xlpm.val,R127,_xlpm.estVol,COUNTIF(M138:S138,_xlpm.unite)+COUNTIF(M140:S140,_xlpm.unite)&gt;0,_xlpm.estPoids,COUNTIF(G138:L138,_xlpm.unite)+COUNTIF(G140:L140,_xlpm.unite)&gt;0,IF(_xlpm.estVol,IF(ROUND(_xlpm.val,3)&gt;=1,ROUND(_xlpm.val,3)&amp;"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27" s="120" t="str">
        <f t="shared" si="30"/>
        <v>►</v>
      </c>
      <c r="V127" s="34" t="str">
        <f>V103</f>
        <v>N NAME OF YOUR RECIPE | paste it — FAMILY|  Author &gt; YOU</v>
      </c>
      <c r="W127" s="35">
        <f>W103</f>
        <v>0.6</v>
      </c>
      <c r="X127" s="34" t="str">
        <f>X103</f>
        <v>kg</v>
      </c>
      <c r="Y127" s="36" t="str">
        <f>Y103</f>
        <v>Master recipe ► Guinea fowl ballotine</v>
      </c>
      <c r="Z127" s="105"/>
      <c r="AA127" s="125"/>
      <c r="AB127" s="107" t="str">
        <f t="shared" si="27"/>
        <v/>
      </c>
      <c r="AC127" s="108"/>
      <c r="AD127" s="146"/>
      <c r="AE127" s="148">
        <v>1</v>
      </c>
      <c r="AF127" s="1102"/>
      <c r="AG127" s="112">
        <f>IF(AI137=0,0,(AI127/AI137)*AH106*1000)</f>
        <v>0</v>
      </c>
      <c r="AH127" s="122">
        <f>IF(AI137=0, 0, (Z127*AE127)/(AI137*AH106))</f>
        <v>0</v>
      </c>
      <c r="AI127" s="114">
        <f>IFERROR(_xlfn.LET(_xlpm.v,IFERROR(_xlfn.XLOOKUP(AD127,Z138:AL138,Z139:AL139),_xlfn.XLOOKUP(AD127,Z140:AL140,Z141:AL141)),_xlpm.v*AC127*IF(ISBLANK(Z127),1,Z127)),0)</f>
        <v>0</v>
      </c>
      <c r="AJ127" s="127">
        <f>IF(OR(ISBLANK(AK102),AK102=0),0,Z127*AK100*AE127/AK102)</f>
        <v>0</v>
      </c>
      <c r="AK127" s="116">
        <f>IF(OR(ISBLANK(AK102),AK102=0),0,AI127*AE127*AK100/AK102)</f>
        <v>0</v>
      </c>
      <c r="AL127" s="147" t="str">
        <f>_xlfn.LET(_xlpm.unite,SUBSTITUTE(TRIM(AD127)," (s)",""),_xlpm.val,AK127,_xlpm.estVol,COUNTIF(AF138:AL138,_xlpm.unite)+COUNTIF(AF140:AL140,_xlpm.unite)&gt;0,_xlpm.estPoids,COUNTIF(Z138:AE138,_xlpm.unite)+COUNTIF(Z140:AE140,_xlpm.unite)&gt;0,IF(_xlpm.estVol,IF(ROUND(_xlpm.val,3)&gt;=1,ROUND(_xlpm.val,3)&amp;"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27" s="120" t="str">
        <f t="shared" si="31"/>
        <v>►</v>
      </c>
      <c r="AO127" s="34" t="str">
        <f>AO103</f>
        <v>N NOMBRE DE SU RECETA | pegue esto — FAMILIA| Autor &gt; USTED</v>
      </c>
      <c r="AP127" s="35">
        <f>AP103</f>
        <v>0.6</v>
      </c>
      <c r="AQ127" s="34" t="str">
        <f>AQ103</f>
        <v>kg</v>
      </c>
      <c r="AR127" s="36" t="str">
        <f>AR103</f>
        <v>Receta madre ► Ballotina de pintada</v>
      </c>
      <c r="AS127" s="105"/>
      <c r="AT127" s="125"/>
      <c r="AU127" s="107" t="str">
        <f t="shared" si="28"/>
        <v/>
      </c>
      <c r="AV127" s="108"/>
      <c r="AW127" s="146"/>
      <c r="AX127" s="148">
        <v>1</v>
      </c>
      <c r="AY127" s="1102"/>
      <c r="AZ127" s="112">
        <f>IF(BB137=0,0,(BB127/BB137)*BA106*1000)</f>
        <v>0</v>
      </c>
      <c r="BA127" s="122">
        <f>IF(BB137=0, 0, (AS127*AX127)/(BB137*BA106))</f>
        <v>0</v>
      </c>
      <c r="BB127" s="114">
        <f>IFERROR(_xlfn.LET(_xlpm.v,IFERROR(_xlfn.XLOOKUP(AW127,AS138:BE138,AS139:BE139),_xlfn.XLOOKUP(AW127,AS140:BE140,AS141:BE141)),_xlpm.v*AV127*IF(ISBLANK(AS127),1,AS127)),0)</f>
        <v>0</v>
      </c>
      <c r="BC127" s="127">
        <f>IF(OR(ISBLANK(BD102),BD102=0),0,AS127*BD100*AX127/BD102)</f>
        <v>0</v>
      </c>
      <c r="BD127" s="116">
        <f>IF(OR(ISBLANK(BD102),BD102=0),0,BB127*AX127*BD100/BD102)</f>
        <v>0</v>
      </c>
      <c r="BE127" s="147" t="str">
        <f>_xlfn.LET(_xlpm.unite,SUBSTITUTE(TRIM(AW127)," (s)",""),_xlpm.val,BD127,_xlpm.estVol,COUNTIF(AY138:BE138,_xlpm.unite)+COUNTIF(AY140:BE140,_xlpm.unite)&gt;0,_xlpm.estPoids,COUNTIF(AS138:AX138,_xlpm.unite)+COUNTIF(AS140:AX140,_xlpm.unite)&gt;0,IF(_xlpm.estVol,IF(ROUND(_xlpm.val,3)&gt;=1,ROUND(_xlpm.val,3)&amp;"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27" s="1859"/>
      <c r="BH127" s="473" t="s">
        <v>424</v>
      </c>
      <c r="BI127" s="466"/>
      <c r="BJ127" s="52"/>
      <c r="BK127" s="52"/>
      <c r="BL127" s="52"/>
      <c r="BM127" s="53"/>
      <c r="BO127" s="1859"/>
      <c r="BP127" s="473" t="s">
        <v>425</v>
      </c>
      <c r="BQ127" s="466"/>
      <c r="BR127" s="52"/>
      <c r="BS127" s="52"/>
      <c r="BT127" s="52"/>
      <c r="BU127" s="53"/>
      <c r="BW127" s="1859"/>
      <c r="BX127" s="473" t="s">
        <v>426</v>
      </c>
      <c r="BY127" s="466"/>
      <c r="BZ127" s="52"/>
      <c r="CA127" s="52"/>
      <c r="CB127" s="52"/>
      <c r="CC127" s="53"/>
      <c r="CE127" s="3">
        <v>1</v>
      </c>
    </row>
    <row r="128" spans="2:83" ht="21" customHeight="1">
      <c r="B128" s="120" t="str">
        <f t="shared" si="29"/>
        <v>►</v>
      </c>
      <c r="C128" s="34" t="str">
        <f>C103</f>
        <v>N NOM DE VOTRE RECETTE | collez la--FAMILLE| Auteur &gt; VOUS</v>
      </c>
      <c r="D128" s="35">
        <f>D103</f>
        <v>1</v>
      </c>
      <c r="E128" s="34" t="str">
        <f>E103</f>
        <v>coupe</v>
      </c>
      <c r="F128" s="36" t="str">
        <f>F103</f>
        <v>Recette mère ► MILLE-FEUILLE meringue et chiboust pamplemousse aux fraises des bois</v>
      </c>
      <c r="G128" s="105"/>
      <c r="H128" s="125"/>
      <c r="I128" s="107" t="str">
        <f t="shared" si="26"/>
        <v/>
      </c>
      <c r="J128" s="108"/>
      <c r="K128" s="146"/>
      <c r="L128" s="148">
        <v>1</v>
      </c>
      <c r="M128" s="111"/>
      <c r="N128" s="112">
        <f>IF(P137=0,0,(P128/P137)*O106*1000)</f>
        <v>0</v>
      </c>
      <c r="O128" s="122">
        <f>IF(P137=0, 0, (G128*L128)/(P137*O106))</f>
        <v>0</v>
      </c>
      <c r="P128" s="114">
        <f>IFERROR(_xlfn.LET(_xlpm.v,IFERROR(_xlfn.XLOOKUP(K128,G138:S138,G139:S139),_xlfn.XLOOKUP(K128,G140:S140,G141:S141)),_xlpm.v*J128*IF(ISBLANK(G128),1,G128)),0)</f>
        <v>0</v>
      </c>
      <c r="Q128" s="123">
        <f>IF(OR(ISBLANK(R102),R102=0),0,G128*R100*L128/R102)</f>
        <v>0</v>
      </c>
      <c r="R128" s="116">
        <f>IF(OR(ISBLANK(R102),R102=0),0,P128*L128*R100/R102)</f>
        <v>0</v>
      </c>
      <c r="S128" s="124" t="str">
        <f>_xlfn.LET(_xlpm.unite,SUBSTITUTE(TRIM(K128)," (s)",""),_xlpm.val,R128,_xlpm.estVol,COUNTIF(M138:S138,_xlpm.unite)+COUNTIF(M140:S140,_xlpm.unite)&gt;0,_xlpm.estPoids,COUNTIF(G138:L138,_xlpm.unite)+COUNTIF(G140:L140,_xlpm.unite)&gt;0,IF(_xlpm.estVol,IF(ROUND(_xlpm.val,3)&gt;=1,ROUND(_xlpm.val,3)&amp;"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28" s="120" t="str">
        <f t="shared" si="30"/>
        <v>►</v>
      </c>
      <c r="V128" s="34" t="str">
        <f>V103</f>
        <v>N NAME OF YOUR RECIPE | paste it — FAMILY|  Author &gt; YOU</v>
      </c>
      <c r="W128" s="35">
        <f>W103</f>
        <v>0.6</v>
      </c>
      <c r="X128" s="34" t="str">
        <f>X103</f>
        <v>kg</v>
      </c>
      <c r="Y128" s="36" t="str">
        <f>Y103</f>
        <v>Master recipe ► Guinea fowl ballotine</v>
      </c>
      <c r="Z128" s="105"/>
      <c r="AA128" s="125"/>
      <c r="AB128" s="107" t="str">
        <f t="shared" si="27"/>
        <v/>
      </c>
      <c r="AC128" s="108"/>
      <c r="AD128" s="146"/>
      <c r="AE128" s="148">
        <v>1</v>
      </c>
      <c r="AF128" s="1102"/>
      <c r="AG128" s="112">
        <f>IF(AI137=0,0,(AI128/AI137)*AH106*1000)</f>
        <v>0</v>
      </c>
      <c r="AH128" s="122">
        <f>IF(AI137=0, 0, (Z128*AE128)/(AI137*AH106))</f>
        <v>0</v>
      </c>
      <c r="AI128" s="114">
        <f>IFERROR(_xlfn.LET(_xlpm.v,IFERROR(_xlfn.XLOOKUP(AD128,Z138:AL138,Z139:AL139),_xlfn.XLOOKUP(AD128,Z140:AL140,Z141:AL141)),_xlpm.v*AC128*IF(ISBLANK(Z128),1,Z128)),0)</f>
        <v>0</v>
      </c>
      <c r="AJ128" s="123">
        <f>IF(OR(ISBLANK(AK102),AK102=0),0,Z128*AK100*AE128/AK102)</f>
        <v>0</v>
      </c>
      <c r="AK128" s="116">
        <f>IF(OR(ISBLANK(AK102),AK102=0),0,AI128*AE128*AK100/AK102)</f>
        <v>0</v>
      </c>
      <c r="AL128" s="124" t="str">
        <f>_xlfn.LET(_xlpm.unite,SUBSTITUTE(TRIM(AD128)," (s)",""),_xlpm.val,AK128,_xlpm.estVol,COUNTIF(AF138:AL138,_xlpm.unite)+COUNTIF(AF140:AL140,_xlpm.unite)&gt;0,_xlpm.estPoids,COUNTIF(Z138:AE138,_xlpm.unite)+COUNTIF(Z140:AE140,_xlpm.unite)&gt;0,IF(_xlpm.estVol,IF(ROUND(_xlpm.val,3)&gt;=1,ROUND(_xlpm.val,3)&amp;"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28" s="120" t="str">
        <f t="shared" si="31"/>
        <v>►</v>
      </c>
      <c r="AO128" s="34" t="str">
        <f>AO103</f>
        <v>N NOMBRE DE SU RECETA | pegue esto — FAMILIA| Autor &gt; USTED</v>
      </c>
      <c r="AP128" s="35">
        <f>AP103</f>
        <v>0.6</v>
      </c>
      <c r="AQ128" s="34" t="str">
        <f>AQ103</f>
        <v>kg</v>
      </c>
      <c r="AR128" s="36" t="str">
        <f>AR103</f>
        <v>Receta madre ► Ballotina de pintada</v>
      </c>
      <c r="AS128" s="105"/>
      <c r="AT128" s="125"/>
      <c r="AU128" s="107" t="str">
        <f t="shared" si="28"/>
        <v/>
      </c>
      <c r="AV128" s="108"/>
      <c r="AW128" s="146"/>
      <c r="AX128" s="148">
        <v>1</v>
      </c>
      <c r="AY128" s="1102"/>
      <c r="AZ128" s="112">
        <f>IF(BB137=0,0,(BB128/BB137)*BA106*1000)</f>
        <v>0</v>
      </c>
      <c r="BA128" s="122">
        <f>IF(BB137=0, 0, (AS128*AX128)/(BB137*BA106))</f>
        <v>0</v>
      </c>
      <c r="BB128" s="114">
        <f>IFERROR(_xlfn.LET(_xlpm.v,IFERROR(_xlfn.XLOOKUP(AW128,AS138:BE138,AS139:BE139),_xlfn.XLOOKUP(AW128,AS140:BE140,AS141:BE141)),_xlpm.v*AV128*IF(ISBLANK(AS128),1,AS128)),0)</f>
        <v>0</v>
      </c>
      <c r="BC128" s="123">
        <f>IF(OR(ISBLANK(BD102),BD102=0),0,AS128*BD100*AX128/BD102)</f>
        <v>0</v>
      </c>
      <c r="BD128" s="116">
        <f>IF(OR(ISBLANK(BD102),BD102=0),0,BB128*AX128*BD100/BD102)</f>
        <v>0</v>
      </c>
      <c r="BE128" s="124" t="str">
        <f>_xlfn.LET(_xlpm.unite,SUBSTITUTE(TRIM(AW128)," (s)",""),_xlpm.val,BD128,_xlpm.estVol,COUNTIF(AY138:BE138,_xlpm.unite)+COUNTIF(AY140:BE140,_xlpm.unite)&gt;0,_xlpm.estPoids,COUNTIF(AS138:AX138,_xlpm.unite)+COUNTIF(AS140:AX140,_xlpm.unite)&gt;0,IF(_xlpm.estVol,IF(ROUND(_xlpm.val,3)&gt;=1,ROUND(_xlpm.val,3)&amp;"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28" s="1859"/>
      <c r="BH128" s="465" t="s">
        <v>428</v>
      </c>
      <c r="BI128" s="474"/>
      <c r="BJ128" s="52"/>
      <c r="BK128" s="52"/>
      <c r="BL128" s="52"/>
      <c r="BM128" s="53"/>
      <c r="BO128" s="1859"/>
      <c r="BP128" s="465" t="s">
        <v>429</v>
      </c>
      <c r="BQ128" s="474"/>
      <c r="BR128" s="52"/>
      <c r="BS128" s="52"/>
      <c r="BT128" s="52"/>
      <c r="BU128" s="53"/>
      <c r="BW128" s="1859"/>
      <c r="BX128" s="465" t="s">
        <v>430</v>
      </c>
      <c r="BY128" s="474"/>
      <c r="BZ128" s="52"/>
      <c r="CA128" s="52"/>
      <c r="CB128" s="52"/>
      <c r="CC128" s="53"/>
      <c r="CE128" s="3">
        <v>1</v>
      </c>
    </row>
    <row r="129" spans="2:83" ht="21" customHeight="1">
      <c r="B129" s="120" t="str">
        <f t="shared" si="29"/>
        <v>►</v>
      </c>
      <c r="C129" s="34" t="str">
        <f>C103</f>
        <v>N NOM DE VOTRE RECETTE | collez la--FAMILLE| Auteur &gt; VOUS</v>
      </c>
      <c r="D129" s="35">
        <f>D103</f>
        <v>1</v>
      </c>
      <c r="E129" s="34" t="str">
        <f>E103</f>
        <v>coupe</v>
      </c>
      <c r="F129" s="36" t="str">
        <f>F103</f>
        <v>Recette mère ► MILLE-FEUILLE meringue et chiboust pamplemousse aux fraises des bois</v>
      </c>
      <c r="G129" s="105"/>
      <c r="H129" s="125"/>
      <c r="I129" s="107" t="str">
        <f t="shared" si="26"/>
        <v/>
      </c>
      <c r="J129" s="108"/>
      <c r="K129" s="146"/>
      <c r="L129" s="148">
        <v>1</v>
      </c>
      <c r="M129" s="111"/>
      <c r="N129" s="112">
        <f>IF(P137=0,0,(P129/P137)*O106*1000)</f>
        <v>0</v>
      </c>
      <c r="O129" s="122">
        <f>IF(P137=0, 0, (G129*L129)/(P137*O106))</f>
        <v>0</v>
      </c>
      <c r="P129" s="114">
        <f>IFERROR(_xlfn.LET(_xlpm.v,IFERROR(_xlfn.XLOOKUP(K129,G138:S138,G139:S139),_xlfn.XLOOKUP(K129,G140:S140,G141:S141)),_xlpm.v*J129*IF(ISBLANK(G129),1,G129)),0)</f>
        <v>0</v>
      </c>
      <c r="Q129" s="127">
        <f>IF(OR(ISBLANK(R102),R102=0),0,G129*R100*L129/R102)</f>
        <v>0</v>
      </c>
      <c r="R129" s="116">
        <f>IF(OR(ISBLANK(R102),R102=0),0,P129*L129*R100/R102)</f>
        <v>0</v>
      </c>
      <c r="S129" s="147" t="str">
        <f>_xlfn.LET(_xlpm.unite,SUBSTITUTE(TRIM(K129)," (s)",""),_xlpm.val,R129,_xlpm.estVol,COUNTIF(M138:S138,_xlpm.unite)+COUNTIF(M140:S140,_xlpm.unite)&gt;0,_xlpm.estPoids,COUNTIF(G138:L138,_xlpm.unite)+COUNTIF(G140:L140,_xlpm.unite)&gt;0,IF(_xlpm.estVol,IF(ROUND(_xlpm.val,3)&gt;=1,ROUND(_xlpm.val,3)&amp;"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29" s="120" t="str">
        <f t="shared" si="30"/>
        <v>►</v>
      </c>
      <c r="V129" s="34" t="str">
        <f>V103</f>
        <v>N NAME OF YOUR RECIPE | paste it — FAMILY|  Author &gt; YOU</v>
      </c>
      <c r="W129" s="35">
        <f>W103</f>
        <v>0.6</v>
      </c>
      <c r="X129" s="34" t="str">
        <f>X103</f>
        <v>kg</v>
      </c>
      <c r="Y129" s="36" t="str">
        <f>Y103</f>
        <v>Master recipe ► Guinea fowl ballotine</v>
      </c>
      <c r="Z129" s="105"/>
      <c r="AA129" s="125"/>
      <c r="AB129" s="107" t="str">
        <f t="shared" si="27"/>
        <v/>
      </c>
      <c r="AC129" s="108"/>
      <c r="AD129" s="146"/>
      <c r="AE129" s="148">
        <v>1</v>
      </c>
      <c r="AF129" s="1102"/>
      <c r="AG129" s="112">
        <f>IF(AI137=0,0,(AI129/AI137)*AH106*1000)</f>
        <v>0</v>
      </c>
      <c r="AH129" s="122">
        <f>IF(AI137=0, 0, (Z129*AE129)/(AI137*AH106))</f>
        <v>0</v>
      </c>
      <c r="AI129" s="114">
        <f>IFERROR(_xlfn.LET(_xlpm.v,IFERROR(_xlfn.XLOOKUP(AD129,Z138:AL138,Z139:AL139),_xlfn.XLOOKUP(AD129,Z140:AL140,Z141:AL141)),_xlpm.v*AC129*IF(ISBLANK(Z129),1,Z129)),0)</f>
        <v>0</v>
      </c>
      <c r="AJ129" s="127">
        <f>IF(OR(ISBLANK(AK102),AK102=0),0,Z129*AK100*AE129/AK102)</f>
        <v>0</v>
      </c>
      <c r="AK129" s="116">
        <f>IF(OR(ISBLANK(AK102),AK102=0),0,AI129*AE129*AK100/AK102)</f>
        <v>0</v>
      </c>
      <c r="AL129" s="147" t="str">
        <f>_xlfn.LET(_xlpm.unite,SUBSTITUTE(TRIM(AD129)," (s)",""),_xlpm.val,AK129,_xlpm.estVol,COUNTIF(AF138:AL138,_xlpm.unite)+COUNTIF(AF140:AL140,_xlpm.unite)&gt;0,_xlpm.estPoids,COUNTIF(Z138:AE138,_xlpm.unite)+COUNTIF(Z140:AE140,_xlpm.unite)&gt;0,IF(_xlpm.estVol,IF(ROUND(_xlpm.val,3)&gt;=1,ROUND(_xlpm.val,3)&amp;"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29" s="120" t="str">
        <f t="shared" si="31"/>
        <v>►</v>
      </c>
      <c r="AO129" s="34" t="str">
        <f>AO103</f>
        <v>N NOMBRE DE SU RECETA | pegue esto — FAMILIA| Autor &gt; USTED</v>
      </c>
      <c r="AP129" s="35">
        <f>AP103</f>
        <v>0.6</v>
      </c>
      <c r="AQ129" s="34" t="str">
        <f>AQ103</f>
        <v>kg</v>
      </c>
      <c r="AR129" s="36" t="str">
        <f>AR103</f>
        <v>Receta madre ► Ballotina de pintada</v>
      </c>
      <c r="AS129" s="105"/>
      <c r="AT129" s="125"/>
      <c r="AU129" s="107" t="str">
        <f t="shared" si="28"/>
        <v/>
      </c>
      <c r="AV129" s="108"/>
      <c r="AW129" s="146"/>
      <c r="AX129" s="148">
        <v>1</v>
      </c>
      <c r="AY129" s="1102"/>
      <c r="AZ129" s="112">
        <f>IF(BB137=0,0,(BB129/BB137)*BA106*1000)</f>
        <v>0</v>
      </c>
      <c r="BA129" s="122">
        <f>IF(BB137=0, 0, (AS129*AX129)/(BB137*BA106))</f>
        <v>0</v>
      </c>
      <c r="BB129" s="114">
        <f>IFERROR(_xlfn.LET(_xlpm.v,IFERROR(_xlfn.XLOOKUP(AW129,AS138:BE138,AS139:BE139),_xlfn.XLOOKUP(AW129,AS140:BE140,AS141:BE141)),_xlpm.v*AV129*IF(ISBLANK(AS129),1,AS129)),0)</f>
        <v>0</v>
      </c>
      <c r="BC129" s="127">
        <f>IF(OR(ISBLANK(BD102),BD102=0),0,AS129*BD100*AX129/BD102)</f>
        <v>0</v>
      </c>
      <c r="BD129" s="116">
        <f>IF(OR(ISBLANK(BD102),BD102=0),0,BB129*AX129*BD100/BD102)</f>
        <v>0</v>
      </c>
      <c r="BE129" s="147" t="str">
        <f>_xlfn.LET(_xlpm.unite,SUBSTITUTE(TRIM(AW129)," (s)",""),_xlpm.val,BD129,_xlpm.estVol,COUNTIF(AY138:BE138,_xlpm.unite)+COUNTIF(AY140:BE140,_xlpm.unite)&gt;0,_xlpm.estPoids,COUNTIF(AS138:AX138,_xlpm.unite)+COUNTIF(AS140:AX140,_xlpm.unite)&gt;0,IF(_xlpm.estVol,IF(ROUND(_xlpm.val,3)&gt;=1,ROUND(_xlpm.val,3)&amp;"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29" s="51"/>
      <c r="BH129" s="52"/>
      <c r="BI129" s="52"/>
      <c r="BJ129" s="52"/>
      <c r="BK129" s="52"/>
      <c r="BL129" s="52"/>
      <c r="BM129" s="53"/>
      <c r="BO129" s="51"/>
      <c r="BP129" s="52"/>
      <c r="BQ129" s="52"/>
      <c r="BR129" s="52"/>
      <c r="BS129" s="52"/>
      <c r="BT129" s="52"/>
      <c r="BU129" s="53"/>
      <c r="BW129" s="51"/>
      <c r="BX129" s="52"/>
      <c r="BY129" s="52"/>
      <c r="BZ129" s="52"/>
      <c r="CA129" s="52"/>
      <c r="CB129" s="52"/>
      <c r="CC129" s="53"/>
      <c r="CE129" s="3">
        <v>1</v>
      </c>
    </row>
    <row r="130" spans="2:83" ht="21" customHeight="1">
      <c r="B130" s="120" t="str">
        <f t="shared" si="29"/>
        <v>►</v>
      </c>
      <c r="C130" s="34" t="str">
        <f>C103</f>
        <v>N NOM DE VOTRE RECETTE | collez la--FAMILLE| Auteur &gt; VOUS</v>
      </c>
      <c r="D130" s="35">
        <f>D103</f>
        <v>1</v>
      </c>
      <c r="E130" s="34" t="str">
        <f>E103</f>
        <v>coupe</v>
      </c>
      <c r="F130" s="36" t="str">
        <f>F103</f>
        <v>Recette mère ► MILLE-FEUILLE meringue et chiboust pamplemousse aux fraises des bois</v>
      </c>
      <c r="G130" s="105"/>
      <c r="H130" s="125"/>
      <c r="I130" s="107" t="str">
        <f t="shared" si="26"/>
        <v/>
      </c>
      <c r="J130" s="108"/>
      <c r="K130" s="146"/>
      <c r="L130" s="148">
        <v>1</v>
      </c>
      <c r="M130" s="111"/>
      <c r="N130" s="112">
        <f>IF(P137=0,0,(P130/P137)*O106*1000)</f>
        <v>0</v>
      </c>
      <c r="O130" s="122">
        <f>IF(P137=0, 0, (G130*L130)/(P137*O106))</f>
        <v>0</v>
      </c>
      <c r="P130" s="114">
        <f>IFERROR(_xlfn.LET(_xlpm.v,IFERROR(_xlfn.XLOOKUP(K130,G138:S138,G139:S139),_xlfn.XLOOKUP(K130,G140:S140,G141:S141)),_xlpm.v*J130*IF(ISBLANK(G130),1,G130)),0)</f>
        <v>0</v>
      </c>
      <c r="Q130" s="123">
        <f>IF(OR(ISBLANK(R102),R102=0),0,G130*R100*L130/R102)</f>
        <v>0</v>
      </c>
      <c r="R130" s="116">
        <f>IF(OR(ISBLANK(R102),R102=0),0,P130*L130*R100/R102)</f>
        <v>0</v>
      </c>
      <c r="S130" s="124" t="str">
        <f>_xlfn.LET(_xlpm.unite,SUBSTITUTE(TRIM(K130)," (s)",""),_xlpm.val,R130,_xlpm.estVol,COUNTIF(M138:S138,_xlpm.unite)+COUNTIF(M140:S140,_xlpm.unite)&gt;0,_xlpm.estPoids,COUNTIF(G138:L138,_xlpm.unite)+COUNTIF(G140:L140,_xlpm.unite)&gt;0,IF(_xlpm.estVol,IF(ROUND(_xlpm.val,3)&gt;=1,ROUND(_xlpm.val,3)&amp;"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30" s="120" t="str">
        <f t="shared" si="30"/>
        <v>►</v>
      </c>
      <c r="V130" s="34" t="str">
        <f>V103</f>
        <v>N NAME OF YOUR RECIPE | paste it — FAMILY|  Author &gt; YOU</v>
      </c>
      <c r="W130" s="35">
        <f>W103</f>
        <v>0.6</v>
      </c>
      <c r="X130" s="34" t="str">
        <f>X103</f>
        <v>kg</v>
      </c>
      <c r="Y130" s="36" t="str">
        <f>Y103</f>
        <v>Master recipe ► Guinea fowl ballotine</v>
      </c>
      <c r="Z130" s="105"/>
      <c r="AA130" s="125"/>
      <c r="AB130" s="107" t="str">
        <f t="shared" si="27"/>
        <v/>
      </c>
      <c r="AC130" s="108"/>
      <c r="AD130" s="146"/>
      <c r="AE130" s="148">
        <v>1</v>
      </c>
      <c r="AF130" s="1102"/>
      <c r="AG130" s="112">
        <f>IF(AI137=0,0,(AI130/AI137)*AH106*1000)</f>
        <v>0</v>
      </c>
      <c r="AH130" s="122">
        <f>IF(AI137=0, 0, (Z130*AE130)/(AI137*AH106))</f>
        <v>0</v>
      </c>
      <c r="AI130" s="114">
        <f>IFERROR(_xlfn.LET(_xlpm.v,IFERROR(_xlfn.XLOOKUP(AD130,Z138:AL138,Z139:AL139),_xlfn.XLOOKUP(AD130,Z140:AL140,Z141:AL141)),_xlpm.v*AC130*IF(ISBLANK(Z130),1,Z130)),0)</f>
        <v>0</v>
      </c>
      <c r="AJ130" s="123">
        <f>IF(OR(ISBLANK(AK102),AK102=0),0,Z130*AK100*AE130/AK102)</f>
        <v>0</v>
      </c>
      <c r="AK130" s="116">
        <f>IF(OR(ISBLANK(AK102),AK102=0),0,AI130*AE130*AK100/AK102)</f>
        <v>0</v>
      </c>
      <c r="AL130" s="124" t="str">
        <f>_xlfn.LET(_xlpm.unite,SUBSTITUTE(TRIM(AD130)," (s)",""),_xlpm.val,AK130,_xlpm.estVol,COUNTIF(AF138:AL138,_xlpm.unite)+COUNTIF(AF140:AL140,_xlpm.unite)&gt;0,_xlpm.estPoids,COUNTIF(Z138:AE138,_xlpm.unite)+COUNTIF(Z140:AE140,_xlpm.unite)&gt;0,IF(_xlpm.estVol,IF(ROUND(_xlpm.val,3)&gt;=1,ROUND(_xlpm.val,3)&amp;"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30" s="120" t="str">
        <f t="shared" si="31"/>
        <v>►</v>
      </c>
      <c r="AO130" s="34" t="str">
        <f>AO103</f>
        <v>N NOMBRE DE SU RECETA | pegue esto — FAMILIA| Autor &gt; USTED</v>
      </c>
      <c r="AP130" s="35">
        <f>AP103</f>
        <v>0.6</v>
      </c>
      <c r="AQ130" s="34" t="str">
        <f>AQ103</f>
        <v>kg</v>
      </c>
      <c r="AR130" s="36" t="str">
        <f>AR103</f>
        <v>Receta madre ► Ballotina de pintada</v>
      </c>
      <c r="AS130" s="105"/>
      <c r="AT130" s="125"/>
      <c r="AU130" s="107" t="str">
        <f t="shared" si="28"/>
        <v/>
      </c>
      <c r="AV130" s="108"/>
      <c r="AW130" s="146"/>
      <c r="AX130" s="148">
        <v>1</v>
      </c>
      <c r="AY130" s="1102"/>
      <c r="AZ130" s="112">
        <f>IF(BB137=0,0,(BB130/BB137)*BA106*1000)</f>
        <v>0</v>
      </c>
      <c r="BA130" s="122">
        <f>IF(BB137=0, 0, (AS130*AX130)/(BB137*BA106))</f>
        <v>0</v>
      </c>
      <c r="BB130" s="114">
        <f>IFERROR(_xlfn.LET(_xlpm.v,IFERROR(_xlfn.XLOOKUP(AW130,AS138:BE138,AS139:BE139),_xlfn.XLOOKUP(AW130,AS140:BE140,AS141:BE141)),_xlpm.v*AV130*IF(ISBLANK(AS130),1,AS130)),0)</f>
        <v>0</v>
      </c>
      <c r="BC130" s="123">
        <f>IF(OR(ISBLANK(BD102),BD102=0),0,AS130*BD100*AX130/BD102)</f>
        <v>0</v>
      </c>
      <c r="BD130" s="116">
        <f>IF(OR(ISBLANK(BD102),BD102=0),0,BB130*AX130*BD100/BD102)</f>
        <v>0</v>
      </c>
      <c r="BE130" s="124" t="str">
        <f>_xlfn.LET(_xlpm.unite,SUBSTITUTE(TRIM(AW130)," (s)",""),_xlpm.val,BD130,_xlpm.estVol,COUNTIF(AY138:BE138,_xlpm.unite)+COUNTIF(AY140:BE140,_xlpm.unite)&gt;0,_xlpm.estPoids,COUNTIF(AS138:AX138,_xlpm.unite)+COUNTIF(AS140:AX140,_xlpm.unite)&gt;0,IF(_xlpm.estVol,IF(ROUND(_xlpm.val,3)&gt;=1,ROUND(_xlpm.val,3)&amp;"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30" s="51"/>
      <c r="BH130" s="52"/>
      <c r="BI130" s="52"/>
      <c r="BJ130" s="52"/>
      <c r="BK130" s="52"/>
      <c r="BL130" s="52"/>
      <c r="BM130" s="53"/>
      <c r="BO130" s="51"/>
      <c r="BP130" s="52"/>
      <c r="BQ130" s="52"/>
      <c r="BR130" s="52"/>
      <c r="BS130" s="52"/>
      <c r="BT130" s="52"/>
      <c r="BU130" s="53"/>
      <c r="BW130" s="51"/>
      <c r="BX130" s="52"/>
      <c r="BY130" s="52"/>
      <c r="BZ130" s="52"/>
      <c r="CA130" s="52"/>
      <c r="CB130" s="52"/>
      <c r="CC130" s="53"/>
      <c r="CE130" s="3">
        <v>1</v>
      </c>
    </row>
    <row r="131" spans="2:83" ht="21" customHeight="1">
      <c r="B131" s="120" t="str">
        <f t="shared" si="29"/>
        <v>►</v>
      </c>
      <c r="C131" s="34" t="str">
        <f>C103</f>
        <v>N NOM DE VOTRE RECETTE | collez la--FAMILLE| Auteur &gt; VOUS</v>
      </c>
      <c r="D131" s="35">
        <f>D103</f>
        <v>1</v>
      </c>
      <c r="E131" s="34" t="str">
        <f>E103</f>
        <v>coupe</v>
      </c>
      <c r="F131" s="36" t="str">
        <f>F103</f>
        <v>Recette mère ► MILLE-FEUILLE meringue et chiboust pamplemousse aux fraises des bois</v>
      </c>
      <c r="G131" s="105"/>
      <c r="H131" s="125"/>
      <c r="I131" s="107" t="str">
        <f t="shared" si="26"/>
        <v/>
      </c>
      <c r="J131" s="108"/>
      <c r="K131" s="146"/>
      <c r="L131" s="148">
        <v>1</v>
      </c>
      <c r="M131" s="111"/>
      <c r="N131" s="112">
        <f>IF(P137=0,0,(P131/P137)*O106*1000)</f>
        <v>0</v>
      </c>
      <c r="O131" s="122">
        <f>IF(P137=0, 0, (G131*L131)/(P137*O106))</f>
        <v>0</v>
      </c>
      <c r="P131" s="114">
        <f>IFERROR(_xlfn.LET(_xlpm.v,IFERROR(_xlfn.XLOOKUP(K131,G138:S138,G139:S139),_xlfn.XLOOKUP(K131,G140:S140,G141:S141)),_xlpm.v*J131*IF(ISBLANK(G131),1,G131)),0)</f>
        <v>0</v>
      </c>
      <c r="Q131" s="127">
        <f>IF(OR(ISBLANK(R102),R102=0),0,G131*R100*L131/R102)</f>
        <v>0</v>
      </c>
      <c r="R131" s="116">
        <f>IF(OR(ISBLANK(R102),R102=0),0,P131*L131*R100/R102)</f>
        <v>0</v>
      </c>
      <c r="S131" s="147" t="str">
        <f>_xlfn.LET(_xlpm.unite,SUBSTITUTE(TRIM(K131)," (s)",""),_xlpm.val,R131,_xlpm.estVol,COUNTIF(M138:S138,_xlpm.unite)+COUNTIF(M140:S140,_xlpm.unite)&gt;0,_xlpm.estPoids,COUNTIF(G138:L138,_xlpm.unite)+COUNTIF(G140:L140,_xlpm.unite)&gt;0,IF(_xlpm.estVol,IF(ROUND(_xlpm.val,3)&gt;=1,ROUND(_xlpm.val,3)&amp;"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31" s="120" t="str">
        <f t="shared" si="30"/>
        <v>►</v>
      </c>
      <c r="V131" s="34" t="str">
        <f>V103</f>
        <v>N NAME OF YOUR RECIPE | paste it — FAMILY|  Author &gt; YOU</v>
      </c>
      <c r="W131" s="35">
        <f>W103</f>
        <v>0.6</v>
      </c>
      <c r="X131" s="34" t="str">
        <f>X103</f>
        <v>kg</v>
      </c>
      <c r="Y131" s="36" t="str">
        <f>Y103</f>
        <v>Master recipe ► Guinea fowl ballotine</v>
      </c>
      <c r="Z131" s="105"/>
      <c r="AA131" s="125"/>
      <c r="AB131" s="107" t="str">
        <f t="shared" si="27"/>
        <v/>
      </c>
      <c r="AC131" s="108"/>
      <c r="AD131" s="146"/>
      <c r="AE131" s="148">
        <v>1</v>
      </c>
      <c r="AF131" s="1102"/>
      <c r="AG131" s="112">
        <f>IF(AI137=0,0,(AI131/AI137)*AH106*1000)</f>
        <v>0</v>
      </c>
      <c r="AH131" s="122">
        <f>IF(AI137=0, 0, (Z131*AE131)/(AI137*AH106))</f>
        <v>0</v>
      </c>
      <c r="AI131" s="114">
        <f>IFERROR(_xlfn.LET(_xlpm.v,IFERROR(_xlfn.XLOOKUP(AD131,Z138:AL138,Z139:AL139),_xlfn.XLOOKUP(AD131,Z140:AL140,Z141:AL141)),_xlpm.v*AC131*IF(ISBLANK(Z131),1,Z131)),0)</f>
        <v>0</v>
      </c>
      <c r="AJ131" s="127">
        <f>IF(OR(ISBLANK(AK102),AK102=0),0,Z131*AK100*AE131/AK102)</f>
        <v>0</v>
      </c>
      <c r="AK131" s="116">
        <f>IF(OR(ISBLANK(AK102),AK102=0),0,AI131*AE131*AK100/AK102)</f>
        <v>0</v>
      </c>
      <c r="AL131" s="147" t="str">
        <f>_xlfn.LET(_xlpm.unite,SUBSTITUTE(TRIM(AD131)," (s)",""),_xlpm.val,AK131,_xlpm.estVol,COUNTIF(AF138:AL138,_xlpm.unite)+COUNTIF(AF140:AL140,_xlpm.unite)&gt;0,_xlpm.estPoids,COUNTIF(Z138:AE138,_xlpm.unite)+COUNTIF(Z140:AE140,_xlpm.unite)&gt;0,IF(_xlpm.estVol,IF(ROUND(_xlpm.val,3)&gt;=1,ROUND(_xlpm.val,3)&amp;"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31" s="120" t="str">
        <f t="shared" si="31"/>
        <v>►</v>
      </c>
      <c r="AO131" s="34" t="str">
        <f>AO103</f>
        <v>N NOMBRE DE SU RECETA | pegue esto — FAMILIA| Autor &gt; USTED</v>
      </c>
      <c r="AP131" s="35">
        <f>AP103</f>
        <v>0.6</v>
      </c>
      <c r="AQ131" s="34" t="str">
        <f>AQ103</f>
        <v>kg</v>
      </c>
      <c r="AR131" s="36" t="str">
        <f>AR103</f>
        <v>Receta madre ► Ballotina de pintada</v>
      </c>
      <c r="AS131" s="105"/>
      <c r="AT131" s="125"/>
      <c r="AU131" s="107" t="str">
        <f t="shared" si="28"/>
        <v/>
      </c>
      <c r="AV131" s="108"/>
      <c r="AW131" s="146"/>
      <c r="AX131" s="148">
        <v>1</v>
      </c>
      <c r="AY131" s="1102"/>
      <c r="AZ131" s="112">
        <f>IF(BB137=0,0,(BB131/BB137)*BA106*1000)</f>
        <v>0</v>
      </c>
      <c r="BA131" s="122">
        <f>IF(BB137=0, 0, (AS131*AX131)/(BB137*BA106))</f>
        <v>0</v>
      </c>
      <c r="BB131" s="114">
        <f>IFERROR(_xlfn.LET(_xlpm.v,IFERROR(_xlfn.XLOOKUP(AW131,AS138:BE138,AS139:BE139),_xlfn.XLOOKUP(AW131,AS140:BE140,AS141:BE141)),_xlpm.v*AV131*IF(ISBLANK(AS131),1,AS131)),0)</f>
        <v>0</v>
      </c>
      <c r="BC131" s="127">
        <f>IF(OR(ISBLANK(BD102),BD102=0),0,AS131*BD100*AX131/BD102)</f>
        <v>0</v>
      </c>
      <c r="BD131" s="116">
        <f>IF(OR(ISBLANK(BD102),BD102=0),0,BB131*AX131*BD100/BD102)</f>
        <v>0</v>
      </c>
      <c r="BE131" s="147" t="str">
        <f>_xlfn.LET(_xlpm.unite,SUBSTITUTE(TRIM(AW131)," (s)",""),_xlpm.val,BD131,_xlpm.estVol,COUNTIF(AY138:BE138,_xlpm.unite)+COUNTIF(AY140:BE140,_xlpm.unite)&gt;0,_xlpm.estPoids,COUNTIF(AS138:AX138,_xlpm.unite)+COUNTIF(AS140:AX140,_xlpm.unite)&gt;0,IF(_xlpm.estVol,IF(ROUND(_xlpm.val,3)&gt;=1,ROUND(_xlpm.val,3)&amp;"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31" s="51"/>
      <c r="BH131" s="52"/>
      <c r="BI131" s="52"/>
      <c r="BJ131" s="52"/>
      <c r="BK131" s="52"/>
      <c r="BL131" s="52"/>
      <c r="BM131" s="53"/>
      <c r="BO131" s="51"/>
      <c r="BP131" s="52"/>
      <c r="BQ131" s="52"/>
      <c r="BR131" s="52"/>
      <c r="BS131" s="52"/>
      <c r="BT131" s="52"/>
      <c r="BU131" s="53"/>
      <c r="BW131" s="51"/>
      <c r="BX131" s="52"/>
      <c r="BY131" s="52"/>
      <c r="BZ131" s="52"/>
      <c r="CA131" s="52"/>
      <c r="CB131" s="52"/>
      <c r="CC131" s="53"/>
      <c r="CE131" s="3">
        <v>1</v>
      </c>
    </row>
    <row r="132" spans="2:83" ht="21" customHeight="1">
      <c r="B132" s="120" t="str">
        <f t="shared" si="29"/>
        <v>►</v>
      </c>
      <c r="C132" s="34" t="str">
        <f>C103</f>
        <v>N NOM DE VOTRE RECETTE | collez la--FAMILLE| Auteur &gt; VOUS</v>
      </c>
      <c r="D132" s="35">
        <f>D103</f>
        <v>1</v>
      </c>
      <c r="E132" s="34" t="str">
        <f>E103</f>
        <v>coupe</v>
      </c>
      <c r="F132" s="36" t="str">
        <f>F103</f>
        <v>Recette mère ► MILLE-FEUILLE meringue et chiboust pamplemousse aux fraises des bois</v>
      </c>
      <c r="G132" s="105"/>
      <c r="H132" s="125"/>
      <c r="I132" s="107" t="str">
        <f t="shared" si="26"/>
        <v/>
      </c>
      <c r="J132" s="108"/>
      <c r="K132" s="146"/>
      <c r="L132" s="148">
        <v>1</v>
      </c>
      <c r="M132" s="111"/>
      <c r="N132" s="112">
        <f>IF(P137=0,0,(P132/P137)*O106*1000)</f>
        <v>0</v>
      </c>
      <c r="O132" s="122">
        <f>IF(P137=0, 0, (G132*L132)/(P137*O106))</f>
        <v>0</v>
      </c>
      <c r="P132" s="114">
        <f>IFERROR(_xlfn.LET(_xlpm.v,IFERROR(_xlfn.XLOOKUP(K132,G138:S138,G139:S139),_xlfn.XLOOKUP(K132,G140:S140,G141:S141)),_xlpm.v*J132*IF(ISBLANK(G132),1,G132)),0)</f>
        <v>0</v>
      </c>
      <c r="Q132" s="123">
        <f>IF(OR(ISBLANK(R102),R102=0),0,G132*R100*L132/R102)</f>
        <v>0</v>
      </c>
      <c r="R132" s="116">
        <f>IF(OR(ISBLANK(R102),R102=0),0,P132*L132*R100/R102)</f>
        <v>0</v>
      </c>
      <c r="S132" s="124" t="str">
        <f>_xlfn.LET(_xlpm.unite,SUBSTITUTE(TRIM(K132)," (s)",""),_xlpm.val,R132,_xlpm.estVol,COUNTIF(M138:S138,_xlpm.unite)+COUNTIF(M140:S140,_xlpm.unite)&gt;0,_xlpm.estPoids,COUNTIF(G138:L138,_xlpm.unite)+COUNTIF(G140:L140,_xlpm.unite)&gt;0,IF(_xlpm.estVol,IF(ROUND(_xlpm.val,3)&gt;=1,ROUND(_xlpm.val,3)&amp;"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32" s="120" t="str">
        <f t="shared" si="30"/>
        <v>►</v>
      </c>
      <c r="V132" s="34" t="str">
        <f>V103</f>
        <v>N NAME OF YOUR RECIPE | paste it — FAMILY|  Author &gt; YOU</v>
      </c>
      <c r="W132" s="35">
        <f>W103</f>
        <v>0.6</v>
      </c>
      <c r="X132" s="34" t="str">
        <f>X103</f>
        <v>kg</v>
      </c>
      <c r="Y132" s="36" t="str">
        <f>Y103</f>
        <v>Master recipe ► Guinea fowl ballotine</v>
      </c>
      <c r="Z132" s="105"/>
      <c r="AA132" s="125"/>
      <c r="AB132" s="107" t="str">
        <f t="shared" si="27"/>
        <v/>
      </c>
      <c r="AC132" s="108"/>
      <c r="AD132" s="146"/>
      <c r="AE132" s="148">
        <v>1</v>
      </c>
      <c r="AF132" s="1102"/>
      <c r="AG132" s="112">
        <f>IF(AI137=0,0,(AI132/AI137)*AH106*1000)</f>
        <v>0</v>
      </c>
      <c r="AH132" s="122">
        <f>IF(AI137=0, 0, (Z132*AE132)/(AI137*AH106))</f>
        <v>0</v>
      </c>
      <c r="AI132" s="114">
        <f>IFERROR(_xlfn.LET(_xlpm.v,IFERROR(_xlfn.XLOOKUP(AD132,Z138:AL138,Z139:AL139),_xlfn.XLOOKUP(AD132,Z140:AL140,Z141:AL141)),_xlpm.v*AC132*IF(ISBLANK(Z132),1,Z132)),0)</f>
        <v>0</v>
      </c>
      <c r="AJ132" s="123">
        <f>IF(OR(ISBLANK(AK102),AK102=0),0,Z132*AK100*AE132/AK102)</f>
        <v>0</v>
      </c>
      <c r="AK132" s="116">
        <f>IF(OR(ISBLANK(AK102),AK102=0),0,AI132*AE132*AK100/AK102)</f>
        <v>0</v>
      </c>
      <c r="AL132" s="124" t="str">
        <f>_xlfn.LET(_xlpm.unite,SUBSTITUTE(TRIM(AD132)," (s)",""),_xlpm.val,AK132,_xlpm.estVol,COUNTIF(AF138:AL138,_xlpm.unite)+COUNTIF(AF140:AL140,_xlpm.unite)&gt;0,_xlpm.estPoids,COUNTIF(Z138:AE138,_xlpm.unite)+COUNTIF(Z140:AE140,_xlpm.unite)&gt;0,IF(_xlpm.estVol,IF(ROUND(_xlpm.val,3)&gt;=1,ROUND(_xlpm.val,3)&amp;"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32" s="120" t="str">
        <f t="shared" si="31"/>
        <v>►</v>
      </c>
      <c r="AO132" s="34" t="str">
        <f>AO103</f>
        <v>N NOMBRE DE SU RECETA | pegue esto — FAMILIA| Autor &gt; USTED</v>
      </c>
      <c r="AP132" s="35">
        <f>AP103</f>
        <v>0.6</v>
      </c>
      <c r="AQ132" s="34" t="str">
        <f>AQ103</f>
        <v>kg</v>
      </c>
      <c r="AR132" s="36" t="str">
        <f>AR103</f>
        <v>Receta madre ► Ballotina de pintada</v>
      </c>
      <c r="AS132" s="105"/>
      <c r="AT132" s="125"/>
      <c r="AU132" s="107" t="str">
        <f t="shared" si="28"/>
        <v/>
      </c>
      <c r="AV132" s="108"/>
      <c r="AW132" s="146"/>
      <c r="AX132" s="148">
        <v>1</v>
      </c>
      <c r="AY132" s="1102"/>
      <c r="AZ132" s="112">
        <f>IF(BB137=0,0,(BB132/BB137)*BA106*1000)</f>
        <v>0</v>
      </c>
      <c r="BA132" s="122">
        <f>IF(BB137=0, 0, (AS132*AX132)/(BB137*BA106))</f>
        <v>0</v>
      </c>
      <c r="BB132" s="114">
        <f>IFERROR(_xlfn.LET(_xlpm.v,IFERROR(_xlfn.XLOOKUP(AW132,AS138:BE138,AS139:BE139),_xlfn.XLOOKUP(AW132,AS140:BE140,AS141:BE141)),_xlpm.v*AV132*IF(ISBLANK(AS132),1,AS132)),0)</f>
        <v>0</v>
      </c>
      <c r="BC132" s="123">
        <f>IF(OR(ISBLANK(BD102),BD102=0),0,AS132*BD100*AX132/BD102)</f>
        <v>0</v>
      </c>
      <c r="BD132" s="116">
        <f>IF(OR(ISBLANK(BD102),BD102=0),0,BB132*AX132*BD100/BD102)</f>
        <v>0</v>
      </c>
      <c r="BE132" s="124" t="str">
        <f>_xlfn.LET(_xlpm.unite,SUBSTITUTE(TRIM(AW132)," (s)",""),_xlpm.val,BD132,_xlpm.estVol,COUNTIF(AY138:BE138,_xlpm.unite)+COUNTIF(AY140:BE140,_xlpm.unite)&gt;0,_xlpm.estPoids,COUNTIF(AS138:AX138,_xlpm.unite)+COUNTIF(AS140:AX140,_xlpm.unite)&gt;0,IF(_xlpm.estVol,IF(ROUND(_xlpm.val,3)&gt;=1,ROUND(_xlpm.val,3)&amp;"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32" s="51"/>
      <c r="BH132" s="52"/>
      <c r="BI132" s="52"/>
      <c r="BJ132" s="52"/>
      <c r="BK132" s="52"/>
      <c r="BL132" s="52"/>
      <c r="BM132" s="53"/>
      <c r="BO132" s="51"/>
      <c r="BP132" s="52"/>
      <c r="BQ132" s="52"/>
      <c r="BR132" s="52"/>
      <c r="BS132" s="52"/>
      <c r="BT132" s="52"/>
      <c r="BU132" s="53"/>
      <c r="BW132" s="51"/>
      <c r="BX132" s="52"/>
      <c r="BY132" s="52"/>
      <c r="BZ132" s="52"/>
      <c r="CA132" s="52"/>
      <c r="CB132" s="52"/>
      <c r="CC132" s="53"/>
      <c r="CE132" s="3">
        <v>1</v>
      </c>
    </row>
    <row r="133" spans="2:83" ht="21" customHeight="1">
      <c r="B133" s="120" t="str">
        <f t="shared" si="29"/>
        <v>►</v>
      </c>
      <c r="C133" s="34" t="str">
        <f>C103</f>
        <v>N NOM DE VOTRE RECETTE | collez la--FAMILLE| Auteur &gt; VOUS</v>
      </c>
      <c r="D133" s="35">
        <f>D103</f>
        <v>1</v>
      </c>
      <c r="E133" s="34" t="str">
        <f>E103</f>
        <v>coupe</v>
      </c>
      <c r="F133" s="36" t="str">
        <f>F103</f>
        <v>Recette mère ► MILLE-FEUILLE meringue et chiboust pamplemousse aux fraises des bois</v>
      </c>
      <c r="G133" s="105"/>
      <c r="H133" s="125"/>
      <c r="I133" s="107" t="str">
        <f t="shared" si="26"/>
        <v/>
      </c>
      <c r="J133" s="108"/>
      <c r="K133" s="146"/>
      <c r="L133" s="148">
        <v>1</v>
      </c>
      <c r="M133" s="111"/>
      <c r="N133" s="112">
        <f>IF(P137=0,0,(P133/P137)*O106*1000)</f>
        <v>0</v>
      </c>
      <c r="O133" s="122">
        <f>IF(P137=0, 0, (G133*L133)/(P137*O106))</f>
        <v>0</v>
      </c>
      <c r="P133" s="114">
        <f>IFERROR(_xlfn.LET(_xlpm.v,IFERROR(_xlfn.XLOOKUP(K133,G138:S138,G139:S139),_xlfn.XLOOKUP(K133,G140:S140,G141:S141)),_xlpm.v*J133*IF(ISBLANK(G133),1,G133)),0)</f>
        <v>0</v>
      </c>
      <c r="Q133" s="127">
        <f>IF(OR(ISBLANK(R102),R102=0),0,G133*R100*L133/R102)</f>
        <v>0</v>
      </c>
      <c r="R133" s="116">
        <f>IF(OR(ISBLANK(R102),R102=0),0,P133*L133*R100/R102)</f>
        <v>0</v>
      </c>
      <c r="S133" s="147" t="str">
        <f>_xlfn.LET(_xlpm.unite,SUBSTITUTE(TRIM(K133)," (s)",""),_xlpm.val,R133,_xlpm.estVol,COUNTIF(M138:S138,_xlpm.unite)+COUNTIF(M140:S140,_xlpm.unite)&gt;0,_xlpm.estPoids,COUNTIF(G138:L138,_xlpm.unite)+COUNTIF(G140:L140,_xlpm.unite)&gt;0,IF(_xlpm.estVol,IF(ROUND(_xlpm.val,3)&gt;=1,ROUND(_xlpm.val,3)&amp;"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33" s="120" t="str">
        <f t="shared" si="30"/>
        <v>►</v>
      </c>
      <c r="V133" s="34" t="str">
        <f>V103</f>
        <v>N NAME OF YOUR RECIPE | paste it — FAMILY|  Author &gt; YOU</v>
      </c>
      <c r="W133" s="35">
        <f>W103</f>
        <v>0.6</v>
      </c>
      <c r="X133" s="34" t="str">
        <f>X103</f>
        <v>kg</v>
      </c>
      <c r="Y133" s="36" t="str">
        <f>Y103</f>
        <v>Master recipe ► Guinea fowl ballotine</v>
      </c>
      <c r="Z133" s="105"/>
      <c r="AA133" s="125"/>
      <c r="AB133" s="107" t="str">
        <f t="shared" si="27"/>
        <v/>
      </c>
      <c r="AC133" s="108"/>
      <c r="AD133" s="146"/>
      <c r="AE133" s="148">
        <v>1</v>
      </c>
      <c r="AF133" s="1102"/>
      <c r="AG133" s="112">
        <f>IF(AI137=0,0,(AI133/AI137)*AH106*1000)</f>
        <v>0</v>
      </c>
      <c r="AH133" s="122">
        <f>IF(AI137=0, 0, (Z133*AE133)/(AI137*AH106))</f>
        <v>0</v>
      </c>
      <c r="AI133" s="114">
        <f>IFERROR(_xlfn.LET(_xlpm.v,IFERROR(_xlfn.XLOOKUP(AD133,Z138:AL138,Z139:AL139),_xlfn.XLOOKUP(AD133,Z140:AL140,Z141:AL141)),_xlpm.v*AC133*IF(ISBLANK(Z133),1,Z133)),0)</f>
        <v>0</v>
      </c>
      <c r="AJ133" s="127">
        <f>IF(OR(ISBLANK(AK102),AK102=0),0,Z133*AK100*AE133/AK102)</f>
        <v>0</v>
      </c>
      <c r="AK133" s="116">
        <f>IF(OR(ISBLANK(AK102),AK102=0),0,AI133*AE133*AK100/AK102)</f>
        <v>0</v>
      </c>
      <c r="AL133" s="147" t="str">
        <f>_xlfn.LET(_xlpm.unite,SUBSTITUTE(TRIM(AD133)," (s)",""),_xlpm.val,AK133,_xlpm.estVol,COUNTIF(AF138:AL138,_xlpm.unite)+COUNTIF(AF140:AL140,_xlpm.unite)&gt;0,_xlpm.estPoids,COUNTIF(Z138:AE138,_xlpm.unite)+COUNTIF(Z140:AE140,_xlpm.unite)&gt;0,IF(_xlpm.estVol,IF(ROUND(_xlpm.val,3)&gt;=1,ROUND(_xlpm.val,3)&amp;"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33" s="120" t="str">
        <f t="shared" si="31"/>
        <v>►</v>
      </c>
      <c r="AO133" s="34" t="str">
        <f>AO103</f>
        <v>N NOMBRE DE SU RECETA | pegue esto — FAMILIA| Autor &gt; USTED</v>
      </c>
      <c r="AP133" s="35">
        <f>AP103</f>
        <v>0.6</v>
      </c>
      <c r="AQ133" s="34" t="str">
        <f>AQ103</f>
        <v>kg</v>
      </c>
      <c r="AR133" s="36" t="str">
        <f>AR103</f>
        <v>Receta madre ► Ballotina de pintada</v>
      </c>
      <c r="AS133" s="105"/>
      <c r="AT133" s="125"/>
      <c r="AU133" s="107" t="str">
        <f t="shared" si="28"/>
        <v/>
      </c>
      <c r="AV133" s="108"/>
      <c r="AW133" s="146"/>
      <c r="AX133" s="148">
        <v>1</v>
      </c>
      <c r="AY133" s="1102"/>
      <c r="AZ133" s="112">
        <f>IF(BB137=0,0,(BB133/BB137)*BA106*1000)</f>
        <v>0</v>
      </c>
      <c r="BA133" s="122">
        <f>IF(BB137=0, 0, (AS133*AX133)/(BB137*BA106))</f>
        <v>0</v>
      </c>
      <c r="BB133" s="114">
        <f>IFERROR(_xlfn.LET(_xlpm.v,IFERROR(_xlfn.XLOOKUP(AW133,AS138:BE138,AS139:BE139),_xlfn.XLOOKUP(AW133,AS140:BE140,AS141:BE141)),_xlpm.v*AV133*IF(ISBLANK(AS133),1,AS133)),0)</f>
        <v>0</v>
      </c>
      <c r="BC133" s="127">
        <f>IF(OR(ISBLANK(BD102),BD102=0),0,AS133*BD100*AX133/BD102)</f>
        <v>0</v>
      </c>
      <c r="BD133" s="116">
        <f>IF(OR(ISBLANK(BD102),BD102=0),0,BB133*AX133*BD100/BD102)</f>
        <v>0</v>
      </c>
      <c r="BE133" s="147" t="str">
        <f>_xlfn.LET(_xlpm.unite,SUBSTITUTE(TRIM(AW133)," (s)",""),_xlpm.val,BD133,_xlpm.estVol,COUNTIF(AY138:BE138,_xlpm.unite)+COUNTIF(AY140:BE140,_xlpm.unite)&gt;0,_xlpm.estPoids,COUNTIF(AS138:AX138,_xlpm.unite)+COUNTIF(AS140:AX140,_xlpm.unite)&gt;0,IF(_xlpm.estVol,IF(ROUND(_xlpm.val,3)&gt;=1,ROUND(_xlpm.val,3)&amp;"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33" s="51"/>
      <c r="BH133" s="52"/>
      <c r="BI133" s="52"/>
      <c r="BJ133" s="52"/>
      <c r="BK133" s="52"/>
      <c r="BL133" s="52"/>
      <c r="BM133" s="53"/>
      <c r="BO133" s="51"/>
      <c r="BP133" s="52"/>
      <c r="BQ133" s="52"/>
      <c r="BR133" s="52"/>
      <c r="BS133" s="52"/>
      <c r="BT133" s="52"/>
      <c r="BU133" s="53"/>
      <c r="BW133" s="51"/>
      <c r="BX133" s="52"/>
      <c r="BY133" s="52"/>
      <c r="BZ133" s="52"/>
      <c r="CA133" s="52"/>
      <c r="CB133" s="52"/>
      <c r="CC133" s="53"/>
      <c r="CE133" s="3">
        <v>1</v>
      </c>
    </row>
    <row r="134" spans="2:83" ht="21" customHeight="1">
      <c r="B134" s="120" t="str">
        <f t="shared" si="29"/>
        <v>►</v>
      </c>
      <c r="C134" s="34" t="str">
        <f>C103</f>
        <v>N NOM DE VOTRE RECETTE | collez la--FAMILLE| Auteur &gt; VOUS</v>
      </c>
      <c r="D134" s="35">
        <f>D103</f>
        <v>1</v>
      </c>
      <c r="E134" s="34" t="str">
        <f>E103</f>
        <v>coupe</v>
      </c>
      <c r="F134" s="36" t="str">
        <f>F103</f>
        <v>Recette mère ► MILLE-FEUILLE meringue et chiboust pamplemousse aux fraises des bois</v>
      </c>
      <c r="G134" s="105"/>
      <c r="H134" s="125"/>
      <c r="I134" s="107" t="str">
        <f t="shared" si="26"/>
        <v/>
      </c>
      <c r="J134" s="108"/>
      <c r="K134" s="146"/>
      <c r="L134" s="148">
        <v>1</v>
      </c>
      <c r="M134" s="111"/>
      <c r="N134" s="112">
        <f>IF(P137=0,0,(P134/P137)*O106*1000)</f>
        <v>0</v>
      </c>
      <c r="O134" s="122">
        <f>IF(P137=0, 0, (G134*L134)/(P137*O106))</f>
        <v>0</v>
      </c>
      <c r="P134" s="114">
        <f>IFERROR(_xlfn.LET(_xlpm.v,IFERROR(_xlfn.XLOOKUP(K134,G138:S138,G139:S139),_xlfn.XLOOKUP(K134,G140:S140,G141:S141)),_xlpm.v*J134*IF(ISBLANK(G134),1,G134)),0)</f>
        <v>0</v>
      </c>
      <c r="Q134" s="123">
        <f>IF(OR(ISBLANK(R102),R102=0),0,G134*R100*L134/R102)</f>
        <v>0</v>
      </c>
      <c r="R134" s="116">
        <f>IF(OR(ISBLANK(R102),R102=0),0,P134*L134*R100/R102)</f>
        <v>0</v>
      </c>
      <c r="S134" s="124" t="str">
        <f>_xlfn.LET(_xlpm.unite,SUBSTITUTE(TRIM(K134)," (s)",""),_xlpm.val,R134,_xlpm.estVol,COUNTIF(M138:S138,_xlpm.unite)+COUNTIF(M140:S140,_xlpm.unite)&gt;0,_xlpm.estPoids,COUNTIF(G138:L138,_xlpm.unite)+COUNTIF(G140:L140,_xlpm.unite)&gt;0,IF(_xlpm.estVol,IF(ROUND(_xlpm.val,3)&gt;=1,ROUND(_xlpm.val,3)&amp;"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34" s="120" t="str">
        <f t="shared" si="30"/>
        <v>►</v>
      </c>
      <c r="V134" s="34" t="str">
        <f>V103</f>
        <v>N NAME OF YOUR RECIPE | paste it — FAMILY|  Author &gt; YOU</v>
      </c>
      <c r="W134" s="35">
        <f>W103</f>
        <v>0.6</v>
      </c>
      <c r="X134" s="34" t="str">
        <f>X103</f>
        <v>kg</v>
      </c>
      <c r="Y134" s="36" t="str">
        <f>Y103</f>
        <v>Master recipe ► Guinea fowl ballotine</v>
      </c>
      <c r="Z134" s="105"/>
      <c r="AA134" s="125"/>
      <c r="AB134" s="107" t="str">
        <f t="shared" si="27"/>
        <v/>
      </c>
      <c r="AC134" s="108"/>
      <c r="AD134" s="146"/>
      <c r="AE134" s="148">
        <v>1</v>
      </c>
      <c r="AF134" s="1102"/>
      <c r="AG134" s="112">
        <f>IF(AI137=0,0,(AI134/AI137)*AH106*1000)</f>
        <v>0</v>
      </c>
      <c r="AH134" s="122">
        <f>IF(AI137=0, 0, (Z134*AE134)/(AI137*AH106))</f>
        <v>0</v>
      </c>
      <c r="AI134" s="114">
        <f>IFERROR(_xlfn.LET(_xlpm.v,IFERROR(_xlfn.XLOOKUP(AD134,Z138:AL138,Z139:AL139),_xlfn.XLOOKUP(AD134,Z140:AL140,Z141:AL141)),_xlpm.v*AC134*IF(ISBLANK(Z134),1,Z134)),0)</f>
        <v>0</v>
      </c>
      <c r="AJ134" s="123">
        <f>IF(OR(ISBLANK(AK102),AK102=0),0,Z134*AK100*AE134/AK102)</f>
        <v>0</v>
      </c>
      <c r="AK134" s="116">
        <f>IF(OR(ISBLANK(AK102),AK102=0),0,AI134*AE134*AK100/AK102)</f>
        <v>0</v>
      </c>
      <c r="AL134" s="124" t="str">
        <f>_xlfn.LET(_xlpm.unite,SUBSTITUTE(TRIM(AD134)," (s)",""),_xlpm.val,AK134,_xlpm.estVol,COUNTIF(AF138:AL138,_xlpm.unite)+COUNTIF(AF140:AL140,_xlpm.unite)&gt;0,_xlpm.estPoids,COUNTIF(Z138:AE138,_xlpm.unite)+COUNTIF(Z140:AE140,_xlpm.unite)&gt;0,IF(_xlpm.estVol,IF(ROUND(_xlpm.val,3)&gt;=1,ROUND(_xlpm.val,3)&amp;"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34" s="120" t="str">
        <f t="shared" si="31"/>
        <v>►</v>
      </c>
      <c r="AO134" s="34" t="str">
        <f>AO103</f>
        <v>N NOMBRE DE SU RECETA | pegue esto — FAMILIA| Autor &gt; USTED</v>
      </c>
      <c r="AP134" s="35">
        <f>AP103</f>
        <v>0.6</v>
      </c>
      <c r="AQ134" s="34" t="str">
        <f>AQ103</f>
        <v>kg</v>
      </c>
      <c r="AR134" s="36" t="str">
        <f>AR103</f>
        <v>Receta madre ► Ballotina de pintada</v>
      </c>
      <c r="AS134" s="105"/>
      <c r="AT134" s="125"/>
      <c r="AU134" s="107" t="str">
        <f t="shared" si="28"/>
        <v/>
      </c>
      <c r="AV134" s="108"/>
      <c r="AW134" s="146"/>
      <c r="AX134" s="148">
        <v>1</v>
      </c>
      <c r="AY134" s="1102"/>
      <c r="AZ134" s="112">
        <f>IF(BB137=0,0,(BB134/BB137)*BA106*1000)</f>
        <v>0</v>
      </c>
      <c r="BA134" s="122">
        <f>IF(BB137=0, 0, (AS134*AX134)/(BB137*BA106))</f>
        <v>0</v>
      </c>
      <c r="BB134" s="114">
        <f>IFERROR(_xlfn.LET(_xlpm.v,IFERROR(_xlfn.XLOOKUP(AW134,AS138:BE138,AS139:BE139),_xlfn.XLOOKUP(AW134,AS140:BE140,AS141:BE141)),_xlpm.v*AV134*IF(ISBLANK(AS134),1,AS134)),0)</f>
        <v>0</v>
      </c>
      <c r="BC134" s="123">
        <f>IF(OR(ISBLANK(BD102),BD102=0),0,AS134*BD100*AX134/BD102)</f>
        <v>0</v>
      </c>
      <c r="BD134" s="116">
        <f>IF(OR(ISBLANK(BD102),BD102=0),0,BB134*AX134*BD100/BD102)</f>
        <v>0</v>
      </c>
      <c r="BE134" s="124" t="str">
        <f>_xlfn.LET(_xlpm.unite,SUBSTITUTE(TRIM(AW134)," (s)",""),_xlpm.val,BD134,_xlpm.estVol,COUNTIF(AY138:BE138,_xlpm.unite)+COUNTIF(AY140:BE140,_xlpm.unite)&gt;0,_xlpm.estPoids,COUNTIF(AS138:AX138,_xlpm.unite)+COUNTIF(AS140:AX140,_xlpm.unite)&gt;0,IF(_xlpm.estVol,IF(ROUND(_xlpm.val,3)&gt;=1,ROUND(_xlpm.val,3)&amp;"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34" s="51"/>
      <c r="BH134" s="52"/>
      <c r="BI134" s="52"/>
      <c r="BJ134" s="52"/>
      <c r="BK134" s="52"/>
      <c r="BL134" s="52"/>
      <c r="BM134" s="53"/>
      <c r="BO134" s="51"/>
      <c r="BP134" s="52"/>
      <c r="BQ134" s="52"/>
      <c r="BR134" s="52"/>
      <c r="BS134" s="52"/>
      <c r="BT134" s="52"/>
      <c r="BU134" s="53"/>
      <c r="BW134" s="51"/>
      <c r="BX134" s="52"/>
      <c r="BY134" s="52"/>
      <c r="BZ134" s="52"/>
      <c r="CA134" s="52"/>
      <c r="CB134" s="52"/>
      <c r="CC134" s="53"/>
      <c r="CE134" s="3">
        <v>1</v>
      </c>
    </row>
    <row r="135" spans="2:83" ht="21" customHeight="1">
      <c r="B135" s="120" t="str">
        <f t="shared" si="29"/>
        <v>►</v>
      </c>
      <c r="C135" s="34" t="str">
        <f>C103</f>
        <v>N NOM DE VOTRE RECETTE | collez la--FAMILLE| Auteur &gt; VOUS</v>
      </c>
      <c r="D135" s="35">
        <f>D103</f>
        <v>1</v>
      </c>
      <c r="E135" s="34" t="str">
        <f>E103</f>
        <v>coupe</v>
      </c>
      <c r="F135" s="36" t="str">
        <f>F103</f>
        <v>Recette mère ► MILLE-FEUILLE meringue et chiboust pamplemousse aux fraises des bois</v>
      </c>
      <c r="G135" s="105"/>
      <c r="H135" s="125"/>
      <c r="I135" s="107" t="str">
        <f t="shared" si="26"/>
        <v/>
      </c>
      <c r="J135" s="108"/>
      <c r="K135" s="146"/>
      <c r="L135" s="148">
        <v>1</v>
      </c>
      <c r="M135" s="111"/>
      <c r="N135" s="112">
        <f>IF(P137=0,0,(P135/P137)*O106*1000)</f>
        <v>0</v>
      </c>
      <c r="O135" s="122">
        <f>IF(P137=0, 0, (G135*L135)/(P137*O106))</f>
        <v>0</v>
      </c>
      <c r="P135" s="114">
        <f>IFERROR(_xlfn.LET(_xlpm.v,IFERROR(_xlfn.XLOOKUP(K135,G138:S138,G139:S139),_xlfn.XLOOKUP(K135,G140:S140,G141:S141)),_xlpm.v*J135*IF(ISBLANK(G135),1,G135)),0)</f>
        <v>0</v>
      </c>
      <c r="Q135" s="127">
        <f>IF(OR(ISBLANK(R102),R102=0),0,G135*R100*L135/R102)</f>
        <v>0</v>
      </c>
      <c r="R135" s="116">
        <f>IF(OR(ISBLANK(R102),R102=0),0,P135*L135*R100/R102)</f>
        <v>0</v>
      </c>
      <c r="S135" s="147" t="str">
        <f>_xlfn.LET(_xlpm.unite,SUBSTITUTE(TRIM(K135)," (s)",""),_xlpm.val,R135,_xlpm.estVol,COUNTIF(M138:S138,_xlpm.unite)+COUNTIF(M140:S140,_xlpm.unite)&gt;0,_xlpm.estPoids,COUNTIF(G138:L138,_xlpm.unite)+COUNTIF(G140:L140,_xlpm.unite)&gt;0,IF(_xlpm.estVol,IF(ROUND(_xlpm.val,3)&gt;=1,ROUND(_xlpm.val,3)&amp;"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35" s="120" t="str">
        <f t="shared" si="30"/>
        <v>►</v>
      </c>
      <c r="V135" s="34" t="str">
        <f>V103</f>
        <v>N NAME OF YOUR RECIPE | paste it — FAMILY|  Author &gt; YOU</v>
      </c>
      <c r="W135" s="35">
        <f>W103</f>
        <v>0.6</v>
      </c>
      <c r="X135" s="34" t="str">
        <f>X103</f>
        <v>kg</v>
      </c>
      <c r="Y135" s="36" t="str">
        <f>Y103</f>
        <v>Master recipe ► Guinea fowl ballotine</v>
      </c>
      <c r="Z135" s="105"/>
      <c r="AA135" s="125"/>
      <c r="AB135" s="107" t="str">
        <f t="shared" si="27"/>
        <v/>
      </c>
      <c r="AC135" s="108"/>
      <c r="AD135" s="146"/>
      <c r="AE135" s="148">
        <v>1</v>
      </c>
      <c r="AF135" s="1102"/>
      <c r="AG135" s="112">
        <f>IF(AI137=0,0,(AI135/AI137)*AH106*1000)</f>
        <v>0</v>
      </c>
      <c r="AH135" s="122">
        <f>IF(AI137=0, 0, (Z135*AE135)/(AI137*AH106))</f>
        <v>0</v>
      </c>
      <c r="AI135" s="114">
        <f>IFERROR(_xlfn.LET(_xlpm.v,IFERROR(_xlfn.XLOOKUP(AD135,Z138:AL138,Z139:AL139),_xlfn.XLOOKUP(AD135,Z140:AL140,Z141:AL141)),_xlpm.v*AC135*IF(ISBLANK(Z135),1,Z135)),0)</f>
        <v>0</v>
      </c>
      <c r="AJ135" s="127">
        <f>IF(OR(ISBLANK(AK102),AK102=0),0,Z135*AK100*AE135/AK102)</f>
        <v>0</v>
      </c>
      <c r="AK135" s="116">
        <f>IF(OR(ISBLANK(AK102),AK102=0),0,AI135*AE135*AK100/AK102)</f>
        <v>0</v>
      </c>
      <c r="AL135" s="147" t="str">
        <f>_xlfn.LET(_xlpm.unite,SUBSTITUTE(TRIM(AD135)," (s)",""),_xlpm.val,AK135,_xlpm.estVol,COUNTIF(AF138:AL138,_xlpm.unite)+COUNTIF(AF140:AL140,_xlpm.unite)&gt;0,_xlpm.estPoids,COUNTIF(Z138:AE138,_xlpm.unite)+COUNTIF(Z140:AE140,_xlpm.unite)&gt;0,IF(_xlpm.estVol,IF(ROUND(_xlpm.val,3)&gt;=1,ROUND(_xlpm.val,3)&amp;"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35" s="120" t="str">
        <f t="shared" si="31"/>
        <v>►</v>
      </c>
      <c r="AO135" s="34" t="str">
        <f>AO103</f>
        <v>N NOMBRE DE SU RECETA | pegue esto — FAMILIA| Autor &gt; USTED</v>
      </c>
      <c r="AP135" s="35">
        <f>AP103</f>
        <v>0.6</v>
      </c>
      <c r="AQ135" s="34" t="str">
        <f>AQ103</f>
        <v>kg</v>
      </c>
      <c r="AR135" s="36" t="str">
        <f>AR103</f>
        <v>Receta madre ► Ballotina de pintada</v>
      </c>
      <c r="AS135" s="105"/>
      <c r="AT135" s="125"/>
      <c r="AU135" s="107" t="str">
        <f t="shared" si="28"/>
        <v/>
      </c>
      <c r="AV135" s="108"/>
      <c r="AW135" s="146"/>
      <c r="AX135" s="148">
        <v>1</v>
      </c>
      <c r="AY135" s="1102"/>
      <c r="AZ135" s="112">
        <f>IF(BB137=0,0,(BB135/BB137)*BA106*1000)</f>
        <v>0</v>
      </c>
      <c r="BA135" s="122">
        <f>IF(BB137=0, 0, (AS135*AX135)/(BB137*BA106))</f>
        <v>0</v>
      </c>
      <c r="BB135" s="114">
        <f>IFERROR(_xlfn.LET(_xlpm.v,IFERROR(_xlfn.XLOOKUP(AW135,AS138:BE138,AS139:BE139),_xlfn.XLOOKUP(AW135,AS140:BE140,AS141:BE141)),_xlpm.v*AV135*IF(ISBLANK(AS135),1,AS135)),0)</f>
        <v>0</v>
      </c>
      <c r="BC135" s="127">
        <f>IF(OR(ISBLANK(BD102),BD102=0),0,AS135*BD100*AX135/BD102)</f>
        <v>0</v>
      </c>
      <c r="BD135" s="116">
        <f>IF(OR(ISBLANK(BD102),BD102=0),0,BB135*AX135*BD100/BD102)</f>
        <v>0</v>
      </c>
      <c r="BE135" s="147" t="str">
        <f>_xlfn.LET(_xlpm.unite,SUBSTITUTE(TRIM(AW135)," (s)",""),_xlpm.val,BD135,_xlpm.estVol,COUNTIF(AY138:BE138,_xlpm.unite)+COUNTIF(AY140:BE140,_xlpm.unite)&gt;0,_xlpm.estPoids,COUNTIF(AS138:AX138,_xlpm.unite)+COUNTIF(AS140:AX140,_xlpm.unite)&gt;0,IF(_xlpm.estVol,IF(ROUND(_xlpm.val,3)&gt;=1,ROUND(_xlpm.val,3)&amp;"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35" s="51"/>
      <c r="BH135" s="52"/>
      <c r="BI135" s="52"/>
      <c r="BJ135" s="52"/>
      <c r="BK135" s="52"/>
      <c r="BL135" s="52"/>
      <c r="BM135" s="53"/>
      <c r="BO135" s="51"/>
      <c r="BP135" s="52"/>
      <c r="BQ135" s="52"/>
      <c r="BR135" s="52"/>
      <c r="BS135" s="52"/>
      <c r="BT135" s="52"/>
      <c r="BU135" s="53"/>
      <c r="BW135" s="51"/>
      <c r="BX135" s="52"/>
      <c r="BY135" s="52"/>
      <c r="BZ135" s="52"/>
      <c r="CA135" s="52"/>
      <c r="CB135" s="52"/>
      <c r="CC135" s="53"/>
      <c r="CE135" s="3">
        <v>1</v>
      </c>
    </row>
    <row r="136" spans="2:83" ht="21" customHeight="1">
      <c r="B136" s="120" t="str">
        <f t="shared" si="29"/>
        <v>►</v>
      </c>
      <c r="C136" s="34" t="str">
        <f>C103</f>
        <v>N NOM DE VOTRE RECETTE | collez la--FAMILLE| Auteur &gt; VOUS</v>
      </c>
      <c r="D136" s="35">
        <f>D103</f>
        <v>1</v>
      </c>
      <c r="E136" s="34" t="str">
        <f>E103</f>
        <v>coupe</v>
      </c>
      <c r="F136" s="36" t="str">
        <f>F103</f>
        <v>Recette mère ► MILLE-FEUILLE meringue et chiboust pamplemousse aux fraises des bois</v>
      </c>
      <c r="G136" s="105"/>
      <c r="H136" s="125"/>
      <c r="I136" s="107" t="str">
        <f t="shared" si="26"/>
        <v/>
      </c>
      <c r="J136" s="108"/>
      <c r="K136" s="146"/>
      <c r="L136" s="148">
        <v>1</v>
      </c>
      <c r="M136" s="111"/>
      <c r="N136" s="112">
        <f>IF(P137=0,0,(P136/P137)*O106*1000)</f>
        <v>0</v>
      </c>
      <c r="O136" s="122">
        <f>IF(P137=0, 0, (G136*L136)/(P137*O106))</f>
        <v>0</v>
      </c>
      <c r="P136" s="114">
        <f>IFERROR(_xlfn.LET(_xlpm.v,IFERROR(_xlfn.XLOOKUP(K136,G138:S138,G139:S139),_xlfn.XLOOKUP(K136,G140:S140,G141:S141)),_xlpm.v*J136*IF(ISBLANK(G136),1,G136)),0)</f>
        <v>0</v>
      </c>
      <c r="Q136" s="123">
        <f>IF(OR(ISBLANK(R102),R102=0),0,G136*R100*L136/R102)</f>
        <v>0</v>
      </c>
      <c r="R136" s="116">
        <f>IF(OR(ISBLANK(R102),R102=0),0,P136*L136*R100/R102)</f>
        <v>0</v>
      </c>
      <c r="S136" s="124" t="str">
        <f>_xlfn.LET(_xlpm.unite,SUBSTITUTE(TRIM(K136)," (s)",""),_xlpm.val,R136,_xlpm.estVol,COUNTIF(M138:S138,_xlpm.unite)+COUNTIF(M140:S140,_xlpm.unite)&gt;0,_xlpm.estPoids,COUNTIF(G138:L138,_xlpm.unite)+COUNTIF(G140:L140,_xlpm.unite)&gt;0,IF(_xlpm.estVol,IF(ROUND(_xlpm.val,3)&gt;=1,ROUND(_xlpm.val,3)&amp;" L",MAX(1,ROUND(_xlpm.val*100,0))&amp;" cl"),IF(_xlpm.estPoids,IF(ROUND(_xlpm.val,3)&gt;=1,ROUND(_xlpm.val,3)&amp;" Kg",MAX(1,ROUND(_xlpm.val*1000,0))&amp;" g"),"")))</f>
        <v/>
      </c>
      <c r="U136" s="120" t="str">
        <f t="shared" si="30"/>
        <v>►</v>
      </c>
      <c r="V136" s="34" t="str">
        <f>V103</f>
        <v>N NAME OF YOUR RECIPE | paste it — FAMILY|  Author &gt; YOU</v>
      </c>
      <c r="W136" s="35">
        <f>W103</f>
        <v>0.6</v>
      </c>
      <c r="X136" s="34" t="str">
        <f>X103</f>
        <v>kg</v>
      </c>
      <c r="Y136" s="36" t="str">
        <f>Y103</f>
        <v>Master recipe ► Guinea fowl ballotine</v>
      </c>
      <c r="Z136" s="105"/>
      <c r="AA136" s="125"/>
      <c r="AB136" s="107" t="str">
        <f t="shared" si="27"/>
        <v/>
      </c>
      <c r="AC136" s="108"/>
      <c r="AD136" s="146"/>
      <c r="AE136" s="148">
        <v>1</v>
      </c>
      <c r="AF136" s="1102"/>
      <c r="AG136" s="112">
        <f>IF(AI137=0,0,(AI136/AI137)*AH106*1000)</f>
        <v>0</v>
      </c>
      <c r="AH136" s="122">
        <f>IF(AI137=0, 0, (Z136*AE136)/(AI137*AH106))</f>
        <v>0</v>
      </c>
      <c r="AI136" s="114">
        <f>IFERROR(_xlfn.LET(_xlpm.v,IFERROR(_xlfn.XLOOKUP(AD136,Z138:AL138,Z139:AL139),_xlfn.XLOOKUP(AD136,Z140:AL140,Z141:AL141)),_xlpm.v*AC136*IF(ISBLANK(Z136),1,Z136)),0)</f>
        <v>0</v>
      </c>
      <c r="AJ136" s="123">
        <f>IF(OR(ISBLANK(AK102),AK102=0),0,Z136*AK100*AE136/AK102)</f>
        <v>0</v>
      </c>
      <c r="AK136" s="116">
        <f>IF(OR(ISBLANK(AK102),AK102=0),0,AI136*AE136*AK100/AK102)</f>
        <v>0</v>
      </c>
      <c r="AL136" s="124" t="str">
        <f>_xlfn.LET(_xlpm.unite,SUBSTITUTE(TRIM(AD136)," (s)",""),_xlpm.val,AK136,_xlpm.estVol,COUNTIF(AF138:AL138,_xlpm.unite)+COUNTIF(AF140:AL140,_xlpm.unite)&gt;0,_xlpm.estPoids,COUNTIF(Z138:AE138,_xlpm.unite)+COUNTIF(Z140:AE140,_xlpm.unite)&gt;0,IF(_xlpm.estVol,IF(ROUND(_xlpm.val,3)&gt;=1,ROUND(_xlpm.val,3)&amp;" L",MAX(1,ROUND(_xlpm.val*100,0))&amp;" cl"),IF(_xlpm.estPoids,IF(ROUND(_xlpm.val,3)&gt;=1,ROUND(_xlpm.val,3)&amp;" Kg",MAX(1,ROUND(_xlpm.val*1000,0))&amp;" g"),"")))</f>
        <v/>
      </c>
      <c r="AN136" s="120" t="str">
        <f t="shared" si="31"/>
        <v>►</v>
      </c>
      <c r="AO136" s="34" t="str">
        <f>AO103</f>
        <v>N NOMBRE DE SU RECETA | pegue esto — FAMILIA| Autor &gt; USTED</v>
      </c>
      <c r="AP136" s="35">
        <f>AP103</f>
        <v>0.6</v>
      </c>
      <c r="AQ136" s="34" t="str">
        <f>AQ103</f>
        <v>kg</v>
      </c>
      <c r="AR136" s="36" t="str">
        <f>AR103</f>
        <v>Receta madre ► Ballotina de pintada</v>
      </c>
      <c r="AS136" s="105"/>
      <c r="AT136" s="125"/>
      <c r="AU136" s="107" t="str">
        <f t="shared" si="28"/>
        <v/>
      </c>
      <c r="AV136" s="108"/>
      <c r="AW136" s="146"/>
      <c r="AX136" s="148">
        <v>1</v>
      </c>
      <c r="AY136" s="1102"/>
      <c r="AZ136" s="112">
        <f>IF(BB137=0,0,(BB136/BB137)*BA106*1000)</f>
        <v>0</v>
      </c>
      <c r="BA136" s="122">
        <f>IF(BB137=0, 0, (AS136*AX136)/(BB137*BA106))</f>
        <v>0</v>
      </c>
      <c r="BB136" s="114">
        <f>IFERROR(_xlfn.LET(_xlpm.v,IFERROR(_xlfn.XLOOKUP(AW136,AS138:BE138,AS139:BE139),_xlfn.XLOOKUP(AW136,AS140:BE140,AS141:BE141)),_xlpm.v*AV136*IF(ISBLANK(AS136),1,AS136)),0)</f>
        <v>0</v>
      </c>
      <c r="BC136" s="123">
        <f>IF(OR(ISBLANK(BD102),BD102=0),0,AS136*BD100*AX136/BD102)</f>
        <v>0</v>
      </c>
      <c r="BD136" s="116">
        <f>IF(OR(ISBLANK(BD102),BD102=0),0,BB136*AX136*BD100/BD102)</f>
        <v>0</v>
      </c>
      <c r="BE136" s="124" t="str">
        <f>_xlfn.LET(_xlpm.unite,SUBSTITUTE(TRIM(AW136)," (s)",""),_xlpm.val,BD136,_xlpm.estVol,COUNTIF(AY138:BE138,_xlpm.unite)+COUNTIF(AY140:BE140,_xlpm.unite)&gt;0,_xlpm.estPoids,COUNTIF(AS138:AX138,_xlpm.unite)+COUNTIF(AS140:AX140,_xlpm.unite)&gt;0,IF(_xlpm.estVol,IF(ROUND(_xlpm.val,3)&gt;=1,ROUND(_xlpm.val,3)&amp;" L",MAX(1,ROUND(_xlpm.val*100,0))&amp;" cl"),IF(_xlpm.estPoids,IF(ROUND(_xlpm.val,3)&gt;=1,ROUND(_xlpm.val,3)&amp;" Kg",MAX(1,ROUND(_xlpm.val*1000,0))&amp;" g"),"")))</f>
        <v/>
      </c>
      <c r="BG136" s="51"/>
      <c r="BH136" s="52"/>
      <c r="BI136" s="52"/>
      <c r="BJ136" s="52"/>
      <c r="BK136" s="52"/>
      <c r="BL136" s="52"/>
      <c r="BM136" s="53"/>
      <c r="BO136" s="51"/>
      <c r="BP136" s="52"/>
      <c r="BQ136" s="52"/>
      <c r="BR136" s="52"/>
      <c r="BS136" s="52"/>
      <c r="BT136" s="52"/>
      <c r="BU136" s="53"/>
      <c r="BW136" s="51"/>
      <c r="BX136" s="52"/>
      <c r="BY136" s="52"/>
      <c r="BZ136" s="52"/>
      <c r="CA136" s="52"/>
      <c r="CB136" s="52"/>
      <c r="CC136" s="53"/>
      <c r="CE136" s="3">
        <v>1</v>
      </c>
    </row>
    <row r="137" spans="2:83" ht="21" customHeight="1">
      <c r="B137" s="120" t="s">
        <v>11</v>
      </c>
      <c r="C137" s="34" t="str">
        <f>C103</f>
        <v>N NOM DE VOTRE RECETTE | collez la--FAMILLE| Auteur &gt; VOUS</v>
      </c>
      <c r="D137" s="35">
        <f>D103</f>
        <v>1</v>
      </c>
      <c r="E137" s="34" t="str">
        <f>E103</f>
        <v>coupe</v>
      </c>
      <c r="F137" s="36" t="str">
        <f>F103</f>
        <v>Recette mère ► MILLE-FEUILLE meringue et chiboust pamplemousse aux fraises des bois</v>
      </c>
      <c r="G137" s="1086" t="s">
        <v>140</v>
      </c>
      <c r="H137" s="635"/>
      <c r="I137" s="635"/>
      <c r="J137" s="635"/>
      <c r="K137" s="635"/>
      <c r="L137" s="1087"/>
      <c r="M137" s="1088"/>
      <c r="N137" s="1089"/>
      <c r="O137" s="1089"/>
      <c r="P137" s="1090">
        <f>SUM(P107:P136)</f>
        <v>0.10100000000000001</v>
      </c>
      <c r="Q137" s="1091"/>
      <c r="R137" s="1091" t="str">
        <f>"Total " &amp; R104&amp;" &gt;"</f>
        <v>Total Col.17 &gt;</v>
      </c>
      <c r="S137" s="1092">
        <f>SUM(R107:R136)</f>
        <v>0.33666666666666667</v>
      </c>
      <c r="U137" s="120" t="s">
        <v>11</v>
      </c>
      <c r="V137" s="34" t="str">
        <f>V103</f>
        <v>N NAME OF YOUR RECIPE | paste it — FAMILY|  Author &gt; YOU</v>
      </c>
      <c r="W137" s="35">
        <f>W103</f>
        <v>0.6</v>
      </c>
      <c r="X137" s="34" t="str">
        <f>X103</f>
        <v>kg</v>
      </c>
      <c r="Y137" s="36" t="str">
        <f>Y103</f>
        <v>Master recipe ► Guinea fowl ballotine</v>
      </c>
      <c r="Z137" s="1086" t="s">
        <v>918</v>
      </c>
      <c r="AA137" s="635"/>
      <c r="AB137" s="635"/>
      <c r="AC137" s="635"/>
      <c r="AD137" s="635"/>
      <c r="AE137" s="1087"/>
      <c r="AF137" s="1088"/>
      <c r="AG137" s="1089"/>
      <c r="AH137" s="1089"/>
      <c r="AI137" s="1090">
        <f>SUM(AI107:AI136)</f>
        <v>0.60000000000000009</v>
      </c>
      <c r="AJ137" s="1091"/>
      <c r="AK137" s="1091" t="str">
        <f>"Total " &amp; AK104&amp;" &gt;"</f>
        <v>Total Col.17 &gt;</v>
      </c>
      <c r="AL137" s="1092">
        <f>SUM(AK107:AK136)</f>
        <v>30</v>
      </c>
      <c r="AN137" s="120" t="s">
        <v>11</v>
      </c>
      <c r="AO137" s="34" t="str">
        <f>AO103</f>
        <v>N NOMBRE DE SU RECETA | pegue esto — FAMILIA| Autor &gt; USTED</v>
      </c>
      <c r="AP137" s="35">
        <f>AP103</f>
        <v>0.6</v>
      </c>
      <c r="AQ137" s="34" t="str">
        <f>AQ103</f>
        <v>kg</v>
      </c>
      <c r="AR137" s="36" t="str">
        <f>AR103</f>
        <v>Receta madre ► Ballotina de pintada</v>
      </c>
      <c r="AS137" s="1086" t="s">
        <v>918</v>
      </c>
      <c r="AT137" s="635"/>
      <c r="AU137" s="635"/>
      <c r="AV137" s="635"/>
      <c r="AW137" s="635"/>
      <c r="AX137" s="1087"/>
      <c r="AY137" s="1088"/>
      <c r="AZ137" s="1089"/>
      <c r="BA137" s="1089"/>
      <c r="BB137" s="1090">
        <f>SUM(BB107:BB136)</f>
        <v>0.60000000000000009</v>
      </c>
      <c r="BC137" s="1091"/>
      <c r="BD137" s="1091" t="str">
        <f>"Total " &amp; BD104&amp;" &gt;"</f>
        <v>Total Col.17 &gt;</v>
      </c>
      <c r="BE137" s="1092">
        <f>SUM(BD107:BD136)</f>
        <v>30</v>
      </c>
      <c r="BG137" s="51"/>
      <c r="BH137" s="52"/>
      <c r="BI137" s="52"/>
      <c r="BJ137" s="52"/>
      <c r="BK137" s="52"/>
      <c r="BL137" s="52"/>
      <c r="BM137" s="53"/>
      <c r="BO137" s="51"/>
      <c r="BP137" s="52"/>
      <c r="BQ137" s="52"/>
      <c r="BR137" s="52"/>
      <c r="BS137" s="52"/>
      <c r="BT137" s="52"/>
      <c r="BU137" s="53"/>
      <c r="BW137" s="51"/>
      <c r="BX137" s="52"/>
      <c r="BY137" s="52"/>
      <c r="BZ137" s="52"/>
      <c r="CA137" s="52"/>
      <c r="CB137" s="52"/>
      <c r="CC137" s="53"/>
      <c r="CE137" s="3">
        <v>1</v>
      </c>
    </row>
    <row r="138" spans="2:83" ht="21" customHeight="1">
      <c r="B138" s="120" t="s">
        <v>16</v>
      </c>
      <c r="C138" s="34" t="str">
        <f>C103</f>
        <v>N NOM DE VOTRE RECETTE | collez la--FAMILLE| Auteur &gt; VOUS</v>
      </c>
      <c r="D138" s="35">
        <f>D103</f>
        <v>1</v>
      </c>
      <c r="E138" s="34" t="str">
        <f>E103</f>
        <v>coupe</v>
      </c>
      <c r="F138" s="36" t="str">
        <f>F103</f>
        <v>Recette mère ► MILLE-FEUILLE meringue et chiboust pamplemousse aux fraises des bois</v>
      </c>
      <c r="G138" s="165" t="s">
        <v>147</v>
      </c>
      <c r="H138" s="121" t="s">
        <v>102</v>
      </c>
      <c r="I138" s="166" t="s">
        <v>148</v>
      </c>
      <c r="J138" s="167" t="s">
        <v>149</v>
      </c>
      <c r="K138" s="135" t="s">
        <v>150</v>
      </c>
      <c r="L138" s="135" t="s">
        <v>111</v>
      </c>
      <c r="M138" s="109" t="s">
        <v>0</v>
      </c>
      <c r="N138" s="109" t="s">
        <v>99</v>
      </c>
      <c r="O138" s="109" t="s">
        <v>151</v>
      </c>
      <c r="P138" s="109" t="s">
        <v>152</v>
      </c>
      <c r="Q138" s="126" t="s">
        <v>106</v>
      </c>
      <c r="R138" s="126" t="s">
        <v>153</v>
      </c>
      <c r="S138" s="168" t="s">
        <v>154</v>
      </c>
      <c r="U138" s="120" t="s">
        <v>16</v>
      </c>
      <c r="V138" s="34" t="str">
        <f>V103</f>
        <v>N NAME OF YOUR RECIPE | paste it — FAMILY|  Author &gt; YOU</v>
      </c>
      <c r="W138" s="35">
        <f>W103</f>
        <v>0.6</v>
      </c>
      <c r="X138" s="34" t="str">
        <f>X103</f>
        <v>kg</v>
      </c>
      <c r="Y138" s="36" t="str">
        <f>Y103</f>
        <v>Master recipe ► Guinea fowl ballotine</v>
      </c>
      <c r="Z138" s="557" t="s">
        <v>147</v>
      </c>
      <c r="AA138" s="121" t="s">
        <v>102</v>
      </c>
      <c r="AB138" s="166" t="s">
        <v>1406</v>
      </c>
      <c r="AC138" s="135" t="s">
        <v>1399</v>
      </c>
      <c r="AD138" s="135" t="s">
        <v>1400</v>
      </c>
      <c r="AE138" s="135" t="s">
        <v>1401</v>
      </c>
      <c r="AF138" s="1034" t="s">
        <v>0</v>
      </c>
      <c r="AG138" s="109" t="s">
        <v>99</v>
      </c>
      <c r="AH138" s="109" t="s">
        <v>151</v>
      </c>
      <c r="AI138" s="1034" t="s">
        <v>152</v>
      </c>
      <c r="AJ138" s="126" t="s">
        <v>1402</v>
      </c>
      <c r="AK138" s="126" t="s">
        <v>1403</v>
      </c>
      <c r="AL138" s="126" t="s">
        <v>1404</v>
      </c>
      <c r="AN138" s="120" t="s">
        <v>16</v>
      </c>
      <c r="AO138" s="34" t="str">
        <f>AO103</f>
        <v>N NOMBRE DE SU RECETA | pegue esto — FAMILIA| Autor &gt; USTED</v>
      </c>
      <c r="AP138" s="35">
        <f>AP103</f>
        <v>0.6</v>
      </c>
      <c r="AQ138" s="34" t="str">
        <f>AQ103</f>
        <v>kg</v>
      </c>
      <c r="AR138" s="36" t="str">
        <f>AR103</f>
        <v>Receta madre ► Ballotina de pintada</v>
      </c>
      <c r="AS138" s="557" t="s">
        <v>147</v>
      </c>
      <c r="AT138" s="121" t="s">
        <v>102</v>
      </c>
      <c r="AU138" s="166" t="s">
        <v>1388</v>
      </c>
      <c r="AV138" s="135" t="s">
        <v>1380</v>
      </c>
      <c r="AW138" s="135" t="s">
        <v>1381</v>
      </c>
      <c r="AX138" s="135" t="s">
        <v>1382</v>
      </c>
      <c r="AY138" s="1034" t="s">
        <v>0</v>
      </c>
      <c r="AZ138" s="109" t="s">
        <v>99</v>
      </c>
      <c r="BA138" s="109" t="s">
        <v>151</v>
      </c>
      <c r="BB138" s="1034" t="s">
        <v>152</v>
      </c>
      <c r="BC138" s="126" t="s">
        <v>1383</v>
      </c>
      <c r="BD138" s="126" t="s">
        <v>1384</v>
      </c>
      <c r="BE138" s="126" t="s">
        <v>1385</v>
      </c>
      <c r="BG138" s="51"/>
      <c r="BH138" s="52"/>
      <c r="BI138" s="52"/>
      <c r="BJ138" s="52"/>
      <c r="BK138" s="52"/>
      <c r="BL138" s="52"/>
      <c r="BM138" s="53"/>
      <c r="BO138" s="51"/>
      <c r="BP138" s="52"/>
      <c r="BQ138" s="52"/>
      <c r="BR138" s="52"/>
      <c r="BS138" s="52"/>
      <c r="BT138" s="52"/>
      <c r="BU138" s="53"/>
      <c r="BW138" s="51"/>
      <c r="BX138" s="52"/>
      <c r="BY138" s="52"/>
      <c r="BZ138" s="52"/>
      <c r="CA138" s="52"/>
      <c r="CB138" s="52"/>
      <c r="CC138" s="53"/>
      <c r="CE138" s="3">
        <v>1</v>
      </c>
    </row>
    <row r="139" spans="2:83" ht="21" customHeight="1">
      <c r="B139" s="120" t="s">
        <v>16</v>
      </c>
      <c r="C139" s="34" t="str">
        <f>C103</f>
        <v>N NOM DE VOTRE RECETTE | collez la--FAMILLE| Auteur &gt; VOUS</v>
      </c>
      <c r="D139" s="35">
        <f>D103</f>
        <v>1</v>
      </c>
      <c r="E139" s="34" t="str">
        <f>E103</f>
        <v>coupe</v>
      </c>
      <c r="F139" s="36" t="str">
        <f>F103</f>
        <v>Recette mère ► MILLE-FEUILLE meringue et chiboust pamplemousse aux fraises des bois</v>
      </c>
      <c r="G139" s="1093">
        <v>1</v>
      </c>
      <c r="H139" s="1094">
        <v>1E-3</v>
      </c>
      <c r="I139" s="1095">
        <v>0</v>
      </c>
      <c r="J139" s="1094">
        <v>0.25</v>
      </c>
      <c r="K139" s="1094">
        <v>0.33332999999999996</v>
      </c>
      <c r="L139" s="1094">
        <v>0.5</v>
      </c>
      <c r="M139" s="1096">
        <v>1</v>
      </c>
      <c r="N139" s="1096">
        <v>0.1</v>
      </c>
      <c r="O139" s="1096">
        <v>0.01</v>
      </c>
      <c r="P139" s="1096">
        <v>1E-3</v>
      </c>
      <c r="Q139" s="1096">
        <v>0.5</v>
      </c>
      <c r="R139" s="1096">
        <v>0.33300000000000002</v>
      </c>
      <c r="S139" s="1097">
        <v>0.2</v>
      </c>
      <c r="U139" s="120" t="s">
        <v>16</v>
      </c>
      <c r="V139" s="34" t="str">
        <f>V103</f>
        <v>N NAME OF YOUR RECIPE | paste it — FAMILY|  Author &gt; YOU</v>
      </c>
      <c r="W139" s="35">
        <f>W103</f>
        <v>0.6</v>
      </c>
      <c r="X139" s="34" t="str">
        <f>X103</f>
        <v>kg</v>
      </c>
      <c r="Y139" s="36" t="str">
        <f>Y103</f>
        <v>Master recipe ► Guinea fowl ballotine</v>
      </c>
      <c r="Z139" s="1093">
        <v>1</v>
      </c>
      <c r="AA139" s="1094">
        <v>1E-3</v>
      </c>
      <c r="AB139" s="1095">
        <v>0</v>
      </c>
      <c r="AC139" s="1094">
        <v>0.25</v>
      </c>
      <c r="AD139" s="1094">
        <v>0.33332999999999996</v>
      </c>
      <c r="AE139" s="1094">
        <v>0.5</v>
      </c>
      <c r="AF139" s="1096">
        <v>1</v>
      </c>
      <c r="AG139" s="1096">
        <v>0.1</v>
      </c>
      <c r="AH139" s="1096">
        <v>0.01</v>
      </c>
      <c r="AI139" s="1096">
        <v>1E-3</v>
      </c>
      <c r="AJ139" s="1096">
        <v>0.5</v>
      </c>
      <c r="AK139" s="1096">
        <v>0.33300000000000002</v>
      </c>
      <c r="AL139" s="1097">
        <v>0.2</v>
      </c>
      <c r="AN139" s="120" t="s">
        <v>16</v>
      </c>
      <c r="AO139" s="34" t="str">
        <f>AO103</f>
        <v>N NOMBRE DE SU RECETA | pegue esto — FAMILIA| Autor &gt; USTED</v>
      </c>
      <c r="AP139" s="35">
        <f>AP103</f>
        <v>0.6</v>
      </c>
      <c r="AQ139" s="34" t="str">
        <f>AQ103</f>
        <v>kg</v>
      </c>
      <c r="AR139" s="36" t="str">
        <f>AR103</f>
        <v>Receta madre ► Ballotina de pintada</v>
      </c>
      <c r="AS139" s="1093">
        <v>1</v>
      </c>
      <c r="AT139" s="1094">
        <v>1E-3</v>
      </c>
      <c r="AU139" s="1095">
        <v>0</v>
      </c>
      <c r="AV139" s="1094">
        <v>0.25</v>
      </c>
      <c r="AW139" s="1094">
        <v>0.33332999999999996</v>
      </c>
      <c r="AX139" s="1094">
        <v>0.5</v>
      </c>
      <c r="AY139" s="1096">
        <v>1</v>
      </c>
      <c r="AZ139" s="1096">
        <v>0.1</v>
      </c>
      <c r="BA139" s="1096">
        <v>0.01</v>
      </c>
      <c r="BB139" s="1096">
        <v>1E-3</v>
      </c>
      <c r="BC139" s="1096">
        <v>0.5</v>
      </c>
      <c r="BD139" s="1096">
        <v>0.33300000000000002</v>
      </c>
      <c r="BE139" s="1097">
        <v>0.2</v>
      </c>
      <c r="BG139" s="51"/>
      <c r="BH139" s="52"/>
      <c r="BI139" s="52"/>
      <c r="BJ139" s="52"/>
      <c r="BK139" s="52"/>
      <c r="BL139" s="52"/>
      <c r="BM139" s="53"/>
      <c r="BO139" s="51"/>
      <c r="BP139" s="52"/>
      <c r="BQ139" s="52"/>
      <c r="BR139" s="52"/>
      <c r="BS139" s="52"/>
      <c r="BT139" s="52"/>
      <c r="BU139" s="53"/>
      <c r="BW139" s="51"/>
      <c r="BX139" s="52"/>
      <c r="BY139" s="52"/>
      <c r="BZ139" s="52"/>
      <c r="CA139" s="52"/>
      <c r="CB139" s="52"/>
      <c r="CC139" s="53"/>
      <c r="CE139" s="3">
        <v>1</v>
      </c>
    </row>
    <row r="140" spans="2:83" ht="21" customHeight="1">
      <c r="B140" s="120" t="s">
        <v>16</v>
      </c>
      <c r="C140" s="34" t="str">
        <f>C103</f>
        <v>N NOM DE VOTRE RECETTE | collez la--FAMILLE| Auteur &gt; VOUS</v>
      </c>
      <c r="D140" s="35">
        <f>D103</f>
        <v>1</v>
      </c>
      <c r="E140" s="34" t="str">
        <f>E103</f>
        <v>coupe</v>
      </c>
      <c r="F140" s="36" t="str">
        <f>F103</f>
        <v>Recette mère ► MILLE-FEUILLE meringue et chiboust pamplemousse aux fraises des bois</v>
      </c>
      <c r="G140" s="138" t="s">
        <v>162</v>
      </c>
      <c r="H140" s="138" t="s">
        <v>163</v>
      </c>
      <c r="I140" s="166" t="s">
        <v>148</v>
      </c>
      <c r="J140" s="138" t="s">
        <v>116</v>
      </c>
      <c r="K140" s="138" t="s">
        <v>164</v>
      </c>
      <c r="L140" s="138" t="s">
        <v>165</v>
      </c>
      <c r="M140" s="143" t="s">
        <v>121</v>
      </c>
      <c r="N140" s="178" t="s">
        <v>166</v>
      </c>
      <c r="O140" s="178" t="s">
        <v>167</v>
      </c>
      <c r="P140" s="126" t="s">
        <v>168</v>
      </c>
      <c r="Q140" s="126" t="s">
        <v>169</v>
      </c>
      <c r="R140" s="126" t="s">
        <v>107</v>
      </c>
      <c r="S140" s="179" t="s">
        <v>170</v>
      </c>
      <c r="U140" s="120" t="s">
        <v>16</v>
      </c>
      <c r="V140" s="34" t="str">
        <f>V103</f>
        <v>N NAME OF YOUR RECIPE | paste it — FAMILY|  Author &gt; YOU</v>
      </c>
      <c r="W140" s="35">
        <f>W103</f>
        <v>0.6</v>
      </c>
      <c r="X140" s="34" t="str">
        <f>X103</f>
        <v>kg</v>
      </c>
      <c r="Y140" s="36" t="str">
        <f>Y103</f>
        <v>Master recipe ► Guinea fowl ballotine</v>
      </c>
      <c r="Z140" s="138" t="s">
        <v>162</v>
      </c>
      <c r="AA140" s="138" t="s">
        <v>1405</v>
      </c>
      <c r="AB140" s="166" t="s">
        <v>1406</v>
      </c>
      <c r="AC140" s="138" t="s">
        <v>1407</v>
      </c>
      <c r="AD140" s="138" t="s">
        <v>1408</v>
      </c>
      <c r="AE140" s="138" t="s">
        <v>1428</v>
      </c>
      <c r="AF140" s="178" t="s">
        <v>1409</v>
      </c>
      <c r="AG140" s="178" t="s">
        <v>1410</v>
      </c>
      <c r="AH140" s="178" t="s">
        <v>1411</v>
      </c>
      <c r="AI140" s="126" t="s">
        <v>1412</v>
      </c>
      <c r="AJ140" s="126" t="s">
        <v>1413</v>
      </c>
      <c r="AK140" s="126" t="s">
        <v>1414</v>
      </c>
      <c r="AL140" s="1111" t="s">
        <v>1415</v>
      </c>
      <c r="AN140" s="120" t="s">
        <v>16</v>
      </c>
      <c r="AO140" s="34" t="str">
        <f>AO103</f>
        <v>N NOMBRE DE SU RECETA | pegue esto — FAMILIA| Autor &gt; USTED</v>
      </c>
      <c r="AP140" s="35">
        <f>AP103</f>
        <v>0.6</v>
      </c>
      <c r="AQ140" s="34" t="str">
        <f>AQ103</f>
        <v>kg</v>
      </c>
      <c r="AR140" s="36" t="str">
        <f>AR103</f>
        <v>Receta madre ► Ballotina de pintada</v>
      </c>
      <c r="AS140" s="138" t="s">
        <v>1386</v>
      </c>
      <c r="AT140" s="138" t="s">
        <v>1387</v>
      </c>
      <c r="AU140" s="166" t="s">
        <v>1388</v>
      </c>
      <c r="AV140" s="138" t="s">
        <v>1389</v>
      </c>
      <c r="AW140" s="138" t="s">
        <v>1390</v>
      </c>
      <c r="AX140" s="138" t="s">
        <v>1391</v>
      </c>
      <c r="AY140" s="143" t="s">
        <v>1392</v>
      </c>
      <c r="AZ140" s="178" t="s">
        <v>1393</v>
      </c>
      <c r="BA140" s="178" t="s">
        <v>1394</v>
      </c>
      <c r="BB140" s="126" t="s">
        <v>1395</v>
      </c>
      <c r="BC140" s="126" t="s">
        <v>1396</v>
      </c>
      <c r="BD140" s="126" t="s">
        <v>1397</v>
      </c>
      <c r="BE140" s="1111" t="s">
        <v>1398</v>
      </c>
      <c r="BG140" s="51"/>
      <c r="BH140" s="52"/>
      <c r="BI140" s="52"/>
      <c r="BJ140" s="52"/>
      <c r="BK140" s="52"/>
      <c r="BL140" s="52"/>
      <c r="BM140" s="53"/>
      <c r="BO140" s="51"/>
      <c r="BP140" s="52"/>
      <c r="BQ140" s="52"/>
      <c r="BR140" s="52"/>
      <c r="BS140" s="52"/>
      <c r="BT140" s="52"/>
      <c r="BU140" s="53"/>
      <c r="BW140" s="51"/>
      <c r="BX140" s="52"/>
      <c r="BY140" s="52"/>
      <c r="BZ140" s="52"/>
      <c r="CA140" s="52"/>
      <c r="CB140" s="52"/>
      <c r="CC140" s="53"/>
      <c r="CE140" s="3">
        <v>1</v>
      </c>
    </row>
    <row r="141" spans="2:83" ht="21" customHeight="1">
      <c r="B141" s="120" t="s">
        <v>16</v>
      </c>
      <c r="C141" s="34" t="str">
        <f>C103</f>
        <v>N NOM DE VOTRE RECETTE | collez la--FAMILLE| Auteur &gt; VOUS</v>
      </c>
      <c r="D141" s="35">
        <f>D103</f>
        <v>1</v>
      </c>
      <c r="E141" s="34" t="str">
        <f>E103</f>
        <v>coupe</v>
      </c>
      <c r="F141" s="36" t="str">
        <f>F103</f>
        <v>Recette mère ► MILLE-FEUILLE meringue et chiboust pamplemousse aux fraises des bois</v>
      </c>
      <c r="G141" s="1093">
        <v>2.835E-2</v>
      </c>
      <c r="H141" s="1094">
        <v>0.13</v>
      </c>
      <c r="I141" s="1095">
        <v>0</v>
      </c>
      <c r="J141" s="1094">
        <v>0.2</v>
      </c>
      <c r="K141" s="1094">
        <v>0.23</v>
      </c>
      <c r="L141" s="1094">
        <v>0.22500000000000001</v>
      </c>
      <c r="M141" s="1096">
        <v>0.35</v>
      </c>
      <c r="N141" s="1096">
        <v>5.0000000000000001E-3</v>
      </c>
      <c r="O141" s="1096">
        <v>5.0000000000000001E-3</v>
      </c>
      <c r="P141" s="1096">
        <v>1.4999999999999999E-2</v>
      </c>
      <c r="Q141" s="1096">
        <v>0.1</v>
      </c>
      <c r="R141" s="1096">
        <v>0.22500000000000001</v>
      </c>
      <c r="S141" s="1097">
        <v>1E-3</v>
      </c>
      <c r="U141" s="120" t="s">
        <v>16</v>
      </c>
      <c r="V141" s="34" t="str">
        <f>V103</f>
        <v>N NAME OF YOUR RECIPE | paste it — FAMILY|  Author &gt; YOU</v>
      </c>
      <c r="W141" s="35">
        <f>W103</f>
        <v>0.6</v>
      </c>
      <c r="X141" s="34" t="str">
        <f>X103</f>
        <v>kg</v>
      </c>
      <c r="Y141" s="36" t="str">
        <f>Y103</f>
        <v>Master recipe ► Guinea fowl ballotine</v>
      </c>
      <c r="Z141" s="1098">
        <v>2.835E-2</v>
      </c>
      <c r="AA141" s="1099">
        <v>0.13</v>
      </c>
      <c r="AB141" s="1100">
        <v>0</v>
      </c>
      <c r="AC141" s="1099">
        <v>0.2</v>
      </c>
      <c r="AD141" s="1099">
        <v>0.23</v>
      </c>
      <c r="AE141" s="1099">
        <v>0.22500000000000001</v>
      </c>
      <c r="AF141" s="1096">
        <v>0.35</v>
      </c>
      <c r="AG141" s="1096">
        <v>5.0000000000000001E-3</v>
      </c>
      <c r="AH141" s="1096">
        <v>5.0000000000000001E-3</v>
      </c>
      <c r="AI141" s="1096">
        <v>1.4999999999999999E-2</v>
      </c>
      <c r="AJ141" s="1096">
        <v>0.1</v>
      </c>
      <c r="AK141" s="1096">
        <v>0.22500000000000001</v>
      </c>
      <c r="AL141" s="1097">
        <v>1E-3</v>
      </c>
      <c r="AN141" s="120" t="s">
        <v>16</v>
      </c>
      <c r="AO141" s="34" t="str">
        <f>AO103</f>
        <v>N NOMBRE DE SU RECETA | pegue esto — FAMILIA| Autor &gt; USTED</v>
      </c>
      <c r="AP141" s="35">
        <f>AP103</f>
        <v>0.6</v>
      </c>
      <c r="AQ141" s="34" t="str">
        <f>AQ103</f>
        <v>kg</v>
      </c>
      <c r="AR141" s="36" t="str">
        <f>AR103</f>
        <v>Receta madre ► Ballotina de pintada</v>
      </c>
      <c r="AS141" s="1098">
        <v>2.835E-2</v>
      </c>
      <c r="AT141" s="1099">
        <v>0.13</v>
      </c>
      <c r="AU141" s="1100">
        <v>0</v>
      </c>
      <c r="AV141" s="1099">
        <v>0.2</v>
      </c>
      <c r="AW141" s="1099">
        <v>0.23</v>
      </c>
      <c r="AX141" s="1099">
        <v>0.22500000000000001</v>
      </c>
      <c r="AY141" s="1096">
        <v>0.35</v>
      </c>
      <c r="AZ141" s="1096">
        <v>5.0000000000000001E-3</v>
      </c>
      <c r="BA141" s="1096">
        <v>5.0000000000000001E-3</v>
      </c>
      <c r="BB141" s="1096">
        <v>1.4999999999999999E-2</v>
      </c>
      <c r="BC141" s="1096">
        <v>0.1</v>
      </c>
      <c r="BD141" s="1096">
        <v>0.22500000000000001</v>
      </c>
      <c r="BE141" s="1097">
        <v>1E-3</v>
      </c>
      <c r="BG141" s="51"/>
      <c r="BH141" s="493" t="s">
        <v>72</v>
      </c>
      <c r="BI141" s="432" t="s">
        <v>84</v>
      </c>
      <c r="BJ141" s="52"/>
      <c r="BK141" s="52"/>
      <c r="BL141" s="52"/>
      <c r="BM141" s="53"/>
      <c r="BO141" s="51"/>
      <c r="BP141" s="493" t="s">
        <v>72</v>
      </c>
      <c r="BQ141" s="432" t="s">
        <v>84</v>
      </c>
      <c r="BR141" s="52"/>
      <c r="BS141" s="52"/>
      <c r="BT141" s="52"/>
      <c r="BU141" s="53"/>
      <c r="BW141" s="51"/>
      <c r="BX141" s="493" t="s">
        <v>72</v>
      </c>
      <c r="BY141" s="432" t="s">
        <v>405</v>
      </c>
      <c r="BZ141" s="52"/>
      <c r="CA141" s="52"/>
      <c r="CB141" s="52"/>
      <c r="CC141" s="53"/>
      <c r="CE141" s="3">
        <v>1</v>
      </c>
    </row>
    <row r="142" spans="2:83" ht="21" customHeight="1">
      <c r="B142" s="184" t="s">
        <v>11</v>
      </c>
      <c r="C142" s="185" t="str">
        <f>C103</f>
        <v>N NOM DE VOTRE RECETTE | collez la--FAMILLE| Auteur &gt; VOUS</v>
      </c>
      <c r="D142" s="185">
        <f>D103</f>
        <v>1</v>
      </c>
      <c r="E142" s="186" t="str">
        <f>E103</f>
        <v>coupe</v>
      </c>
      <c r="F142" s="187" t="str">
        <f>F103</f>
        <v>Recette mère ► MILLE-FEUILLE meringue et chiboust pamplemousse aux fraises des bois</v>
      </c>
      <c r="G142" s="188" t="str">
        <f t="shared" ref="G142:L142" si="32">G104</f>
        <v>Col.6</v>
      </c>
      <c r="H142" s="188" t="str">
        <f t="shared" si="32"/>
        <v>Col.7</v>
      </c>
      <c r="I142" s="188" t="str">
        <f t="shared" si="32"/>
        <v>Col.8</v>
      </c>
      <c r="J142" s="188" t="str">
        <f t="shared" si="32"/>
        <v>Col.9</v>
      </c>
      <c r="K142" s="188" t="str">
        <f t="shared" si="32"/>
        <v>Col.10</v>
      </c>
      <c r="L142" s="188" t="str">
        <f t="shared" si="32"/>
        <v>Col.11</v>
      </c>
      <c r="M142" s="189" t="s">
        <v>171</v>
      </c>
      <c r="N142" s="1347"/>
      <c r="O142" s="1347"/>
      <c r="P142" s="1348"/>
      <c r="Q142" s="1348"/>
      <c r="R142" s="1349"/>
      <c r="S142" s="1350" t="s">
        <v>2075</v>
      </c>
      <c r="U142" s="184" t="s">
        <v>11</v>
      </c>
      <c r="V142" s="185" t="str">
        <f>V103</f>
        <v>N NAME OF YOUR RECIPE | paste it — FAMILY|  Author &gt; YOU</v>
      </c>
      <c r="W142" s="185">
        <f>W103</f>
        <v>0.6</v>
      </c>
      <c r="X142" s="186" t="str">
        <f>X103</f>
        <v>kg</v>
      </c>
      <c r="Y142" s="187" t="str">
        <f>Y103</f>
        <v>Master recipe ► Guinea fowl ballotine</v>
      </c>
      <c r="Z142" s="188" t="str">
        <f t="shared" ref="Z142:AE142" si="33">Z104</f>
        <v>Col.6</v>
      </c>
      <c r="AA142" s="188" t="str">
        <f t="shared" si="33"/>
        <v>Col.7</v>
      </c>
      <c r="AB142" s="188" t="str">
        <f t="shared" si="33"/>
        <v>Col.8</v>
      </c>
      <c r="AC142" s="188" t="str">
        <f t="shared" si="33"/>
        <v>Col.9</v>
      </c>
      <c r="AD142" s="188" t="str">
        <f t="shared" si="33"/>
        <v>Col.10</v>
      </c>
      <c r="AE142" s="188" t="str">
        <f t="shared" si="33"/>
        <v>Col.11</v>
      </c>
      <c r="AF142" s="189" t="s">
        <v>1416</v>
      </c>
      <c r="AG142" s="190"/>
      <c r="AH142" s="190"/>
      <c r="AI142" s="190"/>
      <c r="AJ142" s="190"/>
      <c r="AK142" s="190"/>
      <c r="AL142" s="1351"/>
      <c r="AN142" s="184" t="s">
        <v>11</v>
      </c>
      <c r="AO142" s="185" t="str">
        <f>AO103</f>
        <v>N NOMBRE DE SU RECETA | pegue esto — FAMILIA| Autor &gt; USTED</v>
      </c>
      <c r="AP142" s="185">
        <f>AP103</f>
        <v>0.6</v>
      </c>
      <c r="AQ142" s="186" t="str">
        <f>AQ103</f>
        <v>kg</v>
      </c>
      <c r="AR142" s="187" t="str">
        <f>AR103</f>
        <v>Receta madre ► Ballotina de pintada</v>
      </c>
      <c r="AS142" s="188" t="str">
        <f t="shared" ref="AS142:AX142" si="34">AS104</f>
        <v>Col.6</v>
      </c>
      <c r="AT142" s="188" t="str">
        <f t="shared" si="34"/>
        <v>Col.7</v>
      </c>
      <c r="AU142" s="188" t="str">
        <f t="shared" si="34"/>
        <v>Col.8</v>
      </c>
      <c r="AV142" s="188" t="str">
        <f t="shared" si="34"/>
        <v>Col.9</v>
      </c>
      <c r="AW142" s="188" t="str">
        <f t="shared" si="34"/>
        <v>Col.10</v>
      </c>
      <c r="AX142" s="188" t="str">
        <f t="shared" si="34"/>
        <v>Col.11</v>
      </c>
      <c r="AY142" s="189" t="s">
        <v>1379</v>
      </c>
      <c r="AZ142" s="190"/>
      <c r="BA142" s="190"/>
      <c r="BB142" s="190"/>
      <c r="BC142" s="190"/>
      <c r="BD142" s="190"/>
      <c r="BE142" s="1351"/>
      <c r="BG142" s="51"/>
      <c r="BH142" s="432"/>
      <c r="BI142" s="432"/>
      <c r="BJ142" s="52"/>
      <c r="BK142" s="52"/>
      <c r="BL142" s="52"/>
      <c r="BM142" s="53"/>
      <c r="BO142" s="51"/>
      <c r="BP142" s="432"/>
      <c r="BQ142" s="432"/>
      <c r="BR142" s="52"/>
      <c r="BS142" s="52"/>
      <c r="BT142" s="52"/>
      <c r="BU142" s="53"/>
      <c r="BW142" s="51"/>
      <c r="BX142" s="432"/>
      <c r="BY142" s="432"/>
      <c r="BZ142" s="52"/>
      <c r="CA142" s="52"/>
      <c r="CB142" s="52"/>
      <c r="CC142" s="53"/>
      <c r="CE142" s="3">
        <v>1</v>
      </c>
    </row>
    <row r="143" spans="2:83" ht="21" customHeight="1">
      <c r="B143" s="120" t="str">
        <f t="shared" ref="B143:B162" si="35">IF(OR(G143&lt;&gt;"",H143&lt;&gt; "",I143&lt;&gt;"",J143&lt;&gt;""),"A", "►")</f>
        <v>A</v>
      </c>
      <c r="C143" s="195" t="str">
        <f>C103</f>
        <v>N NOM DE VOTRE RECETTE | collez la--FAMILLE| Auteur &gt; VOUS</v>
      </c>
      <c r="D143" s="195">
        <f>D103</f>
        <v>1</v>
      </c>
      <c r="E143" s="196" t="str">
        <f>E103</f>
        <v>coupe</v>
      </c>
      <c r="F143" s="197" t="str">
        <f>F103</f>
        <v>Recette mère ► MILLE-FEUILLE meringue et chiboust pamplemousse aux fraises des bois</v>
      </c>
      <c r="G143" s="198" t="s">
        <v>174</v>
      </c>
      <c r="H143" s="199" t="s">
        <v>175</v>
      </c>
      <c r="I143" s="200"/>
      <c r="J143" s="200"/>
      <c r="K143" s="200"/>
      <c r="L143" s="200"/>
      <c r="M143" s="200"/>
      <c r="N143" s="200"/>
      <c r="O143" s="201"/>
      <c r="P143" s="191"/>
      <c r="Q143" s="191"/>
      <c r="R143" s="192" t="s">
        <v>172</v>
      </c>
      <c r="S143" s="193" t="s">
        <v>173</v>
      </c>
      <c r="U143" s="120" t="str">
        <f t="shared" ref="U143:U162" si="36">IF(OR(Z143&lt;&gt;"",AA143&lt;&gt; "",AB143&lt;&gt;"",AC143&lt;&gt;""),"A", "►")</f>
        <v>A</v>
      </c>
      <c r="V143" s="195" t="str">
        <f>V103</f>
        <v>N NAME OF YOUR RECIPE | paste it — FAMILY|  Author &gt; YOU</v>
      </c>
      <c r="W143" s="195">
        <f>W103</f>
        <v>0.6</v>
      </c>
      <c r="X143" s="196" t="str">
        <f>X103</f>
        <v>kg</v>
      </c>
      <c r="Y143" s="197" t="str">
        <f>Y103</f>
        <v>Master recipe ► Guinea fowl ballotine</v>
      </c>
      <c r="Z143" s="281" t="s">
        <v>769</v>
      </c>
      <c r="AA143" s="199" t="s">
        <v>920</v>
      </c>
      <c r="AB143" s="200"/>
      <c r="AC143" s="200"/>
      <c r="AD143" s="200"/>
      <c r="AE143" s="200"/>
      <c r="AF143" s="200"/>
      <c r="AG143" s="200"/>
      <c r="AH143" s="201"/>
      <c r="AI143" s="191"/>
      <c r="AJ143" s="191"/>
      <c r="AK143" s="1081" t="s">
        <v>919</v>
      </c>
      <c r="AL143" s="193" t="s">
        <v>173</v>
      </c>
      <c r="AN143" s="120" t="str">
        <f t="shared" ref="AN143:AN162" si="37">IF(OR(AS143&lt;&gt;"",AT143&lt;&gt; "",AU143&lt;&gt;"",AV143&lt;&gt;""),"A", "►")</f>
        <v>A</v>
      </c>
      <c r="AO143" s="195" t="str">
        <f>AO103</f>
        <v>N NOMBRE DE SU RECETA | pegue esto — FAMILIA| Autor &gt; USTED</v>
      </c>
      <c r="AP143" s="195">
        <f>AP103</f>
        <v>0.6</v>
      </c>
      <c r="AQ143" s="196" t="str">
        <f>AQ103</f>
        <v>kg</v>
      </c>
      <c r="AR143" s="197" t="str">
        <f>AR103</f>
        <v>Receta madre ► Ballotina de pintada</v>
      </c>
      <c r="AS143" s="281" t="s">
        <v>771</v>
      </c>
      <c r="AT143" s="199" t="s">
        <v>945</v>
      </c>
      <c r="AU143" s="200"/>
      <c r="AV143" s="200"/>
      <c r="AW143" s="200"/>
      <c r="AX143" s="200"/>
      <c r="AY143" s="200"/>
      <c r="AZ143" s="200"/>
      <c r="BA143" s="201"/>
      <c r="BB143" s="191"/>
      <c r="BC143" s="191"/>
      <c r="BD143" s="1081" t="s">
        <v>944</v>
      </c>
      <c r="BE143" s="193" t="s">
        <v>173</v>
      </c>
      <c r="BG143" s="51"/>
      <c r="BH143" s="494" t="s">
        <v>445</v>
      </c>
      <c r="BI143" s="495" t="s">
        <v>446</v>
      </c>
      <c r="BJ143" s="52"/>
      <c r="BK143" s="52"/>
      <c r="BL143" s="52"/>
      <c r="BM143" s="53"/>
      <c r="BO143" s="51"/>
      <c r="BP143" s="494" t="s">
        <v>445</v>
      </c>
      <c r="BQ143" s="495" t="s">
        <v>447</v>
      </c>
      <c r="BR143" s="52"/>
      <c r="BS143" s="52"/>
      <c r="BT143" s="52"/>
      <c r="BU143" s="53"/>
      <c r="BW143" s="51"/>
      <c r="BX143" s="494" t="s">
        <v>448</v>
      </c>
      <c r="BY143" s="495" t="s">
        <v>449</v>
      </c>
      <c r="BZ143" s="52"/>
      <c r="CA143" s="52"/>
      <c r="CB143" s="52"/>
      <c r="CC143" s="53"/>
      <c r="CE143" s="3">
        <v>1</v>
      </c>
    </row>
    <row r="144" spans="2:83" ht="21" customHeight="1">
      <c r="B144" s="120" t="str">
        <f t="shared" si="35"/>
        <v>►</v>
      </c>
      <c r="C144" s="195" t="str">
        <f>C103</f>
        <v>N NOM DE VOTRE RECETTE | collez la--FAMILLE| Auteur &gt; VOUS</v>
      </c>
      <c r="D144" s="195">
        <f>D103</f>
        <v>1</v>
      </c>
      <c r="E144" s="196" t="str">
        <f>E103</f>
        <v>coupe</v>
      </c>
      <c r="F144" s="197" t="str">
        <f>F103</f>
        <v>Recette mère ► MILLE-FEUILLE meringue et chiboust pamplemousse aux fraises des bois</v>
      </c>
      <c r="G144" s="207"/>
      <c r="H144" s="208"/>
      <c r="I144" s="208"/>
      <c r="J144" s="208"/>
      <c r="K144" s="208"/>
      <c r="L144" s="208"/>
      <c r="M144" s="208"/>
      <c r="N144" s="208"/>
      <c r="O144" s="209"/>
      <c r="P144" s="202"/>
      <c r="Q144" s="203"/>
      <c r="R144" s="204" t="s">
        <v>176</v>
      </c>
      <c r="S144" s="205" t="s">
        <v>173</v>
      </c>
      <c r="U144" s="120" t="str">
        <f t="shared" si="36"/>
        <v>►</v>
      </c>
      <c r="V144" s="195" t="str">
        <f>V103</f>
        <v>N NAME OF YOUR RECIPE | paste it — FAMILY|  Author &gt; YOU</v>
      </c>
      <c r="W144" s="195">
        <f>W103</f>
        <v>0.6</v>
      </c>
      <c r="X144" s="196" t="str">
        <f>X103</f>
        <v>kg</v>
      </c>
      <c r="Y144" s="197" t="str">
        <f>Y103</f>
        <v>Master recipe ► Guinea fowl ballotine</v>
      </c>
      <c r="Z144" s="207"/>
      <c r="AA144" s="208"/>
      <c r="AB144" s="208"/>
      <c r="AC144" s="208"/>
      <c r="AD144" s="208"/>
      <c r="AE144" s="208"/>
      <c r="AF144" s="208"/>
      <c r="AG144" s="208"/>
      <c r="AH144" s="209"/>
      <c r="AI144" s="202"/>
      <c r="AJ144" s="203"/>
      <c r="AK144" s="204" t="s">
        <v>921</v>
      </c>
      <c r="AL144" s="205" t="s">
        <v>173</v>
      </c>
      <c r="AN144" s="120" t="str">
        <f t="shared" si="37"/>
        <v>►</v>
      </c>
      <c r="AO144" s="195" t="str">
        <f>AO103</f>
        <v>N NOMBRE DE SU RECETA | pegue esto — FAMILIA| Autor &gt; USTED</v>
      </c>
      <c r="AP144" s="195">
        <f>AP103</f>
        <v>0.6</v>
      </c>
      <c r="AQ144" s="196" t="str">
        <f>AQ103</f>
        <v>kg</v>
      </c>
      <c r="AR144" s="197" t="str">
        <f>AR103</f>
        <v>Receta madre ► Ballotina de pintada</v>
      </c>
      <c r="AS144" s="207"/>
      <c r="AT144" s="208"/>
      <c r="AU144" s="208"/>
      <c r="AV144" s="208"/>
      <c r="AW144" s="208"/>
      <c r="AX144" s="208"/>
      <c r="AY144" s="208"/>
      <c r="AZ144" s="208"/>
      <c r="BA144" s="209"/>
      <c r="BB144" s="202"/>
      <c r="BC144" s="203"/>
      <c r="BD144" s="204" t="s">
        <v>946</v>
      </c>
      <c r="BE144" s="205" t="s">
        <v>173</v>
      </c>
      <c r="BG144" s="51"/>
      <c r="BH144" s="496"/>
      <c r="BI144" s="495" t="s">
        <v>450</v>
      </c>
      <c r="BJ144" s="52"/>
      <c r="BK144" s="52"/>
      <c r="BL144" s="52"/>
      <c r="BM144" s="53"/>
      <c r="BO144" s="51"/>
      <c r="BP144" s="496"/>
      <c r="BQ144" s="495" t="s">
        <v>451</v>
      </c>
      <c r="BR144" s="52"/>
      <c r="BS144" s="52"/>
      <c r="BT144" s="52"/>
      <c r="BU144" s="53"/>
      <c r="BW144" s="51"/>
      <c r="BX144" s="496"/>
      <c r="BY144" s="495" t="s">
        <v>452</v>
      </c>
      <c r="BZ144" s="52"/>
      <c r="CA144" s="52"/>
      <c r="CB144" s="52"/>
      <c r="CC144" s="53"/>
      <c r="CE144" s="3">
        <v>1</v>
      </c>
    </row>
    <row r="145" spans="2:83" ht="21" customHeight="1">
      <c r="B145" s="120" t="str">
        <f t="shared" si="35"/>
        <v>►</v>
      </c>
      <c r="C145" s="195" t="str">
        <f>C103</f>
        <v>N NOM DE VOTRE RECETTE | collez la--FAMILLE| Auteur &gt; VOUS</v>
      </c>
      <c r="D145" s="195">
        <f>D103</f>
        <v>1</v>
      </c>
      <c r="E145" s="196" t="str">
        <f>E103</f>
        <v>coupe</v>
      </c>
      <c r="F145" s="197" t="str">
        <f>F103</f>
        <v>Recette mère ► MILLE-FEUILLE meringue et chiboust pamplemousse aux fraises des bois</v>
      </c>
      <c r="G145" s="207"/>
      <c r="H145" s="212"/>
      <c r="I145" s="212"/>
      <c r="J145" s="212"/>
      <c r="K145" s="212"/>
      <c r="L145" s="212"/>
      <c r="M145" s="212"/>
      <c r="N145" s="212"/>
      <c r="O145" s="213"/>
      <c r="P145" s="9"/>
      <c r="Q145" s="9"/>
      <c r="R145" s="210" t="s">
        <v>180</v>
      </c>
      <c r="S145" s="211">
        <v>3.472222222222222E-3</v>
      </c>
      <c r="U145" s="120" t="str">
        <f t="shared" si="36"/>
        <v>►</v>
      </c>
      <c r="V145" s="195" t="str">
        <f>V103</f>
        <v>N NAME OF YOUR RECIPE | paste it — FAMILY|  Author &gt; YOU</v>
      </c>
      <c r="W145" s="195">
        <f>W103</f>
        <v>0.6</v>
      </c>
      <c r="X145" s="196" t="str">
        <f>X103</f>
        <v>kg</v>
      </c>
      <c r="Y145" s="197" t="str">
        <f>Y103</f>
        <v>Master recipe ► Guinea fowl ballotine</v>
      </c>
      <c r="Z145" s="207"/>
      <c r="AA145" s="212"/>
      <c r="AB145" s="212"/>
      <c r="AC145" s="212"/>
      <c r="AD145" s="212"/>
      <c r="AE145" s="212"/>
      <c r="AF145" s="212"/>
      <c r="AG145" s="212"/>
      <c r="AH145" s="213"/>
      <c r="AI145" s="9"/>
      <c r="AJ145" s="9"/>
      <c r="AK145" s="210" t="s">
        <v>693</v>
      </c>
      <c r="AL145" s="211">
        <v>3.472222222222222E-3</v>
      </c>
      <c r="AN145" s="120" t="str">
        <f t="shared" si="37"/>
        <v>►</v>
      </c>
      <c r="AO145" s="195" t="str">
        <f>AO103</f>
        <v>N NOMBRE DE SU RECETA | pegue esto — FAMILIA| Autor &gt; USTED</v>
      </c>
      <c r="AP145" s="195">
        <f>AP103</f>
        <v>0.6</v>
      </c>
      <c r="AQ145" s="196" t="str">
        <f>AQ103</f>
        <v>kg</v>
      </c>
      <c r="AR145" s="197" t="str">
        <f>AR103</f>
        <v>Receta madre ► Ballotina de pintada</v>
      </c>
      <c r="AS145" s="207"/>
      <c r="AT145" s="212"/>
      <c r="AU145" s="212"/>
      <c r="AV145" s="212"/>
      <c r="AW145" s="212"/>
      <c r="AX145" s="212"/>
      <c r="AY145" s="212"/>
      <c r="AZ145" s="212"/>
      <c r="BA145" s="213"/>
      <c r="BB145" s="9"/>
      <c r="BC145" s="9"/>
      <c r="BD145" s="210" t="s">
        <v>694</v>
      </c>
      <c r="BE145" s="211">
        <v>3.472222222222222E-3</v>
      </c>
      <c r="BG145" s="51"/>
      <c r="BH145" s="495"/>
      <c r="BI145" s="432"/>
      <c r="BJ145" s="52"/>
      <c r="BK145" s="52"/>
      <c r="BL145" s="52"/>
      <c r="BM145" s="53"/>
      <c r="BO145" s="51"/>
      <c r="BP145" s="495"/>
      <c r="BQ145" s="432"/>
      <c r="BR145" s="52"/>
      <c r="BS145" s="52"/>
      <c r="BT145" s="52"/>
      <c r="BU145" s="53"/>
      <c r="BW145" s="51"/>
      <c r="BX145" s="495"/>
      <c r="BY145" s="432"/>
      <c r="BZ145" s="52"/>
      <c r="CA145" s="52"/>
      <c r="CB145" s="52"/>
      <c r="CC145" s="53"/>
      <c r="CE145" s="3">
        <v>1</v>
      </c>
    </row>
    <row r="146" spans="2:83" ht="21" customHeight="1">
      <c r="B146" s="120" t="str">
        <f t="shared" si="35"/>
        <v>►</v>
      </c>
      <c r="C146" s="195" t="str">
        <f>C103</f>
        <v>N NOM DE VOTRE RECETTE | collez la--FAMILLE| Auteur &gt; VOUS</v>
      </c>
      <c r="D146" s="195">
        <f>D103</f>
        <v>1</v>
      </c>
      <c r="E146" s="196" t="str">
        <f>E103</f>
        <v>coupe</v>
      </c>
      <c r="F146" s="197" t="str">
        <f>F103</f>
        <v>Recette mère ► MILLE-FEUILLE meringue et chiboust pamplemousse aux fraises des bois</v>
      </c>
      <c r="G146" s="207"/>
      <c r="H146" s="212"/>
      <c r="I146" s="212"/>
      <c r="J146" s="212"/>
      <c r="K146" s="212"/>
      <c r="L146" s="212"/>
      <c r="M146" s="212"/>
      <c r="N146" s="212"/>
      <c r="O146" s="213"/>
      <c r="P146" s="9"/>
      <c r="Q146" s="9"/>
      <c r="R146" s="210" t="s">
        <v>182</v>
      </c>
      <c r="S146" s="214">
        <v>1.0416666666666666E-2</v>
      </c>
      <c r="U146" s="120" t="str">
        <f t="shared" si="36"/>
        <v>►</v>
      </c>
      <c r="V146" s="195" t="str">
        <f>V103</f>
        <v>N NAME OF YOUR RECIPE | paste it — FAMILY|  Author &gt; YOU</v>
      </c>
      <c r="W146" s="195">
        <f>W103</f>
        <v>0.6</v>
      </c>
      <c r="X146" s="196" t="str">
        <f>X103</f>
        <v>kg</v>
      </c>
      <c r="Y146" s="197" t="str">
        <f>Y103</f>
        <v>Master recipe ► Guinea fowl ballotine</v>
      </c>
      <c r="Z146" s="207"/>
      <c r="AA146" s="212"/>
      <c r="AB146" s="212"/>
      <c r="AC146" s="212"/>
      <c r="AD146" s="212"/>
      <c r="AE146" s="212"/>
      <c r="AF146" s="212"/>
      <c r="AG146" s="212"/>
      <c r="AH146" s="213"/>
      <c r="AI146" s="9"/>
      <c r="AJ146" s="9"/>
      <c r="AK146" s="210" t="s">
        <v>699</v>
      </c>
      <c r="AL146" s="214">
        <v>1.0416666666666666E-2</v>
      </c>
      <c r="AN146" s="120" t="str">
        <f t="shared" si="37"/>
        <v>►</v>
      </c>
      <c r="AO146" s="195" t="str">
        <f>AO103</f>
        <v>N NOMBRE DE SU RECETA | pegue esto — FAMILIA| Autor &gt; USTED</v>
      </c>
      <c r="AP146" s="195">
        <f>AP103</f>
        <v>0.6</v>
      </c>
      <c r="AQ146" s="196" t="str">
        <f>AQ103</f>
        <v>kg</v>
      </c>
      <c r="AR146" s="197" t="str">
        <f>AR103</f>
        <v>Receta madre ► Ballotina de pintada</v>
      </c>
      <c r="AS146" s="207"/>
      <c r="AT146" s="212"/>
      <c r="AU146" s="212"/>
      <c r="AV146" s="212"/>
      <c r="AW146" s="212"/>
      <c r="AX146" s="212"/>
      <c r="AY146" s="212"/>
      <c r="AZ146" s="212"/>
      <c r="BA146" s="213"/>
      <c r="BB146" s="9"/>
      <c r="BC146" s="9"/>
      <c r="BD146" s="210" t="s">
        <v>700</v>
      </c>
      <c r="BE146" s="214">
        <v>1.0416666666666666E-2</v>
      </c>
      <c r="BG146" s="180"/>
      <c r="BH146" s="181"/>
      <c r="BI146" s="182"/>
      <c r="BJ146" s="181"/>
      <c r="BK146" s="181"/>
      <c r="BL146" s="181"/>
      <c r="BM146" s="183"/>
      <c r="BO146" s="180"/>
      <c r="BP146" s="181"/>
      <c r="BQ146" s="182"/>
      <c r="BR146" s="181"/>
      <c r="BS146" s="181"/>
      <c r="BT146" s="181"/>
      <c r="BU146" s="183"/>
      <c r="BW146" s="180"/>
      <c r="BX146" s="181"/>
      <c r="BY146" s="182"/>
      <c r="BZ146" s="181"/>
      <c r="CA146" s="181"/>
      <c r="CB146" s="181"/>
      <c r="CC146" s="183"/>
      <c r="CE146" s="3">
        <v>1</v>
      </c>
    </row>
    <row r="147" spans="2:83" ht="21" customHeight="1" thickBot="1">
      <c r="B147" s="120" t="str">
        <f t="shared" si="35"/>
        <v>►</v>
      </c>
      <c r="C147" s="195" t="str">
        <f>C103</f>
        <v>N NOM DE VOTRE RECETTE | collez la--FAMILLE| Auteur &gt; VOUS</v>
      </c>
      <c r="D147" s="195">
        <f>D103</f>
        <v>1</v>
      </c>
      <c r="E147" s="196" t="str">
        <f>E103</f>
        <v>coupe</v>
      </c>
      <c r="F147" s="197" t="str">
        <f>F103</f>
        <v>Recette mère ► MILLE-FEUILLE meringue et chiboust pamplemousse aux fraises des bois</v>
      </c>
      <c r="G147" s="207"/>
      <c r="H147" s="212"/>
      <c r="I147" s="212"/>
      <c r="J147" s="212"/>
      <c r="K147" s="212"/>
      <c r="L147" s="212"/>
      <c r="M147" s="212"/>
      <c r="N147" s="212"/>
      <c r="O147" s="213"/>
      <c r="P147" s="9"/>
      <c r="Q147" s="9"/>
      <c r="R147" s="210" t="s">
        <v>190</v>
      </c>
      <c r="S147" s="215">
        <v>2.0833333333333332E-2</v>
      </c>
      <c r="U147" s="120" t="str">
        <f t="shared" si="36"/>
        <v>►</v>
      </c>
      <c r="V147" s="195" t="str">
        <f>V103</f>
        <v>N NAME OF YOUR RECIPE | paste it — FAMILY|  Author &gt; YOU</v>
      </c>
      <c r="W147" s="195">
        <f>W103</f>
        <v>0.6</v>
      </c>
      <c r="X147" s="196" t="str">
        <f>X103</f>
        <v>kg</v>
      </c>
      <c r="Y147" s="197" t="str">
        <f>Y103</f>
        <v>Master recipe ► Guinea fowl ballotine</v>
      </c>
      <c r="Z147" s="207"/>
      <c r="AA147" s="212"/>
      <c r="AB147" s="212"/>
      <c r="AC147" s="212"/>
      <c r="AD147" s="212"/>
      <c r="AE147" s="212"/>
      <c r="AF147" s="212"/>
      <c r="AG147" s="212"/>
      <c r="AH147" s="213"/>
      <c r="AI147" s="9"/>
      <c r="AJ147" s="9"/>
      <c r="AK147" s="210" t="s">
        <v>701</v>
      </c>
      <c r="AL147" s="215">
        <v>2.0833333333333332E-2</v>
      </c>
      <c r="AN147" s="120" t="str">
        <f t="shared" si="37"/>
        <v>►</v>
      </c>
      <c r="AO147" s="195" t="str">
        <f>AO103</f>
        <v>N NOMBRE DE SU RECETA | pegue esto — FAMILIA| Autor &gt; USTED</v>
      </c>
      <c r="AP147" s="195">
        <f>AP103</f>
        <v>0.6</v>
      </c>
      <c r="AQ147" s="196" t="str">
        <f>AQ103</f>
        <v>kg</v>
      </c>
      <c r="AR147" s="197" t="str">
        <f>AR103</f>
        <v>Receta madre ► Ballotina de pintada</v>
      </c>
      <c r="AS147" s="207"/>
      <c r="AT147" s="212"/>
      <c r="AU147" s="212"/>
      <c r="AV147" s="212"/>
      <c r="AW147" s="212"/>
      <c r="AX147" s="212"/>
      <c r="AY147" s="212"/>
      <c r="AZ147" s="212"/>
      <c r="BA147" s="213"/>
      <c r="BB147" s="9"/>
      <c r="BC147" s="9"/>
      <c r="BD147" s="210" t="s">
        <v>948</v>
      </c>
      <c r="BE147" s="215">
        <v>2.0833333333333332E-2</v>
      </c>
      <c r="BG147" s="497"/>
      <c r="BH147" s="498"/>
      <c r="BI147" s="499"/>
      <c r="BJ147" s="498"/>
      <c r="BK147" s="498"/>
      <c r="BL147" s="498"/>
      <c r="BM147" s="500"/>
      <c r="BO147" s="497"/>
      <c r="BP147" s="498"/>
      <c r="BQ147" s="499"/>
      <c r="BR147" s="498"/>
      <c r="BS147" s="498"/>
      <c r="BT147" s="498"/>
      <c r="BU147" s="500"/>
      <c r="BW147" s="497"/>
      <c r="BX147" s="498"/>
      <c r="BY147" s="499"/>
      <c r="BZ147" s="498"/>
      <c r="CA147" s="498"/>
      <c r="CB147" s="498"/>
      <c r="CC147" s="500"/>
      <c r="CE147" s="3">
        <v>1</v>
      </c>
    </row>
    <row r="148" spans="2:83" ht="21" customHeight="1" thickTop="1">
      <c r="B148" s="120" t="str">
        <f t="shared" si="35"/>
        <v>►</v>
      </c>
      <c r="C148" s="195" t="str">
        <f>C103</f>
        <v>N NOM DE VOTRE RECETTE | collez la--FAMILLE| Auteur &gt; VOUS</v>
      </c>
      <c r="D148" s="195">
        <f>D103</f>
        <v>1</v>
      </c>
      <c r="E148" s="196" t="str">
        <f>E103</f>
        <v>coupe</v>
      </c>
      <c r="F148" s="197" t="str">
        <f>F103</f>
        <v>Recette mère ► MILLE-FEUILLE meringue et chiboust pamplemousse aux fraises des bois</v>
      </c>
      <c r="G148" s="207"/>
      <c r="H148" s="212"/>
      <c r="I148" s="212"/>
      <c r="J148" s="212"/>
      <c r="K148" s="212"/>
      <c r="L148" s="212"/>
      <c r="M148" s="212"/>
      <c r="N148" s="212"/>
      <c r="O148" s="213"/>
      <c r="P148" s="9"/>
      <c r="Q148" s="9"/>
      <c r="R148" s="216" t="s">
        <v>191</v>
      </c>
      <c r="S148" s="217">
        <f>S145+S146+S147</f>
        <v>3.4722222222222224E-2</v>
      </c>
      <c r="U148" s="120" t="str">
        <f t="shared" si="36"/>
        <v>►</v>
      </c>
      <c r="V148" s="195" t="str">
        <f>V103</f>
        <v>N NAME OF YOUR RECIPE | paste it — FAMILY|  Author &gt; YOU</v>
      </c>
      <c r="W148" s="195">
        <f>W103</f>
        <v>0.6</v>
      </c>
      <c r="X148" s="196" t="str">
        <f>X103</f>
        <v>kg</v>
      </c>
      <c r="Y148" s="197" t="str">
        <f>Y103</f>
        <v>Master recipe ► Guinea fowl ballotine</v>
      </c>
      <c r="Z148" s="207"/>
      <c r="AA148" s="212"/>
      <c r="AB148" s="212"/>
      <c r="AC148" s="212"/>
      <c r="AD148" s="212"/>
      <c r="AE148" s="212"/>
      <c r="AF148" s="212"/>
      <c r="AG148" s="212"/>
      <c r="AH148" s="213"/>
      <c r="AI148" s="9"/>
      <c r="AJ148" s="9"/>
      <c r="AK148" s="216" t="s">
        <v>191</v>
      </c>
      <c r="AL148" s="217">
        <f>AL145+AL146+AL147</f>
        <v>3.4722222222222224E-2</v>
      </c>
      <c r="AN148" s="120" t="str">
        <f t="shared" si="37"/>
        <v>►</v>
      </c>
      <c r="AO148" s="195" t="str">
        <f>AO103</f>
        <v>N NOMBRE DE SU RECETA | pegue esto — FAMILIA| Autor &gt; USTED</v>
      </c>
      <c r="AP148" s="195">
        <f>AP103</f>
        <v>0.6</v>
      </c>
      <c r="AQ148" s="196" t="str">
        <f>AQ103</f>
        <v>kg</v>
      </c>
      <c r="AR148" s="197" t="str">
        <f>AR103</f>
        <v>Receta madre ► Ballotina de pintada</v>
      </c>
      <c r="AS148" s="207"/>
      <c r="AT148" s="212"/>
      <c r="AU148" s="212"/>
      <c r="AV148" s="212"/>
      <c r="AW148" s="212"/>
      <c r="AX148" s="212"/>
      <c r="AY148" s="212"/>
      <c r="AZ148" s="212"/>
      <c r="BA148" s="213"/>
      <c r="BB148" s="9"/>
      <c r="BC148" s="9"/>
      <c r="BD148" s="216" t="s">
        <v>191</v>
      </c>
      <c r="BE148" s="217">
        <f>BE145+BE146+BE147</f>
        <v>3.4722222222222224E-2</v>
      </c>
      <c r="BG148" s="501"/>
      <c r="BH148" s="502" t="s">
        <v>86</v>
      </c>
      <c r="BI148" s="503" t="s">
        <v>51</v>
      </c>
      <c r="BJ148" s="223"/>
      <c r="BK148" s="9"/>
      <c r="BL148" s="223"/>
      <c r="BM148" s="229"/>
      <c r="BO148" s="501"/>
      <c r="BP148" s="502" t="s">
        <v>253</v>
      </c>
      <c r="BQ148" s="503" t="s">
        <v>159</v>
      </c>
      <c r="BR148" s="223"/>
      <c r="BS148" s="9"/>
      <c r="BT148" s="223"/>
      <c r="BU148" s="229"/>
      <c r="BW148" s="501"/>
      <c r="BX148" s="502" t="s">
        <v>258</v>
      </c>
      <c r="BY148" s="503" t="s">
        <v>257</v>
      </c>
      <c r="BZ148" s="223"/>
      <c r="CA148" s="9"/>
      <c r="CB148" s="223"/>
      <c r="CC148" s="229"/>
      <c r="CE148" s="3">
        <v>1</v>
      </c>
    </row>
    <row r="149" spans="2:83" ht="21" customHeight="1">
      <c r="B149" s="120" t="str">
        <f t="shared" si="35"/>
        <v>►</v>
      </c>
      <c r="C149" s="195" t="str">
        <f>C103</f>
        <v>N NOM DE VOTRE RECETTE | collez la--FAMILLE| Auteur &gt; VOUS</v>
      </c>
      <c r="D149" s="195">
        <f>D103</f>
        <v>1</v>
      </c>
      <c r="E149" s="196" t="str">
        <f>E103</f>
        <v>coupe</v>
      </c>
      <c r="F149" s="197" t="str">
        <f>F103</f>
        <v>Recette mère ► MILLE-FEUILLE meringue et chiboust pamplemousse aux fraises des bois</v>
      </c>
      <c r="G149" s="207"/>
      <c r="H149" s="212"/>
      <c r="I149" s="212"/>
      <c r="J149" s="212"/>
      <c r="K149" s="212"/>
      <c r="L149" s="212"/>
      <c r="M149" s="212"/>
      <c r="N149" s="212"/>
      <c r="O149" s="213"/>
      <c r="P149" s="1757" t="s">
        <v>1932</v>
      </c>
      <c r="Q149" s="1758"/>
      <c r="R149" s="1758"/>
      <c r="S149" s="1759"/>
      <c r="U149" s="120" t="str">
        <f t="shared" si="36"/>
        <v>►</v>
      </c>
      <c r="V149" s="195" t="str">
        <f>V103</f>
        <v>N NAME OF YOUR RECIPE | paste it — FAMILY|  Author &gt; YOU</v>
      </c>
      <c r="W149" s="195">
        <f>W103</f>
        <v>0.6</v>
      </c>
      <c r="X149" s="196" t="str">
        <f>X103</f>
        <v>kg</v>
      </c>
      <c r="Y149" s="197" t="str">
        <f>Y103</f>
        <v>Master recipe ► Guinea fowl ballotine</v>
      </c>
      <c r="Z149" s="207"/>
      <c r="AA149" s="212"/>
      <c r="AB149" s="212"/>
      <c r="AC149" s="212"/>
      <c r="AD149" s="212"/>
      <c r="AE149" s="212"/>
      <c r="AF149" s="212"/>
      <c r="AG149" s="212"/>
      <c r="AH149" s="213"/>
      <c r="AI149" s="1757" t="s">
        <v>2051</v>
      </c>
      <c r="AJ149" s="1758"/>
      <c r="AK149" s="1758"/>
      <c r="AL149" s="1759"/>
      <c r="AN149" s="120" t="str">
        <f t="shared" si="37"/>
        <v>►</v>
      </c>
      <c r="AO149" s="195" t="str">
        <f>AO103</f>
        <v>N NOMBRE DE SU RECETA | pegue esto — FAMILIA| Autor &gt; USTED</v>
      </c>
      <c r="AP149" s="195">
        <f>AP103</f>
        <v>0.6</v>
      </c>
      <c r="AQ149" s="196" t="str">
        <f>AQ103</f>
        <v>kg</v>
      </c>
      <c r="AR149" s="197" t="str">
        <f>AR103</f>
        <v>Receta madre ► Ballotina de pintada</v>
      </c>
      <c r="AS149" s="207"/>
      <c r="AT149" s="212"/>
      <c r="AU149" s="212"/>
      <c r="AV149" s="212"/>
      <c r="AW149" s="212"/>
      <c r="AX149" s="212"/>
      <c r="AY149" s="212"/>
      <c r="AZ149" s="212"/>
      <c r="BA149" s="213"/>
      <c r="BB149" s="1757" t="s">
        <v>2071</v>
      </c>
      <c r="BC149" s="1758"/>
      <c r="BD149" s="1758"/>
      <c r="BE149" s="1759"/>
      <c r="BG149" s="501"/>
      <c r="BH149" s="505" t="s">
        <v>98</v>
      </c>
      <c r="BI149" s="104">
        <v>1</v>
      </c>
      <c r="BJ149" s="223"/>
      <c r="BK149" s="9"/>
      <c r="BL149" s="223"/>
      <c r="BM149" s="229"/>
      <c r="BO149" s="501"/>
      <c r="BP149" s="505" t="s">
        <v>453</v>
      </c>
      <c r="BQ149" s="104">
        <v>1</v>
      </c>
      <c r="BR149" s="223"/>
      <c r="BS149" s="9"/>
      <c r="BT149" s="223"/>
      <c r="BU149" s="229"/>
      <c r="BW149" s="501"/>
      <c r="BX149" s="505" t="s">
        <v>454</v>
      </c>
      <c r="BY149" s="104">
        <v>1</v>
      </c>
      <c r="BZ149" s="223"/>
      <c r="CA149" s="9"/>
      <c r="CB149" s="223"/>
      <c r="CC149" s="229"/>
      <c r="CE149" s="3">
        <v>1</v>
      </c>
    </row>
    <row r="150" spans="2:83" ht="21" customHeight="1">
      <c r="B150" s="120" t="str">
        <f t="shared" si="35"/>
        <v>►</v>
      </c>
      <c r="C150" s="195" t="str">
        <f>C103</f>
        <v>N NOM DE VOTRE RECETTE | collez la--FAMILLE| Auteur &gt; VOUS</v>
      </c>
      <c r="D150" s="195">
        <f>D103</f>
        <v>1</v>
      </c>
      <c r="E150" s="196" t="str">
        <f>E103</f>
        <v>coupe</v>
      </c>
      <c r="F150" s="197" t="str">
        <f>F103</f>
        <v>Recette mère ► MILLE-FEUILLE meringue et chiboust pamplemousse aux fraises des bois</v>
      </c>
      <c r="G150" s="207"/>
      <c r="H150" s="212"/>
      <c r="I150" s="212"/>
      <c r="J150" s="212"/>
      <c r="K150" s="212"/>
      <c r="L150" s="212"/>
      <c r="M150" s="212"/>
      <c r="N150" s="212"/>
      <c r="O150" s="213"/>
      <c r="P150" s="222" t="s">
        <v>199</v>
      </c>
      <c r="Q150" s="223"/>
      <c r="R150" s="1277" t="s">
        <v>200</v>
      </c>
      <c r="S150" s="233">
        <f>P153*P151</f>
        <v>225</v>
      </c>
      <c r="U150" s="120" t="str">
        <f t="shared" si="36"/>
        <v>►</v>
      </c>
      <c r="V150" s="195" t="str">
        <f>V103</f>
        <v>N NAME OF YOUR RECIPE | paste it — FAMILY|  Author &gt; YOU</v>
      </c>
      <c r="W150" s="195">
        <f>W103</f>
        <v>0.6</v>
      </c>
      <c r="X150" s="196" t="str">
        <f>X103</f>
        <v>kg</v>
      </c>
      <c r="Y150" s="197" t="str">
        <f>Y103</f>
        <v>Master recipe ► Guinea fowl ballotine</v>
      </c>
      <c r="Z150" s="207"/>
      <c r="AA150" s="212"/>
      <c r="AB150" s="212"/>
      <c r="AC150" s="212"/>
      <c r="AD150" s="212"/>
      <c r="AE150" s="212"/>
      <c r="AF150" s="212"/>
      <c r="AG150" s="212"/>
      <c r="AH150" s="213"/>
      <c r="AI150" s="1326" t="s">
        <v>705</v>
      </c>
      <c r="AJ150" s="223"/>
      <c r="AK150" s="1277" t="s">
        <v>706</v>
      </c>
      <c r="AL150" s="233">
        <f>AI153*AI151</f>
        <v>225</v>
      </c>
      <c r="AN150" s="120" t="str">
        <f t="shared" si="37"/>
        <v>►</v>
      </c>
      <c r="AO150" s="195" t="str">
        <f>AO103</f>
        <v>N NOMBRE DE SU RECETA | pegue esto — FAMILIA| Autor &gt; USTED</v>
      </c>
      <c r="AP150" s="195">
        <f>AP103</f>
        <v>0.6</v>
      </c>
      <c r="AQ150" s="196" t="str">
        <f>AQ103</f>
        <v>kg</v>
      </c>
      <c r="AR150" s="197" t="str">
        <f>AR103</f>
        <v>Receta madre ► Ballotina de pintada</v>
      </c>
      <c r="AS150" s="207"/>
      <c r="AT150" s="212"/>
      <c r="AU150" s="212"/>
      <c r="AV150" s="212"/>
      <c r="AW150" s="212"/>
      <c r="AX150" s="212"/>
      <c r="AY150" s="212"/>
      <c r="AZ150" s="212"/>
      <c r="BA150" s="213"/>
      <c r="BB150" s="222" t="s">
        <v>707</v>
      </c>
      <c r="BC150" s="223"/>
      <c r="BD150" s="1277" t="s">
        <v>949</v>
      </c>
      <c r="BE150" s="233">
        <f>BB153*BB151</f>
        <v>225</v>
      </c>
      <c r="BG150" s="501"/>
      <c r="BH150" s="507" t="s">
        <v>455</v>
      </c>
      <c r="BI150" s="9"/>
      <c r="BJ150" s="9"/>
      <c r="BK150" s="9"/>
      <c r="BL150" s="223"/>
      <c r="BM150" s="229"/>
      <c r="BO150" s="501"/>
      <c r="BP150" s="507" t="s">
        <v>456</v>
      </c>
      <c r="BQ150" s="9"/>
      <c r="BR150" s="9"/>
      <c r="BS150" s="9"/>
      <c r="BT150" s="223"/>
      <c r="BU150" s="229"/>
      <c r="BW150" s="501"/>
      <c r="BX150" s="507" t="s">
        <v>457</v>
      </c>
      <c r="BY150" s="9"/>
      <c r="BZ150" s="9"/>
      <c r="CA150" s="9"/>
      <c r="CB150" s="223"/>
      <c r="CC150" s="229"/>
      <c r="CE150" s="3">
        <v>1</v>
      </c>
    </row>
    <row r="151" spans="2:83" ht="21" customHeight="1">
      <c r="B151" s="120" t="str">
        <f t="shared" si="35"/>
        <v>►</v>
      </c>
      <c r="C151" s="195" t="str">
        <f>C103</f>
        <v>N NOM DE VOTRE RECETTE | collez la--FAMILLE| Auteur &gt; VOUS</v>
      </c>
      <c r="D151" s="195">
        <f>D103</f>
        <v>1</v>
      </c>
      <c r="E151" s="196" t="str">
        <f>E103</f>
        <v>coupe</v>
      </c>
      <c r="F151" s="197" t="str">
        <f>F103</f>
        <v>Recette mère ► MILLE-FEUILLE meringue et chiboust pamplemousse aux fraises des bois</v>
      </c>
      <c r="G151" s="207"/>
      <c r="H151" s="212"/>
      <c r="I151" s="212"/>
      <c r="J151" s="212"/>
      <c r="K151" s="212"/>
      <c r="L151" s="212"/>
      <c r="M151" s="212"/>
      <c r="N151" s="212"/>
      <c r="O151" s="213"/>
      <c r="P151" s="224">
        <v>150</v>
      </c>
      <c r="Q151" s="225" t="s">
        <v>201</v>
      </c>
      <c r="R151" s="1760" t="s">
        <v>958</v>
      </c>
      <c r="S151" s="1761"/>
      <c r="U151" s="120" t="str">
        <f t="shared" si="36"/>
        <v>►</v>
      </c>
      <c r="V151" s="195" t="str">
        <f>V103</f>
        <v>N NAME OF YOUR RECIPE | paste it — FAMILY|  Author &gt; YOU</v>
      </c>
      <c r="W151" s="195">
        <f>W103</f>
        <v>0.6</v>
      </c>
      <c r="X151" s="196" t="str">
        <f>X103</f>
        <v>kg</v>
      </c>
      <c r="Y151" s="197" t="str">
        <f>Y103</f>
        <v>Master recipe ► Guinea fowl ballotine</v>
      </c>
      <c r="Z151" s="207"/>
      <c r="AA151" s="212"/>
      <c r="AB151" s="212"/>
      <c r="AC151" s="212"/>
      <c r="AD151" s="212"/>
      <c r="AE151" s="212"/>
      <c r="AF151" s="212"/>
      <c r="AG151" s="212"/>
      <c r="AH151" s="213"/>
      <c r="AI151" s="224">
        <v>150</v>
      </c>
      <c r="AJ151" s="225" t="s">
        <v>922</v>
      </c>
      <c r="AK151" s="1760" t="s">
        <v>923</v>
      </c>
      <c r="AL151" s="1761"/>
      <c r="AN151" s="120" t="str">
        <f t="shared" si="37"/>
        <v>►</v>
      </c>
      <c r="AO151" s="195" t="str">
        <f>AO103</f>
        <v>N NOMBRE DE SU RECETA | pegue esto — FAMILIA| Autor &gt; USTED</v>
      </c>
      <c r="AP151" s="195">
        <f>AP103</f>
        <v>0.6</v>
      </c>
      <c r="AQ151" s="196" t="str">
        <f>AQ103</f>
        <v>kg</v>
      </c>
      <c r="AR151" s="197" t="str">
        <f>AR103</f>
        <v>Receta madre ► Ballotina de pintada</v>
      </c>
      <c r="AS151" s="207"/>
      <c r="AT151" s="212"/>
      <c r="AU151" s="212"/>
      <c r="AV151" s="212"/>
      <c r="AW151" s="212"/>
      <c r="AX151" s="212"/>
      <c r="AY151" s="212"/>
      <c r="AZ151" s="212"/>
      <c r="BA151" s="213"/>
      <c r="BB151" s="224">
        <v>150</v>
      </c>
      <c r="BC151" s="225" t="s">
        <v>1417</v>
      </c>
      <c r="BD151" s="1760" t="s">
        <v>1418</v>
      </c>
      <c r="BE151" s="1761"/>
      <c r="BG151" s="501"/>
      <c r="BH151" s="507" t="s">
        <v>458</v>
      </c>
      <c r="BI151" s="9"/>
      <c r="BJ151" s="9"/>
      <c r="BK151" s="9"/>
      <c r="BL151" s="223"/>
      <c r="BM151" s="229"/>
      <c r="BO151" s="501"/>
      <c r="BP151" s="507" t="s">
        <v>459</v>
      </c>
      <c r="BQ151" s="9"/>
      <c r="BR151" s="9"/>
      <c r="BS151" s="9"/>
      <c r="BT151" s="223"/>
      <c r="BU151" s="229"/>
      <c r="BW151" s="501"/>
      <c r="BX151" s="507" t="s">
        <v>460</v>
      </c>
      <c r="BY151" s="9"/>
      <c r="BZ151" s="9"/>
      <c r="CA151" s="9"/>
      <c r="CB151" s="223"/>
      <c r="CC151" s="229"/>
      <c r="CE151" s="3">
        <v>1</v>
      </c>
    </row>
    <row r="152" spans="2:83" ht="21" customHeight="1">
      <c r="B152" s="120" t="str">
        <f t="shared" si="35"/>
        <v>►</v>
      </c>
      <c r="C152" s="195" t="str">
        <f>C103</f>
        <v>N NOM DE VOTRE RECETTE | collez la--FAMILLE| Auteur &gt; VOUS</v>
      </c>
      <c r="D152" s="195">
        <f>D103</f>
        <v>1</v>
      </c>
      <c r="E152" s="196" t="str">
        <f>E103</f>
        <v>coupe</v>
      </c>
      <c r="F152" s="197" t="str">
        <f>F103</f>
        <v>Recette mère ► MILLE-FEUILLE meringue et chiboust pamplemousse aux fraises des bois</v>
      </c>
      <c r="G152" s="207"/>
      <c r="H152" s="212"/>
      <c r="I152" s="212"/>
      <c r="J152" s="212"/>
      <c r="K152" s="212"/>
      <c r="L152" s="212"/>
      <c r="M152" s="212"/>
      <c r="N152" s="212"/>
      <c r="O152" s="213"/>
      <c r="P152" s="1762" t="s">
        <v>439</v>
      </c>
      <c r="Q152" s="1763"/>
      <c r="R152" s="1279" t="s">
        <v>1936</v>
      </c>
      <c r="S152" s="229"/>
      <c r="U152" s="120" t="str">
        <f t="shared" si="36"/>
        <v>►</v>
      </c>
      <c r="V152" s="195" t="str">
        <f>V103</f>
        <v>N NAME OF YOUR RECIPE | paste it — FAMILY|  Author &gt; YOU</v>
      </c>
      <c r="W152" s="195">
        <f>W103</f>
        <v>0.6</v>
      </c>
      <c r="X152" s="196" t="str">
        <f>X103</f>
        <v>kg</v>
      </c>
      <c r="Y152" s="197" t="str">
        <f>Y103</f>
        <v>Master recipe ► Guinea fowl ballotine</v>
      </c>
      <c r="Z152" s="207"/>
      <c r="AA152" s="212"/>
      <c r="AB152" s="212"/>
      <c r="AC152" s="212"/>
      <c r="AD152" s="212"/>
      <c r="AE152" s="212"/>
      <c r="AF152" s="212"/>
      <c r="AG152" s="212"/>
      <c r="AH152" s="213"/>
      <c r="AI152" s="1762" t="s">
        <v>924</v>
      </c>
      <c r="AJ152" s="1763"/>
      <c r="AK152" s="1279" t="s">
        <v>2052</v>
      </c>
      <c r="AL152" s="229"/>
      <c r="AN152" s="120" t="str">
        <f t="shared" si="37"/>
        <v>►</v>
      </c>
      <c r="AO152" s="195" t="str">
        <f>AO103</f>
        <v>N NOMBRE DE SU RECETA | pegue esto — FAMILIA| Autor &gt; USTED</v>
      </c>
      <c r="AP152" s="195">
        <f>AP103</f>
        <v>0.6</v>
      </c>
      <c r="AQ152" s="196" t="str">
        <f>AQ103</f>
        <v>kg</v>
      </c>
      <c r="AR152" s="197" t="str">
        <f>AR103</f>
        <v>Receta madre ► Ballotina de pintada</v>
      </c>
      <c r="AS152" s="207"/>
      <c r="AT152" s="212"/>
      <c r="AU152" s="212"/>
      <c r="AV152" s="212"/>
      <c r="AW152" s="212"/>
      <c r="AX152" s="212"/>
      <c r="AY152" s="212"/>
      <c r="AZ152" s="212"/>
      <c r="BA152" s="213"/>
      <c r="BB152" s="1762" t="s">
        <v>924</v>
      </c>
      <c r="BC152" s="1763"/>
      <c r="BD152" s="1279" t="s">
        <v>712</v>
      </c>
      <c r="BE152" s="229"/>
      <c r="BG152" s="501"/>
      <c r="BH152" s="507" t="s">
        <v>461</v>
      </c>
      <c r="BI152" s="9"/>
      <c r="BJ152" s="9"/>
      <c r="BK152" s="9"/>
      <c r="BL152" s="223"/>
      <c r="BM152" s="229"/>
      <c r="BO152" s="501"/>
      <c r="BP152" s="507" t="s">
        <v>462</v>
      </c>
      <c r="BQ152" s="9"/>
      <c r="BR152" s="9"/>
      <c r="BS152" s="9"/>
      <c r="BT152" s="223"/>
      <c r="BU152" s="229"/>
      <c r="BW152" s="501"/>
      <c r="BX152" s="507" t="s">
        <v>463</v>
      </c>
      <c r="BY152" s="9"/>
      <c r="BZ152" s="9"/>
      <c r="CA152" s="9"/>
      <c r="CB152" s="223"/>
      <c r="CC152" s="229"/>
      <c r="CE152" s="3">
        <v>1</v>
      </c>
    </row>
    <row r="153" spans="2:83" ht="21" customHeight="1">
      <c r="B153" s="120" t="str">
        <f t="shared" si="35"/>
        <v>►</v>
      </c>
      <c r="C153" s="195" t="str">
        <f>C103</f>
        <v>N NOM DE VOTRE RECETTE | collez la--FAMILLE| Auteur &gt; VOUS</v>
      </c>
      <c r="D153" s="195">
        <f>D103</f>
        <v>1</v>
      </c>
      <c r="E153" s="196" t="str">
        <f>E103</f>
        <v>coupe</v>
      </c>
      <c r="F153" s="197" t="str">
        <f>F103</f>
        <v>Recette mère ► MILLE-FEUILLE meringue et chiboust pamplemousse aux fraises des bois</v>
      </c>
      <c r="G153" s="207"/>
      <c r="H153" s="212"/>
      <c r="I153" s="212"/>
      <c r="J153" s="212"/>
      <c r="K153" s="212"/>
      <c r="L153" s="212"/>
      <c r="M153" s="212"/>
      <c r="N153" s="212"/>
      <c r="O153" s="213"/>
      <c r="P153" s="230">
        <v>1.5</v>
      </c>
      <c r="Q153" s="231" t="str">
        <f>"&lt; Nb de "&amp;R151&amp;" par personne "</f>
        <v xml:space="preserve">&lt; Nb de tranches par personne </v>
      </c>
      <c r="R153" s="232"/>
      <c r="S153" s="838"/>
      <c r="U153" s="120" t="str">
        <f t="shared" si="36"/>
        <v>►</v>
      </c>
      <c r="V153" s="195" t="str">
        <f>V103</f>
        <v>N NAME OF YOUR RECIPE | paste it — FAMILY|  Author &gt; YOU</v>
      </c>
      <c r="W153" s="195">
        <f>W103</f>
        <v>0.6</v>
      </c>
      <c r="X153" s="196" t="str">
        <f>X103</f>
        <v>kg</v>
      </c>
      <c r="Y153" s="197" t="str">
        <f>Y103</f>
        <v>Master recipe ► Guinea fowl ballotine</v>
      </c>
      <c r="Z153" s="207"/>
      <c r="AA153" s="212"/>
      <c r="AB153" s="212"/>
      <c r="AC153" s="212"/>
      <c r="AD153" s="212"/>
      <c r="AE153" s="212"/>
      <c r="AF153" s="212"/>
      <c r="AG153" s="212"/>
      <c r="AH153" s="213"/>
      <c r="AI153" s="230">
        <v>1.5</v>
      </c>
      <c r="AJ153" s="231" t="str">
        <f>"&lt; Nb of "&amp;AK151&amp;" per person "</f>
        <v xml:space="preserve">&lt; Nb of slices per person </v>
      </c>
      <c r="AK153" s="232"/>
      <c r="AL153" s="838"/>
      <c r="AN153" s="120" t="str">
        <f t="shared" si="37"/>
        <v>►</v>
      </c>
      <c r="AO153" s="195" t="str">
        <f>AO103</f>
        <v>N NOMBRE DE SU RECETA | pegue esto — FAMILIA| Autor &gt; USTED</v>
      </c>
      <c r="AP153" s="195">
        <f>AP103</f>
        <v>0.6</v>
      </c>
      <c r="AQ153" s="196" t="str">
        <f>AQ103</f>
        <v>kg</v>
      </c>
      <c r="AR153" s="197" t="str">
        <f>AR103</f>
        <v>Receta madre ► Ballotina de pintada</v>
      </c>
      <c r="AS153" s="207"/>
      <c r="AT153" s="212"/>
      <c r="AU153" s="212"/>
      <c r="AV153" s="212"/>
      <c r="AW153" s="212"/>
      <c r="AX153" s="212"/>
      <c r="AY153" s="212"/>
      <c r="AZ153" s="212"/>
      <c r="BA153" s="213"/>
      <c r="BB153" s="230">
        <v>1.5</v>
      </c>
      <c r="BC153" s="231" t="str">
        <f>"&lt; Nb de "&amp;BD151&amp;" por persona "</f>
        <v xml:space="preserve">&lt; Nb de tajadas por persona </v>
      </c>
      <c r="BD153" s="232"/>
      <c r="BE153" s="838"/>
      <c r="BG153" s="501"/>
      <c r="BH153" s="507" t="s">
        <v>464</v>
      </c>
      <c r="BI153" s="9"/>
      <c r="BJ153" s="9"/>
      <c r="BK153" s="9"/>
      <c r="BL153" s="223"/>
      <c r="BM153" s="229"/>
      <c r="BO153" s="501"/>
      <c r="BP153" s="507" t="s">
        <v>465</v>
      </c>
      <c r="BQ153" s="9"/>
      <c r="BR153" s="9"/>
      <c r="BS153" s="9"/>
      <c r="BT153" s="223"/>
      <c r="BU153" s="229"/>
      <c r="BW153" s="501"/>
      <c r="BX153" s="507" t="s">
        <v>466</v>
      </c>
      <c r="BY153" s="9"/>
      <c r="BZ153" s="9"/>
      <c r="CA153" s="9"/>
      <c r="CB153" s="223"/>
      <c r="CC153" s="229"/>
      <c r="CE153" s="3">
        <v>1</v>
      </c>
    </row>
    <row r="154" spans="2:83" ht="21" customHeight="1">
      <c r="B154" s="120" t="str">
        <f t="shared" si="35"/>
        <v>►</v>
      </c>
      <c r="C154" s="195" t="str">
        <f>C103</f>
        <v>N NOM DE VOTRE RECETTE | collez la--FAMILLE| Auteur &gt; VOUS</v>
      </c>
      <c r="D154" s="195">
        <f>D103</f>
        <v>1</v>
      </c>
      <c r="E154" s="196" t="str">
        <f>E103</f>
        <v>coupe</v>
      </c>
      <c r="F154" s="197" t="str">
        <f>F103</f>
        <v>Recette mère ► MILLE-FEUILLE meringue et chiboust pamplemousse aux fraises des bois</v>
      </c>
      <c r="G154" s="207"/>
      <c r="H154" s="212"/>
      <c r="I154" s="212"/>
      <c r="J154" s="212"/>
      <c r="K154" s="212"/>
      <c r="L154" s="212"/>
      <c r="M154" s="212"/>
      <c r="N154" s="212"/>
      <c r="O154" s="213"/>
      <c r="P154" s="234">
        <v>27</v>
      </c>
      <c r="Q154" s="231" t="str">
        <f>"&lt; Nb "&amp;R151&amp;" dans 1 " &amp;P152</f>
        <v>&lt; Nb tranches dans 1 Gastro 1/1</v>
      </c>
      <c r="R154" s="235"/>
      <c r="S154" s="233"/>
      <c r="U154" s="120" t="str">
        <f t="shared" si="36"/>
        <v>►</v>
      </c>
      <c r="V154" s="195" t="str">
        <f>V103</f>
        <v>N NAME OF YOUR RECIPE | paste it — FAMILY|  Author &gt; YOU</v>
      </c>
      <c r="W154" s="195">
        <f>W103</f>
        <v>0.6</v>
      </c>
      <c r="X154" s="196" t="str">
        <f>X103</f>
        <v>kg</v>
      </c>
      <c r="Y154" s="197" t="str">
        <f>Y103</f>
        <v>Master recipe ► Guinea fowl ballotine</v>
      </c>
      <c r="Z154" s="207"/>
      <c r="AA154" s="212"/>
      <c r="AB154" s="212"/>
      <c r="AC154" s="212"/>
      <c r="AD154" s="212"/>
      <c r="AE154" s="212"/>
      <c r="AF154" s="212"/>
      <c r="AG154" s="212"/>
      <c r="AH154" s="213"/>
      <c r="AI154" s="234">
        <v>27</v>
      </c>
      <c r="AJ154" s="231" t="str">
        <f>"&lt; Nb "&amp;AK151&amp;" in 1 " &amp;AI152</f>
        <v>&lt; Nb slices in 1 pack(s)</v>
      </c>
      <c r="AK154" s="235"/>
      <c r="AL154" s="233"/>
      <c r="AN154" s="120" t="str">
        <f t="shared" si="37"/>
        <v>►</v>
      </c>
      <c r="AO154" s="195" t="str">
        <f>AO103</f>
        <v>N NOMBRE DE SU RECETA | pegue esto — FAMILIA| Autor &gt; USTED</v>
      </c>
      <c r="AP154" s="195">
        <f>AP103</f>
        <v>0.6</v>
      </c>
      <c r="AQ154" s="196" t="str">
        <f>AQ103</f>
        <v>kg</v>
      </c>
      <c r="AR154" s="197" t="str">
        <f>AR103</f>
        <v>Receta madre ► Ballotina de pintada</v>
      </c>
      <c r="AS154" s="207"/>
      <c r="AT154" s="212"/>
      <c r="AU154" s="212"/>
      <c r="AV154" s="212"/>
      <c r="AW154" s="212"/>
      <c r="AX154" s="212"/>
      <c r="AY154" s="212"/>
      <c r="AZ154" s="212"/>
      <c r="BA154" s="213"/>
      <c r="BB154" s="234">
        <v>27</v>
      </c>
      <c r="BC154" s="231" t="str">
        <f>"&lt; Nb "&amp;BD151&amp;" dans 1 " &amp;BB152</f>
        <v>&lt; Nb tajadas dans 1 pack(s)</v>
      </c>
      <c r="BD154" s="235"/>
      <c r="BE154" s="233"/>
      <c r="BG154" s="501"/>
      <c r="BH154" s="507"/>
      <c r="BI154" s="9"/>
      <c r="BJ154" s="9"/>
      <c r="BK154" s="9"/>
      <c r="BL154" s="223"/>
      <c r="BM154" s="229"/>
      <c r="BO154" s="501"/>
      <c r="BP154" s="507"/>
      <c r="BQ154" s="9"/>
      <c r="BR154" s="9"/>
      <c r="BS154" s="9"/>
      <c r="BT154" s="223"/>
      <c r="BU154" s="229"/>
      <c r="BW154" s="501"/>
      <c r="BX154" s="507"/>
      <c r="BY154" s="9"/>
      <c r="BZ154" s="9"/>
      <c r="CA154" s="9"/>
      <c r="CB154" s="223"/>
      <c r="CC154" s="229"/>
      <c r="CE154" s="3">
        <v>1</v>
      </c>
    </row>
    <row r="155" spans="2:83" ht="21" customHeight="1">
      <c r="B155" s="120" t="str">
        <f t="shared" si="35"/>
        <v>►</v>
      </c>
      <c r="C155" s="195" t="str">
        <f>C103</f>
        <v>N NOM DE VOTRE RECETTE | collez la--FAMILLE| Auteur &gt; VOUS</v>
      </c>
      <c r="D155" s="195">
        <f>D103</f>
        <v>1</v>
      </c>
      <c r="E155" s="196" t="str">
        <f>E103</f>
        <v>coupe</v>
      </c>
      <c r="F155" s="197" t="str">
        <f>F103</f>
        <v>Recette mère ► MILLE-FEUILLE meringue et chiboust pamplemousse aux fraises des bois</v>
      </c>
      <c r="G155" s="207"/>
      <c r="H155" s="212"/>
      <c r="I155" s="212"/>
      <c r="J155" s="212"/>
      <c r="K155" s="212"/>
      <c r="L155" s="212"/>
      <c r="M155" s="212"/>
      <c r="N155" s="212"/>
      <c r="O155" s="213"/>
      <c r="P155" s="1764" t="str">
        <f>IF(OR(P154="",S150=0),"",INT(S150/P154) &amp; " " &amp; P152 &amp; " de " &amp; P154 &amp; " " &amp; R151 &amp; IF(MOD(S150,P154)&gt;0," + 1 " &amp; P152 &amp; " de " &amp; TEXT(MOD(S150,P154),"0.00") &amp; " " &amp; R151,""))</f>
        <v>8 Gastro 1/1 de 27 tranches + 1 Gastro 1/1 de 9.00 tranches</v>
      </c>
      <c r="Q155" s="1765"/>
      <c r="R155" s="1765"/>
      <c r="S155" s="1766"/>
      <c r="U155" s="120" t="str">
        <f t="shared" si="36"/>
        <v>►</v>
      </c>
      <c r="V155" s="195" t="str">
        <f>V103</f>
        <v>N NAME OF YOUR RECIPE | paste it — FAMILY|  Author &gt; YOU</v>
      </c>
      <c r="W155" s="195">
        <f>W103</f>
        <v>0.6</v>
      </c>
      <c r="X155" s="196" t="str">
        <f>X103</f>
        <v>kg</v>
      </c>
      <c r="Y155" s="197" t="str">
        <f>Y103</f>
        <v>Master recipe ► Guinea fowl ballotine</v>
      </c>
      <c r="Z155" s="207"/>
      <c r="AA155" s="212"/>
      <c r="AB155" s="212"/>
      <c r="AC155" s="212"/>
      <c r="AD155" s="212"/>
      <c r="AE155" s="212"/>
      <c r="AF155" s="212"/>
      <c r="AG155" s="212"/>
      <c r="AH155" s="213"/>
      <c r="AI155" s="1764" t="str">
        <f>IF(OR(AI154="",AL150=0),"",INT(AL150/AI154) &amp; " " &amp; AI152 &amp; " de " &amp; AI154 &amp; " " &amp; AK151 &amp; IF(MOD(AL150,AI154)&gt;0," + 1 " &amp; AI152 &amp; " de " &amp; TEXT(MOD(AL150,AI154),"0.00") &amp; " " &amp; AK151,""))</f>
        <v>8 pack(s) de 27 slices + 1 pack(s) de 9.00 slices</v>
      </c>
      <c r="AJ155" s="1765"/>
      <c r="AK155" s="1765"/>
      <c r="AL155" s="1766"/>
      <c r="AN155" s="120" t="str">
        <f t="shared" si="37"/>
        <v>►</v>
      </c>
      <c r="AO155" s="195" t="str">
        <f>AO103</f>
        <v>N NOMBRE DE SU RECETA | pegue esto — FAMILIA| Autor &gt; USTED</v>
      </c>
      <c r="AP155" s="195">
        <f>AP103</f>
        <v>0.6</v>
      </c>
      <c r="AQ155" s="196" t="str">
        <f>AQ103</f>
        <v>kg</v>
      </c>
      <c r="AR155" s="197" t="str">
        <f>AR103</f>
        <v>Receta madre ► Ballotina de pintada</v>
      </c>
      <c r="AS155" s="207"/>
      <c r="AT155" s="212"/>
      <c r="AU155" s="212"/>
      <c r="AV155" s="212"/>
      <c r="AW155" s="212"/>
      <c r="AX155" s="212"/>
      <c r="AY155" s="212"/>
      <c r="AZ155" s="212"/>
      <c r="BA155" s="213"/>
      <c r="BB155" s="1764" t="str">
        <f>IF(OR(BB154="",BE150=0),"",INT(BE150/BB154) &amp; " " &amp; BB152 &amp; " de " &amp; BB154 &amp; " " &amp; BD151 &amp; IF(MOD(BE150,BB154)&gt;0," + 1 " &amp; BB152 &amp; " de " &amp; TEXT(MOD(BE150,BB154),"0.00") &amp; " " &amp; BD151,""))</f>
        <v>8 pack(s) de 27 tajadas + 1 pack(s) de 9.00 tajadas</v>
      </c>
      <c r="BC155" s="1765"/>
      <c r="BD155" s="1765"/>
      <c r="BE155" s="1766"/>
      <c r="BG155" s="180"/>
      <c r="BH155" s="181"/>
      <c r="BI155" s="182"/>
      <c r="BJ155" s="181"/>
      <c r="BK155" s="181"/>
      <c r="BL155" s="181"/>
      <c r="BM155" s="183"/>
      <c r="BO155" s="180"/>
      <c r="BP155" s="181"/>
      <c r="BQ155" s="182"/>
      <c r="BR155" s="181"/>
      <c r="BS155" s="181"/>
      <c r="BT155" s="181"/>
      <c r="BU155" s="183"/>
      <c r="BW155" s="180"/>
      <c r="BX155" s="181"/>
      <c r="BY155" s="182"/>
      <c r="BZ155" s="181"/>
      <c r="CA155" s="181"/>
      <c r="CB155" s="181"/>
      <c r="CC155" s="183"/>
      <c r="CE155" s="3">
        <v>1</v>
      </c>
    </row>
    <row r="156" spans="2:83" ht="21" customHeight="1">
      <c r="B156" s="120" t="str">
        <f t="shared" si="35"/>
        <v>►</v>
      </c>
      <c r="C156" s="195" t="str">
        <f>C103</f>
        <v>N NOM DE VOTRE RECETTE | collez la--FAMILLE| Auteur &gt; VOUS</v>
      </c>
      <c r="D156" s="195">
        <f>D103</f>
        <v>1</v>
      </c>
      <c r="E156" s="196" t="str">
        <f>E103</f>
        <v>coupe</v>
      </c>
      <c r="F156" s="197" t="str">
        <f>F103</f>
        <v>Recette mère ► MILLE-FEUILLE meringue et chiboust pamplemousse aux fraises des bois</v>
      </c>
      <c r="G156" s="207"/>
      <c r="H156" s="212"/>
      <c r="I156" s="212"/>
      <c r="J156" s="212"/>
      <c r="K156" s="212"/>
      <c r="L156" s="212"/>
      <c r="M156" s="212"/>
      <c r="N156" s="212"/>
      <c r="O156" s="213"/>
      <c r="P156" s="1767"/>
      <c r="Q156" s="1768"/>
      <c r="R156" s="1768"/>
      <c r="S156" s="1769"/>
      <c r="U156" s="120" t="str">
        <f t="shared" si="36"/>
        <v>►</v>
      </c>
      <c r="V156" s="195" t="str">
        <f>V103</f>
        <v>N NAME OF YOUR RECIPE | paste it — FAMILY|  Author &gt; YOU</v>
      </c>
      <c r="W156" s="195">
        <f>W103</f>
        <v>0.6</v>
      </c>
      <c r="X156" s="196" t="str">
        <f>X103</f>
        <v>kg</v>
      </c>
      <c r="Y156" s="197" t="str">
        <f>Y103</f>
        <v>Master recipe ► Guinea fowl ballotine</v>
      </c>
      <c r="Z156" s="207"/>
      <c r="AA156" s="212"/>
      <c r="AB156" s="212"/>
      <c r="AC156" s="212"/>
      <c r="AD156" s="212"/>
      <c r="AE156" s="212"/>
      <c r="AF156" s="212"/>
      <c r="AG156" s="212"/>
      <c r="AH156" s="213"/>
      <c r="AI156" s="1767"/>
      <c r="AJ156" s="1768"/>
      <c r="AK156" s="1768"/>
      <c r="AL156" s="1769"/>
      <c r="AN156" s="120" t="str">
        <f t="shared" si="37"/>
        <v>►</v>
      </c>
      <c r="AO156" s="195" t="str">
        <f>AO103</f>
        <v>N NOMBRE DE SU RECETA | pegue esto — FAMILIA| Autor &gt; USTED</v>
      </c>
      <c r="AP156" s="195">
        <f>AP103</f>
        <v>0.6</v>
      </c>
      <c r="AQ156" s="196" t="str">
        <f>AQ103</f>
        <v>kg</v>
      </c>
      <c r="AR156" s="197" t="str">
        <f>AR103</f>
        <v>Receta madre ► Ballotina de pintada</v>
      </c>
      <c r="AS156" s="207"/>
      <c r="AT156" s="212"/>
      <c r="AU156" s="212"/>
      <c r="AV156" s="212"/>
      <c r="AW156" s="212"/>
      <c r="AX156" s="212"/>
      <c r="AY156" s="212"/>
      <c r="AZ156" s="212"/>
      <c r="BA156" s="213"/>
      <c r="BB156" s="1767"/>
      <c r="BC156" s="1768"/>
      <c r="BD156" s="1768"/>
      <c r="BE156" s="1769"/>
      <c r="BG156" s="497"/>
      <c r="BH156" s="498"/>
      <c r="BI156" s="499"/>
      <c r="BJ156" s="498"/>
      <c r="BK156" s="498"/>
      <c r="BL156" s="498"/>
      <c r="BM156" s="500"/>
      <c r="BO156" s="497"/>
      <c r="BP156" s="498"/>
      <c r="BQ156" s="499"/>
      <c r="BR156" s="498"/>
      <c r="BS156" s="498"/>
      <c r="BT156" s="498"/>
      <c r="BU156" s="500"/>
      <c r="BW156" s="497"/>
      <c r="BX156" s="498"/>
      <c r="BY156" s="499"/>
      <c r="BZ156" s="498"/>
      <c r="CA156" s="498"/>
      <c r="CB156" s="498"/>
      <c r="CC156" s="500"/>
      <c r="CE156" s="3">
        <v>1</v>
      </c>
    </row>
    <row r="157" spans="2:83" ht="21" customHeight="1">
      <c r="B157" s="120" t="str">
        <f t="shared" si="35"/>
        <v>►</v>
      </c>
      <c r="C157" s="195" t="str">
        <f>C103</f>
        <v>N NOM DE VOTRE RECETTE | collez la--FAMILLE| Auteur &gt; VOUS</v>
      </c>
      <c r="D157" s="195">
        <f>D103</f>
        <v>1</v>
      </c>
      <c r="E157" s="196" t="str">
        <f>E103</f>
        <v>coupe</v>
      </c>
      <c r="F157" s="197" t="str">
        <f>F103</f>
        <v>Recette mère ► MILLE-FEUILLE meringue et chiboust pamplemousse aux fraises des bois</v>
      </c>
      <c r="G157" s="207"/>
      <c r="H157" s="212"/>
      <c r="I157" s="212"/>
      <c r="J157" s="212"/>
      <c r="K157" s="212"/>
      <c r="L157" s="212"/>
      <c r="M157" s="212"/>
      <c r="N157" s="212"/>
      <c r="O157" s="213"/>
      <c r="P157" s="242">
        <v>120</v>
      </c>
      <c r="Q157" s="243" t="s">
        <v>207</v>
      </c>
      <c r="R157" s="223"/>
      <c r="S157" s="244">
        <f>(P157*P151)/1000</f>
        <v>18</v>
      </c>
      <c r="U157" s="120" t="str">
        <f t="shared" si="36"/>
        <v>►</v>
      </c>
      <c r="V157" s="195" t="str">
        <f>V103</f>
        <v>N NAME OF YOUR RECIPE | paste it — FAMILY|  Author &gt; YOU</v>
      </c>
      <c r="W157" s="195">
        <f>W103</f>
        <v>0.6</v>
      </c>
      <c r="X157" s="196" t="str">
        <f>X103</f>
        <v>kg</v>
      </c>
      <c r="Y157" s="197" t="str">
        <f>Y103</f>
        <v>Master recipe ► Guinea fowl ballotine</v>
      </c>
      <c r="Z157" s="207"/>
      <c r="AA157" s="212"/>
      <c r="AB157" s="212"/>
      <c r="AC157" s="212"/>
      <c r="AD157" s="212"/>
      <c r="AE157" s="212"/>
      <c r="AF157" s="212"/>
      <c r="AG157" s="212"/>
      <c r="AH157" s="213"/>
      <c r="AI157" s="242">
        <v>120</v>
      </c>
      <c r="AJ157" s="243" t="s">
        <v>927</v>
      </c>
      <c r="AK157" s="223"/>
      <c r="AL157" s="244">
        <f>(AI157*AI151)/1000</f>
        <v>18</v>
      </c>
      <c r="AN157" s="120" t="str">
        <f t="shared" si="37"/>
        <v>►</v>
      </c>
      <c r="AO157" s="195" t="str">
        <f>AO103</f>
        <v>N NOMBRE DE SU RECETA | pegue esto — FAMILIA| Autor &gt; USTED</v>
      </c>
      <c r="AP157" s="195">
        <f>AP103</f>
        <v>0.6</v>
      </c>
      <c r="AQ157" s="196" t="str">
        <f>AQ103</f>
        <v>kg</v>
      </c>
      <c r="AR157" s="197" t="str">
        <f>AR103</f>
        <v>Receta madre ► Ballotina de pintada</v>
      </c>
      <c r="AS157" s="207"/>
      <c r="AT157" s="212"/>
      <c r="AU157" s="212"/>
      <c r="AV157" s="212"/>
      <c r="AW157" s="212"/>
      <c r="AX157" s="212"/>
      <c r="AY157" s="212"/>
      <c r="AZ157" s="212"/>
      <c r="BA157" s="213"/>
      <c r="BB157" s="242">
        <v>120</v>
      </c>
      <c r="BC157" s="243" t="s">
        <v>952</v>
      </c>
      <c r="BD157" s="223"/>
      <c r="BE157" s="244">
        <f>(BB157*BB151)/1000</f>
        <v>18</v>
      </c>
      <c r="BG157" s="1855" t="s">
        <v>470</v>
      </c>
      <c r="BH157" s="526" t="s">
        <v>471</v>
      </c>
      <c r="BI157" s="527"/>
      <c r="BJ157" s="528"/>
      <c r="BK157" s="9"/>
      <c r="BL157" s="223"/>
      <c r="BM157" s="229"/>
      <c r="BO157" s="1855" t="s">
        <v>470</v>
      </c>
      <c r="BP157" s="526" t="s">
        <v>472</v>
      </c>
      <c r="BQ157" s="527"/>
      <c r="BR157" s="528"/>
      <c r="BS157" s="9"/>
      <c r="BT157" s="223"/>
      <c r="BU157" s="229"/>
      <c r="BW157" s="1855" t="s">
        <v>470</v>
      </c>
      <c r="BX157" s="526" t="s">
        <v>473</v>
      </c>
      <c r="BY157" s="527"/>
      <c r="BZ157" s="528"/>
      <c r="CA157" s="9"/>
      <c r="CB157" s="223"/>
      <c r="CC157" s="229"/>
      <c r="CE157" s="3">
        <v>1</v>
      </c>
    </row>
    <row r="158" spans="2:83" ht="21" customHeight="1">
      <c r="B158" s="120" t="str">
        <f t="shared" si="35"/>
        <v>►</v>
      </c>
      <c r="C158" s="195" t="str">
        <f>C103</f>
        <v>N NOM DE VOTRE RECETTE | collez la--FAMILLE| Auteur &gt; VOUS</v>
      </c>
      <c r="D158" s="195">
        <f>D103</f>
        <v>1</v>
      </c>
      <c r="E158" s="196" t="str">
        <f>E103</f>
        <v>coupe</v>
      </c>
      <c r="F158" s="197" t="str">
        <f>F103</f>
        <v>Recette mère ► MILLE-FEUILLE meringue et chiboust pamplemousse aux fraises des bois</v>
      </c>
      <c r="G158" s="207"/>
      <c r="H158" s="212"/>
      <c r="I158" s="212"/>
      <c r="J158" s="212"/>
      <c r="K158" s="212"/>
      <c r="L158" s="212"/>
      <c r="M158" s="212"/>
      <c r="N158" s="212"/>
      <c r="O158" s="213"/>
      <c r="P158" s="1285">
        <v>2.7</v>
      </c>
      <c r="Q158" s="249" t="str">
        <f>"poids par "&amp; P152</f>
        <v>poids par Gastro 1/1</v>
      </c>
      <c r="R158" s="223"/>
      <c r="S158" s="229"/>
      <c r="U158" s="120" t="str">
        <f t="shared" si="36"/>
        <v>►</v>
      </c>
      <c r="V158" s="195" t="str">
        <f>V103</f>
        <v>N NAME OF YOUR RECIPE | paste it — FAMILY|  Author &gt; YOU</v>
      </c>
      <c r="W158" s="195">
        <f>W103</f>
        <v>0.6</v>
      </c>
      <c r="X158" s="196" t="str">
        <f>X103</f>
        <v>kg</v>
      </c>
      <c r="Y158" s="197" t="str">
        <f>Y103</f>
        <v>Master recipe ► Guinea fowl ballotine</v>
      </c>
      <c r="Z158" s="207"/>
      <c r="AA158" s="212"/>
      <c r="AB158" s="212"/>
      <c r="AC158" s="212"/>
      <c r="AD158" s="212"/>
      <c r="AE158" s="212"/>
      <c r="AF158" s="212"/>
      <c r="AG158" s="212"/>
      <c r="AH158" s="213"/>
      <c r="AI158" s="1285">
        <v>2.7</v>
      </c>
      <c r="AJ158" s="249" t="str">
        <f>"weight per  "&amp; AI152</f>
        <v>weight per  pack(s)</v>
      </c>
      <c r="AK158" s="223"/>
      <c r="AL158" s="229"/>
      <c r="AN158" s="120" t="str">
        <f t="shared" si="37"/>
        <v>►</v>
      </c>
      <c r="AO158" s="195" t="str">
        <f>AO103</f>
        <v>N NOMBRE DE SU RECETA | pegue esto — FAMILIA| Autor &gt; USTED</v>
      </c>
      <c r="AP158" s="195">
        <f>AP103</f>
        <v>0.6</v>
      </c>
      <c r="AQ158" s="196" t="str">
        <f>AQ103</f>
        <v>kg</v>
      </c>
      <c r="AR158" s="197" t="str">
        <f>AR103</f>
        <v>Receta madre ► Ballotina de pintada</v>
      </c>
      <c r="AS158" s="207"/>
      <c r="AT158" s="212"/>
      <c r="AU158" s="212"/>
      <c r="AV158" s="212"/>
      <c r="AW158" s="212"/>
      <c r="AX158" s="212"/>
      <c r="AY158" s="212"/>
      <c r="AZ158" s="212"/>
      <c r="BA158" s="213"/>
      <c r="BB158" s="1285">
        <v>2.7</v>
      </c>
      <c r="BC158" s="249" t="str">
        <f>"peso por  "&amp; BB152</f>
        <v>peso por  pack(s)</v>
      </c>
      <c r="BD158" s="223"/>
      <c r="BE158" s="229"/>
      <c r="BG158" s="1855"/>
      <c r="BH158" s="530" t="s">
        <v>33</v>
      </c>
      <c r="BI158" s="527"/>
      <c r="BJ158" s="528"/>
      <c r="BK158" s="9"/>
      <c r="BL158" s="223"/>
      <c r="BM158" s="229"/>
      <c r="BO158" s="1855"/>
      <c r="BP158" s="530" t="s">
        <v>141</v>
      </c>
      <c r="BQ158" s="527"/>
      <c r="BR158" s="528"/>
      <c r="BS158" s="9"/>
      <c r="BT158" s="223"/>
      <c r="BU158" s="229"/>
      <c r="BW158" s="1855"/>
      <c r="BX158" s="531" t="s">
        <v>144</v>
      </c>
      <c r="BY158" s="527"/>
      <c r="BZ158" s="528"/>
      <c r="CA158" s="9"/>
      <c r="CB158" s="223"/>
      <c r="CC158" s="229"/>
      <c r="CE158" s="3">
        <v>1</v>
      </c>
    </row>
    <row r="159" spans="2:83" ht="21" customHeight="1" thickBot="1">
      <c r="B159" s="120" t="str">
        <f t="shared" si="35"/>
        <v>►</v>
      </c>
      <c r="C159" s="195" t="str">
        <f>C103</f>
        <v>N NOM DE VOTRE RECETTE | collez la--FAMILLE| Auteur &gt; VOUS</v>
      </c>
      <c r="D159" s="195">
        <f>D103</f>
        <v>1</v>
      </c>
      <c r="E159" s="196" t="str">
        <f>E103</f>
        <v>coupe</v>
      </c>
      <c r="F159" s="197" t="str">
        <f>F103</f>
        <v>Recette mère ► MILLE-FEUILLE meringue et chiboust pamplemousse aux fraises des bois</v>
      </c>
      <c r="G159" s="207"/>
      <c r="H159" s="212"/>
      <c r="I159" s="212"/>
      <c r="J159" s="212"/>
      <c r="K159" s="212"/>
      <c r="L159" s="212"/>
      <c r="M159" s="212"/>
      <c r="N159" s="212"/>
      <c r="O159" s="213"/>
      <c r="P159" s="1770" t="str">
        <f>IF(OR(S157&lt;=0,P158&lt;=0),"",_xlfn.LET(_xlpm.n,ROUND(S157/P158,9),_xlpm.q,INT(_xlpm.n),_xlpm.r,ROUND(S157-_xlpm.q*P158,9),_xlpm.base,_xlpm.q&amp;" "&amp;P152&amp;" de "&amp;TEXT(P158,"0.000")&amp;" kg",IF(_xlpm.r&lt;=0.000000001,_xlpm.base,_xlpm.base&amp;" + 1 "&amp;P152&amp;" de "&amp;TEXT(_xlpm.r,"0.000")&amp;" kg")))</f>
        <v>6 Gastro 1/1 de 2.700 kg + 1 Gastro 1/1 de 1.800 kg</v>
      </c>
      <c r="Q159" s="1771"/>
      <c r="R159" s="1771"/>
      <c r="S159" s="1772"/>
      <c r="U159" s="120" t="str">
        <f t="shared" si="36"/>
        <v>A</v>
      </c>
      <c r="V159" s="195" t="str">
        <f>V103</f>
        <v>N NAME OF YOUR RECIPE | paste it — FAMILY|  Author &gt; YOU</v>
      </c>
      <c r="W159" s="195">
        <f>W103</f>
        <v>0.6</v>
      </c>
      <c r="X159" s="196" t="str">
        <f>X103</f>
        <v>kg</v>
      </c>
      <c r="Y159" s="197" t="str">
        <f>Y103</f>
        <v>Master recipe ► Guinea fowl ballotine</v>
      </c>
      <c r="Z159" s="207"/>
      <c r="AA159" s="212"/>
      <c r="AB159" s="1080" t="s">
        <v>1378</v>
      </c>
      <c r="AC159" s="267" t="s">
        <v>217</v>
      </c>
      <c r="AD159" s="212" t="s">
        <v>1442</v>
      </c>
      <c r="AE159" s="212"/>
      <c r="AF159" s="212"/>
      <c r="AG159" s="212"/>
      <c r="AH159" s="213"/>
      <c r="AI159" s="1770" t="str">
        <f>IF(OR(AL157&lt;=0,AI158&lt;=0),"",_xlfn.LET(_xlpm.n,ROUND(AL157/AI158,9),_xlpm.q,INT(_xlpm.n),_xlpm.r,ROUND(AL157-_xlpm.q*AI158,9),_xlpm.base,_xlpm.q&amp;" "&amp;AI152&amp;" de "&amp;TEXT(AI158,"0.000")&amp;" kg",IF(_xlpm.r&lt;=0.000000001,_xlpm.base,_xlpm.base&amp;" + 1 "&amp;AI152&amp;" de "&amp;TEXT(_xlpm.r,"0.000")&amp;" kg")))</f>
        <v>6 pack(s) de 2.700 kg + 1 pack(s) de 1.800 kg</v>
      </c>
      <c r="AJ159" s="1771"/>
      <c r="AK159" s="1771"/>
      <c r="AL159" s="1772"/>
      <c r="AN159" s="120" t="str">
        <f t="shared" si="37"/>
        <v>A</v>
      </c>
      <c r="AO159" s="195" t="str">
        <f>AO103</f>
        <v>N NOMBRE DE SU RECETA | pegue esto — FAMILIA| Autor &gt; USTED</v>
      </c>
      <c r="AP159" s="195">
        <f>AP103</f>
        <v>0.6</v>
      </c>
      <c r="AQ159" s="196" t="str">
        <f>AQ103</f>
        <v>kg</v>
      </c>
      <c r="AR159" s="197" t="str">
        <f>AR103</f>
        <v>Receta madre ► Ballotina de pintada</v>
      </c>
      <c r="AS159" s="207"/>
      <c r="AT159" s="212"/>
      <c r="AU159" s="1080" t="s">
        <v>1443</v>
      </c>
      <c r="AV159" s="267" t="s">
        <v>217</v>
      </c>
      <c r="AW159" s="212" t="s">
        <v>1444</v>
      </c>
      <c r="AX159" s="212"/>
      <c r="AY159" s="212"/>
      <c r="AZ159" s="212"/>
      <c r="BA159" s="213"/>
      <c r="BB159" s="1770" t="str">
        <f>IF(OR(BE157&lt;=0,BB158&lt;=0),"",_xlfn.LET(_xlpm.n,ROUND(BE157/BB158,9),_xlpm.q,INT(_xlpm.n),_xlpm.r,ROUND(BE157-_xlpm.q*BB158,9),_xlpm.base,_xlpm.q&amp;" "&amp;BB152&amp;" de "&amp;TEXT(BB158,"0.000")&amp;" kg",IF(_xlpm.r&lt;=0.000000001,_xlpm.base,_xlpm.base&amp;" + 1 "&amp;BB152&amp;" de "&amp;TEXT(_xlpm.r,"0.000")&amp;" kg")))</f>
        <v>6 pack(s) de 2.700 kg + 1 pack(s) de 1.800 kg</v>
      </c>
      <c r="BC159" s="1771"/>
      <c r="BD159" s="1771"/>
      <c r="BE159" s="1772"/>
      <c r="BG159" s="1855"/>
      <c r="BH159" s="532">
        <v>1</v>
      </c>
      <c r="BI159" s="533" t="s">
        <v>474</v>
      </c>
      <c r="BJ159" s="528"/>
      <c r="BK159" s="9"/>
      <c r="BL159" s="223"/>
      <c r="BM159" s="229"/>
      <c r="BO159" s="1855"/>
      <c r="BP159" s="532">
        <v>1</v>
      </c>
      <c r="BQ159" s="533" t="s">
        <v>475</v>
      </c>
      <c r="BR159" s="528"/>
      <c r="BS159" s="9"/>
      <c r="BT159" s="223"/>
      <c r="BU159" s="229"/>
      <c r="BW159" s="1855"/>
      <c r="BX159" s="532">
        <v>1</v>
      </c>
      <c r="BY159" s="533" t="s">
        <v>476</v>
      </c>
      <c r="BZ159" s="528"/>
      <c r="CA159" s="9"/>
      <c r="CB159" s="223"/>
      <c r="CC159" s="229"/>
      <c r="CE159" s="3">
        <v>1</v>
      </c>
    </row>
    <row r="160" spans="2:83" ht="21" customHeight="1">
      <c r="B160" s="120" t="str">
        <f t="shared" si="35"/>
        <v>►</v>
      </c>
      <c r="C160" s="195" t="str">
        <f>C103</f>
        <v>N NOM DE VOTRE RECETTE | collez la--FAMILLE| Auteur &gt; VOUS</v>
      </c>
      <c r="D160" s="195">
        <f>D103</f>
        <v>1</v>
      </c>
      <c r="E160" s="196" t="str">
        <f>E103</f>
        <v>coupe</v>
      </c>
      <c r="F160" s="197" t="str">
        <f>F103</f>
        <v>Recette mère ► MILLE-FEUILLE meringue et chiboust pamplemousse aux fraises des bois</v>
      </c>
      <c r="G160" s="207"/>
      <c r="H160" s="212"/>
      <c r="I160" s="212"/>
      <c r="J160" s="212"/>
      <c r="K160" s="212"/>
      <c r="L160" s="212"/>
      <c r="M160" s="212"/>
      <c r="N160" s="212"/>
      <c r="O160" s="213"/>
      <c r="P160" s="1773"/>
      <c r="Q160" s="1774"/>
      <c r="R160" s="1774"/>
      <c r="S160" s="1775"/>
      <c r="U160" s="120" t="str">
        <f t="shared" si="36"/>
        <v>►</v>
      </c>
      <c r="V160" s="195" t="str">
        <f>V103</f>
        <v>N NAME OF YOUR RECIPE | paste it — FAMILY|  Author &gt; YOU</v>
      </c>
      <c r="W160" s="195">
        <f>W103</f>
        <v>0.6</v>
      </c>
      <c r="X160" s="196" t="str">
        <f>X103</f>
        <v>kg</v>
      </c>
      <c r="Y160" s="197" t="str">
        <f>Y103</f>
        <v>Master recipe ► Guinea fowl ballotine</v>
      </c>
      <c r="Z160" s="237"/>
      <c r="AA160" s="212"/>
      <c r="AB160" s="212"/>
      <c r="AC160" s="212"/>
      <c r="AD160" s="212"/>
      <c r="AE160" s="212"/>
      <c r="AF160" s="212"/>
      <c r="AG160" s="212"/>
      <c r="AH160" s="238"/>
      <c r="AI160" s="1773"/>
      <c r="AJ160" s="1774"/>
      <c r="AK160" s="1774"/>
      <c r="AL160" s="1775"/>
      <c r="AN160" s="120" t="str">
        <f t="shared" si="37"/>
        <v>►</v>
      </c>
      <c r="AO160" s="195" t="str">
        <f>AO103</f>
        <v>N NOMBRE DE SU RECETA | pegue esto — FAMILIA| Autor &gt; USTED</v>
      </c>
      <c r="AP160" s="195">
        <f>AP103</f>
        <v>0.6</v>
      </c>
      <c r="AQ160" s="196" t="str">
        <f>AQ103</f>
        <v>kg</v>
      </c>
      <c r="AR160" s="197" t="str">
        <f>AR103</f>
        <v>Receta madre ► Ballotina de pintada</v>
      </c>
      <c r="AS160" s="237"/>
      <c r="AT160" s="212"/>
      <c r="AU160" s="212"/>
      <c r="AV160" s="212"/>
      <c r="AW160" s="212"/>
      <c r="AX160" s="212"/>
      <c r="AY160" s="212"/>
      <c r="AZ160" s="212"/>
      <c r="BA160" s="238"/>
      <c r="BB160" s="1773"/>
      <c r="BC160" s="1774"/>
      <c r="BD160" s="1774"/>
      <c r="BE160" s="1775"/>
      <c r="BG160" s="1855"/>
      <c r="BH160" s="532">
        <v>3</v>
      </c>
      <c r="BI160" s="533" t="s">
        <v>477</v>
      </c>
      <c r="BJ160" s="528"/>
      <c r="BK160" s="9"/>
      <c r="BL160" s="223"/>
      <c r="BM160" s="229"/>
      <c r="BO160" s="1855"/>
      <c r="BP160" s="532">
        <v>3</v>
      </c>
      <c r="BQ160" s="533" t="s">
        <v>478</v>
      </c>
      <c r="BR160" s="528"/>
      <c r="BS160" s="9"/>
      <c r="BT160" s="223"/>
      <c r="BU160" s="229"/>
      <c r="BW160" s="1855"/>
      <c r="BX160" s="532">
        <v>3</v>
      </c>
      <c r="BY160" s="533" t="s">
        <v>479</v>
      </c>
      <c r="BZ160" s="528"/>
      <c r="CA160" s="9"/>
      <c r="CB160" s="223"/>
      <c r="CC160" s="229"/>
      <c r="CE160" s="3">
        <v>1</v>
      </c>
    </row>
    <row r="161" spans="2:83" ht="21" customHeight="1" thickBot="1">
      <c r="B161" s="120" t="str">
        <f t="shared" si="35"/>
        <v>A</v>
      </c>
      <c r="C161" s="195" t="str">
        <f>C103</f>
        <v>N NOM DE VOTRE RECETTE | collez la--FAMILLE| Auteur &gt; VOUS</v>
      </c>
      <c r="D161" s="195">
        <f>D103</f>
        <v>1</v>
      </c>
      <c r="E161" s="196" t="str">
        <f>E103</f>
        <v>coupe</v>
      </c>
      <c r="F161" s="197" t="str">
        <f>F103</f>
        <v>Recette mère ► MILLE-FEUILLE meringue et chiboust pamplemousse aux fraises des bois</v>
      </c>
      <c r="G161" s="207"/>
      <c r="H161" s="267" t="s">
        <v>217</v>
      </c>
      <c r="I161" s="212" t="s">
        <v>1445</v>
      </c>
      <c r="J161" s="212"/>
      <c r="K161" s="212"/>
      <c r="L161" s="212"/>
      <c r="M161" s="212"/>
      <c r="N161" s="212"/>
      <c r="O161" s="212"/>
      <c r="P161" s="212"/>
      <c r="Q161" s="212"/>
      <c r="R161" s="212"/>
      <c r="S161" s="1352" t="s">
        <v>206</v>
      </c>
      <c r="U161" s="120" t="str">
        <f t="shared" si="36"/>
        <v>►</v>
      </c>
      <c r="V161" s="195" t="str">
        <f>V103</f>
        <v>N NAME OF YOUR RECIPE | paste it — FAMILY|  Author &gt; YOU</v>
      </c>
      <c r="W161" s="195">
        <f>W103</f>
        <v>0.6</v>
      </c>
      <c r="X161" s="196" t="str">
        <f>X103</f>
        <v>kg</v>
      </c>
      <c r="Y161" s="197" t="str">
        <f>Y103</f>
        <v>Master recipe ► Guinea fowl ballotine</v>
      </c>
      <c r="Z161" s="316"/>
      <c r="AA161" s="240"/>
      <c r="AB161" s="240"/>
      <c r="AC161" s="240"/>
      <c r="AD161" s="240"/>
      <c r="AE161" s="240"/>
      <c r="AF161" s="240"/>
      <c r="AG161" s="240"/>
      <c r="AH161" s="241"/>
      <c r="AI161" s="212"/>
      <c r="AJ161" s="212"/>
      <c r="AK161" s="212"/>
      <c r="AL161" s="1352" t="s">
        <v>926</v>
      </c>
      <c r="AN161" s="120" t="str">
        <f t="shared" si="37"/>
        <v>►</v>
      </c>
      <c r="AO161" s="195" t="str">
        <f>AO103</f>
        <v>N NOMBRE DE SU RECETA | pegue esto — FAMILIA| Autor &gt; USTED</v>
      </c>
      <c r="AP161" s="195">
        <f>AP103</f>
        <v>0.6</v>
      </c>
      <c r="AQ161" s="196" t="str">
        <f>AQ103</f>
        <v>kg</v>
      </c>
      <c r="AR161" s="197" t="str">
        <f>AR103</f>
        <v>Receta madre ► Ballotina de pintada</v>
      </c>
      <c r="AS161" s="316"/>
      <c r="AT161" s="240"/>
      <c r="AU161" s="240"/>
      <c r="AV161" s="240"/>
      <c r="AW161" s="240"/>
      <c r="AX161" s="240"/>
      <c r="AY161" s="240"/>
      <c r="AZ161" s="240"/>
      <c r="BA161" s="241"/>
      <c r="BB161" s="212"/>
      <c r="BC161" s="212"/>
      <c r="BD161" s="212"/>
      <c r="BE161" s="1352" t="s">
        <v>951</v>
      </c>
      <c r="BG161" s="525"/>
      <c r="BH161" s="534"/>
      <c r="BI161" s="535"/>
      <c r="BJ161" s="528"/>
      <c r="BK161" s="9"/>
      <c r="BL161" s="223"/>
      <c r="BM161" s="229"/>
      <c r="BO161" s="525"/>
      <c r="BP161" s="534"/>
      <c r="BQ161" s="535"/>
      <c r="BR161" s="528"/>
      <c r="BS161" s="9"/>
      <c r="BT161" s="223"/>
      <c r="BU161" s="229"/>
      <c r="BW161" s="525"/>
      <c r="BX161" s="534"/>
      <c r="BY161" s="535"/>
      <c r="BZ161" s="528"/>
      <c r="CA161" s="9"/>
      <c r="CB161" s="223"/>
      <c r="CC161" s="229"/>
      <c r="CE161" s="3">
        <v>1</v>
      </c>
    </row>
    <row r="162" spans="2:83" ht="21" customHeight="1">
      <c r="B162" s="120" t="str">
        <f t="shared" si="35"/>
        <v>►</v>
      </c>
      <c r="C162" s="195" t="str">
        <f>C103</f>
        <v>N NOM DE VOTRE RECETTE | collez la--FAMILLE| Auteur &gt; VOUS</v>
      </c>
      <c r="D162" s="195">
        <f>D103</f>
        <v>1</v>
      </c>
      <c r="E162" s="196" t="str">
        <f>E103</f>
        <v>coupe</v>
      </c>
      <c r="F162" s="197" t="str">
        <f>F103</f>
        <v>Recette mère ► MILLE-FEUILLE meringue et chiboust pamplemousse aux fraises des bois</v>
      </c>
      <c r="G162" s="1353"/>
      <c r="H162" s="246"/>
      <c r="I162" s="246"/>
      <c r="J162" s="246"/>
      <c r="K162" s="246"/>
      <c r="L162" s="246"/>
      <c r="M162" s="246"/>
      <c r="N162" s="246"/>
      <c r="O162" s="246"/>
      <c r="P162" s="246"/>
      <c r="Q162" s="246"/>
      <c r="R162" s="246"/>
      <c r="S162" s="1354" t="s">
        <v>208</v>
      </c>
      <c r="U162" s="120" t="str">
        <f t="shared" si="36"/>
        <v>A</v>
      </c>
      <c r="V162" s="195" t="str">
        <f>V103</f>
        <v>N NAME OF YOUR RECIPE | paste it — FAMILY|  Author &gt; YOU</v>
      </c>
      <c r="W162" s="195">
        <f>W103</f>
        <v>0.6</v>
      </c>
      <c r="X162" s="196" t="str">
        <f>X103</f>
        <v>kg</v>
      </c>
      <c r="Y162" s="197" t="str">
        <f>Y103</f>
        <v>Master recipe ► Guinea fowl ballotine</v>
      </c>
      <c r="Z162" s="361" t="s">
        <v>925</v>
      </c>
      <c r="AA162" s="246"/>
      <c r="AB162" s="246"/>
      <c r="AC162" s="246"/>
      <c r="AD162" s="246"/>
      <c r="AE162" s="246"/>
      <c r="AF162" s="246"/>
      <c r="AG162" s="246"/>
      <c r="AH162" s="247"/>
      <c r="AI162" s="246"/>
      <c r="AJ162" s="246"/>
      <c r="AK162" s="246"/>
      <c r="AL162" s="1354" t="s">
        <v>928</v>
      </c>
      <c r="AN162" s="120" t="str">
        <f t="shared" si="37"/>
        <v>A</v>
      </c>
      <c r="AO162" s="195" t="str">
        <f>AO103</f>
        <v>N NOMBRE DE SU RECETA | pegue esto — FAMILIA| Autor &gt; USTED</v>
      </c>
      <c r="AP162" s="195">
        <f>AP103</f>
        <v>0.6</v>
      </c>
      <c r="AQ162" s="196" t="str">
        <f>AQ103</f>
        <v>kg</v>
      </c>
      <c r="AR162" s="197" t="str">
        <f>AR103</f>
        <v>Receta madre ► Ballotina de pintada</v>
      </c>
      <c r="AS162" s="361" t="s">
        <v>950</v>
      </c>
      <c r="AT162" s="246"/>
      <c r="AU162" s="246"/>
      <c r="AV162" s="246"/>
      <c r="AW162" s="246"/>
      <c r="AX162" s="246"/>
      <c r="AY162" s="246"/>
      <c r="AZ162" s="246"/>
      <c r="BA162" s="247"/>
      <c r="BB162" s="246"/>
      <c r="BC162" s="246"/>
      <c r="BD162" s="246"/>
      <c r="BE162" s="1354" t="s">
        <v>953</v>
      </c>
      <c r="BG162" s="180"/>
      <c r="BH162" s="181"/>
      <c r="BI162" s="182"/>
      <c r="BJ162" s="181"/>
      <c r="BK162" s="181"/>
      <c r="BL162" s="181"/>
      <c r="BM162" s="183"/>
      <c r="BO162" s="180"/>
      <c r="BP162" s="181"/>
      <c r="BQ162" s="182"/>
      <c r="BR162" s="181"/>
      <c r="BS162" s="181"/>
      <c r="BT162" s="181"/>
      <c r="BU162" s="183"/>
      <c r="BW162" s="180"/>
      <c r="BX162" s="181"/>
      <c r="BY162" s="182"/>
      <c r="BZ162" s="181"/>
      <c r="CA162" s="181"/>
      <c r="CB162" s="181"/>
      <c r="CC162" s="183"/>
      <c r="CE162" s="3">
        <v>1</v>
      </c>
    </row>
    <row r="163" spans="2:83" ht="21" customHeight="1">
      <c r="B163" s="120" t="s">
        <v>16</v>
      </c>
      <c r="C163" s="195" t="str">
        <f>C103</f>
        <v>N NOM DE VOTRE RECETTE | collez la--FAMILLE| Auteur &gt; VOUS</v>
      </c>
      <c r="D163" s="195">
        <f>D103</f>
        <v>1</v>
      </c>
      <c r="E163" s="196" t="str">
        <f>E103</f>
        <v>coupe</v>
      </c>
      <c r="F163" s="197" t="str">
        <f>F103</f>
        <v>Recette mère ► MILLE-FEUILLE meringue et chiboust pamplemousse aux fraises des bois</v>
      </c>
      <c r="G163" s="1355"/>
      <c r="H163" s="1355"/>
      <c r="I163" s="1355" t="s">
        <v>209</v>
      </c>
      <c r="J163" s="726"/>
      <c r="K163" s="633"/>
      <c r="L163" s="633"/>
      <c r="M163" s="633"/>
      <c r="N163" s="633"/>
      <c r="O163" s="633"/>
      <c r="P163" s="633"/>
      <c r="Q163" s="633"/>
      <c r="R163" s="9"/>
      <c r="S163" s="43"/>
      <c r="U163" s="120" t="s">
        <v>16</v>
      </c>
      <c r="V163" s="195" t="str">
        <f>V103</f>
        <v>N NAME OF YOUR RECIPE | paste it — FAMILY|  Author &gt; YOU</v>
      </c>
      <c r="W163" s="195">
        <f>W103</f>
        <v>0.6</v>
      </c>
      <c r="X163" s="196" t="str">
        <f>X103</f>
        <v>kg</v>
      </c>
      <c r="Y163" s="197" t="str">
        <f>Y103</f>
        <v>Master recipe ► Guinea fowl ballotine</v>
      </c>
      <c r="Z163" s="1355"/>
      <c r="AA163" s="1355"/>
      <c r="AB163" s="1355" t="s">
        <v>209</v>
      </c>
      <c r="AC163" s="726"/>
      <c r="AD163" s="633"/>
      <c r="AE163" s="633"/>
      <c r="AF163" s="633"/>
      <c r="AG163" s="633"/>
      <c r="AH163" s="633"/>
      <c r="AI163" s="633"/>
      <c r="AJ163" s="633"/>
      <c r="AK163" s="9"/>
      <c r="AL163" s="43"/>
      <c r="AN163" s="120" t="s">
        <v>16</v>
      </c>
      <c r="AO163" s="195" t="str">
        <f>AO103</f>
        <v>N NOMBRE DE SU RECETA | pegue esto — FAMILIA| Autor &gt; USTED</v>
      </c>
      <c r="AP163" s="195">
        <f>AP103</f>
        <v>0.6</v>
      </c>
      <c r="AQ163" s="196" t="str">
        <f>AQ103</f>
        <v>kg</v>
      </c>
      <c r="AR163" s="197" t="str">
        <f>AR103</f>
        <v>Receta madre ► Ballotina de pintada</v>
      </c>
      <c r="AS163" s="1355"/>
      <c r="AT163" s="1355"/>
      <c r="AU163" s="250" t="s">
        <v>954</v>
      </c>
      <c r="AV163" s="726"/>
      <c r="AW163" s="633"/>
      <c r="AX163" s="633"/>
      <c r="AY163" s="633"/>
      <c r="AZ163" s="633"/>
      <c r="BA163" s="633"/>
      <c r="BB163" s="633"/>
      <c r="BC163" s="633"/>
      <c r="BD163" s="9"/>
      <c r="BE163" s="43"/>
      <c r="BG163" s="497"/>
      <c r="BH163" s="498"/>
      <c r="BI163" s="499"/>
      <c r="BJ163" s="498"/>
      <c r="BK163" s="498"/>
      <c r="BL163" s="498"/>
      <c r="BM163" s="500"/>
      <c r="BO163" s="497"/>
      <c r="BP163" s="498"/>
      <c r="BQ163" s="499"/>
      <c r="BR163" s="498"/>
      <c r="BS163" s="498"/>
      <c r="BT163" s="498"/>
      <c r="BU163" s="500"/>
      <c r="BW163" s="497"/>
      <c r="BX163" s="498"/>
      <c r="BY163" s="499"/>
      <c r="BZ163" s="498"/>
      <c r="CA163" s="498"/>
      <c r="CB163" s="498"/>
      <c r="CC163" s="500"/>
      <c r="CE163" s="3">
        <v>1</v>
      </c>
    </row>
    <row r="164" spans="2:83" ht="21" customHeight="1">
      <c r="B164" s="120" t="s">
        <v>11</v>
      </c>
      <c r="C164" s="256" t="str">
        <f>C103</f>
        <v>N NOM DE VOTRE RECETTE | collez la--FAMILLE| Auteur &gt; VOUS</v>
      </c>
      <c r="D164" s="256">
        <f>D103</f>
        <v>1</v>
      </c>
      <c r="E164" s="257" t="str">
        <f>E103</f>
        <v>coupe</v>
      </c>
      <c r="F164" s="258" t="str">
        <f>F103</f>
        <v>Recette mère ► MILLE-FEUILLE meringue et chiboust pamplemousse aux fraises des bois</v>
      </c>
      <c r="G164" s="259"/>
      <c r="H164" s="260"/>
      <c r="I164" s="261"/>
      <c r="J164" s="262"/>
      <c r="K164" s="261"/>
      <c r="L164" s="261"/>
      <c r="M164" s="261"/>
      <c r="N164" s="261"/>
      <c r="O164" s="261"/>
      <c r="P164" s="261"/>
      <c r="Q164" s="261"/>
      <c r="R164" s="261"/>
      <c r="S164" s="734"/>
      <c r="U164" s="120" t="s">
        <v>11</v>
      </c>
      <c r="V164" s="256" t="str">
        <f>V103</f>
        <v>N NAME OF YOUR RECIPE | paste it — FAMILY|  Author &gt; YOU</v>
      </c>
      <c r="W164" s="256">
        <f>W103</f>
        <v>0.6</v>
      </c>
      <c r="X164" s="257" t="str">
        <f>X103</f>
        <v>kg</v>
      </c>
      <c r="Y164" s="258" t="str">
        <f>Y103</f>
        <v>Master recipe ► Guinea fowl ballotine</v>
      </c>
      <c r="Z164" s="259"/>
      <c r="AA164" s="260"/>
      <c r="AB164" s="261"/>
      <c r="AC164" s="262"/>
      <c r="AD164" s="261"/>
      <c r="AE164" s="261"/>
      <c r="AF164" s="261"/>
      <c r="AG164" s="261"/>
      <c r="AH164" s="261"/>
      <c r="AI164" s="261"/>
      <c r="AJ164" s="261"/>
      <c r="AK164" s="261"/>
      <c r="AL164" s="734"/>
      <c r="AN164" s="120" t="s">
        <v>11</v>
      </c>
      <c r="AO164" s="256" t="str">
        <f>AO103</f>
        <v>N NOMBRE DE SU RECETA | pegue esto — FAMILIA| Autor &gt; USTED</v>
      </c>
      <c r="AP164" s="256">
        <f>AP103</f>
        <v>0.6</v>
      </c>
      <c r="AQ164" s="257" t="str">
        <f>AQ103</f>
        <v>kg</v>
      </c>
      <c r="AR164" s="258" t="str">
        <f>AR103</f>
        <v>Receta madre ► Ballotina de pintada</v>
      </c>
      <c r="AS164" s="259"/>
      <c r="AT164" s="260"/>
      <c r="AU164" s="261"/>
      <c r="AV164" s="262"/>
      <c r="AW164" s="261"/>
      <c r="AX164" s="261"/>
      <c r="AY164" s="261"/>
      <c r="AZ164" s="261"/>
      <c r="BA164" s="261"/>
      <c r="BB164" s="261"/>
      <c r="BC164" s="261"/>
      <c r="BD164" s="261"/>
      <c r="BE164" s="734"/>
      <c r="BG164" s="536"/>
      <c r="BH164" s="537" t="s">
        <v>52</v>
      </c>
      <c r="BI164" s="538"/>
      <c r="BJ164" s="9"/>
      <c r="BK164" s="9"/>
      <c r="BL164" s="223"/>
      <c r="BM164" s="229"/>
      <c r="BO164" s="536"/>
      <c r="BP164" s="537" t="s">
        <v>160</v>
      </c>
      <c r="BQ164" s="538"/>
      <c r="BR164" s="9"/>
      <c r="BS164" s="9"/>
      <c r="BT164" s="223"/>
      <c r="BU164" s="229"/>
      <c r="BW164" s="536"/>
      <c r="BX164" s="537" t="s">
        <v>161</v>
      </c>
      <c r="BY164" s="538"/>
      <c r="BZ164" s="9"/>
      <c r="CA164" s="9"/>
      <c r="CB164" s="223"/>
      <c r="CC164" s="229"/>
      <c r="CE164" s="3">
        <v>1</v>
      </c>
    </row>
    <row r="165" spans="2:83" ht="21" customHeight="1" thickBot="1">
      <c r="B165" s="264" t="s">
        <v>11</v>
      </c>
      <c r="C165" s="265" t="str">
        <f>C103</f>
        <v>N NOM DE VOTRE RECETTE | collez la--FAMILLE| Auteur &gt; VOUS</v>
      </c>
      <c r="D165" s="265">
        <f>D103</f>
        <v>1</v>
      </c>
      <c r="E165" s="265" t="str">
        <f>E103</f>
        <v>coupe</v>
      </c>
      <c r="F165" s="266" t="str">
        <f>F103</f>
        <v>Recette mère ► MILLE-FEUILLE meringue et chiboust pamplemousse aux fraises des bois</v>
      </c>
      <c r="G165" s="267" t="s">
        <v>217</v>
      </c>
      <c r="H165" s="268" t="str">
        <f ca="1">CELL("nomfichier")</f>
        <v>D:\Données\1.UPRT\0-UPRT.fait\1-UPRT.FR-SITE-WEB\ff-fiches-fabrications\ff.fiches.fabrication.2023\ffr.restaurant.2023\[postit.sauvegarde.05.10.2025.xlsx]Nota.ES</v>
      </c>
      <c r="I165" s="269"/>
      <c r="J165" s="269"/>
      <c r="K165" s="269"/>
      <c r="L165" s="269"/>
      <c r="M165" s="269"/>
      <c r="N165" s="269"/>
      <c r="O165" s="269"/>
      <c r="P165" s="269"/>
      <c r="Q165" s="269"/>
      <c r="R165" s="269"/>
      <c r="S165" s="270"/>
      <c r="U165" s="264" t="s">
        <v>11</v>
      </c>
      <c r="V165" s="265" t="str">
        <f>V103</f>
        <v>N NAME OF YOUR RECIPE | paste it — FAMILY|  Author &gt; YOU</v>
      </c>
      <c r="W165" s="265">
        <f>W103</f>
        <v>0.6</v>
      </c>
      <c r="X165" s="265" t="str">
        <f>X103</f>
        <v>kg</v>
      </c>
      <c r="Y165" s="266" t="str">
        <f>Y103</f>
        <v>Master recipe ► Guinea fowl ballotine</v>
      </c>
      <c r="Z165" s="267" t="s">
        <v>217</v>
      </c>
      <c r="AA165" s="268" t="str">
        <f ca="1">CELL("nomfichier")</f>
        <v>D:\Données\1.UPRT\0-UPRT.fait\1-UPRT.FR-SITE-WEB\ff-fiches-fabrications\ff.fiches.fabrication.2023\ffr.restaurant.2023\[postit.sauvegarde.05.10.2025.xlsx]Nota.ES</v>
      </c>
      <c r="AB165" s="269"/>
      <c r="AC165" s="269"/>
      <c r="AD165" s="269"/>
      <c r="AE165" s="269"/>
      <c r="AF165" s="269"/>
      <c r="AG165" s="269"/>
      <c r="AH165" s="269"/>
      <c r="AI165" s="269"/>
      <c r="AJ165" s="269"/>
      <c r="AK165" s="269"/>
      <c r="AL165" s="270"/>
      <c r="AN165" s="264" t="s">
        <v>11</v>
      </c>
      <c r="AO165" s="265" t="str">
        <f>AO103</f>
        <v>N NOMBRE DE SU RECETA | pegue esto — FAMILIA| Autor &gt; USTED</v>
      </c>
      <c r="AP165" s="265">
        <f>AP103</f>
        <v>0.6</v>
      </c>
      <c r="AQ165" s="265" t="str">
        <f>AQ103</f>
        <v>kg</v>
      </c>
      <c r="AR165" s="266" t="str">
        <f>AR103</f>
        <v>Receta madre ► Ballotina de pintada</v>
      </c>
      <c r="AS165" s="267" t="s">
        <v>217</v>
      </c>
      <c r="AT165" s="268" t="str">
        <f ca="1">CELL("nomfichier")</f>
        <v>D:\Données\1.UPRT\0-UPRT.fait\1-UPRT.FR-SITE-WEB\ff-fiches-fabrications\ff.fiches.fabrication.2023\ffr.restaurant.2023\[postit.sauvegarde.05.10.2025.xlsx]Nota.ES</v>
      </c>
      <c r="AU165" s="269"/>
      <c r="AV165" s="269"/>
      <c r="AW165" s="269"/>
      <c r="AX165" s="269"/>
      <c r="AY165" s="269"/>
      <c r="AZ165" s="269"/>
      <c r="BA165" s="269"/>
      <c r="BB165" s="269"/>
      <c r="BC165" s="269"/>
      <c r="BD165" s="269"/>
      <c r="BE165" s="270"/>
      <c r="BG165" s="536"/>
      <c r="BH165" s="526" t="s">
        <v>480</v>
      </c>
      <c r="BI165" s="538"/>
      <c r="BJ165" s="9"/>
      <c r="BK165" s="9"/>
      <c r="BL165" s="223"/>
      <c r="BM165" s="229"/>
      <c r="BO165" s="536"/>
      <c r="BP165" s="526" t="s">
        <v>481</v>
      </c>
      <c r="BQ165" s="538"/>
      <c r="BR165" s="9"/>
      <c r="BS165" s="9"/>
      <c r="BT165" s="223"/>
      <c r="BU165" s="229"/>
      <c r="BW165" s="536"/>
      <c r="BX165" s="526" t="s">
        <v>482</v>
      </c>
      <c r="BY165" s="538"/>
      <c r="BZ165" s="9"/>
      <c r="CA165" s="9"/>
      <c r="CB165" s="223"/>
      <c r="CC165" s="229"/>
      <c r="CE165" s="3">
        <v>1</v>
      </c>
    </row>
    <row r="166" spans="2:83" ht="21" customHeight="1" thickBot="1">
      <c r="B166" s="1369" t="s">
        <v>11</v>
      </c>
      <c r="C166" s="1370"/>
      <c r="D166" s="1370"/>
      <c r="E166" s="1370"/>
      <c r="F166" s="1370"/>
      <c r="G166" s="1376" t="s">
        <v>2713</v>
      </c>
      <c r="H166" s="1371"/>
      <c r="I166" s="1372"/>
      <c r="J166" s="1373"/>
      <c r="K166" s="1374"/>
      <c r="L166" s="1375"/>
      <c r="M166" s="1376"/>
      <c r="N166" s="1377"/>
      <c r="O166" s="1378"/>
      <c r="P166" s="1379"/>
      <c r="Q166" s="1380"/>
      <c r="R166" s="1381"/>
      <c r="S166" s="1382"/>
      <c r="U166" s="1369" t="s">
        <v>11</v>
      </c>
      <c r="V166" s="1370"/>
      <c r="W166" s="1370"/>
      <c r="X166" s="1370"/>
      <c r="Y166" s="1370"/>
      <c r="Z166" s="1376" t="s">
        <v>2713</v>
      </c>
      <c r="AA166" s="1371"/>
      <c r="AB166" s="1372"/>
      <c r="AC166" s="1373"/>
      <c r="AD166" s="1374"/>
      <c r="AE166" s="1375"/>
      <c r="AF166" s="1376"/>
      <c r="AG166" s="1377"/>
      <c r="AH166" s="1378"/>
      <c r="AI166" s="1379"/>
      <c r="AJ166" s="1380"/>
      <c r="AK166" s="1381"/>
      <c r="AL166" s="1382"/>
      <c r="AN166" s="1369" t="s">
        <v>11</v>
      </c>
      <c r="AO166" s="1370"/>
      <c r="AP166" s="1370"/>
      <c r="AQ166" s="1370"/>
      <c r="AR166" s="1370"/>
      <c r="AS166" s="1376" t="s">
        <v>2713</v>
      </c>
      <c r="AT166" s="1371"/>
      <c r="AU166" s="1372"/>
      <c r="AV166" s="1373"/>
      <c r="AW166" s="1374"/>
      <c r="AX166" s="1375"/>
      <c r="AY166" s="1376"/>
      <c r="AZ166" s="1377"/>
      <c r="BA166" s="1378"/>
      <c r="BB166" s="1379"/>
      <c r="BC166" s="1380"/>
      <c r="BD166" s="1381"/>
      <c r="BE166" s="1382"/>
      <c r="BG166" s="536"/>
      <c r="BH166" s="507" t="s">
        <v>483</v>
      </c>
      <c r="BI166" s="539"/>
      <c r="BJ166" s="9"/>
      <c r="BK166" s="9"/>
      <c r="BL166" s="223"/>
      <c r="BM166" s="229"/>
      <c r="BO166" s="536"/>
      <c r="BP166" s="507" t="s">
        <v>484</v>
      </c>
      <c r="BQ166" s="539"/>
      <c r="BR166" s="9"/>
      <c r="BS166" s="9"/>
      <c r="BT166" s="223"/>
      <c r="BU166" s="229"/>
      <c r="BW166" s="536"/>
      <c r="BX166" s="507" t="s">
        <v>485</v>
      </c>
      <c r="BY166" s="539"/>
      <c r="BZ166" s="9"/>
      <c r="CA166" s="9"/>
      <c r="CB166" s="223"/>
      <c r="CC166" s="229"/>
      <c r="CE166" s="3">
        <v>1</v>
      </c>
    </row>
    <row r="167" spans="2:83" ht="21" customHeight="1">
      <c r="B167" s="22" t="s">
        <v>11</v>
      </c>
      <c r="C167" s="23" t="str">
        <f>C173</f>
        <v>N NOM DE VOTRE RECETTE | collez la--FAMILLE| Auteur &gt; VOUS</v>
      </c>
      <c r="D167" s="24">
        <f>D173</f>
        <v>1</v>
      </c>
      <c r="E167" s="24" t="str">
        <f>E173</f>
        <v>coupe</v>
      </c>
      <c r="F167" s="25" t="str">
        <f>F173</f>
        <v>Recette mère ► MILLE-FEUILLE  aux fraises des bois</v>
      </c>
      <c r="G167" s="26" t="s">
        <v>22</v>
      </c>
      <c r="H167" s="27" t="s">
        <v>23</v>
      </c>
      <c r="I167" s="27"/>
      <c r="J167" s="1732" t="s">
        <v>1422</v>
      </c>
      <c r="K167" s="1732"/>
      <c r="L167" s="1732"/>
      <c r="M167" s="1732"/>
      <c r="N167" s="1732"/>
      <c r="O167" s="1732"/>
      <c r="P167" s="1732"/>
      <c r="Q167" s="1754" t="s">
        <v>1439</v>
      </c>
      <c r="R167" s="1754"/>
      <c r="S167" s="1736" t="str">
        <f>UPPER(LEFT(J167,1))</f>
        <v>N</v>
      </c>
      <c r="U167" s="22" t="s">
        <v>11</v>
      </c>
      <c r="V167" s="23" t="str">
        <f>V173</f>
        <v>N NAME OF YOUR RECIPE | paste it — FAMILY|  Author &gt; YOU</v>
      </c>
      <c r="W167" s="24">
        <f>W173</f>
        <v>0.6</v>
      </c>
      <c r="X167" s="24" t="str">
        <f>X173</f>
        <v>kg</v>
      </c>
      <c r="Y167" s="25" t="str">
        <f>Y173</f>
        <v>Master recipe ► Guinea fowl ballotine</v>
      </c>
      <c r="Z167" s="26" t="s">
        <v>22</v>
      </c>
      <c r="AA167" s="27" t="s">
        <v>23</v>
      </c>
      <c r="AB167" s="27"/>
      <c r="AC167" s="1732" t="s">
        <v>904</v>
      </c>
      <c r="AD167" s="1732"/>
      <c r="AE167" s="1732"/>
      <c r="AF167" s="1732"/>
      <c r="AG167" s="1732"/>
      <c r="AH167" s="1732"/>
      <c r="AI167" s="1732"/>
      <c r="AJ167" s="1754" t="s">
        <v>1440</v>
      </c>
      <c r="AK167" s="1754"/>
      <c r="AL167" s="1736" t="str">
        <f>UPPER(LEFT(AC167,1))</f>
        <v>N</v>
      </c>
      <c r="AN167" s="22" t="s">
        <v>11</v>
      </c>
      <c r="AO167" s="23" t="str">
        <f>AO173</f>
        <v>N NOMBRE DE SU RECETA | pegue esto — FAMILIA| Autor &gt; USTED</v>
      </c>
      <c r="AP167" s="24">
        <f>AP173</f>
        <v>0.6</v>
      </c>
      <c r="AQ167" s="24" t="str">
        <f>AQ173</f>
        <v>kg</v>
      </c>
      <c r="AR167" s="25" t="str">
        <f>AR173</f>
        <v>Receta madre ► Ballotina de pintada</v>
      </c>
      <c r="AS167" s="26" t="s">
        <v>22</v>
      </c>
      <c r="AT167" s="27" t="s">
        <v>930</v>
      </c>
      <c r="AU167" s="27"/>
      <c r="AV167" s="1732" t="s">
        <v>931</v>
      </c>
      <c r="AW167" s="1732"/>
      <c r="AX167" s="1732"/>
      <c r="AY167" s="1732"/>
      <c r="AZ167" s="1732"/>
      <c r="BA167" s="1732"/>
      <c r="BB167" s="1732"/>
      <c r="BC167" s="1734" t="s">
        <v>1441</v>
      </c>
      <c r="BD167" s="1734"/>
      <c r="BE167" s="1736" t="str">
        <f>UPPER(LEFT(AV167,1))</f>
        <v>N</v>
      </c>
      <c r="BG167" s="536"/>
      <c r="BH167" s="541">
        <v>1</v>
      </c>
      <c r="BI167" s="542" t="s">
        <v>486</v>
      </c>
      <c r="BJ167" s="9"/>
      <c r="BK167" s="9"/>
      <c r="BL167" s="223"/>
      <c r="BM167" s="229"/>
      <c r="BO167" s="536"/>
      <c r="BP167" s="541">
        <v>1</v>
      </c>
      <c r="BQ167" s="542" t="s">
        <v>487</v>
      </c>
      <c r="BR167" s="9"/>
      <c r="BS167" s="9"/>
      <c r="BT167" s="223"/>
      <c r="BU167" s="229"/>
      <c r="BW167" s="536"/>
      <c r="BX167" s="541">
        <v>1</v>
      </c>
      <c r="BY167" s="542" t="s">
        <v>488</v>
      </c>
      <c r="BZ167" s="9"/>
      <c r="CA167" s="9"/>
      <c r="CB167" s="223"/>
      <c r="CC167" s="229"/>
      <c r="CE167" s="3">
        <v>1</v>
      </c>
    </row>
    <row r="168" spans="2:83" ht="21" customHeight="1">
      <c r="B168" s="28" t="s">
        <v>11</v>
      </c>
      <c r="C168" s="29" t="str">
        <f>C173</f>
        <v>N NOM DE VOTRE RECETTE | collez la--FAMILLE| Auteur &gt; VOUS</v>
      </c>
      <c r="D168" s="30">
        <f>D173</f>
        <v>1</v>
      </c>
      <c r="E168" s="30" t="str">
        <f>E173</f>
        <v>coupe</v>
      </c>
      <c r="F168" s="31" t="str">
        <f>F173</f>
        <v>Recette mère ► MILLE-FEUILLE  aux fraises des bois</v>
      </c>
      <c r="G168" s="32" t="s">
        <v>29</v>
      </c>
      <c r="H168" s="33" t="s">
        <v>884</v>
      </c>
      <c r="I168" s="33"/>
      <c r="J168" s="1733"/>
      <c r="K168" s="1733"/>
      <c r="L168" s="1733"/>
      <c r="M168" s="1733"/>
      <c r="N168" s="1733"/>
      <c r="O168" s="1733"/>
      <c r="P168" s="1733"/>
      <c r="Q168" s="1755"/>
      <c r="R168" s="1755"/>
      <c r="S168" s="1737"/>
      <c r="U168" s="28" t="s">
        <v>11</v>
      </c>
      <c r="V168" s="29" t="str">
        <f>V173</f>
        <v>N NAME OF YOUR RECIPE | paste it — FAMILY|  Author &gt; YOU</v>
      </c>
      <c r="W168" s="30">
        <f>W173</f>
        <v>0.6</v>
      </c>
      <c r="X168" s="30" t="str">
        <f>X173</f>
        <v>kg</v>
      </c>
      <c r="Y168" s="31" t="str">
        <f>Y173</f>
        <v>Master recipe ► Guinea fowl ballotine</v>
      </c>
      <c r="Z168" s="32" t="s">
        <v>1377</v>
      </c>
      <c r="AA168" s="33" t="s">
        <v>30</v>
      </c>
      <c r="AB168" s="33"/>
      <c r="AC168" s="1733"/>
      <c r="AD168" s="1733"/>
      <c r="AE168" s="1733"/>
      <c r="AF168" s="1733"/>
      <c r="AG168" s="1733"/>
      <c r="AH168" s="1733"/>
      <c r="AI168" s="1733"/>
      <c r="AJ168" s="1755"/>
      <c r="AK168" s="1755"/>
      <c r="AL168" s="1737"/>
      <c r="AN168" s="28" t="s">
        <v>11</v>
      </c>
      <c r="AO168" s="29" t="str">
        <f>AO173</f>
        <v>N NOMBRE DE SU RECETA | pegue esto — FAMILIA| Autor &gt; USTED</v>
      </c>
      <c r="AP168" s="30">
        <f>AP173</f>
        <v>0.6</v>
      </c>
      <c r="AQ168" s="30" t="str">
        <f>AQ173</f>
        <v>kg</v>
      </c>
      <c r="AR168" s="31" t="str">
        <f>AR173</f>
        <v>Receta madre ► Ballotina de pintada</v>
      </c>
      <c r="AS168" s="32" t="s">
        <v>932</v>
      </c>
      <c r="AT168" s="33" t="s">
        <v>30</v>
      </c>
      <c r="AU168" s="33"/>
      <c r="AV168" s="1733"/>
      <c r="AW168" s="1733"/>
      <c r="AX168" s="1733"/>
      <c r="AY168" s="1733"/>
      <c r="AZ168" s="1733"/>
      <c r="BA168" s="1733"/>
      <c r="BB168" s="1733"/>
      <c r="BC168" s="1735"/>
      <c r="BD168" s="1735"/>
      <c r="BE168" s="1737"/>
      <c r="BG168" s="536"/>
      <c r="BH168" s="541">
        <v>4</v>
      </c>
      <c r="BI168" s="542" t="s">
        <v>489</v>
      </c>
      <c r="BJ168" s="9"/>
      <c r="BK168" s="9"/>
      <c r="BL168" s="223"/>
      <c r="BM168" s="229"/>
      <c r="BO168" s="536"/>
      <c r="BP168" s="541">
        <v>4</v>
      </c>
      <c r="BQ168" s="542" t="s">
        <v>490</v>
      </c>
      <c r="BR168" s="9"/>
      <c r="BS168" s="9"/>
      <c r="BT168" s="223"/>
      <c r="BU168" s="229"/>
      <c r="BW168" s="536"/>
      <c r="BX168" s="541">
        <v>4</v>
      </c>
      <c r="BY168" s="542" t="s">
        <v>491</v>
      </c>
      <c r="BZ168" s="9"/>
      <c r="CA168" s="9"/>
      <c r="CB168" s="223"/>
      <c r="CC168" s="229"/>
      <c r="CE168" s="3">
        <v>1</v>
      </c>
    </row>
    <row r="169" spans="2:83" ht="21" customHeight="1">
      <c r="B169" s="28" t="s">
        <v>11</v>
      </c>
      <c r="C169" s="34" t="str">
        <f>C173</f>
        <v>N NOM DE VOTRE RECETTE | collez la--FAMILLE| Auteur &gt; VOUS</v>
      </c>
      <c r="D169" s="35">
        <f>D173</f>
        <v>1</v>
      </c>
      <c r="E169" s="35" t="str">
        <f>E173</f>
        <v>coupe</v>
      </c>
      <c r="F169" s="36" t="str">
        <f>F173</f>
        <v>Recette mère ► MILLE-FEUILLE  aux fraises des bois</v>
      </c>
      <c r="G169" s="37"/>
      <c r="H169" s="38" t="s">
        <v>31</v>
      </c>
      <c r="I169" s="39"/>
      <c r="J169" s="40" t="s">
        <v>32</v>
      </c>
      <c r="K169" s="41" t="s">
        <v>59</v>
      </c>
      <c r="L169" s="9"/>
      <c r="M169" s="41"/>
      <c r="N169" s="41"/>
      <c r="O169" s="41"/>
      <c r="P169" s="42"/>
      <c r="Q169" s="9"/>
      <c r="R169" s="9"/>
      <c r="S169" s="43"/>
      <c r="U169" s="28" t="s">
        <v>11</v>
      </c>
      <c r="V169" s="34" t="str">
        <f>V173</f>
        <v>N NAME OF YOUR RECIPE | paste it — FAMILY|  Author &gt; YOU</v>
      </c>
      <c r="W169" s="35">
        <f>W173</f>
        <v>0.6</v>
      </c>
      <c r="X169" s="35" t="str">
        <f>X173</f>
        <v>kg</v>
      </c>
      <c r="Y169" s="36" t="str">
        <f>Y173</f>
        <v>Master recipe ► Guinea fowl ballotine</v>
      </c>
      <c r="Z169" s="37"/>
      <c r="AA169" s="38" t="s">
        <v>907</v>
      </c>
      <c r="AB169" s="39"/>
      <c r="AC169" s="40" t="s">
        <v>908</v>
      </c>
      <c r="AD169" s="41" t="s">
        <v>62</v>
      </c>
      <c r="AE169" s="9"/>
      <c r="AF169" s="41"/>
      <c r="AG169" s="41"/>
      <c r="AH169" s="41"/>
      <c r="AI169" s="42"/>
      <c r="AJ169" s="9"/>
      <c r="AK169" s="9"/>
      <c r="AL169" s="43"/>
      <c r="AN169" s="28" t="s">
        <v>11</v>
      </c>
      <c r="AO169" s="34" t="str">
        <f>AO173</f>
        <v>N NOMBRE DE SU RECETA | pegue esto — FAMILIA| Autor &gt; USTED</v>
      </c>
      <c r="AP169" s="35">
        <f>AP173</f>
        <v>0.6</v>
      </c>
      <c r="AQ169" s="35" t="str">
        <f>AQ173</f>
        <v>kg</v>
      </c>
      <c r="AR169" s="36" t="str">
        <f>AR173</f>
        <v>Receta madre ► Ballotina de pintada</v>
      </c>
      <c r="AS169" s="37"/>
      <c r="AT169" s="38" t="s">
        <v>933</v>
      </c>
      <c r="AU169" s="39"/>
      <c r="AV169" s="40" t="s">
        <v>934</v>
      </c>
      <c r="AW169" s="41" t="s">
        <v>65</v>
      </c>
      <c r="AX169" s="9"/>
      <c r="AY169" s="41"/>
      <c r="AZ169" s="41"/>
      <c r="BA169" s="41"/>
      <c r="BB169" s="42"/>
      <c r="BC169" s="9"/>
      <c r="BD169" s="9"/>
      <c r="BE169" s="43"/>
      <c r="BG169" s="536"/>
      <c r="BH169" s="541">
        <v>10</v>
      </c>
      <c r="BI169" s="542" t="s">
        <v>37</v>
      </c>
      <c r="BJ169" s="9"/>
      <c r="BK169" s="9"/>
      <c r="BL169" s="223"/>
      <c r="BM169" s="229"/>
      <c r="BO169" s="536"/>
      <c r="BP169" s="541">
        <v>10</v>
      </c>
      <c r="BQ169" s="542" t="s">
        <v>492</v>
      </c>
      <c r="BR169" s="9"/>
      <c r="BS169" s="9"/>
      <c r="BT169" s="223"/>
      <c r="BU169" s="229"/>
      <c r="BW169" s="536"/>
      <c r="BX169" s="541">
        <v>10</v>
      </c>
      <c r="BY169" s="542" t="s">
        <v>493</v>
      </c>
      <c r="BZ169" s="9"/>
      <c r="CA169" s="9"/>
      <c r="CB169" s="223"/>
      <c r="CC169" s="229"/>
      <c r="CE169" s="3">
        <v>1</v>
      </c>
    </row>
    <row r="170" spans="2:83" ht="21" customHeight="1">
      <c r="B170" s="28" t="s">
        <v>11</v>
      </c>
      <c r="C170" s="34" t="str">
        <f>C173</f>
        <v>N NOM DE VOTRE RECETTE | collez la--FAMILLE| Auteur &gt; VOUS</v>
      </c>
      <c r="D170" s="35">
        <f>D173</f>
        <v>1</v>
      </c>
      <c r="E170" s="35" t="str">
        <f>E173</f>
        <v>coupe</v>
      </c>
      <c r="F170" s="36" t="str">
        <f>F173</f>
        <v>Recette mère ► MILLE-FEUILLE  aux fraises des bois</v>
      </c>
      <c r="G170" s="44" t="s">
        <v>33</v>
      </c>
      <c r="H170" s="45"/>
      <c r="I170" s="45"/>
      <c r="J170" s="46" t="s">
        <v>34</v>
      </c>
      <c r="K170" s="1738" t="str">
        <f>L173&amp;" "&amp;M173&amp;" ► Famille = "&amp;Q167&amp;" ► "&amp;J167&amp;" "&amp;P170&amp;" "&amp;Q170&amp;" "&amp;R170&amp;" "&amp;S170</f>
        <v>Recette mère ► MILLE-FEUILLE  aux fraises des bois ► Famille = collez la--FAMILLE ► NOM DE VOTRE RECETTE  ⓫  Dupliquée pour 5 coupes</v>
      </c>
      <c r="L170" s="1738"/>
      <c r="M170" s="1738"/>
      <c r="N170" s="47"/>
      <c r="O170" s="47"/>
      <c r="P170" s="42"/>
      <c r="Q170" s="48" t="s">
        <v>36</v>
      </c>
      <c r="R170" s="49">
        <v>5</v>
      </c>
      <c r="S170" s="50" t="str">
        <f>S172</f>
        <v>coupes</v>
      </c>
      <c r="U170" s="28" t="s">
        <v>11</v>
      </c>
      <c r="V170" s="34" t="str">
        <f>V173</f>
        <v>N NAME OF YOUR RECIPE | paste it — FAMILY|  Author &gt; YOU</v>
      </c>
      <c r="W170" s="35">
        <f>W173</f>
        <v>0.6</v>
      </c>
      <c r="X170" s="35" t="str">
        <f>X173</f>
        <v>kg</v>
      </c>
      <c r="Y170" s="36" t="str">
        <f>Y173</f>
        <v>Master recipe ► Guinea fowl ballotine</v>
      </c>
      <c r="Z170" s="44" t="s">
        <v>141</v>
      </c>
      <c r="AA170" s="45"/>
      <c r="AB170" s="45"/>
      <c r="AC170" s="46" t="s">
        <v>34</v>
      </c>
      <c r="AD170" s="1738" t="str">
        <f>AE173&amp;" "&amp;AF173&amp;" ► family = "&amp;AJ167&amp;" ► "&amp;AC167&amp;" "&amp;AI170&amp;" "&amp;AJ170&amp;" "&amp;AK170&amp;" "&amp;AL170</f>
        <v>Master recipe ► Guinea fowl ballotine ► family = paste it — FAMILY ► NAME OF YOUR RECIPE  ⓫ Duplicated for 20 kg of guinea</v>
      </c>
      <c r="AE170" s="1738"/>
      <c r="AF170" s="1738"/>
      <c r="AG170" s="47"/>
      <c r="AH170" s="47"/>
      <c r="AI170" s="42"/>
      <c r="AJ170" s="48" t="s">
        <v>142</v>
      </c>
      <c r="AK170" s="49">
        <v>20</v>
      </c>
      <c r="AL170" s="1079" t="str">
        <f>AL172</f>
        <v>kg of guinea</v>
      </c>
      <c r="AN170" s="28" t="s">
        <v>11</v>
      </c>
      <c r="AO170" s="34" t="str">
        <f>AO173</f>
        <v>N NOMBRE DE SU RECETA | pegue esto — FAMILIA| Autor &gt; USTED</v>
      </c>
      <c r="AP170" s="35">
        <f>AP173</f>
        <v>0.6</v>
      </c>
      <c r="AQ170" s="35" t="str">
        <f>AQ173</f>
        <v>kg</v>
      </c>
      <c r="AR170" s="36" t="str">
        <f>AR173</f>
        <v>Receta madre ► Ballotina de pintada</v>
      </c>
      <c r="AS170" s="44" t="s">
        <v>935</v>
      </c>
      <c r="AT170" s="45"/>
      <c r="AU170" s="45"/>
      <c r="AV170" s="46" t="s">
        <v>936</v>
      </c>
      <c r="AW170" s="1738" t="str">
        <f>AX173&amp;" "&amp;AY173&amp;" ► familia = "&amp;BC167&amp;" ► "&amp;AV167&amp;" "&amp;BB170&amp;" "&amp;BC170&amp;" "&amp;BD170&amp;" "&amp;BE170</f>
        <v>Receta madre ► Ballotina de pintada ► familia = pegue esto — FAMILIA ► NOMBRE DE SU RECETA  ⓫ Duplicada para 20 kg magra de pintada</v>
      </c>
      <c r="AX170" s="1738"/>
      <c r="AY170" s="1738"/>
      <c r="AZ170" s="47"/>
      <c r="BA170" s="47"/>
      <c r="BB170" s="42"/>
      <c r="BC170" s="48" t="s">
        <v>145</v>
      </c>
      <c r="BD170" s="49">
        <v>20</v>
      </c>
      <c r="BE170" s="1045" t="str">
        <f>BE172</f>
        <v>kg magra de pintada</v>
      </c>
      <c r="BG170" s="536"/>
      <c r="BH170" s="507" t="s">
        <v>494</v>
      </c>
      <c r="BI170" s="538"/>
      <c r="BJ170" s="538"/>
      <c r="BK170" s="538"/>
      <c r="BL170" s="538"/>
      <c r="BM170" s="543"/>
      <c r="BO170" s="536"/>
      <c r="BP170" s="507" t="s">
        <v>495</v>
      </c>
      <c r="BQ170" s="538"/>
      <c r="BR170" s="538"/>
      <c r="BS170" s="538"/>
      <c r="BT170" s="538"/>
      <c r="BU170" s="543"/>
      <c r="BW170" s="536"/>
      <c r="BX170" s="507" t="s">
        <v>496</v>
      </c>
      <c r="BY170" s="538"/>
      <c r="BZ170" s="538"/>
      <c r="CA170" s="538"/>
      <c r="CB170" s="538"/>
      <c r="CC170" s="543"/>
      <c r="CE170" s="3">
        <v>1</v>
      </c>
    </row>
    <row r="171" spans="2:83" ht="21" customHeight="1">
      <c r="B171" s="28" t="s">
        <v>11</v>
      </c>
      <c r="C171" s="34" t="str">
        <f>C173</f>
        <v>N NOM DE VOTRE RECETTE | collez la--FAMILLE| Auteur &gt; VOUS</v>
      </c>
      <c r="D171" s="35">
        <f>D173</f>
        <v>1</v>
      </c>
      <c r="E171" s="35" t="str">
        <f>E173</f>
        <v>coupe</v>
      </c>
      <c r="F171" s="36" t="str">
        <f>F173</f>
        <v>Recette mère ► MILLE-FEUILLE  aux fraises des bois</v>
      </c>
      <c r="G171" s="54">
        <v>1</v>
      </c>
      <c r="H171" s="55" t="s">
        <v>2073</v>
      </c>
      <c r="I171" s="44"/>
      <c r="J171" s="44"/>
      <c r="K171" s="1738"/>
      <c r="L171" s="1738"/>
      <c r="M171" s="1738"/>
      <c r="N171" s="47"/>
      <c r="O171" s="47"/>
      <c r="P171" s="56"/>
      <c r="Q171" s="9"/>
      <c r="R171" s="57" t="s">
        <v>41</v>
      </c>
      <c r="S171" s="58" t="s">
        <v>42</v>
      </c>
      <c r="U171" s="28" t="s">
        <v>11</v>
      </c>
      <c r="V171" s="34" t="str">
        <f>V173</f>
        <v>N NAME OF YOUR RECIPE | paste it — FAMILY|  Author &gt; YOU</v>
      </c>
      <c r="W171" s="35">
        <f>W173</f>
        <v>0.6</v>
      </c>
      <c r="X171" s="35" t="str">
        <f>X173</f>
        <v>kg</v>
      </c>
      <c r="Y171" s="36" t="str">
        <f>Y173</f>
        <v>Master recipe ► Guinea fowl ballotine</v>
      </c>
      <c r="Z171" s="54">
        <v>0.6</v>
      </c>
      <c r="AA171" s="1042" t="s">
        <v>147</v>
      </c>
      <c r="AB171" s="44"/>
      <c r="AC171" s="44"/>
      <c r="AD171" s="1738"/>
      <c r="AE171" s="1738"/>
      <c r="AF171" s="1738"/>
      <c r="AG171" s="47"/>
      <c r="AH171" s="47"/>
      <c r="AI171" s="56"/>
      <c r="AJ171" s="9"/>
      <c r="AK171" s="57" t="s">
        <v>155</v>
      </c>
      <c r="AL171" s="58" t="s">
        <v>909</v>
      </c>
      <c r="AN171" s="28" t="s">
        <v>11</v>
      </c>
      <c r="AO171" s="34" t="str">
        <f>AO173</f>
        <v>N NOMBRE DE SU RECETA | pegue esto — FAMILIA| Autor &gt; USTED</v>
      </c>
      <c r="AP171" s="35">
        <f>AP173</f>
        <v>0.6</v>
      </c>
      <c r="AQ171" s="35" t="str">
        <f>AQ173</f>
        <v>kg</v>
      </c>
      <c r="AR171" s="36" t="str">
        <f>AR173</f>
        <v>Receta madre ► Ballotina de pintada</v>
      </c>
      <c r="AS171" s="1085">
        <v>0.6</v>
      </c>
      <c r="AT171" s="1042" t="s">
        <v>147</v>
      </c>
      <c r="AU171" s="44"/>
      <c r="AV171" s="44"/>
      <c r="AW171" s="1738"/>
      <c r="AX171" s="1738"/>
      <c r="AY171" s="1738"/>
      <c r="AZ171" s="47"/>
      <c r="BA171" s="47"/>
      <c r="BB171" s="56"/>
      <c r="BC171" s="9"/>
      <c r="BD171" s="57" t="s">
        <v>157</v>
      </c>
      <c r="BE171" s="58" t="s">
        <v>158</v>
      </c>
      <c r="BG171" s="536"/>
      <c r="BH171" s="1849" t="s">
        <v>497</v>
      </c>
      <c r="BI171" s="1849"/>
      <c r="BJ171" s="1849"/>
      <c r="BK171" s="1849"/>
      <c r="BL171" s="1849"/>
      <c r="BM171" s="1850"/>
      <c r="BO171" s="536"/>
      <c r="BP171" s="544" t="s">
        <v>498</v>
      </c>
      <c r="BQ171" s="544"/>
      <c r="BR171" s="544"/>
      <c r="BS171" s="544"/>
      <c r="BT171" s="544"/>
      <c r="BU171" s="545"/>
      <c r="BW171" s="536"/>
      <c r="BX171" s="544" t="s">
        <v>499</v>
      </c>
      <c r="BY171" s="544"/>
      <c r="BZ171" s="544"/>
      <c r="CA171" s="544"/>
      <c r="CB171" s="544"/>
      <c r="CC171" s="545"/>
      <c r="CE171" s="3">
        <v>1</v>
      </c>
    </row>
    <row r="172" spans="2:83" ht="21" customHeight="1">
      <c r="B172" s="28" t="s">
        <v>16</v>
      </c>
      <c r="C172" s="34" t="str">
        <f>C173</f>
        <v>N NOM DE VOTRE RECETTE | collez la--FAMILLE| Auteur &gt; VOUS</v>
      </c>
      <c r="D172" s="35">
        <f>D173</f>
        <v>1</v>
      </c>
      <c r="E172" s="35" t="str">
        <f>E173</f>
        <v>coupe</v>
      </c>
      <c r="F172" s="36" t="str">
        <f>F173</f>
        <v>Recette mère ► MILLE-FEUILLE  aux fraises des bois</v>
      </c>
      <c r="G172" s="63" t="s">
        <v>51</v>
      </c>
      <c r="H172" s="64">
        <f>P217</f>
        <v>0</v>
      </c>
      <c r="I172" s="65"/>
      <c r="J172" s="65"/>
      <c r="K172" s="66"/>
      <c r="L172" s="66"/>
      <c r="M172" s="66"/>
      <c r="N172" s="66"/>
      <c r="O172" s="66"/>
      <c r="P172"/>
      <c r="Q172" s="67" t="s">
        <v>52</v>
      </c>
      <c r="R172" s="1345">
        <v>1.5</v>
      </c>
      <c r="S172" s="68" t="s">
        <v>2074</v>
      </c>
      <c r="U172" s="28" t="s">
        <v>16</v>
      </c>
      <c r="V172" s="34" t="str">
        <f>V173</f>
        <v>N NAME OF YOUR RECIPE | paste it — FAMILY|  Author &gt; YOU</v>
      </c>
      <c r="W172" s="35">
        <f>W173</f>
        <v>0.6</v>
      </c>
      <c r="X172" s="35" t="str">
        <f>X173</f>
        <v>kg</v>
      </c>
      <c r="Y172" s="36" t="str">
        <f>Y173</f>
        <v>Master recipe ► Guinea fowl ballotine</v>
      </c>
      <c r="Z172" s="63" t="s">
        <v>159</v>
      </c>
      <c r="AA172" s="64">
        <f>AI207</f>
        <v>0</v>
      </c>
      <c r="AB172" s="65"/>
      <c r="AC172" s="65"/>
      <c r="AD172" s="66"/>
      <c r="AE172" s="66"/>
      <c r="AF172" s="66"/>
      <c r="AG172" s="66"/>
      <c r="AH172" s="66"/>
      <c r="AJ172" s="67" t="s">
        <v>160</v>
      </c>
      <c r="AK172" s="1043">
        <v>0.4</v>
      </c>
      <c r="AL172" s="68" t="s">
        <v>1423</v>
      </c>
      <c r="AN172" s="28" t="s">
        <v>16</v>
      </c>
      <c r="AO172" s="34" t="str">
        <f>AO173</f>
        <v>N NOMBRE DE SU RECETA | pegue esto — FAMILIA| Autor &gt; USTED</v>
      </c>
      <c r="AP172" s="35">
        <f>AP173</f>
        <v>0.6</v>
      </c>
      <c r="AQ172" s="35" t="str">
        <f>AQ173</f>
        <v>kg</v>
      </c>
      <c r="AR172" s="36" t="str">
        <f>AR173</f>
        <v>Receta madre ► Ballotina de pintada</v>
      </c>
      <c r="AS172" s="63" t="s">
        <v>257</v>
      </c>
      <c r="AT172" s="64">
        <f>BB207</f>
        <v>0</v>
      </c>
      <c r="AU172" s="65"/>
      <c r="AV172" s="65"/>
      <c r="AW172" s="66"/>
      <c r="AX172" s="66"/>
      <c r="AY172" s="66"/>
      <c r="AZ172" s="66"/>
      <c r="BA172" s="66"/>
      <c r="BC172" s="67" t="s">
        <v>161</v>
      </c>
      <c r="BD172" s="1043">
        <v>0.4</v>
      </c>
      <c r="BE172" s="1046" t="s">
        <v>1424</v>
      </c>
      <c r="BG172" s="536"/>
      <c r="BH172" s="541">
        <v>5</v>
      </c>
      <c r="BI172" s="542" t="s">
        <v>501</v>
      </c>
      <c r="BJ172" s="9"/>
      <c r="BK172" s="9"/>
      <c r="BL172" s="9"/>
      <c r="BM172" s="229"/>
      <c r="BO172" s="536"/>
      <c r="BP172" s="541">
        <v>5</v>
      </c>
      <c r="BQ172" s="542" t="s">
        <v>502</v>
      </c>
      <c r="BR172" s="9"/>
      <c r="BS172" s="9"/>
      <c r="BT172" s="9"/>
      <c r="BU172" s="229"/>
      <c r="BW172" s="536"/>
      <c r="BX172" s="541">
        <v>5</v>
      </c>
      <c r="BY172" s="542" t="s">
        <v>503</v>
      </c>
      <c r="BZ172" s="9"/>
      <c r="CA172" s="9"/>
      <c r="CB172" s="9"/>
      <c r="CC172" s="229"/>
      <c r="CE172" s="3">
        <v>1</v>
      </c>
    </row>
    <row r="173" spans="2:83" ht="21" customHeight="1">
      <c r="B173" s="73" t="s">
        <v>16</v>
      </c>
      <c r="C173" s="74" t="str">
        <f>G173</f>
        <v>N NOM DE VOTRE RECETTE | collez la--FAMILLE| Auteur &gt; VOUS</v>
      </c>
      <c r="D173" s="75">
        <f>G171</f>
        <v>1</v>
      </c>
      <c r="E173" s="74" t="str">
        <f>H171</f>
        <v>coupe</v>
      </c>
      <c r="F173" s="76" t="str">
        <f>L173&amp;" "&amp;M173</f>
        <v>Recette mère ► MILLE-FEUILLE  aux fraises des bois</v>
      </c>
      <c r="G173" s="77" t="str">
        <f>UPPER(LEFT(J167,1))&amp;" "&amp;J167&amp;" | "&amp;Q167&amp;"| "&amp;J169&amp;" "&amp;K169</f>
        <v>N NOM DE VOTRE RECETTE | collez la--FAMILLE| Auteur &gt; VOUS</v>
      </c>
      <c r="H173" s="78" t="s">
        <v>55</v>
      </c>
      <c r="I173" s="1739" t="s">
        <v>56</v>
      </c>
      <c r="J173" s="1739"/>
      <c r="K173" s="1739"/>
      <c r="L173" s="79" t="str">
        <f>IF(ISTEXT(M173),"Recette mère ►",H173)</f>
        <v>Recette mère ►</v>
      </c>
      <c r="M173" s="80" t="s">
        <v>3417</v>
      </c>
      <c r="N173" s="80"/>
      <c r="O173" s="80"/>
      <c r="P173" s="1346" t="s">
        <v>12</v>
      </c>
      <c r="Q173" s="81"/>
      <c r="R173" s="81"/>
      <c r="S173" s="82"/>
      <c r="U173" s="73" t="s">
        <v>16</v>
      </c>
      <c r="V173" s="74" t="str">
        <f>Z173</f>
        <v>N NAME OF YOUR RECIPE | paste it — FAMILY|  Author &gt; YOU</v>
      </c>
      <c r="W173" s="75">
        <f>Z171</f>
        <v>0.6</v>
      </c>
      <c r="X173" s="74" t="str">
        <f>AA171</f>
        <v>kg</v>
      </c>
      <c r="Y173" s="76" t="str">
        <f>AE173&amp;" "&amp;AF173</f>
        <v>Master recipe ► Guinea fowl ballotine</v>
      </c>
      <c r="Z173" s="77" t="str">
        <f>UPPER(LEFT(AC167,1))&amp;" "&amp;AC167&amp;" | "&amp;AJ167&amp;"| "&amp;AC169&amp;" "&amp;AD169</f>
        <v>N NAME OF YOUR RECIPE | paste it — FAMILY|  Author &gt; YOU</v>
      </c>
      <c r="AA173" s="78" t="s">
        <v>910</v>
      </c>
      <c r="AB173" s="1739" t="s">
        <v>906</v>
      </c>
      <c r="AC173" s="1739"/>
      <c r="AD173" s="1739"/>
      <c r="AE173" s="79" t="str">
        <f>IF(ISTEXT(AF173),"Master recipe ►",AA173)</f>
        <v>Master recipe ►</v>
      </c>
      <c r="AF173" s="80" t="s">
        <v>911</v>
      </c>
      <c r="AG173" s="80"/>
      <c r="AH173" s="80"/>
      <c r="AI173" s="81"/>
      <c r="AJ173" s="81"/>
      <c r="AK173" s="81"/>
      <c r="AL173" s="1110" t="s">
        <v>912</v>
      </c>
      <c r="AN173" s="73" t="s">
        <v>16</v>
      </c>
      <c r="AO173" s="74" t="str">
        <f>AS173</f>
        <v>N NOMBRE DE SU RECETA | pegue esto — FAMILIA| Autor &gt; USTED</v>
      </c>
      <c r="AP173" s="75">
        <f>AS171</f>
        <v>0.6</v>
      </c>
      <c r="AQ173" s="74" t="str">
        <f>AT171</f>
        <v>kg</v>
      </c>
      <c r="AR173" s="76" t="str">
        <f>AX173&amp;" "&amp;AY173</f>
        <v>Receta madre ► Ballotina de pintada</v>
      </c>
      <c r="AS173" s="77" t="str">
        <f>UPPER(LEFT(AV167,1))&amp;" "&amp;AV167&amp;" | "&amp;BC167&amp;"| "&amp;AV169&amp;" "&amp;AW169</f>
        <v>N NOMBRE DE SU RECETA | pegue esto — FAMILIA| Autor &gt; USTED</v>
      </c>
      <c r="AT173" s="78" t="s">
        <v>937</v>
      </c>
      <c r="AU173" s="1739" t="s">
        <v>938</v>
      </c>
      <c r="AV173" s="1739"/>
      <c r="AW173" s="1739"/>
      <c r="AX173" s="79" t="s">
        <v>114</v>
      </c>
      <c r="AY173" s="80" t="s">
        <v>939</v>
      </c>
      <c r="AZ173" s="80"/>
      <c r="BA173" s="1083"/>
      <c r="BB173" s="81"/>
      <c r="BC173" s="81"/>
      <c r="BD173" s="81"/>
      <c r="BE173" s="1110" t="s">
        <v>912</v>
      </c>
      <c r="BG173" s="536"/>
      <c r="BH173" s="541">
        <v>8</v>
      </c>
      <c r="BI173" s="542" t="s">
        <v>506</v>
      </c>
      <c r="BJ173" s="9"/>
      <c r="BK173" s="9"/>
      <c r="BL173" s="9"/>
      <c r="BM173" s="229"/>
      <c r="BO173" s="536"/>
      <c r="BP173" s="541">
        <v>8</v>
      </c>
      <c r="BQ173" s="542" t="s">
        <v>507</v>
      </c>
      <c r="BR173" s="9"/>
      <c r="BS173" s="9"/>
      <c r="BT173" s="9"/>
      <c r="BU173" s="229"/>
      <c r="BW173" s="536"/>
      <c r="BX173" s="541">
        <v>8</v>
      </c>
      <c r="BY173" s="542" t="s">
        <v>508</v>
      </c>
      <c r="BZ173" s="9"/>
      <c r="CA173" s="9"/>
      <c r="CB173" s="9"/>
      <c r="CC173" s="229"/>
      <c r="CE173" s="3">
        <v>1</v>
      </c>
    </row>
    <row r="174" spans="2:83" ht="21" customHeight="1">
      <c r="B174" s="84" t="s">
        <v>16</v>
      </c>
      <c r="C174" s="85" t="str">
        <f>C173</f>
        <v>N NOM DE VOTRE RECETTE | collez la--FAMILLE| Auteur &gt; VOUS</v>
      </c>
      <c r="D174" s="85">
        <f>D173</f>
        <v>1</v>
      </c>
      <c r="E174" s="85" t="str">
        <f>E173</f>
        <v>coupe</v>
      </c>
      <c r="F174" s="86" t="str">
        <f>F173</f>
        <v>Recette mère ► MILLE-FEUILLE  aux fraises des bois</v>
      </c>
      <c r="G174" s="13" t="s">
        <v>67</v>
      </c>
      <c r="H174" s="13" t="s">
        <v>68</v>
      </c>
      <c r="I174" s="13" t="s">
        <v>69</v>
      </c>
      <c r="J174" s="13" t="s">
        <v>70</v>
      </c>
      <c r="K174" s="87" t="s">
        <v>71</v>
      </c>
      <c r="L174" s="88" t="s">
        <v>72</v>
      </c>
      <c r="M174" s="89" t="s">
        <v>73</v>
      </c>
      <c r="N174" s="89" t="s">
        <v>74</v>
      </c>
      <c r="O174" s="89" t="s">
        <v>75</v>
      </c>
      <c r="P174" s="89" t="s">
        <v>76</v>
      </c>
      <c r="Q174" s="89" t="s">
        <v>77</v>
      </c>
      <c r="R174" s="89" t="s">
        <v>78</v>
      </c>
      <c r="S174" s="90" t="s">
        <v>79</v>
      </c>
      <c r="U174" s="84" t="s">
        <v>16</v>
      </c>
      <c r="V174" s="85" t="str">
        <f>V173</f>
        <v>N NAME OF YOUR RECIPE | paste it — FAMILY|  Author &gt; YOU</v>
      </c>
      <c r="W174" s="85">
        <f>W173</f>
        <v>0.6</v>
      </c>
      <c r="X174" s="85" t="str">
        <f>X173</f>
        <v>kg</v>
      </c>
      <c r="Y174" s="86" t="str">
        <f>Y173</f>
        <v>Master recipe ► Guinea fowl ballotine</v>
      </c>
      <c r="Z174" s="13" t="s">
        <v>67</v>
      </c>
      <c r="AA174" s="13" t="s">
        <v>68</v>
      </c>
      <c r="AB174" s="13" t="s">
        <v>69</v>
      </c>
      <c r="AC174" s="13" t="s">
        <v>70</v>
      </c>
      <c r="AD174" s="87" t="s">
        <v>71</v>
      </c>
      <c r="AE174" s="88" t="s">
        <v>72</v>
      </c>
      <c r="AF174" s="89" t="s">
        <v>73</v>
      </c>
      <c r="AG174" s="89" t="s">
        <v>74</v>
      </c>
      <c r="AH174" s="89" t="s">
        <v>75</v>
      </c>
      <c r="AI174" s="89" t="s">
        <v>76</v>
      </c>
      <c r="AJ174" s="89" t="s">
        <v>77</v>
      </c>
      <c r="AK174" s="89" t="s">
        <v>78</v>
      </c>
      <c r="AL174" s="90" t="s">
        <v>79</v>
      </c>
      <c r="AN174" s="84" t="s">
        <v>16</v>
      </c>
      <c r="AO174" s="85" t="str">
        <f>AO173</f>
        <v>N NOMBRE DE SU RECETA | pegue esto — FAMILIA| Autor &gt; USTED</v>
      </c>
      <c r="AP174" s="85">
        <f>AP173</f>
        <v>0.6</v>
      </c>
      <c r="AQ174" s="85" t="str">
        <f>AQ173</f>
        <v>kg</v>
      </c>
      <c r="AR174" s="86" t="str">
        <f>AR173</f>
        <v>Receta madre ► Ballotina de pintada</v>
      </c>
      <c r="AS174" s="13" t="s">
        <v>67</v>
      </c>
      <c r="AT174" s="13" t="s">
        <v>68</v>
      </c>
      <c r="AU174" s="13" t="s">
        <v>69</v>
      </c>
      <c r="AV174" s="13" t="s">
        <v>70</v>
      </c>
      <c r="AW174" s="87" t="s">
        <v>71</v>
      </c>
      <c r="AX174" s="88" t="s">
        <v>72</v>
      </c>
      <c r="AY174" s="89" t="s">
        <v>73</v>
      </c>
      <c r="AZ174" s="89" t="s">
        <v>74</v>
      </c>
      <c r="BA174" s="1084" t="s">
        <v>75</v>
      </c>
      <c r="BB174" s="1044" t="s">
        <v>76</v>
      </c>
      <c r="BC174" s="1044" t="s">
        <v>77</v>
      </c>
      <c r="BD174" s="1044" t="s">
        <v>78</v>
      </c>
      <c r="BE174" s="90" t="s">
        <v>79</v>
      </c>
      <c r="BG174" s="536"/>
      <c r="BH174" s="541">
        <v>1.5</v>
      </c>
      <c r="BI174" s="542" t="s">
        <v>509</v>
      </c>
      <c r="BJ174" s="9"/>
      <c r="BK174" s="9"/>
      <c r="BL174" s="9"/>
      <c r="BM174" s="229"/>
      <c r="BO174" s="536"/>
      <c r="BP174" s="541">
        <v>1.5</v>
      </c>
      <c r="BQ174" s="542" t="s">
        <v>510</v>
      </c>
      <c r="BR174" s="9"/>
      <c r="BS174" s="9"/>
      <c r="BT174" s="9"/>
      <c r="BU174" s="229"/>
      <c r="BW174" s="536"/>
      <c r="BX174" s="541">
        <v>1.5</v>
      </c>
      <c r="BY174" s="542" t="s">
        <v>511</v>
      </c>
      <c r="BZ174" s="9"/>
      <c r="CA174" s="9"/>
      <c r="CB174" s="9"/>
      <c r="CC174" s="229"/>
      <c r="CE174" s="3">
        <v>1</v>
      </c>
    </row>
    <row r="175" spans="2:83" ht="21" customHeight="1">
      <c r="B175" s="28" t="s">
        <v>11</v>
      </c>
      <c r="C175" s="34" t="str">
        <f>C173</f>
        <v>N NOM DE VOTRE RECETTE | collez la--FAMILLE| Auteur &gt; VOUS</v>
      </c>
      <c r="D175" s="35">
        <f>D173</f>
        <v>1</v>
      </c>
      <c r="E175" s="34" t="str">
        <f>E173</f>
        <v>coupe</v>
      </c>
      <c r="F175" s="36" t="str">
        <f>F173</f>
        <v>Recette mère ► MILLE-FEUILLE  aux fraises des bois</v>
      </c>
      <c r="G175" s="92" t="s">
        <v>80</v>
      </c>
      <c r="H175" s="93" t="s">
        <v>81</v>
      </c>
      <c r="I175" s="94"/>
      <c r="J175" s="1740" t="s">
        <v>82</v>
      </c>
      <c r="K175" s="1742" t="s">
        <v>83</v>
      </c>
      <c r="L175" s="1744" t="s">
        <v>84</v>
      </c>
      <c r="M175" s="95" t="s">
        <v>85</v>
      </c>
      <c r="N175" s="96" t="s">
        <v>51</v>
      </c>
      <c r="O175" s="97" t="s">
        <v>86</v>
      </c>
      <c r="P175" s="1746" t="s">
        <v>87</v>
      </c>
      <c r="Q175" s="1748" t="s">
        <v>86</v>
      </c>
      <c r="R175" s="1748" t="s">
        <v>88</v>
      </c>
      <c r="S175" s="1752" t="s">
        <v>89</v>
      </c>
      <c r="U175" s="28" t="s">
        <v>11</v>
      </c>
      <c r="V175" s="34" t="str">
        <f>V173</f>
        <v>N NAME OF YOUR RECIPE | paste it — FAMILY|  Author &gt; YOU</v>
      </c>
      <c r="W175" s="35">
        <f>W173</f>
        <v>0.6</v>
      </c>
      <c r="X175" s="34" t="str">
        <f>X173</f>
        <v>kg</v>
      </c>
      <c r="Y175" s="36" t="str">
        <f>Y173</f>
        <v>Master recipe ► Guinea fowl ballotine</v>
      </c>
      <c r="Z175" s="92" t="s">
        <v>80</v>
      </c>
      <c r="AA175" s="93" t="s">
        <v>81</v>
      </c>
      <c r="AB175" s="94"/>
      <c r="AC175" s="1740" t="s">
        <v>237</v>
      </c>
      <c r="AD175" s="1742" t="s">
        <v>83</v>
      </c>
      <c r="AE175" s="1744" t="s">
        <v>84</v>
      </c>
      <c r="AF175" s="95" t="s">
        <v>85</v>
      </c>
      <c r="AG175" s="96" t="s">
        <v>159</v>
      </c>
      <c r="AH175" s="97" t="s">
        <v>253</v>
      </c>
      <c r="AI175" s="1746" t="s">
        <v>913</v>
      </c>
      <c r="AJ175" s="1748" t="s">
        <v>253</v>
      </c>
      <c r="AK175" s="1750" t="s">
        <v>914</v>
      </c>
      <c r="AL175" s="1752" t="s">
        <v>256</v>
      </c>
      <c r="AN175" s="28" t="s">
        <v>11</v>
      </c>
      <c r="AO175" s="34" t="str">
        <f>AO173</f>
        <v>N NOMBRE DE SU RECETA | pegue esto — FAMILIA| Autor &gt; USTED</v>
      </c>
      <c r="AP175" s="35">
        <f>AP173</f>
        <v>0.6</v>
      </c>
      <c r="AQ175" s="34" t="str">
        <f>AQ173</f>
        <v>kg</v>
      </c>
      <c r="AR175" s="36" t="str">
        <f>AR173</f>
        <v>Receta madre ► Ballotina de pintada</v>
      </c>
      <c r="AS175" s="92" t="s">
        <v>80</v>
      </c>
      <c r="AT175" s="93" t="s">
        <v>81</v>
      </c>
      <c r="AU175" s="94"/>
      <c r="AV175" s="1740" t="s">
        <v>238</v>
      </c>
      <c r="AW175" s="1742" t="s">
        <v>83</v>
      </c>
      <c r="AX175" s="1744" t="s">
        <v>405</v>
      </c>
      <c r="AY175" s="95" t="s">
        <v>85</v>
      </c>
      <c r="AZ175" s="96" t="s">
        <v>257</v>
      </c>
      <c r="BA175" s="97" t="s">
        <v>258</v>
      </c>
      <c r="BB175" s="1746" t="s">
        <v>940</v>
      </c>
      <c r="BC175" s="1748" t="s">
        <v>258</v>
      </c>
      <c r="BD175" s="1750" t="s">
        <v>941</v>
      </c>
      <c r="BE175" s="1752" t="s">
        <v>261</v>
      </c>
      <c r="BG175" s="536"/>
      <c r="BH175" s="541">
        <v>3</v>
      </c>
      <c r="BI175" s="542" t="s">
        <v>513</v>
      </c>
      <c r="BJ175" s="9"/>
      <c r="BK175" s="9"/>
      <c r="BL175" s="9"/>
      <c r="BM175" s="229"/>
      <c r="BO175" s="536"/>
      <c r="BP175" s="541">
        <v>3</v>
      </c>
      <c r="BQ175" s="542" t="s">
        <v>514</v>
      </c>
      <c r="BR175" s="9"/>
      <c r="BS175" s="9"/>
      <c r="BT175" s="9"/>
      <c r="BU175" s="229"/>
      <c r="BW175" s="536"/>
      <c r="BX175" s="541">
        <v>3</v>
      </c>
      <c r="BY175" s="542" t="s">
        <v>515</v>
      </c>
      <c r="BZ175" s="9"/>
      <c r="CA175" s="9"/>
      <c r="CB175" s="9"/>
      <c r="CC175" s="229"/>
      <c r="CE175" s="3">
        <v>1</v>
      </c>
    </row>
    <row r="176" spans="2:83" ht="21" customHeight="1">
      <c r="B176" s="28" t="s">
        <v>11</v>
      </c>
      <c r="C176" s="34" t="str">
        <f>C173</f>
        <v>N NOM DE VOTRE RECETTE | collez la--FAMILLE| Auteur &gt; VOUS</v>
      </c>
      <c r="D176" s="35">
        <f>D173</f>
        <v>1</v>
      </c>
      <c r="E176" s="34" t="str">
        <f>E173</f>
        <v>coupe</v>
      </c>
      <c r="F176" s="36" t="str">
        <f>F173</f>
        <v>Recette mère ► MILLE-FEUILLE  aux fraises des bois</v>
      </c>
      <c r="G176" s="99" t="s">
        <v>94</v>
      </c>
      <c r="H176" s="100" t="s">
        <v>95</v>
      </c>
      <c r="I176" s="101" t="s">
        <v>96</v>
      </c>
      <c r="J176" s="1741"/>
      <c r="K176" s="1743"/>
      <c r="L176" s="1745"/>
      <c r="M176" s="102" t="s">
        <v>97</v>
      </c>
      <c r="N176" s="103" t="s">
        <v>98</v>
      </c>
      <c r="O176" s="104">
        <v>1</v>
      </c>
      <c r="P176" s="1747"/>
      <c r="Q176" s="1749"/>
      <c r="R176" s="1749"/>
      <c r="S176" s="1753"/>
      <c r="U176" s="28" t="s">
        <v>11</v>
      </c>
      <c r="V176" s="34" t="str">
        <f>V173</f>
        <v>N NAME OF YOUR RECIPE | paste it — FAMILY|  Author &gt; YOU</v>
      </c>
      <c r="W176" s="35">
        <f>W173</f>
        <v>0.6</v>
      </c>
      <c r="X176" s="34" t="str">
        <f>X173</f>
        <v>kg</v>
      </c>
      <c r="Y176" s="36" t="str">
        <f>Y173</f>
        <v>Master recipe ► Guinea fowl ballotine</v>
      </c>
      <c r="Z176" s="99" t="s">
        <v>240</v>
      </c>
      <c r="AA176" s="100" t="s">
        <v>241</v>
      </c>
      <c r="AB176" s="101" t="s">
        <v>915</v>
      </c>
      <c r="AC176" s="1741"/>
      <c r="AD176" s="1743"/>
      <c r="AE176" s="1756"/>
      <c r="AF176" s="102" t="s">
        <v>885</v>
      </c>
      <c r="AG176" s="103" t="s">
        <v>453</v>
      </c>
      <c r="AH176" s="104">
        <v>1</v>
      </c>
      <c r="AI176" s="1747"/>
      <c r="AJ176" s="1749"/>
      <c r="AK176" s="1751"/>
      <c r="AL176" s="1753"/>
      <c r="AN176" s="28" t="s">
        <v>11</v>
      </c>
      <c r="AO176" s="34" t="str">
        <f>AO173</f>
        <v>N NOMBRE DE SU RECETA | pegue esto — FAMILIA| Autor &gt; USTED</v>
      </c>
      <c r="AP176" s="35">
        <f>AP173</f>
        <v>0.6</v>
      </c>
      <c r="AQ176" s="34" t="str">
        <f>AQ173</f>
        <v>kg</v>
      </c>
      <c r="AR176" s="36" t="str">
        <f>AR173</f>
        <v>Receta madre ► Ballotina de pintada</v>
      </c>
      <c r="AS176" s="99" t="s">
        <v>243</v>
      </c>
      <c r="AT176" s="100" t="s">
        <v>244</v>
      </c>
      <c r="AU176" s="101" t="s">
        <v>96</v>
      </c>
      <c r="AV176" s="1741"/>
      <c r="AW176" s="1743"/>
      <c r="AX176" s="1745"/>
      <c r="AY176" s="102" t="s">
        <v>887</v>
      </c>
      <c r="AZ176" s="103" t="s">
        <v>454</v>
      </c>
      <c r="BA176" s="104">
        <v>1</v>
      </c>
      <c r="BB176" s="1747"/>
      <c r="BC176" s="1749"/>
      <c r="BD176" s="1751"/>
      <c r="BE176" s="1753"/>
      <c r="BG176" s="536"/>
      <c r="BH176" s="561" t="s">
        <v>517</v>
      </c>
      <c r="BI176" s="561"/>
      <c r="BJ176" s="9"/>
      <c r="BK176" s="9"/>
      <c r="BL176" s="9"/>
      <c r="BM176" s="229"/>
      <c r="BO176" s="536"/>
      <c r="BP176" s="561" t="s">
        <v>518</v>
      </c>
      <c r="BQ176" s="561"/>
      <c r="BR176" s="9"/>
      <c r="BS176" s="9"/>
      <c r="BT176" s="9"/>
      <c r="BU176" s="229"/>
      <c r="BW176" s="536"/>
      <c r="BX176" s="561" t="s">
        <v>519</v>
      </c>
      <c r="BY176" s="561"/>
      <c r="BZ176" s="9"/>
      <c r="CA176" s="9"/>
      <c r="CB176" s="9"/>
      <c r="CC176" s="229"/>
      <c r="CE176" s="3">
        <v>1</v>
      </c>
    </row>
    <row r="177" spans="2:83" ht="21" customHeight="1">
      <c r="B177" s="28" t="s">
        <v>11</v>
      </c>
      <c r="C177" s="34" t="str">
        <f>C173</f>
        <v>N NOM DE VOTRE RECETTE | collez la--FAMILLE| Auteur &gt; VOUS</v>
      </c>
      <c r="D177" s="35">
        <f>D173</f>
        <v>1</v>
      </c>
      <c r="E177" s="34" t="str">
        <f>E173</f>
        <v>coupe</v>
      </c>
      <c r="F177" s="36" t="str">
        <f>F173</f>
        <v>Recette mère ► MILLE-FEUILLE  aux fraises des bois</v>
      </c>
      <c r="G177" s="105"/>
      <c r="H177" s="106"/>
      <c r="I177" s="107" t="str">
        <f t="shared" ref="I177:I216" si="38">IF(OR(ISTEXT(G177), G177&lt;=0, J177&lt;=0), "", "de")</f>
        <v/>
      </c>
      <c r="J177" s="108"/>
      <c r="K177" s="146"/>
      <c r="L177" s="148">
        <v>1</v>
      </c>
      <c r="M177" s="111"/>
      <c r="N177" s="112">
        <f>IF(P217=0,0,(P177/P217)*O176*1000)</f>
        <v>0</v>
      </c>
      <c r="O177" s="113">
        <f>IF(P217=0, 0, (G177*L177)/(P217*O176))</f>
        <v>0</v>
      </c>
      <c r="P177" s="114">
        <f>IFERROR(_xlfn.LET(_xlpm.v,IFERROR(_xlfn.XLOOKUP(K177,G218:S218,G219:S219),_xlfn.XLOOKUP(K177,G220:S220,G221:S221)),_xlpm.v*J177*IF(ISBLANK(G177),1,G177)),0)</f>
        <v>0</v>
      </c>
      <c r="Q177" s="115">
        <f>IF(OR(ISBLANK(R172),R172=0),0,G177*R170*L177/R172)</f>
        <v>0</v>
      </c>
      <c r="R177" s="116">
        <f>IF(OR(ISBLANK(R172),R172=0),0,P177*L177*R170/R172)</f>
        <v>0</v>
      </c>
      <c r="S177" s="117" t="str">
        <f>_xlfn.LET(_xlpm.unite,SUBSTITUTE(TRIM(K177)," (s)",""),_xlpm.val,R177,_xlpm.estVol,COUNTIF(M218:S218,_xlpm.unite)+COUNTIF(M220:S220,_xlpm.unite)&gt;0,_xlpm.estPoids,COUNTIF(G218:L218,_xlpm.unite)+COUNTIF(G220:L220,_xlpm.unite)&gt;0,IF(_xlpm.estVol,IF(ROUND(_xlpm.val,3)&gt;=1,ROUND(_xlpm.val,3)&amp;"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77" s="28" t="s">
        <v>11</v>
      </c>
      <c r="V177" s="34" t="str">
        <f>V173</f>
        <v>N NAME OF YOUR RECIPE | paste it — FAMILY|  Author &gt; YOU</v>
      </c>
      <c r="W177" s="35">
        <f>W173</f>
        <v>0.6</v>
      </c>
      <c r="X177" s="34" t="str">
        <f>X173</f>
        <v>kg</v>
      </c>
      <c r="Y177" s="36" t="str">
        <f>Y173</f>
        <v>Master recipe ► Guinea fowl ballotine</v>
      </c>
      <c r="Z177" s="105"/>
      <c r="AA177" s="106"/>
      <c r="AB177" s="107" t="str">
        <f t="shared" ref="AB177:AB216" si="39">IF(OR(ISTEXT(Z177), Z177&lt;=0, AC177&lt;=0), "", "de")</f>
        <v/>
      </c>
      <c r="AC177" s="108">
        <v>400</v>
      </c>
      <c r="AD177" s="121" t="s">
        <v>102</v>
      </c>
      <c r="AE177" s="148">
        <v>1</v>
      </c>
      <c r="AF177" s="1101" t="s">
        <v>916</v>
      </c>
      <c r="AG177" s="112">
        <f>IF(AI217=0,0,(AI177/AI217)*AH176*1000)</f>
        <v>666.66666666666663</v>
      </c>
      <c r="AH177" s="113">
        <f>IF(AI217=0, 0, (Z177*AE177)/(AI217*AH176))</f>
        <v>0</v>
      </c>
      <c r="AI177" s="114">
        <f>IFERROR(_xlfn.LET(_xlpm.v,IFERROR(_xlfn.XLOOKUP(AD177,Z218:AL218,Z219:AL219),_xlfn.XLOOKUP(AD177,Z220:AL220,Z221:AL221)),_xlpm.v*AC177*IF(ISBLANK(Z177),1,Z177)),0)</f>
        <v>0.4</v>
      </c>
      <c r="AJ177" s="115">
        <f>IF(OR(ISBLANK(AK172),AK172=0),0,Z177*AK170*AE177/AK172)</f>
        <v>0</v>
      </c>
      <c r="AK177" s="116">
        <f>IF(OR(ISBLANK(AK172),AK172=0),0,AI177*AE177*AK170/AK172)</f>
        <v>20</v>
      </c>
      <c r="AL177" s="117" t="str">
        <f>_xlfn.LET(_xlpm.unite,SUBSTITUTE(TRIM(AD177)," (s)",""),_xlpm.val,AK177,_xlpm.estVol,COUNTIF(AF218:AL218,_xlpm.unite)+COUNTIF(AF220:AL220,_xlpm.unite)&gt;0,_xlpm.estPoids,COUNTIF(Z218:AE218,_xlpm.unite)+COUNTIF(Z220:AE220,_xlpm.unite)&gt;0,IF(_xlpm.estVol,IF(ROUND(_xlpm.val,3)&gt;=1,ROUND(_xlpm.val,3)&amp;"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20 Kg</v>
      </c>
      <c r="AN177" s="28" t="s">
        <v>11</v>
      </c>
      <c r="AO177" s="34" t="str">
        <f>AO173</f>
        <v>N NOMBRE DE SU RECETA | pegue esto — FAMILIA| Autor &gt; USTED</v>
      </c>
      <c r="AP177" s="35">
        <f>AP173</f>
        <v>0.6</v>
      </c>
      <c r="AQ177" s="34" t="str">
        <f>AQ173</f>
        <v>kg</v>
      </c>
      <c r="AR177" s="36" t="str">
        <f>AR173</f>
        <v>Receta madre ► Ballotina de pintada</v>
      </c>
      <c r="AS177" s="105"/>
      <c r="AT177" s="106"/>
      <c r="AU177" s="107" t="str">
        <f t="shared" ref="AU177:AU216" si="40">IF(OR(ISTEXT(AS177), AS177&lt;=0, AV177&lt;=0), "", "de")</f>
        <v/>
      </c>
      <c r="AV177" s="108">
        <v>400</v>
      </c>
      <c r="AW177" s="121" t="s">
        <v>102</v>
      </c>
      <c r="AX177" s="148">
        <v>1</v>
      </c>
      <c r="AY177" s="1101" t="s">
        <v>942</v>
      </c>
      <c r="AZ177" s="112">
        <f>IF(BB217=0,0,(BB177/BB217)*BA176*1000)</f>
        <v>666.66666666666663</v>
      </c>
      <c r="BA177" s="113">
        <f>IF(BB217=0, 0, (AS177*AX177)/(BB217*BA176))</f>
        <v>0</v>
      </c>
      <c r="BB177" s="114">
        <f>IFERROR(_xlfn.LET(_xlpm.v,IFERROR(_xlfn.XLOOKUP(AW177,AS218:BE218,AS219:BE219),_xlfn.XLOOKUP(AW177,AS220:BE220,AS221:BE221)),_xlpm.v*AV177*IF(ISBLANK(AS177),1,AS177)),0)</f>
        <v>0.4</v>
      </c>
      <c r="BC177" s="115">
        <f>IF(OR(ISBLANK(BD172),BD172=0),0,AS177*BD170*AX177/BD172)</f>
        <v>0</v>
      </c>
      <c r="BD177" s="116">
        <f>IF(OR(ISBLANK(BD172),BD172=0),0,BB177*AX177*BD170/BD172)</f>
        <v>20</v>
      </c>
      <c r="BE177" s="117" t="str">
        <f>_xlfn.LET(_xlpm.unite,SUBSTITUTE(TRIM(AW177)," (s)",""),_xlpm.val,BD177,_xlpm.estVol,COUNTIF(AY218:BE218,_xlpm.unite)+COUNTIF(AY220:BE220,_xlpm.unite)&gt;0,_xlpm.estPoids,COUNTIF(AS218:AX218,_xlpm.unite)+COUNTIF(AS220:AX220,_xlpm.unite)&gt;0,IF(_xlpm.estVol,IF(ROUND(_xlpm.val,3)&gt;=1,ROUND(_xlpm.val,3)&amp;"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20 Kg</v>
      </c>
      <c r="BG177" s="564"/>
      <c r="BH177" s="565" t="s">
        <v>520</v>
      </c>
      <c r="BI177" s="566" t="s">
        <v>521</v>
      </c>
      <c r="BJ177" s="9"/>
      <c r="BK177" s="9"/>
      <c r="BL177" s="9"/>
      <c r="BM177" s="229"/>
      <c r="BO177" s="564"/>
      <c r="BP177" s="565" t="s">
        <v>522</v>
      </c>
      <c r="BQ177" s="566" t="s">
        <v>523</v>
      </c>
      <c r="BR177" s="9"/>
      <c r="BS177" s="9"/>
      <c r="BT177" s="9"/>
      <c r="BU177" s="229"/>
      <c r="BW177" s="564"/>
      <c r="BX177" s="565" t="s">
        <v>524</v>
      </c>
      <c r="BY177" s="566" t="s">
        <v>525</v>
      </c>
      <c r="BZ177" s="9"/>
      <c r="CA177" s="9"/>
      <c r="CB177" s="9"/>
      <c r="CC177" s="229"/>
      <c r="CE177" s="3">
        <v>1</v>
      </c>
    </row>
    <row r="178" spans="2:83" ht="21" customHeight="1">
      <c r="B178" s="120" t="str">
        <f t="shared" ref="B178:B216" si="41">IF(M178&lt;&gt;"","A","►")</f>
        <v>►</v>
      </c>
      <c r="C178" s="34" t="str">
        <f>C173</f>
        <v>N NOM DE VOTRE RECETTE | collez la--FAMILLE| Auteur &gt; VOUS</v>
      </c>
      <c r="D178" s="35">
        <f>D173</f>
        <v>1</v>
      </c>
      <c r="E178" s="34" t="str">
        <f>E173</f>
        <v>coupe</v>
      </c>
      <c r="F178" s="36" t="str">
        <f>F173</f>
        <v>Recette mère ► MILLE-FEUILLE  aux fraises des bois</v>
      </c>
      <c r="G178" s="105"/>
      <c r="H178" s="125"/>
      <c r="I178" s="107" t="str">
        <f t="shared" si="38"/>
        <v/>
      </c>
      <c r="J178" s="108"/>
      <c r="K178" s="146"/>
      <c r="L178" s="148">
        <v>1</v>
      </c>
      <c r="M178" s="111"/>
      <c r="N178" s="112">
        <f>IF(P217=0,0,(P178/P217)*O176*1000)</f>
        <v>0</v>
      </c>
      <c r="O178" s="122">
        <f>IF(P217=0, 0, (G178*L178)/(P217*O176))</f>
        <v>0</v>
      </c>
      <c r="P178" s="114">
        <f>IFERROR(_xlfn.LET(_xlpm.v,IFERROR(_xlfn.XLOOKUP(K178,G218:S218,G219:S219),_xlfn.XLOOKUP(K178,G220:S220,G221:S221)),_xlpm.v*J178*IF(ISBLANK(G178),1,G178)),0)</f>
        <v>0</v>
      </c>
      <c r="Q178" s="123">
        <f>IF(OR(ISBLANK(R172),R172=0),0,G178*R170*L178/R172)</f>
        <v>0</v>
      </c>
      <c r="R178" s="116">
        <f>IF(OR(ISBLANK(R172),R172=0),0,P178*L178*R170/R172)</f>
        <v>0</v>
      </c>
      <c r="S178" s="124" t="str">
        <f>_xlfn.LET(_xlpm.unite,SUBSTITUTE(TRIM(K178)," (s)",""),_xlpm.val,R178,_xlpm.estVol,COUNTIF(M218:S218,_xlpm.unite)+COUNTIF(M220:S220,_xlpm.unite)&gt;0,_xlpm.estPoids,COUNTIF(G218:L218,_xlpm.unite)+COUNTIF(G220:L220,_xlpm.unite)&gt;0,IF(_xlpm.estVol,IF(ROUND(_xlpm.val,3)&gt;=1,ROUND(_xlpm.val,3)&amp;"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78" s="120" t="str">
        <f t="shared" ref="U178:U216" si="42">IF(AF178&lt;&gt;"","A","►")</f>
        <v>A</v>
      </c>
      <c r="V178" s="34" t="str">
        <f>V173</f>
        <v>N NAME OF YOUR RECIPE | paste it — FAMILY|  Author &gt; YOU</v>
      </c>
      <c r="W178" s="35">
        <f>W173</f>
        <v>0.6</v>
      </c>
      <c r="X178" s="34" t="str">
        <f>X173</f>
        <v>kg</v>
      </c>
      <c r="Y178" s="36" t="str">
        <f>Y173</f>
        <v>Master recipe ► Guinea fowl ballotine</v>
      </c>
      <c r="Z178" s="105"/>
      <c r="AA178" s="125"/>
      <c r="AB178" s="107" t="str">
        <f t="shared" si="39"/>
        <v/>
      </c>
      <c r="AC178" s="108">
        <v>200</v>
      </c>
      <c r="AD178" s="121" t="s">
        <v>102</v>
      </c>
      <c r="AE178" s="148">
        <v>1</v>
      </c>
      <c r="AF178" s="1102" t="s">
        <v>917</v>
      </c>
      <c r="AG178" s="112">
        <f>IF(AI217=0,0,(AI178/AI217)*AH176*1000)</f>
        <v>333.33333333333331</v>
      </c>
      <c r="AH178" s="122">
        <f>IF(AI217=0, 0, (Z178*AE178)/(AI217*AH176))</f>
        <v>0</v>
      </c>
      <c r="AI178" s="114">
        <f>IFERROR(_xlfn.LET(_xlpm.v,IFERROR(_xlfn.XLOOKUP(AD178,Z218:AL218,Z219:AL219),_xlfn.XLOOKUP(AD178,Z220:AL220,Z221:AL221)),_xlpm.v*AC178*IF(ISBLANK(Z178),1,Z178)),0)</f>
        <v>0.2</v>
      </c>
      <c r="AJ178" s="123">
        <f>IF(OR(ISBLANK(AK172),AK172=0),0,Z178*AK170*AE178/AK172)</f>
        <v>0</v>
      </c>
      <c r="AK178" s="116">
        <f>IF(OR(ISBLANK(AK172),AK172=0),0,AI178*AE178*AK170/AK172)</f>
        <v>10</v>
      </c>
      <c r="AL178" s="124" t="str">
        <f>_xlfn.LET(_xlpm.unite,SUBSTITUTE(TRIM(AD178)," (s)",""),_xlpm.val,AK178,_xlpm.estVol,COUNTIF(AF218:AL218,_xlpm.unite)+COUNTIF(AF220:AL220,_xlpm.unite)&gt;0,_xlpm.estPoids,COUNTIF(Z218:AE218,_xlpm.unite)+COUNTIF(Z220:AE220,_xlpm.unite)&gt;0,IF(_xlpm.estVol,IF(ROUND(_xlpm.val,3)&gt;=1,ROUND(_xlpm.val,3)&amp;"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10 Kg</v>
      </c>
      <c r="AN178" s="120" t="str">
        <f t="shared" ref="AN178:AN216" si="43">IF(AY178&lt;&gt;"","A","►")</f>
        <v>A</v>
      </c>
      <c r="AO178" s="34" t="str">
        <f>AO173</f>
        <v>N NOMBRE DE SU RECETA | pegue esto — FAMILIA| Autor &gt; USTED</v>
      </c>
      <c r="AP178" s="35">
        <f>AP173</f>
        <v>0.6</v>
      </c>
      <c r="AQ178" s="34" t="str">
        <f>AQ173</f>
        <v>kg</v>
      </c>
      <c r="AR178" s="36" t="str">
        <f>AR173</f>
        <v>Receta madre ► Ballotina de pintada</v>
      </c>
      <c r="AS178" s="105"/>
      <c r="AT178" s="125"/>
      <c r="AU178" s="107" t="str">
        <f t="shared" si="40"/>
        <v/>
      </c>
      <c r="AV178" s="108">
        <v>200</v>
      </c>
      <c r="AW178" s="121" t="s">
        <v>102</v>
      </c>
      <c r="AX178" s="148">
        <v>1</v>
      </c>
      <c r="AY178" s="1102" t="s">
        <v>943</v>
      </c>
      <c r="AZ178" s="112">
        <f>IF(BB217=0,0,(BB178/BB217)*BA176*1000)</f>
        <v>333.33333333333331</v>
      </c>
      <c r="BA178" s="122">
        <f>IF(BB217=0, 0, (AS178*AX178)/(BB217*BA176))</f>
        <v>0</v>
      </c>
      <c r="BB178" s="114">
        <f>IFERROR(_xlfn.LET(_xlpm.v,IFERROR(_xlfn.XLOOKUP(AW178,AS218:BE218,AS219:BE219),_xlfn.XLOOKUP(AW178,AS220:BE220,AS221:BE221)),_xlpm.v*AV178*IF(ISBLANK(AS178),1,AS178)),0)</f>
        <v>0.2</v>
      </c>
      <c r="BC178" s="123">
        <f>IF(OR(ISBLANK(BD172),BD172=0),0,AS178*BD170*AX178/BD172)</f>
        <v>0</v>
      </c>
      <c r="BD178" s="116">
        <f>IF(OR(ISBLANK(BD172),BD172=0),0,BB178*AX178*BD170/BD172)</f>
        <v>10</v>
      </c>
      <c r="BE178" s="124" t="str">
        <f>_xlfn.LET(_xlpm.unite,SUBSTITUTE(TRIM(AW178)," (s)",""),_xlpm.val,BD178,_xlpm.estVol,COUNTIF(AY218:BE218,_xlpm.unite)+COUNTIF(AY220:BE220,_xlpm.unite)&gt;0,_xlpm.estPoids,COUNTIF(AS218:AX218,_xlpm.unite)+COUNTIF(AS220:AX220,_xlpm.unite)&gt;0,IF(_xlpm.estVol,IF(ROUND(_xlpm.val,3)&gt;=1,ROUND(_xlpm.val,3)&amp;"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10 Kg</v>
      </c>
      <c r="BG178" s="1851" t="s">
        <v>527</v>
      </c>
      <c r="BH178" s="1852"/>
      <c r="BI178" s="1852"/>
      <c r="BJ178" s="1852"/>
      <c r="BK178" s="1852"/>
      <c r="BL178" s="1852"/>
      <c r="BM178" s="1853"/>
      <c r="BO178" s="1851" t="s">
        <v>528</v>
      </c>
      <c r="BP178" s="1852"/>
      <c r="BQ178" s="1852"/>
      <c r="BR178" s="1852"/>
      <c r="BS178" s="1852"/>
      <c r="BT178" s="1852"/>
      <c r="BU178" s="1853"/>
      <c r="BW178" s="1851" t="s">
        <v>529</v>
      </c>
      <c r="BX178" s="1852"/>
      <c r="BY178" s="1852"/>
      <c r="BZ178" s="1852"/>
      <c r="CA178" s="1852"/>
      <c r="CB178" s="1852"/>
      <c r="CC178" s="1853"/>
      <c r="CE178" s="3">
        <v>1</v>
      </c>
    </row>
    <row r="179" spans="2:83" ht="21" customHeight="1">
      <c r="B179" s="120" t="str">
        <f t="shared" si="41"/>
        <v>►</v>
      </c>
      <c r="C179" s="34" t="str">
        <f>C173</f>
        <v>N NOM DE VOTRE RECETTE | collez la--FAMILLE| Auteur &gt; VOUS</v>
      </c>
      <c r="D179" s="35">
        <f>D173</f>
        <v>1</v>
      </c>
      <c r="E179" s="34" t="str">
        <f>E173</f>
        <v>coupe</v>
      </c>
      <c r="F179" s="36" t="str">
        <f>F173</f>
        <v>Recette mère ► MILLE-FEUILLE  aux fraises des bois</v>
      </c>
      <c r="G179" s="105"/>
      <c r="H179" s="125"/>
      <c r="I179" s="107" t="str">
        <f t="shared" si="38"/>
        <v/>
      </c>
      <c r="J179" s="108"/>
      <c r="K179" s="146"/>
      <c r="L179" s="148">
        <v>1</v>
      </c>
      <c r="M179" s="111"/>
      <c r="N179" s="112">
        <f>IF(P217=0,0,(P179/P217)*O176*1000)</f>
        <v>0</v>
      </c>
      <c r="O179" s="122">
        <f>IF(P217=0, 0, (G179*L179)/(P217*O176))</f>
        <v>0</v>
      </c>
      <c r="P179" s="114">
        <f>IFERROR(_xlfn.LET(_xlpm.v,IFERROR(_xlfn.XLOOKUP(K179,G218:S218,G219:S219),_xlfn.XLOOKUP(K179,G220:S220,G221:S221)),_xlpm.v*J179*IF(ISBLANK(G179),1,G179)),0)</f>
        <v>0</v>
      </c>
      <c r="Q179" s="127">
        <f>IF(OR(ISBLANK(R172),R172=0),0,G179*R170*L179/R172)</f>
        <v>0</v>
      </c>
      <c r="R179" s="116">
        <f>IF(OR(ISBLANK(R172),R172=0),0,P179*L179*R170/R172)</f>
        <v>0</v>
      </c>
      <c r="S179" s="128" t="str">
        <f>_xlfn.LET(_xlpm.unite,SUBSTITUTE(TRIM(K179)," (s)",""),_xlpm.val,R179,_xlpm.estVol,COUNTIF(M218:S218,_xlpm.unite)+COUNTIF(M220:S220,_xlpm.unite)&gt;0,_xlpm.estPoids,COUNTIF(G218:L218,_xlpm.unite)+COUNTIF(G220:L220,_xlpm.unite)&gt;0,IF(_xlpm.estVol,IF(ROUND(_xlpm.val,3)&gt;=1,ROUND(_xlpm.val,3)&amp;"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79" s="120" t="str">
        <f t="shared" si="42"/>
        <v>►</v>
      </c>
      <c r="V179" s="34" t="str">
        <f>V173</f>
        <v>N NAME OF YOUR RECIPE | paste it — FAMILY|  Author &gt; YOU</v>
      </c>
      <c r="W179" s="35">
        <f>W173</f>
        <v>0.6</v>
      </c>
      <c r="X179" s="34" t="str">
        <f>X173</f>
        <v>kg</v>
      </c>
      <c r="Y179" s="36" t="str">
        <f>Y173</f>
        <v>Master recipe ► Guinea fowl ballotine</v>
      </c>
      <c r="Z179" s="105"/>
      <c r="AA179" s="125"/>
      <c r="AB179" s="107" t="str">
        <f t="shared" si="39"/>
        <v/>
      </c>
      <c r="AC179" s="108"/>
      <c r="AD179" s="146"/>
      <c r="AE179" s="148">
        <v>1</v>
      </c>
      <c r="AF179" s="111"/>
      <c r="AG179" s="112">
        <f>IF(AI217=0,0,(AI179/AI217)*AH176*1000)</f>
        <v>0</v>
      </c>
      <c r="AH179" s="122">
        <f>IF(AI217=0, 0, (Z179*AE179)/(AI217*AH176))</f>
        <v>0</v>
      </c>
      <c r="AI179" s="114">
        <f>IFERROR(_xlfn.LET(_xlpm.v,IFERROR(_xlfn.XLOOKUP(AD179,Z218:AL218,Z219:AL219),_xlfn.XLOOKUP(AD179,Z220:AL220,Z221:AL221)),_xlpm.v*AC179*IF(ISBLANK(Z179),1,Z179)),0)</f>
        <v>0</v>
      </c>
      <c r="AJ179" s="127">
        <f>IF(OR(ISBLANK(AK172),AK172=0),0,Z179*AK170*AE179/AK172)</f>
        <v>0</v>
      </c>
      <c r="AK179" s="116">
        <f>IF(OR(ISBLANK(AK172),AK172=0),0,AI179*AE179*AK170/AK172)</f>
        <v>0</v>
      </c>
      <c r="AL179" s="128" t="str">
        <f>_xlfn.LET(_xlpm.unite,SUBSTITUTE(TRIM(AD179)," (s)",""),_xlpm.val,AK179,_xlpm.estVol,COUNTIF(AF218:AL218,_xlpm.unite)+COUNTIF(AF220:AL220,_xlpm.unite)&gt;0,_xlpm.estPoids,COUNTIF(Z218:AE218,_xlpm.unite)+COUNTIF(Z220:AE220,_xlpm.unite)&gt;0,IF(_xlpm.estVol,IF(ROUND(_xlpm.val,3)&gt;=1,ROUND(_xlpm.val,3)&amp;"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79" s="120" t="str">
        <f t="shared" si="43"/>
        <v>►</v>
      </c>
      <c r="AO179" s="34" t="str">
        <f>AO173</f>
        <v>N NOMBRE DE SU RECETA | pegue esto — FAMILIA| Autor &gt; USTED</v>
      </c>
      <c r="AP179" s="35">
        <f>AP173</f>
        <v>0.6</v>
      </c>
      <c r="AQ179" s="34" t="str">
        <f>AQ173</f>
        <v>kg</v>
      </c>
      <c r="AR179" s="36" t="str">
        <f>AR173</f>
        <v>Receta madre ► Ballotina de pintada</v>
      </c>
      <c r="AS179" s="105"/>
      <c r="AT179" s="125"/>
      <c r="AU179" s="107" t="str">
        <f t="shared" si="40"/>
        <v/>
      </c>
      <c r="AV179" s="108"/>
      <c r="AW179" s="146"/>
      <c r="AX179" s="148">
        <v>1</v>
      </c>
      <c r="AY179" s="111"/>
      <c r="AZ179" s="112">
        <f>IF(BB217=0,0,(BB179/BB217)*BA176*1000)</f>
        <v>0</v>
      </c>
      <c r="BA179" s="122">
        <f>IF(BB217=0, 0, (AS179*AX179)/(BB217*BA176))</f>
        <v>0</v>
      </c>
      <c r="BB179" s="114">
        <f>IFERROR(_xlfn.LET(_xlpm.v,IFERROR(_xlfn.XLOOKUP(AW179,AS218:BE218,AS219:BE219),_xlfn.XLOOKUP(AW179,AS220:BE220,AS221:BE221)),_xlpm.v*AV179*IF(ISBLANK(AS179),1,AS179)),0)</f>
        <v>0</v>
      </c>
      <c r="BC179" s="127">
        <f>IF(OR(ISBLANK(BD172),BD172=0),0,AS179*BD170*AX179/BD172)</f>
        <v>0</v>
      </c>
      <c r="BD179" s="116">
        <f>IF(OR(ISBLANK(BD172),BD172=0),0,BB179*AX179*BD170/BD172)</f>
        <v>0</v>
      </c>
      <c r="BE179" s="128" t="str">
        <f>_xlfn.LET(_xlpm.unite,SUBSTITUTE(TRIM(AW179)," (s)",""),_xlpm.val,BD179,_xlpm.estVol,COUNTIF(AY218:BE218,_xlpm.unite)+COUNTIF(AY220:BE220,_xlpm.unite)&gt;0,_xlpm.estPoids,COUNTIF(AS218:AX218,_xlpm.unite)+COUNTIF(AS220:AX220,_xlpm.unite)&gt;0,IF(_xlpm.estVol,IF(ROUND(_xlpm.val,3)&gt;=1,ROUND(_xlpm.val,3)&amp;"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79" s="1851"/>
      <c r="BH179" s="1852"/>
      <c r="BI179" s="1852"/>
      <c r="BJ179" s="1852"/>
      <c r="BK179" s="1852"/>
      <c r="BL179" s="1852"/>
      <c r="BM179" s="1853"/>
      <c r="BO179" s="1851"/>
      <c r="BP179" s="1852"/>
      <c r="BQ179" s="1852"/>
      <c r="BR179" s="1852"/>
      <c r="BS179" s="1852"/>
      <c r="BT179" s="1852"/>
      <c r="BU179" s="1853"/>
      <c r="BW179" s="1851"/>
      <c r="BX179" s="1852"/>
      <c r="BY179" s="1852"/>
      <c r="BZ179" s="1852"/>
      <c r="CA179" s="1852"/>
      <c r="CB179" s="1852"/>
      <c r="CC179" s="1853"/>
      <c r="CE179" s="3">
        <v>1</v>
      </c>
    </row>
    <row r="180" spans="2:83" ht="21" customHeight="1">
      <c r="B180" s="120" t="str">
        <f t="shared" si="41"/>
        <v>A</v>
      </c>
      <c r="C180" s="34" t="str">
        <f>C173</f>
        <v>N NOM DE VOTRE RECETTE | collez la--FAMILLE| Auteur &gt; VOUS</v>
      </c>
      <c r="D180" s="35">
        <f>D173</f>
        <v>1</v>
      </c>
      <c r="E180" s="34" t="str">
        <f>E173</f>
        <v>coupe</v>
      </c>
      <c r="F180" s="36" t="str">
        <f>F173</f>
        <v>Recette mère ► MILLE-FEUILLE  aux fraises des bois</v>
      </c>
      <c r="G180" s="105"/>
      <c r="H180" s="125"/>
      <c r="I180" s="107" t="str">
        <f t="shared" si="38"/>
        <v/>
      </c>
      <c r="J180" s="108"/>
      <c r="K180" s="146"/>
      <c r="L180" s="148">
        <v>1</v>
      </c>
      <c r="M180" s="111" t="s">
        <v>3418</v>
      </c>
      <c r="N180" s="112">
        <f>IF(P217=0,0,(P180/P217)*O176*1000)</f>
        <v>0</v>
      </c>
      <c r="O180" s="122">
        <f>IF(P217=0, 0, (G180*L180)/(P217*O176))</f>
        <v>0</v>
      </c>
      <c r="P180" s="114">
        <f>IFERROR(_xlfn.LET(_xlpm.v,IFERROR(_xlfn.XLOOKUP(K180,G218:S218,G219:S219),_xlfn.XLOOKUP(K180,G220:S220,G221:S221)),_xlpm.v*J180*IF(ISBLANK(G180),1,G180)),0)</f>
        <v>0</v>
      </c>
      <c r="Q180" s="123">
        <f>IF(OR(ISBLANK(R172),R172=0),0,G180*R170*L180/R172)</f>
        <v>0</v>
      </c>
      <c r="R180" s="116">
        <f>IF(OR(ISBLANK(R172),R172=0),0,P180*L180*R170/R172)</f>
        <v>0</v>
      </c>
      <c r="S180" s="124" t="str">
        <f>_xlfn.LET(_xlpm.unite,SUBSTITUTE(TRIM(K180)," (s)",""),_xlpm.val,R180,_xlpm.estVol,COUNTIF(M218:S218,_xlpm.unite)+COUNTIF(M220:S220,_xlpm.unite)&gt;0,_xlpm.estPoids,COUNTIF(G218:L218,_xlpm.unite)+COUNTIF(G220:L220,_xlpm.unite)&gt;0,IF(_xlpm.estVol,IF(ROUND(_xlpm.val,3)&gt;=1,ROUND(_xlpm.val,3)&amp;"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80" s="120" t="str">
        <f t="shared" si="42"/>
        <v>A</v>
      </c>
      <c r="V180" s="34" t="str">
        <f>V173</f>
        <v>N NAME OF YOUR RECIPE | paste it — FAMILY|  Author &gt; YOU</v>
      </c>
      <c r="W180" s="35">
        <f>W173</f>
        <v>0.6</v>
      </c>
      <c r="X180" s="34" t="str">
        <f>X173</f>
        <v>kg</v>
      </c>
      <c r="Y180" s="36" t="str">
        <f>Y173</f>
        <v>Master recipe ► Guinea fowl ballotine</v>
      </c>
      <c r="Z180" s="105"/>
      <c r="AA180" s="125"/>
      <c r="AB180" s="107" t="str">
        <f t="shared" si="39"/>
        <v/>
      </c>
      <c r="AC180" s="108"/>
      <c r="AD180" s="146"/>
      <c r="AE180" s="148">
        <v>1</v>
      </c>
      <c r="AF180" s="111" t="s">
        <v>3426</v>
      </c>
      <c r="AG180" s="112">
        <f>IF(AI217=0,0,(AI180/AI217)*AH176*1000)</f>
        <v>0</v>
      </c>
      <c r="AH180" s="122">
        <f>IF(AI217=0, 0, (Z180*AE180)/(AI217*AH176))</f>
        <v>0</v>
      </c>
      <c r="AI180" s="114">
        <f>IFERROR(_xlfn.LET(_xlpm.v,IFERROR(_xlfn.XLOOKUP(AD180,Z218:AL218,Z219:AL219),_xlfn.XLOOKUP(AD180,Z220:AL220,Z221:AL221)),_xlpm.v*AC180*IF(ISBLANK(Z180),1,Z180)),0)</f>
        <v>0</v>
      </c>
      <c r="AJ180" s="123">
        <f>IF(OR(ISBLANK(AK172),AK172=0),0,Z180*AK170*AE180/AK172)</f>
        <v>0</v>
      </c>
      <c r="AK180" s="116">
        <f>IF(OR(ISBLANK(AK172),AK172=0),0,AI180*AE180*AK170/AK172)</f>
        <v>0</v>
      </c>
      <c r="AL180" s="124" t="str">
        <f>_xlfn.LET(_xlpm.unite,SUBSTITUTE(TRIM(AD180)," (s)",""),_xlpm.val,AK180,_xlpm.estVol,COUNTIF(AF218:AL218,_xlpm.unite)+COUNTIF(AF220:AL220,_xlpm.unite)&gt;0,_xlpm.estPoids,COUNTIF(Z218:AE218,_xlpm.unite)+COUNTIF(Z220:AE220,_xlpm.unite)&gt;0,IF(_xlpm.estVol,IF(ROUND(_xlpm.val,3)&gt;=1,ROUND(_xlpm.val,3)&amp;"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80" s="120" t="str">
        <f t="shared" si="43"/>
        <v>A</v>
      </c>
      <c r="AO180" s="34" t="str">
        <f>AO173</f>
        <v>N NOMBRE DE SU RECETA | pegue esto — FAMILIA| Autor &gt; USTED</v>
      </c>
      <c r="AP180" s="35">
        <f>AP173</f>
        <v>0.6</v>
      </c>
      <c r="AQ180" s="34" t="str">
        <f>AQ173</f>
        <v>kg</v>
      </c>
      <c r="AR180" s="36" t="str">
        <f>AR173</f>
        <v>Receta madre ► Ballotina de pintada</v>
      </c>
      <c r="AS180" s="105"/>
      <c r="AT180" s="125"/>
      <c r="AU180" s="107" t="str">
        <f t="shared" si="40"/>
        <v/>
      </c>
      <c r="AV180" s="108"/>
      <c r="AW180" s="146"/>
      <c r="AX180" s="148">
        <v>1</v>
      </c>
      <c r="AY180" s="111" t="s">
        <v>3424</v>
      </c>
      <c r="AZ180" s="112">
        <f>IF(BB217=0,0,(BB180/BB217)*BA176*1000)</f>
        <v>0</v>
      </c>
      <c r="BA180" s="122">
        <f>IF(BB217=0, 0, (AS180*AX180)/(BB217*BA176))</f>
        <v>0</v>
      </c>
      <c r="BB180" s="114">
        <f>IFERROR(_xlfn.LET(_xlpm.v,IFERROR(_xlfn.XLOOKUP(AW180,AS218:BE218,AS219:BE219),_xlfn.XLOOKUP(AW180,AS220:BE220,AS221:BE221)),_xlpm.v*AV180*IF(ISBLANK(AS180),1,AS180)),0)</f>
        <v>0</v>
      </c>
      <c r="BC180" s="123">
        <f>IF(OR(ISBLANK(BD172),BD172=0),0,AS180*BD170*AX180/BD172)</f>
        <v>0</v>
      </c>
      <c r="BD180" s="116">
        <f>IF(OR(ISBLANK(BD172),BD172=0),0,BB180*AX180*BD170/BD172)</f>
        <v>0</v>
      </c>
      <c r="BE180" s="124" t="str">
        <f>_xlfn.LET(_xlpm.unite,SUBSTITUTE(TRIM(AW180)," (s)",""),_xlpm.val,BD180,_xlpm.estVol,COUNTIF(AY218:BE218,_xlpm.unite)+COUNTIF(AY220:BE220,_xlpm.unite)&gt;0,_xlpm.estPoids,COUNTIF(AS218:AX218,_xlpm.unite)+COUNTIF(AS220:AX220,_xlpm.unite)&gt;0,IF(_xlpm.estVol,IF(ROUND(_xlpm.val,3)&gt;=1,ROUND(_xlpm.val,3)&amp;"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80" s="1851"/>
      <c r="BH180" s="1852"/>
      <c r="BI180" s="1852"/>
      <c r="BJ180" s="1852"/>
      <c r="BK180" s="1852"/>
      <c r="BL180" s="1852"/>
      <c r="BM180" s="1853"/>
      <c r="BO180" s="1851"/>
      <c r="BP180" s="1852"/>
      <c r="BQ180" s="1852"/>
      <c r="BR180" s="1852"/>
      <c r="BS180" s="1852"/>
      <c r="BT180" s="1852"/>
      <c r="BU180" s="1853"/>
      <c r="BW180" s="1851"/>
      <c r="BX180" s="1852"/>
      <c r="BY180" s="1852"/>
      <c r="BZ180" s="1852"/>
      <c r="CA180" s="1852"/>
      <c r="CB180" s="1852"/>
      <c r="CC180" s="1853"/>
      <c r="CE180" s="3">
        <v>1</v>
      </c>
    </row>
    <row r="181" spans="2:83" ht="21" customHeight="1">
      <c r="B181" s="120" t="str">
        <f t="shared" si="41"/>
        <v>►</v>
      </c>
      <c r="C181" s="34" t="str">
        <f>C173</f>
        <v>N NOM DE VOTRE RECETTE | collez la--FAMILLE| Auteur &gt; VOUS</v>
      </c>
      <c r="D181" s="35">
        <f>D173</f>
        <v>1</v>
      </c>
      <c r="E181" s="34" t="str">
        <f>E173</f>
        <v>coupe</v>
      </c>
      <c r="F181" s="36" t="str">
        <f>F173</f>
        <v>Recette mère ► MILLE-FEUILLE  aux fraises des bois</v>
      </c>
      <c r="G181" s="105"/>
      <c r="H181" s="125"/>
      <c r="I181" s="107" t="str">
        <f t="shared" si="38"/>
        <v/>
      </c>
      <c r="J181" s="108"/>
      <c r="K181" s="146"/>
      <c r="L181" s="148">
        <v>1</v>
      </c>
      <c r="M181" s="111"/>
      <c r="N181" s="112">
        <f>IF(P217=0,0,(P181/P217)*O176*1000)</f>
        <v>0</v>
      </c>
      <c r="O181" s="122">
        <f>IF(P217=0, 0, (G181*L181)/(P217*O176))</f>
        <v>0</v>
      </c>
      <c r="P181" s="114">
        <f>IFERROR(_xlfn.LET(_xlpm.v,IFERROR(_xlfn.XLOOKUP(K181,G218:S218,G219:S219),_xlfn.XLOOKUP(K181,G220:S220,G221:S221)),_xlpm.v*J181*IF(ISBLANK(G181),1,G181)),0)</f>
        <v>0</v>
      </c>
      <c r="Q181" s="127">
        <f>IF(OR(ISBLANK(R172),R172=0),0,G181*R170*L181/R172)</f>
        <v>0</v>
      </c>
      <c r="R181" s="116">
        <f>IF(OR(ISBLANK(R172),R172=0),0,P181*L181*R170/R172)</f>
        <v>0</v>
      </c>
      <c r="S181" s="128" t="str">
        <f>_xlfn.LET(_xlpm.unite,SUBSTITUTE(TRIM(K181)," (s)",""),_xlpm.val,R181,_xlpm.estVol,COUNTIF(M218:S218,_xlpm.unite)+COUNTIF(M220:S220,_xlpm.unite)&gt;0,_xlpm.estPoids,COUNTIF(G218:L218,_xlpm.unite)+COUNTIF(G220:L220,_xlpm.unite)&gt;0,IF(_xlpm.estVol,IF(ROUND(_xlpm.val,3)&gt;=1,ROUND(_xlpm.val,3)&amp;"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81" s="120" t="str">
        <f t="shared" si="42"/>
        <v>►</v>
      </c>
      <c r="V181" s="34" t="str">
        <f>V173</f>
        <v>N NAME OF YOUR RECIPE | paste it — FAMILY|  Author &gt; YOU</v>
      </c>
      <c r="W181" s="35">
        <f>W173</f>
        <v>0.6</v>
      </c>
      <c r="X181" s="34" t="str">
        <f>X173</f>
        <v>kg</v>
      </c>
      <c r="Y181" s="36" t="str">
        <f>Y173</f>
        <v>Master recipe ► Guinea fowl ballotine</v>
      </c>
      <c r="Z181" s="105"/>
      <c r="AA181" s="125"/>
      <c r="AB181" s="107" t="str">
        <f t="shared" si="39"/>
        <v/>
      </c>
      <c r="AC181" s="108"/>
      <c r="AD181" s="146"/>
      <c r="AE181" s="148">
        <v>1</v>
      </c>
      <c r="AF181" s="111"/>
      <c r="AG181" s="112">
        <f>IF(AI217=0,0,(AI181/AI217)*AH176*1000)</f>
        <v>0</v>
      </c>
      <c r="AH181" s="122">
        <f>IF(AI217=0, 0, (Z181*AE181)/(AI217*AH176))</f>
        <v>0</v>
      </c>
      <c r="AI181" s="114">
        <f>IFERROR(_xlfn.LET(_xlpm.v,IFERROR(_xlfn.XLOOKUP(AD181,Z218:AL218,Z219:AL219),_xlfn.XLOOKUP(AD181,Z220:AL220,Z221:AL221)),_xlpm.v*AC181*IF(ISBLANK(Z181),1,Z181)),0)</f>
        <v>0</v>
      </c>
      <c r="AJ181" s="127">
        <f>IF(OR(ISBLANK(AK172),AK172=0),0,Z181*AK170*AE181/AK172)</f>
        <v>0</v>
      </c>
      <c r="AK181" s="116">
        <f>IF(OR(ISBLANK(AK172),AK172=0),0,AI181*AE181*AK170/AK172)</f>
        <v>0</v>
      </c>
      <c r="AL181" s="128" t="str">
        <f>_xlfn.LET(_xlpm.unite,SUBSTITUTE(TRIM(AD181)," (s)",""),_xlpm.val,AK181,_xlpm.estVol,COUNTIF(AF218:AL218,_xlpm.unite)+COUNTIF(AF220:AL220,_xlpm.unite)&gt;0,_xlpm.estPoids,COUNTIF(Z218:AE218,_xlpm.unite)+COUNTIF(Z220:AE220,_xlpm.unite)&gt;0,IF(_xlpm.estVol,IF(ROUND(_xlpm.val,3)&gt;=1,ROUND(_xlpm.val,3)&amp;"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81" s="120" t="str">
        <f t="shared" si="43"/>
        <v>►</v>
      </c>
      <c r="AO181" s="34" t="str">
        <f>AO173</f>
        <v>N NOMBRE DE SU RECETA | pegue esto — FAMILIA| Autor &gt; USTED</v>
      </c>
      <c r="AP181" s="35">
        <f>AP173</f>
        <v>0.6</v>
      </c>
      <c r="AQ181" s="34" t="str">
        <f>AQ173</f>
        <v>kg</v>
      </c>
      <c r="AR181" s="36" t="str">
        <f>AR173</f>
        <v>Receta madre ► Ballotina de pintada</v>
      </c>
      <c r="AS181" s="105"/>
      <c r="AT181" s="125"/>
      <c r="AU181" s="107" t="str">
        <f t="shared" si="40"/>
        <v/>
      </c>
      <c r="AV181" s="108"/>
      <c r="AW181" s="146"/>
      <c r="AX181" s="148">
        <v>1</v>
      </c>
      <c r="AY181" s="111"/>
      <c r="AZ181" s="112">
        <f>IF(BB217=0,0,(BB181/BB217)*BA176*1000)</f>
        <v>0</v>
      </c>
      <c r="BA181" s="122">
        <f>IF(BB217=0, 0, (AS181*AX181)/(BB217*BA176))</f>
        <v>0</v>
      </c>
      <c r="BB181" s="114">
        <f>IFERROR(_xlfn.LET(_xlpm.v,IFERROR(_xlfn.XLOOKUP(AW181,AS218:BE218,AS219:BE219),_xlfn.XLOOKUP(AW181,AS220:BE220,AS221:BE221)),_xlpm.v*AV181*IF(ISBLANK(AS181),1,AS181)),0)</f>
        <v>0</v>
      </c>
      <c r="BC181" s="127">
        <f>IF(OR(ISBLANK(BD172),BD172=0),0,AS181*BD170*AX181/BD172)</f>
        <v>0</v>
      </c>
      <c r="BD181" s="116">
        <f>IF(OR(ISBLANK(BD172),BD172=0),0,BB181*AX181*BD170/BD172)</f>
        <v>0</v>
      </c>
      <c r="BE181" s="128" t="str">
        <f>_xlfn.LET(_xlpm.unite,SUBSTITUTE(TRIM(AW181)," (s)",""),_xlpm.val,BD181,_xlpm.estVol,COUNTIF(AY218:BE218,_xlpm.unite)+COUNTIF(AY220:BE220,_xlpm.unite)&gt;0,_xlpm.estPoids,COUNTIF(AS218:AX218,_xlpm.unite)+COUNTIF(AS220:AX220,_xlpm.unite)&gt;0,IF(_xlpm.estVol,IF(ROUND(_xlpm.val,3)&gt;=1,ROUND(_xlpm.val,3)&amp;"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81" s="180"/>
      <c r="BH181" s="181"/>
      <c r="BI181" s="182"/>
      <c r="BJ181" s="181"/>
      <c r="BK181" s="181"/>
      <c r="BL181" s="181"/>
      <c r="BM181" s="183"/>
      <c r="BO181" s="180"/>
      <c r="BP181" s="181"/>
      <c r="BQ181" s="182"/>
      <c r="BR181" s="181"/>
      <c r="BS181" s="181"/>
      <c r="BT181" s="181"/>
      <c r="BU181" s="183"/>
      <c r="BW181" s="180"/>
      <c r="BX181" s="181"/>
      <c r="BY181" s="182"/>
      <c r="BZ181" s="181"/>
      <c r="CA181" s="181"/>
      <c r="CB181" s="181"/>
      <c r="CC181" s="183"/>
      <c r="CE181" s="3">
        <v>1</v>
      </c>
    </row>
    <row r="182" spans="2:83" ht="21" customHeight="1">
      <c r="B182" s="120" t="str">
        <f t="shared" si="41"/>
        <v>►</v>
      </c>
      <c r="C182" s="34" t="str">
        <f>C173</f>
        <v>N NOM DE VOTRE RECETTE | collez la--FAMILLE| Auteur &gt; VOUS</v>
      </c>
      <c r="D182" s="35">
        <f>D173</f>
        <v>1</v>
      </c>
      <c r="E182" s="34" t="str">
        <f>E173</f>
        <v>coupe</v>
      </c>
      <c r="F182" s="36" t="str">
        <f>F173</f>
        <v>Recette mère ► MILLE-FEUILLE  aux fraises des bois</v>
      </c>
      <c r="G182" s="105"/>
      <c r="H182" s="125"/>
      <c r="I182" s="107" t="str">
        <f t="shared" si="38"/>
        <v/>
      </c>
      <c r="J182" s="108"/>
      <c r="K182" s="146"/>
      <c r="L182" s="148">
        <v>1</v>
      </c>
      <c r="M182" s="111"/>
      <c r="N182" s="112">
        <f>IF(P217=0,0,(P182/P217)*O176*1000)</f>
        <v>0</v>
      </c>
      <c r="O182" s="122">
        <f>IF(P217=0, 0, (G182*L182)/(P217*O176))</f>
        <v>0</v>
      </c>
      <c r="P182" s="114">
        <f>IFERROR(_xlfn.LET(_xlpm.v,IFERROR(_xlfn.XLOOKUP(K182,G218:S218,G219:S219),_xlfn.XLOOKUP(K182,G220:S220,G221:S221)),_xlpm.v*J182*IF(ISBLANK(G182),1,G182)),0)</f>
        <v>0</v>
      </c>
      <c r="Q182" s="123">
        <f>IF(OR(ISBLANK(R172),R172=0),0,G182*R170*L182/R172)</f>
        <v>0</v>
      </c>
      <c r="R182" s="116">
        <f>IF(OR(ISBLANK(R172),R172=0),0,P182*L182*R170/R172)</f>
        <v>0</v>
      </c>
      <c r="S182" s="124" t="str">
        <f>_xlfn.LET(_xlpm.unite,SUBSTITUTE(TRIM(K182)," (s)",""),_xlpm.val,R182,_xlpm.estVol,COUNTIF(M218:S218,_xlpm.unite)+COUNTIF(M220:S220,_xlpm.unite)&gt;0,_xlpm.estPoids,COUNTIF(G218:L218,_xlpm.unite)+COUNTIF(G220:L220,_xlpm.unite)&gt;0,IF(_xlpm.estVol,IF(ROUND(_xlpm.val,3)&gt;=1,ROUND(_xlpm.val,3)&amp;"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82" s="120" t="str">
        <f t="shared" si="42"/>
        <v>►</v>
      </c>
      <c r="V182" s="34" t="str">
        <f>V173</f>
        <v>N NAME OF YOUR RECIPE | paste it — FAMILY|  Author &gt; YOU</v>
      </c>
      <c r="W182" s="35">
        <f>W173</f>
        <v>0.6</v>
      </c>
      <c r="X182" s="34" t="str">
        <f>X173</f>
        <v>kg</v>
      </c>
      <c r="Y182" s="36" t="str">
        <f>Y173</f>
        <v>Master recipe ► Guinea fowl ballotine</v>
      </c>
      <c r="Z182" s="105"/>
      <c r="AA182" s="125"/>
      <c r="AB182" s="107" t="str">
        <f t="shared" si="39"/>
        <v/>
      </c>
      <c r="AC182" s="108"/>
      <c r="AD182" s="146"/>
      <c r="AE182" s="148">
        <v>1</v>
      </c>
      <c r="AF182" s="111"/>
      <c r="AG182" s="112">
        <f>IF(AI217=0,0,(AI182/AI217)*AH176*1000)</f>
        <v>0</v>
      </c>
      <c r="AH182" s="122">
        <f>IF(AI217=0, 0, (Z182*AE182)/(AI217*AH176))</f>
        <v>0</v>
      </c>
      <c r="AI182" s="114">
        <f>IFERROR(_xlfn.LET(_xlpm.v,IFERROR(_xlfn.XLOOKUP(AD182,Z218:AL218,Z219:AL219),_xlfn.XLOOKUP(AD182,Z220:AL220,Z221:AL221)),_xlpm.v*AC182*IF(ISBLANK(Z182),1,Z182)),0)</f>
        <v>0</v>
      </c>
      <c r="AJ182" s="123">
        <f>IF(OR(ISBLANK(AK172),AK172=0),0,Z182*AK170*AE182/AK172)</f>
        <v>0</v>
      </c>
      <c r="AK182" s="116">
        <f>IF(OR(ISBLANK(AK172),AK172=0),0,AI182*AE182*AK170/AK172)</f>
        <v>0</v>
      </c>
      <c r="AL182" s="124" t="str">
        <f>_xlfn.LET(_xlpm.unite,SUBSTITUTE(TRIM(AD182)," (s)",""),_xlpm.val,AK182,_xlpm.estVol,COUNTIF(AF218:AL218,_xlpm.unite)+COUNTIF(AF220:AL220,_xlpm.unite)&gt;0,_xlpm.estPoids,COUNTIF(Z218:AE218,_xlpm.unite)+COUNTIF(Z220:AE220,_xlpm.unite)&gt;0,IF(_xlpm.estVol,IF(ROUND(_xlpm.val,3)&gt;=1,ROUND(_xlpm.val,3)&amp;"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82" s="120" t="str">
        <f t="shared" si="43"/>
        <v>►</v>
      </c>
      <c r="AO182" s="34" t="str">
        <f>AO173</f>
        <v>N NOMBRE DE SU RECETA | pegue esto — FAMILIA| Autor &gt; USTED</v>
      </c>
      <c r="AP182" s="35">
        <f>AP173</f>
        <v>0.6</v>
      </c>
      <c r="AQ182" s="34" t="str">
        <f>AQ173</f>
        <v>kg</v>
      </c>
      <c r="AR182" s="36" t="str">
        <f>AR173</f>
        <v>Receta madre ► Ballotina de pintada</v>
      </c>
      <c r="AS182" s="105"/>
      <c r="AT182" s="125"/>
      <c r="AU182" s="107" t="str">
        <f t="shared" si="40"/>
        <v/>
      </c>
      <c r="AV182" s="108"/>
      <c r="AW182" s="146"/>
      <c r="AX182" s="148">
        <v>1</v>
      </c>
      <c r="AY182" s="111"/>
      <c r="AZ182" s="112">
        <f>IF(BB217=0,0,(BB182/BB217)*BA176*1000)</f>
        <v>0</v>
      </c>
      <c r="BA182" s="122">
        <f>IF(BB217=0, 0, (AS182*AX182)/(BB217*BA176))</f>
        <v>0</v>
      </c>
      <c r="BB182" s="114">
        <f>IFERROR(_xlfn.LET(_xlpm.v,IFERROR(_xlfn.XLOOKUP(AW182,AS218:BE218,AS219:BE219),_xlfn.XLOOKUP(AW182,AS220:BE220,AS221:BE221)),_xlpm.v*AV182*IF(ISBLANK(AS182),1,AS182)),0)</f>
        <v>0</v>
      </c>
      <c r="BC182" s="123">
        <f>IF(OR(ISBLANK(BD172),BD172=0),0,AS182*BD170*AX182/BD172)</f>
        <v>0</v>
      </c>
      <c r="BD182" s="116">
        <f>IF(OR(ISBLANK(BD172),BD172=0),0,BB182*AX182*BD170/BD172)</f>
        <v>0</v>
      </c>
      <c r="BE182" s="124" t="str">
        <f>_xlfn.LET(_xlpm.unite,SUBSTITUTE(TRIM(AW182)," (s)",""),_xlpm.val,BD182,_xlpm.estVol,COUNTIF(AY218:BE218,_xlpm.unite)+COUNTIF(AY220:BE220,_xlpm.unite)&gt;0,_xlpm.estPoids,COUNTIF(AS218:AX218,_xlpm.unite)+COUNTIF(AS220:AX220,_xlpm.unite)&gt;0,IF(_xlpm.estVol,IF(ROUND(_xlpm.val,3)&gt;=1,ROUND(_xlpm.val,3)&amp;"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82" s="497"/>
      <c r="BH182" s="498"/>
      <c r="BI182" s="499"/>
      <c r="BJ182" s="498"/>
      <c r="BK182" s="498"/>
      <c r="BL182" s="498"/>
      <c r="BM182" s="500"/>
      <c r="BO182" s="497"/>
      <c r="BP182" s="498"/>
      <c r="BQ182" s="499"/>
      <c r="BR182" s="498"/>
      <c r="BS182" s="498"/>
      <c r="BT182" s="498"/>
      <c r="BU182" s="500"/>
      <c r="BW182" s="497"/>
      <c r="BX182" s="498"/>
      <c r="BY182" s="499"/>
      <c r="BZ182" s="498"/>
      <c r="CA182" s="498"/>
      <c r="CB182" s="498"/>
      <c r="CC182" s="500"/>
      <c r="CE182" s="3">
        <v>1</v>
      </c>
    </row>
    <row r="183" spans="2:83" ht="21" customHeight="1">
      <c r="B183" s="120" t="str">
        <f t="shared" si="41"/>
        <v>►</v>
      </c>
      <c r="C183" s="34" t="str">
        <f>C173</f>
        <v>N NOM DE VOTRE RECETTE | collez la--FAMILLE| Auteur &gt; VOUS</v>
      </c>
      <c r="D183" s="35">
        <f>D173</f>
        <v>1</v>
      </c>
      <c r="E183" s="34" t="str">
        <f>E173</f>
        <v>coupe</v>
      </c>
      <c r="F183" s="36" t="str">
        <f>F173</f>
        <v>Recette mère ► MILLE-FEUILLE  aux fraises des bois</v>
      </c>
      <c r="G183" s="105"/>
      <c r="H183" s="125"/>
      <c r="I183" s="107" t="str">
        <f t="shared" si="38"/>
        <v/>
      </c>
      <c r="J183" s="108"/>
      <c r="K183" s="146"/>
      <c r="L183" s="148">
        <v>1</v>
      </c>
      <c r="M183" s="111"/>
      <c r="N183" s="112">
        <f>IF(P217=0,0,(P183/P217)*O176*1000)</f>
        <v>0</v>
      </c>
      <c r="O183" s="122">
        <f>IF(P217=0, 0, (G183*L183)/(P217*O176))</f>
        <v>0</v>
      </c>
      <c r="P183" s="114">
        <f>IFERROR(_xlfn.LET(_xlpm.v,IFERROR(_xlfn.XLOOKUP(K183,G218:S218,G219:S219),_xlfn.XLOOKUP(K183,G220:S220,G221:S221)),_xlpm.v*J183*IF(ISBLANK(G183),1,G183)),0)</f>
        <v>0</v>
      </c>
      <c r="Q183" s="127">
        <f>IF(OR(ISBLANK(R172),R172=0),0,G183*R170*L183/R172)</f>
        <v>0</v>
      </c>
      <c r="R183" s="116">
        <f>IF(OR(ISBLANK(R172),R172=0),0,P183*L183*R170/R172)</f>
        <v>0</v>
      </c>
      <c r="S183" s="139" t="str">
        <f>_xlfn.LET(_xlpm.unite,SUBSTITUTE(TRIM(K183)," (s)",""),_xlpm.val,R183,_xlpm.estVol,COUNTIF(M218:S218,_xlpm.unite)+COUNTIF(M220:S220,_xlpm.unite)&gt;0,_xlpm.estPoids,COUNTIF(G218:L218,_xlpm.unite)+COUNTIF(G220:L220,_xlpm.unite)&gt;0,IF(_xlpm.estVol,IF(ROUND(_xlpm.val,3)&gt;=1,ROUND(_xlpm.val,3)&amp;"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83" s="120" t="str">
        <f t="shared" si="42"/>
        <v>►</v>
      </c>
      <c r="V183" s="34" t="str">
        <f>V173</f>
        <v>N NAME OF YOUR RECIPE | paste it — FAMILY|  Author &gt; YOU</v>
      </c>
      <c r="W183" s="35">
        <f>W173</f>
        <v>0.6</v>
      </c>
      <c r="X183" s="34" t="str">
        <f>X173</f>
        <v>kg</v>
      </c>
      <c r="Y183" s="36" t="str">
        <f>Y173</f>
        <v>Master recipe ► Guinea fowl ballotine</v>
      </c>
      <c r="Z183" s="105"/>
      <c r="AA183" s="125"/>
      <c r="AB183" s="107" t="str">
        <f t="shared" si="39"/>
        <v/>
      </c>
      <c r="AC183" s="108"/>
      <c r="AD183" s="146"/>
      <c r="AE183" s="148">
        <v>1</v>
      </c>
      <c r="AF183" s="111"/>
      <c r="AG183" s="112">
        <f>IF(AI217=0,0,(AI183/AI217)*AH176*1000)</f>
        <v>0</v>
      </c>
      <c r="AH183" s="122">
        <f>IF(AI217=0, 0, (Z183*AE183)/(AI217*AH176))</f>
        <v>0</v>
      </c>
      <c r="AI183" s="114">
        <f>IFERROR(_xlfn.LET(_xlpm.v,IFERROR(_xlfn.XLOOKUP(AD183,Z218:AL218,Z219:AL219),_xlfn.XLOOKUP(AD183,Z220:AL220,Z221:AL221)),_xlpm.v*AC183*IF(ISBLANK(Z183),1,Z183)),0)</f>
        <v>0</v>
      </c>
      <c r="AJ183" s="127">
        <f>IF(OR(ISBLANK(AK172),AK172=0),0,Z183*AK170*AE183/AK172)</f>
        <v>0</v>
      </c>
      <c r="AK183" s="116">
        <f>IF(OR(ISBLANK(AK172),AK172=0),0,AI183*AE183*AK170/AK172)</f>
        <v>0</v>
      </c>
      <c r="AL183" s="139" t="str">
        <f>_xlfn.LET(_xlpm.unite,SUBSTITUTE(TRIM(AD183)," (s)",""),_xlpm.val,AK183,_xlpm.estVol,COUNTIF(AF218:AL218,_xlpm.unite)+COUNTIF(AF220:AL220,_xlpm.unite)&gt;0,_xlpm.estPoids,COUNTIF(Z218:AE218,_xlpm.unite)+COUNTIF(Z220:AE220,_xlpm.unite)&gt;0,IF(_xlpm.estVol,IF(ROUND(_xlpm.val,3)&gt;=1,ROUND(_xlpm.val,3)&amp;"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83" s="120" t="str">
        <f t="shared" si="43"/>
        <v>►</v>
      </c>
      <c r="AO183" s="34" t="str">
        <f>AO173</f>
        <v>N NOMBRE DE SU RECETA | pegue esto — FAMILIA| Autor &gt; USTED</v>
      </c>
      <c r="AP183" s="35">
        <f>AP173</f>
        <v>0.6</v>
      </c>
      <c r="AQ183" s="34" t="str">
        <f>AQ173</f>
        <v>kg</v>
      </c>
      <c r="AR183" s="36" t="str">
        <f>AR173</f>
        <v>Receta madre ► Ballotina de pintada</v>
      </c>
      <c r="AS183" s="105"/>
      <c r="AT183" s="125"/>
      <c r="AU183" s="107" t="str">
        <f t="shared" si="40"/>
        <v/>
      </c>
      <c r="AV183" s="108"/>
      <c r="AW183" s="146"/>
      <c r="AX183" s="148">
        <v>1</v>
      </c>
      <c r="AY183" s="111"/>
      <c r="AZ183" s="112">
        <f>IF(BB217=0,0,(BB183/BB217)*BA176*1000)</f>
        <v>0</v>
      </c>
      <c r="BA183" s="122">
        <f>IF(BB217=0, 0, (AS183*AX183)/(BB217*BA176))</f>
        <v>0</v>
      </c>
      <c r="BB183" s="114">
        <f>IFERROR(_xlfn.LET(_xlpm.v,IFERROR(_xlfn.XLOOKUP(AW183,AS218:BE218,AS219:BE219),_xlfn.XLOOKUP(AW183,AS220:BE220,AS221:BE221)),_xlpm.v*AV183*IF(ISBLANK(AS183),1,AS183)),0)</f>
        <v>0</v>
      </c>
      <c r="BC183" s="127">
        <f>IF(OR(ISBLANK(BD172),BD172=0),0,AS183*BD170*AX183/BD172)</f>
        <v>0</v>
      </c>
      <c r="BD183" s="116">
        <f>IF(OR(ISBLANK(BD172),BD172=0),0,BB183*AX183*BD170/BD172)</f>
        <v>0</v>
      </c>
      <c r="BE183" s="139" t="str">
        <f>_xlfn.LET(_xlpm.unite,SUBSTITUTE(TRIM(AW183)," (s)",""),_xlpm.val,BD183,_xlpm.estVol,COUNTIF(AY218:BE218,_xlpm.unite)+COUNTIF(AY220:BE220,_xlpm.unite)&gt;0,_xlpm.estPoids,COUNTIF(AS218:AX218,_xlpm.unite)+COUNTIF(AS220:AX220,_xlpm.unite)&gt;0,IF(_xlpm.estVol,IF(ROUND(_xlpm.val,3)&gt;=1,ROUND(_xlpm.val,3)&amp;"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83" s="1854" t="s">
        <v>532</v>
      </c>
      <c r="BH183" s="576" t="s">
        <v>533</v>
      </c>
      <c r="BI183" s="577"/>
      <c r="BJ183" s="578"/>
      <c r="BK183" s="578"/>
      <c r="BL183" s="9"/>
      <c r="BM183" s="229"/>
      <c r="BO183" s="1854" t="s">
        <v>532</v>
      </c>
      <c r="BP183" s="576" t="s">
        <v>534</v>
      </c>
      <c r="BQ183" s="577"/>
      <c r="BR183" s="578"/>
      <c r="BS183" s="578"/>
      <c r="BT183" s="9"/>
      <c r="BU183" s="229"/>
      <c r="BW183" s="1854" t="s">
        <v>532</v>
      </c>
      <c r="BX183" s="576" t="s">
        <v>535</v>
      </c>
      <c r="BY183" s="577"/>
      <c r="BZ183" s="578"/>
      <c r="CA183" s="578"/>
      <c r="CB183" s="9"/>
      <c r="CC183" s="229"/>
      <c r="CE183" s="3">
        <v>1</v>
      </c>
    </row>
    <row r="184" spans="2:83" ht="21" customHeight="1">
      <c r="B184" s="120" t="str">
        <f t="shared" si="41"/>
        <v>►</v>
      </c>
      <c r="C184" s="34" t="str">
        <f>C173</f>
        <v>N NOM DE VOTRE RECETTE | collez la--FAMILLE| Auteur &gt; VOUS</v>
      </c>
      <c r="D184" s="35">
        <f>D173</f>
        <v>1</v>
      </c>
      <c r="E184" s="34" t="str">
        <f>E173</f>
        <v>coupe</v>
      </c>
      <c r="F184" s="36" t="str">
        <f>F173</f>
        <v>Recette mère ► MILLE-FEUILLE  aux fraises des bois</v>
      </c>
      <c r="G184" s="105"/>
      <c r="H184" s="125"/>
      <c r="I184" s="107" t="str">
        <f t="shared" si="38"/>
        <v/>
      </c>
      <c r="J184" s="108"/>
      <c r="K184" s="146"/>
      <c r="L184" s="148">
        <v>1</v>
      </c>
      <c r="M184" s="111"/>
      <c r="N184" s="112">
        <f>IF(P217=0,0,(P184/P217)*O176*1000)</f>
        <v>0</v>
      </c>
      <c r="O184" s="122">
        <f>IF(P217=0, 0, (G184*L184)/(P217*O176))</f>
        <v>0</v>
      </c>
      <c r="P184" s="114">
        <f>IFERROR(_xlfn.LET(_xlpm.v,IFERROR(_xlfn.XLOOKUP(K184,G218:S218,G219:S219),_xlfn.XLOOKUP(K184,G220:S220,G221:S221)),_xlpm.v*J184*IF(ISBLANK(G184),1,G184)),0)</f>
        <v>0</v>
      </c>
      <c r="Q184" s="123">
        <f>IF(OR(ISBLANK(R172),R172=0),0,G184*R170*L184/R172)</f>
        <v>0</v>
      </c>
      <c r="R184" s="116">
        <f>IF(OR(ISBLANK(R172),R172=0),0,P184*L184*R170/R172)</f>
        <v>0</v>
      </c>
      <c r="S184" s="124" t="str">
        <f>_xlfn.LET(_xlpm.unite,SUBSTITUTE(TRIM(K184)," (s)",""),_xlpm.val,R184,_xlpm.estVol,COUNTIF(M218:S218,_xlpm.unite)+COUNTIF(M220:S220,_xlpm.unite)&gt;0,_xlpm.estPoids,COUNTIF(G218:L218,_xlpm.unite)+COUNTIF(G220:L220,_xlpm.unite)&gt;0,IF(_xlpm.estVol,IF(ROUND(_xlpm.val,3)&gt;=1,ROUND(_xlpm.val,3)&amp;"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84" s="120" t="str">
        <f t="shared" si="42"/>
        <v>►</v>
      </c>
      <c r="V184" s="34" t="str">
        <f>V173</f>
        <v>N NAME OF YOUR RECIPE | paste it — FAMILY|  Author &gt; YOU</v>
      </c>
      <c r="W184" s="35">
        <f>W173</f>
        <v>0.6</v>
      </c>
      <c r="X184" s="34" t="str">
        <f>X173</f>
        <v>kg</v>
      </c>
      <c r="Y184" s="36" t="str">
        <f>Y173</f>
        <v>Master recipe ► Guinea fowl ballotine</v>
      </c>
      <c r="Z184" s="105"/>
      <c r="AA184" s="125"/>
      <c r="AB184" s="107" t="str">
        <f t="shared" si="39"/>
        <v/>
      </c>
      <c r="AC184" s="108"/>
      <c r="AD184" s="146"/>
      <c r="AE184" s="148">
        <v>1</v>
      </c>
      <c r="AF184" s="111"/>
      <c r="AG184" s="112">
        <f>IF(AI217=0,0,(AI184/AI217)*AH176*1000)</f>
        <v>0</v>
      </c>
      <c r="AH184" s="122">
        <f>IF(AI217=0, 0, (Z184*AE184)/(AI217*AH176))</f>
        <v>0</v>
      </c>
      <c r="AI184" s="114">
        <f>IFERROR(_xlfn.LET(_xlpm.v,IFERROR(_xlfn.XLOOKUP(AD184,Z218:AL218,Z219:AL219),_xlfn.XLOOKUP(AD184,Z220:AL220,Z221:AL221)),_xlpm.v*AC184*IF(ISBLANK(Z184),1,Z184)),0)</f>
        <v>0</v>
      </c>
      <c r="AJ184" s="123">
        <f>IF(OR(ISBLANK(AK172),AK172=0),0,Z184*AK170*AE184/AK172)</f>
        <v>0</v>
      </c>
      <c r="AK184" s="116">
        <f>IF(OR(ISBLANK(AK172),AK172=0),0,AI184*AE184*AK170/AK172)</f>
        <v>0</v>
      </c>
      <c r="AL184" s="124" t="str">
        <f>_xlfn.LET(_xlpm.unite,SUBSTITUTE(TRIM(AD184)," (s)",""),_xlpm.val,AK184,_xlpm.estVol,COUNTIF(AF218:AL218,_xlpm.unite)+COUNTIF(AF220:AL220,_xlpm.unite)&gt;0,_xlpm.estPoids,COUNTIF(Z218:AE218,_xlpm.unite)+COUNTIF(Z220:AE220,_xlpm.unite)&gt;0,IF(_xlpm.estVol,IF(ROUND(_xlpm.val,3)&gt;=1,ROUND(_xlpm.val,3)&amp;"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84" s="120" t="str">
        <f t="shared" si="43"/>
        <v>►</v>
      </c>
      <c r="AO184" s="34" t="str">
        <f>AO173</f>
        <v>N NOMBRE DE SU RECETA | pegue esto — FAMILIA| Autor &gt; USTED</v>
      </c>
      <c r="AP184" s="35">
        <f>AP173</f>
        <v>0.6</v>
      </c>
      <c r="AQ184" s="34" t="str">
        <f>AQ173</f>
        <v>kg</v>
      </c>
      <c r="AR184" s="36" t="str">
        <f>AR173</f>
        <v>Receta madre ► Ballotina de pintada</v>
      </c>
      <c r="AS184" s="105"/>
      <c r="AT184" s="125"/>
      <c r="AU184" s="107" t="str">
        <f t="shared" si="40"/>
        <v/>
      </c>
      <c r="AV184" s="108"/>
      <c r="AW184" s="146"/>
      <c r="AX184" s="148">
        <v>1</v>
      </c>
      <c r="AY184" s="111"/>
      <c r="AZ184" s="112">
        <f>IF(BB217=0,0,(BB184/BB217)*BA176*1000)</f>
        <v>0</v>
      </c>
      <c r="BA184" s="122">
        <f>IF(BB217=0, 0, (AS184*AX184)/(BB217*BA176))</f>
        <v>0</v>
      </c>
      <c r="BB184" s="114">
        <f>IFERROR(_xlfn.LET(_xlpm.v,IFERROR(_xlfn.XLOOKUP(AW184,AS218:BE218,AS219:BE219),_xlfn.XLOOKUP(AW184,AS220:BE220,AS221:BE221)),_xlpm.v*AV184*IF(ISBLANK(AS184),1,AS184)),0)</f>
        <v>0</v>
      </c>
      <c r="BC184" s="123">
        <f>IF(OR(ISBLANK(BD172),BD172=0),0,AS184*BD170*AX184/BD172)</f>
        <v>0</v>
      </c>
      <c r="BD184" s="116">
        <f>IF(OR(ISBLANK(BD172),BD172=0),0,BB184*AX184*BD170/BD172)</f>
        <v>0</v>
      </c>
      <c r="BE184" s="124" t="str">
        <f>_xlfn.LET(_xlpm.unite,SUBSTITUTE(TRIM(AW184)," (s)",""),_xlpm.val,BD184,_xlpm.estVol,COUNTIF(AY218:BE218,_xlpm.unite)+COUNTIF(AY220:BE220,_xlpm.unite)&gt;0,_xlpm.estPoids,COUNTIF(AS218:AX218,_xlpm.unite)+COUNTIF(AS220:AX220,_xlpm.unite)&gt;0,IF(_xlpm.estVol,IF(ROUND(_xlpm.val,3)&gt;=1,ROUND(_xlpm.val,3)&amp;"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84" s="1854"/>
      <c r="BH184" s="583" t="s">
        <v>536</v>
      </c>
      <c r="BI184" s="584"/>
      <c r="BJ184" s="584"/>
      <c r="BK184" s="585"/>
      <c r="BL184" s="9"/>
      <c r="BM184" s="229"/>
      <c r="BO184" s="1854"/>
      <c r="BP184" s="583" t="s">
        <v>537</v>
      </c>
      <c r="BQ184" s="584"/>
      <c r="BR184" s="584"/>
      <c r="BS184" s="585"/>
      <c r="BT184" s="9"/>
      <c r="BU184" s="229"/>
      <c r="BW184" s="1854"/>
      <c r="BX184" s="583" t="s">
        <v>538</v>
      </c>
      <c r="BY184" s="584"/>
      <c r="BZ184" s="584"/>
      <c r="CA184" s="585"/>
      <c r="CB184" s="9"/>
      <c r="CC184" s="229"/>
      <c r="CE184" s="3">
        <v>1</v>
      </c>
    </row>
    <row r="185" spans="2:83" ht="21" customHeight="1">
      <c r="B185" s="120" t="str">
        <f t="shared" si="41"/>
        <v>►</v>
      </c>
      <c r="C185" s="34" t="str">
        <f>C173</f>
        <v>N NOM DE VOTRE RECETTE | collez la--FAMILLE| Auteur &gt; VOUS</v>
      </c>
      <c r="D185" s="35">
        <f>D173</f>
        <v>1</v>
      </c>
      <c r="E185" s="34" t="str">
        <f>E173</f>
        <v>coupe</v>
      </c>
      <c r="F185" s="36" t="str">
        <f>F173</f>
        <v>Recette mère ► MILLE-FEUILLE  aux fraises des bois</v>
      </c>
      <c r="G185" s="105"/>
      <c r="H185" s="125"/>
      <c r="I185" s="107" t="str">
        <f t="shared" si="38"/>
        <v/>
      </c>
      <c r="J185" s="108"/>
      <c r="K185" s="146"/>
      <c r="L185" s="148">
        <v>1</v>
      </c>
      <c r="M185" s="111"/>
      <c r="N185" s="112">
        <f>IF(P217=0,0,(P185/P217)*O176*1000)</f>
        <v>0</v>
      </c>
      <c r="O185" s="122">
        <f>IF(P217=0, 0, (G185*L185)/(P217*O176))</f>
        <v>0</v>
      </c>
      <c r="P185" s="114">
        <f>IFERROR(_xlfn.LET(_xlpm.v,IFERROR(_xlfn.XLOOKUP(K185,G218:S218,G219:S219),_xlfn.XLOOKUP(K185,G220:S220,G221:S221)),_xlpm.v*J185*IF(ISBLANK(G185),1,G185)),0)</f>
        <v>0</v>
      </c>
      <c r="Q185" s="127">
        <f>IF(OR(ISBLANK(R172),R172=0),0,G185*R170*L185/R172)</f>
        <v>0</v>
      </c>
      <c r="R185" s="116">
        <f>IF(OR(ISBLANK(R172),R172=0),0,P185*L185*R170/R172)</f>
        <v>0</v>
      </c>
      <c r="S185" s="139" t="str">
        <f>_xlfn.LET(_xlpm.unite,SUBSTITUTE(TRIM(K185)," (s)",""),_xlpm.val,R185,_xlpm.estVol,COUNTIF(M218:S218,_xlpm.unite)+COUNTIF(M220:S220,_xlpm.unite)&gt;0,_xlpm.estPoids,COUNTIF(G218:L218,_xlpm.unite)+COUNTIF(G220:L220,_xlpm.unite)&gt;0,IF(_xlpm.estVol,IF(ROUND(_xlpm.val,3)&gt;=1,ROUND(_xlpm.val,3)&amp;"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85" s="120" t="str">
        <f t="shared" si="42"/>
        <v>►</v>
      </c>
      <c r="V185" s="34" t="str">
        <f>V173</f>
        <v>N NAME OF YOUR RECIPE | paste it — FAMILY|  Author &gt; YOU</v>
      </c>
      <c r="W185" s="35">
        <f>W173</f>
        <v>0.6</v>
      </c>
      <c r="X185" s="34" t="str">
        <f>X173</f>
        <v>kg</v>
      </c>
      <c r="Y185" s="36" t="str">
        <f>Y173</f>
        <v>Master recipe ► Guinea fowl ballotine</v>
      </c>
      <c r="Z185" s="105"/>
      <c r="AA185" s="125"/>
      <c r="AB185" s="107" t="str">
        <f t="shared" si="39"/>
        <v/>
      </c>
      <c r="AC185" s="108"/>
      <c r="AD185" s="146"/>
      <c r="AE185" s="148">
        <v>1</v>
      </c>
      <c r="AF185" s="111"/>
      <c r="AG185" s="112">
        <f>IF(AI217=0,0,(AI185/AI217)*AH176*1000)</f>
        <v>0</v>
      </c>
      <c r="AH185" s="122">
        <f>IF(AI217=0, 0, (Z185*AE185)/(AI217*AH176))</f>
        <v>0</v>
      </c>
      <c r="AI185" s="114">
        <f>IFERROR(_xlfn.LET(_xlpm.v,IFERROR(_xlfn.XLOOKUP(AD185,Z218:AL218,Z219:AL219),_xlfn.XLOOKUP(AD185,Z220:AL220,Z221:AL221)),_xlpm.v*AC185*IF(ISBLANK(Z185),1,Z185)),0)</f>
        <v>0</v>
      </c>
      <c r="AJ185" s="127">
        <f>IF(OR(ISBLANK(AK172),AK172=0),0,Z185*AK170*AE185/AK172)</f>
        <v>0</v>
      </c>
      <c r="AK185" s="116">
        <f>IF(OR(ISBLANK(AK172),AK172=0),0,AI185*AE185*AK170/AK172)</f>
        <v>0</v>
      </c>
      <c r="AL185" s="139" t="str">
        <f>_xlfn.LET(_xlpm.unite,SUBSTITUTE(TRIM(AD185)," (s)",""),_xlpm.val,AK185,_xlpm.estVol,COUNTIF(AF218:AL218,_xlpm.unite)+COUNTIF(AF220:AL220,_xlpm.unite)&gt;0,_xlpm.estPoids,COUNTIF(Z218:AE218,_xlpm.unite)+COUNTIF(Z220:AE220,_xlpm.unite)&gt;0,IF(_xlpm.estVol,IF(ROUND(_xlpm.val,3)&gt;=1,ROUND(_xlpm.val,3)&amp;"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85" s="120" t="str">
        <f t="shared" si="43"/>
        <v>►</v>
      </c>
      <c r="AO185" s="34" t="str">
        <f>AO173</f>
        <v>N NOMBRE DE SU RECETA | pegue esto — FAMILIA| Autor &gt; USTED</v>
      </c>
      <c r="AP185" s="35">
        <f>AP173</f>
        <v>0.6</v>
      </c>
      <c r="AQ185" s="34" t="str">
        <f>AQ173</f>
        <v>kg</v>
      </c>
      <c r="AR185" s="36" t="str">
        <f>AR173</f>
        <v>Receta madre ► Ballotina de pintada</v>
      </c>
      <c r="AS185" s="105"/>
      <c r="AT185" s="125"/>
      <c r="AU185" s="107" t="str">
        <f t="shared" si="40"/>
        <v/>
      </c>
      <c r="AV185" s="108"/>
      <c r="AW185" s="146"/>
      <c r="AX185" s="148">
        <v>1</v>
      </c>
      <c r="AY185" s="111"/>
      <c r="AZ185" s="112">
        <f>IF(BB217=0,0,(BB185/BB217)*BA176*1000)</f>
        <v>0</v>
      </c>
      <c r="BA185" s="122">
        <f>IF(BB217=0, 0, (AS185*AX185)/(BB217*BA176))</f>
        <v>0</v>
      </c>
      <c r="BB185" s="114">
        <f>IFERROR(_xlfn.LET(_xlpm.v,IFERROR(_xlfn.XLOOKUP(AW185,AS218:BE218,AS219:BE219),_xlfn.XLOOKUP(AW185,AS220:BE220,AS221:BE221)),_xlpm.v*AV185*IF(ISBLANK(AS185),1,AS185)),0)</f>
        <v>0</v>
      </c>
      <c r="BC185" s="127">
        <f>IF(OR(ISBLANK(BD172),BD172=0),0,AS185*BD170*AX185/BD172)</f>
        <v>0</v>
      </c>
      <c r="BD185" s="116">
        <f>IF(OR(ISBLANK(BD172),BD172=0),0,BB185*AX185*BD170/BD172)</f>
        <v>0</v>
      </c>
      <c r="BE185" s="139" t="str">
        <f>_xlfn.LET(_xlpm.unite,SUBSTITUTE(TRIM(AW185)," (s)",""),_xlpm.val,BD185,_xlpm.estVol,COUNTIF(AY218:BE218,_xlpm.unite)+COUNTIF(AY220:BE220,_xlpm.unite)&gt;0,_xlpm.estPoids,COUNTIF(AS218:AX218,_xlpm.unite)+COUNTIF(AS220:AX220,_xlpm.unite)&gt;0,IF(_xlpm.estVol,IF(ROUND(_xlpm.val,3)&gt;=1,ROUND(_xlpm.val,3)&amp;"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85" s="1854"/>
      <c r="BH185" s="586">
        <v>16</v>
      </c>
      <c r="BI185" s="587" t="s">
        <v>501</v>
      </c>
      <c r="BJ185" s="585"/>
      <c r="BK185" s="585"/>
      <c r="BL185" s="9"/>
      <c r="BM185" s="229"/>
      <c r="BO185" s="1854"/>
      <c r="BP185" s="586">
        <v>16</v>
      </c>
      <c r="BQ185" s="587" t="s">
        <v>502</v>
      </c>
      <c r="BR185" s="585"/>
      <c r="BS185" s="585"/>
      <c r="BT185" s="9"/>
      <c r="BU185" s="229"/>
      <c r="BW185" s="1854"/>
      <c r="BX185" s="586">
        <v>16</v>
      </c>
      <c r="BY185" s="587" t="s">
        <v>503</v>
      </c>
      <c r="BZ185" s="585"/>
      <c r="CA185" s="585"/>
      <c r="CB185" s="9"/>
      <c r="CC185" s="229"/>
      <c r="CE185" s="3">
        <v>1</v>
      </c>
    </row>
    <row r="186" spans="2:83" ht="21" customHeight="1">
      <c r="B186" s="120" t="str">
        <f t="shared" si="41"/>
        <v>►</v>
      </c>
      <c r="C186" s="34" t="str">
        <f>C173</f>
        <v>N NOM DE VOTRE RECETTE | collez la--FAMILLE| Auteur &gt; VOUS</v>
      </c>
      <c r="D186" s="35">
        <f>D173</f>
        <v>1</v>
      </c>
      <c r="E186" s="34" t="str">
        <f>E173</f>
        <v>coupe</v>
      </c>
      <c r="F186" s="36" t="str">
        <f>F173</f>
        <v>Recette mère ► MILLE-FEUILLE  aux fraises des bois</v>
      </c>
      <c r="G186" s="105"/>
      <c r="H186" s="125"/>
      <c r="I186" s="107" t="str">
        <f t="shared" si="38"/>
        <v/>
      </c>
      <c r="J186" s="108"/>
      <c r="K186" s="146"/>
      <c r="L186" s="148">
        <v>1</v>
      </c>
      <c r="M186" s="111"/>
      <c r="N186" s="112">
        <f>IF(P217=0,0,(P186/P217)*O176*1000)</f>
        <v>0</v>
      </c>
      <c r="O186" s="122">
        <f>IF(P217=0, 0, (G186*L186)/(P217*O176))</f>
        <v>0</v>
      </c>
      <c r="P186" s="114">
        <f>IFERROR(_xlfn.LET(_xlpm.v,IFERROR(_xlfn.XLOOKUP(K186,G218:S218,G219:S219),_xlfn.XLOOKUP(K186,G220:S220,G221:S221)),_xlpm.v*J186*IF(ISBLANK(G186),1,G186)),0)</f>
        <v>0</v>
      </c>
      <c r="Q186" s="123">
        <f>IF(OR(ISBLANK(R172),R172=0),0,G186*R170*L186/R172)</f>
        <v>0</v>
      </c>
      <c r="R186" s="116">
        <f>IF(OR(ISBLANK(R172),R172=0),0,P186*L186*R170/R172)</f>
        <v>0</v>
      </c>
      <c r="S186" s="124" t="str">
        <f>_xlfn.LET(_xlpm.unite,SUBSTITUTE(TRIM(K186)," (s)",""),_xlpm.val,R186,_xlpm.estVol,COUNTIF(M218:S218,_xlpm.unite)+COUNTIF(M220:S220,_xlpm.unite)&gt;0,_xlpm.estPoids,COUNTIF(G218:L218,_xlpm.unite)+COUNTIF(G220:L220,_xlpm.unite)&gt;0,IF(_xlpm.estVol,IF(ROUND(_xlpm.val,3)&gt;=1,ROUND(_xlpm.val,3)&amp;"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86" s="120" t="str">
        <f t="shared" si="42"/>
        <v>►</v>
      </c>
      <c r="V186" s="34" t="str">
        <f>V173</f>
        <v>N NAME OF YOUR RECIPE | paste it — FAMILY|  Author &gt; YOU</v>
      </c>
      <c r="W186" s="35">
        <f>W173</f>
        <v>0.6</v>
      </c>
      <c r="X186" s="34" t="str">
        <f>X173</f>
        <v>kg</v>
      </c>
      <c r="Y186" s="36" t="str">
        <f>Y173</f>
        <v>Master recipe ► Guinea fowl ballotine</v>
      </c>
      <c r="Z186" s="105"/>
      <c r="AA186" s="125"/>
      <c r="AB186" s="107" t="str">
        <f t="shared" si="39"/>
        <v/>
      </c>
      <c r="AC186" s="108"/>
      <c r="AD186" s="146"/>
      <c r="AE186" s="148">
        <v>1</v>
      </c>
      <c r="AF186" s="111"/>
      <c r="AG186" s="112">
        <f>IF(AI217=0,0,(AI186/AI217)*AH176*1000)</f>
        <v>0</v>
      </c>
      <c r="AH186" s="122">
        <f>IF(AI217=0, 0, (Z186*AE186)/(AI217*AH176))</f>
        <v>0</v>
      </c>
      <c r="AI186" s="114">
        <f>IFERROR(_xlfn.LET(_xlpm.v,IFERROR(_xlfn.XLOOKUP(AD186,Z218:AL218,Z219:AL219),_xlfn.XLOOKUP(AD186,Z220:AL220,Z221:AL221)),_xlpm.v*AC186*IF(ISBLANK(Z186),1,Z186)),0)</f>
        <v>0</v>
      </c>
      <c r="AJ186" s="123">
        <f>IF(OR(ISBLANK(AK172),AK172=0),0,Z186*AK170*AE186/AK172)</f>
        <v>0</v>
      </c>
      <c r="AK186" s="116">
        <f>IF(OR(ISBLANK(AK172),AK172=0),0,AI186*AE186*AK170/AK172)</f>
        <v>0</v>
      </c>
      <c r="AL186" s="124" t="str">
        <f>_xlfn.LET(_xlpm.unite,SUBSTITUTE(TRIM(AD186)," (s)",""),_xlpm.val,AK186,_xlpm.estVol,COUNTIF(AF218:AL218,_xlpm.unite)+COUNTIF(AF220:AL220,_xlpm.unite)&gt;0,_xlpm.estPoids,COUNTIF(Z218:AE218,_xlpm.unite)+COUNTIF(Z220:AE220,_xlpm.unite)&gt;0,IF(_xlpm.estVol,IF(ROUND(_xlpm.val,3)&gt;=1,ROUND(_xlpm.val,3)&amp;"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86" s="120" t="str">
        <f t="shared" si="43"/>
        <v>►</v>
      </c>
      <c r="AO186" s="34" t="str">
        <f>AO173</f>
        <v>N NOMBRE DE SU RECETA | pegue esto — FAMILIA| Autor &gt; USTED</v>
      </c>
      <c r="AP186" s="35">
        <f>AP173</f>
        <v>0.6</v>
      </c>
      <c r="AQ186" s="34" t="str">
        <f>AQ173</f>
        <v>kg</v>
      </c>
      <c r="AR186" s="36" t="str">
        <f>AR173</f>
        <v>Receta madre ► Ballotina de pintada</v>
      </c>
      <c r="AS186" s="105"/>
      <c r="AT186" s="125"/>
      <c r="AU186" s="107" t="str">
        <f t="shared" si="40"/>
        <v/>
      </c>
      <c r="AV186" s="108"/>
      <c r="AW186" s="146"/>
      <c r="AX186" s="148">
        <v>1</v>
      </c>
      <c r="AY186" s="111"/>
      <c r="AZ186" s="112">
        <f>IF(BB217=0,0,(BB186/BB217)*BA176*1000)</f>
        <v>0</v>
      </c>
      <c r="BA186" s="122">
        <f>IF(BB217=0, 0, (AS186*AX186)/(BB217*BA176))</f>
        <v>0</v>
      </c>
      <c r="BB186" s="114">
        <f>IFERROR(_xlfn.LET(_xlpm.v,IFERROR(_xlfn.XLOOKUP(AW186,AS218:BE218,AS219:BE219),_xlfn.XLOOKUP(AW186,AS220:BE220,AS221:BE221)),_xlpm.v*AV186*IF(ISBLANK(AS186),1,AS186)),0)</f>
        <v>0</v>
      </c>
      <c r="BC186" s="123">
        <f>IF(OR(ISBLANK(BD172),BD172=0),0,AS186*BD170*AX186/BD172)</f>
        <v>0</v>
      </c>
      <c r="BD186" s="116">
        <f>IF(OR(ISBLANK(BD172),BD172=0),0,BB186*AX186*BD170/BD172)</f>
        <v>0</v>
      </c>
      <c r="BE186" s="124" t="str">
        <f>_xlfn.LET(_xlpm.unite,SUBSTITUTE(TRIM(AW186)," (s)",""),_xlpm.val,BD186,_xlpm.estVol,COUNTIF(AY218:BE218,_xlpm.unite)+COUNTIF(AY220:BE220,_xlpm.unite)&gt;0,_xlpm.estPoids,COUNTIF(AS218:AX218,_xlpm.unite)+COUNTIF(AS220:AX220,_xlpm.unite)&gt;0,IF(_xlpm.estVol,IF(ROUND(_xlpm.val,3)&gt;=1,ROUND(_xlpm.val,3)&amp;"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86" s="1854"/>
      <c r="BH186" s="586">
        <v>25</v>
      </c>
      <c r="BI186" s="587" t="s">
        <v>506</v>
      </c>
      <c r="BJ186" s="585"/>
      <c r="BK186" s="585"/>
      <c r="BL186" s="9"/>
      <c r="BM186" s="229"/>
      <c r="BO186" s="1854"/>
      <c r="BP186" s="586">
        <v>25</v>
      </c>
      <c r="BQ186" s="587" t="s">
        <v>507</v>
      </c>
      <c r="BR186" s="585"/>
      <c r="BS186" s="585"/>
      <c r="BT186" s="9"/>
      <c r="BU186" s="229"/>
      <c r="BW186" s="1854"/>
      <c r="BX186" s="586">
        <v>25</v>
      </c>
      <c r="BY186" s="587" t="s">
        <v>508</v>
      </c>
      <c r="BZ186" s="585"/>
      <c r="CA186" s="585"/>
      <c r="CB186" s="9"/>
      <c r="CC186" s="229"/>
      <c r="CE186" s="3">
        <v>1</v>
      </c>
    </row>
    <row r="187" spans="2:83" ht="21" customHeight="1">
      <c r="B187" s="120" t="str">
        <f t="shared" si="41"/>
        <v>►</v>
      </c>
      <c r="C187" s="34" t="str">
        <f>C173</f>
        <v>N NOM DE VOTRE RECETTE | collez la--FAMILLE| Auteur &gt; VOUS</v>
      </c>
      <c r="D187" s="35">
        <f>D173</f>
        <v>1</v>
      </c>
      <c r="E187" s="34" t="str">
        <f>E173</f>
        <v>coupe</v>
      </c>
      <c r="F187" s="36" t="str">
        <f>F173</f>
        <v>Recette mère ► MILLE-FEUILLE  aux fraises des bois</v>
      </c>
      <c r="G187" s="105"/>
      <c r="H187" s="125"/>
      <c r="I187" s="107" t="str">
        <f t="shared" si="38"/>
        <v/>
      </c>
      <c r="J187" s="108"/>
      <c r="K187" s="146"/>
      <c r="L187" s="148">
        <v>1</v>
      </c>
      <c r="M187" s="111"/>
      <c r="N187" s="112">
        <f>IF(P217=0,0,(P187/P217)*O176*1000)</f>
        <v>0</v>
      </c>
      <c r="O187" s="122">
        <f>IF(P217=0, 0, (G187*L187)/(P217*O176))</f>
        <v>0</v>
      </c>
      <c r="P187" s="114">
        <f>IFERROR(_xlfn.LET(_xlpm.v,IFERROR(_xlfn.XLOOKUP(K187,G218:S218,G219:S219),_xlfn.XLOOKUP(K187,G220:S220,G221:S221)),_xlpm.v*J187*IF(ISBLANK(G187),1,G187)),0)</f>
        <v>0</v>
      </c>
      <c r="Q187" s="127">
        <f>IF(OR(ISBLANK(R172),R172=0),0,G187*R170*L187/R172)</f>
        <v>0</v>
      </c>
      <c r="R187" s="116">
        <f>IF(OR(ISBLANK(R172),R172=0),0,P187*L187*R170/R172)</f>
        <v>0</v>
      </c>
      <c r="S187" s="147" t="str">
        <f>_xlfn.LET(_xlpm.unite,SUBSTITUTE(TRIM(K187)," (s)",""),_xlpm.val,R187,_xlpm.estVol,COUNTIF(M218:S218,_xlpm.unite)+COUNTIF(M220:S220,_xlpm.unite)&gt;0,_xlpm.estPoids,COUNTIF(G218:L218,_xlpm.unite)+COUNTIF(G220:L220,_xlpm.unite)&gt;0,IF(_xlpm.estVol,IF(ROUND(_xlpm.val,3)&gt;=1,ROUND(_xlpm.val,3)&amp;"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87" s="120" t="str">
        <f t="shared" si="42"/>
        <v>►</v>
      </c>
      <c r="V187" s="34" t="str">
        <f>V173</f>
        <v>N NAME OF YOUR RECIPE | paste it — FAMILY|  Author &gt; YOU</v>
      </c>
      <c r="W187" s="35">
        <f>W173</f>
        <v>0.6</v>
      </c>
      <c r="X187" s="34" t="str">
        <f>X173</f>
        <v>kg</v>
      </c>
      <c r="Y187" s="36" t="str">
        <f>Y173</f>
        <v>Master recipe ► Guinea fowl ballotine</v>
      </c>
      <c r="Z187" s="105"/>
      <c r="AA187" s="125"/>
      <c r="AB187" s="107" t="str">
        <f t="shared" si="39"/>
        <v/>
      </c>
      <c r="AC187" s="108"/>
      <c r="AD187" s="146"/>
      <c r="AE187" s="148">
        <v>1</v>
      </c>
      <c r="AF187" s="111"/>
      <c r="AG187" s="112">
        <f>IF(AI217=0,0,(AI187/AI217)*AH176*1000)</f>
        <v>0</v>
      </c>
      <c r="AH187" s="122">
        <f>IF(AI217=0, 0, (Z187*AE187)/(AI217*AH176))</f>
        <v>0</v>
      </c>
      <c r="AI187" s="114">
        <f>IFERROR(_xlfn.LET(_xlpm.v,IFERROR(_xlfn.XLOOKUP(AD187,Z218:AL218,Z219:AL219),_xlfn.XLOOKUP(AD187,Z220:AL220,Z221:AL221)),_xlpm.v*AC187*IF(ISBLANK(Z187),1,Z187)),0)</f>
        <v>0</v>
      </c>
      <c r="AJ187" s="127">
        <f>IF(OR(ISBLANK(AK172),AK172=0),0,Z187*AK170*AE187/AK172)</f>
        <v>0</v>
      </c>
      <c r="AK187" s="116">
        <f>IF(OR(ISBLANK(AK172),AK172=0),0,AI187*AE187*AK170/AK172)</f>
        <v>0</v>
      </c>
      <c r="AL187" s="147" t="str">
        <f>_xlfn.LET(_xlpm.unite,SUBSTITUTE(TRIM(AD187)," (s)",""),_xlpm.val,AK187,_xlpm.estVol,COUNTIF(AF218:AL218,_xlpm.unite)+COUNTIF(AF220:AL220,_xlpm.unite)&gt;0,_xlpm.estPoids,COUNTIF(Z218:AE218,_xlpm.unite)+COUNTIF(Z220:AE220,_xlpm.unite)&gt;0,IF(_xlpm.estVol,IF(ROUND(_xlpm.val,3)&gt;=1,ROUND(_xlpm.val,3)&amp;"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87" s="120" t="str">
        <f t="shared" si="43"/>
        <v>►</v>
      </c>
      <c r="AO187" s="34" t="str">
        <f>AO173</f>
        <v>N NOMBRE DE SU RECETA | pegue esto — FAMILIA| Autor &gt; USTED</v>
      </c>
      <c r="AP187" s="35">
        <f>AP173</f>
        <v>0.6</v>
      </c>
      <c r="AQ187" s="34" t="str">
        <f>AQ173</f>
        <v>kg</v>
      </c>
      <c r="AR187" s="36" t="str">
        <f>AR173</f>
        <v>Receta madre ► Ballotina de pintada</v>
      </c>
      <c r="AS187" s="105"/>
      <c r="AT187" s="125"/>
      <c r="AU187" s="107" t="str">
        <f t="shared" si="40"/>
        <v/>
      </c>
      <c r="AV187" s="108"/>
      <c r="AW187" s="146"/>
      <c r="AX187" s="148">
        <v>1</v>
      </c>
      <c r="AY187" s="111"/>
      <c r="AZ187" s="112">
        <f>IF(BB217=0,0,(BB187/BB217)*BA176*1000)</f>
        <v>0</v>
      </c>
      <c r="BA187" s="122">
        <f>IF(BB217=0, 0, (AS187*AX187)/(BB217*BA176))</f>
        <v>0</v>
      </c>
      <c r="BB187" s="114">
        <f>IFERROR(_xlfn.LET(_xlpm.v,IFERROR(_xlfn.XLOOKUP(AW187,AS218:BE218,AS219:BE219),_xlfn.XLOOKUP(AW187,AS220:BE220,AS221:BE221)),_xlpm.v*AV187*IF(ISBLANK(AS187),1,AS187)),0)</f>
        <v>0</v>
      </c>
      <c r="BC187" s="127">
        <f>IF(OR(ISBLANK(BD172),BD172=0),0,AS187*BD170*AX187/BD172)</f>
        <v>0</v>
      </c>
      <c r="BD187" s="116">
        <f>IF(OR(ISBLANK(BD172),BD172=0),0,BB187*AX187*BD170/BD172)</f>
        <v>0</v>
      </c>
      <c r="BE187" s="147" t="str">
        <f>_xlfn.LET(_xlpm.unite,SUBSTITUTE(TRIM(AW187)," (s)",""),_xlpm.val,BD187,_xlpm.estVol,COUNTIF(AY218:BE218,_xlpm.unite)+COUNTIF(AY220:BE220,_xlpm.unite)&gt;0,_xlpm.estPoids,COUNTIF(AS218:AX218,_xlpm.unite)+COUNTIF(AS220:AX220,_xlpm.unite)&gt;0,IF(_xlpm.estVol,IF(ROUND(_xlpm.val,3)&gt;=1,ROUND(_xlpm.val,3)&amp;"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87" s="1854"/>
      <c r="BH187" s="586">
        <v>12</v>
      </c>
      <c r="BI187" s="589" t="s">
        <v>509</v>
      </c>
      <c r="BJ187" s="585"/>
      <c r="BK187" s="585"/>
      <c r="BL187" s="9"/>
      <c r="BM187" s="229"/>
      <c r="BO187" s="1854"/>
      <c r="BP187" s="586">
        <v>12</v>
      </c>
      <c r="BQ187" s="589" t="s">
        <v>510</v>
      </c>
      <c r="BR187" s="585"/>
      <c r="BS187" s="585"/>
      <c r="BT187" s="9"/>
      <c r="BU187" s="229"/>
      <c r="BW187" s="1854"/>
      <c r="BX187" s="586">
        <v>12</v>
      </c>
      <c r="BY187" s="589" t="s">
        <v>511</v>
      </c>
      <c r="BZ187" s="585"/>
      <c r="CA187" s="585"/>
      <c r="CB187" s="9"/>
      <c r="CC187" s="229"/>
      <c r="CE187" s="3">
        <v>1</v>
      </c>
    </row>
    <row r="188" spans="2:83" ht="21" customHeight="1">
      <c r="B188" s="120" t="str">
        <f t="shared" si="41"/>
        <v>►</v>
      </c>
      <c r="C188" s="34" t="str">
        <f>C173</f>
        <v>N NOM DE VOTRE RECETTE | collez la--FAMILLE| Auteur &gt; VOUS</v>
      </c>
      <c r="D188" s="35">
        <f>D173</f>
        <v>1</v>
      </c>
      <c r="E188" s="34" t="str">
        <f>E173</f>
        <v>coupe</v>
      </c>
      <c r="F188" s="36" t="str">
        <f>F173</f>
        <v>Recette mère ► MILLE-FEUILLE  aux fraises des bois</v>
      </c>
      <c r="G188" s="105"/>
      <c r="H188" s="125"/>
      <c r="I188" s="107" t="str">
        <f t="shared" si="38"/>
        <v/>
      </c>
      <c r="J188" s="108"/>
      <c r="K188" s="146"/>
      <c r="L188" s="148">
        <v>1</v>
      </c>
      <c r="M188" s="111"/>
      <c r="N188" s="112">
        <f>IF(P217=0,0,(P188/P217)*O176*1000)</f>
        <v>0</v>
      </c>
      <c r="O188" s="122">
        <f>IF(P217=0, 0, (G188*L188)/(P217*O176))</f>
        <v>0</v>
      </c>
      <c r="P188" s="114">
        <f>IFERROR(_xlfn.LET(_xlpm.v,IFERROR(_xlfn.XLOOKUP(K188,G218:S218,G219:S219),_xlfn.XLOOKUP(K188,G220:S220,G221:S221)),_xlpm.v*J188*IF(ISBLANK(G188),1,G188)),0)</f>
        <v>0</v>
      </c>
      <c r="Q188" s="123">
        <f>IF(OR(ISBLANK(R172),R172=0),0,G188*R170*L188/R172)</f>
        <v>0</v>
      </c>
      <c r="R188" s="116">
        <f>IF(OR(ISBLANK(R172),R172=0),0,P188*L188*R170/R172)</f>
        <v>0</v>
      </c>
      <c r="S188" s="124" t="str">
        <f>_xlfn.LET(_xlpm.unite,SUBSTITUTE(TRIM(K188)," (s)",""),_xlpm.val,R188,_xlpm.estVol,COUNTIF(M218:S218,_xlpm.unite)+COUNTIF(M220:S220,_xlpm.unite)&gt;0,_xlpm.estPoids,COUNTIF(G218:L218,_xlpm.unite)+COUNTIF(G220:L220,_xlpm.unite)&gt;0,IF(_xlpm.estVol,IF(ROUND(_xlpm.val,3)&gt;=1,ROUND(_xlpm.val,3)&amp;"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88" s="120" t="str">
        <f t="shared" si="42"/>
        <v>►</v>
      </c>
      <c r="V188" s="34" t="str">
        <f>V173</f>
        <v>N NAME OF YOUR RECIPE | paste it — FAMILY|  Author &gt; YOU</v>
      </c>
      <c r="W188" s="35">
        <f>W173</f>
        <v>0.6</v>
      </c>
      <c r="X188" s="34" t="str">
        <f>X173</f>
        <v>kg</v>
      </c>
      <c r="Y188" s="36" t="str">
        <f>Y173</f>
        <v>Master recipe ► Guinea fowl ballotine</v>
      </c>
      <c r="Z188" s="105"/>
      <c r="AA188" s="125"/>
      <c r="AB188" s="107" t="str">
        <f t="shared" si="39"/>
        <v/>
      </c>
      <c r="AC188" s="108"/>
      <c r="AD188" s="146"/>
      <c r="AE188" s="148">
        <v>1</v>
      </c>
      <c r="AF188" s="111"/>
      <c r="AG188" s="112">
        <f>IF(AI217=0,0,(AI188/AI217)*AH176*1000)</f>
        <v>0</v>
      </c>
      <c r="AH188" s="122">
        <f>IF(AI217=0, 0, (Z188*AE188)/(AI217*AH176))</f>
        <v>0</v>
      </c>
      <c r="AI188" s="114">
        <f>IFERROR(_xlfn.LET(_xlpm.v,IFERROR(_xlfn.XLOOKUP(AD188,Z218:AL218,Z219:AL219),_xlfn.XLOOKUP(AD188,Z220:AL220,Z221:AL221)),_xlpm.v*AC188*IF(ISBLANK(Z188),1,Z188)),0)</f>
        <v>0</v>
      </c>
      <c r="AJ188" s="123">
        <f>IF(OR(ISBLANK(AK172),AK172=0),0,Z188*AK170*AE188/AK172)</f>
        <v>0</v>
      </c>
      <c r="AK188" s="116">
        <f>IF(OR(ISBLANK(AK172),AK172=0),0,AI188*AE188*AK170/AK172)</f>
        <v>0</v>
      </c>
      <c r="AL188" s="124" t="str">
        <f>_xlfn.LET(_xlpm.unite,SUBSTITUTE(TRIM(AD188)," (s)",""),_xlpm.val,AK188,_xlpm.estVol,COUNTIF(AF218:AL218,_xlpm.unite)+COUNTIF(AF220:AL220,_xlpm.unite)&gt;0,_xlpm.estPoids,COUNTIF(Z218:AE218,_xlpm.unite)+COUNTIF(Z220:AE220,_xlpm.unite)&gt;0,IF(_xlpm.estVol,IF(ROUND(_xlpm.val,3)&gt;=1,ROUND(_xlpm.val,3)&amp;"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88" s="120" t="str">
        <f t="shared" si="43"/>
        <v>►</v>
      </c>
      <c r="AO188" s="34" t="str">
        <f>AO173</f>
        <v>N NOMBRE DE SU RECETA | pegue esto — FAMILIA| Autor &gt; USTED</v>
      </c>
      <c r="AP188" s="35">
        <f>AP173</f>
        <v>0.6</v>
      </c>
      <c r="AQ188" s="34" t="str">
        <f>AQ173</f>
        <v>kg</v>
      </c>
      <c r="AR188" s="36" t="str">
        <f>AR173</f>
        <v>Receta madre ► Ballotina de pintada</v>
      </c>
      <c r="AS188" s="105"/>
      <c r="AT188" s="125"/>
      <c r="AU188" s="107" t="str">
        <f t="shared" si="40"/>
        <v/>
      </c>
      <c r="AV188" s="108"/>
      <c r="AW188" s="146"/>
      <c r="AX188" s="148">
        <v>1</v>
      </c>
      <c r="AY188" s="111"/>
      <c r="AZ188" s="112">
        <f>IF(BB217=0,0,(BB188/BB217)*BA176*1000)</f>
        <v>0</v>
      </c>
      <c r="BA188" s="122">
        <f>IF(BB217=0, 0, (AS188*AX188)/(BB217*BA176))</f>
        <v>0</v>
      </c>
      <c r="BB188" s="114">
        <f>IFERROR(_xlfn.LET(_xlpm.v,IFERROR(_xlfn.XLOOKUP(AW188,AS218:BE218,AS219:BE219),_xlfn.XLOOKUP(AW188,AS220:BE220,AS221:BE221)),_xlpm.v*AV188*IF(ISBLANK(AS188),1,AS188)),0)</f>
        <v>0</v>
      </c>
      <c r="BC188" s="123">
        <f>IF(OR(ISBLANK(BD172),BD172=0),0,AS188*BD170*AX188/BD172)</f>
        <v>0</v>
      </c>
      <c r="BD188" s="116">
        <f>IF(OR(ISBLANK(BD172),BD172=0),0,BB188*AX188*BD170/BD172)</f>
        <v>0</v>
      </c>
      <c r="BE188" s="124" t="str">
        <f>_xlfn.LET(_xlpm.unite,SUBSTITUTE(TRIM(AW188)," (s)",""),_xlpm.val,BD188,_xlpm.estVol,COUNTIF(AY218:BE218,_xlpm.unite)+COUNTIF(AY220:BE220,_xlpm.unite)&gt;0,_xlpm.estPoids,COUNTIF(AS218:AX218,_xlpm.unite)+COUNTIF(AS220:AX220,_xlpm.unite)&gt;0,IF(_xlpm.estVol,IF(ROUND(_xlpm.val,3)&gt;=1,ROUND(_xlpm.val,3)&amp;"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88" s="1854"/>
      <c r="BH188" s="586">
        <v>7</v>
      </c>
      <c r="BI188" s="589" t="s">
        <v>513</v>
      </c>
      <c r="BJ188" s="585"/>
      <c r="BK188" s="585"/>
      <c r="BL188" s="9"/>
      <c r="BM188" s="229"/>
      <c r="BO188" s="1854"/>
      <c r="BP188" s="586">
        <v>7</v>
      </c>
      <c r="BQ188" s="589" t="s">
        <v>514</v>
      </c>
      <c r="BR188" s="585"/>
      <c r="BS188" s="585"/>
      <c r="BT188" s="9"/>
      <c r="BU188" s="229"/>
      <c r="BW188" s="1854"/>
      <c r="BX188" s="586">
        <v>7</v>
      </c>
      <c r="BY188" s="589" t="s">
        <v>515</v>
      </c>
      <c r="BZ188" s="585"/>
      <c r="CA188" s="585"/>
      <c r="CB188" s="9"/>
      <c r="CC188" s="229"/>
      <c r="CE188" s="3">
        <v>1</v>
      </c>
    </row>
    <row r="189" spans="2:83" ht="21" customHeight="1">
      <c r="B189" s="120" t="str">
        <f t="shared" si="41"/>
        <v>►</v>
      </c>
      <c r="C189" s="34" t="str">
        <f>C173</f>
        <v>N NOM DE VOTRE RECETTE | collez la--FAMILLE| Auteur &gt; VOUS</v>
      </c>
      <c r="D189" s="35">
        <f>D173</f>
        <v>1</v>
      </c>
      <c r="E189" s="34" t="str">
        <f>E173</f>
        <v>coupe</v>
      </c>
      <c r="F189" s="36" t="str">
        <f>F173</f>
        <v>Recette mère ► MILLE-FEUILLE  aux fraises des bois</v>
      </c>
      <c r="G189" s="105"/>
      <c r="H189" s="125"/>
      <c r="I189" s="107" t="str">
        <f t="shared" si="38"/>
        <v/>
      </c>
      <c r="J189" s="108"/>
      <c r="K189" s="146"/>
      <c r="L189" s="148">
        <v>1</v>
      </c>
      <c r="M189" s="111"/>
      <c r="N189" s="112">
        <f>IF(P217=0,0,(P189/P217)*O176*1000)</f>
        <v>0</v>
      </c>
      <c r="O189" s="122">
        <f>IF(P217=0, 0, (G189*L189)/(P217*O176))</f>
        <v>0</v>
      </c>
      <c r="P189" s="114">
        <f>IFERROR(_xlfn.LET(_xlpm.v,IFERROR(_xlfn.XLOOKUP(K189,G218:S218,G219:S219),_xlfn.XLOOKUP(K189,G220:S220,G221:S221)),_xlpm.v*J189*IF(ISBLANK(G189),1,G189)),0)</f>
        <v>0</v>
      </c>
      <c r="Q189" s="127">
        <f>IF(OR(ISBLANK(R172),R172=0),0,G189*R170*L189/R172)</f>
        <v>0</v>
      </c>
      <c r="R189" s="116">
        <f>IF(OR(ISBLANK(R172),R172=0),0,P189*L189*R170/R172)</f>
        <v>0</v>
      </c>
      <c r="S189" s="147" t="str">
        <f>_xlfn.LET(_xlpm.unite,SUBSTITUTE(TRIM(K189)," (s)",""),_xlpm.val,R189,_xlpm.estVol,COUNTIF(M218:S218,_xlpm.unite)+COUNTIF(M220:S220,_xlpm.unite)&gt;0,_xlpm.estPoids,COUNTIF(G218:L218,_xlpm.unite)+COUNTIF(G220:L220,_xlpm.unite)&gt;0,IF(_xlpm.estVol,IF(ROUND(_xlpm.val,3)&gt;=1,ROUND(_xlpm.val,3)&amp;"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89" s="120" t="str">
        <f t="shared" si="42"/>
        <v>►</v>
      </c>
      <c r="V189" s="34" t="str">
        <f>V173</f>
        <v>N NAME OF YOUR RECIPE | paste it — FAMILY|  Author &gt; YOU</v>
      </c>
      <c r="W189" s="35">
        <f>W173</f>
        <v>0.6</v>
      </c>
      <c r="X189" s="34" t="str">
        <f>X173</f>
        <v>kg</v>
      </c>
      <c r="Y189" s="36" t="str">
        <f>Y173</f>
        <v>Master recipe ► Guinea fowl ballotine</v>
      </c>
      <c r="Z189" s="105"/>
      <c r="AA189" s="125"/>
      <c r="AB189" s="107" t="str">
        <f t="shared" si="39"/>
        <v/>
      </c>
      <c r="AC189" s="108"/>
      <c r="AD189" s="146"/>
      <c r="AE189" s="148">
        <v>1</v>
      </c>
      <c r="AF189" s="111"/>
      <c r="AG189" s="112">
        <f>IF(AI217=0,0,(AI189/AI217)*AH176*1000)</f>
        <v>0</v>
      </c>
      <c r="AH189" s="122">
        <f>IF(AI217=0, 0, (Z189*AE189)/(AI217*AH176))</f>
        <v>0</v>
      </c>
      <c r="AI189" s="114">
        <f>IFERROR(_xlfn.LET(_xlpm.v,IFERROR(_xlfn.XLOOKUP(AD189,Z218:AL218,Z219:AL219),_xlfn.XLOOKUP(AD189,Z220:AL220,Z221:AL221)),_xlpm.v*AC189*IF(ISBLANK(Z189),1,Z189)),0)</f>
        <v>0</v>
      </c>
      <c r="AJ189" s="127">
        <f>IF(OR(ISBLANK(AK172),AK172=0),0,Z189*AK170*AE189/AK172)</f>
        <v>0</v>
      </c>
      <c r="AK189" s="116">
        <f>IF(OR(ISBLANK(AK172),AK172=0),0,AI189*AE189*AK170/AK172)</f>
        <v>0</v>
      </c>
      <c r="AL189" s="147" t="str">
        <f>_xlfn.LET(_xlpm.unite,SUBSTITUTE(TRIM(AD189)," (s)",""),_xlpm.val,AK189,_xlpm.estVol,COUNTIF(AF218:AL218,_xlpm.unite)+COUNTIF(AF220:AL220,_xlpm.unite)&gt;0,_xlpm.estPoids,COUNTIF(Z218:AE218,_xlpm.unite)+COUNTIF(Z220:AE220,_xlpm.unite)&gt;0,IF(_xlpm.estVol,IF(ROUND(_xlpm.val,3)&gt;=1,ROUND(_xlpm.val,3)&amp;"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89" s="120" t="str">
        <f t="shared" si="43"/>
        <v>►</v>
      </c>
      <c r="AO189" s="34" t="str">
        <f>AO173</f>
        <v>N NOMBRE DE SU RECETA | pegue esto — FAMILIA| Autor &gt; USTED</v>
      </c>
      <c r="AP189" s="35">
        <f>AP173</f>
        <v>0.6</v>
      </c>
      <c r="AQ189" s="34" t="str">
        <f>AQ173</f>
        <v>kg</v>
      </c>
      <c r="AR189" s="36" t="str">
        <f>AR173</f>
        <v>Receta madre ► Ballotina de pintada</v>
      </c>
      <c r="AS189" s="105"/>
      <c r="AT189" s="125"/>
      <c r="AU189" s="107" t="str">
        <f t="shared" si="40"/>
        <v/>
      </c>
      <c r="AV189" s="108"/>
      <c r="AW189" s="146"/>
      <c r="AX189" s="148">
        <v>1</v>
      </c>
      <c r="AY189" s="111"/>
      <c r="AZ189" s="112">
        <f>IF(BB217=0,0,(BB189/BB217)*BA176*1000)</f>
        <v>0</v>
      </c>
      <c r="BA189" s="122">
        <f>IF(BB217=0, 0, (AS189*AX189)/(BB217*BA176))</f>
        <v>0</v>
      </c>
      <c r="BB189" s="114">
        <f>IFERROR(_xlfn.LET(_xlpm.v,IFERROR(_xlfn.XLOOKUP(AW189,AS218:BE218,AS219:BE219),_xlfn.XLOOKUP(AW189,AS220:BE220,AS221:BE221)),_xlpm.v*AV189*IF(ISBLANK(AS189),1,AS189)),0)</f>
        <v>0</v>
      </c>
      <c r="BC189" s="127">
        <f>IF(OR(ISBLANK(BD172),BD172=0),0,AS189*BD170*AX189/BD172)</f>
        <v>0</v>
      </c>
      <c r="BD189" s="116">
        <f>IF(OR(ISBLANK(BD172),BD172=0),0,BB189*AX189*BD170/BD172)</f>
        <v>0</v>
      </c>
      <c r="BE189" s="147" t="str">
        <f>_xlfn.LET(_xlpm.unite,SUBSTITUTE(TRIM(AW189)," (s)",""),_xlpm.val,BD189,_xlpm.estVol,COUNTIF(AY218:BE218,_xlpm.unite)+COUNTIF(AY220:BE220,_xlpm.unite)&gt;0,_xlpm.estPoids,COUNTIF(AS218:AX218,_xlpm.unite)+COUNTIF(AS220:AX220,_xlpm.unite)&gt;0,IF(_xlpm.estVol,IF(ROUND(_xlpm.val,3)&gt;=1,ROUND(_xlpm.val,3)&amp;"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89" s="1854"/>
      <c r="BH189" s="590" t="s">
        <v>539</v>
      </c>
      <c r="BI189" s="590"/>
      <c r="BJ189" s="590"/>
      <c r="BK189" s="590"/>
      <c r="BL189" s="9"/>
      <c r="BM189" s="229"/>
      <c r="BO189" s="1854"/>
      <c r="BP189" s="590" t="s">
        <v>540</v>
      </c>
      <c r="BQ189" s="590"/>
      <c r="BR189" s="590"/>
      <c r="BS189" s="590"/>
      <c r="BT189" s="9"/>
      <c r="BU189" s="229"/>
      <c r="BW189" s="1854"/>
      <c r="BX189" s="590" t="s">
        <v>541</v>
      </c>
      <c r="BY189" s="590"/>
      <c r="BZ189" s="590"/>
      <c r="CA189" s="590"/>
      <c r="CB189" s="9"/>
      <c r="CC189" s="229"/>
      <c r="CE189" s="3">
        <v>1</v>
      </c>
    </row>
    <row r="190" spans="2:83" ht="21" customHeight="1">
      <c r="B190" s="120" t="str">
        <f t="shared" si="41"/>
        <v>►</v>
      </c>
      <c r="C190" s="34" t="str">
        <f>C173</f>
        <v>N NOM DE VOTRE RECETTE | collez la--FAMILLE| Auteur &gt; VOUS</v>
      </c>
      <c r="D190" s="35">
        <f>D173</f>
        <v>1</v>
      </c>
      <c r="E190" s="34" t="str">
        <f>E173</f>
        <v>coupe</v>
      </c>
      <c r="F190" s="36" t="str">
        <f>F173</f>
        <v>Recette mère ► MILLE-FEUILLE  aux fraises des bois</v>
      </c>
      <c r="G190" s="105"/>
      <c r="H190" s="125"/>
      <c r="I190" s="107" t="str">
        <f t="shared" si="38"/>
        <v/>
      </c>
      <c r="J190" s="108"/>
      <c r="K190" s="146"/>
      <c r="L190" s="148">
        <v>1</v>
      </c>
      <c r="M190" s="111"/>
      <c r="N190" s="112">
        <f>IF(P217=0,0,(P190/P217)*O176*1000)</f>
        <v>0</v>
      </c>
      <c r="O190" s="122">
        <f>IF(P217=0, 0, (G190*L190)/(P217*O176))</f>
        <v>0</v>
      </c>
      <c r="P190" s="114">
        <f>IFERROR(_xlfn.LET(_xlpm.v,IFERROR(_xlfn.XLOOKUP(K190,G218:S218,G219:S219),_xlfn.XLOOKUP(K190,G220:S220,G221:S221)),_xlpm.v*J190*IF(ISBLANK(G190),1,G190)),0)</f>
        <v>0</v>
      </c>
      <c r="Q190" s="123">
        <f>IF(OR(ISBLANK(R172),R172=0),0,G190*R170*L190/R172)</f>
        <v>0</v>
      </c>
      <c r="R190" s="116">
        <f>IF(OR(ISBLANK(R172),R172=0),0,P190*L190*R170/R172)</f>
        <v>0</v>
      </c>
      <c r="S190" s="124" t="str">
        <f>_xlfn.LET(_xlpm.unite,SUBSTITUTE(TRIM(K190)," (s)",""),_xlpm.val,R190,_xlpm.estVol,COUNTIF(M218:S218,_xlpm.unite)+COUNTIF(M220:S220,_xlpm.unite)&gt;0,_xlpm.estPoids,COUNTIF(G218:L218,_xlpm.unite)+COUNTIF(G220:L220,_xlpm.unite)&gt;0,IF(_xlpm.estVol,IF(ROUND(_xlpm.val,3)&gt;=1,ROUND(_xlpm.val,3)&amp;"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90" s="120" t="str">
        <f t="shared" si="42"/>
        <v>►</v>
      </c>
      <c r="V190" s="34" t="str">
        <f>V173</f>
        <v>N NAME OF YOUR RECIPE | paste it — FAMILY|  Author &gt; YOU</v>
      </c>
      <c r="W190" s="35">
        <f>W173</f>
        <v>0.6</v>
      </c>
      <c r="X190" s="34" t="str">
        <f>X173</f>
        <v>kg</v>
      </c>
      <c r="Y190" s="36" t="str">
        <f>Y173</f>
        <v>Master recipe ► Guinea fowl ballotine</v>
      </c>
      <c r="Z190" s="105"/>
      <c r="AA190" s="125"/>
      <c r="AB190" s="107" t="str">
        <f t="shared" si="39"/>
        <v/>
      </c>
      <c r="AC190" s="108"/>
      <c r="AD190" s="146"/>
      <c r="AE190" s="148">
        <v>1</v>
      </c>
      <c r="AF190" s="111"/>
      <c r="AG190" s="112">
        <f>IF(AI217=0,0,(AI190/AI217)*AH176*1000)</f>
        <v>0</v>
      </c>
      <c r="AH190" s="122">
        <f>IF(AI217=0, 0, (Z190*AE190)/(AI217*AH176))</f>
        <v>0</v>
      </c>
      <c r="AI190" s="114">
        <f>IFERROR(_xlfn.LET(_xlpm.v,IFERROR(_xlfn.XLOOKUP(AD190,Z218:AL218,Z219:AL219),_xlfn.XLOOKUP(AD190,Z220:AL220,Z221:AL221)),_xlpm.v*AC190*IF(ISBLANK(Z190),1,Z190)),0)</f>
        <v>0</v>
      </c>
      <c r="AJ190" s="123">
        <f>IF(OR(ISBLANK(AK172),AK172=0),0,Z190*AK170*AE190/AK172)</f>
        <v>0</v>
      </c>
      <c r="AK190" s="116">
        <f>IF(OR(ISBLANK(AK172),AK172=0),0,AI190*AE190*AK170/AK172)</f>
        <v>0</v>
      </c>
      <c r="AL190" s="124" t="str">
        <f>_xlfn.LET(_xlpm.unite,SUBSTITUTE(TRIM(AD190)," (s)",""),_xlpm.val,AK190,_xlpm.estVol,COUNTIF(AF218:AL218,_xlpm.unite)+COUNTIF(AF220:AL220,_xlpm.unite)&gt;0,_xlpm.estPoids,COUNTIF(Z218:AE218,_xlpm.unite)+COUNTIF(Z220:AE220,_xlpm.unite)&gt;0,IF(_xlpm.estVol,IF(ROUND(_xlpm.val,3)&gt;=1,ROUND(_xlpm.val,3)&amp;"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90" s="120" t="str">
        <f t="shared" si="43"/>
        <v>►</v>
      </c>
      <c r="AO190" s="34" t="str">
        <f>AO173</f>
        <v>N NOMBRE DE SU RECETA | pegue esto — FAMILIA| Autor &gt; USTED</v>
      </c>
      <c r="AP190" s="35">
        <f>AP173</f>
        <v>0.6</v>
      </c>
      <c r="AQ190" s="34" t="str">
        <f>AQ173</f>
        <v>kg</v>
      </c>
      <c r="AR190" s="36" t="str">
        <f>AR173</f>
        <v>Receta madre ► Ballotina de pintada</v>
      </c>
      <c r="AS190" s="105"/>
      <c r="AT190" s="125"/>
      <c r="AU190" s="107" t="str">
        <f t="shared" si="40"/>
        <v/>
      </c>
      <c r="AV190" s="108"/>
      <c r="AW190" s="146"/>
      <c r="AX190" s="148">
        <v>1</v>
      </c>
      <c r="AY190" s="111"/>
      <c r="AZ190" s="112">
        <f>IF(BB217=0,0,(BB190/BB217)*BA176*1000)</f>
        <v>0</v>
      </c>
      <c r="BA190" s="122">
        <f>IF(BB217=0, 0, (AS190*AX190)/(BB217*BA176))</f>
        <v>0</v>
      </c>
      <c r="BB190" s="114">
        <f>IFERROR(_xlfn.LET(_xlpm.v,IFERROR(_xlfn.XLOOKUP(AW190,AS218:BE218,AS219:BE219),_xlfn.XLOOKUP(AW190,AS220:BE220,AS221:BE221)),_xlpm.v*AV190*IF(ISBLANK(AS190),1,AS190)),0)</f>
        <v>0</v>
      </c>
      <c r="BC190" s="123">
        <f>IF(OR(ISBLANK(BD172),BD172=0),0,AS190*BD170*AX190/BD172)</f>
        <v>0</v>
      </c>
      <c r="BD190" s="116">
        <f>IF(OR(ISBLANK(BD172),BD172=0),0,BB190*AX190*BD170/BD172)</f>
        <v>0</v>
      </c>
      <c r="BE190" s="124" t="str">
        <f>_xlfn.LET(_xlpm.unite,SUBSTITUTE(TRIM(AW190)," (s)",""),_xlpm.val,BD190,_xlpm.estVol,COUNTIF(AY218:BE218,_xlpm.unite)+COUNTIF(AY220:BE220,_xlpm.unite)&gt;0,_xlpm.estPoids,COUNTIF(AS218:AX218,_xlpm.unite)+COUNTIF(AS220:AX220,_xlpm.unite)&gt;0,IF(_xlpm.estVol,IF(ROUND(_xlpm.val,3)&gt;=1,ROUND(_xlpm.val,3)&amp;"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90" s="575"/>
      <c r="BH190" s="590"/>
      <c r="BI190" s="590"/>
      <c r="BJ190" s="590"/>
      <c r="BK190" s="590"/>
      <c r="BL190" s="9"/>
      <c r="BM190" s="229"/>
      <c r="BO190" s="575"/>
      <c r="BP190" s="590"/>
      <c r="BQ190" s="590"/>
      <c r="BR190" s="590"/>
      <c r="BS190" s="590"/>
      <c r="BT190" s="9"/>
      <c r="BU190" s="229"/>
      <c r="BW190" s="575"/>
      <c r="BX190" s="590"/>
      <c r="BY190" s="590"/>
      <c r="BZ190" s="590"/>
      <c r="CA190" s="590"/>
      <c r="CB190" s="9"/>
      <c r="CC190" s="229"/>
      <c r="CE190" s="3">
        <v>1</v>
      </c>
    </row>
    <row r="191" spans="2:83" ht="21" customHeight="1">
      <c r="B191" s="120" t="str">
        <f t="shared" si="41"/>
        <v>►</v>
      </c>
      <c r="C191" s="34" t="str">
        <f>C173</f>
        <v>N NOM DE VOTRE RECETTE | collez la--FAMILLE| Auteur &gt; VOUS</v>
      </c>
      <c r="D191" s="35">
        <f>D173</f>
        <v>1</v>
      </c>
      <c r="E191" s="34" t="str">
        <f>E173</f>
        <v>coupe</v>
      </c>
      <c r="F191" s="36" t="str">
        <f>F173</f>
        <v>Recette mère ► MILLE-FEUILLE  aux fraises des bois</v>
      </c>
      <c r="G191" s="105"/>
      <c r="H191" s="125"/>
      <c r="I191" s="107" t="str">
        <f t="shared" si="38"/>
        <v/>
      </c>
      <c r="J191" s="108"/>
      <c r="K191" s="146"/>
      <c r="L191" s="148">
        <v>1</v>
      </c>
      <c r="M191" s="111"/>
      <c r="N191" s="112">
        <f>IF(P217=0,0,(P191/P217)*O176*1000)</f>
        <v>0</v>
      </c>
      <c r="O191" s="122">
        <f>IF(P217=0, 0, (G191*L191)/(P217*O176))</f>
        <v>0</v>
      </c>
      <c r="P191" s="114">
        <f>IFERROR(_xlfn.LET(_xlpm.v,IFERROR(_xlfn.XLOOKUP(K191,G218:S218,G219:S219),_xlfn.XLOOKUP(K191,G220:S220,G221:S221)),_xlpm.v*J191*IF(ISBLANK(G191),1,G191)),0)</f>
        <v>0</v>
      </c>
      <c r="Q191" s="127">
        <f>IF(OR(ISBLANK(R172),R172=0),0,G191*R170*L191/R172)</f>
        <v>0</v>
      </c>
      <c r="R191" s="116">
        <f>IF(OR(ISBLANK(R172),R172=0),0,P191*L191*R170/R172)</f>
        <v>0</v>
      </c>
      <c r="S191" s="147" t="str">
        <f>_xlfn.LET(_xlpm.unite,SUBSTITUTE(TRIM(K191)," (s)",""),_xlpm.val,R191,_xlpm.estVol,COUNTIF(M218:S218,_xlpm.unite)+COUNTIF(M220:S220,_xlpm.unite)&gt;0,_xlpm.estPoids,COUNTIF(G218:L218,_xlpm.unite)+COUNTIF(G220:L220,_xlpm.unite)&gt;0,IF(_xlpm.estVol,IF(ROUND(_xlpm.val,3)&gt;=1,ROUND(_xlpm.val,3)&amp;"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91" s="120" t="str">
        <f t="shared" si="42"/>
        <v>►</v>
      </c>
      <c r="V191" s="34" t="str">
        <f>V173</f>
        <v>N NAME OF YOUR RECIPE | paste it — FAMILY|  Author &gt; YOU</v>
      </c>
      <c r="W191" s="35">
        <f>W173</f>
        <v>0.6</v>
      </c>
      <c r="X191" s="34" t="str">
        <f>X173</f>
        <v>kg</v>
      </c>
      <c r="Y191" s="36" t="str">
        <f>Y173</f>
        <v>Master recipe ► Guinea fowl ballotine</v>
      </c>
      <c r="Z191" s="105"/>
      <c r="AA191" s="125"/>
      <c r="AB191" s="107" t="str">
        <f t="shared" si="39"/>
        <v/>
      </c>
      <c r="AC191" s="108"/>
      <c r="AD191" s="146"/>
      <c r="AE191" s="148">
        <v>1</v>
      </c>
      <c r="AF191" s="111"/>
      <c r="AG191" s="112">
        <f>IF(AI217=0,0,(AI191/AI217)*AH176*1000)</f>
        <v>0</v>
      </c>
      <c r="AH191" s="122">
        <f>IF(AI217=0, 0, (Z191*AE191)/(AI217*AH176))</f>
        <v>0</v>
      </c>
      <c r="AI191" s="114">
        <f>IFERROR(_xlfn.LET(_xlpm.v,IFERROR(_xlfn.XLOOKUP(AD191,Z218:AL218,Z219:AL219),_xlfn.XLOOKUP(AD191,Z220:AL220,Z221:AL221)),_xlpm.v*AC191*IF(ISBLANK(Z191),1,Z191)),0)</f>
        <v>0</v>
      </c>
      <c r="AJ191" s="127">
        <f>IF(OR(ISBLANK(AK172),AK172=0),0,Z191*AK170*AE191/AK172)</f>
        <v>0</v>
      </c>
      <c r="AK191" s="116">
        <f>IF(OR(ISBLANK(AK172),AK172=0),0,AI191*AE191*AK170/AK172)</f>
        <v>0</v>
      </c>
      <c r="AL191" s="147" t="str">
        <f>_xlfn.LET(_xlpm.unite,SUBSTITUTE(TRIM(AD191)," (s)",""),_xlpm.val,AK191,_xlpm.estVol,COUNTIF(AF218:AL218,_xlpm.unite)+COUNTIF(AF220:AL220,_xlpm.unite)&gt;0,_xlpm.estPoids,COUNTIF(Z218:AE218,_xlpm.unite)+COUNTIF(Z220:AE220,_xlpm.unite)&gt;0,IF(_xlpm.estVol,IF(ROUND(_xlpm.val,3)&gt;=1,ROUND(_xlpm.val,3)&amp;"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91" s="120" t="str">
        <f t="shared" si="43"/>
        <v>►</v>
      </c>
      <c r="AO191" s="34" t="str">
        <f>AO173</f>
        <v>N NOMBRE DE SU RECETA | pegue esto — FAMILIA| Autor &gt; USTED</v>
      </c>
      <c r="AP191" s="35">
        <f>AP173</f>
        <v>0.6</v>
      </c>
      <c r="AQ191" s="34" t="str">
        <f>AQ173</f>
        <v>kg</v>
      </c>
      <c r="AR191" s="36" t="str">
        <f>AR173</f>
        <v>Receta madre ► Ballotina de pintada</v>
      </c>
      <c r="AS191" s="105"/>
      <c r="AT191" s="125"/>
      <c r="AU191" s="107" t="str">
        <f t="shared" si="40"/>
        <v/>
      </c>
      <c r="AV191" s="108"/>
      <c r="AW191" s="146"/>
      <c r="AX191" s="148">
        <v>1</v>
      </c>
      <c r="AY191" s="111"/>
      <c r="AZ191" s="112">
        <f>IF(BB217=0,0,(BB191/BB217)*BA176*1000)</f>
        <v>0</v>
      </c>
      <c r="BA191" s="122">
        <f>IF(BB217=0, 0, (AS191*AX191)/(BB217*BA176))</f>
        <v>0</v>
      </c>
      <c r="BB191" s="114">
        <f>IFERROR(_xlfn.LET(_xlpm.v,IFERROR(_xlfn.XLOOKUP(AW191,AS218:BE218,AS219:BE219),_xlfn.XLOOKUP(AW191,AS220:BE220,AS221:BE221)),_xlpm.v*AV191*IF(ISBLANK(AS191),1,AS191)),0)</f>
        <v>0</v>
      </c>
      <c r="BC191" s="127">
        <f>IF(OR(ISBLANK(BD172),BD172=0),0,AS191*BD170*AX191/BD172)</f>
        <v>0</v>
      </c>
      <c r="BD191" s="116">
        <f>IF(OR(ISBLANK(BD172),BD172=0),0,BB191*AX191*BD170/BD172)</f>
        <v>0</v>
      </c>
      <c r="BE191" s="147" t="str">
        <f>_xlfn.LET(_xlpm.unite,SUBSTITUTE(TRIM(AW191)," (s)",""),_xlpm.val,BD191,_xlpm.estVol,COUNTIF(AY218:BE218,_xlpm.unite)+COUNTIF(AY220:BE220,_xlpm.unite)&gt;0,_xlpm.estPoids,COUNTIF(AS218:AX218,_xlpm.unite)+COUNTIF(AS220:AX220,_xlpm.unite)&gt;0,IF(_xlpm.estVol,IF(ROUND(_xlpm.val,3)&gt;=1,ROUND(_xlpm.val,3)&amp;"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91" s="180"/>
      <c r="BH191" s="181"/>
      <c r="BI191" s="182"/>
      <c r="BJ191" s="181"/>
      <c r="BK191" s="181"/>
      <c r="BL191" s="181"/>
      <c r="BM191" s="183"/>
      <c r="BO191" s="180"/>
      <c r="BP191" s="181"/>
      <c r="BQ191" s="182"/>
      <c r="BR191" s="181"/>
      <c r="BS191" s="181"/>
      <c r="BT191" s="181"/>
      <c r="BU191" s="183"/>
      <c r="BW191" s="180"/>
      <c r="BX191" s="181"/>
      <c r="BY191" s="182"/>
      <c r="BZ191" s="181"/>
      <c r="CA191" s="181"/>
      <c r="CB191" s="181"/>
      <c r="CC191" s="183"/>
      <c r="CE191" s="3">
        <v>1</v>
      </c>
    </row>
    <row r="192" spans="2:83" ht="21" customHeight="1">
      <c r="B192" s="120" t="str">
        <f t="shared" si="41"/>
        <v>►</v>
      </c>
      <c r="C192" s="34" t="str">
        <f>C173</f>
        <v>N NOM DE VOTRE RECETTE | collez la--FAMILLE| Auteur &gt; VOUS</v>
      </c>
      <c r="D192" s="35">
        <f>D173</f>
        <v>1</v>
      </c>
      <c r="E192" s="34" t="str">
        <f>E173</f>
        <v>coupe</v>
      </c>
      <c r="F192" s="36" t="str">
        <f>F173</f>
        <v>Recette mère ► MILLE-FEUILLE  aux fraises des bois</v>
      </c>
      <c r="G192" s="105"/>
      <c r="H192" s="125"/>
      <c r="I192" s="107" t="str">
        <f t="shared" si="38"/>
        <v/>
      </c>
      <c r="J192" s="108"/>
      <c r="K192" s="146"/>
      <c r="L192" s="148">
        <v>1</v>
      </c>
      <c r="M192" s="111"/>
      <c r="N192" s="112">
        <f>IF(P217=0,0,(P192/P217)*O176*1000)</f>
        <v>0</v>
      </c>
      <c r="O192" s="122">
        <f>IF(P217=0, 0, (G192*L192)/(P217*O176))</f>
        <v>0</v>
      </c>
      <c r="P192" s="114">
        <f>IFERROR(_xlfn.LET(_xlpm.v,IFERROR(_xlfn.XLOOKUP(K192,G218:S218,G219:S219),_xlfn.XLOOKUP(K192,G220:S220,G221:S221)),_xlpm.v*J192*IF(ISBLANK(G192),1,G192)),0)</f>
        <v>0</v>
      </c>
      <c r="Q192" s="123">
        <f>IF(OR(ISBLANK(R172),R172=0),0,G192*R170*L192/R172)</f>
        <v>0</v>
      </c>
      <c r="R192" s="116">
        <f>IF(OR(ISBLANK(R172),R172=0),0,P192*L192*R170/R172)</f>
        <v>0</v>
      </c>
      <c r="S192" s="124" t="str">
        <f>_xlfn.LET(_xlpm.unite,SUBSTITUTE(TRIM(K192)," (s)",""),_xlpm.val,R192,_xlpm.estVol,COUNTIF(M218:S218,_xlpm.unite)+COUNTIF(M220:S220,_xlpm.unite)&gt;0,_xlpm.estPoids,COUNTIF(G218:L218,_xlpm.unite)+COUNTIF(G220:L220,_xlpm.unite)&gt;0,IF(_xlpm.estVol,IF(ROUND(_xlpm.val,3)&gt;=1,ROUND(_xlpm.val,3)&amp;"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92" s="120" t="str">
        <f t="shared" si="42"/>
        <v>►</v>
      </c>
      <c r="V192" s="34" t="str">
        <f>V173</f>
        <v>N NAME OF YOUR RECIPE | paste it — FAMILY|  Author &gt; YOU</v>
      </c>
      <c r="W192" s="35">
        <f>W173</f>
        <v>0.6</v>
      </c>
      <c r="X192" s="34" t="str">
        <f>X173</f>
        <v>kg</v>
      </c>
      <c r="Y192" s="36" t="str">
        <f>Y173</f>
        <v>Master recipe ► Guinea fowl ballotine</v>
      </c>
      <c r="Z192" s="105"/>
      <c r="AA192" s="125"/>
      <c r="AB192" s="107" t="str">
        <f t="shared" si="39"/>
        <v/>
      </c>
      <c r="AC192" s="108"/>
      <c r="AD192" s="146"/>
      <c r="AE192" s="148">
        <v>1</v>
      </c>
      <c r="AF192" s="111"/>
      <c r="AG192" s="112">
        <f>IF(AI217=0,0,(AI192/AI217)*AH176*1000)</f>
        <v>0</v>
      </c>
      <c r="AH192" s="122">
        <f>IF(AI217=0, 0, (Z192*AE192)/(AI217*AH176))</f>
        <v>0</v>
      </c>
      <c r="AI192" s="114">
        <f>IFERROR(_xlfn.LET(_xlpm.v,IFERROR(_xlfn.XLOOKUP(AD192,Z218:AL218,Z219:AL219),_xlfn.XLOOKUP(AD192,Z220:AL220,Z221:AL221)),_xlpm.v*AC192*IF(ISBLANK(Z192),1,Z192)),0)</f>
        <v>0</v>
      </c>
      <c r="AJ192" s="123">
        <f>IF(OR(ISBLANK(AK172),AK172=0),0,Z192*AK170*AE192/AK172)</f>
        <v>0</v>
      </c>
      <c r="AK192" s="116">
        <f>IF(OR(ISBLANK(AK172),AK172=0),0,AI192*AE192*AK170/AK172)</f>
        <v>0</v>
      </c>
      <c r="AL192" s="124" t="str">
        <f>_xlfn.LET(_xlpm.unite,SUBSTITUTE(TRIM(AD192)," (s)",""),_xlpm.val,AK192,_xlpm.estVol,COUNTIF(AF218:AL218,_xlpm.unite)+COUNTIF(AF220:AL220,_xlpm.unite)&gt;0,_xlpm.estPoids,COUNTIF(Z218:AE218,_xlpm.unite)+COUNTIF(Z220:AE220,_xlpm.unite)&gt;0,IF(_xlpm.estVol,IF(ROUND(_xlpm.val,3)&gt;=1,ROUND(_xlpm.val,3)&amp;"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92" s="120" t="str">
        <f t="shared" si="43"/>
        <v>►</v>
      </c>
      <c r="AO192" s="34" t="str">
        <f>AO173</f>
        <v>N NOMBRE DE SU RECETA | pegue esto — FAMILIA| Autor &gt; USTED</v>
      </c>
      <c r="AP192" s="35">
        <f>AP173</f>
        <v>0.6</v>
      </c>
      <c r="AQ192" s="34" t="str">
        <f>AQ173</f>
        <v>kg</v>
      </c>
      <c r="AR192" s="36" t="str">
        <f>AR173</f>
        <v>Receta madre ► Ballotina de pintada</v>
      </c>
      <c r="AS192" s="105"/>
      <c r="AT192" s="125"/>
      <c r="AU192" s="107" t="str">
        <f t="shared" si="40"/>
        <v/>
      </c>
      <c r="AV192" s="108"/>
      <c r="AW192" s="146"/>
      <c r="AX192" s="148">
        <v>1</v>
      </c>
      <c r="AY192" s="111"/>
      <c r="AZ192" s="112">
        <f>IF(BB217=0,0,(BB192/BB217)*BA176*1000)</f>
        <v>0</v>
      </c>
      <c r="BA192" s="122">
        <f>IF(BB217=0, 0, (AS192*AX192)/(BB217*BA176))</f>
        <v>0</v>
      </c>
      <c r="BB192" s="114">
        <f>IFERROR(_xlfn.LET(_xlpm.v,IFERROR(_xlfn.XLOOKUP(AW192,AS218:BE218,AS219:BE219),_xlfn.XLOOKUP(AW192,AS220:BE220,AS221:BE221)),_xlpm.v*AV192*IF(ISBLANK(AS192),1,AS192)),0)</f>
        <v>0</v>
      </c>
      <c r="BC192" s="123">
        <f>IF(OR(ISBLANK(BD172),BD172=0),0,AS192*BD170*AX192/BD172)</f>
        <v>0</v>
      </c>
      <c r="BD192" s="116">
        <f>IF(OR(ISBLANK(BD172),BD172=0),0,BB192*AX192*BD170/BD172)</f>
        <v>0</v>
      </c>
      <c r="BE192" s="124" t="str">
        <f>_xlfn.LET(_xlpm.unite,SUBSTITUTE(TRIM(AW192)," (s)",""),_xlpm.val,BD192,_xlpm.estVol,COUNTIF(AY218:BE218,_xlpm.unite)+COUNTIF(AY220:BE220,_xlpm.unite)&gt;0,_xlpm.estPoids,COUNTIF(AS218:AX218,_xlpm.unite)+COUNTIF(AS220:AX220,_xlpm.unite)&gt;0,IF(_xlpm.estVol,IF(ROUND(_xlpm.val,3)&gt;=1,ROUND(_xlpm.val,3)&amp;"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92" s="1846" t="s">
        <v>546</v>
      </c>
      <c r="BH192" s="1847"/>
      <c r="BI192" s="1847"/>
      <c r="BJ192" s="1847"/>
      <c r="BK192" s="1847"/>
      <c r="BL192" s="1847"/>
      <c r="BM192" s="1848"/>
      <c r="BO192" s="1846" t="s">
        <v>547</v>
      </c>
      <c r="BP192" s="1847"/>
      <c r="BQ192" s="1847"/>
      <c r="BR192" s="1847"/>
      <c r="BS192" s="1847"/>
      <c r="BT192" s="1847"/>
      <c r="BU192" s="1848"/>
      <c r="BW192" s="1846" t="s">
        <v>548</v>
      </c>
      <c r="BX192" s="1847"/>
      <c r="BY192" s="1847"/>
      <c r="BZ192" s="1847"/>
      <c r="CA192" s="1847"/>
      <c r="CB192" s="1847"/>
      <c r="CC192" s="1848"/>
      <c r="CE192" s="3">
        <v>1</v>
      </c>
    </row>
    <row r="193" spans="2:83" ht="21" customHeight="1">
      <c r="B193" s="120" t="str">
        <f t="shared" si="41"/>
        <v>►</v>
      </c>
      <c r="C193" s="34" t="str">
        <f>C173</f>
        <v>N NOM DE VOTRE RECETTE | collez la--FAMILLE| Auteur &gt; VOUS</v>
      </c>
      <c r="D193" s="35">
        <f>D173</f>
        <v>1</v>
      </c>
      <c r="E193" s="34" t="str">
        <f>E173</f>
        <v>coupe</v>
      </c>
      <c r="F193" s="36" t="str">
        <f>F173</f>
        <v>Recette mère ► MILLE-FEUILLE  aux fraises des bois</v>
      </c>
      <c r="G193" s="105"/>
      <c r="H193" s="125"/>
      <c r="I193" s="107" t="str">
        <f t="shared" si="38"/>
        <v/>
      </c>
      <c r="J193" s="108"/>
      <c r="K193" s="146"/>
      <c r="L193" s="148">
        <v>1</v>
      </c>
      <c r="M193" s="111"/>
      <c r="N193" s="112">
        <f>IF(P217=0,0,(P193/P217)*O176*1000)</f>
        <v>0</v>
      </c>
      <c r="O193" s="122">
        <f>IF(P217=0, 0, (G193*L193)/(P217*O176))</f>
        <v>0</v>
      </c>
      <c r="P193" s="114">
        <f>IFERROR(_xlfn.LET(_xlpm.v,IFERROR(_xlfn.XLOOKUP(K193,G218:S218,G219:S219),_xlfn.XLOOKUP(K193,G220:S220,G221:S221)),_xlpm.v*J193*IF(ISBLANK(G193),1,G193)),0)</f>
        <v>0</v>
      </c>
      <c r="Q193" s="127">
        <f>IF(OR(ISBLANK(R172),R172=0),0,G193*R170*L193/R172)</f>
        <v>0</v>
      </c>
      <c r="R193" s="116">
        <f>IF(OR(ISBLANK(R172),R172=0),0,P193*L193*R170/R172)</f>
        <v>0</v>
      </c>
      <c r="S193" s="147" t="str">
        <f>_xlfn.LET(_xlpm.unite,SUBSTITUTE(TRIM(K193)," (s)",""),_xlpm.val,R193,_xlpm.estVol,COUNTIF(M218:S218,_xlpm.unite)+COUNTIF(M220:S220,_xlpm.unite)&gt;0,_xlpm.estPoids,COUNTIF(G218:L218,_xlpm.unite)+COUNTIF(G220:L220,_xlpm.unite)&gt;0,IF(_xlpm.estVol,IF(ROUND(_xlpm.val,3)&gt;=1,ROUND(_xlpm.val,3)&amp;"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93" s="120" t="str">
        <f t="shared" si="42"/>
        <v>►</v>
      </c>
      <c r="V193" s="34" t="str">
        <f>V173</f>
        <v>N NAME OF YOUR RECIPE | paste it — FAMILY|  Author &gt; YOU</v>
      </c>
      <c r="W193" s="35">
        <f>W173</f>
        <v>0.6</v>
      </c>
      <c r="X193" s="34" t="str">
        <f>X173</f>
        <v>kg</v>
      </c>
      <c r="Y193" s="36" t="str">
        <f>Y173</f>
        <v>Master recipe ► Guinea fowl ballotine</v>
      </c>
      <c r="Z193" s="105"/>
      <c r="AA193" s="125"/>
      <c r="AB193" s="107" t="str">
        <f t="shared" si="39"/>
        <v/>
      </c>
      <c r="AC193" s="108"/>
      <c r="AD193" s="146"/>
      <c r="AE193" s="148">
        <v>1</v>
      </c>
      <c r="AF193" s="111"/>
      <c r="AG193" s="112">
        <f>IF(AI217=0,0,(AI193/AI217)*AH176*1000)</f>
        <v>0</v>
      </c>
      <c r="AH193" s="122">
        <f>IF(AI217=0, 0, (Z193*AE193)/(AI217*AH176))</f>
        <v>0</v>
      </c>
      <c r="AI193" s="114">
        <f>IFERROR(_xlfn.LET(_xlpm.v,IFERROR(_xlfn.XLOOKUP(AD193,Z218:AL218,Z219:AL219),_xlfn.XLOOKUP(AD193,Z220:AL220,Z221:AL221)),_xlpm.v*AC193*IF(ISBLANK(Z193),1,Z193)),0)</f>
        <v>0</v>
      </c>
      <c r="AJ193" s="127">
        <f>IF(OR(ISBLANK(AK172),AK172=0),0,Z193*AK170*AE193/AK172)</f>
        <v>0</v>
      </c>
      <c r="AK193" s="116">
        <f>IF(OR(ISBLANK(AK172),AK172=0),0,AI193*AE193*AK170/AK172)</f>
        <v>0</v>
      </c>
      <c r="AL193" s="147" t="str">
        <f>_xlfn.LET(_xlpm.unite,SUBSTITUTE(TRIM(AD193)," (s)",""),_xlpm.val,AK193,_xlpm.estVol,COUNTIF(AF218:AL218,_xlpm.unite)+COUNTIF(AF220:AL220,_xlpm.unite)&gt;0,_xlpm.estPoids,COUNTIF(Z218:AE218,_xlpm.unite)+COUNTIF(Z220:AE220,_xlpm.unite)&gt;0,IF(_xlpm.estVol,IF(ROUND(_xlpm.val,3)&gt;=1,ROUND(_xlpm.val,3)&amp;"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93" s="120" t="str">
        <f t="shared" si="43"/>
        <v>►</v>
      </c>
      <c r="AO193" s="34" t="str">
        <f>AO173</f>
        <v>N NOMBRE DE SU RECETA | pegue esto — FAMILIA| Autor &gt; USTED</v>
      </c>
      <c r="AP193" s="35">
        <f>AP173</f>
        <v>0.6</v>
      </c>
      <c r="AQ193" s="34" t="str">
        <f>AQ173</f>
        <v>kg</v>
      </c>
      <c r="AR193" s="36" t="str">
        <f>AR173</f>
        <v>Receta madre ► Ballotina de pintada</v>
      </c>
      <c r="AS193" s="105"/>
      <c r="AT193" s="125"/>
      <c r="AU193" s="107" t="str">
        <f t="shared" si="40"/>
        <v/>
      </c>
      <c r="AV193" s="108"/>
      <c r="AW193" s="146"/>
      <c r="AX193" s="148">
        <v>1</v>
      </c>
      <c r="AY193" s="111"/>
      <c r="AZ193" s="112">
        <f>IF(BB217=0,0,(BB193/BB217)*BA176*1000)</f>
        <v>0</v>
      </c>
      <c r="BA193" s="122">
        <f>IF(BB217=0, 0, (AS193*AX193)/(BB217*BA176))</f>
        <v>0</v>
      </c>
      <c r="BB193" s="114">
        <f>IFERROR(_xlfn.LET(_xlpm.v,IFERROR(_xlfn.XLOOKUP(AW193,AS218:BE218,AS219:BE219),_xlfn.XLOOKUP(AW193,AS220:BE220,AS221:BE221)),_xlpm.v*AV193*IF(ISBLANK(AS193),1,AS193)),0)</f>
        <v>0</v>
      </c>
      <c r="BC193" s="127">
        <f>IF(OR(ISBLANK(BD172),BD172=0),0,AS193*BD170*AX193/BD172)</f>
        <v>0</v>
      </c>
      <c r="BD193" s="116">
        <f>IF(OR(ISBLANK(BD172),BD172=0),0,BB193*AX193*BD170/BD172)</f>
        <v>0</v>
      </c>
      <c r="BE193" s="147" t="str">
        <f>_xlfn.LET(_xlpm.unite,SUBSTITUTE(TRIM(AW193)," (s)",""),_xlpm.val,BD193,_xlpm.estVol,COUNTIF(AY218:BE218,_xlpm.unite)+COUNTIF(AY220:BE220,_xlpm.unite)&gt;0,_xlpm.estPoids,COUNTIF(AS218:AX218,_xlpm.unite)+COUNTIF(AS220:AX220,_xlpm.unite)&gt;0,IF(_xlpm.estVol,IF(ROUND(_xlpm.val,3)&gt;=1,ROUND(_xlpm.val,3)&amp;"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93" s="1846"/>
      <c r="BH193" s="1847"/>
      <c r="BI193" s="1847"/>
      <c r="BJ193" s="1847"/>
      <c r="BK193" s="1847"/>
      <c r="BL193" s="1847"/>
      <c r="BM193" s="1848"/>
      <c r="BO193" s="1846"/>
      <c r="BP193" s="1847"/>
      <c r="BQ193" s="1847"/>
      <c r="BR193" s="1847"/>
      <c r="BS193" s="1847"/>
      <c r="BT193" s="1847"/>
      <c r="BU193" s="1848"/>
      <c r="BW193" s="1846"/>
      <c r="BX193" s="1847"/>
      <c r="BY193" s="1847"/>
      <c r="BZ193" s="1847"/>
      <c r="CA193" s="1847"/>
      <c r="CB193" s="1847"/>
      <c r="CC193" s="1848"/>
      <c r="CE193" s="3">
        <v>1</v>
      </c>
    </row>
    <row r="194" spans="2:83" ht="21" customHeight="1" thickBot="1">
      <c r="B194" s="120" t="str">
        <f t="shared" si="41"/>
        <v>►</v>
      </c>
      <c r="C194" s="34" t="str">
        <f>C173</f>
        <v>N NOM DE VOTRE RECETTE | collez la--FAMILLE| Auteur &gt; VOUS</v>
      </c>
      <c r="D194" s="35">
        <f>D173</f>
        <v>1</v>
      </c>
      <c r="E194" s="34" t="str">
        <f>E173</f>
        <v>coupe</v>
      </c>
      <c r="F194" s="36" t="str">
        <f>F173</f>
        <v>Recette mère ► MILLE-FEUILLE  aux fraises des bois</v>
      </c>
      <c r="G194" s="105"/>
      <c r="H194" s="125"/>
      <c r="I194" s="107" t="str">
        <f t="shared" si="38"/>
        <v/>
      </c>
      <c r="J194" s="108"/>
      <c r="K194" s="146"/>
      <c r="L194" s="148">
        <v>1</v>
      </c>
      <c r="M194" s="111"/>
      <c r="N194" s="112">
        <f>IF(P217=0,0,(P194/P217)*O176*1000)</f>
        <v>0</v>
      </c>
      <c r="O194" s="122">
        <f>IF(P217=0, 0, (G194*L194)/(P217*O176))</f>
        <v>0</v>
      </c>
      <c r="P194" s="114">
        <f>IFERROR(_xlfn.LET(_xlpm.v,IFERROR(_xlfn.XLOOKUP(K194,G218:S218,G219:S219),_xlfn.XLOOKUP(K194,G220:S220,G221:S221)),_xlpm.v*J194*IF(ISBLANK(G194),1,G194)),0)</f>
        <v>0</v>
      </c>
      <c r="Q194" s="123">
        <f>IF(OR(ISBLANK(R172),R172=0),0,G194*R170*L194/R172)</f>
        <v>0</v>
      </c>
      <c r="R194" s="116">
        <f>IF(OR(ISBLANK(R172),R172=0),0,P194*L194*R170/R172)</f>
        <v>0</v>
      </c>
      <c r="S194" s="124" t="str">
        <f>_xlfn.LET(_xlpm.unite,SUBSTITUTE(TRIM(K194)," (s)",""),_xlpm.val,R194,_xlpm.estVol,COUNTIF(M218:S218,_xlpm.unite)+COUNTIF(M220:S220,_xlpm.unite)&gt;0,_xlpm.estPoids,COUNTIF(G218:L218,_xlpm.unite)+COUNTIF(G220:L220,_xlpm.unite)&gt;0,IF(_xlpm.estVol,IF(ROUND(_xlpm.val,3)&gt;=1,ROUND(_xlpm.val,3)&amp;"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94" s="120" t="str">
        <f t="shared" si="42"/>
        <v>►</v>
      </c>
      <c r="V194" s="34" t="str">
        <f>V173</f>
        <v>N NAME OF YOUR RECIPE | paste it — FAMILY|  Author &gt; YOU</v>
      </c>
      <c r="W194" s="35">
        <f>W173</f>
        <v>0.6</v>
      </c>
      <c r="X194" s="34" t="str">
        <f>X173</f>
        <v>kg</v>
      </c>
      <c r="Y194" s="36" t="str">
        <f>Y173</f>
        <v>Master recipe ► Guinea fowl ballotine</v>
      </c>
      <c r="Z194" s="105"/>
      <c r="AA194" s="125"/>
      <c r="AB194" s="107" t="str">
        <f t="shared" si="39"/>
        <v/>
      </c>
      <c r="AC194" s="108"/>
      <c r="AD194" s="146"/>
      <c r="AE194" s="148">
        <v>1</v>
      </c>
      <c r="AF194" s="111"/>
      <c r="AG194" s="112">
        <f>IF(AI217=0,0,(AI194/AI217)*AH176*1000)</f>
        <v>0</v>
      </c>
      <c r="AH194" s="122">
        <f>IF(AI217=0, 0, (Z194*AE194)/(AI217*AH176))</f>
        <v>0</v>
      </c>
      <c r="AI194" s="114">
        <f>IFERROR(_xlfn.LET(_xlpm.v,IFERROR(_xlfn.XLOOKUP(AD194,Z218:AL218,Z219:AL219),_xlfn.XLOOKUP(AD194,Z220:AL220,Z221:AL221)),_xlpm.v*AC194*IF(ISBLANK(Z194),1,Z194)),0)</f>
        <v>0</v>
      </c>
      <c r="AJ194" s="123">
        <f>IF(OR(ISBLANK(AK172),AK172=0),0,Z194*AK170*AE194/AK172)</f>
        <v>0</v>
      </c>
      <c r="AK194" s="116">
        <f>IF(OR(ISBLANK(AK172),AK172=0),0,AI194*AE194*AK170/AK172)</f>
        <v>0</v>
      </c>
      <c r="AL194" s="124" t="str">
        <f>_xlfn.LET(_xlpm.unite,SUBSTITUTE(TRIM(AD194)," (s)",""),_xlpm.val,AK194,_xlpm.estVol,COUNTIF(AF218:AL218,_xlpm.unite)+COUNTIF(AF220:AL220,_xlpm.unite)&gt;0,_xlpm.estPoids,COUNTIF(Z218:AE218,_xlpm.unite)+COUNTIF(Z220:AE220,_xlpm.unite)&gt;0,IF(_xlpm.estVol,IF(ROUND(_xlpm.val,3)&gt;=1,ROUND(_xlpm.val,3)&amp;"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94" s="120" t="str">
        <f t="shared" si="43"/>
        <v>►</v>
      </c>
      <c r="AO194" s="34" t="str">
        <f>AO173</f>
        <v>N NOMBRE DE SU RECETA | pegue esto — FAMILIA| Autor &gt; USTED</v>
      </c>
      <c r="AP194" s="35">
        <f>AP173</f>
        <v>0.6</v>
      </c>
      <c r="AQ194" s="34" t="str">
        <f>AQ173</f>
        <v>kg</v>
      </c>
      <c r="AR194" s="36" t="str">
        <f>AR173</f>
        <v>Receta madre ► Ballotina de pintada</v>
      </c>
      <c r="AS194" s="105"/>
      <c r="AT194" s="125"/>
      <c r="AU194" s="107" t="str">
        <f t="shared" si="40"/>
        <v/>
      </c>
      <c r="AV194" s="108"/>
      <c r="AW194" s="146"/>
      <c r="AX194" s="148">
        <v>1</v>
      </c>
      <c r="AY194" s="111"/>
      <c r="AZ194" s="112">
        <f>IF(BB217=0,0,(BB194/BB217)*BA176*1000)</f>
        <v>0</v>
      </c>
      <c r="BA194" s="122">
        <f>IF(BB217=0, 0, (AS194*AX194)/(BB217*BA176))</f>
        <v>0</v>
      </c>
      <c r="BB194" s="114">
        <f>IFERROR(_xlfn.LET(_xlpm.v,IFERROR(_xlfn.XLOOKUP(AW194,AS218:BE218,AS219:BE219),_xlfn.XLOOKUP(AW194,AS220:BE220,AS221:BE221)),_xlpm.v*AV194*IF(ISBLANK(AS194),1,AS194)),0)</f>
        <v>0</v>
      </c>
      <c r="BC194" s="123">
        <f>IF(OR(ISBLANK(BD172),BD172=0),0,AS194*BD170*AX194/BD172)</f>
        <v>0</v>
      </c>
      <c r="BD194" s="116">
        <f>IF(OR(ISBLANK(BD172),BD172=0),0,BB194*AX194*BD170/BD172)</f>
        <v>0</v>
      </c>
      <c r="BE194" s="124" t="str">
        <f>_xlfn.LET(_xlpm.unite,SUBSTITUTE(TRIM(AW194)," (s)",""),_xlpm.val,BD194,_xlpm.estVol,COUNTIF(AY218:BE218,_xlpm.unite)+COUNTIF(AY220:BE220,_xlpm.unite)&gt;0,_xlpm.estPoids,COUNTIF(AS218:AX218,_xlpm.unite)+COUNTIF(AS220:AX220,_xlpm.unite)&gt;0,IF(_xlpm.estVol,IF(ROUND(_xlpm.val,3)&gt;=1,ROUND(_xlpm.val,3)&amp;"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94" s="536"/>
      <c r="BH194" s="605" t="s">
        <v>553</v>
      </c>
      <c r="BI194" s="507" t="s">
        <v>554</v>
      </c>
      <c r="BJ194" s="280"/>
      <c r="BK194" s="9"/>
      <c r="BL194" s="9"/>
      <c r="BM194" s="229"/>
      <c r="BO194" s="536"/>
      <c r="BP194" s="605" t="s">
        <v>555</v>
      </c>
      <c r="BQ194" s="507" t="s">
        <v>556</v>
      </c>
      <c r="BR194" s="280"/>
      <c r="BS194" s="9"/>
      <c r="BT194" s="9"/>
      <c r="BU194" s="229"/>
      <c r="BW194" s="536"/>
      <c r="BX194" s="605" t="s">
        <v>557</v>
      </c>
      <c r="BY194" s="507" t="s">
        <v>558</v>
      </c>
      <c r="BZ194" s="280"/>
      <c r="CA194" s="9"/>
      <c r="CB194" s="9"/>
      <c r="CC194" s="229"/>
      <c r="CE194" s="3">
        <v>1</v>
      </c>
    </row>
    <row r="195" spans="2:83" ht="21" customHeight="1" thickTop="1">
      <c r="B195" s="120" t="str">
        <f t="shared" si="41"/>
        <v>►</v>
      </c>
      <c r="C195" s="34" t="str">
        <f>C173</f>
        <v>N NOM DE VOTRE RECETTE | collez la--FAMILLE| Auteur &gt; VOUS</v>
      </c>
      <c r="D195" s="35">
        <f>D173</f>
        <v>1</v>
      </c>
      <c r="E195" s="34" t="str">
        <f>E173</f>
        <v>coupe</v>
      </c>
      <c r="F195" s="36" t="str">
        <f>F173</f>
        <v>Recette mère ► MILLE-FEUILLE  aux fraises des bois</v>
      </c>
      <c r="G195" s="105"/>
      <c r="H195" s="125"/>
      <c r="I195" s="107" t="str">
        <f t="shared" si="38"/>
        <v/>
      </c>
      <c r="J195" s="108"/>
      <c r="K195" s="146"/>
      <c r="L195" s="148">
        <v>1</v>
      </c>
      <c r="M195" s="111"/>
      <c r="N195" s="112">
        <f>IF(P217=0,0,(P195/P217)*O176*1000)</f>
        <v>0</v>
      </c>
      <c r="O195" s="122">
        <f>IF(P217=0, 0, (G195*L195)/(P217*O176))</f>
        <v>0</v>
      </c>
      <c r="P195" s="114">
        <f>IFERROR(_xlfn.LET(_xlpm.v,IFERROR(_xlfn.XLOOKUP(K195,G218:S218,G219:S219),_xlfn.XLOOKUP(K195,G220:S220,G221:S221)),_xlpm.v*J195*IF(ISBLANK(G195),1,G195)),0)</f>
        <v>0</v>
      </c>
      <c r="Q195" s="127">
        <f>IF(OR(ISBLANK(R172),R172=0),0,G195*R170*L195/R172)</f>
        <v>0</v>
      </c>
      <c r="R195" s="116">
        <f>IF(OR(ISBLANK(R172),R172=0),0,P195*L195*R170/R172)</f>
        <v>0</v>
      </c>
      <c r="S195" s="147" t="str">
        <f>_xlfn.LET(_xlpm.unite,SUBSTITUTE(TRIM(K195)," (s)",""),_xlpm.val,R195,_xlpm.estVol,COUNTIF(M218:S218,_xlpm.unite)+COUNTIF(M220:S220,_xlpm.unite)&gt;0,_xlpm.estPoids,COUNTIF(G218:L218,_xlpm.unite)+COUNTIF(G220:L220,_xlpm.unite)&gt;0,IF(_xlpm.estVol,IF(ROUND(_xlpm.val,3)&gt;=1,ROUND(_xlpm.val,3)&amp;"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95" s="120" t="str">
        <f t="shared" si="42"/>
        <v>►</v>
      </c>
      <c r="V195" s="34" t="str">
        <f>V173</f>
        <v>N NAME OF YOUR RECIPE | paste it — FAMILY|  Author &gt; YOU</v>
      </c>
      <c r="W195" s="35">
        <f>W173</f>
        <v>0.6</v>
      </c>
      <c r="X195" s="34" t="str">
        <f>X173</f>
        <v>kg</v>
      </c>
      <c r="Y195" s="36" t="str">
        <f>Y173</f>
        <v>Master recipe ► Guinea fowl ballotine</v>
      </c>
      <c r="Z195" s="105"/>
      <c r="AA195" s="125"/>
      <c r="AB195" s="107" t="str">
        <f t="shared" si="39"/>
        <v/>
      </c>
      <c r="AC195" s="108"/>
      <c r="AD195" s="146"/>
      <c r="AE195" s="148">
        <v>1</v>
      </c>
      <c r="AF195" s="111"/>
      <c r="AG195" s="112">
        <f>IF(AI217=0,0,(AI195/AI217)*AH176*1000)</f>
        <v>0</v>
      </c>
      <c r="AH195" s="122">
        <f>IF(AI217=0, 0, (Z195*AE195)/(AI217*AH176))</f>
        <v>0</v>
      </c>
      <c r="AI195" s="114">
        <f>IFERROR(_xlfn.LET(_xlpm.v,IFERROR(_xlfn.XLOOKUP(AD195,Z218:AL218,Z219:AL219),_xlfn.XLOOKUP(AD195,Z220:AL220,Z221:AL221)),_xlpm.v*AC195*IF(ISBLANK(Z195),1,Z195)),0)</f>
        <v>0</v>
      </c>
      <c r="AJ195" s="127">
        <f>IF(OR(ISBLANK(AK172),AK172=0),0,Z195*AK170*AE195/AK172)</f>
        <v>0</v>
      </c>
      <c r="AK195" s="116">
        <f>IF(OR(ISBLANK(AK172),AK172=0),0,AI195*AE195*AK170/AK172)</f>
        <v>0</v>
      </c>
      <c r="AL195" s="147" t="str">
        <f>_xlfn.LET(_xlpm.unite,SUBSTITUTE(TRIM(AD195)," (s)",""),_xlpm.val,AK195,_xlpm.estVol,COUNTIF(AF218:AL218,_xlpm.unite)+COUNTIF(AF220:AL220,_xlpm.unite)&gt;0,_xlpm.estPoids,COUNTIF(Z218:AE218,_xlpm.unite)+COUNTIF(Z220:AE220,_xlpm.unite)&gt;0,IF(_xlpm.estVol,IF(ROUND(_xlpm.val,3)&gt;=1,ROUND(_xlpm.val,3)&amp;"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95" s="120" t="str">
        <f t="shared" si="43"/>
        <v>►</v>
      </c>
      <c r="AO195" s="34" t="str">
        <f>AO173</f>
        <v>N NOMBRE DE SU RECETA | pegue esto — FAMILIA| Autor &gt; USTED</v>
      </c>
      <c r="AP195" s="35">
        <f>AP173</f>
        <v>0.6</v>
      </c>
      <c r="AQ195" s="34" t="str">
        <f>AQ173</f>
        <v>kg</v>
      </c>
      <c r="AR195" s="36" t="str">
        <f>AR173</f>
        <v>Receta madre ► Ballotina de pintada</v>
      </c>
      <c r="AS195" s="105"/>
      <c r="AT195" s="125"/>
      <c r="AU195" s="107" t="str">
        <f t="shared" si="40"/>
        <v/>
      </c>
      <c r="AV195" s="108"/>
      <c r="AW195" s="146"/>
      <c r="AX195" s="148">
        <v>1</v>
      </c>
      <c r="AY195" s="111"/>
      <c r="AZ195" s="112">
        <f>IF(BB217=0,0,(BB195/BB217)*BA176*1000)</f>
        <v>0</v>
      </c>
      <c r="BA195" s="122">
        <f>IF(BB217=0, 0, (AS195*AX195)/(BB217*BA176))</f>
        <v>0</v>
      </c>
      <c r="BB195" s="114">
        <f>IFERROR(_xlfn.LET(_xlpm.v,IFERROR(_xlfn.XLOOKUP(AW195,AS218:BE218,AS219:BE219),_xlfn.XLOOKUP(AW195,AS220:BE220,AS221:BE221)),_xlpm.v*AV195*IF(ISBLANK(AS195),1,AS195)),0)</f>
        <v>0</v>
      </c>
      <c r="BC195" s="127">
        <f>IF(OR(ISBLANK(BD172),BD172=0),0,AS195*BD170*AX195/BD172)</f>
        <v>0</v>
      </c>
      <c r="BD195" s="116">
        <f>IF(OR(ISBLANK(BD172),BD172=0),0,BB195*AX195*BD170/BD172)</f>
        <v>0</v>
      </c>
      <c r="BE195" s="147" t="str">
        <f>_xlfn.LET(_xlpm.unite,SUBSTITUTE(TRIM(AW195)," (s)",""),_xlpm.val,BD195,_xlpm.estVol,COUNTIF(AY218:BE218,_xlpm.unite)+COUNTIF(AY220:BE220,_xlpm.unite)&gt;0,_xlpm.estPoids,COUNTIF(AS218:AX218,_xlpm.unite)+COUNTIF(AS220:AX220,_xlpm.unite)&gt;0,IF(_xlpm.estVol,IF(ROUND(_xlpm.val,3)&gt;=1,ROUND(_xlpm.val,3)&amp;"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95" s="610"/>
      <c r="BH195" s="611" t="s">
        <v>191</v>
      </c>
      <c r="BI195" s="612">
        <v>18.824999999999999</v>
      </c>
      <c r="BJ195" s="613" t="s">
        <v>561</v>
      </c>
      <c r="BK195" s="614">
        <v>0.15687499999999999</v>
      </c>
      <c r="BL195" s="9"/>
      <c r="BM195" s="43"/>
      <c r="BO195" s="610"/>
      <c r="BP195" s="611" t="s">
        <v>191</v>
      </c>
      <c r="BQ195" s="612">
        <v>18.824999999999999</v>
      </c>
      <c r="BR195" s="613" t="s">
        <v>561</v>
      </c>
      <c r="BS195" s="614">
        <v>0.15687499999999999</v>
      </c>
      <c r="BT195" s="9"/>
      <c r="BU195" s="43"/>
      <c r="BW195" s="610"/>
      <c r="BX195" s="615" t="s">
        <v>191</v>
      </c>
      <c r="BY195" s="612">
        <v>18.824999999999999</v>
      </c>
      <c r="BZ195" s="616" t="s">
        <v>562</v>
      </c>
      <c r="CA195" s="614">
        <v>0.15687499999999999</v>
      </c>
      <c r="CB195" s="9"/>
      <c r="CC195" s="43"/>
      <c r="CE195" s="3">
        <v>1</v>
      </c>
    </row>
    <row r="196" spans="2:83" ht="21" customHeight="1">
      <c r="B196" s="120" t="str">
        <f t="shared" si="41"/>
        <v>►</v>
      </c>
      <c r="C196" s="34" t="str">
        <f>C173</f>
        <v>N NOM DE VOTRE RECETTE | collez la--FAMILLE| Auteur &gt; VOUS</v>
      </c>
      <c r="D196" s="35">
        <f>D173</f>
        <v>1</v>
      </c>
      <c r="E196" s="34" t="str">
        <f>E173</f>
        <v>coupe</v>
      </c>
      <c r="F196" s="36" t="str">
        <f>F173</f>
        <v>Recette mère ► MILLE-FEUILLE  aux fraises des bois</v>
      </c>
      <c r="G196" s="105"/>
      <c r="H196" s="125"/>
      <c r="I196" s="107" t="str">
        <f t="shared" si="38"/>
        <v/>
      </c>
      <c r="J196" s="108"/>
      <c r="K196" s="146"/>
      <c r="L196" s="148">
        <v>1</v>
      </c>
      <c r="M196" s="111"/>
      <c r="N196" s="112">
        <f>IF(P217=0,0,(P196/P217)*O176*1000)</f>
        <v>0</v>
      </c>
      <c r="O196" s="122">
        <f>IF(P217=0, 0, (G196*L196)/(P217*O176))</f>
        <v>0</v>
      </c>
      <c r="P196" s="114">
        <f>IFERROR(_xlfn.LET(_xlpm.v,IFERROR(_xlfn.XLOOKUP(K196,G218:S218,G219:S219),_xlfn.XLOOKUP(K196,G220:S220,G221:S221)),_xlpm.v*J196*IF(ISBLANK(G196),1,G196)),0)</f>
        <v>0</v>
      </c>
      <c r="Q196" s="123">
        <f>IF(OR(ISBLANK(R172),R172=0),0,G196*R170*L196/R172)</f>
        <v>0</v>
      </c>
      <c r="R196" s="116">
        <f>IF(OR(ISBLANK(R172),R172=0),0,P196*L196*R170/R172)</f>
        <v>0</v>
      </c>
      <c r="S196" s="124" t="str">
        <f>_xlfn.LET(_xlpm.unite,SUBSTITUTE(TRIM(K196)," (s)",""),_xlpm.val,R196,_xlpm.estVol,COUNTIF(M218:S218,_xlpm.unite)+COUNTIF(M220:S220,_xlpm.unite)&gt;0,_xlpm.estPoids,COUNTIF(G218:L218,_xlpm.unite)+COUNTIF(G220:L220,_xlpm.unite)&gt;0,IF(_xlpm.estVol,IF(ROUND(_xlpm.val,3)&gt;=1,ROUND(_xlpm.val,3)&amp;"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96" s="120" t="str">
        <f t="shared" si="42"/>
        <v>►</v>
      </c>
      <c r="V196" s="34" t="str">
        <f>V173</f>
        <v>N NAME OF YOUR RECIPE | paste it — FAMILY|  Author &gt; YOU</v>
      </c>
      <c r="W196" s="35">
        <f>W173</f>
        <v>0.6</v>
      </c>
      <c r="X196" s="34" t="str">
        <f>X173</f>
        <v>kg</v>
      </c>
      <c r="Y196" s="36" t="str">
        <f>Y173</f>
        <v>Master recipe ► Guinea fowl ballotine</v>
      </c>
      <c r="Z196" s="105"/>
      <c r="AA196" s="125"/>
      <c r="AB196" s="107" t="str">
        <f t="shared" si="39"/>
        <v/>
      </c>
      <c r="AC196" s="108"/>
      <c r="AD196" s="146"/>
      <c r="AE196" s="148">
        <v>1</v>
      </c>
      <c r="AF196" s="111"/>
      <c r="AG196" s="112">
        <f>IF(AI217=0,0,(AI196/AI217)*AH176*1000)</f>
        <v>0</v>
      </c>
      <c r="AH196" s="122">
        <f>IF(AI217=0, 0, (Z196*AE196)/(AI217*AH176))</f>
        <v>0</v>
      </c>
      <c r="AI196" s="114">
        <f>IFERROR(_xlfn.LET(_xlpm.v,IFERROR(_xlfn.XLOOKUP(AD196,Z218:AL218,Z219:AL219),_xlfn.XLOOKUP(AD196,Z220:AL220,Z221:AL221)),_xlpm.v*AC196*IF(ISBLANK(Z196),1,Z196)),0)</f>
        <v>0</v>
      </c>
      <c r="AJ196" s="123">
        <f>IF(OR(ISBLANK(AK172),AK172=0),0,Z196*AK170*AE196/AK172)</f>
        <v>0</v>
      </c>
      <c r="AK196" s="116">
        <f>IF(OR(ISBLANK(AK172),AK172=0),0,AI196*AE196*AK170/AK172)</f>
        <v>0</v>
      </c>
      <c r="AL196" s="124" t="str">
        <f>_xlfn.LET(_xlpm.unite,SUBSTITUTE(TRIM(AD196)," (s)",""),_xlpm.val,AK196,_xlpm.estVol,COUNTIF(AF218:AL218,_xlpm.unite)+COUNTIF(AF220:AL220,_xlpm.unite)&gt;0,_xlpm.estPoids,COUNTIF(Z218:AE218,_xlpm.unite)+COUNTIF(Z220:AE220,_xlpm.unite)&gt;0,IF(_xlpm.estVol,IF(ROUND(_xlpm.val,3)&gt;=1,ROUND(_xlpm.val,3)&amp;"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96" s="120" t="str">
        <f t="shared" si="43"/>
        <v>►</v>
      </c>
      <c r="AO196" s="34" t="str">
        <f>AO173</f>
        <v>N NOMBRE DE SU RECETA | pegue esto — FAMILIA| Autor &gt; USTED</v>
      </c>
      <c r="AP196" s="35">
        <f>AP173</f>
        <v>0.6</v>
      </c>
      <c r="AQ196" s="34" t="str">
        <f>AQ173</f>
        <v>kg</v>
      </c>
      <c r="AR196" s="36" t="str">
        <f>AR173</f>
        <v>Receta madre ► Ballotina de pintada</v>
      </c>
      <c r="AS196" s="105"/>
      <c r="AT196" s="125"/>
      <c r="AU196" s="107" t="str">
        <f t="shared" si="40"/>
        <v/>
      </c>
      <c r="AV196" s="108"/>
      <c r="AW196" s="146"/>
      <c r="AX196" s="148">
        <v>1</v>
      </c>
      <c r="AY196" s="111"/>
      <c r="AZ196" s="112">
        <f>IF(BB217=0,0,(BB196/BB217)*BA176*1000)</f>
        <v>0</v>
      </c>
      <c r="BA196" s="122">
        <f>IF(BB217=0, 0, (AS196*AX196)/(BB217*BA176))</f>
        <v>0</v>
      </c>
      <c r="BB196" s="114">
        <f>IFERROR(_xlfn.LET(_xlpm.v,IFERROR(_xlfn.XLOOKUP(AW196,AS218:BE218,AS219:BE219),_xlfn.XLOOKUP(AW196,AS220:BE220,AS221:BE221)),_xlpm.v*AV196*IF(ISBLANK(AS196),1,AS196)),0)</f>
        <v>0</v>
      </c>
      <c r="BC196" s="123">
        <f>IF(OR(ISBLANK(BD172),BD172=0),0,AS196*BD170*AX196/BD172)</f>
        <v>0</v>
      </c>
      <c r="BD196" s="116">
        <f>IF(OR(ISBLANK(BD172),BD172=0),0,BB196*AX196*BD170/BD172)</f>
        <v>0</v>
      </c>
      <c r="BE196" s="124" t="str">
        <f>_xlfn.LET(_xlpm.unite,SUBSTITUTE(TRIM(AW196)," (s)",""),_xlpm.val,BD196,_xlpm.estVol,COUNTIF(AY218:BE218,_xlpm.unite)+COUNTIF(AY220:BE220,_xlpm.unite)&gt;0,_xlpm.estPoids,COUNTIF(AS218:AX218,_xlpm.unite)+COUNTIF(AS220:AX220,_xlpm.unite)&gt;0,IF(_xlpm.estVol,IF(ROUND(_xlpm.val,3)&gt;=1,ROUND(_xlpm.val,3)&amp;"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96" s="617"/>
      <c r="BH196" s="618" t="s">
        <v>553</v>
      </c>
      <c r="BI196" s="619" t="s">
        <v>563</v>
      </c>
      <c r="BJ196" s="589"/>
      <c r="BK196" s="589"/>
      <c r="BL196" s="9"/>
      <c r="BM196" s="43"/>
      <c r="BO196" s="617"/>
      <c r="BP196" s="618" t="s">
        <v>555</v>
      </c>
      <c r="BQ196" s="619" t="s">
        <v>564</v>
      </c>
      <c r="BR196" s="589"/>
      <c r="BS196" s="589"/>
      <c r="BT196" s="9"/>
      <c r="BU196" s="43"/>
      <c r="BW196" s="617"/>
      <c r="BX196" s="618" t="s">
        <v>557</v>
      </c>
      <c r="BY196" s="619" t="s">
        <v>565</v>
      </c>
      <c r="BZ196" s="589"/>
      <c r="CA196" s="589"/>
      <c r="CB196" s="9"/>
      <c r="CC196" s="43"/>
      <c r="CE196" s="3">
        <v>1</v>
      </c>
    </row>
    <row r="197" spans="2:83" ht="21" customHeight="1">
      <c r="B197" s="120" t="str">
        <f t="shared" si="41"/>
        <v>►</v>
      </c>
      <c r="C197" s="34" t="str">
        <f>C173</f>
        <v>N NOM DE VOTRE RECETTE | collez la--FAMILLE| Auteur &gt; VOUS</v>
      </c>
      <c r="D197" s="35">
        <f>D173</f>
        <v>1</v>
      </c>
      <c r="E197" s="34" t="str">
        <f>E173</f>
        <v>coupe</v>
      </c>
      <c r="F197" s="36" t="str">
        <f>F173</f>
        <v>Recette mère ► MILLE-FEUILLE  aux fraises des bois</v>
      </c>
      <c r="G197" s="105"/>
      <c r="H197" s="125"/>
      <c r="I197" s="107" t="str">
        <f t="shared" si="38"/>
        <v/>
      </c>
      <c r="J197" s="108"/>
      <c r="K197" s="146"/>
      <c r="L197" s="148">
        <v>1</v>
      </c>
      <c r="M197" s="111"/>
      <c r="N197" s="112">
        <f>IF(P217=0,0,(P197/P217)*O176*1000)</f>
        <v>0</v>
      </c>
      <c r="O197" s="122">
        <f>IF(P217=0, 0, (G197*L197)/(P217*O176))</f>
        <v>0</v>
      </c>
      <c r="P197" s="114">
        <f>IFERROR(_xlfn.LET(_xlpm.v,IFERROR(_xlfn.XLOOKUP(K197,G218:S218,G219:S219),_xlfn.XLOOKUP(K197,G220:S220,G221:S221)),_xlpm.v*J197*IF(ISBLANK(G197),1,G197)),0)</f>
        <v>0</v>
      </c>
      <c r="Q197" s="127">
        <f>IF(OR(ISBLANK(R172),R172=0),0,G197*R170*L197/R172)</f>
        <v>0</v>
      </c>
      <c r="R197" s="116">
        <f>IF(OR(ISBLANK(R172),R172=0),0,P197*L197*R170/R172)</f>
        <v>0</v>
      </c>
      <c r="S197" s="147" t="str">
        <f>_xlfn.LET(_xlpm.unite,SUBSTITUTE(TRIM(K197)," (s)",""),_xlpm.val,R197,_xlpm.estVol,COUNTIF(M218:S218,_xlpm.unite)+COUNTIF(M220:S220,_xlpm.unite)&gt;0,_xlpm.estPoids,COUNTIF(G218:L218,_xlpm.unite)+COUNTIF(G220:L220,_xlpm.unite)&gt;0,IF(_xlpm.estVol,IF(ROUND(_xlpm.val,3)&gt;=1,ROUND(_xlpm.val,3)&amp;"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97" s="120" t="str">
        <f t="shared" si="42"/>
        <v>►</v>
      </c>
      <c r="V197" s="34" t="str">
        <f>V173</f>
        <v>N NAME OF YOUR RECIPE | paste it — FAMILY|  Author &gt; YOU</v>
      </c>
      <c r="W197" s="35">
        <f>W173</f>
        <v>0.6</v>
      </c>
      <c r="X197" s="34" t="str">
        <f>X173</f>
        <v>kg</v>
      </c>
      <c r="Y197" s="36" t="str">
        <f>Y173</f>
        <v>Master recipe ► Guinea fowl ballotine</v>
      </c>
      <c r="Z197" s="105"/>
      <c r="AA197" s="125"/>
      <c r="AB197" s="107" t="str">
        <f t="shared" si="39"/>
        <v/>
      </c>
      <c r="AC197" s="108"/>
      <c r="AD197" s="146"/>
      <c r="AE197" s="148">
        <v>1</v>
      </c>
      <c r="AF197" s="111"/>
      <c r="AG197" s="112">
        <f>IF(AI217=0,0,(AI197/AI217)*AH176*1000)</f>
        <v>0</v>
      </c>
      <c r="AH197" s="122">
        <f>IF(AI217=0, 0, (Z197*AE197)/(AI217*AH176))</f>
        <v>0</v>
      </c>
      <c r="AI197" s="114">
        <f>IFERROR(_xlfn.LET(_xlpm.v,IFERROR(_xlfn.XLOOKUP(AD197,Z218:AL218,Z219:AL219),_xlfn.XLOOKUP(AD197,Z220:AL220,Z221:AL221)),_xlpm.v*AC197*IF(ISBLANK(Z197),1,Z197)),0)</f>
        <v>0</v>
      </c>
      <c r="AJ197" s="127">
        <f>IF(OR(ISBLANK(AK172),AK172=0),0,Z197*AK170*AE197/AK172)</f>
        <v>0</v>
      </c>
      <c r="AK197" s="116">
        <f>IF(OR(ISBLANK(AK172),AK172=0),0,AI197*AE197*AK170/AK172)</f>
        <v>0</v>
      </c>
      <c r="AL197" s="147" t="str">
        <f>_xlfn.LET(_xlpm.unite,SUBSTITUTE(TRIM(AD197)," (s)",""),_xlpm.val,AK197,_xlpm.estVol,COUNTIF(AF218:AL218,_xlpm.unite)+COUNTIF(AF220:AL220,_xlpm.unite)&gt;0,_xlpm.estPoids,COUNTIF(Z218:AE218,_xlpm.unite)+COUNTIF(Z220:AE220,_xlpm.unite)&gt;0,IF(_xlpm.estVol,IF(ROUND(_xlpm.val,3)&gt;=1,ROUND(_xlpm.val,3)&amp;"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97" s="120" t="str">
        <f t="shared" si="43"/>
        <v>►</v>
      </c>
      <c r="AO197" s="34" t="str">
        <f>AO173</f>
        <v>N NOMBRE DE SU RECETA | pegue esto — FAMILIA| Autor &gt; USTED</v>
      </c>
      <c r="AP197" s="35">
        <f>AP173</f>
        <v>0.6</v>
      </c>
      <c r="AQ197" s="34" t="str">
        <f>AQ173</f>
        <v>kg</v>
      </c>
      <c r="AR197" s="36" t="str">
        <f>AR173</f>
        <v>Receta madre ► Ballotina de pintada</v>
      </c>
      <c r="AS197" s="105"/>
      <c r="AT197" s="125"/>
      <c r="AU197" s="107" t="str">
        <f t="shared" si="40"/>
        <v/>
      </c>
      <c r="AV197" s="108"/>
      <c r="AW197" s="146"/>
      <c r="AX197" s="148">
        <v>1</v>
      </c>
      <c r="AY197" s="111"/>
      <c r="AZ197" s="112">
        <f>IF(BB217=0,0,(BB197/BB217)*BA176*1000)</f>
        <v>0</v>
      </c>
      <c r="BA197" s="122">
        <f>IF(BB217=0, 0, (AS197*AX197)/(BB217*BA176))</f>
        <v>0</v>
      </c>
      <c r="BB197" s="114">
        <f>IFERROR(_xlfn.LET(_xlpm.v,IFERROR(_xlfn.XLOOKUP(AW197,AS218:BE218,AS219:BE219),_xlfn.XLOOKUP(AW197,AS220:BE220,AS221:BE221)),_xlpm.v*AV197*IF(ISBLANK(AS197),1,AS197)),0)</f>
        <v>0</v>
      </c>
      <c r="BC197" s="127">
        <f>IF(OR(ISBLANK(BD172),BD172=0),0,AS197*BD170*AX197/BD172)</f>
        <v>0</v>
      </c>
      <c r="BD197" s="116">
        <f>IF(OR(ISBLANK(BD172),BD172=0),0,BB197*AX197*BD170/BD172)</f>
        <v>0</v>
      </c>
      <c r="BE197" s="147" t="str">
        <f>_xlfn.LET(_xlpm.unite,SUBSTITUTE(TRIM(AW197)," (s)",""),_xlpm.val,BD197,_xlpm.estVol,COUNTIF(AY218:BE218,_xlpm.unite)+COUNTIF(AY220:BE220,_xlpm.unite)&gt;0,_xlpm.estPoids,COUNTIF(AS218:AX218,_xlpm.unite)+COUNTIF(AS220:AX220,_xlpm.unite)&gt;0,IF(_xlpm.estVol,IF(ROUND(_xlpm.val,3)&gt;=1,ROUND(_xlpm.val,3)&amp;"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97" s="617"/>
      <c r="BH197" s="620">
        <v>1</v>
      </c>
      <c r="BI197" s="621">
        <v>1.5</v>
      </c>
      <c r="BJ197" s="589"/>
      <c r="BK197" s="589"/>
      <c r="BL197" s="9"/>
      <c r="BM197" s="43"/>
      <c r="BO197" s="617"/>
      <c r="BP197" s="620">
        <v>1</v>
      </c>
      <c r="BQ197" s="621">
        <v>1.5</v>
      </c>
      <c r="BR197" s="589"/>
      <c r="BS197" s="589"/>
      <c r="BT197" s="9"/>
      <c r="BU197" s="43"/>
      <c r="BW197" s="617"/>
      <c r="BX197" s="620">
        <v>1</v>
      </c>
      <c r="BY197" s="621">
        <v>1.5</v>
      </c>
      <c r="BZ197" s="589"/>
      <c r="CA197" s="589"/>
      <c r="CB197" s="9"/>
      <c r="CC197" s="43"/>
      <c r="CE197" s="3">
        <v>1</v>
      </c>
    </row>
    <row r="198" spans="2:83" ht="21" customHeight="1">
      <c r="B198" s="120" t="str">
        <f t="shared" si="41"/>
        <v>►</v>
      </c>
      <c r="C198" s="34" t="str">
        <f>C173</f>
        <v>N NOM DE VOTRE RECETTE | collez la--FAMILLE| Auteur &gt; VOUS</v>
      </c>
      <c r="D198" s="35">
        <f>D173</f>
        <v>1</v>
      </c>
      <c r="E198" s="34" t="str">
        <f>E173</f>
        <v>coupe</v>
      </c>
      <c r="F198" s="36" t="str">
        <f>F173</f>
        <v>Recette mère ► MILLE-FEUILLE  aux fraises des bois</v>
      </c>
      <c r="G198" s="105"/>
      <c r="H198" s="125"/>
      <c r="I198" s="107" t="str">
        <f t="shared" si="38"/>
        <v/>
      </c>
      <c r="J198" s="108"/>
      <c r="K198" s="146"/>
      <c r="L198" s="148">
        <v>1</v>
      </c>
      <c r="M198" s="111"/>
      <c r="N198" s="112">
        <f>IF(P217=0,0,(P198/P217)*O176*1000)</f>
        <v>0</v>
      </c>
      <c r="O198" s="122">
        <f>IF(P217=0, 0, (G198*L198)/(P217*O176))</f>
        <v>0</v>
      </c>
      <c r="P198" s="114">
        <f>IFERROR(_xlfn.LET(_xlpm.v,IFERROR(_xlfn.XLOOKUP(K198,G218:S218,G219:S219),_xlfn.XLOOKUP(K198,G220:S220,G221:S221)),_xlpm.v*J198*IF(ISBLANK(G198),1,G198)),0)</f>
        <v>0</v>
      </c>
      <c r="Q198" s="123">
        <f>IF(OR(ISBLANK(R172),R172=0),0,G198*R170*L198/R172)</f>
        <v>0</v>
      </c>
      <c r="R198" s="116">
        <f>IF(OR(ISBLANK(R172),R172=0),0,P198*L198*R170/R172)</f>
        <v>0</v>
      </c>
      <c r="S198" s="124" t="str">
        <f>_xlfn.LET(_xlpm.unite,SUBSTITUTE(TRIM(K198)," (s)",""),_xlpm.val,R198,_xlpm.estVol,COUNTIF(M218:S218,_xlpm.unite)+COUNTIF(M220:S220,_xlpm.unite)&gt;0,_xlpm.estPoids,COUNTIF(G218:L218,_xlpm.unite)+COUNTIF(G220:L220,_xlpm.unite)&gt;0,IF(_xlpm.estVol,IF(ROUND(_xlpm.val,3)&gt;=1,ROUND(_xlpm.val,3)&amp;"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98" s="120" t="str">
        <f t="shared" si="42"/>
        <v>►</v>
      </c>
      <c r="V198" s="34" t="str">
        <f>V173</f>
        <v>N NAME OF YOUR RECIPE | paste it — FAMILY|  Author &gt; YOU</v>
      </c>
      <c r="W198" s="35">
        <f>W173</f>
        <v>0.6</v>
      </c>
      <c r="X198" s="34" t="str">
        <f>X173</f>
        <v>kg</v>
      </c>
      <c r="Y198" s="36" t="str">
        <f>Y173</f>
        <v>Master recipe ► Guinea fowl ballotine</v>
      </c>
      <c r="Z198" s="105"/>
      <c r="AA198" s="125"/>
      <c r="AB198" s="107" t="str">
        <f t="shared" si="39"/>
        <v/>
      </c>
      <c r="AC198" s="108"/>
      <c r="AD198" s="146"/>
      <c r="AE198" s="148">
        <v>1</v>
      </c>
      <c r="AF198" s="111"/>
      <c r="AG198" s="112">
        <f>IF(AI217=0,0,(AI198/AI217)*AH176*1000)</f>
        <v>0</v>
      </c>
      <c r="AH198" s="122">
        <f>IF(AI217=0, 0, (Z198*AE198)/(AI217*AH176))</f>
        <v>0</v>
      </c>
      <c r="AI198" s="114">
        <f>IFERROR(_xlfn.LET(_xlpm.v,IFERROR(_xlfn.XLOOKUP(AD198,Z218:AL218,Z219:AL219),_xlfn.XLOOKUP(AD198,Z220:AL220,Z221:AL221)),_xlpm.v*AC198*IF(ISBLANK(Z198),1,Z198)),0)</f>
        <v>0</v>
      </c>
      <c r="AJ198" s="123">
        <f>IF(OR(ISBLANK(AK172),AK172=0),0,Z198*AK170*AE198/AK172)</f>
        <v>0</v>
      </c>
      <c r="AK198" s="116">
        <f>IF(OR(ISBLANK(AK172),AK172=0),0,AI198*AE198*AK170/AK172)</f>
        <v>0</v>
      </c>
      <c r="AL198" s="124" t="str">
        <f>_xlfn.LET(_xlpm.unite,SUBSTITUTE(TRIM(AD198)," (s)",""),_xlpm.val,AK198,_xlpm.estVol,COUNTIF(AF218:AL218,_xlpm.unite)+COUNTIF(AF220:AL220,_xlpm.unite)&gt;0,_xlpm.estPoids,COUNTIF(Z218:AE218,_xlpm.unite)+COUNTIF(Z220:AE220,_xlpm.unite)&gt;0,IF(_xlpm.estVol,IF(ROUND(_xlpm.val,3)&gt;=1,ROUND(_xlpm.val,3)&amp;"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98" s="120" t="str">
        <f t="shared" si="43"/>
        <v>►</v>
      </c>
      <c r="AO198" s="34" t="str">
        <f>AO173</f>
        <v>N NOMBRE DE SU RECETA | pegue esto — FAMILIA| Autor &gt; USTED</v>
      </c>
      <c r="AP198" s="35">
        <f>AP173</f>
        <v>0.6</v>
      </c>
      <c r="AQ198" s="34" t="str">
        <f>AQ173</f>
        <v>kg</v>
      </c>
      <c r="AR198" s="36" t="str">
        <f>AR173</f>
        <v>Receta madre ► Ballotina de pintada</v>
      </c>
      <c r="AS198" s="105"/>
      <c r="AT198" s="125"/>
      <c r="AU198" s="107" t="str">
        <f t="shared" si="40"/>
        <v/>
      </c>
      <c r="AV198" s="108"/>
      <c r="AW198" s="146"/>
      <c r="AX198" s="148">
        <v>1</v>
      </c>
      <c r="AY198" s="111"/>
      <c r="AZ198" s="112">
        <f>IF(BB217=0,0,(BB198/BB217)*BA176*1000)</f>
        <v>0</v>
      </c>
      <c r="BA198" s="122">
        <f>IF(BB217=0, 0, (AS198*AX198)/(BB217*BA176))</f>
        <v>0</v>
      </c>
      <c r="BB198" s="114">
        <f>IFERROR(_xlfn.LET(_xlpm.v,IFERROR(_xlfn.XLOOKUP(AW198,AS218:BE218,AS219:BE219),_xlfn.XLOOKUP(AW198,AS220:BE220,AS221:BE221)),_xlpm.v*AV198*IF(ISBLANK(AS198),1,AS198)),0)</f>
        <v>0</v>
      </c>
      <c r="BC198" s="123">
        <f>IF(OR(ISBLANK(BD172),BD172=0),0,AS198*BD170*AX198/BD172)</f>
        <v>0</v>
      </c>
      <c r="BD198" s="116">
        <f>IF(OR(ISBLANK(BD172),BD172=0),0,BB198*AX198*BD170/BD172)</f>
        <v>0</v>
      </c>
      <c r="BE198" s="124" t="str">
        <f>_xlfn.LET(_xlpm.unite,SUBSTITUTE(TRIM(AW198)," (s)",""),_xlpm.val,BD198,_xlpm.estVol,COUNTIF(AY218:BE218,_xlpm.unite)+COUNTIF(AY220:BE220,_xlpm.unite)&gt;0,_xlpm.estPoids,COUNTIF(AS218:AX218,_xlpm.unite)+COUNTIF(AS220:AX220,_xlpm.unite)&gt;0,IF(_xlpm.estVol,IF(ROUND(_xlpm.val,3)&gt;=1,ROUND(_xlpm.val,3)&amp;"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98" s="617"/>
      <c r="BH198" s="9"/>
      <c r="BI198" s="9"/>
      <c r="BJ198" s="9"/>
      <c r="BK198" s="9"/>
      <c r="BL198" s="9"/>
      <c r="BM198" s="43"/>
      <c r="BO198" s="617"/>
      <c r="BP198" s="9"/>
      <c r="BQ198" s="9"/>
      <c r="BR198" s="9"/>
      <c r="BS198" s="9"/>
      <c r="BT198" s="9"/>
      <c r="BU198" s="43"/>
      <c r="BW198" s="617"/>
      <c r="BX198" s="9"/>
      <c r="BY198" s="9"/>
      <c r="BZ198" s="9"/>
      <c r="CA198" s="9"/>
      <c r="CB198" s="9"/>
      <c r="CC198" s="43"/>
      <c r="CE198" s="3">
        <v>1</v>
      </c>
    </row>
    <row r="199" spans="2:83" ht="21" customHeight="1">
      <c r="B199" s="120" t="str">
        <f t="shared" si="41"/>
        <v>►</v>
      </c>
      <c r="C199" s="34" t="str">
        <f>C173</f>
        <v>N NOM DE VOTRE RECETTE | collez la--FAMILLE| Auteur &gt; VOUS</v>
      </c>
      <c r="D199" s="35">
        <f>D173</f>
        <v>1</v>
      </c>
      <c r="E199" s="34" t="str">
        <f>E173</f>
        <v>coupe</v>
      </c>
      <c r="F199" s="36" t="str">
        <f>F173</f>
        <v>Recette mère ► MILLE-FEUILLE  aux fraises des bois</v>
      </c>
      <c r="G199" s="105"/>
      <c r="H199" s="125"/>
      <c r="I199" s="107" t="str">
        <f t="shared" si="38"/>
        <v/>
      </c>
      <c r="J199" s="108"/>
      <c r="K199" s="146"/>
      <c r="L199" s="148">
        <v>1</v>
      </c>
      <c r="M199" s="111"/>
      <c r="N199" s="112">
        <f>IF(P217=0,0,(P199/P217)*O176*1000)</f>
        <v>0</v>
      </c>
      <c r="O199" s="122">
        <f>IF(P217=0, 0, (G199*L199)/(P217*O176))</f>
        <v>0</v>
      </c>
      <c r="P199" s="114">
        <f>IFERROR(_xlfn.LET(_xlpm.v,IFERROR(_xlfn.XLOOKUP(K199,G218:S218,G219:S219),_xlfn.XLOOKUP(K199,G220:S220,G221:S221)),_xlpm.v*J199*IF(ISBLANK(G199),1,G199)),0)</f>
        <v>0</v>
      </c>
      <c r="Q199" s="127">
        <f>IF(OR(ISBLANK(R172),R172=0),0,G199*R170*L199/R172)</f>
        <v>0</v>
      </c>
      <c r="R199" s="116">
        <f>IF(OR(ISBLANK(R172),R172=0),0,P199*L199*R170/R172)</f>
        <v>0</v>
      </c>
      <c r="S199" s="147" t="str">
        <f>_xlfn.LET(_xlpm.unite,SUBSTITUTE(TRIM(K199)," (s)",""),_xlpm.val,R199,_xlpm.estVol,COUNTIF(M218:S218,_xlpm.unite)+COUNTIF(M220:S220,_xlpm.unite)&gt;0,_xlpm.estPoids,COUNTIF(G218:L218,_xlpm.unite)+COUNTIF(G220:L220,_xlpm.unite)&gt;0,IF(_xlpm.estVol,IF(ROUND(_xlpm.val,3)&gt;=1,ROUND(_xlpm.val,3)&amp;"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199" s="120" t="str">
        <f t="shared" si="42"/>
        <v>►</v>
      </c>
      <c r="V199" s="34" t="str">
        <f>V173</f>
        <v>N NAME OF YOUR RECIPE | paste it — FAMILY|  Author &gt; YOU</v>
      </c>
      <c r="W199" s="35">
        <f>W173</f>
        <v>0.6</v>
      </c>
      <c r="X199" s="34" t="str">
        <f>X173</f>
        <v>kg</v>
      </c>
      <c r="Y199" s="36" t="str">
        <f>Y173</f>
        <v>Master recipe ► Guinea fowl ballotine</v>
      </c>
      <c r="Z199" s="105"/>
      <c r="AA199" s="125"/>
      <c r="AB199" s="107" t="str">
        <f t="shared" si="39"/>
        <v/>
      </c>
      <c r="AC199" s="108"/>
      <c r="AD199" s="146"/>
      <c r="AE199" s="148">
        <v>1</v>
      </c>
      <c r="AF199" s="111"/>
      <c r="AG199" s="112">
        <f>IF(AI217=0,0,(AI199/AI217)*AH176*1000)</f>
        <v>0</v>
      </c>
      <c r="AH199" s="122">
        <f>IF(AI217=0, 0, (Z199*AE199)/(AI217*AH176))</f>
        <v>0</v>
      </c>
      <c r="AI199" s="114">
        <f>IFERROR(_xlfn.LET(_xlpm.v,IFERROR(_xlfn.XLOOKUP(AD199,Z218:AL218,Z219:AL219),_xlfn.XLOOKUP(AD199,Z220:AL220,Z221:AL221)),_xlpm.v*AC199*IF(ISBLANK(Z199),1,Z199)),0)</f>
        <v>0</v>
      </c>
      <c r="AJ199" s="127">
        <f>IF(OR(ISBLANK(AK172),AK172=0),0,Z199*AK170*AE199/AK172)</f>
        <v>0</v>
      </c>
      <c r="AK199" s="116">
        <f>IF(OR(ISBLANK(AK172),AK172=0),0,AI199*AE199*AK170/AK172)</f>
        <v>0</v>
      </c>
      <c r="AL199" s="147" t="str">
        <f>_xlfn.LET(_xlpm.unite,SUBSTITUTE(TRIM(AD199)," (s)",""),_xlpm.val,AK199,_xlpm.estVol,COUNTIF(AF218:AL218,_xlpm.unite)+COUNTIF(AF220:AL220,_xlpm.unite)&gt;0,_xlpm.estPoids,COUNTIF(Z218:AE218,_xlpm.unite)+COUNTIF(Z220:AE220,_xlpm.unite)&gt;0,IF(_xlpm.estVol,IF(ROUND(_xlpm.val,3)&gt;=1,ROUND(_xlpm.val,3)&amp;"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199" s="120" t="str">
        <f t="shared" si="43"/>
        <v>►</v>
      </c>
      <c r="AO199" s="34" t="str">
        <f>AO173</f>
        <v>N NOMBRE DE SU RECETA | pegue esto — FAMILIA| Autor &gt; USTED</v>
      </c>
      <c r="AP199" s="35">
        <f>AP173</f>
        <v>0.6</v>
      </c>
      <c r="AQ199" s="34" t="str">
        <f>AQ173</f>
        <v>kg</v>
      </c>
      <c r="AR199" s="36" t="str">
        <f>AR173</f>
        <v>Receta madre ► Ballotina de pintada</v>
      </c>
      <c r="AS199" s="105"/>
      <c r="AT199" s="125"/>
      <c r="AU199" s="107" t="str">
        <f t="shared" si="40"/>
        <v/>
      </c>
      <c r="AV199" s="108"/>
      <c r="AW199" s="146"/>
      <c r="AX199" s="148">
        <v>1</v>
      </c>
      <c r="AY199" s="111"/>
      <c r="AZ199" s="112">
        <f>IF(BB217=0,0,(BB199/BB217)*BA176*1000)</f>
        <v>0</v>
      </c>
      <c r="BA199" s="122">
        <f>IF(BB217=0, 0, (AS199*AX199)/(BB217*BA176))</f>
        <v>0</v>
      </c>
      <c r="BB199" s="114">
        <f>IFERROR(_xlfn.LET(_xlpm.v,IFERROR(_xlfn.XLOOKUP(AW199,AS218:BE218,AS219:BE219),_xlfn.XLOOKUP(AW199,AS220:BE220,AS221:BE221)),_xlpm.v*AV199*IF(ISBLANK(AS199),1,AS199)),0)</f>
        <v>0</v>
      </c>
      <c r="BC199" s="127">
        <f>IF(OR(ISBLANK(BD172),BD172=0),0,AS199*BD170*AX199/BD172)</f>
        <v>0</v>
      </c>
      <c r="BD199" s="116">
        <f>IF(OR(ISBLANK(BD172),BD172=0),0,BB199*AX199*BD170/BD172)</f>
        <v>0</v>
      </c>
      <c r="BE199" s="147" t="str">
        <f>_xlfn.LET(_xlpm.unite,SUBSTITUTE(TRIM(AW199)," (s)",""),_xlpm.val,BD199,_xlpm.estVol,COUNTIF(AY218:BE218,_xlpm.unite)+COUNTIF(AY220:BE220,_xlpm.unite)&gt;0,_xlpm.estPoids,COUNTIF(AS218:AX218,_xlpm.unite)+COUNTIF(AS220:AX220,_xlpm.unite)&gt;0,IF(_xlpm.estVol,IF(ROUND(_xlpm.val,3)&gt;=1,ROUND(_xlpm.val,3)&amp;"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199" s="536"/>
      <c r="BH199" s="622" t="s">
        <v>568</v>
      </c>
      <c r="BI199" s="623"/>
      <c r="BJ199" s="280"/>
      <c r="BK199" s="9"/>
      <c r="BL199" s="9"/>
      <c r="BM199" s="229"/>
      <c r="BO199" s="536"/>
      <c r="BP199" s="622" t="s">
        <v>569</v>
      </c>
      <c r="BQ199" s="623"/>
      <c r="BR199" s="280"/>
      <c r="BS199" s="9"/>
      <c r="BT199" s="9"/>
      <c r="BU199" s="229"/>
      <c r="BW199" s="536"/>
      <c r="BX199" s="622" t="s">
        <v>570</v>
      </c>
      <c r="BY199" s="623"/>
      <c r="BZ199" s="280"/>
      <c r="CA199" s="9"/>
      <c r="CB199" s="9"/>
      <c r="CC199" s="229"/>
      <c r="CE199" s="3">
        <v>1</v>
      </c>
    </row>
    <row r="200" spans="2:83" ht="21" customHeight="1" thickBot="1">
      <c r="B200" s="120" t="str">
        <f t="shared" si="41"/>
        <v>►</v>
      </c>
      <c r="C200" s="34" t="str">
        <f>C173</f>
        <v>N NOM DE VOTRE RECETTE | collez la--FAMILLE| Auteur &gt; VOUS</v>
      </c>
      <c r="D200" s="35">
        <f>D173</f>
        <v>1</v>
      </c>
      <c r="E200" s="34" t="str">
        <f>E173</f>
        <v>coupe</v>
      </c>
      <c r="F200" s="36" t="str">
        <f>F173</f>
        <v>Recette mère ► MILLE-FEUILLE  aux fraises des bois</v>
      </c>
      <c r="G200" s="105"/>
      <c r="H200" s="125"/>
      <c r="I200" s="107" t="str">
        <f t="shared" si="38"/>
        <v/>
      </c>
      <c r="J200" s="108"/>
      <c r="K200" s="146"/>
      <c r="L200" s="148">
        <v>1</v>
      </c>
      <c r="M200" s="111"/>
      <c r="N200" s="112">
        <f>IF(P217=0,0,(P200/P217)*O176*1000)</f>
        <v>0</v>
      </c>
      <c r="O200" s="122">
        <f>IF(P217=0, 0, (G200*L200)/(P217*O176))</f>
        <v>0</v>
      </c>
      <c r="P200" s="114">
        <f>IFERROR(_xlfn.LET(_xlpm.v,IFERROR(_xlfn.XLOOKUP(K200,G218:S218,G219:S219),_xlfn.XLOOKUP(K200,G220:S220,G221:S221)),_xlpm.v*J200*IF(ISBLANK(G200),1,G200)),0)</f>
        <v>0</v>
      </c>
      <c r="Q200" s="123">
        <f>IF(OR(ISBLANK(R172),R172=0),0,G200*R170*L200/R172)</f>
        <v>0</v>
      </c>
      <c r="R200" s="116">
        <f>IF(OR(ISBLANK(R172),R172=0),0,P200*L200*R170/R172)</f>
        <v>0</v>
      </c>
      <c r="S200" s="124" t="str">
        <f>_xlfn.LET(_xlpm.unite,SUBSTITUTE(TRIM(K200)," (s)",""),_xlpm.val,R200,_xlpm.estVol,COUNTIF(M218:S218,_xlpm.unite)+COUNTIF(M220:S220,_xlpm.unite)&gt;0,_xlpm.estPoids,COUNTIF(G218:L218,_xlpm.unite)+COUNTIF(G220:L220,_xlpm.unite)&gt;0,IF(_xlpm.estVol,IF(ROUND(_xlpm.val,3)&gt;=1,ROUND(_xlpm.val,3)&amp;"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00" s="120" t="str">
        <f t="shared" si="42"/>
        <v>►</v>
      </c>
      <c r="V200" s="34" t="str">
        <f>V173</f>
        <v>N NAME OF YOUR RECIPE | paste it — FAMILY|  Author &gt; YOU</v>
      </c>
      <c r="W200" s="35">
        <f>W173</f>
        <v>0.6</v>
      </c>
      <c r="X200" s="34" t="str">
        <f>X173</f>
        <v>kg</v>
      </c>
      <c r="Y200" s="36" t="str">
        <f>Y173</f>
        <v>Master recipe ► Guinea fowl ballotine</v>
      </c>
      <c r="Z200" s="105"/>
      <c r="AA200" s="125"/>
      <c r="AB200" s="107" t="str">
        <f t="shared" si="39"/>
        <v/>
      </c>
      <c r="AC200" s="108"/>
      <c r="AD200" s="146"/>
      <c r="AE200" s="148">
        <v>1</v>
      </c>
      <c r="AF200" s="111"/>
      <c r="AG200" s="112">
        <f>IF(AI217=0,0,(AI200/AI217)*AH176*1000)</f>
        <v>0</v>
      </c>
      <c r="AH200" s="122">
        <f>IF(AI217=0, 0, (Z200*AE200)/(AI217*AH176))</f>
        <v>0</v>
      </c>
      <c r="AI200" s="114">
        <f>IFERROR(_xlfn.LET(_xlpm.v,IFERROR(_xlfn.XLOOKUP(AD200,Z218:AL218,Z219:AL219),_xlfn.XLOOKUP(AD200,Z220:AL220,Z221:AL221)),_xlpm.v*AC200*IF(ISBLANK(Z200),1,Z200)),0)</f>
        <v>0</v>
      </c>
      <c r="AJ200" s="123">
        <f>IF(OR(ISBLANK(AK172),AK172=0),0,Z200*AK170*AE200/AK172)</f>
        <v>0</v>
      </c>
      <c r="AK200" s="116">
        <f>IF(OR(ISBLANK(AK172),AK172=0),0,AI200*AE200*AK170/AK172)</f>
        <v>0</v>
      </c>
      <c r="AL200" s="124" t="str">
        <f>_xlfn.LET(_xlpm.unite,SUBSTITUTE(TRIM(AD200)," (s)",""),_xlpm.val,AK200,_xlpm.estVol,COUNTIF(AF218:AL218,_xlpm.unite)+COUNTIF(AF220:AL220,_xlpm.unite)&gt;0,_xlpm.estPoids,COUNTIF(Z218:AE218,_xlpm.unite)+COUNTIF(Z220:AE220,_xlpm.unite)&gt;0,IF(_xlpm.estVol,IF(ROUND(_xlpm.val,3)&gt;=1,ROUND(_xlpm.val,3)&amp;"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00" s="120" t="str">
        <f t="shared" si="43"/>
        <v>►</v>
      </c>
      <c r="AO200" s="34" t="str">
        <f>AO173</f>
        <v>N NOMBRE DE SU RECETA | pegue esto — FAMILIA| Autor &gt; USTED</v>
      </c>
      <c r="AP200" s="35">
        <f>AP173</f>
        <v>0.6</v>
      </c>
      <c r="AQ200" s="34" t="str">
        <f>AQ173</f>
        <v>kg</v>
      </c>
      <c r="AR200" s="36" t="str">
        <f>AR173</f>
        <v>Receta madre ► Ballotina de pintada</v>
      </c>
      <c r="AS200" s="105"/>
      <c r="AT200" s="125"/>
      <c r="AU200" s="107" t="str">
        <f t="shared" si="40"/>
        <v/>
      </c>
      <c r="AV200" s="108"/>
      <c r="AW200" s="146"/>
      <c r="AX200" s="148">
        <v>1</v>
      </c>
      <c r="AY200" s="111"/>
      <c r="AZ200" s="112">
        <f>IF(BB217=0,0,(BB200/BB217)*BA176*1000)</f>
        <v>0</v>
      </c>
      <c r="BA200" s="122">
        <f>IF(BB217=0, 0, (AS200*AX200)/(BB217*BA176))</f>
        <v>0</v>
      </c>
      <c r="BB200" s="114">
        <f>IFERROR(_xlfn.LET(_xlpm.v,IFERROR(_xlfn.XLOOKUP(AW200,AS218:BE218,AS219:BE219),_xlfn.XLOOKUP(AW200,AS220:BE220,AS221:BE221)),_xlpm.v*AV200*IF(ISBLANK(AS200),1,AS200)),0)</f>
        <v>0</v>
      </c>
      <c r="BC200" s="123">
        <f>IF(OR(ISBLANK(BD172),BD172=0),0,AS200*BD170*AX200/BD172)</f>
        <v>0</v>
      </c>
      <c r="BD200" s="116">
        <f>IF(OR(ISBLANK(BD172),BD172=0),0,BB200*AX200*BD170/BD172)</f>
        <v>0</v>
      </c>
      <c r="BE200" s="124" t="str">
        <f>_xlfn.LET(_xlpm.unite,SUBSTITUTE(TRIM(AW200)," (s)",""),_xlpm.val,BD200,_xlpm.estVol,COUNTIF(AY218:BE218,_xlpm.unite)+COUNTIF(AY220:BE220,_xlpm.unite)&gt;0,_xlpm.estPoids,COUNTIF(AS218:AX218,_xlpm.unite)+COUNTIF(AS220:AX220,_xlpm.unite)&gt;0,IF(_xlpm.estVol,IF(ROUND(_xlpm.val,3)&gt;=1,ROUND(_xlpm.val,3)&amp;"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00" s="536"/>
      <c r="BH200" s="623" t="s">
        <v>572</v>
      </c>
      <c r="BI200" s="589"/>
      <c r="BJ200" s="589"/>
      <c r="BK200" s="9"/>
      <c r="BL200" s="9"/>
      <c r="BM200" s="229"/>
      <c r="BO200" s="536"/>
      <c r="BP200" s="623" t="s">
        <v>573</v>
      </c>
      <c r="BQ200" s="589"/>
      <c r="BR200" s="589"/>
      <c r="BS200" s="9"/>
      <c r="BT200" s="9"/>
      <c r="BU200" s="229"/>
      <c r="BW200" s="536"/>
      <c r="BX200" s="623" t="s">
        <v>574</v>
      </c>
      <c r="BY200" s="589"/>
      <c r="BZ200" s="589"/>
      <c r="CA200" s="9"/>
      <c r="CB200" s="9"/>
      <c r="CC200" s="229"/>
      <c r="CE200" s="3">
        <v>1</v>
      </c>
    </row>
    <row r="201" spans="2:83" ht="21" customHeight="1" thickTop="1">
      <c r="B201" s="120" t="str">
        <f t="shared" si="41"/>
        <v>►</v>
      </c>
      <c r="C201" s="34" t="str">
        <f>C173</f>
        <v>N NOM DE VOTRE RECETTE | collez la--FAMILLE| Auteur &gt; VOUS</v>
      </c>
      <c r="D201" s="35">
        <f>D173</f>
        <v>1</v>
      </c>
      <c r="E201" s="34" t="str">
        <f>E173</f>
        <v>coupe</v>
      </c>
      <c r="F201" s="36" t="str">
        <f>F173</f>
        <v>Recette mère ► MILLE-FEUILLE  aux fraises des bois</v>
      </c>
      <c r="G201" s="105"/>
      <c r="H201" s="125"/>
      <c r="I201" s="107" t="str">
        <f t="shared" si="38"/>
        <v/>
      </c>
      <c r="J201" s="108"/>
      <c r="K201" s="146"/>
      <c r="L201" s="148">
        <v>1</v>
      </c>
      <c r="M201" s="111"/>
      <c r="N201" s="112">
        <f>IF(P217=0,0,(P201/P217)*O176*1000)</f>
        <v>0</v>
      </c>
      <c r="O201" s="122">
        <f>IF(P217=0, 0, (G201*L201)/(P217*O176))</f>
        <v>0</v>
      </c>
      <c r="P201" s="114">
        <f>IFERROR(_xlfn.LET(_xlpm.v,IFERROR(_xlfn.XLOOKUP(K201,G218:S218,G219:S219),_xlfn.XLOOKUP(K201,G220:S220,G221:S221)),_xlpm.v*J201*IF(ISBLANK(G201),1,G201)),0)</f>
        <v>0</v>
      </c>
      <c r="Q201" s="127">
        <f>IF(OR(ISBLANK(R172),R172=0),0,G201*R170*L201/R172)</f>
        <v>0</v>
      </c>
      <c r="R201" s="116">
        <f>IF(OR(ISBLANK(R172),R172=0),0,P201*L201*R170/R172)</f>
        <v>0</v>
      </c>
      <c r="S201" s="147" t="str">
        <f>_xlfn.LET(_xlpm.unite,SUBSTITUTE(TRIM(K201)," (s)",""),_xlpm.val,R201,_xlpm.estVol,COUNTIF(M218:S218,_xlpm.unite)+COUNTIF(M220:S220,_xlpm.unite)&gt;0,_xlpm.estPoids,COUNTIF(G218:L218,_xlpm.unite)+COUNTIF(G220:L220,_xlpm.unite)&gt;0,IF(_xlpm.estVol,IF(ROUND(_xlpm.val,3)&gt;=1,ROUND(_xlpm.val,3)&amp;"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01" s="120" t="str">
        <f t="shared" si="42"/>
        <v>►</v>
      </c>
      <c r="V201" s="34" t="str">
        <f>V173</f>
        <v>N NAME OF YOUR RECIPE | paste it — FAMILY|  Author &gt; YOU</v>
      </c>
      <c r="W201" s="35">
        <f>W173</f>
        <v>0.6</v>
      </c>
      <c r="X201" s="34" t="str">
        <f>X173</f>
        <v>kg</v>
      </c>
      <c r="Y201" s="36" t="str">
        <f>Y173</f>
        <v>Master recipe ► Guinea fowl ballotine</v>
      </c>
      <c r="Z201" s="105"/>
      <c r="AA201" s="125"/>
      <c r="AB201" s="107" t="str">
        <f t="shared" si="39"/>
        <v/>
      </c>
      <c r="AC201" s="108"/>
      <c r="AD201" s="146"/>
      <c r="AE201" s="148">
        <v>1</v>
      </c>
      <c r="AF201" s="111"/>
      <c r="AG201" s="112">
        <f>IF(AI217=0,0,(AI201/AI217)*AH176*1000)</f>
        <v>0</v>
      </c>
      <c r="AH201" s="122">
        <f>IF(AI217=0, 0, (Z201*AE201)/(AI217*AH176))</f>
        <v>0</v>
      </c>
      <c r="AI201" s="114">
        <f>IFERROR(_xlfn.LET(_xlpm.v,IFERROR(_xlfn.XLOOKUP(AD201,Z218:AL218,Z219:AL219),_xlfn.XLOOKUP(AD201,Z220:AL220,Z221:AL221)),_xlpm.v*AC201*IF(ISBLANK(Z201),1,Z201)),0)</f>
        <v>0</v>
      </c>
      <c r="AJ201" s="127">
        <f>IF(OR(ISBLANK(AK172),AK172=0),0,Z201*AK170*AE201/AK172)</f>
        <v>0</v>
      </c>
      <c r="AK201" s="116">
        <f>IF(OR(ISBLANK(AK172),AK172=0),0,AI201*AE201*AK170/AK172)</f>
        <v>0</v>
      </c>
      <c r="AL201" s="147" t="str">
        <f>_xlfn.LET(_xlpm.unite,SUBSTITUTE(TRIM(AD201)," (s)",""),_xlpm.val,AK201,_xlpm.estVol,COUNTIF(AF218:AL218,_xlpm.unite)+COUNTIF(AF220:AL220,_xlpm.unite)&gt;0,_xlpm.estPoids,COUNTIF(Z218:AE218,_xlpm.unite)+COUNTIF(Z220:AE220,_xlpm.unite)&gt;0,IF(_xlpm.estVol,IF(ROUND(_xlpm.val,3)&gt;=1,ROUND(_xlpm.val,3)&amp;"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01" s="120" t="str">
        <f t="shared" si="43"/>
        <v>►</v>
      </c>
      <c r="AO201" s="34" t="str">
        <f>AO173</f>
        <v>N NOMBRE DE SU RECETA | pegue esto — FAMILIA| Autor &gt; USTED</v>
      </c>
      <c r="AP201" s="35">
        <f>AP173</f>
        <v>0.6</v>
      </c>
      <c r="AQ201" s="34" t="str">
        <f>AQ173</f>
        <v>kg</v>
      </c>
      <c r="AR201" s="36" t="str">
        <f>AR173</f>
        <v>Receta madre ► Ballotina de pintada</v>
      </c>
      <c r="AS201" s="105"/>
      <c r="AT201" s="125"/>
      <c r="AU201" s="107" t="str">
        <f t="shared" si="40"/>
        <v/>
      </c>
      <c r="AV201" s="108"/>
      <c r="AW201" s="146"/>
      <c r="AX201" s="148">
        <v>1</v>
      </c>
      <c r="AY201" s="111"/>
      <c r="AZ201" s="112">
        <f>IF(BB217=0,0,(BB201/BB217)*BA176*1000)</f>
        <v>0</v>
      </c>
      <c r="BA201" s="122">
        <f>IF(BB217=0, 0, (AS201*AX201)/(BB217*BA176))</f>
        <v>0</v>
      </c>
      <c r="BB201" s="114">
        <f>IFERROR(_xlfn.LET(_xlpm.v,IFERROR(_xlfn.XLOOKUP(AW201,AS218:BE218,AS219:BE219),_xlfn.XLOOKUP(AW201,AS220:BE220,AS221:BE221)),_xlpm.v*AV201*IF(ISBLANK(AS201),1,AS201)),0)</f>
        <v>0</v>
      </c>
      <c r="BC201" s="127">
        <f>IF(OR(ISBLANK(BD172),BD172=0),0,AS201*BD170*AX201/BD172)</f>
        <v>0</v>
      </c>
      <c r="BD201" s="116">
        <f>IF(OR(ISBLANK(BD172),BD172=0),0,BB201*AX201*BD170/BD172)</f>
        <v>0</v>
      </c>
      <c r="BE201" s="147" t="str">
        <f>_xlfn.LET(_xlpm.unite,SUBSTITUTE(TRIM(AW201)," (s)",""),_xlpm.val,BD201,_xlpm.estVol,COUNTIF(AY218:BE218,_xlpm.unite)+COUNTIF(AY220:BE220,_xlpm.unite)&gt;0,_xlpm.estPoids,COUNTIF(AS218:AX218,_xlpm.unite)+COUNTIF(AS220:AX220,_xlpm.unite)&gt;0,IF(_xlpm.estVol,IF(ROUND(_xlpm.val,3)&gt;=1,ROUND(_xlpm.val,3)&amp;"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01" s="536"/>
      <c r="BH201" s="624"/>
      <c r="BI201" s="625"/>
      <c r="BJ201" s="1842" t="s">
        <v>575</v>
      </c>
      <c r="BK201" s="9"/>
      <c r="BL201" s="9"/>
      <c r="BM201" s="229"/>
      <c r="BO201" s="536"/>
      <c r="BP201" s="624"/>
      <c r="BQ201" s="625"/>
      <c r="BR201" s="1842" t="s">
        <v>576</v>
      </c>
      <c r="BS201" s="9"/>
      <c r="BT201" s="9"/>
      <c r="BU201" s="229"/>
      <c r="BW201" s="536"/>
      <c r="BX201" s="624"/>
      <c r="BY201" s="625"/>
      <c r="BZ201" s="1842" t="s">
        <v>577</v>
      </c>
      <c r="CA201" s="9"/>
      <c r="CB201" s="9"/>
      <c r="CC201" s="229"/>
      <c r="CE201" s="3">
        <v>1</v>
      </c>
    </row>
    <row r="202" spans="2:83" ht="21" customHeight="1">
      <c r="B202" s="120" t="str">
        <f t="shared" si="41"/>
        <v>►</v>
      </c>
      <c r="C202" s="34" t="str">
        <f>C173</f>
        <v>N NOM DE VOTRE RECETTE | collez la--FAMILLE| Auteur &gt; VOUS</v>
      </c>
      <c r="D202" s="35">
        <f>D173</f>
        <v>1</v>
      </c>
      <c r="E202" s="34" t="str">
        <f>E173</f>
        <v>coupe</v>
      </c>
      <c r="F202" s="36" t="str">
        <f>F173</f>
        <v>Recette mère ► MILLE-FEUILLE  aux fraises des bois</v>
      </c>
      <c r="G202" s="105"/>
      <c r="H202" s="125"/>
      <c r="I202" s="107" t="str">
        <f t="shared" si="38"/>
        <v/>
      </c>
      <c r="J202" s="108"/>
      <c r="K202" s="146"/>
      <c r="L202" s="148">
        <v>1</v>
      </c>
      <c r="M202" s="111"/>
      <c r="N202" s="112">
        <f>IF(P217=0,0,(P202/P217)*O176*1000)</f>
        <v>0</v>
      </c>
      <c r="O202" s="122">
        <f>IF(P217=0, 0, (G202*L202)/(P217*O176))</f>
        <v>0</v>
      </c>
      <c r="P202" s="114">
        <f>IFERROR(_xlfn.LET(_xlpm.v,IFERROR(_xlfn.XLOOKUP(K202,G218:S218,G219:S219),_xlfn.XLOOKUP(K202,G220:S220,G221:S221)),_xlpm.v*J202*IF(ISBLANK(G202),1,G202)),0)</f>
        <v>0</v>
      </c>
      <c r="Q202" s="123">
        <f>IF(OR(ISBLANK(R172),R172=0),0,G202*R170*L202/R172)</f>
        <v>0</v>
      </c>
      <c r="R202" s="116">
        <f>IF(OR(ISBLANK(R172),R172=0),0,P202*L202*R170/R172)</f>
        <v>0</v>
      </c>
      <c r="S202" s="124" t="str">
        <f>_xlfn.LET(_xlpm.unite,SUBSTITUTE(TRIM(K202)," (s)",""),_xlpm.val,R202,_xlpm.estVol,COUNTIF(M218:S218,_xlpm.unite)+COUNTIF(M220:S220,_xlpm.unite)&gt;0,_xlpm.estPoids,COUNTIF(G218:L218,_xlpm.unite)+COUNTIF(G220:L220,_xlpm.unite)&gt;0,IF(_xlpm.estVol,IF(ROUND(_xlpm.val,3)&gt;=1,ROUND(_xlpm.val,3)&amp;"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02" s="120" t="str">
        <f t="shared" si="42"/>
        <v>►</v>
      </c>
      <c r="V202" s="34" t="str">
        <f>V173</f>
        <v>N NAME OF YOUR RECIPE | paste it — FAMILY|  Author &gt; YOU</v>
      </c>
      <c r="W202" s="35">
        <f>W173</f>
        <v>0.6</v>
      </c>
      <c r="X202" s="34" t="str">
        <f>X173</f>
        <v>kg</v>
      </c>
      <c r="Y202" s="36" t="str">
        <f>Y173</f>
        <v>Master recipe ► Guinea fowl ballotine</v>
      </c>
      <c r="Z202" s="105"/>
      <c r="AA202" s="125"/>
      <c r="AB202" s="107" t="str">
        <f t="shared" si="39"/>
        <v/>
      </c>
      <c r="AC202" s="108"/>
      <c r="AD202" s="146"/>
      <c r="AE202" s="148">
        <v>1</v>
      </c>
      <c r="AF202" s="111"/>
      <c r="AG202" s="112">
        <f>IF(AI217=0,0,(AI202/AI217)*AH176*1000)</f>
        <v>0</v>
      </c>
      <c r="AH202" s="122">
        <f>IF(AI217=0, 0, (Z202*AE202)/(AI217*AH176))</f>
        <v>0</v>
      </c>
      <c r="AI202" s="114">
        <f>IFERROR(_xlfn.LET(_xlpm.v,IFERROR(_xlfn.XLOOKUP(AD202,Z218:AL218,Z219:AL219),_xlfn.XLOOKUP(AD202,Z220:AL220,Z221:AL221)),_xlpm.v*AC202*IF(ISBLANK(Z202),1,Z202)),0)</f>
        <v>0</v>
      </c>
      <c r="AJ202" s="123">
        <f>IF(OR(ISBLANK(AK172),AK172=0),0,Z202*AK170*AE202/AK172)</f>
        <v>0</v>
      </c>
      <c r="AK202" s="116">
        <f>IF(OR(ISBLANK(AK172),AK172=0),0,AI202*AE202*AK170/AK172)</f>
        <v>0</v>
      </c>
      <c r="AL202" s="124" t="str">
        <f>_xlfn.LET(_xlpm.unite,SUBSTITUTE(TRIM(AD202)," (s)",""),_xlpm.val,AK202,_xlpm.estVol,COUNTIF(AF218:AL218,_xlpm.unite)+COUNTIF(AF220:AL220,_xlpm.unite)&gt;0,_xlpm.estPoids,COUNTIF(Z218:AE218,_xlpm.unite)+COUNTIF(Z220:AE220,_xlpm.unite)&gt;0,IF(_xlpm.estVol,IF(ROUND(_xlpm.val,3)&gt;=1,ROUND(_xlpm.val,3)&amp;"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02" s="120" t="str">
        <f t="shared" si="43"/>
        <v>►</v>
      </c>
      <c r="AO202" s="34" t="str">
        <f>AO173</f>
        <v>N NOMBRE DE SU RECETA | pegue esto — FAMILIA| Autor &gt; USTED</v>
      </c>
      <c r="AP202" s="35">
        <f>AP173</f>
        <v>0.6</v>
      </c>
      <c r="AQ202" s="34" t="str">
        <f>AQ173</f>
        <v>kg</v>
      </c>
      <c r="AR202" s="36" t="str">
        <f>AR173</f>
        <v>Receta madre ► Ballotina de pintada</v>
      </c>
      <c r="AS202" s="105"/>
      <c r="AT202" s="125"/>
      <c r="AU202" s="107" t="str">
        <f t="shared" si="40"/>
        <v/>
      </c>
      <c r="AV202" s="108"/>
      <c r="AW202" s="146"/>
      <c r="AX202" s="148">
        <v>1</v>
      </c>
      <c r="AY202" s="111"/>
      <c r="AZ202" s="112">
        <f>IF(BB217=0,0,(BB202/BB217)*BA176*1000)</f>
        <v>0</v>
      </c>
      <c r="BA202" s="122">
        <f>IF(BB217=0, 0, (AS202*AX202)/(BB217*BA176))</f>
        <v>0</v>
      </c>
      <c r="BB202" s="114">
        <f>IFERROR(_xlfn.LET(_xlpm.v,IFERROR(_xlfn.XLOOKUP(AW202,AS218:BE218,AS219:BE219),_xlfn.XLOOKUP(AW202,AS220:BE220,AS221:BE221)),_xlpm.v*AV202*IF(ISBLANK(AS202),1,AS202)),0)</f>
        <v>0</v>
      </c>
      <c r="BC202" s="123">
        <f>IF(OR(ISBLANK(BD172),BD172=0),0,AS202*BD170*AX202/BD172)</f>
        <v>0</v>
      </c>
      <c r="BD202" s="116">
        <f>IF(OR(ISBLANK(BD172),BD172=0),0,BB202*AX202*BD170/BD172)</f>
        <v>0</v>
      </c>
      <c r="BE202" s="124" t="str">
        <f>_xlfn.LET(_xlpm.unite,SUBSTITUTE(TRIM(AW202)," (s)",""),_xlpm.val,BD202,_xlpm.estVol,COUNTIF(AY218:BE218,_xlpm.unite)+COUNTIF(AY220:BE220,_xlpm.unite)&gt;0,_xlpm.estPoids,COUNTIF(AS218:AX218,_xlpm.unite)+COUNTIF(AS220:AX220,_xlpm.unite)&gt;0,IF(_xlpm.estVol,IF(ROUND(_xlpm.val,3)&gt;=1,ROUND(_xlpm.val,3)&amp;"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02" s="536"/>
      <c r="BH202" s="626" t="s">
        <v>284</v>
      </c>
      <c r="BI202" s="627" t="s">
        <v>579</v>
      </c>
      <c r="BJ202" s="1843"/>
      <c r="BK202" s="280"/>
      <c r="BL202" s="9"/>
      <c r="BM202" s="229"/>
      <c r="BO202" s="536"/>
      <c r="BP202" s="626" t="s">
        <v>569</v>
      </c>
      <c r="BQ202" s="627" t="s">
        <v>580</v>
      </c>
      <c r="BR202" s="1843"/>
      <c r="BS202" s="280"/>
      <c r="BT202" s="9"/>
      <c r="BU202" s="229"/>
      <c r="BW202" s="536"/>
      <c r="BX202" s="626" t="s">
        <v>570</v>
      </c>
      <c r="BY202" s="627" t="s">
        <v>581</v>
      </c>
      <c r="BZ202" s="1843"/>
      <c r="CA202" s="280"/>
      <c r="CB202" s="9"/>
      <c r="CC202" s="229"/>
      <c r="CE202" s="3">
        <v>1</v>
      </c>
    </row>
    <row r="203" spans="2:83" ht="21" customHeight="1">
      <c r="B203" s="120" t="str">
        <f t="shared" si="41"/>
        <v>►</v>
      </c>
      <c r="C203" s="34" t="str">
        <f>C173</f>
        <v>N NOM DE VOTRE RECETTE | collez la--FAMILLE| Auteur &gt; VOUS</v>
      </c>
      <c r="D203" s="35">
        <f>D173</f>
        <v>1</v>
      </c>
      <c r="E203" s="34" t="str">
        <f>E173</f>
        <v>coupe</v>
      </c>
      <c r="F203" s="36" t="str">
        <f>F173</f>
        <v>Recette mère ► MILLE-FEUILLE  aux fraises des bois</v>
      </c>
      <c r="G203" s="105"/>
      <c r="H203" s="125"/>
      <c r="I203" s="107" t="str">
        <f t="shared" si="38"/>
        <v/>
      </c>
      <c r="J203" s="108"/>
      <c r="K203" s="146"/>
      <c r="L203" s="148">
        <v>1</v>
      </c>
      <c r="M203" s="111"/>
      <c r="N203" s="112">
        <f>IF(P217=0,0,(P203/P217)*O176*1000)</f>
        <v>0</v>
      </c>
      <c r="O203" s="122">
        <f>IF(P217=0, 0, (G203*L203)/(P217*O176))</f>
        <v>0</v>
      </c>
      <c r="P203" s="114">
        <f>IFERROR(_xlfn.LET(_xlpm.v,IFERROR(_xlfn.XLOOKUP(K203,G218:S218,G219:S219),_xlfn.XLOOKUP(K203,G220:S220,G221:S221)),_xlpm.v*J203*IF(ISBLANK(G203),1,G203)),0)</f>
        <v>0</v>
      </c>
      <c r="Q203" s="127">
        <f>IF(OR(ISBLANK(R172),R172=0),0,G203*R170*L203/R172)</f>
        <v>0</v>
      </c>
      <c r="R203" s="116">
        <f>IF(OR(ISBLANK(R172),R172=0),0,P203*L203*R170/R172)</f>
        <v>0</v>
      </c>
      <c r="S203" s="147" t="str">
        <f>_xlfn.LET(_xlpm.unite,SUBSTITUTE(TRIM(K203)," (s)",""),_xlpm.val,R203,_xlpm.estVol,COUNTIF(M218:S218,_xlpm.unite)+COUNTIF(M220:S220,_xlpm.unite)&gt;0,_xlpm.estPoids,COUNTIF(G218:L218,_xlpm.unite)+COUNTIF(G220:L220,_xlpm.unite)&gt;0,IF(_xlpm.estVol,IF(ROUND(_xlpm.val,3)&gt;=1,ROUND(_xlpm.val,3)&amp;"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03" s="120" t="str">
        <f t="shared" si="42"/>
        <v>►</v>
      </c>
      <c r="V203" s="34" t="str">
        <f>V173</f>
        <v>N NAME OF YOUR RECIPE | paste it — FAMILY|  Author &gt; YOU</v>
      </c>
      <c r="W203" s="35">
        <f>W173</f>
        <v>0.6</v>
      </c>
      <c r="X203" s="34" t="str">
        <f>X173</f>
        <v>kg</v>
      </c>
      <c r="Y203" s="36" t="str">
        <f>Y173</f>
        <v>Master recipe ► Guinea fowl ballotine</v>
      </c>
      <c r="Z203" s="105"/>
      <c r="AA203" s="125"/>
      <c r="AB203" s="107" t="str">
        <f t="shared" si="39"/>
        <v/>
      </c>
      <c r="AC203" s="108"/>
      <c r="AD203" s="146"/>
      <c r="AE203" s="148">
        <v>1</v>
      </c>
      <c r="AF203" s="111"/>
      <c r="AG203" s="112">
        <f>IF(AI217=0,0,(AI203/AI217)*AH176*1000)</f>
        <v>0</v>
      </c>
      <c r="AH203" s="122">
        <f>IF(AI217=0, 0, (Z203*AE203)/(AI217*AH176))</f>
        <v>0</v>
      </c>
      <c r="AI203" s="114">
        <f>IFERROR(_xlfn.LET(_xlpm.v,IFERROR(_xlfn.XLOOKUP(AD203,Z218:AL218,Z219:AL219),_xlfn.XLOOKUP(AD203,Z220:AL220,Z221:AL221)),_xlpm.v*AC203*IF(ISBLANK(Z203),1,Z203)),0)</f>
        <v>0</v>
      </c>
      <c r="AJ203" s="127">
        <f>IF(OR(ISBLANK(AK172),AK172=0),0,Z203*AK170*AE203/AK172)</f>
        <v>0</v>
      </c>
      <c r="AK203" s="116">
        <f>IF(OR(ISBLANK(AK172),AK172=0),0,AI203*AE203*AK170/AK172)</f>
        <v>0</v>
      </c>
      <c r="AL203" s="147" t="str">
        <f>_xlfn.LET(_xlpm.unite,SUBSTITUTE(TRIM(AD203)," (s)",""),_xlpm.val,AK203,_xlpm.estVol,COUNTIF(AF218:AL218,_xlpm.unite)+COUNTIF(AF220:AL220,_xlpm.unite)&gt;0,_xlpm.estPoids,COUNTIF(Z218:AE218,_xlpm.unite)+COUNTIF(Z220:AE220,_xlpm.unite)&gt;0,IF(_xlpm.estVol,IF(ROUND(_xlpm.val,3)&gt;=1,ROUND(_xlpm.val,3)&amp;"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03" s="120" t="str">
        <f t="shared" si="43"/>
        <v>►</v>
      </c>
      <c r="AO203" s="34" t="str">
        <f>AO173</f>
        <v>N NOMBRE DE SU RECETA | pegue esto — FAMILIA| Autor &gt; USTED</v>
      </c>
      <c r="AP203" s="35">
        <f>AP173</f>
        <v>0.6</v>
      </c>
      <c r="AQ203" s="34" t="str">
        <f>AQ173</f>
        <v>kg</v>
      </c>
      <c r="AR203" s="36" t="str">
        <f>AR173</f>
        <v>Receta madre ► Ballotina de pintada</v>
      </c>
      <c r="AS203" s="105"/>
      <c r="AT203" s="125"/>
      <c r="AU203" s="107" t="str">
        <f t="shared" si="40"/>
        <v/>
      </c>
      <c r="AV203" s="108"/>
      <c r="AW203" s="146"/>
      <c r="AX203" s="148">
        <v>1</v>
      </c>
      <c r="AY203" s="111"/>
      <c r="AZ203" s="112">
        <f>IF(BB217=0,0,(BB203/BB217)*BA176*1000)</f>
        <v>0</v>
      </c>
      <c r="BA203" s="122">
        <f>IF(BB217=0, 0, (AS203*AX203)/(BB217*BA176))</f>
        <v>0</v>
      </c>
      <c r="BB203" s="114">
        <f>IFERROR(_xlfn.LET(_xlpm.v,IFERROR(_xlfn.XLOOKUP(AW203,AS218:BE218,AS219:BE219),_xlfn.XLOOKUP(AW203,AS220:BE220,AS221:BE221)),_xlpm.v*AV203*IF(ISBLANK(AS203),1,AS203)),0)</f>
        <v>0</v>
      </c>
      <c r="BC203" s="127">
        <f>IF(OR(ISBLANK(BD172),BD172=0),0,AS203*BD170*AX203/BD172)</f>
        <v>0</v>
      </c>
      <c r="BD203" s="116">
        <f>IF(OR(ISBLANK(BD172),BD172=0),0,BB203*AX203*BD170/BD172)</f>
        <v>0</v>
      </c>
      <c r="BE203" s="147" t="str">
        <f>_xlfn.LET(_xlpm.unite,SUBSTITUTE(TRIM(AW203)," (s)",""),_xlpm.val,BD203,_xlpm.estVol,COUNTIF(AY218:BE218,_xlpm.unite)+COUNTIF(AY220:BE220,_xlpm.unite)&gt;0,_xlpm.estPoids,COUNTIF(AS218:AX218,_xlpm.unite)+COUNTIF(AS220:AX220,_xlpm.unite)&gt;0,IF(_xlpm.estVol,IF(ROUND(_xlpm.val,3)&gt;=1,ROUND(_xlpm.val,3)&amp;"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03" s="536"/>
      <c r="BH203" s="628">
        <v>20</v>
      </c>
      <c r="BI203" s="116">
        <v>0.75</v>
      </c>
      <c r="BJ203" s="629" t="s">
        <v>582</v>
      </c>
      <c r="BK203" s="280"/>
      <c r="BL203" s="9"/>
      <c r="BM203" s="229"/>
      <c r="BO203" s="536"/>
      <c r="BP203" s="628">
        <v>20</v>
      </c>
      <c r="BQ203" s="116">
        <v>0.75</v>
      </c>
      <c r="BR203" s="629" t="s">
        <v>582</v>
      </c>
      <c r="BS203" s="280"/>
      <c r="BT203" s="9"/>
      <c r="BU203" s="229"/>
      <c r="BW203" s="536"/>
      <c r="BX203" s="628">
        <v>20</v>
      </c>
      <c r="BY203" s="116">
        <v>0.75</v>
      </c>
      <c r="BZ203" s="629" t="s">
        <v>582</v>
      </c>
      <c r="CA203" s="280"/>
      <c r="CB203" s="9"/>
      <c r="CC203" s="229"/>
      <c r="CE203" s="3">
        <v>1</v>
      </c>
    </row>
    <row r="204" spans="2:83" ht="21" customHeight="1">
      <c r="B204" s="120" t="str">
        <f t="shared" si="41"/>
        <v>►</v>
      </c>
      <c r="C204" s="34" t="str">
        <f>C173</f>
        <v>N NOM DE VOTRE RECETTE | collez la--FAMILLE| Auteur &gt; VOUS</v>
      </c>
      <c r="D204" s="35">
        <f>D173</f>
        <v>1</v>
      </c>
      <c r="E204" s="34" t="str">
        <f>E173</f>
        <v>coupe</v>
      </c>
      <c r="F204" s="36" t="str">
        <f>F173</f>
        <v>Recette mère ► MILLE-FEUILLE  aux fraises des bois</v>
      </c>
      <c r="G204" s="105"/>
      <c r="H204" s="125"/>
      <c r="I204" s="107" t="str">
        <f t="shared" si="38"/>
        <v/>
      </c>
      <c r="J204" s="108"/>
      <c r="K204" s="146"/>
      <c r="L204" s="148">
        <v>1</v>
      </c>
      <c r="M204" s="111"/>
      <c r="N204" s="112">
        <f>IF(P217=0,0,(P204/P217)*O176*1000)</f>
        <v>0</v>
      </c>
      <c r="O204" s="122">
        <f>IF(P217=0, 0, (G204*L204)/(P217*O176))</f>
        <v>0</v>
      </c>
      <c r="P204" s="114">
        <f>IFERROR(_xlfn.LET(_xlpm.v,IFERROR(_xlfn.XLOOKUP(K204,G218:S218,G219:S219),_xlfn.XLOOKUP(K204,G220:S220,G221:S221)),_xlpm.v*J204*IF(ISBLANK(G204),1,G204)),0)</f>
        <v>0</v>
      </c>
      <c r="Q204" s="123">
        <f>IF(OR(ISBLANK(R172),R172=0),0,G204*R170*L204/R172)</f>
        <v>0</v>
      </c>
      <c r="R204" s="116">
        <f>IF(OR(ISBLANK(R172),R172=0),0,P204*L204*R170/R172)</f>
        <v>0</v>
      </c>
      <c r="S204" s="124" t="str">
        <f>_xlfn.LET(_xlpm.unite,SUBSTITUTE(TRIM(K204)," (s)",""),_xlpm.val,R204,_xlpm.estVol,COUNTIF(M218:S218,_xlpm.unite)+COUNTIF(M220:S220,_xlpm.unite)&gt;0,_xlpm.estPoids,COUNTIF(G218:L218,_xlpm.unite)+COUNTIF(G220:L220,_xlpm.unite)&gt;0,IF(_xlpm.estVol,IF(ROUND(_xlpm.val,3)&gt;=1,ROUND(_xlpm.val,3)&amp;"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04" s="120" t="str">
        <f t="shared" si="42"/>
        <v>►</v>
      </c>
      <c r="V204" s="34" t="str">
        <f>V173</f>
        <v>N NAME OF YOUR RECIPE | paste it — FAMILY|  Author &gt; YOU</v>
      </c>
      <c r="W204" s="35">
        <f>W173</f>
        <v>0.6</v>
      </c>
      <c r="X204" s="34" t="str">
        <f>X173</f>
        <v>kg</v>
      </c>
      <c r="Y204" s="36" t="str">
        <f>Y173</f>
        <v>Master recipe ► Guinea fowl ballotine</v>
      </c>
      <c r="Z204" s="105"/>
      <c r="AA204" s="125"/>
      <c r="AB204" s="107" t="str">
        <f t="shared" si="39"/>
        <v/>
      </c>
      <c r="AC204" s="108"/>
      <c r="AD204" s="146"/>
      <c r="AE204" s="148">
        <v>1</v>
      </c>
      <c r="AF204" s="111"/>
      <c r="AG204" s="112">
        <f>IF(AI217=0,0,(AI204/AI217)*AH176*1000)</f>
        <v>0</v>
      </c>
      <c r="AH204" s="122">
        <f>IF(AI217=0, 0, (Z204*AE204)/(AI217*AH176))</f>
        <v>0</v>
      </c>
      <c r="AI204" s="114">
        <f>IFERROR(_xlfn.LET(_xlpm.v,IFERROR(_xlfn.XLOOKUP(AD204,Z218:AL218,Z219:AL219),_xlfn.XLOOKUP(AD204,Z220:AL220,Z221:AL221)),_xlpm.v*AC204*IF(ISBLANK(Z204),1,Z204)),0)</f>
        <v>0</v>
      </c>
      <c r="AJ204" s="123">
        <f>IF(OR(ISBLANK(AK172),AK172=0),0,Z204*AK170*AE204/AK172)</f>
        <v>0</v>
      </c>
      <c r="AK204" s="116">
        <f>IF(OR(ISBLANK(AK172),AK172=0),0,AI204*AE204*AK170/AK172)</f>
        <v>0</v>
      </c>
      <c r="AL204" s="124" t="str">
        <f>_xlfn.LET(_xlpm.unite,SUBSTITUTE(TRIM(AD204)," (s)",""),_xlpm.val,AK204,_xlpm.estVol,COUNTIF(AF218:AL218,_xlpm.unite)+COUNTIF(AF220:AL220,_xlpm.unite)&gt;0,_xlpm.estPoids,COUNTIF(Z218:AE218,_xlpm.unite)+COUNTIF(Z220:AE220,_xlpm.unite)&gt;0,IF(_xlpm.estVol,IF(ROUND(_xlpm.val,3)&gt;=1,ROUND(_xlpm.val,3)&amp;"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04" s="120" t="str">
        <f t="shared" si="43"/>
        <v>►</v>
      </c>
      <c r="AO204" s="34" t="str">
        <f>AO173</f>
        <v>N NOMBRE DE SU RECETA | pegue esto — FAMILIA| Autor &gt; USTED</v>
      </c>
      <c r="AP204" s="35">
        <f>AP173</f>
        <v>0.6</v>
      </c>
      <c r="AQ204" s="34" t="str">
        <f>AQ173</f>
        <v>kg</v>
      </c>
      <c r="AR204" s="36" t="str">
        <f>AR173</f>
        <v>Receta madre ► Ballotina de pintada</v>
      </c>
      <c r="AS204" s="105"/>
      <c r="AT204" s="125"/>
      <c r="AU204" s="107" t="str">
        <f t="shared" si="40"/>
        <v/>
      </c>
      <c r="AV204" s="108"/>
      <c r="AW204" s="146"/>
      <c r="AX204" s="148">
        <v>1</v>
      </c>
      <c r="AY204" s="111"/>
      <c r="AZ204" s="112">
        <f>IF(BB217=0,0,(BB204/BB217)*BA176*1000)</f>
        <v>0</v>
      </c>
      <c r="BA204" s="122">
        <f>IF(BB217=0, 0, (AS204*AX204)/(BB217*BA176))</f>
        <v>0</v>
      </c>
      <c r="BB204" s="114">
        <f>IFERROR(_xlfn.LET(_xlpm.v,IFERROR(_xlfn.XLOOKUP(AW204,AS218:BE218,AS219:BE219),_xlfn.XLOOKUP(AW204,AS220:BE220,AS221:BE221)),_xlpm.v*AV204*IF(ISBLANK(AS204),1,AS204)),0)</f>
        <v>0</v>
      </c>
      <c r="BC204" s="123">
        <f>IF(OR(ISBLANK(BD172),BD172=0),0,AS204*BD170*AX204/BD172)</f>
        <v>0</v>
      </c>
      <c r="BD204" s="116">
        <f>IF(OR(ISBLANK(BD172),BD172=0),0,BB204*AX204*BD170/BD172)</f>
        <v>0</v>
      </c>
      <c r="BE204" s="124" t="str">
        <f>_xlfn.LET(_xlpm.unite,SUBSTITUTE(TRIM(AW204)," (s)",""),_xlpm.val,BD204,_xlpm.estVol,COUNTIF(AY218:BE218,_xlpm.unite)+COUNTIF(AY220:BE220,_xlpm.unite)&gt;0,_xlpm.estPoids,COUNTIF(AS218:AX218,_xlpm.unite)+COUNTIF(AS220:AX220,_xlpm.unite)&gt;0,IF(_xlpm.estVol,IF(ROUND(_xlpm.val,3)&gt;=1,ROUND(_xlpm.val,3)&amp;"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04" s="536"/>
      <c r="BH204" s="585" t="s">
        <v>583</v>
      </c>
      <c r="BI204" s="633"/>
      <c r="BJ204" s="633"/>
      <c r="BK204" s="280"/>
      <c r="BL204" s="9"/>
      <c r="BM204" s="229"/>
      <c r="BO204" s="536"/>
      <c r="BP204" s="585" t="s">
        <v>584</v>
      </c>
      <c r="BQ204" s="633"/>
      <c r="BR204" s="633"/>
      <c r="BS204" s="280"/>
      <c r="BT204" s="9"/>
      <c r="BU204" s="229"/>
      <c r="BW204" s="536"/>
      <c r="BX204" s="585" t="s">
        <v>585</v>
      </c>
      <c r="BY204" s="633"/>
      <c r="BZ204" s="633"/>
      <c r="CA204" s="280"/>
      <c r="CB204" s="9"/>
      <c r="CC204" s="229"/>
      <c r="CE204" s="3">
        <v>1</v>
      </c>
    </row>
    <row r="205" spans="2:83" ht="21" customHeight="1">
      <c r="B205" s="120" t="str">
        <f t="shared" si="41"/>
        <v>►</v>
      </c>
      <c r="C205" s="34" t="str">
        <f>C173</f>
        <v>N NOM DE VOTRE RECETTE | collez la--FAMILLE| Auteur &gt; VOUS</v>
      </c>
      <c r="D205" s="35">
        <f>D173</f>
        <v>1</v>
      </c>
      <c r="E205" s="34" t="str">
        <f>E173</f>
        <v>coupe</v>
      </c>
      <c r="F205" s="36" t="str">
        <f>F173</f>
        <v>Recette mère ► MILLE-FEUILLE  aux fraises des bois</v>
      </c>
      <c r="G205" s="105"/>
      <c r="H205" s="125"/>
      <c r="I205" s="107" t="str">
        <f t="shared" si="38"/>
        <v/>
      </c>
      <c r="J205" s="108"/>
      <c r="K205" s="146"/>
      <c r="L205" s="148">
        <v>1</v>
      </c>
      <c r="M205" s="111"/>
      <c r="N205" s="112">
        <f>IF(P217=0,0,(P205/P217)*O176*1000)</f>
        <v>0</v>
      </c>
      <c r="O205" s="122">
        <f>IF(P217=0, 0, (G205*L205)/(P217*O176))</f>
        <v>0</v>
      </c>
      <c r="P205" s="114">
        <f>IFERROR(_xlfn.LET(_xlpm.v,IFERROR(_xlfn.XLOOKUP(K205,G218:S218,G219:S219),_xlfn.XLOOKUP(K205,G220:S220,G221:S221)),_xlpm.v*J205*IF(ISBLANK(G205),1,G205)),0)</f>
        <v>0</v>
      </c>
      <c r="Q205" s="127">
        <f>IF(OR(ISBLANK(R172),R172=0),0,G205*R170*L205/R172)</f>
        <v>0</v>
      </c>
      <c r="R205" s="116">
        <f>IF(OR(ISBLANK(R172),R172=0),0,P205*L205*R170/R172)</f>
        <v>0</v>
      </c>
      <c r="S205" s="147" t="str">
        <f>_xlfn.LET(_xlpm.unite,SUBSTITUTE(TRIM(K205)," (s)",""),_xlpm.val,R205,_xlpm.estVol,COUNTIF(M218:S218,_xlpm.unite)+COUNTIF(M220:S220,_xlpm.unite)&gt;0,_xlpm.estPoids,COUNTIF(G218:L218,_xlpm.unite)+COUNTIF(G220:L220,_xlpm.unite)&gt;0,IF(_xlpm.estVol,IF(ROUND(_xlpm.val,3)&gt;=1,ROUND(_xlpm.val,3)&amp;"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05" s="120" t="str">
        <f t="shared" si="42"/>
        <v>►</v>
      </c>
      <c r="V205" s="34" t="str">
        <f>V173</f>
        <v>N NAME OF YOUR RECIPE | paste it — FAMILY|  Author &gt; YOU</v>
      </c>
      <c r="W205" s="35">
        <f>W173</f>
        <v>0.6</v>
      </c>
      <c r="X205" s="34" t="str">
        <f>X173</f>
        <v>kg</v>
      </c>
      <c r="Y205" s="36" t="str">
        <f>Y173</f>
        <v>Master recipe ► Guinea fowl ballotine</v>
      </c>
      <c r="Z205" s="105"/>
      <c r="AA205" s="125"/>
      <c r="AB205" s="107" t="str">
        <f t="shared" si="39"/>
        <v/>
      </c>
      <c r="AC205" s="108"/>
      <c r="AD205" s="146"/>
      <c r="AE205" s="148">
        <v>1</v>
      </c>
      <c r="AF205" s="111"/>
      <c r="AG205" s="112">
        <f>IF(AI217=0,0,(AI205/AI217)*AH176*1000)</f>
        <v>0</v>
      </c>
      <c r="AH205" s="122">
        <f>IF(AI217=0, 0, (Z205*AE205)/(AI217*AH176))</f>
        <v>0</v>
      </c>
      <c r="AI205" s="114">
        <f>IFERROR(_xlfn.LET(_xlpm.v,IFERROR(_xlfn.XLOOKUP(AD205,Z218:AL218,Z219:AL219),_xlfn.XLOOKUP(AD205,Z220:AL220,Z221:AL221)),_xlpm.v*AC205*IF(ISBLANK(Z205),1,Z205)),0)</f>
        <v>0</v>
      </c>
      <c r="AJ205" s="127">
        <f>IF(OR(ISBLANK(AK172),AK172=0),0,Z205*AK170*AE205/AK172)</f>
        <v>0</v>
      </c>
      <c r="AK205" s="116">
        <f>IF(OR(ISBLANK(AK172),AK172=0),0,AI205*AE205*AK170/AK172)</f>
        <v>0</v>
      </c>
      <c r="AL205" s="147" t="str">
        <f>_xlfn.LET(_xlpm.unite,SUBSTITUTE(TRIM(AD205)," (s)",""),_xlpm.val,AK205,_xlpm.estVol,COUNTIF(AF218:AL218,_xlpm.unite)+COUNTIF(AF220:AL220,_xlpm.unite)&gt;0,_xlpm.estPoids,COUNTIF(Z218:AE218,_xlpm.unite)+COUNTIF(Z220:AE220,_xlpm.unite)&gt;0,IF(_xlpm.estVol,IF(ROUND(_xlpm.val,3)&gt;=1,ROUND(_xlpm.val,3)&amp;"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05" s="120" t="str">
        <f t="shared" si="43"/>
        <v>►</v>
      </c>
      <c r="AO205" s="34" t="str">
        <f>AO173</f>
        <v>N NOMBRE DE SU RECETA | pegue esto — FAMILIA| Autor &gt; USTED</v>
      </c>
      <c r="AP205" s="35">
        <f>AP173</f>
        <v>0.6</v>
      </c>
      <c r="AQ205" s="34" t="str">
        <f>AQ173</f>
        <v>kg</v>
      </c>
      <c r="AR205" s="36" t="str">
        <f>AR173</f>
        <v>Receta madre ► Ballotina de pintada</v>
      </c>
      <c r="AS205" s="105"/>
      <c r="AT205" s="125"/>
      <c r="AU205" s="107" t="str">
        <f t="shared" si="40"/>
        <v/>
      </c>
      <c r="AV205" s="108"/>
      <c r="AW205" s="146"/>
      <c r="AX205" s="148">
        <v>1</v>
      </c>
      <c r="AY205" s="111"/>
      <c r="AZ205" s="112">
        <f>IF(BB217=0,0,(BB205/BB217)*BA176*1000)</f>
        <v>0</v>
      </c>
      <c r="BA205" s="122">
        <f>IF(BB217=0, 0, (AS205*AX205)/(BB217*BA176))</f>
        <v>0</v>
      </c>
      <c r="BB205" s="114">
        <f>IFERROR(_xlfn.LET(_xlpm.v,IFERROR(_xlfn.XLOOKUP(AW205,AS218:BE218,AS219:BE219),_xlfn.XLOOKUP(AW205,AS220:BE220,AS221:BE221)),_xlpm.v*AV205*IF(ISBLANK(AS205),1,AS205)),0)</f>
        <v>0</v>
      </c>
      <c r="BC205" s="127">
        <f>IF(OR(ISBLANK(BD172),BD172=0),0,AS205*BD170*AX205/BD172)</f>
        <v>0</v>
      </c>
      <c r="BD205" s="116">
        <f>IF(OR(ISBLANK(BD172),BD172=0),0,BB205*AX205*BD170/BD172)</f>
        <v>0</v>
      </c>
      <c r="BE205" s="147" t="str">
        <f>_xlfn.LET(_xlpm.unite,SUBSTITUTE(TRIM(AW205)," (s)",""),_xlpm.val,BD205,_xlpm.estVol,COUNTIF(AY218:BE218,_xlpm.unite)+COUNTIF(AY220:BE220,_xlpm.unite)&gt;0,_xlpm.estPoids,COUNTIF(AS218:AX218,_xlpm.unite)+COUNTIF(AS220:AX220,_xlpm.unite)&gt;0,IF(_xlpm.estVol,IF(ROUND(_xlpm.val,3)&gt;=1,ROUND(_xlpm.val,3)&amp;"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05" s="536"/>
      <c r="BH205" s="585" t="s">
        <v>586</v>
      </c>
      <c r="BI205" s="633"/>
      <c r="BJ205" s="633"/>
      <c r="BK205" s="280"/>
      <c r="BL205" s="9"/>
      <c r="BM205" s="229"/>
      <c r="BO205" s="536"/>
      <c r="BP205" s="585" t="s">
        <v>587</v>
      </c>
      <c r="BQ205" s="633"/>
      <c r="BR205" s="633"/>
      <c r="BS205" s="280"/>
      <c r="BT205" s="9"/>
      <c r="BU205" s="229"/>
      <c r="BW205" s="536"/>
      <c r="BX205" s="585" t="s">
        <v>588</v>
      </c>
      <c r="BY205" s="633"/>
      <c r="BZ205" s="633"/>
      <c r="CA205" s="280"/>
      <c r="CB205" s="9"/>
      <c r="CC205" s="229"/>
      <c r="CE205" s="3">
        <v>1</v>
      </c>
    </row>
    <row r="206" spans="2:83" ht="21" customHeight="1">
      <c r="B206" s="120" t="str">
        <f t="shared" si="41"/>
        <v>►</v>
      </c>
      <c r="C206" s="34" t="str">
        <f>C173</f>
        <v>N NOM DE VOTRE RECETTE | collez la--FAMILLE| Auteur &gt; VOUS</v>
      </c>
      <c r="D206" s="35">
        <f>D173</f>
        <v>1</v>
      </c>
      <c r="E206" s="34" t="str">
        <f>E173</f>
        <v>coupe</v>
      </c>
      <c r="F206" s="36" t="str">
        <f>F173</f>
        <v>Recette mère ► MILLE-FEUILLE  aux fraises des bois</v>
      </c>
      <c r="G206" s="105"/>
      <c r="H206" s="125"/>
      <c r="I206" s="107" t="str">
        <f t="shared" si="38"/>
        <v/>
      </c>
      <c r="J206" s="108"/>
      <c r="K206" s="146"/>
      <c r="L206" s="148">
        <v>1</v>
      </c>
      <c r="M206" s="111"/>
      <c r="N206" s="112">
        <f>IF(P217=0,0,(P206/P217)*O176*1000)</f>
        <v>0</v>
      </c>
      <c r="O206" s="122">
        <f>IF(P217=0, 0, (G206*L206)/(P217*O176))</f>
        <v>0</v>
      </c>
      <c r="P206" s="114">
        <f>IFERROR(_xlfn.LET(_xlpm.v,IFERROR(_xlfn.XLOOKUP(K206,G218:S218,G219:S219),_xlfn.XLOOKUP(K206,G220:S220,G221:S221)),_xlpm.v*J206*IF(ISBLANK(G206),1,G206)),0)</f>
        <v>0</v>
      </c>
      <c r="Q206" s="123">
        <f>IF(OR(ISBLANK(R172),R172=0),0,G206*R170*L206/R172)</f>
        <v>0</v>
      </c>
      <c r="R206" s="116">
        <f>IF(OR(ISBLANK(R172),R172=0),0,P206*L206*R170/R172)</f>
        <v>0</v>
      </c>
      <c r="S206" s="124" t="str">
        <f>_xlfn.LET(_xlpm.unite,SUBSTITUTE(TRIM(K206)," (s)",""),_xlpm.val,R206,_xlpm.estVol,COUNTIF(M218:S218,_xlpm.unite)+COUNTIF(M220:S220,_xlpm.unite)&gt;0,_xlpm.estPoids,COUNTIF(G218:L218,_xlpm.unite)+COUNTIF(G220:L220,_xlpm.unite)&gt;0,IF(_xlpm.estVol,IF(ROUND(_xlpm.val,3)&gt;=1,ROUND(_xlpm.val,3)&amp;"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06" s="120" t="str">
        <f t="shared" si="42"/>
        <v>►</v>
      </c>
      <c r="V206" s="34" t="str">
        <f>V173</f>
        <v>N NAME OF YOUR RECIPE | paste it — FAMILY|  Author &gt; YOU</v>
      </c>
      <c r="W206" s="35">
        <f>W173</f>
        <v>0.6</v>
      </c>
      <c r="X206" s="34" t="str">
        <f>X173</f>
        <v>kg</v>
      </c>
      <c r="Y206" s="36" t="str">
        <f>Y173</f>
        <v>Master recipe ► Guinea fowl ballotine</v>
      </c>
      <c r="Z206" s="105"/>
      <c r="AA206" s="125"/>
      <c r="AB206" s="107" t="str">
        <f t="shared" si="39"/>
        <v/>
      </c>
      <c r="AC206" s="108"/>
      <c r="AD206" s="146"/>
      <c r="AE206" s="148">
        <v>1</v>
      </c>
      <c r="AF206" s="111"/>
      <c r="AG206" s="112">
        <f>IF(AI217=0,0,(AI206/AI217)*AH176*1000)</f>
        <v>0</v>
      </c>
      <c r="AH206" s="122">
        <f>IF(AI217=0, 0, (Z206*AE206)/(AI217*AH176))</f>
        <v>0</v>
      </c>
      <c r="AI206" s="114">
        <f>IFERROR(_xlfn.LET(_xlpm.v,IFERROR(_xlfn.XLOOKUP(AD206,Z218:AL218,Z219:AL219),_xlfn.XLOOKUP(AD206,Z220:AL220,Z221:AL221)),_xlpm.v*AC206*IF(ISBLANK(Z206),1,Z206)),0)</f>
        <v>0</v>
      </c>
      <c r="AJ206" s="123">
        <f>IF(OR(ISBLANK(AK172),AK172=0),0,Z206*AK170*AE206/AK172)</f>
        <v>0</v>
      </c>
      <c r="AK206" s="116">
        <f>IF(OR(ISBLANK(AK172),AK172=0),0,AI206*AE206*AK170/AK172)</f>
        <v>0</v>
      </c>
      <c r="AL206" s="124" t="str">
        <f>_xlfn.LET(_xlpm.unite,SUBSTITUTE(TRIM(AD206)," (s)",""),_xlpm.val,AK206,_xlpm.estVol,COUNTIF(AF218:AL218,_xlpm.unite)+COUNTIF(AF220:AL220,_xlpm.unite)&gt;0,_xlpm.estPoids,COUNTIF(Z218:AE218,_xlpm.unite)+COUNTIF(Z220:AE220,_xlpm.unite)&gt;0,IF(_xlpm.estVol,IF(ROUND(_xlpm.val,3)&gt;=1,ROUND(_xlpm.val,3)&amp;"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06" s="120" t="str">
        <f t="shared" si="43"/>
        <v>►</v>
      </c>
      <c r="AO206" s="34" t="str">
        <f>AO173</f>
        <v>N NOMBRE DE SU RECETA | pegue esto — FAMILIA| Autor &gt; USTED</v>
      </c>
      <c r="AP206" s="35">
        <f>AP173</f>
        <v>0.6</v>
      </c>
      <c r="AQ206" s="34" t="str">
        <f>AQ173</f>
        <v>kg</v>
      </c>
      <c r="AR206" s="36" t="str">
        <f>AR173</f>
        <v>Receta madre ► Ballotina de pintada</v>
      </c>
      <c r="AS206" s="105"/>
      <c r="AT206" s="125"/>
      <c r="AU206" s="107" t="str">
        <f t="shared" si="40"/>
        <v/>
      </c>
      <c r="AV206" s="108"/>
      <c r="AW206" s="146"/>
      <c r="AX206" s="148">
        <v>1</v>
      </c>
      <c r="AY206" s="111"/>
      <c r="AZ206" s="112">
        <f>IF(BB217=0,0,(BB206/BB217)*BA176*1000)</f>
        <v>0</v>
      </c>
      <c r="BA206" s="122">
        <f>IF(BB217=0, 0, (AS206*AX206)/(BB217*BA176))</f>
        <v>0</v>
      </c>
      <c r="BB206" s="114">
        <f>IFERROR(_xlfn.LET(_xlpm.v,IFERROR(_xlfn.XLOOKUP(AW206,AS218:BE218,AS219:BE219),_xlfn.XLOOKUP(AW206,AS220:BE220,AS221:BE221)),_xlpm.v*AV206*IF(ISBLANK(AS206),1,AS206)),0)</f>
        <v>0</v>
      </c>
      <c r="BC206" s="123">
        <f>IF(OR(ISBLANK(BD172),BD172=0),0,AS206*BD170*AX206/BD172)</f>
        <v>0</v>
      </c>
      <c r="BD206" s="116">
        <f>IF(OR(ISBLANK(BD172),BD172=0),0,BB206*AX206*BD170/BD172)</f>
        <v>0</v>
      </c>
      <c r="BE206" s="124" t="str">
        <f>_xlfn.LET(_xlpm.unite,SUBSTITUTE(TRIM(AW206)," (s)",""),_xlpm.val,BD206,_xlpm.estVol,COUNTIF(AY218:BE218,_xlpm.unite)+COUNTIF(AY220:BE220,_xlpm.unite)&gt;0,_xlpm.estPoids,COUNTIF(AS218:AX218,_xlpm.unite)+COUNTIF(AS220:AX220,_xlpm.unite)&gt;0,IF(_xlpm.estVol,IF(ROUND(_xlpm.val,3)&gt;=1,ROUND(_xlpm.val,3)&amp;"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06" s="536"/>
      <c r="BK206" s="280"/>
      <c r="BL206" s="9"/>
      <c r="BM206" s="229"/>
      <c r="BO206" s="536"/>
      <c r="BS206" s="280"/>
      <c r="BT206" s="9"/>
      <c r="BU206" s="229"/>
      <c r="BW206" s="536"/>
      <c r="CA206" s="280"/>
      <c r="CB206" s="9"/>
      <c r="CC206" s="229"/>
      <c r="CE206" s="3">
        <v>1</v>
      </c>
    </row>
    <row r="207" spans="2:83" ht="21" customHeight="1">
      <c r="B207" s="120" t="str">
        <f t="shared" si="41"/>
        <v>►</v>
      </c>
      <c r="C207" s="34" t="str">
        <f>C173</f>
        <v>N NOM DE VOTRE RECETTE | collez la--FAMILLE| Auteur &gt; VOUS</v>
      </c>
      <c r="D207" s="35">
        <f>D173</f>
        <v>1</v>
      </c>
      <c r="E207" s="34" t="str">
        <f>E173</f>
        <v>coupe</v>
      </c>
      <c r="F207" s="36" t="str">
        <f>F173</f>
        <v>Recette mère ► MILLE-FEUILLE  aux fraises des bois</v>
      </c>
      <c r="G207" s="105"/>
      <c r="H207" s="125"/>
      <c r="I207" s="107" t="str">
        <f t="shared" si="38"/>
        <v/>
      </c>
      <c r="J207" s="108"/>
      <c r="K207" s="146"/>
      <c r="L207" s="148">
        <v>1</v>
      </c>
      <c r="M207" s="111"/>
      <c r="N207" s="112">
        <f>IF(P217=0,0,(P207/P217)*O176*1000)</f>
        <v>0</v>
      </c>
      <c r="O207" s="122">
        <f>IF(P217=0, 0, (G207*L207)/(P217*O176))</f>
        <v>0</v>
      </c>
      <c r="P207" s="114">
        <f>IFERROR(_xlfn.LET(_xlpm.v,IFERROR(_xlfn.XLOOKUP(K207,G218:S218,G219:S219),_xlfn.XLOOKUP(K207,G220:S220,G221:S221)),_xlpm.v*J207*IF(ISBLANK(G207),1,G207)),0)</f>
        <v>0</v>
      </c>
      <c r="Q207" s="127">
        <f>IF(OR(ISBLANK(R172),R172=0),0,G207*R170*L207/R172)</f>
        <v>0</v>
      </c>
      <c r="R207" s="116">
        <f>IF(OR(ISBLANK(R172),R172=0),0,P207*L207*R170/R172)</f>
        <v>0</v>
      </c>
      <c r="S207" s="147" t="str">
        <f>_xlfn.LET(_xlpm.unite,SUBSTITUTE(TRIM(K207)," (s)",""),_xlpm.val,R207,_xlpm.estVol,COUNTIF(M218:S218,_xlpm.unite)+COUNTIF(M220:S220,_xlpm.unite)&gt;0,_xlpm.estPoids,COUNTIF(G218:L218,_xlpm.unite)+COUNTIF(G220:L220,_xlpm.unite)&gt;0,IF(_xlpm.estVol,IF(ROUND(_xlpm.val,3)&gt;=1,ROUND(_xlpm.val,3)&amp;"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07" s="120" t="str">
        <f t="shared" si="42"/>
        <v>►</v>
      </c>
      <c r="V207" s="34" t="str">
        <f>V173</f>
        <v>N NAME OF YOUR RECIPE | paste it — FAMILY|  Author &gt; YOU</v>
      </c>
      <c r="W207" s="35">
        <f>W173</f>
        <v>0.6</v>
      </c>
      <c r="X207" s="34" t="str">
        <f>X173</f>
        <v>kg</v>
      </c>
      <c r="Y207" s="36" t="str">
        <f>Y173</f>
        <v>Master recipe ► Guinea fowl ballotine</v>
      </c>
      <c r="Z207" s="105"/>
      <c r="AA207" s="125"/>
      <c r="AB207" s="107" t="str">
        <f t="shared" si="39"/>
        <v/>
      </c>
      <c r="AC207" s="108"/>
      <c r="AD207" s="146"/>
      <c r="AE207" s="148">
        <v>1</v>
      </c>
      <c r="AF207" s="111"/>
      <c r="AG207" s="112">
        <f>IF(AI217=0,0,(AI207/AI217)*AH176*1000)</f>
        <v>0</v>
      </c>
      <c r="AH207" s="122">
        <f>IF(AI217=0, 0, (Z207*AE207)/(AI217*AH176))</f>
        <v>0</v>
      </c>
      <c r="AI207" s="114">
        <f>IFERROR(_xlfn.LET(_xlpm.v,IFERROR(_xlfn.XLOOKUP(AD207,Z218:AL218,Z219:AL219),_xlfn.XLOOKUP(AD207,Z220:AL220,Z221:AL221)),_xlpm.v*AC207*IF(ISBLANK(Z207),1,Z207)),0)</f>
        <v>0</v>
      </c>
      <c r="AJ207" s="127">
        <f>IF(OR(ISBLANK(AK172),AK172=0),0,Z207*AK170*AE207/AK172)</f>
        <v>0</v>
      </c>
      <c r="AK207" s="116">
        <f>IF(OR(ISBLANK(AK172),AK172=0),0,AI207*AE207*AK170/AK172)</f>
        <v>0</v>
      </c>
      <c r="AL207" s="147" t="str">
        <f>_xlfn.LET(_xlpm.unite,SUBSTITUTE(TRIM(AD207)," (s)",""),_xlpm.val,AK207,_xlpm.estVol,COUNTIF(AF218:AL218,_xlpm.unite)+COUNTIF(AF220:AL220,_xlpm.unite)&gt;0,_xlpm.estPoids,COUNTIF(Z218:AE218,_xlpm.unite)+COUNTIF(Z220:AE220,_xlpm.unite)&gt;0,IF(_xlpm.estVol,IF(ROUND(_xlpm.val,3)&gt;=1,ROUND(_xlpm.val,3)&amp;"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07" s="120" t="str">
        <f t="shared" si="43"/>
        <v>►</v>
      </c>
      <c r="AO207" s="34" t="str">
        <f>AO173</f>
        <v>N NOMBRE DE SU RECETA | pegue esto — FAMILIA| Autor &gt; USTED</v>
      </c>
      <c r="AP207" s="35">
        <f>AP173</f>
        <v>0.6</v>
      </c>
      <c r="AQ207" s="34" t="str">
        <f>AQ173</f>
        <v>kg</v>
      </c>
      <c r="AR207" s="36" t="str">
        <f>AR173</f>
        <v>Receta madre ► Ballotina de pintada</v>
      </c>
      <c r="AS207" s="105"/>
      <c r="AT207" s="125"/>
      <c r="AU207" s="107" t="str">
        <f t="shared" si="40"/>
        <v/>
      </c>
      <c r="AV207" s="108"/>
      <c r="AW207" s="146"/>
      <c r="AX207" s="148">
        <v>1</v>
      </c>
      <c r="AY207" s="111"/>
      <c r="AZ207" s="112">
        <f>IF(BB217=0,0,(BB207/BB217)*BA176*1000)</f>
        <v>0</v>
      </c>
      <c r="BA207" s="122">
        <f>IF(BB217=0, 0, (AS207*AX207)/(BB217*BA176))</f>
        <v>0</v>
      </c>
      <c r="BB207" s="114">
        <f>IFERROR(_xlfn.LET(_xlpm.v,IFERROR(_xlfn.XLOOKUP(AW207,AS218:BE218,AS219:BE219),_xlfn.XLOOKUP(AW207,AS220:BE220,AS221:BE221)),_xlpm.v*AV207*IF(ISBLANK(AS207),1,AS207)),0)</f>
        <v>0</v>
      </c>
      <c r="BC207" s="127">
        <f>IF(OR(ISBLANK(BD172),BD172=0),0,AS207*BD170*AX207/BD172)</f>
        <v>0</v>
      </c>
      <c r="BD207" s="116">
        <f>IF(OR(ISBLANK(BD172),BD172=0),0,BB207*AX207*BD170/BD172)</f>
        <v>0</v>
      </c>
      <c r="BE207" s="147" t="str">
        <f>_xlfn.LET(_xlpm.unite,SUBSTITUTE(TRIM(AW207)," (s)",""),_xlpm.val,BD207,_xlpm.estVol,COUNTIF(AY218:BE218,_xlpm.unite)+COUNTIF(AY220:BE220,_xlpm.unite)&gt;0,_xlpm.estPoids,COUNTIF(AS218:AX218,_xlpm.unite)+COUNTIF(AS220:AX220,_xlpm.unite)&gt;0,IF(_xlpm.estVol,IF(ROUND(_xlpm.val,3)&gt;=1,ROUND(_xlpm.val,3)&amp;"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07" s="634" t="s">
        <v>589</v>
      </c>
      <c r="BH207" s="635"/>
      <c r="BI207" s="635"/>
      <c r="BJ207" s="635"/>
      <c r="BK207" s="635"/>
      <c r="BL207" s="635"/>
      <c r="BM207" s="53"/>
      <c r="BO207" s="634" t="s">
        <v>589</v>
      </c>
      <c r="BP207" s="635"/>
      <c r="BQ207" s="635"/>
      <c r="BR207" s="635"/>
      <c r="BS207" s="635"/>
      <c r="BT207" s="635"/>
      <c r="BU207" s="53"/>
      <c r="BW207" s="634" t="s">
        <v>589</v>
      </c>
      <c r="BX207" s="635"/>
      <c r="BY207" s="635"/>
      <c r="BZ207" s="635"/>
      <c r="CA207" s="635"/>
      <c r="CB207" s="635"/>
      <c r="CC207" s="53"/>
      <c r="CE207" s="3">
        <v>1</v>
      </c>
    </row>
    <row r="208" spans="2:83" ht="21" customHeight="1">
      <c r="B208" s="120" t="str">
        <f t="shared" si="41"/>
        <v>►</v>
      </c>
      <c r="C208" s="34" t="str">
        <f>C173</f>
        <v>N NOM DE VOTRE RECETTE | collez la--FAMILLE| Auteur &gt; VOUS</v>
      </c>
      <c r="D208" s="35">
        <f>D173</f>
        <v>1</v>
      </c>
      <c r="E208" s="34" t="str">
        <f>E173</f>
        <v>coupe</v>
      </c>
      <c r="F208" s="36" t="str">
        <f>F173</f>
        <v>Recette mère ► MILLE-FEUILLE  aux fraises des bois</v>
      </c>
      <c r="G208" s="105"/>
      <c r="H208" s="125"/>
      <c r="I208" s="107" t="str">
        <f t="shared" si="38"/>
        <v/>
      </c>
      <c r="J208" s="108"/>
      <c r="K208" s="146"/>
      <c r="L208" s="148">
        <v>1</v>
      </c>
      <c r="M208" s="111"/>
      <c r="N208" s="112">
        <f>IF(P217=0,0,(P208/P217)*O176*1000)</f>
        <v>0</v>
      </c>
      <c r="O208" s="122">
        <f>IF(P217=0, 0, (G208*L208)/(P217*O176))</f>
        <v>0</v>
      </c>
      <c r="P208" s="114">
        <f>IFERROR(_xlfn.LET(_xlpm.v,IFERROR(_xlfn.XLOOKUP(K208,G218:S218,G219:S219),_xlfn.XLOOKUP(K208,G220:S220,G221:S221)),_xlpm.v*J208*IF(ISBLANK(G208),1,G208)),0)</f>
        <v>0</v>
      </c>
      <c r="Q208" s="123">
        <f>IF(OR(ISBLANK(R172),R172=0),0,G208*R170*L208/R172)</f>
        <v>0</v>
      </c>
      <c r="R208" s="116">
        <f>IF(OR(ISBLANK(R172),R172=0),0,P208*L208*R170/R172)</f>
        <v>0</v>
      </c>
      <c r="S208" s="124" t="str">
        <f>_xlfn.LET(_xlpm.unite,SUBSTITUTE(TRIM(K208)," (s)",""),_xlpm.val,R208,_xlpm.estVol,COUNTIF(M218:S218,_xlpm.unite)+COUNTIF(M220:S220,_xlpm.unite)&gt;0,_xlpm.estPoids,COUNTIF(G218:L218,_xlpm.unite)+COUNTIF(G220:L220,_xlpm.unite)&gt;0,IF(_xlpm.estVol,IF(ROUND(_xlpm.val,3)&gt;=1,ROUND(_xlpm.val,3)&amp;"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08" s="120" t="str">
        <f t="shared" si="42"/>
        <v>►</v>
      </c>
      <c r="V208" s="34" t="str">
        <f>V173</f>
        <v>N NAME OF YOUR RECIPE | paste it — FAMILY|  Author &gt; YOU</v>
      </c>
      <c r="W208" s="35">
        <f>W173</f>
        <v>0.6</v>
      </c>
      <c r="X208" s="34" t="str">
        <f>X173</f>
        <v>kg</v>
      </c>
      <c r="Y208" s="36" t="str">
        <f>Y173</f>
        <v>Master recipe ► Guinea fowl ballotine</v>
      </c>
      <c r="Z208" s="105"/>
      <c r="AA208" s="125"/>
      <c r="AB208" s="107" t="str">
        <f t="shared" si="39"/>
        <v/>
      </c>
      <c r="AC208" s="108"/>
      <c r="AD208" s="146"/>
      <c r="AE208" s="148">
        <v>1</v>
      </c>
      <c r="AF208" s="111"/>
      <c r="AG208" s="112">
        <f>IF(AI217=0,0,(AI208/AI217)*AH176*1000)</f>
        <v>0</v>
      </c>
      <c r="AH208" s="122">
        <f>IF(AI217=0, 0, (Z208*AE208)/(AI217*AH176))</f>
        <v>0</v>
      </c>
      <c r="AI208" s="114">
        <f>IFERROR(_xlfn.LET(_xlpm.v,IFERROR(_xlfn.XLOOKUP(AD208,Z218:AL218,Z219:AL219),_xlfn.XLOOKUP(AD208,Z220:AL220,Z221:AL221)),_xlpm.v*AC208*IF(ISBLANK(Z208),1,Z208)),0)</f>
        <v>0</v>
      </c>
      <c r="AJ208" s="123">
        <f>IF(OR(ISBLANK(AK172),AK172=0),0,Z208*AK170*AE208/AK172)</f>
        <v>0</v>
      </c>
      <c r="AK208" s="116">
        <f>IF(OR(ISBLANK(AK172),AK172=0),0,AI208*AE208*AK170/AK172)</f>
        <v>0</v>
      </c>
      <c r="AL208" s="124" t="str">
        <f>_xlfn.LET(_xlpm.unite,SUBSTITUTE(TRIM(AD208)," (s)",""),_xlpm.val,AK208,_xlpm.estVol,COUNTIF(AF218:AL218,_xlpm.unite)+COUNTIF(AF220:AL220,_xlpm.unite)&gt;0,_xlpm.estPoids,COUNTIF(Z218:AE218,_xlpm.unite)+COUNTIF(Z220:AE220,_xlpm.unite)&gt;0,IF(_xlpm.estVol,IF(ROUND(_xlpm.val,3)&gt;=1,ROUND(_xlpm.val,3)&amp;"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08" s="120" t="str">
        <f t="shared" si="43"/>
        <v>►</v>
      </c>
      <c r="AO208" s="34" t="str">
        <f>AO173</f>
        <v>N NOMBRE DE SU RECETA | pegue esto — FAMILIA| Autor &gt; USTED</v>
      </c>
      <c r="AP208" s="35">
        <f>AP173</f>
        <v>0.6</v>
      </c>
      <c r="AQ208" s="34" t="str">
        <f>AQ173</f>
        <v>kg</v>
      </c>
      <c r="AR208" s="36" t="str">
        <f>AR173</f>
        <v>Receta madre ► Ballotina de pintada</v>
      </c>
      <c r="AS208" s="105"/>
      <c r="AT208" s="125"/>
      <c r="AU208" s="107" t="str">
        <f t="shared" si="40"/>
        <v/>
      </c>
      <c r="AV208" s="108"/>
      <c r="AW208" s="146"/>
      <c r="AX208" s="148">
        <v>1</v>
      </c>
      <c r="AY208" s="111"/>
      <c r="AZ208" s="112">
        <f>IF(BB217=0,0,(BB208/BB217)*BA176*1000)</f>
        <v>0</v>
      </c>
      <c r="BA208" s="122">
        <f>IF(BB217=0, 0, (AS208*AX208)/(BB217*BA176))</f>
        <v>0</v>
      </c>
      <c r="BB208" s="114">
        <f>IFERROR(_xlfn.LET(_xlpm.v,IFERROR(_xlfn.XLOOKUP(AW208,AS218:BE218,AS219:BE219),_xlfn.XLOOKUP(AW208,AS220:BE220,AS221:BE221)),_xlpm.v*AV208*IF(ISBLANK(AS208),1,AS208)),0)</f>
        <v>0</v>
      </c>
      <c r="BC208" s="123">
        <f>IF(OR(ISBLANK(BD172),BD172=0),0,AS208*BD170*AX208/BD172)</f>
        <v>0</v>
      </c>
      <c r="BD208" s="116">
        <f>IF(OR(ISBLANK(BD172),BD172=0),0,BB208*AX208*BD170/BD172)</f>
        <v>0</v>
      </c>
      <c r="BE208" s="124" t="str">
        <f>_xlfn.LET(_xlpm.unite,SUBSTITUTE(TRIM(AW208)," (s)",""),_xlpm.val,BD208,_xlpm.estVol,COUNTIF(AY218:BE218,_xlpm.unite)+COUNTIF(AY220:BE220,_xlpm.unite)&gt;0,_xlpm.estPoids,COUNTIF(AS218:AX218,_xlpm.unite)+COUNTIF(AS220:AX220,_xlpm.unite)&gt;0,IF(_xlpm.estVol,IF(ROUND(_xlpm.val,3)&gt;=1,ROUND(_xlpm.val,3)&amp;"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08" s="636"/>
      <c r="BH208" s="52"/>
      <c r="BI208" s="52"/>
      <c r="BJ208" s="52"/>
      <c r="BK208" s="52"/>
      <c r="BL208" s="52"/>
      <c r="BM208" s="53"/>
      <c r="BO208" s="636"/>
      <c r="BP208" s="52"/>
      <c r="BQ208" s="52"/>
      <c r="BR208" s="52"/>
      <c r="BS208" s="52"/>
      <c r="BT208" s="52"/>
      <c r="BU208" s="53"/>
      <c r="BW208" s="636"/>
      <c r="BX208" s="52"/>
      <c r="BY208" s="52"/>
      <c r="BZ208" s="52"/>
      <c r="CA208" s="52"/>
      <c r="CB208" s="52"/>
      <c r="CC208" s="53"/>
      <c r="CE208" s="3">
        <v>1</v>
      </c>
    </row>
    <row r="209" spans="2:83" ht="21" customHeight="1">
      <c r="B209" s="120" t="str">
        <f t="shared" si="41"/>
        <v>►</v>
      </c>
      <c r="C209" s="34" t="str">
        <f>C173</f>
        <v>N NOM DE VOTRE RECETTE | collez la--FAMILLE| Auteur &gt; VOUS</v>
      </c>
      <c r="D209" s="35">
        <f>D173</f>
        <v>1</v>
      </c>
      <c r="E209" s="34" t="str">
        <f>E173</f>
        <v>coupe</v>
      </c>
      <c r="F209" s="36" t="str">
        <f>F173</f>
        <v>Recette mère ► MILLE-FEUILLE  aux fraises des bois</v>
      </c>
      <c r="G209" s="105"/>
      <c r="H209" s="125"/>
      <c r="I209" s="107" t="str">
        <f t="shared" si="38"/>
        <v/>
      </c>
      <c r="J209" s="108"/>
      <c r="K209" s="146"/>
      <c r="L209" s="148">
        <v>1</v>
      </c>
      <c r="M209" s="111"/>
      <c r="N209" s="112">
        <f>IF(P217=0,0,(P209/P217)*O176*1000)</f>
        <v>0</v>
      </c>
      <c r="O209" s="122">
        <f>IF(P217=0, 0, (G209*L209)/(P217*O176))</f>
        <v>0</v>
      </c>
      <c r="P209" s="114">
        <f>IFERROR(_xlfn.LET(_xlpm.v,IFERROR(_xlfn.XLOOKUP(K209,G218:S218,G219:S219),_xlfn.XLOOKUP(K209,G220:S220,G221:S221)),_xlpm.v*J209*IF(ISBLANK(G209),1,G209)),0)</f>
        <v>0</v>
      </c>
      <c r="Q209" s="127">
        <f>IF(OR(ISBLANK(R172),R172=0),0,G209*R170*L209/R172)</f>
        <v>0</v>
      </c>
      <c r="R209" s="116">
        <f>IF(OR(ISBLANK(R172),R172=0),0,P209*L209*R170/R172)</f>
        <v>0</v>
      </c>
      <c r="S209" s="147" t="str">
        <f>_xlfn.LET(_xlpm.unite,SUBSTITUTE(TRIM(K209)," (s)",""),_xlpm.val,R209,_xlpm.estVol,COUNTIF(M218:S218,_xlpm.unite)+COUNTIF(M220:S220,_xlpm.unite)&gt;0,_xlpm.estPoids,COUNTIF(G218:L218,_xlpm.unite)+COUNTIF(G220:L220,_xlpm.unite)&gt;0,IF(_xlpm.estVol,IF(ROUND(_xlpm.val,3)&gt;=1,ROUND(_xlpm.val,3)&amp;"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09" s="120" t="str">
        <f t="shared" si="42"/>
        <v>►</v>
      </c>
      <c r="V209" s="34" t="str">
        <f>V173</f>
        <v>N NAME OF YOUR RECIPE | paste it — FAMILY|  Author &gt; YOU</v>
      </c>
      <c r="W209" s="35">
        <f>W173</f>
        <v>0.6</v>
      </c>
      <c r="X209" s="34" t="str">
        <f>X173</f>
        <v>kg</v>
      </c>
      <c r="Y209" s="36" t="str">
        <f>Y173</f>
        <v>Master recipe ► Guinea fowl ballotine</v>
      </c>
      <c r="Z209" s="105"/>
      <c r="AA209" s="125"/>
      <c r="AB209" s="107" t="str">
        <f t="shared" si="39"/>
        <v/>
      </c>
      <c r="AC209" s="108"/>
      <c r="AD209" s="146"/>
      <c r="AE209" s="148">
        <v>1</v>
      </c>
      <c r="AF209" s="111"/>
      <c r="AG209" s="112">
        <f>IF(AI217=0,0,(AI209/AI217)*AH176*1000)</f>
        <v>0</v>
      </c>
      <c r="AH209" s="122">
        <f>IF(AI217=0, 0, (Z209*AE209)/(AI217*AH176))</f>
        <v>0</v>
      </c>
      <c r="AI209" s="114">
        <f>IFERROR(_xlfn.LET(_xlpm.v,IFERROR(_xlfn.XLOOKUP(AD209,Z218:AL218,Z219:AL219),_xlfn.XLOOKUP(AD209,Z220:AL220,Z221:AL221)),_xlpm.v*AC209*IF(ISBLANK(Z209),1,Z209)),0)</f>
        <v>0</v>
      </c>
      <c r="AJ209" s="127">
        <f>IF(OR(ISBLANK(AK172),AK172=0),0,Z209*AK170*AE209/AK172)</f>
        <v>0</v>
      </c>
      <c r="AK209" s="116">
        <f>IF(OR(ISBLANK(AK172),AK172=0),0,AI209*AE209*AK170/AK172)</f>
        <v>0</v>
      </c>
      <c r="AL209" s="147" t="str">
        <f>_xlfn.LET(_xlpm.unite,SUBSTITUTE(TRIM(AD209)," (s)",""),_xlpm.val,AK209,_xlpm.estVol,COUNTIF(AF218:AL218,_xlpm.unite)+COUNTIF(AF220:AL220,_xlpm.unite)&gt;0,_xlpm.estPoids,COUNTIF(Z218:AE218,_xlpm.unite)+COUNTIF(Z220:AE220,_xlpm.unite)&gt;0,IF(_xlpm.estVol,IF(ROUND(_xlpm.val,3)&gt;=1,ROUND(_xlpm.val,3)&amp;"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09" s="120" t="str">
        <f t="shared" si="43"/>
        <v>►</v>
      </c>
      <c r="AO209" s="34" t="str">
        <f>AO173</f>
        <v>N NOMBRE DE SU RECETA | pegue esto — FAMILIA| Autor &gt; USTED</v>
      </c>
      <c r="AP209" s="35">
        <f>AP173</f>
        <v>0.6</v>
      </c>
      <c r="AQ209" s="34" t="str">
        <f>AQ173</f>
        <v>kg</v>
      </c>
      <c r="AR209" s="36" t="str">
        <f>AR173</f>
        <v>Receta madre ► Ballotina de pintada</v>
      </c>
      <c r="AS209" s="105"/>
      <c r="AT209" s="125"/>
      <c r="AU209" s="107" t="str">
        <f t="shared" si="40"/>
        <v/>
      </c>
      <c r="AV209" s="108"/>
      <c r="AW209" s="146"/>
      <c r="AX209" s="148">
        <v>1</v>
      </c>
      <c r="AY209" s="111"/>
      <c r="AZ209" s="112">
        <f>IF(BB217=0,0,(BB209/BB217)*BA176*1000)</f>
        <v>0</v>
      </c>
      <c r="BA209" s="122">
        <f>IF(BB217=0, 0, (AS209*AX209)/(BB217*BA176))</f>
        <v>0</v>
      </c>
      <c r="BB209" s="114">
        <f>IFERROR(_xlfn.LET(_xlpm.v,IFERROR(_xlfn.XLOOKUP(AW209,AS218:BE218,AS219:BE219),_xlfn.XLOOKUP(AW209,AS220:BE220,AS221:BE221)),_xlpm.v*AV209*IF(ISBLANK(AS209),1,AS209)),0)</f>
        <v>0</v>
      </c>
      <c r="BC209" s="127">
        <f>IF(OR(ISBLANK(BD172),BD172=0),0,AS209*BD170*AX209/BD172)</f>
        <v>0</v>
      </c>
      <c r="BD209" s="116">
        <f>IF(OR(ISBLANK(BD172),BD172=0),0,BB209*AX209*BD170/BD172)</f>
        <v>0</v>
      </c>
      <c r="BE209" s="147" t="str">
        <f>_xlfn.LET(_xlpm.unite,SUBSTITUTE(TRIM(AW209)," (s)",""),_xlpm.val,BD209,_xlpm.estVol,COUNTIF(AY218:BE218,_xlpm.unite)+COUNTIF(AY220:BE220,_xlpm.unite)&gt;0,_xlpm.estPoids,COUNTIF(AS218:AX218,_xlpm.unite)+COUNTIF(AS220:AX220,_xlpm.unite)&gt;0,IF(_xlpm.estVol,IF(ROUND(_xlpm.val,3)&gt;=1,ROUND(_xlpm.val,3)&amp;"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09" s="637" t="s">
        <v>590</v>
      </c>
      <c r="BH209" s="52"/>
      <c r="BI209" s="52"/>
      <c r="BJ209" s="52"/>
      <c r="BK209" s="52"/>
      <c r="BL209" s="52"/>
      <c r="BM209" s="53"/>
      <c r="BO209" s="637" t="s">
        <v>591</v>
      </c>
      <c r="BP209" s="52"/>
      <c r="BQ209" s="52"/>
      <c r="BR209" s="52"/>
      <c r="BS209" s="52"/>
      <c r="BT209" s="52"/>
      <c r="BU209" s="53"/>
      <c r="BW209" s="637" t="s">
        <v>592</v>
      </c>
      <c r="BX209" s="52"/>
      <c r="BY209" s="52"/>
      <c r="BZ209" s="52"/>
      <c r="CA209" s="52"/>
      <c r="CB209" s="52"/>
      <c r="CC209" s="53"/>
      <c r="CE209" s="3">
        <v>1</v>
      </c>
    </row>
    <row r="210" spans="2:83" ht="21" customHeight="1">
      <c r="B210" s="120" t="str">
        <f t="shared" si="41"/>
        <v>►</v>
      </c>
      <c r="C210" s="34" t="str">
        <f>C173</f>
        <v>N NOM DE VOTRE RECETTE | collez la--FAMILLE| Auteur &gt; VOUS</v>
      </c>
      <c r="D210" s="35">
        <f>D173</f>
        <v>1</v>
      </c>
      <c r="E210" s="34" t="str">
        <f>E173</f>
        <v>coupe</v>
      </c>
      <c r="F210" s="36" t="str">
        <f>F173</f>
        <v>Recette mère ► MILLE-FEUILLE  aux fraises des bois</v>
      </c>
      <c r="G210" s="105"/>
      <c r="H210" s="125"/>
      <c r="I210" s="107" t="str">
        <f t="shared" si="38"/>
        <v/>
      </c>
      <c r="J210" s="108"/>
      <c r="K210" s="146"/>
      <c r="L210" s="148">
        <v>1</v>
      </c>
      <c r="M210" s="111"/>
      <c r="N210" s="112">
        <f>IF(P217=0,0,(P210/P217)*O176*1000)</f>
        <v>0</v>
      </c>
      <c r="O210" s="122">
        <f>IF(P217=0, 0, (G210*L210)/(P217*O176))</f>
        <v>0</v>
      </c>
      <c r="P210" s="114">
        <f>IFERROR(_xlfn.LET(_xlpm.v,IFERROR(_xlfn.XLOOKUP(K210,G218:S218,G219:S219),_xlfn.XLOOKUP(K210,G220:S220,G221:S221)),_xlpm.v*J210*IF(ISBLANK(G210),1,G210)),0)</f>
        <v>0</v>
      </c>
      <c r="Q210" s="123">
        <f>IF(OR(ISBLANK(R172),R172=0),0,G210*R170*L210/R172)</f>
        <v>0</v>
      </c>
      <c r="R210" s="116">
        <f>IF(OR(ISBLANK(R172),R172=0),0,P210*L210*R170/R172)</f>
        <v>0</v>
      </c>
      <c r="S210" s="124" t="str">
        <f>_xlfn.LET(_xlpm.unite,SUBSTITUTE(TRIM(K210)," (s)",""),_xlpm.val,R210,_xlpm.estVol,COUNTIF(M218:S218,_xlpm.unite)+COUNTIF(M220:S220,_xlpm.unite)&gt;0,_xlpm.estPoids,COUNTIF(G218:L218,_xlpm.unite)+COUNTIF(G220:L220,_xlpm.unite)&gt;0,IF(_xlpm.estVol,IF(ROUND(_xlpm.val,3)&gt;=1,ROUND(_xlpm.val,3)&amp;"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10" s="120" t="str">
        <f t="shared" si="42"/>
        <v>►</v>
      </c>
      <c r="V210" s="34" t="str">
        <f>V173</f>
        <v>N NAME OF YOUR RECIPE | paste it — FAMILY|  Author &gt; YOU</v>
      </c>
      <c r="W210" s="35">
        <f>W173</f>
        <v>0.6</v>
      </c>
      <c r="X210" s="34" t="str">
        <f>X173</f>
        <v>kg</v>
      </c>
      <c r="Y210" s="36" t="str">
        <f>Y173</f>
        <v>Master recipe ► Guinea fowl ballotine</v>
      </c>
      <c r="Z210" s="105"/>
      <c r="AA210" s="125"/>
      <c r="AB210" s="107" t="str">
        <f t="shared" si="39"/>
        <v/>
      </c>
      <c r="AC210" s="108"/>
      <c r="AD210" s="146"/>
      <c r="AE210" s="148">
        <v>1</v>
      </c>
      <c r="AF210" s="111"/>
      <c r="AG210" s="112">
        <f>IF(AI217=0,0,(AI210/AI217)*AH176*1000)</f>
        <v>0</v>
      </c>
      <c r="AH210" s="122">
        <f>IF(AI217=0, 0, (Z210*AE210)/(AI217*AH176))</f>
        <v>0</v>
      </c>
      <c r="AI210" s="114">
        <f>IFERROR(_xlfn.LET(_xlpm.v,IFERROR(_xlfn.XLOOKUP(AD210,Z218:AL218,Z219:AL219),_xlfn.XLOOKUP(AD210,Z220:AL220,Z221:AL221)),_xlpm.v*AC210*IF(ISBLANK(Z210),1,Z210)),0)</f>
        <v>0</v>
      </c>
      <c r="AJ210" s="123">
        <f>IF(OR(ISBLANK(AK172),AK172=0),0,Z210*AK170*AE210/AK172)</f>
        <v>0</v>
      </c>
      <c r="AK210" s="116">
        <f>IF(OR(ISBLANK(AK172),AK172=0),0,AI210*AE210*AK170/AK172)</f>
        <v>0</v>
      </c>
      <c r="AL210" s="124" t="str">
        <f>_xlfn.LET(_xlpm.unite,SUBSTITUTE(TRIM(AD210)," (s)",""),_xlpm.val,AK210,_xlpm.estVol,COUNTIF(AF218:AL218,_xlpm.unite)+COUNTIF(AF220:AL220,_xlpm.unite)&gt;0,_xlpm.estPoids,COUNTIF(Z218:AE218,_xlpm.unite)+COUNTIF(Z220:AE220,_xlpm.unite)&gt;0,IF(_xlpm.estVol,IF(ROUND(_xlpm.val,3)&gt;=1,ROUND(_xlpm.val,3)&amp;"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10" s="120" t="str">
        <f t="shared" si="43"/>
        <v>►</v>
      </c>
      <c r="AO210" s="34" t="str">
        <f>AO173</f>
        <v>N NOMBRE DE SU RECETA | pegue esto — FAMILIA| Autor &gt; USTED</v>
      </c>
      <c r="AP210" s="35">
        <f>AP173</f>
        <v>0.6</v>
      </c>
      <c r="AQ210" s="34" t="str">
        <f>AQ173</f>
        <v>kg</v>
      </c>
      <c r="AR210" s="36" t="str">
        <f>AR173</f>
        <v>Receta madre ► Ballotina de pintada</v>
      </c>
      <c r="AS210" s="105"/>
      <c r="AT210" s="125"/>
      <c r="AU210" s="107" t="str">
        <f t="shared" si="40"/>
        <v/>
      </c>
      <c r="AV210" s="108"/>
      <c r="AW210" s="146"/>
      <c r="AX210" s="148">
        <v>1</v>
      </c>
      <c r="AY210" s="111"/>
      <c r="AZ210" s="112">
        <f>IF(BB217=0,0,(BB210/BB217)*BA176*1000)</f>
        <v>0</v>
      </c>
      <c r="BA210" s="122">
        <f>IF(BB217=0, 0, (AS210*AX210)/(BB217*BA176))</f>
        <v>0</v>
      </c>
      <c r="BB210" s="114">
        <f>IFERROR(_xlfn.LET(_xlpm.v,IFERROR(_xlfn.XLOOKUP(AW210,AS218:BE218,AS219:BE219),_xlfn.XLOOKUP(AW210,AS220:BE220,AS221:BE221)),_xlpm.v*AV210*IF(ISBLANK(AS210),1,AS210)),0)</f>
        <v>0</v>
      </c>
      <c r="BC210" s="123">
        <f>IF(OR(ISBLANK(BD172),BD172=0),0,AS210*BD170*AX210/BD172)</f>
        <v>0</v>
      </c>
      <c r="BD210" s="116">
        <f>IF(OR(ISBLANK(BD172),BD172=0),0,BB210*AX210*BD170/BD172)</f>
        <v>0</v>
      </c>
      <c r="BE210" s="124" t="str">
        <f>_xlfn.LET(_xlpm.unite,SUBSTITUTE(TRIM(AW210)," (s)",""),_xlpm.val,BD210,_xlpm.estVol,COUNTIF(AY218:BE218,_xlpm.unite)+COUNTIF(AY220:BE220,_xlpm.unite)&gt;0,_xlpm.estPoids,COUNTIF(AS218:AX218,_xlpm.unite)+COUNTIF(AS220:AX220,_xlpm.unite)&gt;0,IF(_xlpm.estVol,IF(ROUND(_xlpm.val,3)&gt;=1,ROUND(_xlpm.val,3)&amp;"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10" s="637"/>
      <c r="BH210" s="52"/>
      <c r="BI210" s="52"/>
      <c r="BJ210" s="52"/>
      <c r="BK210" s="52"/>
      <c r="BL210" s="52"/>
      <c r="BM210" s="53"/>
      <c r="BO210" s="637"/>
      <c r="BP210" s="52"/>
      <c r="BQ210" s="52"/>
      <c r="BR210" s="52"/>
      <c r="BS210" s="52"/>
      <c r="BT210" s="52"/>
      <c r="BU210" s="53"/>
      <c r="BW210" s="637"/>
      <c r="BX210" s="52"/>
      <c r="BY210" s="52"/>
      <c r="BZ210" s="52"/>
      <c r="CA210" s="52"/>
      <c r="CB210" s="52"/>
      <c r="CC210" s="53"/>
      <c r="CE210" s="3">
        <v>1</v>
      </c>
    </row>
    <row r="211" spans="2:83" ht="21" customHeight="1">
      <c r="B211" s="120" t="str">
        <f t="shared" si="41"/>
        <v>►</v>
      </c>
      <c r="C211" s="34" t="str">
        <f>C173</f>
        <v>N NOM DE VOTRE RECETTE | collez la--FAMILLE| Auteur &gt; VOUS</v>
      </c>
      <c r="D211" s="35">
        <f>D173</f>
        <v>1</v>
      </c>
      <c r="E211" s="34" t="str">
        <f>E173</f>
        <v>coupe</v>
      </c>
      <c r="F211" s="36" t="str">
        <f>F173</f>
        <v>Recette mère ► MILLE-FEUILLE  aux fraises des bois</v>
      </c>
      <c r="G211" s="105"/>
      <c r="H211" s="125"/>
      <c r="I211" s="107" t="str">
        <f t="shared" si="38"/>
        <v/>
      </c>
      <c r="J211" s="108"/>
      <c r="K211" s="146"/>
      <c r="L211" s="148">
        <v>1</v>
      </c>
      <c r="M211" s="111"/>
      <c r="N211" s="112">
        <f>IF(P217=0,0,(P211/P217)*O176*1000)</f>
        <v>0</v>
      </c>
      <c r="O211" s="122">
        <f>IF(P217=0, 0, (G211*L211)/(P217*O176))</f>
        <v>0</v>
      </c>
      <c r="P211" s="114">
        <f>IFERROR(_xlfn.LET(_xlpm.v,IFERROR(_xlfn.XLOOKUP(K211,G218:S218,G219:S219),_xlfn.XLOOKUP(K211,G220:S220,G221:S221)),_xlpm.v*J211*IF(ISBLANK(G211),1,G211)),0)</f>
        <v>0</v>
      </c>
      <c r="Q211" s="127">
        <f>IF(OR(ISBLANK(R172),R172=0),0,G211*R170*L211/R172)</f>
        <v>0</v>
      </c>
      <c r="R211" s="116">
        <f>IF(OR(ISBLANK(R172),R172=0),0,P211*L211*R170/R172)</f>
        <v>0</v>
      </c>
      <c r="S211" s="147" t="str">
        <f>_xlfn.LET(_xlpm.unite,SUBSTITUTE(TRIM(K211)," (s)",""),_xlpm.val,R211,_xlpm.estVol,COUNTIF(M218:S218,_xlpm.unite)+COUNTIF(M220:S220,_xlpm.unite)&gt;0,_xlpm.estPoids,COUNTIF(G218:L218,_xlpm.unite)+COUNTIF(G220:L220,_xlpm.unite)&gt;0,IF(_xlpm.estVol,IF(ROUND(_xlpm.val,3)&gt;=1,ROUND(_xlpm.val,3)&amp;"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11" s="120" t="str">
        <f t="shared" si="42"/>
        <v>►</v>
      </c>
      <c r="V211" s="34" t="str">
        <f>V173</f>
        <v>N NAME OF YOUR RECIPE | paste it — FAMILY|  Author &gt; YOU</v>
      </c>
      <c r="W211" s="35">
        <f>W173</f>
        <v>0.6</v>
      </c>
      <c r="X211" s="34" t="str">
        <f>X173</f>
        <v>kg</v>
      </c>
      <c r="Y211" s="36" t="str">
        <f>Y173</f>
        <v>Master recipe ► Guinea fowl ballotine</v>
      </c>
      <c r="Z211" s="105"/>
      <c r="AA211" s="125"/>
      <c r="AB211" s="107" t="str">
        <f t="shared" si="39"/>
        <v/>
      </c>
      <c r="AC211" s="108"/>
      <c r="AD211" s="146"/>
      <c r="AE211" s="148">
        <v>1</v>
      </c>
      <c r="AF211" s="111"/>
      <c r="AG211" s="112">
        <f>IF(AI217=0,0,(AI211/AI217)*AH176*1000)</f>
        <v>0</v>
      </c>
      <c r="AH211" s="122">
        <f>IF(AI217=0, 0, (Z211*AE211)/(AI217*AH176))</f>
        <v>0</v>
      </c>
      <c r="AI211" s="114">
        <f>IFERROR(_xlfn.LET(_xlpm.v,IFERROR(_xlfn.XLOOKUP(AD211,Z218:AL218,Z219:AL219),_xlfn.XLOOKUP(AD211,Z220:AL220,Z221:AL221)),_xlpm.v*AC211*IF(ISBLANK(Z211),1,Z211)),0)</f>
        <v>0</v>
      </c>
      <c r="AJ211" s="127">
        <f>IF(OR(ISBLANK(AK172),AK172=0),0,Z211*AK170*AE211/AK172)</f>
        <v>0</v>
      </c>
      <c r="AK211" s="116">
        <f>IF(OR(ISBLANK(AK172),AK172=0),0,AI211*AE211*AK170/AK172)</f>
        <v>0</v>
      </c>
      <c r="AL211" s="147" t="str">
        <f>_xlfn.LET(_xlpm.unite,SUBSTITUTE(TRIM(AD211)," (s)",""),_xlpm.val,AK211,_xlpm.estVol,COUNTIF(AF218:AL218,_xlpm.unite)+COUNTIF(AF220:AL220,_xlpm.unite)&gt;0,_xlpm.estPoids,COUNTIF(Z218:AE218,_xlpm.unite)+COUNTIF(Z220:AE220,_xlpm.unite)&gt;0,IF(_xlpm.estVol,IF(ROUND(_xlpm.val,3)&gt;=1,ROUND(_xlpm.val,3)&amp;"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11" s="120" t="str">
        <f t="shared" si="43"/>
        <v>►</v>
      </c>
      <c r="AO211" s="34" t="str">
        <f>AO173</f>
        <v>N NOMBRE DE SU RECETA | pegue esto — FAMILIA| Autor &gt; USTED</v>
      </c>
      <c r="AP211" s="35">
        <f>AP173</f>
        <v>0.6</v>
      </c>
      <c r="AQ211" s="34" t="str">
        <f>AQ173</f>
        <v>kg</v>
      </c>
      <c r="AR211" s="36" t="str">
        <f>AR173</f>
        <v>Receta madre ► Ballotina de pintada</v>
      </c>
      <c r="AS211" s="105"/>
      <c r="AT211" s="125"/>
      <c r="AU211" s="107" t="str">
        <f t="shared" si="40"/>
        <v/>
      </c>
      <c r="AV211" s="108"/>
      <c r="AW211" s="146"/>
      <c r="AX211" s="148">
        <v>1</v>
      </c>
      <c r="AY211" s="111"/>
      <c r="AZ211" s="112">
        <f>IF(BB217=0,0,(BB211/BB217)*BA176*1000)</f>
        <v>0</v>
      </c>
      <c r="BA211" s="122">
        <f>IF(BB217=0, 0, (AS211*AX211)/(BB217*BA176))</f>
        <v>0</v>
      </c>
      <c r="BB211" s="114">
        <f>IFERROR(_xlfn.LET(_xlpm.v,IFERROR(_xlfn.XLOOKUP(AW211,AS218:BE218,AS219:BE219),_xlfn.XLOOKUP(AW211,AS220:BE220,AS221:BE221)),_xlpm.v*AV211*IF(ISBLANK(AS211),1,AS211)),0)</f>
        <v>0</v>
      </c>
      <c r="BC211" s="127">
        <f>IF(OR(ISBLANK(BD172),BD172=0),0,AS211*BD170*AX211/BD172)</f>
        <v>0</v>
      </c>
      <c r="BD211" s="116">
        <f>IF(OR(ISBLANK(BD172),BD172=0),0,BB211*AX211*BD170/BD172)</f>
        <v>0</v>
      </c>
      <c r="BE211" s="147" t="str">
        <f>_xlfn.LET(_xlpm.unite,SUBSTITUTE(TRIM(AW211)," (s)",""),_xlpm.val,BD211,_xlpm.estVol,COUNTIF(AY218:BE218,_xlpm.unite)+COUNTIF(AY220:BE220,_xlpm.unite)&gt;0,_xlpm.estPoids,COUNTIF(AS218:AX218,_xlpm.unite)+COUNTIF(AS220:AX220,_xlpm.unite)&gt;0,IF(_xlpm.estVol,IF(ROUND(_xlpm.val,3)&gt;=1,ROUND(_xlpm.val,3)&amp;"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11" s="643" t="s">
        <v>67</v>
      </c>
      <c r="BH211" s="13" t="s">
        <v>68</v>
      </c>
      <c r="BI211" s="13" t="s">
        <v>69</v>
      </c>
      <c r="BJ211" s="13" t="s">
        <v>70</v>
      </c>
      <c r="BK211" s="13" t="s">
        <v>71</v>
      </c>
      <c r="BL211" s="13" t="s">
        <v>72</v>
      </c>
      <c r="BM211" s="53"/>
      <c r="BO211" s="643" t="s">
        <v>67</v>
      </c>
      <c r="BP211" s="13" t="s">
        <v>68</v>
      </c>
      <c r="BQ211" s="13" t="s">
        <v>69</v>
      </c>
      <c r="BR211" s="13" t="s">
        <v>70</v>
      </c>
      <c r="BS211" s="13" t="s">
        <v>71</v>
      </c>
      <c r="BT211" s="13" t="s">
        <v>72</v>
      </c>
      <c r="BU211" s="53"/>
      <c r="BW211" s="643" t="s">
        <v>67</v>
      </c>
      <c r="BX211" s="13" t="s">
        <v>68</v>
      </c>
      <c r="BY211" s="13" t="s">
        <v>69</v>
      </c>
      <c r="BZ211" s="13" t="s">
        <v>70</v>
      </c>
      <c r="CA211" s="13" t="s">
        <v>71</v>
      </c>
      <c r="CB211" s="13" t="s">
        <v>72</v>
      </c>
      <c r="CC211" s="53"/>
      <c r="CE211" s="3">
        <v>1</v>
      </c>
    </row>
    <row r="212" spans="2:83" ht="21" customHeight="1">
      <c r="B212" s="120" t="str">
        <f t="shared" si="41"/>
        <v>►</v>
      </c>
      <c r="C212" s="34" t="str">
        <f>C173</f>
        <v>N NOM DE VOTRE RECETTE | collez la--FAMILLE| Auteur &gt; VOUS</v>
      </c>
      <c r="D212" s="35">
        <f>D173</f>
        <v>1</v>
      </c>
      <c r="E212" s="34" t="str">
        <f>E173</f>
        <v>coupe</v>
      </c>
      <c r="F212" s="36" t="str">
        <f>F173</f>
        <v>Recette mère ► MILLE-FEUILLE  aux fraises des bois</v>
      </c>
      <c r="G212" s="105"/>
      <c r="H212" s="125"/>
      <c r="I212" s="107" t="str">
        <f t="shared" si="38"/>
        <v/>
      </c>
      <c r="J212" s="108"/>
      <c r="K212" s="146"/>
      <c r="L212" s="148">
        <v>1</v>
      </c>
      <c r="M212" s="111"/>
      <c r="N212" s="112">
        <f>IF(P217=0,0,(P212/P217)*O176*1000)</f>
        <v>0</v>
      </c>
      <c r="O212" s="122">
        <f>IF(P217=0, 0, (G212*L212)/(P217*O176))</f>
        <v>0</v>
      </c>
      <c r="P212" s="114">
        <f>IFERROR(_xlfn.LET(_xlpm.v,IFERROR(_xlfn.XLOOKUP(K212,G218:S218,G219:S219),_xlfn.XLOOKUP(K212,G220:S220,G221:S221)),_xlpm.v*J212*IF(ISBLANK(G212),1,G212)),0)</f>
        <v>0</v>
      </c>
      <c r="Q212" s="123">
        <f>IF(OR(ISBLANK(R172),R172=0),0,G212*R170*L212/R172)</f>
        <v>0</v>
      </c>
      <c r="R212" s="116">
        <f>IF(OR(ISBLANK(R172),R172=0),0,P212*L212*R170/R172)</f>
        <v>0</v>
      </c>
      <c r="S212" s="124" t="str">
        <f>_xlfn.LET(_xlpm.unite,SUBSTITUTE(TRIM(K212)," (s)",""),_xlpm.val,R212,_xlpm.estVol,COUNTIF(M218:S218,_xlpm.unite)+COUNTIF(M220:S220,_xlpm.unite)&gt;0,_xlpm.estPoids,COUNTIF(G218:L218,_xlpm.unite)+COUNTIF(G220:L220,_xlpm.unite)&gt;0,IF(_xlpm.estVol,IF(ROUND(_xlpm.val,3)&gt;=1,ROUND(_xlpm.val,3)&amp;"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12" s="120" t="str">
        <f t="shared" si="42"/>
        <v>►</v>
      </c>
      <c r="V212" s="34" t="str">
        <f>V173</f>
        <v>N NAME OF YOUR RECIPE | paste it — FAMILY|  Author &gt; YOU</v>
      </c>
      <c r="W212" s="35">
        <f>W173</f>
        <v>0.6</v>
      </c>
      <c r="X212" s="34" t="str">
        <f>X173</f>
        <v>kg</v>
      </c>
      <c r="Y212" s="36" t="str">
        <f>Y173</f>
        <v>Master recipe ► Guinea fowl ballotine</v>
      </c>
      <c r="Z212" s="105"/>
      <c r="AA212" s="125"/>
      <c r="AB212" s="107" t="str">
        <f t="shared" si="39"/>
        <v/>
      </c>
      <c r="AC212" s="108"/>
      <c r="AD212" s="146"/>
      <c r="AE212" s="148">
        <v>1</v>
      </c>
      <c r="AF212" s="111"/>
      <c r="AG212" s="112">
        <f>IF(AI217=0,0,(AI212/AI217)*AH176*1000)</f>
        <v>0</v>
      </c>
      <c r="AH212" s="122">
        <f>IF(AI217=0, 0, (Z212*AE212)/(AI217*AH176))</f>
        <v>0</v>
      </c>
      <c r="AI212" s="114">
        <f>IFERROR(_xlfn.LET(_xlpm.v,IFERROR(_xlfn.XLOOKUP(AD212,Z218:AL218,Z219:AL219),_xlfn.XLOOKUP(AD212,Z220:AL220,Z221:AL221)),_xlpm.v*AC212*IF(ISBLANK(Z212),1,Z212)),0)</f>
        <v>0</v>
      </c>
      <c r="AJ212" s="123">
        <f>IF(OR(ISBLANK(AK172),AK172=0),0,Z212*AK170*AE212/AK172)</f>
        <v>0</v>
      </c>
      <c r="AK212" s="116">
        <f>IF(OR(ISBLANK(AK172),AK172=0),0,AI212*AE212*AK170/AK172)</f>
        <v>0</v>
      </c>
      <c r="AL212" s="124" t="str">
        <f>_xlfn.LET(_xlpm.unite,SUBSTITUTE(TRIM(AD212)," (s)",""),_xlpm.val,AK212,_xlpm.estVol,COUNTIF(AF218:AL218,_xlpm.unite)+COUNTIF(AF220:AL220,_xlpm.unite)&gt;0,_xlpm.estPoids,COUNTIF(Z218:AE218,_xlpm.unite)+COUNTIF(Z220:AE220,_xlpm.unite)&gt;0,IF(_xlpm.estVol,IF(ROUND(_xlpm.val,3)&gt;=1,ROUND(_xlpm.val,3)&amp;"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12" s="120" t="str">
        <f t="shared" si="43"/>
        <v>►</v>
      </c>
      <c r="AO212" s="34" t="str">
        <f>AO173</f>
        <v>N NOMBRE DE SU RECETA | pegue esto — FAMILIA| Autor &gt; USTED</v>
      </c>
      <c r="AP212" s="35">
        <f>AP173</f>
        <v>0.6</v>
      </c>
      <c r="AQ212" s="34" t="str">
        <f>AQ173</f>
        <v>kg</v>
      </c>
      <c r="AR212" s="36" t="str">
        <f>AR173</f>
        <v>Receta madre ► Ballotina de pintada</v>
      </c>
      <c r="AS212" s="105"/>
      <c r="AT212" s="125"/>
      <c r="AU212" s="107" t="str">
        <f t="shared" si="40"/>
        <v/>
      </c>
      <c r="AV212" s="108"/>
      <c r="AW212" s="146"/>
      <c r="AX212" s="148">
        <v>1</v>
      </c>
      <c r="AY212" s="111"/>
      <c r="AZ212" s="112">
        <f>IF(BB217=0,0,(BB212/BB217)*BA176*1000)</f>
        <v>0</v>
      </c>
      <c r="BA212" s="122">
        <f>IF(BB217=0, 0, (AS212*AX212)/(BB217*BA176))</f>
        <v>0</v>
      </c>
      <c r="BB212" s="114">
        <f>IFERROR(_xlfn.LET(_xlpm.v,IFERROR(_xlfn.XLOOKUP(AW212,AS218:BE218,AS219:BE219),_xlfn.XLOOKUP(AW212,AS220:BE220,AS221:BE221)),_xlpm.v*AV212*IF(ISBLANK(AS212),1,AS212)),0)</f>
        <v>0</v>
      </c>
      <c r="BC212" s="123">
        <f>IF(OR(ISBLANK(BD172),BD172=0),0,AS212*BD170*AX212/BD172)</f>
        <v>0</v>
      </c>
      <c r="BD212" s="116">
        <f>IF(OR(ISBLANK(BD172),BD172=0),0,BB212*AX212*BD170/BD172)</f>
        <v>0</v>
      </c>
      <c r="BE212" s="124" t="str">
        <f>_xlfn.LET(_xlpm.unite,SUBSTITUTE(TRIM(AW212)," (s)",""),_xlpm.val,BD212,_xlpm.estVol,COUNTIF(AY218:BE218,_xlpm.unite)+COUNTIF(AY220:BE220,_xlpm.unite)&gt;0,_xlpm.estPoids,COUNTIF(AS218:AX218,_xlpm.unite)+COUNTIF(AS220:AX220,_xlpm.unite)&gt;0,IF(_xlpm.estVol,IF(ROUND(_xlpm.val,3)&gt;=1,ROUND(_xlpm.val,3)&amp;"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12" s="646" t="s">
        <v>147</v>
      </c>
      <c r="BH212" s="121" t="s">
        <v>102</v>
      </c>
      <c r="BI212" s="166" t="s">
        <v>148</v>
      </c>
      <c r="BJ212" s="167" t="s">
        <v>149</v>
      </c>
      <c r="BK212" s="135" t="s">
        <v>150</v>
      </c>
      <c r="BL212" s="135" t="s">
        <v>111</v>
      </c>
      <c r="BM212" s="53"/>
      <c r="BO212" s="557" t="s">
        <v>147</v>
      </c>
      <c r="BP212" s="121" t="s">
        <v>102</v>
      </c>
      <c r="BQ212" s="166" t="s">
        <v>1406</v>
      </c>
      <c r="BR212" s="135" t="s">
        <v>1399</v>
      </c>
      <c r="BS212" s="135" t="s">
        <v>1400</v>
      </c>
      <c r="BT212" s="135" t="s">
        <v>1401</v>
      </c>
      <c r="BU212" s="53"/>
      <c r="BW212" s="557" t="s">
        <v>147</v>
      </c>
      <c r="BX212" s="121" t="s">
        <v>102</v>
      </c>
      <c r="BY212" s="166" t="s">
        <v>1388</v>
      </c>
      <c r="BZ212" s="135" t="s">
        <v>1380</v>
      </c>
      <c r="CA212" s="135" t="s">
        <v>1381</v>
      </c>
      <c r="CB212" s="135" t="s">
        <v>1382</v>
      </c>
      <c r="CC212" s="53"/>
      <c r="CE212" s="3">
        <v>1</v>
      </c>
    </row>
    <row r="213" spans="2:83" ht="21" customHeight="1">
      <c r="B213" s="120" t="str">
        <f t="shared" si="41"/>
        <v>►</v>
      </c>
      <c r="C213" s="34" t="str">
        <f>C173</f>
        <v>N NOM DE VOTRE RECETTE | collez la--FAMILLE| Auteur &gt; VOUS</v>
      </c>
      <c r="D213" s="35">
        <f>D173</f>
        <v>1</v>
      </c>
      <c r="E213" s="34" t="str">
        <f>E173</f>
        <v>coupe</v>
      </c>
      <c r="F213" s="36" t="str">
        <f>F173</f>
        <v>Recette mère ► MILLE-FEUILLE  aux fraises des bois</v>
      </c>
      <c r="G213" s="105"/>
      <c r="H213" s="125"/>
      <c r="I213" s="107" t="str">
        <f t="shared" si="38"/>
        <v/>
      </c>
      <c r="J213" s="108"/>
      <c r="K213" s="146"/>
      <c r="L213" s="148">
        <v>1</v>
      </c>
      <c r="M213" s="111"/>
      <c r="N213" s="112">
        <f>IF(P217=0,0,(P213/P217)*O176*1000)</f>
        <v>0</v>
      </c>
      <c r="O213" s="122">
        <f>IF(P217=0, 0, (G213*L213)/(P217*O176))</f>
        <v>0</v>
      </c>
      <c r="P213" s="114">
        <f>IFERROR(_xlfn.LET(_xlpm.v,IFERROR(_xlfn.XLOOKUP(K213,G218:S218,G219:S219),_xlfn.XLOOKUP(K213,G220:S220,G221:S221)),_xlpm.v*J213*IF(ISBLANK(G213),1,G213)),0)</f>
        <v>0</v>
      </c>
      <c r="Q213" s="127">
        <f>IF(OR(ISBLANK(R172),R172=0),0,G213*R170*L213/R172)</f>
        <v>0</v>
      </c>
      <c r="R213" s="116">
        <f>IF(OR(ISBLANK(R172),R172=0),0,P213*L213*R170/R172)</f>
        <v>0</v>
      </c>
      <c r="S213" s="147" t="str">
        <f>_xlfn.LET(_xlpm.unite,SUBSTITUTE(TRIM(K213)," (s)",""),_xlpm.val,R213,_xlpm.estVol,COUNTIF(M218:S218,_xlpm.unite)+COUNTIF(M220:S220,_xlpm.unite)&gt;0,_xlpm.estPoids,COUNTIF(G218:L218,_xlpm.unite)+COUNTIF(G220:L220,_xlpm.unite)&gt;0,IF(_xlpm.estVol,IF(ROUND(_xlpm.val,3)&gt;=1,ROUND(_xlpm.val,3)&amp;"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13" s="120" t="str">
        <f t="shared" si="42"/>
        <v>►</v>
      </c>
      <c r="V213" s="34" t="str">
        <f>V173</f>
        <v>N NAME OF YOUR RECIPE | paste it — FAMILY|  Author &gt; YOU</v>
      </c>
      <c r="W213" s="35">
        <f>W173</f>
        <v>0.6</v>
      </c>
      <c r="X213" s="34" t="str">
        <f>X173</f>
        <v>kg</v>
      </c>
      <c r="Y213" s="36" t="str">
        <f>Y173</f>
        <v>Master recipe ► Guinea fowl ballotine</v>
      </c>
      <c r="Z213" s="105"/>
      <c r="AA213" s="125"/>
      <c r="AB213" s="107" t="str">
        <f t="shared" si="39"/>
        <v/>
      </c>
      <c r="AC213" s="108"/>
      <c r="AD213" s="146"/>
      <c r="AE213" s="148">
        <v>1</v>
      </c>
      <c r="AF213" s="111"/>
      <c r="AG213" s="112">
        <f>IF(AI217=0,0,(AI213/AI217)*AH176*1000)</f>
        <v>0</v>
      </c>
      <c r="AH213" s="122">
        <f>IF(AI217=0, 0, (Z213*AE213)/(AI217*AH176))</f>
        <v>0</v>
      </c>
      <c r="AI213" s="114">
        <f>IFERROR(_xlfn.LET(_xlpm.v,IFERROR(_xlfn.XLOOKUP(AD213,Z218:AL218,Z219:AL219),_xlfn.XLOOKUP(AD213,Z220:AL220,Z221:AL221)),_xlpm.v*AC213*IF(ISBLANK(Z213),1,Z213)),0)</f>
        <v>0</v>
      </c>
      <c r="AJ213" s="127">
        <f>IF(OR(ISBLANK(AK172),AK172=0),0,Z213*AK170*AE213/AK172)</f>
        <v>0</v>
      </c>
      <c r="AK213" s="116">
        <f>IF(OR(ISBLANK(AK172),AK172=0),0,AI213*AE213*AK170/AK172)</f>
        <v>0</v>
      </c>
      <c r="AL213" s="147" t="str">
        <f>_xlfn.LET(_xlpm.unite,SUBSTITUTE(TRIM(AD213)," (s)",""),_xlpm.val,AK213,_xlpm.estVol,COUNTIF(AF218:AL218,_xlpm.unite)+COUNTIF(AF220:AL220,_xlpm.unite)&gt;0,_xlpm.estPoids,COUNTIF(Z218:AE218,_xlpm.unite)+COUNTIF(Z220:AE220,_xlpm.unite)&gt;0,IF(_xlpm.estVol,IF(ROUND(_xlpm.val,3)&gt;=1,ROUND(_xlpm.val,3)&amp;"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13" s="120" t="str">
        <f t="shared" si="43"/>
        <v>►</v>
      </c>
      <c r="AO213" s="34" t="str">
        <f>AO173</f>
        <v>N NOMBRE DE SU RECETA | pegue esto — FAMILIA| Autor &gt; USTED</v>
      </c>
      <c r="AP213" s="35">
        <f>AP173</f>
        <v>0.6</v>
      </c>
      <c r="AQ213" s="34" t="str">
        <f>AQ173</f>
        <v>kg</v>
      </c>
      <c r="AR213" s="36" t="str">
        <f>AR173</f>
        <v>Receta madre ► Ballotina de pintada</v>
      </c>
      <c r="AS213" s="105"/>
      <c r="AT213" s="125"/>
      <c r="AU213" s="107" t="str">
        <f t="shared" si="40"/>
        <v/>
      </c>
      <c r="AV213" s="108"/>
      <c r="AW213" s="146"/>
      <c r="AX213" s="148">
        <v>1</v>
      </c>
      <c r="AY213" s="111"/>
      <c r="AZ213" s="112">
        <f>IF(BB217=0,0,(BB213/BB217)*BA176*1000)</f>
        <v>0</v>
      </c>
      <c r="BA213" s="122">
        <f>IF(BB217=0, 0, (AS213*AX213)/(BB217*BA176))</f>
        <v>0</v>
      </c>
      <c r="BB213" s="114">
        <f>IFERROR(_xlfn.LET(_xlpm.v,IFERROR(_xlfn.XLOOKUP(AW213,AS218:BE218,AS219:BE219),_xlfn.XLOOKUP(AW213,AS220:BE220,AS221:BE221)),_xlpm.v*AV213*IF(ISBLANK(AS213),1,AS213)),0)</f>
        <v>0</v>
      </c>
      <c r="BC213" s="127">
        <f>IF(OR(ISBLANK(BD172),BD172=0),0,AS213*BD170*AX213/BD172)</f>
        <v>0</v>
      </c>
      <c r="BD213" s="116">
        <f>IF(OR(ISBLANK(BD172),BD172=0),0,BB213*AX213*BD170/BD172)</f>
        <v>0</v>
      </c>
      <c r="BE213" s="147" t="str">
        <f>_xlfn.LET(_xlpm.unite,SUBSTITUTE(TRIM(AW213)," (s)",""),_xlpm.val,BD213,_xlpm.estVol,COUNTIF(AY218:BE218,_xlpm.unite)+COUNTIF(AY220:BE220,_xlpm.unite)&gt;0,_xlpm.estPoids,COUNTIF(AS218:AX218,_xlpm.unite)+COUNTIF(AS220:AX220,_xlpm.unite)&gt;0,IF(_xlpm.estVol,IF(ROUND(_xlpm.val,3)&gt;=1,ROUND(_xlpm.val,3)&amp;"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13" s="647" t="s">
        <v>162</v>
      </c>
      <c r="BH213" s="138" t="s">
        <v>163</v>
      </c>
      <c r="BI213" s="166" t="s">
        <v>148</v>
      </c>
      <c r="BJ213" s="138" t="s">
        <v>116</v>
      </c>
      <c r="BK213" s="138" t="s">
        <v>164</v>
      </c>
      <c r="BL213" s="138" t="s">
        <v>165</v>
      </c>
      <c r="BM213" s="53"/>
      <c r="BO213" s="138" t="s">
        <v>162</v>
      </c>
      <c r="BP213" s="138" t="s">
        <v>1405</v>
      </c>
      <c r="BQ213" s="166" t="s">
        <v>1406</v>
      </c>
      <c r="BR213" s="138" t="s">
        <v>1407</v>
      </c>
      <c r="BS213" s="138" t="s">
        <v>1408</v>
      </c>
      <c r="BT213" s="138" t="s">
        <v>1428</v>
      </c>
      <c r="BU213" s="53"/>
      <c r="BW213" s="138" t="s">
        <v>1386</v>
      </c>
      <c r="BX213" s="138" t="s">
        <v>1387</v>
      </c>
      <c r="BY213" s="166" t="s">
        <v>1388</v>
      </c>
      <c r="BZ213" s="138" t="s">
        <v>1389</v>
      </c>
      <c r="CA213" s="138" t="s">
        <v>1390</v>
      </c>
      <c r="CB213" s="138" t="s">
        <v>1391</v>
      </c>
      <c r="CC213" s="53"/>
      <c r="CE213" s="3">
        <v>1</v>
      </c>
    </row>
    <row r="214" spans="2:83" ht="21" customHeight="1">
      <c r="B214" s="120" t="str">
        <f t="shared" si="41"/>
        <v>►</v>
      </c>
      <c r="C214" s="34" t="str">
        <f>C173</f>
        <v>N NOM DE VOTRE RECETTE | collez la--FAMILLE| Auteur &gt; VOUS</v>
      </c>
      <c r="D214" s="35">
        <f>D173</f>
        <v>1</v>
      </c>
      <c r="E214" s="34" t="str">
        <f>E173</f>
        <v>coupe</v>
      </c>
      <c r="F214" s="36" t="str">
        <f>F173</f>
        <v>Recette mère ► MILLE-FEUILLE  aux fraises des bois</v>
      </c>
      <c r="G214" s="105"/>
      <c r="H214" s="125"/>
      <c r="I214" s="107" t="str">
        <f t="shared" si="38"/>
        <v/>
      </c>
      <c r="J214" s="108"/>
      <c r="K214" s="146"/>
      <c r="L214" s="148">
        <v>1</v>
      </c>
      <c r="M214" s="111"/>
      <c r="N214" s="112">
        <f>IF(P217=0,0,(P214/P217)*O176*1000)</f>
        <v>0</v>
      </c>
      <c r="O214" s="122">
        <f>IF(P217=0, 0, (G214*L214)/(P217*O176))</f>
        <v>0</v>
      </c>
      <c r="P214" s="114">
        <f>IFERROR(_xlfn.LET(_xlpm.v,IFERROR(_xlfn.XLOOKUP(K214,G218:S218,G219:S219),_xlfn.XLOOKUP(K214,G220:S220,G221:S221)),_xlpm.v*J214*IF(ISBLANK(G214),1,G214)),0)</f>
        <v>0</v>
      </c>
      <c r="Q214" s="123">
        <f>IF(OR(ISBLANK(R172),R172=0),0,G214*R170*L214/R172)</f>
        <v>0</v>
      </c>
      <c r="R214" s="116">
        <f>IF(OR(ISBLANK(R172),R172=0),0,P214*L214*R170/R172)</f>
        <v>0</v>
      </c>
      <c r="S214" s="124" t="str">
        <f>_xlfn.LET(_xlpm.unite,SUBSTITUTE(TRIM(K214)," (s)",""),_xlpm.val,R214,_xlpm.estVol,COUNTIF(M218:S218,_xlpm.unite)+COUNTIF(M220:S220,_xlpm.unite)&gt;0,_xlpm.estPoids,COUNTIF(G218:L218,_xlpm.unite)+COUNTIF(G220:L220,_xlpm.unite)&gt;0,IF(_xlpm.estVol,IF(ROUND(_xlpm.val,3)&gt;=1,ROUND(_xlpm.val,3)&amp;"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14" s="120" t="str">
        <f t="shared" si="42"/>
        <v>►</v>
      </c>
      <c r="V214" s="34" t="str">
        <f>V173</f>
        <v>N NAME OF YOUR RECIPE | paste it — FAMILY|  Author &gt; YOU</v>
      </c>
      <c r="W214" s="35">
        <f>W173</f>
        <v>0.6</v>
      </c>
      <c r="X214" s="34" t="str">
        <f>X173</f>
        <v>kg</v>
      </c>
      <c r="Y214" s="36" t="str">
        <f>Y173</f>
        <v>Master recipe ► Guinea fowl ballotine</v>
      </c>
      <c r="Z214" s="105"/>
      <c r="AA214" s="125"/>
      <c r="AB214" s="107" t="str">
        <f t="shared" si="39"/>
        <v/>
      </c>
      <c r="AC214" s="108"/>
      <c r="AD214" s="146"/>
      <c r="AE214" s="148">
        <v>1</v>
      </c>
      <c r="AF214" s="111"/>
      <c r="AG214" s="112">
        <f>IF(AI217=0,0,(AI214/AI217)*AH176*1000)</f>
        <v>0</v>
      </c>
      <c r="AH214" s="122">
        <f>IF(AI217=0, 0, (Z214*AE214)/(AI217*AH176))</f>
        <v>0</v>
      </c>
      <c r="AI214" s="114">
        <f>IFERROR(_xlfn.LET(_xlpm.v,IFERROR(_xlfn.XLOOKUP(AD214,Z218:AL218,Z219:AL219),_xlfn.XLOOKUP(AD214,Z220:AL220,Z221:AL221)),_xlpm.v*AC214*IF(ISBLANK(Z214),1,Z214)),0)</f>
        <v>0</v>
      </c>
      <c r="AJ214" s="123">
        <f>IF(OR(ISBLANK(AK172),AK172=0),0,Z214*AK170*AE214/AK172)</f>
        <v>0</v>
      </c>
      <c r="AK214" s="116">
        <f>IF(OR(ISBLANK(AK172),AK172=0),0,AI214*AE214*AK170/AK172)</f>
        <v>0</v>
      </c>
      <c r="AL214" s="124" t="str">
        <f>_xlfn.LET(_xlpm.unite,SUBSTITUTE(TRIM(AD214)," (s)",""),_xlpm.val,AK214,_xlpm.estVol,COUNTIF(AF218:AL218,_xlpm.unite)+COUNTIF(AF220:AL220,_xlpm.unite)&gt;0,_xlpm.estPoids,COUNTIF(Z218:AE218,_xlpm.unite)+COUNTIF(Z220:AE220,_xlpm.unite)&gt;0,IF(_xlpm.estVol,IF(ROUND(_xlpm.val,3)&gt;=1,ROUND(_xlpm.val,3)&amp;"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14" s="120" t="str">
        <f t="shared" si="43"/>
        <v>►</v>
      </c>
      <c r="AO214" s="34" t="str">
        <f>AO173</f>
        <v>N NOMBRE DE SU RECETA | pegue esto — FAMILIA| Autor &gt; USTED</v>
      </c>
      <c r="AP214" s="35">
        <f>AP173</f>
        <v>0.6</v>
      </c>
      <c r="AQ214" s="34" t="str">
        <f>AQ173</f>
        <v>kg</v>
      </c>
      <c r="AR214" s="36" t="str">
        <f>AR173</f>
        <v>Receta madre ► Ballotina de pintada</v>
      </c>
      <c r="AS214" s="105"/>
      <c r="AT214" s="125"/>
      <c r="AU214" s="107" t="str">
        <f t="shared" si="40"/>
        <v/>
      </c>
      <c r="AV214" s="108"/>
      <c r="AW214" s="146"/>
      <c r="AX214" s="148">
        <v>1</v>
      </c>
      <c r="AY214" s="111"/>
      <c r="AZ214" s="112">
        <f>IF(BB217=0,0,(BB214/BB217)*BA176*1000)</f>
        <v>0</v>
      </c>
      <c r="BA214" s="122">
        <f>IF(BB217=0, 0, (AS214*AX214)/(BB217*BA176))</f>
        <v>0</v>
      </c>
      <c r="BB214" s="114">
        <f>IFERROR(_xlfn.LET(_xlpm.v,IFERROR(_xlfn.XLOOKUP(AW214,AS218:BE218,AS219:BE219),_xlfn.XLOOKUP(AW214,AS220:BE220,AS221:BE221)),_xlpm.v*AV214*IF(ISBLANK(AS214),1,AS214)),0)</f>
        <v>0</v>
      </c>
      <c r="BC214" s="123">
        <f>IF(OR(ISBLANK(BD172),BD172=0),0,AS214*BD170*AX214/BD172)</f>
        <v>0</v>
      </c>
      <c r="BD214" s="116">
        <f>IF(OR(ISBLANK(BD172),BD172=0),0,BB214*AX214*BD170/BD172)</f>
        <v>0</v>
      </c>
      <c r="BE214" s="124" t="str">
        <f>_xlfn.LET(_xlpm.unite,SUBSTITUTE(TRIM(AW214)," (s)",""),_xlpm.val,BD214,_xlpm.estVol,COUNTIF(AY218:BE218,_xlpm.unite)+COUNTIF(AY220:BE220,_xlpm.unite)&gt;0,_xlpm.estPoids,COUNTIF(AS218:AX218,_xlpm.unite)+COUNTIF(AS220:AX220,_xlpm.unite)&gt;0,IF(_xlpm.estVol,IF(ROUND(_xlpm.val,3)&gt;=1,ROUND(_xlpm.val,3)&amp;"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14" s="637"/>
      <c r="BH214" s="648" t="s">
        <v>597</v>
      </c>
      <c r="BI214" s="52"/>
      <c r="BJ214" s="52"/>
      <c r="BK214" s="52"/>
      <c r="BL214" s="52"/>
      <c r="BM214" s="53"/>
      <c r="BO214" s="637"/>
      <c r="BP214" s="648" t="s">
        <v>598</v>
      </c>
      <c r="BQ214" s="52"/>
      <c r="BR214" s="52"/>
      <c r="BS214" s="52"/>
      <c r="BT214" s="52"/>
      <c r="BU214" s="53"/>
      <c r="BW214" s="637"/>
      <c r="BX214" s="648" t="s">
        <v>599</v>
      </c>
      <c r="BY214" s="52"/>
      <c r="BZ214" s="52"/>
      <c r="CA214" s="52"/>
      <c r="CB214" s="52"/>
      <c r="CC214" s="53"/>
      <c r="CE214" s="3">
        <v>1</v>
      </c>
    </row>
    <row r="215" spans="2:83" ht="21" customHeight="1">
      <c r="B215" s="120" t="str">
        <f t="shared" si="41"/>
        <v>►</v>
      </c>
      <c r="C215" s="34" t="str">
        <f>C173</f>
        <v>N NOM DE VOTRE RECETTE | collez la--FAMILLE| Auteur &gt; VOUS</v>
      </c>
      <c r="D215" s="35">
        <f>D173</f>
        <v>1</v>
      </c>
      <c r="E215" s="34" t="str">
        <f>E173</f>
        <v>coupe</v>
      </c>
      <c r="F215" s="36" t="str">
        <f>F173</f>
        <v>Recette mère ► MILLE-FEUILLE  aux fraises des bois</v>
      </c>
      <c r="G215" s="105"/>
      <c r="H215" s="125"/>
      <c r="I215" s="107" t="str">
        <f t="shared" si="38"/>
        <v/>
      </c>
      <c r="J215" s="108"/>
      <c r="K215" s="146"/>
      <c r="L215" s="148">
        <v>1</v>
      </c>
      <c r="M215" s="111"/>
      <c r="N215" s="112">
        <f>IF(P217=0,0,(P215/P217)*O176*1000)</f>
        <v>0</v>
      </c>
      <c r="O215" s="122">
        <f>IF(P217=0, 0, (G215*L215)/(P217*O176))</f>
        <v>0</v>
      </c>
      <c r="P215" s="114">
        <f>IFERROR(_xlfn.LET(_xlpm.v,IFERROR(_xlfn.XLOOKUP(K215,G218:S218,G219:S219),_xlfn.XLOOKUP(K215,G220:S220,G221:S221)),_xlpm.v*J215*IF(ISBLANK(G215),1,G215)),0)</f>
        <v>0</v>
      </c>
      <c r="Q215" s="127">
        <f>IF(OR(ISBLANK(R172),R172=0),0,G215*R170*L215/R172)</f>
        <v>0</v>
      </c>
      <c r="R215" s="116">
        <f>IF(OR(ISBLANK(R172),R172=0),0,P215*L215*R170/R172)</f>
        <v>0</v>
      </c>
      <c r="S215" s="147" t="str">
        <f>_xlfn.LET(_xlpm.unite,SUBSTITUTE(TRIM(K215)," (s)",""),_xlpm.val,R215,_xlpm.estVol,COUNTIF(M218:S218,_xlpm.unite)+COUNTIF(M220:S220,_xlpm.unite)&gt;0,_xlpm.estPoids,COUNTIF(G218:L218,_xlpm.unite)+COUNTIF(G220:L220,_xlpm.unite)&gt;0,IF(_xlpm.estVol,IF(ROUND(_xlpm.val,3)&gt;=1,ROUND(_xlpm.val,3)&amp;"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15" s="120" t="str">
        <f t="shared" si="42"/>
        <v>►</v>
      </c>
      <c r="V215" s="34" t="str">
        <f>V173</f>
        <v>N NAME OF YOUR RECIPE | paste it — FAMILY|  Author &gt; YOU</v>
      </c>
      <c r="W215" s="35">
        <f>W173</f>
        <v>0.6</v>
      </c>
      <c r="X215" s="34" t="str">
        <f>X173</f>
        <v>kg</v>
      </c>
      <c r="Y215" s="36" t="str">
        <f>Y173</f>
        <v>Master recipe ► Guinea fowl ballotine</v>
      </c>
      <c r="Z215" s="105"/>
      <c r="AA215" s="125"/>
      <c r="AB215" s="107" t="str">
        <f t="shared" si="39"/>
        <v/>
      </c>
      <c r="AC215" s="108"/>
      <c r="AD215" s="146"/>
      <c r="AE215" s="148">
        <v>1</v>
      </c>
      <c r="AF215" s="111"/>
      <c r="AG215" s="112">
        <f>IF(AI217=0,0,(AI215/AI217)*AH176*1000)</f>
        <v>0</v>
      </c>
      <c r="AH215" s="122">
        <f>IF(AI217=0, 0, (Z215*AE215)/(AI217*AH176))</f>
        <v>0</v>
      </c>
      <c r="AI215" s="114">
        <f>IFERROR(_xlfn.LET(_xlpm.v,IFERROR(_xlfn.XLOOKUP(AD215,Z218:AL218,Z219:AL219),_xlfn.XLOOKUP(AD215,Z220:AL220,Z221:AL221)),_xlpm.v*AC215*IF(ISBLANK(Z215),1,Z215)),0)</f>
        <v>0</v>
      </c>
      <c r="AJ215" s="127">
        <f>IF(OR(ISBLANK(AK172),AK172=0),0,Z215*AK170*AE215/AK172)</f>
        <v>0</v>
      </c>
      <c r="AK215" s="116">
        <f>IF(OR(ISBLANK(AK172),AK172=0),0,AI215*AE215*AK170/AK172)</f>
        <v>0</v>
      </c>
      <c r="AL215" s="147" t="str">
        <f>_xlfn.LET(_xlpm.unite,SUBSTITUTE(TRIM(AD215)," (s)",""),_xlpm.val,AK215,_xlpm.estVol,COUNTIF(AF218:AL218,_xlpm.unite)+COUNTIF(AF220:AL220,_xlpm.unite)&gt;0,_xlpm.estPoids,COUNTIF(Z218:AE218,_xlpm.unite)+COUNTIF(Z220:AE220,_xlpm.unite)&gt;0,IF(_xlpm.estVol,IF(ROUND(_xlpm.val,3)&gt;=1,ROUND(_xlpm.val,3)&amp;"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15" s="120" t="str">
        <f t="shared" si="43"/>
        <v>►</v>
      </c>
      <c r="AO215" s="34" t="str">
        <f>AO173</f>
        <v>N NOMBRE DE SU RECETA | pegue esto — FAMILIA| Autor &gt; USTED</v>
      </c>
      <c r="AP215" s="35">
        <f>AP173</f>
        <v>0.6</v>
      </c>
      <c r="AQ215" s="34" t="str">
        <f>AQ173</f>
        <v>kg</v>
      </c>
      <c r="AR215" s="36" t="str">
        <f>AR173</f>
        <v>Receta madre ► Ballotina de pintada</v>
      </c>
      <c r="AS215" s="105"/>
      <c r="AT215" s="125"/>
      <c r="AU215" s="107" t="str">
        <f t="shared" si="40"/>
        <v/>
      </c>
      <c r="AV215" s="108"/>
      <c r="AW215" s="146"/>
      <c r="AX215" s="148">
        <v>1</v>
      </c>
      <c r="AY215" s="111"/>
      <c r="AZ215" s="112">
        <f>IF(BB217=0,0,(BB215/BB217)*BA176*1000)</f>
        <v>0</v>
      </c>
      <c r="BA215" s="122">
        <f>IF(BB217=0, 0, (AS215*AX215)/(BB217*BA176))</f>
        <v>0</v>
      </c>
      <c r="BB215" s="114">
        <f>IFERROR(_xlfn.LET(_xlpm.v,IFERROR(_xlfn.XLOOKUP(AW215,AS218:BE218,AS219:BE219),_xlfn.XLOOKUP(AW215,AS220:BE220,AS221:BE221)),_xlpm.v*AV215*IF(ISBLANK(AS215),1,AS215)),0)</f>
        <v>0</v>
      </c>
      <c r="BC215" s="127">
        <f>IF(OR(ISBLANK(BD172),BD172=0),0,AS215*BD170*AX215/BD172)</f>
        <v>0</v>
      </c>
      <c r="BD215" s="116">
        <f>IF(OR(ISBLANK(BD172),BD172=0),0,BB215*AX215*BD170/BD172)</f>
        <v>0</v>
      </c>
      <c r="BE215" s="147" t="str">
        <f>_xlfn.LET(_xlpm.unite,SUBSTITUTE(TRIM(AW215)," (s)",""),_xlpm.val,BD215,_xlpm.estVol,COUNTIF(AY218:BE218,_xlpm.unite)+COUNTIF(AY220:BE220,_xlpm.unite)&gt;0,_xlpm.estPoids,COUNTIF(AS218:AX218,_xlpm.unite)+COUNTIF(AS220:AX220,_xlpm.unite)&gt;0,IF(_xlpm.estVol,IF(ROUND(_xlpm.val,3)&gt;=1,ROUND(_xlpm.val,3)&amp;"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15" s="649"/>
      <c r="BH215" s="329" t="s">
        <v>601</v>
      </c>
      <c r="BI215" s="329"/>
      <c r="BJ215" s="329"/>
      <c r="BK215" s="329"/>
      <c r="BL215" s="329"/>
      <c r="BM215" s="53"/>
      <c r="BO215" s="649"/>
      <c r="BP215" s="329" t="s">
        <v>602</v>
      </c>
      <c r="BQ215" s="329"/>
      <c r="BR215" s="329"/>
      <c r="BS215" s="329"/>
      <c r="BT215" s="329"/>
      <c r="BU215" s="53"/>
      <c r="BW215" s="649"/>
      <c r="BX215" s="329" t="s">
        <v>603</v>
      </c>
      <c r="BY215" s="329"/>
      <c r="BZ215" s="329"/>
      <c r="CA215" s="329"/>
      <c r="CB215" s="329"/>
      <c r="CC215" s="53"/>
      <c r="CE215" s="3">
        <v>1</v>
      </c>
    </row>
    <row r="216" spans="2:83" ht="21" customHeight="1">
      <c r="B216" s="120" t="str">
        <f t="shared" si="41"/>
        <v>►</v>
      </c>
      <c r="C216" s="34" t="str">
        <f>C173</f>
        <v>N NOM DE VOTRE RECETTE | collez la--FAMILLE| Auteur &gt; VOUS</v>
      </c>
      <c r="D216" s="35">
        <f>D173</f>
        <v>1</v>
      </c>
      <c r="E216" s="34" t="str">
        <f>E173</f>
        <v>coupe</v>
      </c>
      <c r="F216" s="36" t="str">
        <f>F173</f>
        <v>Recette mère ► MILLE-FEUILLE  aux fraises des bois</v>
      </c>
      <c r="G216" s="1703"/>
      <c r="H216" s="1704"/>
      <c r="I216" s="101" t="str">
        <f t="shared" si="38"/>
        <v/>
      </c>
      <c r="J216" s="1705"/>
      <c r="K216" s="146"/>
      <c r="L216" s="1706">
        <v>1</v>
      </c>
      <c r="M216" s="1707"/>
      <c r="N216" s="1708">
        <f>IF(P217=0,0,(P216/P217)*O176*1000)</f>
        <v>0</v>
      </c>
      <c r="O216" s="1709">
        <f>IF(P217=0, 0, (G216*L216)/(P217*O176))</f>
        <v>0</v>
      </c>
      <c r="P216" s="1710">
        <f>IFERROR(_xlfn.LET(_xlpm.v,IFERROR(_xlfn.XLOOKUP(K216,G218:S218,G219:S219),_xlfn.XLOOKUP(K216,G220:S220,G221:S221)),_xlpm.v*J216*IF(ISBLANK(G216),1,G216)),0)</f>
        <v>0</v>
      </c>
      <c r="Q216" s="1711">
        <f>IF(OR(ISBLANK(R172),R172=0),0,G216*R170*L216/R172)</f>
        <v>0</v>
      </c>
      <c r="R216" s="1712">
        <f>IF(OR(ISBLANK(R172),R172=0),0,P216*L216*R170/R172)</f>
        <v>0</v>
      </c>
      <c r="S216" s="1713" t="str">
        <f>_xlfn.LET(_xlpm.unite,SUBSTITUTE(TRIM(K216)," (s)",""),_xlpm.val,R216,_xlpm.estVol,COUNTIF(M218:S218,_xlpm.unite)+COUNTIF(M220:S220,_xlpm.unite)&gt;0,_xlpm.estPoids,COUNTIF(G218:L218,_xlpm.unite)+COUNTIF(G220:L220,_xlpm.unite)&gt;0,IF(_xlpm.estVol,IF(ROUND(_xlpm.val,3)&gt;=1,ROUND(_xlpm.val,3)&amp;" L",MAX(1,ROUND(_xlpm.val*100,0))&amp;" cl"),IF(_xlpm.estPoids,IF(ROUND(_xlpm.val,3)&gt;=1,ROUND(_xlpm.val,3)&amp;" Kg",MAX(1,ROUND(_xlpm.val*1000,0))&amp;" g"),"")))</f>
        <v/>
      </c>
      <c r="U216" s="120" t="str">
        <f t="shared" si="42"/>
        <v>►</v>
      </c>
      <c r="V216" s="34" t="str">
        <f>V173</f>
        <v>N NAME OF YOUR RECIPE | paste it — FAMILY|  Author &gt; YOU</v>
      </c>
      <c r="W216" s="35">
        <f>W173</f>
        <v>0.6</v>
      </c>
      <c r="X216" s="34" t="str">
        <f>X173</f>
        <v>kg</v>
      </c>
      <c r="Y216" s="36" t="str">
        <f>Y173</f>
        <v>Master recipe ► Guinea fowl ballotine</v>
      </c>
      <c r="Z216" s="1703"/>
      <c r="AA216" s="1704"/>
      <c r="AB216" s="101" t="str">
        <f t="shared" si="39"/>
        <v/>
      </c>
      <c r="AC216" s="1705"/>
      <c r="AD216" s="146"/>
      <c r="AE216" s="1706">
        <v>1</v>
      </c>
      <c r="AF216" s="1707"/>
      <c r="AG216" s="1708">
        <f>IF(AI217=0,0,(AI216/AI217)*AH176*1000)</f>
        <v>0</v>
      </c>
      <c r="AH216" s="1709">
        <f>IF(AI217=0, 0, (Z216*AE216)/(AI217*AH176))</f>
        <v>0</v>
      </c>
      <c r="AI216" s="1710">
        <f>IFERROR(_xlfn.LET(_xlpm.v,IFERROR(_xlfn.XLOOKUP(AD216,Z218:AL218,Z219:AL219),_xlfn.XLOOKUP(AD216,Z220:AL220,Z221:AL221)),_xlpm.v*AC216*IF(ISBLANK(Z216),1,Z216)),0)</f>
        <v>0</v>
      </c>
      <c r="AJ216" s="1711">
        <f>IF(OR(ISBLANK(AK172),AK172=0),0,Z216*AK170*AE216/AK172)</f>
        <v>0</v>
      </c>
      <c r="AK216" s="1712">
        <f>IF(OR(ISBLANK(AK172),AK172=0),0,AI216*AE216*AK170/AK172)</f>
        <v>0</v>
      </c>
      <c r="AL216" s="1713" t="str">
        <f>_xlfn.LET(_xlpm.unite,SUBSTITUTE(TRIM(AD216)," (s)",""),_xlpm.val,AK216,_xlpm.estVol,COUNTIF(AF218:AL218,_xlpm.unite)+COUNTIF(AF220:AL220,_xlpm.unite)&gt;0,_xlpm.estPoids,COUNTIF(Z218:AE218,_xlpm.unite)+COUNTIF(Z220:AE220,_xlpm.unite)&gt;0,IF(_xlpm.estVol,IF(ROUND(_xlpm.val,3)&gt;=1,ROUND(_xlpm.val,3)&amp;" L",MAX(1,ROUND(_xlpm.val*100,0))&amp;" cl"),IF(_xlpm.estPoids,IF(ROUND(_xlpm.val,3)&gt;=1,ROUND(_xlpm.val,3)&amp;" Kg",MAX(1,ROUND(_xlpm.val*1000,0))&amp;" g"),"")))</f>
        <v/>
      </c>
      <c r="AN216" s="120" t="str">
        <f t="shared" si="43"/>
        <v>►</v>
      </c>
      <c r="AO216" s="34" t="str">
        <f>AO173</f>
        <v>N NOMBRE DE SU RECETA | pegue esto — FAMILIA| Autor &gt; USTED</v>
      </c>
      <c r="AP216" s="35">
        <f>AP173</f>
        <v>0.6</v>
      </c>
      <c r="AQ216" s="34" t="str">
        <f>AQ173</f>
        <v>kg</v>
      </c>
      <c r="AR216" s="36" t="str">
        <f>AR173</f>
        <v>Receta madre ► Ballotina de pintada</v>
      </c>
      <c r="AS216" s="1703"/>
      <c r="AT216" s="1704"/>
      <c r="AU216" s="101" t="str">
        <f t="shared" si="40"/>
        <v/>
      </c>
      <c r="AV216" s="1705"/>
      <c r="AW216" s="146"/>
      <c r="AX216" s="1706">
        <v>1</v>
      </c>
      <c r="AY216" s="1707"/>
      <c r="AZ216" s="1708">
        <f>IF(BB217=0,0,(BB216/BB217)*BA176*1000)</f>
        <v>0</v>
      </c>
      <c r="BA216" s="1709">
        <f>IF(BB217=0, 0, (AS216*AX216)/(BB217*BA176))</f>
        <v>0</v>
      </c>
      <c r="BB216" s="1710">
        <f>IFERROR(_xlfn.LET(_xlpm.v,IFERROR(_xlfn.XLOOKUP(AW216,AS218:BE218,AS219:BE219),_xlfn.XLOOKUP(AW216,AS220:BE220,AS221:BE221)),_xlpm.v*AV216*IF(ISBLANK(AS216),1,AS216)),0)</f>
        <v>0</v>
      </c>
      <c r="BC216" s="1711">
        <f>IF(OR(ISBLANK(BD172),BD172=0),0,AS216*BD170*AX216/BD172)</f>
        <v>0</v>
      </c>
      <c r="BD216" s="1712">
        <f>IF(OR(ISBLANK(BD172),BD172=0),0,BB216*AX216*BD170/BD172)</f>
        <v>0</v>
      </c>
      <c r="BE216" s="1713" t="str">
        <f>_xlfn.LET(_xlpm.unite,SUBSTITUTE(TRIM(AW216)," (s)",""),_xlpm.val,BD216,_xlpm.estVol,COUNTIF(AY218:BE218,_xlpm.unite)+COUNTIF(AY220:BE220,_xlpm.unite)&gt;0,_xlpm.estPoids,COUNTIF(AS218:AX218,_xlpm.unite)+COUNTIF(AS220:AX220,_xlpm.unite)&gt;0,IF(_xlpm.estVol,IF(ROUND(_xlpm.val,3)&gt;=1,ROUND(_xlpm.val,3)&amp;" L",MAX(1,ROUND(_xlpm.val*100,0))&amp;" cl"),IF(_xlpm.estPoids,IF(ROUND(_xlpm.val,3)&gt;=1,ROUND(_xlpm.val,3)&amp;" Kg",MAX(1,ROUND(_xlpm.val*1000,0))&amp;" g"),"")))</f>
        <v/>
      </c>
      <c r="BG216" s="650"/>
      <c r="BH216" s="651" t="s">
        <v>604</v>
      </c>
      <c r="BI216" s="329"/>
      <c r="BJ216" s="329"/>
      <c r="BK216" s="329"/>
      <c r="BL216" s="329"/>
      <c r="BM216" s="53"/>
      <c r="BO216" s="650"/>
      <c r="BP216" s="651" t="s">
        <v>605</v>
      </c>
      <c r="BQ216" s="329"/>
      <c r="BR216" s="329"/>
      <c r="BS216" s="329"/>
      <c r="BT216" s="329"/>
      <c r="BU216" s="53"/>
      <c r="BW216" s="650"/>
      <c r="BX216" s="651" t="s">
        <v>606</v>
      </c>
      <c r="BY216" s="329"/>
      <c r="BZ216" s="329"/>
      <c r="CA216" s="329"/>
      <c r="CB216" s="329"/>
      <c r="CC216" s="53"/>
      <c r="CE216" s="3">
        <v>1</v>
      </c>
    </row>
    <row r="217" spans="2:83" ht="21" customHeight="1">
      <c r="B217" s="120" t="s">
        <v>11</v>
      </c>
      <c r="C217" s="34" t="str">
        <f>C173</f>
        <v>N NOM DE VOTRE RECETTE | collez la--FAMILLE| Auteur &gt; VOUS</v>
      </c>
      <c r="D217" s="35">
        <f>D173</f>
        <v>1</v>
      </c>
      <c r="E217" s="34" t="str">
        <f>E173</f>
        <v>coupe</v>
      </c>
      <c r="F217" s="36" t="str">
        <f>F173</f>
        <v>Recette mère ► MILLE-FEUILLE  aux fraises des bois</v>
      </c>
      <c r="G217" s="1086" t="s">
        <v>140</v>
      </c>
      <c r="H217" s="635"/>
      <c r="I217" s="635"/>
      <c r="J217" s="635"/>
      <c r="K217" s="635"/>
      <c r="L217" s="1087"/>
      <c r="M217" s="1088"/>
      <c r="N217" s="1089"/>
      <c r="O217" s="1089"/>
      <c r="P217" s="1702">
        <f>SUM(P177:P216)</f>
        <v>0</v>
      </c>
      <c r="Q217" s="1091"/>
      <c r="R217" s="1091" t="str">
        <f>"Total " &amp; R174&amp;" &gt;"</f>
        <v>Total Col.17 &gt;</v>
      </c>
      <c r="S217" s="1092">
        <f>SUM(R177:R216)</f>
        <v>0</v>
      </c>
      <c r="U217" s="120" t="s">
        <v>11</v>
      </c>
      <c r="V217" s="34" t="str">
        <f>V173</f>
        <v>N NAME OF YOUR RECIPE | paste it — FAMILY|  Author &gt; YOU</v>
      </c>
      <c r="W217" s="35">
        <f>W173</f>
        <v>0.6</v>
      </c>
      <c r="X217" s="34" t="str">
        <f>X173</f>
        <v>kg</v>
      </c>
      <c r="Y217" s="36" t="str">
        <f>Y173</f>
        <v>Master recipe ► Guinea fowl ballotine</v>
      </c>
      <c r="Z217" s="1086" t="s">
        <v>918</v>
      </c>
      <c r="AA217" s="635"/>
      <c r="AB217" s="635"/>
      <c r="AC217" s="635"/>
      <c r="AD217" s="635"/>
      <c r="AE217" s="1087"/>
      <c r="AF217" s="1088"/>
      <c r="AG217" s="1089"/>
      <c r="AH217" s="1089"/>
      <c r="AI217" s="1702">
        <f>SUM(AI177:AI216)</f>
        <v>0.60000000000000009</v>
      </c>
      <c r="AJ217" s="1091"/>
      <c r="AK217" s="1091" t="str">
        <f>"Total " &amp; AK174&amp;" &gt;"</f>
        <v>Total Col.17 &gt;</v>
      </c>
      <c r="AL217" s="1092">
        <f>SUM(AK177:AK216)</f>
        <v>30</v>
      </c>
      <c r="AN217" s="120" t="s">
        <v>11</v>
      </c>
      <c r="AO217" s="34" t="str">
        <f>AO173</f>
        <v>N NOMBRE DE SU RECETA | pegue esto — FAMILIA| Autor &gt; USTED</v>
      </c>
      <c r="AP217" s="35">
        <f>AP173</f>
        <v>0.6</v>
      </c>
      <c r="AQ217" s="34" t="str">
        <f>AQ173</f>
        <v>kg</v>
      </c>
      <c r="AR217" s="36" t="str">
        <f>AR173</f>
        <v>Receta madre ► Ballotina de pintada</v>
      </c>
      <c r="AS217" s="1086" t="s">
        <v>918</v>
      </c>
      <c r="AT217" s="635"/>
      <c r="AU217" s="635"/>
      <c r="AV217" s="635"/>
      <c r="AW217" s="635"/>
      <c r="AX217" s="1087"/>
      <c r="AY217" s="1088"/>
      <c r="AZ217" s="1089"/>
      <c r="BA217" s="1089"/>
      <c r="BB217" s="1702">
        <f>SUM(BB177:BB216)</f>
        <v>0.60000000000000009</v>
      </c>
      <c r="BC217" s="1091"/>
      <c r="BD217" s="1091" t="str">
        <f>"Total " &amp; BD174&amp;" &gt;"</f>
        <v>Total Col.17 &gt;</v>
      </c>
      <c r="BE217" s="1092">
        <f>SUM(BD177:BD216)</f>
        <v>30</v>
      </c>
      <c r="BG217" s="650"/>
      <c r="BH217" s="651" t="s">
        <v>608</v>
      </c>
      <c r="BI217" s="329"/>
      <c r="BJ217" s="329"/>
      <c r="BK217" s="329"/>
      <c r="BL217" s="329"/>
      <c r="BM217" s="53"/>
      <c r="BO217" s="650"/>
      <c r="BP217" s="651" t="s">
        <v>609</v>
      </c>
      <c r="BQ217" s="329"/>
      <c r="BR217" s="329"/>
      <c r="BS217" s="329"/>
      <c r="BT217" s="329"/>
      <c r="BU217" s="53"/>
      <c r="BW217" s="650"/>
      <c r="BX217" s="651" t="s">
        <v>610</v>
      </c>
      <c r="BY217" s="329"/>
      <c r="BZ217" s="329"/>
      <c r="CA217" s="329"/>
      <c r="CB217" s="329"/>
      <c r="CC217" s="53"/>
      <c r="CE217" s="3">
        <v>1</v>
      </c>
    </row>
    <row r="218" spans="2:83" ht="21" customHeight="1">
      <c r="B218" s="120" t="s">
        <v>16</v>
      </c>
      <c r="C218" s="34" t="str">
        <f>C173</f>
        <v>N NOM DE VOTRE RECETTE | collez la--FAMILLE| Auteur &gt; VOUS</v>
      </c>
      <c r="D218" s="35">
        <f>D173</f>
        <v>1</v>
      </c>
      <c r="E218" s="34" t="str">
        <f>E173</f>
        <v>coupe</v>
      </c>
      <c r="F218" s="36" t="str">
        <f>F173</f>
        <v>Recette mère ► MILLE-FEUILLE  aux fraises des bois</v>
      </c>
      <c r="G218" s="165" t="s">
        <v>147</v>
      </c>
      <c r="H218" s="121" t="s">
        <v>102</v>
      </c>
      <c r="I218" s="166" t="s">
        <v>148</v>
      </c>
      <c r="J218" s="167" t="s">
        <v>149</v>
      </c>
      <c r="K218" s="135" t="s">
        <v>150</v>
      </c>
      <c r="L218" s="135" t="s">
        <v>111</v>
      </c>
      <c r="M218" s="109" t="s">
        <v>0</v>
      </c>
      <c r="N218" s="109" t="s">
        <v>99</v>
      </c>
      <c r="O218" s="109" t="s">
        <v>151</v>
      </c>
      <c r="P218" s="109" t="s">
        <v>152</v>
      </c>
      <c r="Q218" s="126" t="s">
        <v>106</v>
      </c>
      <c r="R218" s="126" t="s">
        <v>153</v>
      </c>
      <c r="S218" s="168" t="s">
        <v>154</v>
      </c>
      <c r="U218" s="120" t="s">
        <v>16</v>
      </c>
      <c r="V218" s="34" t="str">
        <f>V173</f>
        <v>N NAME OF YOUR RECIPE | paste it — FAMILY|  Author &gt; YOU</v>
      </c>
      <c r="W218" s="35">
        <f>W173</f>
        <v>0.6</v>
      </c>
      <c r="X218" s="34" t="str">
        <f>X173</f>
        <v>kg</v>
      </c>
      <c r="Y218" s="36" t="str">
        <f>Y173</f>
        <v>Master recipe ► Guinea fowl ballotine</v>
      </c>
      <c r="Z218" s="557" t="s">
        <v>147</v>
      </c>
      <c r="AA218" s="121" t="s">
        <v>102</v>
      </c>
      <c r="AB218" s="166" t="s">
        <v>1406</v>
      </c>
      <c r="AC218" s="135" t="s">
        <v>1399</v>
      </c>
      <c r="AD218" s="135" t="s">
        <v>1400</v>
      </c>
      <c r="AE218" s="135" t="s">
        <v>1401</v>
      </c>
      <c r="AF218" s="1034" t="s">
        <v>0</v>
      </c>
      <c r="AG218" s="109" t="s">
        <v>99</v>
      </c>
      <c r="AH218" s="109" t="s">
        <v>151</v>
      </c>
      <c r="AI218" s="1034" t="s">
        <v>152</v>
      </c>
      <c r="AJ218" s="126" t="s">
        <v>1402</v>
      </c>
      <c r="AK218" s="126" t="s">
        <v>1403</v>
      </c>
      <c r="AL218" s="126" t="s">
        <v>1404</v>
      </c>
      <c r="AN218" s="120" t="s">
        <v>16</v>
      </c>
      <c r="AO218" s="34" t="str">
        <f>AO173</f>
        <v>N NOMBRE DE SU RECETA | pegue esto — FAMILIA| Autor &gt; USTED</v>
      </c>
      <c r="AP218" s="35">
        <f>AP173</f>
        <v>0.6</v>
      </c>
      <c r="AQ218" s="34" t="str">
        <f>AQ173</f>
        <v>kg</v>
      </c>
      <c r="AR218" s="36" t="str">
        <f>AR173</f>
        <v>Receta madre ► Ballotina de pintada</v>
      </c>
      <c r="AS218" s="557" t="s">
        <v>147</v>
      </c>
      <c r="AT218" s="121" t="s">
        <v>102</v>
      </c>
      <c r="AU218" s="166" t="s">
        <v>1388</v>
      </c>
      <c r="AV218" s="135" t="s">
        <v>1380</v>
      </c>
      <c r="AW218" s="135" t="s">
        <v>1381</v>
      </c>
      <c r="AX218" s="135" t="s">
        <v>1382</v>
      </c>
      <c r="AY218" s="1034" t="s">
        <v>0</v>
      </c>
      <c r="AZ218" s="109" t="s">
        <v>99</v>
      </c>
      <c r="BA218" s="109" t="s">
        <v>151</v>
      </c>
      <c r="BB218" s="1034" t="s">
        <v>152</v>
      </c>
      <c r="BC218" s="126" t="s">
        <v>1383</v>
      </c>
      <c r="BD218" s="126" t="s">
        <v>1384</v>
      </c>
      <c r="BE218" s="126" t="s">
        <v>1385</v>
      </c>
      <c r="BG218" s="51"/>
      <c r="BH218" s="329"/>
      <c r="BI218" s="329"/>
      <c r="BJ218" s="329"/>
      <c r="BK218" s="329"/>
      <c r="BL218" s="329"/>
      <c r="BM218" s="653"/>
      <c r="BO218" s="51"/>
      <c r="BP218" s="329"/>
      <c r="BQ218" s="329"/>
      <c r="BR218" s="329"/>
      <c r="BS218" s="329"/>
      <c r="BT218" s="329"/>
      <c r="BU218" s="653"/>
      <c r="BW218" s="51"/>
      <c r="BX218" s="329"/>
      <c r="BY218" s="329"/>
      <c r="BZ218" s="329"/>
      <c r="CA218" s="329"/>
      <c r="CB218" s="329"/>
      <c r="CC218" s="653"/>
      <c r="CE218" s="3">
        <v>1</v>
      </c>
    </row>
    <row r="219" spans="2:83" ht="21" customHeight="1">
      <c r="B219" s="120" t="s">
        <v>16</v>
      </c>
      <c r="C219" s="34" t="str">
        <f>C173</f>
        <v>N NOM DE VOTRE RECETTE | collez la--FAMILLE| Auteur &gt; VOUS</v>
      </c>
      <c r="D219" s="35">
        <f>D173</f>
        <v>1</v>
      </c>
      <c r="E219" s="34" t="str">
        <f>E173</f>
        <v>coupe</v>
      </c>
      <c r="F219" s="36" t="str">
        <f>F173</f>
        <v>Recette mère ► MILLE-FEUILLE  aux fraises des bois</v>
      </c>
      <c r="G219" s="1093">
        <v>1</v>
      </c>
      <c r="H219" s="1094">
        <v>1E-3</v>
      </c>
      <c r="I219" s="1095">
        <v>0</v>
      </c>
      <c r="J219" s="1094">
        <v>0.25</v>
      </c>
      <c r="K219" s="1094">
        <v>0.33332999999999996</v>
      </c>
      <c r="L219" s="1094">
        <v>0.5</v>
      </c>
      <c r="M219" s="1096">
        <v>1</v>
      </c>
      <c r="N219" s="1096">
        <v>0.1</v>
      </c>
      <c r="O219" s="1096">
        <v>0.01</v>
      </c>
      <c r="P219" s="1096">
        <v>1E-3</v>
      </c>
      <c r="Q219" s="1096">
        <v>0.5</v>
      </c>
      <c r="R219" s="1096">
        <v>0.33300000000000002</v>
      </c>
      <c r="S219" s="1097">
        <v>0.2</v>
      </c>
      <c r="U219" s="120" t="s">
        <v>16</v>
      </c>
      <c r="V219" s="34" t="str">
        <f>V173</f>
        <v>N NAME OF YOUR RECIPE | paste it — FAMILY|  Author &gt; YOU</v>
      </c>
      <c r="W219" s="35">
        <f>W173</f>
        <v>0.6</v>
      </c>
      <c r="X219" s="34" t="str">
        <f>X173</f>
        <v>kg</v>
      </c>
      <c r="Y219" s="36" t="str">
        <f>Y173</f>
        <v>Master recipe ► Guinea fowl ballotine</v>
      </c>
      <c r="Z219" s="1093">
        <v>1</v>
      </c>
      <c r="AA219" s="1094">
        <v>1E-3</v>
      </c>
      <c r="AB219" s="1095">
        <v>0</v>
      </c>
      <c r="AC219" s="1094">
        <v>0.25</v>
      </c>
      <c r="AD219" s="1094">
        <v>0.33332999999999996</v>
      </c>
      <c r="AE219" s="1094">
        <v>0.5</v>
      </c>
      <c r="AF219" s="1096">
        <v>1</v>
      </c>
      <c r="AG219" s="1096">
        <v>0.1</v>
      </c>
      <c r="AH219" s="1096">
        <v>0.01</v>
      </c>
      <c r="AI219" s="1096">
        <v>1E-3</v>
      </c>
      <c r="AJ219" s="1096">
        <v>0.5</v>
      </c>
      <c r="AK219" s="1096">
        <v>0.33300000000000002</v>
      </c>
      <c r="AL219" s="1097">
        <v>0.2</v>
      </c>
      <c r="AN219" s="120" t="s">
        <v>16</v>
      </c>
      <c r="AO219" s="34" t="str">
        <f>AO173</f>
        <v>N NOMBRE DE SU RECETA | pegue esto — FAMILIA| Autor &gt; USTED</v>
      </c>
      <c r="AP219" s="35">
        <f>AP173</f>
        <v>0.6</v>
      </c>
      <c r="AQ219" s="34" t="str">
        <f>AQ173</f>
        <v>kg</v>
      </c>
      <c r="AR219" s="36" t="str">
        <f>AR173</f>
        <v>Receta madre ► Ballotina de pintada</v>
      </c>
      <c r="AS219" s="1093">
        <v>1</v>
      </c>
      <c r="AT219" s="1094">
        <v>1E-3</v>
      </c>
      <c r="AU219" s="1095">
        <v>0</v>
      </c>
      <c r="AV219" s="1094">
        <v>0.25</v>
      </c>
      <c r="AW219" s="1094">
        <v>0.33332999999999996</v>
      </c>
      <c r="AX219" s="1094">
        <v>0.5</v>
      </c>
      <c r="AY219" s="1096">
        <v>1</v>
      </c>
      <c r="AZ219" s="1096">
        <v>0.1</v>
      </c>
      <c r="BA219" s="1096">
        <v>0.01</v>
      </c>
      <c r="BB219" s="1096">
        <v>1E-3</v>
      </c>
      <c r="BC219" s="1096">
        <v>0.5</v>
      </c>
      <c r="BD219" s="1096">
        <v>0.33300000000000002</v>
      </c>
      <c r="BE219" s="1097">
        <v>0.2</v>
      </c>
      <c r="BG219" s="634" t="s">
        <v>589</v>
      </c>
      <c r="BH219" s="635"/>
      <c r="BI219" s="635"/>
      <c r="BJ219" s="635"/>
      <c r="BK219" s="635"/>
      <c r="BL219" s="635"/>
      <c r="BM219" s="654"/>
      <c r="BO219" s="634" t="s">
        <v>589</v>
      </c>
      <c r="BP219" s="635"/>
      <c r="BQ219" s="635"/>
      <c r="BR219" s="635"/>
      <c r="BS219" s="635"/>
      <c r="BT219" s="635"/>
      <c r="BU219" s="654"/>
      <c r="BW219" s="634" t="s">
        <v>589</v>
      </c>
      <c r="BX219" s="635"/>
      <c r="BY219" s="635"/>
      <c r="BZ219" s="635"/>
      <c r="CA219" s="635"/>
      <c r="CB219" s="635"/>
      <c r="CC219" s="654"/>
      <c r="CE219" s="3">
        <v>1</v>
      </c>
    </row>
    <row r="220" spans="2:83" ht="21" customHeight="1">
      <c r="B220" s="120" t="s">
        <v>16</v>
      </c>
      <c r="C220" s="34" t="str">
        <f>C173</f>
        <v>N NOM DE VOTRE RECETTE | collez la--FAMILLE| Auteur &gt; VOUS</v>
      </c>
      <c r="D220" s="35">
        <f>D173</f>
        <v>1</v>
      </c>
      <c r="E220" s="34" t="str">
        <f>E173</f>
        <v>coupe</v>
      </c>
      <c r="F220" s="36" t="str">
        <f>F173</f>
        <v>Recette mère ► MILLE-FEUILLE  aux fraises des bois</v>
      </c>
      <c r="G220" s="138" t="s">
        <v>162</v>
      </c>
      <c r="H220" s="138" t="s">
        <v>163</v>
      </c>
      <c r="I220" s="166" t="s">
        <v>148</v>
      </c>
      <c r="J220" s="138" t="s">
        <v>116</v>
      </c>
      <c r="K220" s="138" t="s">
        <v>164</v>
      </c>
      <c r="L220" s="138" t="s">
        <v>165</v>
      </c>
      <c r="M220" s="143" t="s">
        <v>121</v>
      </c>
      <c r="N220" s="178" t="s">
        <v>166</v>
      </c>
      <c r="O220" s="178" t="s">
        <v>167</v>
      </c>
      <c r="P220" s="126" t="s">
        <v>168</v>
      </c>
      <c r="Q220" s="126" t="s">
        <v>169</v>
      </c>
      <c r="R220" s="126" t="s">
        <v>107</v>
      </c>
      <c r="S220" s="179" t="s">
        <v>170</v>
      </c>
      <c r="U220" s="120" t="s">
        <v>16</v>
      </c>
      <c r="V220" s="34" t="str">
        <f>V173</f>
        <v>N NAME OF YOUR RECIPE | paste it — FAMILY|  Author &gt; YOU</v>
      </c>
      <c r="W220" s="35">
        <f>W173</f>
        <v>0.6</v>
      </c>
      <c r="X220" s="34" t="str">
        <f>X173</f>
        <v>kg</v>
      </c>
      <c r="Y220" s="36" t="str">
        <f>Y173</f>
        <v>Master recipe ► Guinea fowl ballotine</v>
      </c>
      <c r="Z220" s="138" t="s">
        <v>162</v>
      </c>
      <c r="AA220" s="138" t="s">
        <v>1405</v>
      </c>
      <c r="AB220" s="166" t="s">
        <v>1406</v>
      </c>
      <c r="AC220" s="138" t="s">
        <v>1407</v>
      </c>
      <c r="AD220" s="138" t="s">
        <v>1408</v>
      </c>
      <c r="AE220" s="138" t="s">
        <v>1428</v>
      </c>
      <c r="AF220" s="178" t="s">
        <v>1409</v>
      </c>
      <c r="AG220" s="178" t="s">
        <v>1410</v>
      </c>
      <c r="AH220" s="178" t="s">
        <v>1411</v>
      </c>
      <c r="AI220" s="126" t="s">
        <v>1412</v>
      </c>
      <c r="AJ220" s="126" t="s">
        <v>1413</v>
      </c>
      <c r="AK220" s="126" t="s">
        <v>1414</v>
      </c>
      <c r="AL220" s="1111" t="s">
        <v>1415</v>
      </c>
      <c r="AN220" s="120" t="s">
        <v>16</v>
      </c>
      <c r="AO220" s="34" t="str">
        <f>AO173</f>
        <v>N NOMBRE DE SU RECETA | pegue esto — FAMILIA| Autor &gt; USTED</v>
      </c>
      <c r="AP220" s="35">
        <f>AP173</f>
        <v>0.6</v>
      </c>
      <c r="AQ220" s="34" t="str">
        <f>AQ173</f>
        <v>kg</v>
      </c>
      <c r="AR220" s="36" t="str">
        <f>AR173</f>
        <v>Receta madre ► Ballotina de pintada</v>
      </c>
      <c r="AS220" s="138" t="s">
        <v>1386</v>
      </c>
      <c r="AT220" s="138" t="s">
        <v>1387</v>
      </c>
      <c r="AU220" s="166" t="s">
        <v>1388</v>
      </c>
      <c r="AV220" s="138" t="s">
        <v>1389</v>
      </c>
      <c r="AW220" s="138" t="s">
        <v>1390</v>
      </c>
      <c r="AX220" s="138" t="s">
        <v>1391</v>
      </c>
      <c r="AY220" s="143" t="s">
        <v>1392</v>
      </c>
      <c r="AZ220" s="178" t="s">
        <v>1393</v>
      </c>
      <c r="BA220" s="178" t="s">
        <v>1394</v>
      </c>
      <c r="BB220" s="126" t="s">
        <v>1395</v>
      </c>
      <c r="BC220" s="126" t="s">
        <v>1396</v>
      </c>
      <c r="BD220" s="126" t="s">
        <v>1397</v>
      </c>
      <c r="BE220" s="1111" t="s">
        <v>1398</v>
      </c>
      <c r="BG220" s="636"/>
      <c r="BH220" s="52"/>
      <c r="BI220" s="52"/>
      <c r="BJ220" s="52"/>
      <c r="BK220" s="52"/>
      <c r="BL220" s="52"/>
      <c r="BM220" s="53"/>
      <c r="BO220" s="636"/>
      <c r="BP220" s="52"/>
      <c r="BQ220" s="52"/>
      <c r="BR220" s="52"/>
      <c r="BS220" s="52"/>
      <c r="BT220" s="52"/>
      <c r="BU220" s="53"/>
      <c r="BW220" s="636"/>
      <c r="BX220" s="52"/>
      <c r="BY220" s="52"/>
      <c r="BZ220" s="52"/>
      <c r="CA220" s="52"/>
      <c r="CB220" s="52"/>
      <c r="CC220" s="53"/>
      <c r="CE220" s="3">
        <v>1</v>
      </c>
    </row>
    <row r="221" spans="2:83" ht="21" customHeight="1">
      <c r="B221" s="120" t="s">
        <v>16</v>
      </c>
      <c r="C221" s="34" t="str">
        <f>C173</f>
        <v>N NOM DE VOTRE RECETTE | collez la--FAMILLE| Auteur &gt; VOUS</v>
      </c>
      <c r="D221" s="35">
        <f>D173</f>
        <v>1</v>
      </c>
      <c r="E221" s="34" t="str">
        <f>E173</f>
        <v>coupe</v>
      </c>
      <c r="F221" s="36" t="str">
        <f>F173</f>
        <v>Recette mère ► MILLE-FEUILLE  aux fraises des bois</v>
      </c>
      <c r="G221" s="1093">
        <v>2.835E-2</v>
      </c>
      <c r="H221" s="1094">
        <v>0.13</v>
      </c>
      <c r="I221" s="1095">
        <v>0</v>
      </c>
      <c r="J221" s="1094">
        <v>0.2</v>
      </c>
      <c r="K221" s="1094">
        <v>0.23</v>
      </c>
      <c r="L221" s="1094">
        <v>0.22500000000000001</v>
      </c>
      <c r="M221" s="1096">
        <v>0.35</v>
      </c>
      <c r="N221" s="1096">
        <v>5.0000000000000001E-3</v>
      </c>
      <c r="O221" s="1096">
        <v>5.0000000000000001E-3</v>
      </c>
      <c r="P221" s="1096">
        <v>1.4999999999999999E-2</v>
      </c>
      <c r="Q221" s="1096">
        <v>0.1</v>
      </c>
      <c r="R221" s="1096">
        <v>0.22500000000000001</v>
      </c>
      <c r="S221" s="1097">
        <v>1E-3</v>
      </c>
      <c r="U221" s="120" t="s">
        <v>16</v>
      </c>
      <c r="V221" s="34" t="str">
        <f>V173</f>
        <v>N NAME OF YOUR RECIPE | paste it — FAMILY|  Author &gt; YOU</v>
      </c>
      <c r="W221" s="35">
        <f>W173</f>
        <v>0.6</v>
      </c>
      <c r="X221" s="34" t="str">
        <f>X173</f>
        <v>kg</v>
      </c>
      <c r="Y221" s="36" t="str">
        <f>Y173</f>
        <v>Master recipe ► Guinea fowl ballotine</v>
      </c>
      <c r="Z221" s="1098">
        <v>2.835E-2</v>
      </c>
      <c r="AA221" s="1099">
        <v>0.13</v>
      </c>
      <c r="AB221" s="1100">
        <v>0</v>
      </c>
      <c r="AC221" s="1099">
        <v>0.2</v>
      </c>
      <c r="AD221" s="1099">
        <v>0.23</v>
      </c>
      <c r="AE221" s="1099">
        <v>0.22500000000000001</v>
      </c>
      <c r="AF221" s="1096">
        <v>0.35</v>
      </c>
      <c r="AG221" s="1096">
        <v>5.0000000000000001E-3</v>
      </c>
      <c r="AH221" s="1096">
        <v>5.0000000000000001E-3</v>
      </c>
      <c r="AI221" s="1096">
        <v>1.4999999999999999E-2</v>
      </c>
      <c r="AJ221" s="1096">
        <v>0.1</v>
      </c>
      <c r="AK221" s="1096">
        <v>0.22500000000000001</v>
      </c>
      <c r="AL221" s="1097">
        <v>1E-3</v>
      </c>
      <c r="AN221" s="120" t="s">
        <v>16</v>
      </c>
      <c r="AO221" s="34" t="str">
        <f>AO173</f>
        <v>N NOMBRE DE SU RECETA | pegue esto — FAMILIA| Autor &gt; USTED</v>
      </c>
      <c r="AP221" s="35">
        <f>AP173</f>
        <v>0.6</v>
      </c>
      <c r="AQ221" s="34" t="str">
        <f>AQ173</f>
        <v>kg</v>
      </c>
      <c r="AR221" s="36" t="str">
        <f>AR173</f>
        <v>Receta madre ► Ballotina de pintada</v>
      </c>
      <c r="AS221" s="1098">
        <v>2.835E-2</v>
      </c>
      <c r="AT221" s="1099">
        <v>0.13</v>
      </c>
      <c r="AU221" s="1100">
        <v>0</v>
      </c>
      <c r="AV221" s="1099">
        <v>0.2</v>
      </c>
      <c r="AW221" s="1099">
        <v>0.23</v>
      </c>
      <c r="AX221" s="1099">
        <v>0.22500000000000001</v>
      </c>
      <c r="AY221" s="1096">
        <v>0.35</v>
      </c>
      <c r="AZ221" s="1096">
        <v>5.0000000000000001E-3</v>
      </c>
      <c r="BA221" s="1096">
        <v>5.0000000000000001E-3</v>
      </c>
      <c r="BB221" s="1096">
        <v>1.4999999999999999E-2</v>
      </c>
      <c r="BC221" s="1096">
        <v>0.1</v>
      </c>
      <c r="BD221" s="1096">
        <v>0.22500000000000001</v>
      </c>
      <c r="BE221" s="1097">
        <v>1E-3</v>
      </c>
      <c r="BG221" s="637"/>
      <c r="BH221" s="443" t="s">
        <v>617</v>
      </c>
      <c r="BI221" s="52"/>
      <c r="BJ221" s="52"/>
      <c r="BK221" s="52"/>
      <c r="BL221" s="52"/>
      <c r="BM221" s="53"/>
      <c r="BO221" s="637"/>
      <c r="BP221" s="443" t="s">
        <v>618</v>
      </c>
      <c r="BQ221" s="52"/>
      <c r="BR221" s="52"/>
      <c r="BS221" s="52"/>
      <c r="BT221" s="52"/>
      <c r="BU221" s="53"/>
      <c r="BW221" s="637"/>
      <c r="BX221" s="443" t="s">
        <v>619</v>
      </c>
      <c r="BY221" s="52"/>
      <c r="BZ221" s="52"/>
      <c r="CA221" s="52"/>
      <c r="CB221" s="52"/>
      <c r="CC221" s="53"/>
      <c r="CE221" s="3">
        <v>1</v>
      </c>
    </row>
    <row r="222" spans="2:83" ht="21" customHeight="1">
      <c r="B222" s="184" t="s">
        <v>11</v>
      </c>
      <c r="C222" s="185" t="str">
        <f>C173</f>
        <v>N NOM DE VOTRE RECETTE | collez la--FAMILLE| Auteur &gt; VOUS</v>
      </c>
      <c r="D222" s="185">
        <f>D173</f>
        <v>1</v>
      </c>
      <c r="E222" s="186" t="str">
        <f>E173</f>
        <v>coupe</v>
      </c>
      <c r="F222" s="187" t="str">
        <f>F173</f>
        <v>Recette mère ► MILLE-FEUILLE  aux fraises des bois</v>
      </c>
      <c r="G222" s="188" t="str">
        <f t="shared" ref="G222:L222" si="44">G174</f>
        <v>Col.6</v>
      </c>
      <c r="H222" s="188" t="str">
        <f t="shared" si="44"/>
        <v>Col.7</v>
      </c>
      <c r="I222" s="188" t="str">
        <f t="shared" si="44"/>
        <v>Col.8</v>
      </c>
      <c r="J222" s="188" t="str">
        <f t="shared" si="44"/>
        <v>Col.9</v>
      </c>
      <c r="K222" s="188" t="str">
        <f t="shared" si="44"/>
        <v>Col.10</v>
      </c>
      <c r="L222" s="188" t="str">
        <f t="shared" si="44"/>
        <v>Col.11</v>
      </c>
      <c r="M222" s="189" t="s">
        <v>171</v>
      </c>
      <c r="N222" s="1347"/>
      <c r="O222" s="1347"/>
      <c r="P222" s="1348"/>
      <c r="Q222" s="1348"/>
      <c r="R222" s="1349"/>
      <c r="S222" s="1350" t="s">
        <v>2075</v>
      </c>
      <c r="U222" s="184" t="s">
        <v>11</v>
      </c>
      <c r="V222" s="185" t="str">
        <f>V173</f>
        <v>N NAME OF YOUR RECIPE | paste it — FAMILY|  Author &gt; YOU</v>
      </c>
      <c r="W222" s="185">
        <f>W173</f>
        <v>0.6</v>
      </c>
      <c r="X222" s="186" t="str">
        <f>X173</f>
        <v>kg</v>
      </c>
      <c r="Y222" s="187" t="str">
        <f>Y173</f>
        <v>Master recipe ► Guinea fowl ballotine</v>
      </c>
      <c r="Z222" s="188">
        <f t="shared" ref="Z222:AE222" si="45">Z184</f>
        <v>0</v>
      </c>
      <c r="AA222" s="188">
        <f t="shared" si="45"/>
        <v>0</v>
      </c>
      <c r="AB222" s="188" t="str">
        <f t="shared" si="45"/>
        <v/>
      </c>
      <c r="AC222" s="188">
        <f t="shared" si="45"/>
        <v>0</v>
      </c>
      <c r="AD222" s="188">
        <f t="shared" si="45"/>
        <v>0</v>
      </c>
      <c r="AE222" s="188">
        <f t="shared" si="45"/>
        <v>1</v>
      </c>
      <c r="AF222" s="189" t="s">
        <v>1416</v>
      </c>
      <c r="AG222" s="190"/>
      <c r="AH222" s="190"/>
      <c r="AI222" s="190"/>
      <c r="AJ222" s="190"/>
      <c r="AK222" s="190"/>
      <c r="AL222" s="1351"/>
      <c r="AN222" s="184" t="s">
        <v>11</v>
      </c>
      <c r="AO222" s="185" t="str">
        <f>AO173</f>
        <v>N NOMBRE DE SU RECETA | pegue esto — FAMILIA| Autor &gt; USTED</v>
      </c>
      <c r="AP222" s="185">
        <f>AP173</f>
        <v>0.6</v>
      </c>
      <c r="AQ222" s="186" t="str">
        <f>AQ173</f>
        <v>kg</v>
      </c>
      <c r="AR222" s="187" t="str">
        <f>AR173</f>
        <v>Receta madre ► Ballotina de pintada</v>
      </c>
      <c r="AS222" s="188" t="str">
        <f t="shared" ref="AS222:AX222" si="46">AS174</f>
        <v>Col.6</v>
      </c>
      <c r="AT222" s="188" t="str">
        <f t="shared" si="46"/>
        <v>Col.7</v>
      </c>
      <c r="AU222" s="188" t="str">
        <f t="shared" si="46"/>
        <v>Col.8</v>
      </c>
      <c r="AV222" s="188" t="str">
        <f t="shared" si="46"/>
        <v>Col.9</v>
      </c>
      <c r="AW222" s="188" t="str">
        <f t="shared" si="46"/>
        <v>Col.10</v>
      </c>
      <c r="AX222" s="188" t="str">
        <f t="shared" si="46"/>
        <v>Col.11</v>
      </c>
      <c r="AY222" s="189" t="s">
        <v>1379</v>
      </c>
      <c r="AZ222" s="1347"/>
      <c r="BA222" s="1347"/>
      <c r="BB222" s="1348"/>
      <c r="BC222" s="1348"/>
      <c r="BD222" s="1349"/>
      <c r="BE222" s="1350" t="s">
        <v>2075</v>
      </c>
      <c r="BG222" s="637"/>
      <c r="BH222" s="443"/>
      <c r="BI222" s="52"/>
      <c r="BJ222" s="52"/>
      <c r="BK222" s="52"/>
      <c r="BL222" s="52"/>
      <c r="BM222" s="53"/>
      <c r="BO222" s="637"/>
      <c r="BP222" s="443"/>
      <c r="BQ222" s="52"/>
      <c r="BR222" s="52"/>
      <c r="BS222" s="52"/>
      <c r="BT222" s="52"/>
      <c r="BU222" s="53"/>
      <c r="BW222" s="637"/>
      <c r="BX222" s="443"/>
      <c r="BY222" s="52"/>
      <c r="BZ222" s="52"/>
      <c r="CA222" s="52"/>
      <c r="CB222" s="52"/>
      <c r="CC222" s="53"/>
      <c r="CE222" s="3">
        <v>1</v>
      </c>
    </row>
    <row r="223" spans="2:83" ht="21" customHeight="1">
      <c r="B223" s="120" t="str">
        <f t="shared" ref="B223:B257" si="47">IF(OR(G223&lt;&gt;"",H223&lt;&gt; "",I223&lt;&gt;"",J223&lt;&gt;""),"A", "►")</f>
        <v>A</v>
      </c>
      <c r="C223" s="195" t="str">
        <f>C173</f>
        <v>N NOM DE VOTRE RECETTE | collez la--FAMILLE| Auteur &gt; VOUS</v>
      </c>
      <c r="D223" s="195">
        <f>D173</f>
        <v>1</v>
      </c>
      <c r="E223" s="196" t="str">
        <f>E173</f>
        <v>coupe</v>
      </c>
      <c r="F223" s="197" t="str">
        <f>F173</f>
        <v>Recette mère ► MILLE-FEUILLE  aux fraises des bois</v>
      </c>
      <c r="G223" s="198" t="s">
        <v>174</v>
      </c>
      <c r="H223" s="199" t="s">
        <v>175</v>
      </c>
      <c r="I223" s="200"/>
      <c r="J223" s="200"/>
      <c r="K223" s="200"/>
      <c r="L223" s="200"/>
      <c r="M223" s="200"/>
      <c r="N223" s="200"/>
      <c r="O223" s="201"/>
      <c r="P223" s="191"/>
      <c r="Q223" s="191"/>
      <c r="R223" s="192" t="s">
        <v>172</v>
      </c>
      <c r="S223" s="193" t="s">
        <v>173</v>
      </c>
      <c r="U223" s="120" t="str">
        <f t="shared" ref="U223:U257" si="48">IF(OR(Z223&lt;&gt;"",AA223&lt;&gt; "",AB223&lt;&gt;"",AC223&lt;&gt;""),"A", "►")</f>
        <v>A</v>
      </c>
      <c r="V223" s="195" t="str">
        <f>V173</f>
        <v>N NAME OF YOUR RECIPE | paste it — FAMILY|  Author &gt; YOU</v>
      </c>
      <c r="W223" s="195">
        <f>W173</f>
        <v>0.6</v>
      </c>
      <c r="X223" s="196" t="str">
        <f>X173</f>
        <v>kg</v>
      </c>
      <c r="Y223" s="197" t="str">
        <f>Y173</f>
        <v>Master recipe ► Guinea fowl ballotine</v>
      </c>
      <c r="Z223" s="281" t="s">
        <v>769</v>
      </c>
      <c r="AA223" s="199" t="s">
        <v>920</v>
      </c>
      <c r="AB223" s="200"/>
      <c r="AC223" s="200"/>
      <c r="AD223" s="200"/>
      <c r="AE223" s="200"/>
      <c r="AF223" s="200"/>
      <c r="AG223" s="200"/>
      <c r="AH223" s="201"/>
      <c r="AI223" s="191"/>
      <c r="AJ223" s="191"/>
      <c r="AK223" s="1081" t="s">
        <v>919</v>
      </c>
      <c r="AL223" s="193" t="s">
        <v>173</v>
      </c>
      <c r="AN223" s="120" t="str">
        <f t="shared" ref="AN223:AN257" si="49">IF(OR(AS223&lt;&gt;"",AT223&lt;&gt; "",AU223&lt;&gt;"",AV223&lt;&gt;""),"A", "►")</f>
        <v>A</v>
      </c>
      <c r="AO223" s="195" t="str">
        <f>AO173</f>
        <v>N NOMBRE DE SU RECETA | pegue esto — FAMILIA| Autor &gt; USTED</v>
      </c>
      <c r="AP223" s="195">
        <f>AP173</f>
        <v>0.6</v>
      </c>
      <c r="AQ223" s="196" t="str">
        <f>AQ173</f>
        <v>kg</v>
      </c>
      <c r="AR223" s="197" t="str">
        <f>AR173</f>
        <v>Receta madre ► Ballotina de pintada</v>
      </c>
      <c r="AS223" s="281" t="s">
        <v>771</v>
      </c>
      <c r="AT223" s="199" t="s">
        <v>945</v>
      </c>
      <c r="AU223" s="200"/>
      <c r="AV223" s="200"/>
      <c r="AW223" s="200"/>
      <c r="AX223" s="200"/>
      <c r="AY223" s="200"/>
      <c r="AZ223" s="200"/>
      <c r="BA223" s="201"/>
      <c r="BB223" s="191"/>
      <c r="BC223" s="191"/>
      <c r="BD223" s="1081" t="s">
        <v>944</v>
      </c>
      <c r="BE223" s="193" t="s">
        <v>173</v>
      </c>
      <c r="BG223" s="643" t="s">
        <v>73</v>
      </c>
      <c r="BH223" s="13" t="s">
        <v>74</v>
      </c>
      <c r="BI223" s="13" t="s">
        <v>75</v>
      </c>
      <c r="BJ223" s="13" t="s">
        <v>76</v>
      </c>
      <c r="BK223" s="13" t="s">
        <v>77</v>
      </c>
      <c r="BL223" s="13" t="s">
        <v>78</v>
      </c>
      <c r="BM223" s="661" t="s">
        <v>79</v>
      </c>
      <c r="BO223" s="643" t="s">
        <v>73</v>
      </c>
      <c r="BP223" s="13" t="s">
        <v>74</v>
      </c>
      <c r="BQ223" s="13" t="s">
        <v>75</v>
      </c>
      <c r="BR223" s="13" t="s">
        <v>76</v>
      </c>
      <c r="BS223" s="13" t="s">
        <v>77</v>
      </c>
      <c r="BT223" s="13" t="s">
        <v>78</v>
      </c>
      <c r="BU223" s="661" t="s">
        <v>79</v>
      </c>
      <c r="BW223" s="643" t="s">
        <v>73</v>
      </c>
      <c r="BX223" s="13" t="s">
        <v>74</v>
      </c>
      <c r="BY223" s="13" t="s">
        <v>75</v>
      </c>
      <c r="BZ223" s="13" t="s">
        <v>76</v>
      </c>
      <c r="CA223" s="13" t="s">
        <v>77</v>
      </c>
      <c r="CB223" s="13" t="s">
        <v>78</v>
      </c>
      <c r="CC223" s="661" t="s">
        <v>79</v>
      </c>
      <c r="CE223" s="3">
        <v>1</v>
      </c>
    </row>
    <row r="224" spans="2:83" ht="21" customHeight="1">
      <c r="B224" s="120" t="str">
        <f t="shared" si="47"/>
        <v>►</v>
      </c>
      <c r="C224" s="195" t="str">
        <f>C173</f>
        <v>N NOM DE VOTRE RECETTE | collez la--FAMILLE| Auteur &gt; VOUS</v>
      </c>
      <c r="D224" s="195">
        <f>D173</f>
        <v>1</v>
      </c>
      <c r="E224" s="196" t="str">
        <f>E173</f>
        <v>coupe</v>
      </c>
      <c r="F224" s="197" t="str">
        <f>F173</f>
        <v>Recette mère ► MILLE-FEUILLE  aux fraises des bois</v>
      </c>
      <c r="G224" s="207"/>
      <c r="H224" s="208"/>
      <c r="I224" s="208"/>
      <c r="J224" s="208"/>
      <c r="K224" s="208"/>
      <c r="L224" s="208"/>
      <c r="M224" s="208"/>
      <c r="N224" s="208"/>
      <c r="O224" s="209"/>
      <c r="P224" s="202"/>
      <c r="Q224" s="203"/>
      <c r="R224" s="204" t="s">
        <v>176</v>
      </c>
      <c r="S224" s="205" t="s">
        <v>173</v>
      </c>
      <c r="U224" s="120" t="str">
        <f t="shared" si="48"/>
        <v>►</v>
      </c>
      <c r="V224" s="195" t="str">
        <f>V173</f>
        <v>N NAME OF YOUR RECIPE | paste it — FAMILY|  Author &gt; YOU</v>
      </c>
      <c r="W224" s="195">
        <f>W173</f>
        <v>0.6</v>
      </c>
      <c r="X224" s="196" t="str">
        <f>X173</f>
        <v>kg</v>
      </c>
      <c r="Y224" s="197" t="str">
        <f>Y173</f>
        <v>Master recipe ► Guinea fowl ballotine</v>
      </c>
      <c r="Z224" s="207"/>
      <c r="AA224" s="208"/>
      <c r="AB224" s="208"/>
      <c r="AC224" s="208"/>
      <c r="AD224" s="208"/>
      <c r="AE224" s="208"/>
      <c r="AF224" s="208"/>
      <c r="AG224" s="208"/>
      <c r="AH224" s="209"/>
      <c r="AI224" s="202"/>
      <c r="AJ224" s="203"/>
      <c r="AK224" s="204" t="s">
        <v>921</v>
      </c>
      <c r="AL224" s="205" t="s">
        <v>173</v>
      </c>
      <c r="AN224" s="120" t="str">
        <f t="shared" si="49"/>
        <v>►</v>
      </c>
      <c r="AO224" s="195" t="str">
        <f>AO173</f>
        <v>N NOMBRE DE SU RECETA | pegue esto — FAMILIA| Autor &gt; USTED</v>
      </c>
      <c r="AP224" s="195">
        <f>AP173</f>
        <v>0.6</v>
      </c>
      <c r="AQ224" s="196" t="str">
        <f>AQ173</f>
        <v>kg</v>
      </c>
      <c r="AR224" s="197" t="str">
        <f>AR173</f>
        <v>Receta madre ► Ballotina de pintada</v>
      </c>
      <c r="AS224" s="207"/>
      <c r="AT224" s="208"/>
      <c r="AU224" s="208"/>
      <c r="AV224" s="208"/>
      <c r="AW224" s="208"/>
      <c r="AX224" s="208"/>
      <c r="AY224" s="208"/>
      <c r="AZ224" s="208"/>
      <c r="BA224" s="209"/>
      <c r="BB224" s="202"/>
      <c r="BC224" s="203"/>
      <c r="BD224" s="204" t="s">
        <v>946</v>
      </c>
      <c r="BE224" s="205" t="s">
        <v>173</v>
      </c>
      <c r="BG224" s="662" t="s">
        <v>0</v>
      </c>
      <c r="BH224" s="109" t="s">
        <v>99</v>
      </c>
      <c r="BI224" s="109" t="s">
        <v>151</v>
      </c>
      <c r="BJ224" s="109" t="s">
        <v>152</v>
      </c>
      <c r="BK224" s="126" t="s">
        <v>106</v>
      </c>
      <c r="BL224" s="126" t="s">
        <v>153</v>
      </c>
      <c r="BM224" s="663" t="s">
        <v>154</v>
      </c>
      <c r="BO224" s="1034" t="s">
        <v>0</v>
      </c>
      <c r="BP224" s="109" t="s">
        <v>99</v>
      </c>
      <c r="BQ224" s="109" t="s">
        <v>151</v>
      </c>
      <c r="BR224" s="1034" t="s">
        <v>152</v>
      </c>
      <c r="BS224" s="126" t="s">
        <v>1402</v>
      </c>
      <c r="BT224" s="126" t="s">
        <v>1403</v>
      </c>
      <c r="BU224" s="126" t="s">
        <v>1404</v>
      </c>
      <c r="BW224" s="1034" t="s">
        <v>0</v>
      </c>
      <c r="BX224" s="109" t="s">
        <v>99</v>
      </c>
      <c r="BY224" s="109" t="s">
        <v>151</v>
      </c>
      <c r="BZ224" s="1034" t="s">
        <v>152</v>
      </c>
      <c r="CA224" s="126" t="s">
        <v>1383</v>
      </c>
      <c r="CB224" s="126" t="s">
        <v>1384</v>
      </c>
      <c r="CC224" s="168" t="s">
        <v>1385</v>
      </c>
      <c r="CE224" s="3">
        <v>1</v>
      </c>
    </row>
    <row r="225" spans="2:83" ht="21" customHeight="1">
      <c r="B225" s="120" t="str">
        <f t="shared" si="47"/>
        <v>►</v>
      </c>
      <c r="C225" s="195" t="str">
        <f>C173</f>
        <v>N NOM DE VOTRE RECETTE | collez la--FAMILLE| Auteur &gt; VOUS</v>
      </c>
      <c r="D225" s="195">
        <f>D173</f>
        <v>1</v>
      </c>
      <c r="E225" s="196" t="str">
        <f>E173</f>
        <v>coupe</v>
      </c>
      <c r="F225" s="197" t="str">
        <f>F173</f>
        <v>Recette mère ► MILLE-FEUILLE  aux fraises des bois</v>
      </c>
      <c r="G225" s="207"/>
      <c r="H225" s="212"/>
      <c r="I225" s="212"/>
      <c r="J225" s="212"/>
      <c r="K225" s="212"/>
      <c r="L225" s="212"/>
      <c r="M225" s="212"/>
      <c r="N225" s="212"/>
      <c r="O225" s="213"/>
      <c r="P225" s="9"/>
      <c r="Q225" s="9"/>
      <c r="R225" s="210" t="s">
        <v>180</v>
      </c>
      <c r="S225" s="211">
        <v>3.472222222222222E-3</v>
      </c>
      <c r="U225" s="120" t="str">
        <f t="shared" si="48"/>
        <v>►</v>
      </c>
      <c r="V225" s="195" t="str">
        <f>V173</f>
        <v>N NAME OF YOUR RECIPE | paste it — FAMILY|  Author &gt; YOU</v>
      </c>
      <c r="W225" s="195">
        <f>W173</f>
        <v>0.6</v>
      </c>
      <c r="X225" s="196" t="str">
        <f>X173</f>
        <v>kg</v>
      </c>
      <c r="Y225" s="197" t="str">
        <f>Y173</f>
        <v>Master recipe ► Guinea fowl ballotine</v>
      </c>
      <c r="Z225" s="207"/>
      <c r="AA225" s="212"/>
      <c r="AB225" s="212"/>
      <c r="AC225" s="212"/>
      <c r="AD225" s="212"/>
      <c r="AE225" s="212"/>
      <c r="AF225" s="212"/>
      <c r="AG225" s="212"/>
      <c r="AH225" s="213"/>
      <c r="AI225" s="9"/>
      <c r="AJ225" s="9"/>
      <c r="AK225" s="210" t="s">
        <v>693</v>
      </c>
      <c r="AL225" s="211">
        <v>3.472222222222222E-3</v>
      </c>
      <c r="AN225" s="120" t="str">
        <f t="shared" si="49"/>
        <v>►</v>
      </c>
      <c r="AO225" s="195" t="str">
        <f>AO173</f>
        <v>N NOMBRE DE SU RECETA | pegue esto — FAMILIA| Autor &gt; USTED</v>
      </c>
      <c r="AP225" s="195">
        <f>AP173</f>
        <v>0.6</v>
      </c>
      <c r="AQ225" s="196" t="str">
        <f>AQ173</f>
        <v>kg</v>
      </c>
      <c r="AR225" s="197" t="str">
        <f>AR173</f>
        <v>Receta madre ► Ballotina de pintada</v>
      </c>
      <c r="AS225" s="207"/>
      <c r="AT225" s="212"/>
      <c r="AU225" s="212"/>
      <c r="AV225" s="212"/>
      <c r="AW225" s="212"/>
      <c r="AX225" s="212"/>
      <c r="AY225" s="212"/>
      <c r="AZ225" s="212"/>
      <c r="BA225" s="213"/>
      <c r="BB225" s="9"/>
      <c r="BC225" s="9"/>
      <c r="BD225" s="210" t="s">
        <v>694</v>
      </c>
      <c r="BE225" s="211">
        <v>3.472222222222222E-3</v>
      </c>
      <c r="BG225" s="664" t="s">
        <v>121</v>
      </c>
      <c r="BH225" s="178" t="s">
        <v>166</v>
      </c>
      <c r="BI225" s="178" t="s">
        <v>167</v>
      </c>
      <c r="BJ225" s="126" t="s">
        <v>168</v>
      </c>
      <c r="BK225" s="126" t="s">
        <v>169</v>
      </c>
      <c r="BL225" s="126" t="s">
        <v>107</v>
      </c>
      <c r="BM225" s="179" t="s">
        <v>170</v>
      </c>
      <c r="BO225" s="178" t="s">
        <v>1409</v>
      </c>
      <c r="BP225" s="178" t="s">
        <v>1410</v>
      </c>
      <c r="BQ225" s="178" t="s">
        <v>1411</v>
      </c>
      <c r="BR225" s="126" t="s">
        <v>1412</v>
      </c>
      <c r="BS225" s="126" t="s">
        <v>1413</v>
      </c>
      <c r="BT225" s="126" t="s">
        <v>1414</v>
      </c>
      <c r="BU225" s="1111" t="s">
        <v>1415</v>
      </c>
      <c r="BW225" s="143" t="s">
        <v>1392</v>
      </c>
      <c r="BX225" s="178" t="s">
        <v>1393</v>
      </c>
      <c r="BY225" s="178" t="s">
        <v>1394</v>
      </c>
      <c r="BZ225" s="126" t="s">
        <v>1395</v>
      </c>
      <c r="CA225" s="126" t="s">
        <v>1396</v>
      </c>
      <c r="CB225" s="126" t="s">
        <v>1397</v>
      </c>
      <c r="CC225" s="1111" t="s">
        <v>1398</v>
      </c>
      <c r="CE225" s="3">
        <v>1</v>
      </c>
    </row>
    <row r="226" spans="2:83" ht="21" customHeight="1">
      <c r="B226" s="120" t="str">
        <f t="shared" si="47"/>
        <v>►</v>
      </c>
      <c r="C226" s="195" t="str">
        <f>C173</f>
        <v>N NOM DE VOTRE RECETTE | collez la--FAMILLE| Auteur &gt; VOUS</v>
      </c>
      <c r="D226" s="195">
        <f>D173</f>
        <v>1</v>
      </c>
      <c r="E226" s="196" t="str">
        <f>E173</f>
        <v>coupe</v>
      </c>
      <c r="F226" s="197" t="str">
        <f>F173</f>
        <v>Recette mère ► MILLE-FEUILLE  aux fraises des bois</v>
      </c>
      <c r="G226" s="207"/>
      <c r="H226" s="212"/>
      <c r="I226" s="212"/>
      <c r="J226" s="212"/>
      <c r="K226" s="212"/>
      <c r="L226" s="212"/>
      <c r="M226" s="212"/>
      <c r="N226" s="212"/>
      <c r="O226" s="213"/>
      <c r="P226" s="9"/>
      <c r="Q226" s="9"/>
      <c r="R226" s="210" t="s">
        <v>182</v>
      </c>
      <c r="S226" s="214">
        <v>1.0416666666666666E-2</v>
      </c>
      <c r="U226" s="120" t="str">
        <f t="shared" si="48"/>
        <v>►</v>
      </c>
      <c r="V226" s="195" t="str">
        <f>V173</f>
        <v>N NAME OF YOUR RECIPE | paste it — FAMILY|  Author &gt; YOU</v>
      </c>
      <c r="W226" s="195">
        <f>W173</f>
        <v>0.6</v>
      </c>
      <c r="X226" s="196" t="str">
        <f>X173</f>
        <v>kg</v>
      </c>
      <c r="Y226" s="197" t="str">
        <f>Y173</f>
        <v>Master recipe ► Guinea fowl ballotine</v>
      </c>
      <c r="Z226" s="207"/>
      <c r="AA226" s="212"/>
      <c r="AB226" s="212"/>
      <c r="AC226" s="212"/>
      <c r="AD226" s="212"/>
      <c r="AE226" s="212"/>
      <c r="AF226" s="212"/>
      <c r="AG226" s="212"/>
      <c r="AH226" s="213"/>
      <c r="AI226" s="9"/>
      <c r="AJ226" s="9"/>
      <c r="AK226" s="210" t="s">
        <v>699</v>
      </c>
      <c r="AL226" s="214">
        <v>1.0416666666666666E-2</v>
      </c>
      <c r="AN226" s="120" t="str">
        <f t="shared" si="49"/>
        <v>►</v>
      </c>
      <c r="AO226" s="195" t="str">
        <f>AO173</f>
        <v>N NOMBRE DE SU RECETA | pegue esto — FAMILIA| Autor &gt; USTED</v>
      </c>
      <c r="AP226" s="195">
        <f>AP173</f>
        <v>0.6</v>
      </c>
      <c r="AQ226" s="196" t="str">
        <f>AQ173</f>
        <v>kg</v>
      </c>
      <c r="AR226" s="197" t="str">
        <f>AR173</f>
        <v>Receta madre ► Ballotina de pintada</v>
      </c>
      <c r="AS226" s="207"/>
      <c r="AT226" s="212"/>
      <c r="AU226" s="212"/>
      <c r="AV226" s="212"/>
      <c r="AW226" s="212"/>
      <c r="AX226" s="212"/>
      <c r="AY226" s="212"/>
      <c r="AZ226" s="212"/>
      <c r="BA226" s="213"/>
      <c r="BB226" s="9"/>
      <c r="BC226" s="9"/>
      <c r="BD226" s="210" t="s">
        <v>700</v>
      </c>
      <c r="BE226" s="214">
        <v>1.0416666666666666E-2</v>
      </c>
      <c r="BG226" s="637"/>
      <c r="BH226" s="648" t="s">
        <v>621</v>
      </c>
      <c r="BI226" s="52"/>
      <c r="BJ226" s="52"/>
      <c r="BK226" s="52"/>
      <c r="BL226" s="52"/>
      <c r="BM226" s="53"/>
      <c r="BO226" s="637"/>
      <c r="BP226" s="648" t="s">
        <v>622</v>
      </c>
      <c r="BQ226" s="52"/>
      <c r="BR226" s="52"/>
      <c r="BS226" s="52"/>
      <c r="BT226" s="52"/>
      <c r="BU226" s="53"/>
      <c r="BW226" s="637"/>
      <c r="BX226" s="648" t="s">
        <v>623</v>
      </c>
      <c r="BY226" s="52"/>
      <c r="BZ226" s="52"/>
      <c r="CA226" s="52"/>
      <c r="CB226" s="52"/>
      <c r="CC226" s="53"/>
      <c r="CE226" s="3">
        <v>1</v>
      </c>
    </row>
    <row r="227" spans="2:83" ht="21" customHeight="1">
      <c r="B227" s="120" t="str">
        <f t="shared" si="47"/>
        <v>►</v>
      </c>
      <c r="C227" s="195" t="str">
        <f>C173</f>
        <v>N NOM DE VOTRE RECETTE | collez la--FAMILLE| Auteur &gt; VOUS</v>
      </c>
      <c r="D227" s="195">
        <f>D173</f>
        <v>1</v>
      </c>
      <c r="E227" s="196" t="str">
        <f>E173</f>
        <v>coupe</v>
      </c>
      <c r="F227" s="197" t="str">
        <f>F173</f>
        <v>Recette mère ► MILLE-FEUILLE  aux fraises des bois</v>
      </c>
      <c r="G227" s="207"/>
      <c r="H227" s="212"/>
      <c r="I227" s="212"/>
      <c r="J227" s="212"/>
      <c r="K227" s="212"/>
      <c r="L227" s="212"/>
      <c r="M227" s="212"/>
      <c r="N227" s="212"/>
      <c r="O227" s="213"/>
      <c r="P227" s="9"/>
      <c r="Q227" s="9"/>
      <c r="R227" s="210" t="s">
        <v>190</v>
      </c>
      <c r="S227" s="215">
        <v>2.0833333333333332E-2</v>
      </c>
      <c r="U227" s="120" t="str">
        <f t="shared" si="48"/>
        <v>►</v>
      </c>
      <c r="V227" s="195" t="str">
        <f>V173</f>
        <v>N NAME OF YOUR RECIPE | paste it — FAMILY|  Author &gt; YOU</v>
      </c>
      <c r="W227" s="195">
        <f>W173</f>
        <v>0.6</v>
      </c>
      <c r="X227" s="196" t="str">
        <f>X173</f>
        <v>kg</v>
      </c>
      <c r="Y227" s="197" t="str">
        <f>Y173</f>
        <v>Master recipe ► Guinea fowl ballotine</v>
      </c>
      <c r="Z227" s="207"/>
      <c r="AA227" s="212"/>
      <c r="AB227" s="212"/>
      <c r="AC227" s="212"/>
      <c r="AD227" s="212"/>
      <c r="AE227" s="212"/>
      <c r="AF227" s="212"/>
      <c r="AG227" s="212"/>
      <c r="AH227" s="213"/>
      <c r="AI227" s="9"/>
      <c r="AJ227" s="9"/>
      <c r="AK227" s="210" t="s">
        <v>701</v>
      </c>
      <c r="AL227" s="215">
        <v>2.0833333333333332E-2</v>
      </c>
      <c r="AN227" s="120" t="str">
        <f t="shared" si="49"/>
        <v>►</v>
      </c>
      <c r="AO227" s="195" t="str">
        <f>AO173</f>
        <v>N NOMBRE DE SU RECETA | pegue esto — FAMILIA| Autor &gt; USTED</v>
      </c>
      <c r="AP227" s="195">
        <f>AP173</f>
        <v>0.6</v>
      </c>
      <c r="AQ227" s="196" t="str">
        <f>AQ173</f>
        <v>kg</v>
      </c>
      <c r="AR227" s="197" t="str">
        <f>AR173</f>
        <v>Receta madre ► Ballotina de pintada</v>
      </c>
      <c r="AS227" s="207"/>
      <c r="AT227" s="212"/>
      <c r="AU227" s="212"/>
      <c r="AV227" s="212"/>
      <c r="AW227" s="212"/>
      <c r="AX227" s="212"/>
      <c r="AY227" s="212"/>
      <c r="AZ227" s="212"/>
      <c r="BA227" s="213"/>
      <c r="BB227" s="9"/>
      <c r="BC227" s="9"/>
      <c r="BD227" s="210" t="s">
        <v>948</v>
      </c>
      <c r="BE227" s="215">
        <v>2.0833333333333332E-2</v>
      </c>
      <c r="BG227" s="649"/>
      <c r="BH227" s="329" t="s">
        <v>624</v>
      </c>
      <c r="BI227" s="52"/>
      <c r="BJ227" s="52"/>
      <c r="BK227" s="52"/>
      <c r="BL227" s="52"/>
      <c r="BM227" s="53"/>
      <c r="BO227" s="649"/>
      <c r="BP227" s="329" t="s">
        <v>625</v>
      </c>
      <c r="BQ227" s="52"/>
      <c r="BR227" s="52"/>
      <c r="BS227" s="52"/>
      <c r="BT227" s="52"/>
      <c r="BU227" s="53"/>
      <c r="BW227" s="649"/>
      <c r="BX227" s="329" t="s">
        <v>626</v>
      </c>
      <c r="BY227" s="52"/>
      <c r="BZ227" s="52"/>
      <c r="CA227" s="52"/>
      <c r="CB227" s="52"/>
      <c r="CC227" s="53"/>
      <c r="CE227" s="3">
        <v>1</v>
      </c>
    </row>
    <row r="228" spans="2:83" ht="21" customHeight="1">
      <c r="B228" s="120" t="str">
        <f t="shared" si="47"/>
        <v>►</v>
      </c>
      <c r="C228" s="195" t="str">
        <f>C173</f>
        <v>N NOM DE VOTRE RECETTE | collez la--FAMILLE| Auteur &gt; VOUS</v>
      </c>
      <c r="D228" s="195">
        <f>D173</f>
        <v>1</v>
      </c>
      <c r="E228" s="196" t="str">
        <f>E173</f>
        <v>coupe</v>
      </c>
      <c r="F228" s="197" t="str">
        <f>F173</f>
        <v>Recette mère ► MILLE-FEUILLE  aux fraises des bois</v>
      </c>
      <c r="G228" s="207"/>
      <c r="H228" s="212"/>
      <c r="I228" s="212"/>
      <c r="J228" s="212"/>
      <c r="K228" s="212"/>
      <c r="L228" s="212"/>
      <c r="M228" s="212"/>
      <c r="N228" s="212"/>
      <c r="O228" s="213"/>
      <c r="P228" s="9"/>
      <c r="Q228" s="9"/>
      <c r="R228" s="216" t="s">
        <v>191</v>
      </c>
      <c r="S228" s="217">
        <f>S225+S226+S227</f>
        <v>3.4722222222222224E-2</v>
      </c>
      <c r="U228" s="120" t="str">
        <f t="shared" si="48"/>
        <v>►</v>
      </c>
      <c r="V228" s="195" t="str">
        <f>V173</f>
        <v>N NAME OF YOUR RECIPE | paste it — FAMILY|  Author &gt; YOU</v>
      </c>
      <c r="W228" s="195">
        <f>W173</f>
        <v>0.6</v>
      </c>
      <c r="X228" s="196" t="str">
        <f>X173</f>
        <v>kg</v>
      </c>
      <c r="Y228" s="197" t="str">
        <f>Y173</f>
        <v>Master recipe ► Guinea fowl ballotine</v>
      </c>
      <c r="Z228" s="207"/>
      <c r="AA228" s="212"/>
      <c r="AB228" s="212"/>
      <c r="AC228" s="212"/>
      <c r="AD228" s="212"/>
      <c r="AE228" s="212"/>
      <c r="AF228" s="212"/>
      <c r="AG228" s="212"/>
      <c r="AH228" s="213"/>
      <c r="AI228" s="9"/>
      <c r="AJ228" s="9"/>
      <c r="AK228" s="216" t="s">
        <v>191</v>
      </c>
      <c r="AL228" s="217">
        <f>AL225+AL226+AL227</f>
        <v>3.4722222222222224E-2</v>
      </c>
      <c r="AN228" s="120" t="str">
        <f t="shared" si="49"/>
        <v>►</v>
      </c>
      <c r="AO228" s="195" t="str">
        <f>AO173</f>
        <v>N NOMBRE DE SU RECETA | pegue esto — FAMILIA| Autor &gt; USTED</v>
      </c>
      <c r="AP228" s="195">
        <f>AP173</f>
        <v>0.6</v>
      </c>
      <c r="AQ228" s="196" t="str">
        <f>AQ173</f>
        <v>kg</v>
      </c>
      <c r="AR228" s="197" t="str">
        <f>AR173</f>
        <v>Receta madre ► Ballotina de pintada</v>
      </c>
      <c r="AS228" s="207"/>
      <c r="AT228" s="212"/>
      <c r="AU228" s="212"/>
      <c r="AV228" s="212"/>
      <c r="AW228" s="212"/>
      <c r="AX228" s="212"/>
      <c r="AY228" s="212"/>
      <c r="AZ228" s="212"/>
      <c r="BA228" s="213"/>
      <c r="BB228" s="9"/>
      <c r="BC228" s="9"/>
      <c r="BD228" s="216" t="s">
        <v>191</v>
      </c>
      <c r="BE228" s="217">
        <f>BE225+BE226+BE227</f>
        <v>3.4722222222222224E-2</v>
      </c>
      <c r="BG228" s="650"/>
      <c r="BH228" s="651" t="s">
        <v>627</v>
      </c>
      <c r="BI228" s="52"/>
      <c r="BJ228" s="52"/>
      <c r="BK228" s="52"/>
      <c r="BL228" s="52"/>
      <c r="BM228" s="53"/>
      <c r="BO228" s="650"/>
      <c r="BP228" s="651" t="s">
        <v>628</v>
      </c>
      <c r="BQ228" s="52"/>
      <c r="BR228" s="52"/>
      <c r="BS228" s="52"/>
      <c r="BT228" s="52"/>
      <c r="BU228" s="53"/>
      <c r="BW228" s="650"/>
      <c r="BX228" s="651" t="s">
        <v>629</v>
      </c>
      <c r="BY228" s="52"/>
      <c r="BZ228" s="52"/>
      <c r="CA228" s="52"/>
      <c r="CB228" s="52"/>
      <c r="CC228" s="53"/>
      <c r="CE228" s="3">
        <v>1</v>
      </c>
    </row>
    <row r="229" spans="2:83" ht="21" customHeight="1">
      <c r="B229" s="120" t="str">
        <f t="shared" si="47"/>
        <v>►</v>
      </c>
      <c r="C229" s="195" t="str">
        <f>C173</f>
        <v>N NOM DE VOTRE RECETTE | collez la--FAMILLE| Auteur &gt; VOUS</v>
      </c>
      <c r="D229" s="195">
        <f>D173</f>
        <v>1</v>
      </c>
      <c r="E229" s="196" t="str">
        <f>E173</f>
        <v>coupe</v>
      </c>
      <c r="F229" s="197" t="str">
        <f>F173</f>
        <v>Recette mère ► MILLE-FEUILLE  aux fraises des bois</v>
      </c>
      <c r="G229" s="207"/>
      <c r="H229" s="212"/>
      <c r="I229" s="212"/>
      <c r="J229" s="212"/>
      <c r="K229" s="212"/>
      <c r="L229" s="212"/>
      <c r="M229" s="212"/>
      <c r="N229" s="212"/>
      <c r="O229" s="213"/>
      <c r="P229" s="1757" t="s">
        <v>1932</v>
      </c>
      <c r="Q229" s="1758"/>
      <c r="R229" s="1758"/>
      <c r="S229" s="1759"/>
      <c r="U229" s="120" t="str">
        <f t="shared" si="48"/>
        <v>►</v>
      </c>
      <c r="V229" s="195" t="str">
        <f>V173</f>
        <v>N NAME OF YOUR RECIPE | paste it — FAMILY|  Author &gt; YOU</v>
      </c>
      <c r="W229" s="195">
        <f>W173</f>
        <v>0.6</v>
      </c>
      <c r="X229" s="196" t="str">
        <f>X173</f>
        <v>kg</v>
      </c>
      <c r="Y229" s="197" t="str">
        <f>Y173</f>
        <v>Master recipe ► Guinea fowl ballotine</v>
      </c>
      <c r="Z229" s="207"/>
      <c r="AA229" s="212"/>
      <c r="AB229" s="212"/>
      <c r="AC229" s="212"/>
      <c r="AD229" s="212"/>
      <c r="AE229" s="212"/>
      <c r="AF229" s="212"/>
      <c r="AG229" s="212"/>
      <c r="AH229" s="213"/>
      <c r="AI229" s="1757" t="s">
        <v>2051</v>
      </c>
      <c r="AJ229" s="1758"/>
      <c r="AK229" s="1758"/>
      <c r="AL229" s="1759"/>
      <c r="AN229" s="120" t="str">
        <f t="shared" si="49"/>
        <v>►</v>
      </c>
      <c r="AO229" s="195" t="str">
        <f>AO173</f>
        <v>N NOMBRE DE SU RECETA | pegue esto — FAMILIA| Autor &gt; USTED</v>
      </c>
      <c r="AP229" s="195">
        <f>AP173</f>
        <v>0.6</v>
      </c>
      <c r="AQ229" s="196" t="str">
        <f>AQ173</f>
        <v>kg</v>
      </c>
      <c r="AR229" s="197" t="str">
        <f>AR173</f>
        <v>Receta madre ► Ballotina de pintada</v>
      </c>
      <c r="AS229" s="207"/>
      <c r="AT229" s="212"/>
      <c r="AU229" s="212"/>
      <c r="AV229" s="212"/>
      <c r="AW229" s="212"/>
      <c r="AX229" s="212"/>
      <c r="AY229" s="212"/>
      <c r="AZ229" s="212"/>
      <c r="BA229" s="213"/>
      <c r="BB229" s="1757" t="s">
        <v>2071</v>
      </c>
      <c r="BC229" s="1758"/>
      <c r="BD229" s="1758"/>
      <c r="BE229" s="1759"/>
      <c r="BG229" s="650"/>
      <c r="BH229" s="651" t="s">
        <v>631</v>
      </c>
      <c r="BI229" s="52"/>
      <c r="BJ229" s="52"/>
      <c r="BK229" s="52"/>
      <c r="BL229" s="52"/>
      <c r="BM229" s="53"/>
      <c r="BO229" s="650"/>
      <c r="BP229" s="651" t="s">
        <v>632</v>
      </c>
      <c r="BQ229" s="52"/>
      <c r="BR229" s="52"/>
      <c r="BS229" s="52"/>
      <c r="BT229" s="52"/>
      <c r="BU229" s="53"/>
      <c r="BW229" s="650"/>
      <c r="BX229" s="651" t="s">
        <v>633</v>
      </c>
      <c r="BY229" s="52"/>
      <c r="BZ229" s="52"/>
      <c r="CA229" s="52"/>
      <c r="CB229" s="52"/>
      <c r="CC229" s="53"/>
      <c r="CE229" s="3">
        <v>1</v>
      </c>
    </row>
    <row r="230" spans="2:83" ht="21" customHeight="1">
      <c r="B230" s="120" t="str">
        <f t="shared" si="47"/>
        <v>►</v>
      </c>
      <c r="C230" s="195" t="str">
        <f>C173</f>
        <v>N NOM DE VOTRE RECETTE | collez la--FAMILLE| Auteur &gt; VOUS</v>
      </c>
      <c r="D230" s="195">
        <f>D173</f>
        <v>1</v>
      </c>
      <c r="E230" s="196" t="str">
        <f>E173</f>
        <v>coupe</v>
      </c>
      <c r="F230" s="197" t="str">
        <f>F173</f>
        <v>Recette mère ► MILLE-FEUILLE  aux fraises des bois</v>
      </c>
      <c r="G230" s="207"/>
      <c r="H230" s="212"/>
      <c r="I230" s="212"/>
      <c r="J230" s="212"/>
      <c r="K230" s="212"/>
      <c r="L230" s="212"/>
      <c r="M230" s="212"/>
      <c r="N230" s="212"/>
      <c r="O230" s="213"/>
      <c r="P230" s="222" t="s">
        <v>199</v>
      </c>
      <c r="Q230" s="223"/>
      <c r="R230" s="1277" t="s">
        <v>200</v>
      </c>
      <c r="S230" s="233">
        <f>P233*P231</f>
        <v>225</v>
      </c>
      <c r="U230" s="120" t="str">
        <f t="shared" si="48"/>
        <v>►</v>
      </c>
      <c r="V230" s="195" t="str">
        <f>V173</f>
        <v>N NAME OF YOUR RECIPE | paste it — FAMILY|  Author &gt; YOU</v>
      </c>
      <c r="W230" s="195">
        <f>W173</f>
        <v>0.6</v>
      </c>
      <c r="X230" s="196" t="str">
        <f>X173</f>
        <v>kg</v>
      </c>
      <c r="Y230" s="197" t="str">
        <f>Y173</f>
        <v>Master recipe ► Guinea fowl ballotine</v>
      </c>
      <c r="Z230" s="207"/>
      <c r="AA230" s="212"/>
      <c r="AB230" s="212"/>
      <c r="AC230" s="212"/>
      <c r="AD230" s="212"/>
      <c r="AE230" s="212"/>
      <c r="AF230" s="212"/>
      <c r="AG230" s="212"/>
      <c r="AH230" s="213"/>
      <c r="AI230" s="1326" t="s">
        <v>705</v>
      </c>
      <c r="AJ230" s="223"/>
      <c r="AK230" s="1277" t="s">
        <v>706</v>
      </c>
      <c r="AL230" s="233">
        <f>AI233*AI231</f>
        <v>225</v>
      </c>
      <c r="AN230" s="120" t="str">
        <f t="shared" si="49"/>
        <v>►</v>
      </c>
      <c r="AO230" s="195" t="str">
        <f>AO173</f>
        <v>N NOMBRE DE SU RECETA | pegue esto — FAMILIA| Autor &gt; USTED</v>
      </c>
      <c r="AP230" s="195">
        <f>AP173</f>
        <v>0.6</v>
      </c>
      <c r="AQ230" s="196" t="str">
        <f>AQ173</f>
        <v>kg</v>
      </c>
      <c r="AR230" s="197" t="str">
        <f>AR173</f>
        <v>Receta madre ► Ballotina de pintada</v>
      </c>
      <c r="AS230" s="207"/>
      <c r="AT230" s="212"/>
      <c r="AU230" s="212"/>
      <c r="AV230" s="212"/>
      <c r="AW230" s="212"/>
      <c r="AX230" s="212"/>
      <c r="AY230" s="212"/>
      <c r="AZ230" s="212"/>
      <c r="BA230" s="213"/>
      <c r="BB230" s="222" t="s">
        <v>707</v>
      </c>
      <c r="BC230" s="223"/>
      <c r="BD230" s="1277" t="s">
        <v>949</v>
      </c>
      <c r="BE230" s="233">
        <f>BB233*BB231</f>
        <v>225</v>
      </c>
      <c r="BG230" s="650"/>
      <c r="BH230" s="52"/>
      <c r="BI230" s="52"/>
      <c r="BJ230" s="52"/>
      <c r="BK230" s="52"/>
      <c r="BL230" s="52"/>
      <c r="BM230" s="53"/>
      <c r="BO230" s="650"/>
      <c r="BP230" s="52"/>
      <c r="BQ230" s="52"/>
      <c r="BR230" s="52"/>
      <c r="BS230" s="52"/>
      <c r="BT230" s="52"/>
      <c r="BU230" s="53"/>
      <c r="BW230" s="650"/>
      <c r="BX230" s="52"/>
      <c r="BY230" s="52"/>
      <c r="BZ230" s="52"/>
      <c r="CA230" s="52"/>
      <c r="CB230" s="52"/>
      <c r="CC230" s="53"/>
      <c r="CE230" s="3">
        <v>1</v>
      </c>
    </row>
    <row r="231" spans="2:83" ht="21" customHeight="1">
      <c r="B231" s="120" t="str">
        <f t="shared" si="47"/>
        <v>►</v>
      </c>
      <c r="C231" s="195" t="str">
        <f>C173</f>
        <v>N NOM DE VOTRE RECETTE | collez la--FAMILLE| Auteur &gt; VOUS</v>
      </c>
      <c r="D231" s="195">
        <f>D173</f>
        <v>1</v>
      </c>
      <c r="E231" s="196" t="str">
        <f>E173</f>
        <v>coupe</v>
      </c>
      <c r="F231" s="197" t="str">
        <f>F173</f>
        <v>Recette mère ► MILLE-FEUILLE  aux fraises des bois</v>
      </c>
      <c r="G231" s="207"/>
      <c r="H231" s="212"/>
      <c r="I231" s="212"/>
      <c r="J231" s="212"/>
      <c r="K231" s="212"/>
      <c r="L231" s="212"/>
      <c r="M231" s="212"/>
      <c r="N231" s="212"/>
      <c r="O231" s="213"/>
      <c r="P231" s="224">
        <v>150</v>
      </c>
      <c r="Q231" s="225" t="s">
        <v>201</v>
      </c>
      <c r="R231" s="1760" t="s">
        <v>958</v>
      </c>
      <c r="S231" s="1761"/>
      <c r="U231" s="120" t="str">
        <f t="shared" si="48"/>
        <v>►</v>
      </c>
      <c r="V231" s="195" t="str">
        <f>V173</f>
        <v>N NAME OF YOUR RECIPE | paste it — FAMILY|  Author &gt; YOU</v>
      </c>
      <c r="W231" s="195">
        <f>W173</f>
        <v>0.6</v>
      </c>
      <c r="X231" s="196" t="str">
        <f>X173</f>
        <v>kg</v>
      </c>
      <c r="Y231" s="197" t="str">
        <f>Y173</f>
        <v>Master recipe ► Guinea fowl ballotine</v>
      </c>
      <c r="Z231" s="207"/>
      <c r="AA231" s="212"/>
      <c r="AB231" s="212"/>
      <c r="AC231" s="212"/>
      <c r="AD231" s="212"/>
      <c r="AE231" s="212"/>
      <c r="AF231" s="212"/>
      <c r="AG231" s="212"/>
      <c r="AH231" s="213"/>
      <c r="AI231" s="224">
        <v>150</v>
      </c>
      <c r="AJ231" s="225" t="s">
        <v>922</v>
      </c>
      <c r="AK231" s="1760" t="s">
        <v>923</v>
      </c>
      <c r="AL231" s="1761"/>
      <c r="AN231" s="120" t="str">
        <f t="shared" si="49"/>
        <v>►</v>
      </c>
      <c r="AO231" s="195" t="str">
        <f>AO173</f>
        <v>N NOMBRE DE SU RECETA | pegue esto — FAMILIA| Autor &gt; USTED</v>
      </c>
      <c r="AP231" s="195">
        <f>AP173</f>
        <v>0.6</v>
      </c>
      <c r="AQ231" s="196" t="str">
        <f>AQ173</f>
        <v>kg</v>
      </c>
      <c r="AR231" s="197" t="str">
        <f>AR173</f>
        <v>Receta madre ► Ballotina de pintada</v>
      </c>
      <c r="AS231" s="207"/>
      <c r="AT231" s="212"/>
      <c r="AU231" s="212"/>
      <c r="AV231" s="212"/>
      <c r="AW231" s="212"/>
      <c r="AX231" s="212"/>
      <c r="AY231" s="212"/>
      <c r="AZ231" s="212"/>
      <c r="BA231" s="213"/>
      <c r="BB231" s="224">
        <v>150</v>
      </c>
      <c r="BC231" s="225" t="s">
        <v>1417</v>
      </c>
      <c r="BD231" s="1760" t="s">
        <v>1418</v>
      </c>
      <c r="BE231" s="1761"/>
      <c r="BG231" s="672" t="s">
        <v>639</v>
      </c>
      <c r="BH231" s="52"/>
      <c r="BI231" s="52"/>
      <c r="BJ231" s="52"/>
      <c r="BK231" s="52"/>
      <c r="BL231" s="52"/>
      <c r="BM231" s="53"/>
      <c r="BO231" s="672" t="s">
        <v>639</v>
      </c>
      <c r="BP231" s="52"/>
      <c r="BQ231" s="52"/>
      <c r="BR231" s="52"/>
      <c r="BS231" s="52"/>
      <c r="BT231" s="52"/>
      <c r="BU231" s="53"/>
      <c r="BW231" s="672" t="s">
        <v>640</v>
      </c>
      <c r="BX231" s="52"/>
      <c r="BY231" s="52"/>
      <c r="BZ231" s="52"/>
      <c r="CA231" s="52"/>
      <c r="CB231" s="52"/>
      <c r="CC231" s="53"/>
      <c r="CE231" s="3">
        <v>1</v>
      </c>
    </row>
    <row r="232" spans="2:83" ht="21" customHeight="1">
      <c r="B232" s="120" t="str">
        <f t="shared" si="47"/>
        <v>►</v>
      </c>
      <c r="C232" s="195" t="str">
        <f>C173</f>
        <v>N NOM DE VOTRE RECETTE | collez la--FAMILLE| Auteur &gt; VOUS</v>
      </c>
      <c r="D232" s="195">
        <f>D173</f>
        <v>1</v>
      </c>
      <c r="E232" s="196" t="str">
        <f>E173</f>
        <v>coupe</v>
      </c>
      <c r="F232" s="197" t="str">
        <f>F173</f>
        <v>Recette mère ► MILLE-FEUILLE  aux fraises des bois</v>
      </c>
      <c r="G232" s="207"/>
      <c r="H232" s="212"/>
      <c r="I232" s="212"/>
      <c r="J232" s="212"/>
      <c r="K232" s="212"/>
      <c r="L232" s="212"/>
      <c r="M232" s="212"/>
      <c r="N232" s="212"/>
      <c r="O232" s="213"/>
      <c r="P232" s="1762" t="s">
        <v>439</v>
      </c>
      <c r="Q232" s="1763"/>
      <c r="R232" s="1279" t="s">
        <v>1936</v>
      </c>
      <c r="S232" s="229"/>
      <c r="U232" s="120" t="str">
        <f t="shared" si="48"/>
        <v>►</v>
      </c>
      <c r="V232" s="195" t="str">
        <f>V173</f>
        <v>N NAME OF YOUR RECIPE | paste it — FAMILY|  Author &gt; YOU</v>
      </c>
      <c r="W232" s="195">
        <f>W173</f>
        <v>0.6</v>
      </c>
      <c r="X232" s="196" t="str">
        <f>X173</f>
        <v>kg</v>
      </c>
      <c r="Y232" s="197" t="str">
        <f>Y173</f>
        <v>Master recipe ► Guinea fowl ballotine</v>
      </c>
      <c r="Z232" s="207"/>
      <c r="AA232" s="212"/>
      <c r="AB232" s="212"/>
      <c r="AC232" s="212"/>
      <c r="AD232" s="212"/>
      <c r="AE232" s="212"/>
      <c r="AF232" s="212"/>
      <c r="AG232" s="212"/>
      <c r="AH232" s="213"/>
      <c r="AI232" s="1762" t="s">
        <v>924</v>
      </c>
      <c r="AJ232" s="1763"/>
      <c r="AK232" s="1279" t="s">
        <v>2052</v>
      </c>
      <c r="AL232" s="229"/>
      <c r="AN232" s="120" t="str">
        <f t="shared" si="49"/>
        <v>►</v>
      </c>
      <c r="AO232" s="195" t="str">
        <f>AO173</f>
        <v>N NOMBRE DE SU RECETA | pegue esto — FAMILIA| Autor &gt; USTED</v>
      </c>
      <c r="AP232" s="195">
        <f>AP173</f>
        <v>0.6</v>
      </c>
      <c r="AQ232" s="196" t="str">
        <f>AQ173</f>
        <v>kg</v>
      </c>
      <c r="AR232" s="197" t="str">
        <f>AR173</f>
        <v>Receta madre ► Ballotina de pintada</v>
      </c>
      <c r="AS232" s="207"/>
      <c r="AT232" s="212"/>
      <c r="AU232" s="212"/>
      <c r="AV232" s="212"/>
      <c r="AW232" s="212"/>
      <c r="AX232" s="212"/>
      <c r="AY232" s="212"/>
      <c r="AZ232" s="212"/>
      <c r="BA232" s="213"/>
      <c r="BB232" s="1762" t="s">
        <v>924</v>
      </c>
      <c r="BC232" s="1763"/>
      <c r="BD232" s="1279" t="s">
        <v>712</v>
      </c>
      <c r="BE232" s="229"/>
      <c r="BG232" s="677" t="s">
        <v>643</v>
      </c>
      <c r="BH232" s="643" t="s">
        <v>6</v>
      </c>
      <c r="BI232" s="643" t="s">
        <v>7</v>
      </c>
      <c r="BJ232" s="643" t="s">
        <v>8</v>
      </c>
      <c r="BK232" s="643" t="s">
        <v>9</v>
      </c>
      <c r="BL232" s="678" t="s">
        <v>644</v>
      </c>
      <c r="BM232" s="53"/>
      <c r="BO232" s="677" t="s">
        <v>645</v>
      </c>
      <c r="BP232" s="643" t="s">
        <v>6</v>
      </c>
      <c r="BQ232" s="643" t="s">
        <v>7</v>
      </c>
      <c r="BR232" s="643" t="s">
        <v>8</v>
      </c>
      <c r="BS232" s="643" t="s">
        <v>9</v>
      </c>
      <c r="BT232" s="678" t="s">
        <v>644</v>
      </c>
      <c r="BU232" s="53"/>
      <c r="BW232" s="677" t="s">
        <v>646</v>
      </c>
      <c r="BX232" s="643" t="s">
        <v>6</v>
      </c>
      <c r="BY232" s="643" t="s">
        <v>7</v>
      </c>
      <c r="BZ232" s="643" t="s">
        <v>8</v>
      </c>
      <c r="CA232" s="643" t="s">
        <v>9</v>
      </c>
      <c r="CB232" s="678" t="s">
        <v>644</v>
      </c>
      <c r="CC232" s="53"/>
      <c r="CE232" s="3">
        <v>1</v>
      </c>
    </row>
    <row r="233" spans="2:83" ht="21" customHeight="1">
      <c r="B233" s="120" t="str">
        <f t="shared" si="47"/>
        <v>►</v>
      </c>
      <c r="C233" s="195" t="str">
        <f>C173</f>
        <v>N NOM DE VOTRE RECETTE | collez la--FAMILLE| Auteur &gt; VOUS</v>
      </c>
      <c r="D233" s="195">
        <f>D173</f>
        <v>1</v>
      </c>
      <c r="E233" s="196" t="str">
        <f>E173</f>
        <v>coupe</v>
      </c>
      <c r="F233" s="197" t="str">
        <f>F173</f>
        <v>Recette mère ► MILLE-FEUILLE  aux fraises des bois</v>
      </c>
      <c r="G233" s="207"/>
      <c r="H233" s="212"/>
      <c r="I233" s="212"/>
      <c r="J233" s="212"/>
      <c r="K233" s="212"/>
      <c r="L233" s="212"/>
      <c r="M233" s="212"/>
      <c r="N233" s="212"/>
      <c r="O233" s="213"/>
      <c r="P233" s="230">
        <v>1.5</v>
      </c>
      <c r="Q233" s="231" t="str">
        <f>"&lt; Nb de "&amp;R231&amp;" par personne "</f>
        <v xml:space="preserve">&lt; Nb de tranches par personne </v>
      </c>
      <c r="R233" s="232"/>
      <c r="S233" s="838"/>
      <c r="U233" s="120" t="str">
        <f t="shared" si="48"/>
        <v>►</v>
      </c>
      <c r="V233" s="195" t="str">
        <f>V173</f>
        <v>N NAME OF YOUR RECIPE | paste it — FAMILY|  Author &gt; YOU</v>
      </c>
      <c r="W233" s="195">
        <f>W173</f>
        <v>0.6</v>
      </c>
      <c r="X233" s="196" t="str">
        <f>X173</f>
        <v>kg</v>
      </c>
      <c r="Y233" s="197" t="str">
        <f>Y173</f>
        <v>Master recipe ► Guinea fowl ballotine</v>
      </c>
      <c r="Z233" s="207"/>
      <c r="AA233" s="212"/>
      <c r="AB233" s="212"/>
      <c r="AC233" s="212"/>
      <c r="AD233" s="212"/>
      <c r="AE233" s="212"/>
      <c r="AF233" s="212"/>
      <c r="AG233" s="212"/>
      <c r="AH233" s="213"/>
      <c r="AI233" s="230">
        <v>1.5</v>
      </c>
      <c r="AJ233" s="231" t="str">
        <f>"&lt; Nb of "&amp;AK231&amp;" per person "</f>
        <v xml:space="preserve">&lt; Nb of slices per person </v>
      </c>
      <c r="AK233" s="232"/>
      <c r="AL233" s="838"/>
      <c r="AN233" s="120" t="str">
        <f t="shared" si="49"/>
        <v>►</v>
      </c>
      <c r="AO233" s="195" t="str">
        <f>AO173</f>
        <v>N NOMBRE DE SU RECETA | pegue esto — FAMILIA| Autor &gt; USTED</v>
      </c>
      <c r="AP233" s="195">
        <f>AP173</f>
        <v>0.6</v>
      </c>
      <c r="AQ233" s="196" t="str">
        <f>AQ173</f>
        <v>kg</v>
      </c>
      <c r="AR233" s="197" t="str">
        <f>AR173</f>
        <v>Receta madre ► Ballotina de pintada</v>
      </c>
      <c r="AS233" s="207"/>
      <c r="AT233" s="212"/>
      <c r="AU233" s="212"/>
      <c r="AV233" s="212"/>
      <c r="AW233" s="212"/>
      <c r="AX233" s="212"/>
      <c r="AY233" s="212"/>
      <c r="AZ233" s="212"/>
      <c r="BA233" s="213"/>
      <c r="BB233" s="230">
        <v>1.5</v>
      </c>
      <c r="BC233" s="231" t="str">
        <f>"&lt; Nb de "&amp;BD231&amp;" por persona "</f>
        <v xml:space="preserve">&lt; Nb de tajadas por persona </v>
      </c>
      <c r="BD233" s="232"/>
      <c r="BE233" s="838"/>
      <c r="BG233" s="683"/>
      <c r="BH233" s="684" t="s">
        <v>650</v>
      </c>
      <c r="BI233" s="685"/>
      <c r="BJ233" s="685"/>
      <c r="BK233" s="52"/>
      <c r="BL233" s="52"/>
      <c r="BM233" s="53"/>
      <c r="BO233" s="683"/>
      <c r="BP233" s="684" t="s">
        <v>651</v>
      </c>
      <c r="BQ233" s="685"/>
      <c r="BR233" s="685"/>
      <c r="BS233" s="52"/>
      <c r="BT233" s="52"/>
      <c r="BU233" s="53"/>
      <c r="BW233" s="683"/>
      <c r="BX233" s="684" t="s">
        <v>652</v>
      </c>
      <c r="BY233" s="685"/>
      <c r="BZ233" s="685"/>
      <c r="CA233" s="52"/>
      <c r="CB233" s="52"/>
      <c r="CC233" s="53"/>
      <c r="CE233" s="3">
        <v>1</v>
      </c>
    </row>
    <row r="234" spans="2:83" ht="21" customHeight="1">
      <c r="B234" s="120" t="str">
        <f t="shared" si="47"/>
        <v>►</v>
      </c>
      <c r="C234" s="195" t="str">
        <f>C173</f>
        <v>N NOM DE VOTRE RECETTE | collez la--FAMILLE| Auteur &gt; VOUS</v>
      </c>
      <c r="D234" s="195">
        <f>D173</f>
        <v>1</v>
      </c>
      <c r="E234" s="196" t="str">
        <f>E173</f>
        <v>coupe</v>
      </c>
      <c r="F234" s="197" t="str">
        <f>F173</f>
        <v>Recette mère ► MILLE-FEUILLE  aux fraises des bois</v>
      </c>
      <c r="G234" s="207"/>
      <c r="H234" s="212"/>
      <c r="I234" s="212"/>
      <c r="J234" s="212"/>
      <c r="K234" s="212"/>
      <c r="L234" s="212"/>
      <c r="M234" s="212"/>
      <c r="N234" s="212"/>
      <c r="O234" s="213"/>
      <c r="P234" s="234">
        <v>27</v>
      </c>
      <c r="Q234" s="231" t="str">
        <f>"&lt; Nb "&amp;R231&amp;" dans 1 " &amp;P232</f>
        <v>&lt; Nb tranches dans 1 Gastro 1/1</v>
      </c>
      <c r="R234" s="235"/>
      <c r="S234" s="233"/>
      <c r="U234" s="120" t="str">
        <f t="shared" si="48"/>
        <v>►</v>
      </c>
      <c r="V234" s="195" t="str">
        <f>V173</f>
        <v>N NAME OF YOUR RECIPE | paste it — FAMILY|  Author &gt; YOU</v>
      </c>
      <c r="W234" s="195">
        <f>W173</f>
        <v>0.6</v>
      </c>
      <c r="X234" s="196" t="str">
        <f>X173</f>
        <v>kg</v>
      </c>
      <c r="Y234" s="197" t="str">
        <f>Y173</f>
        <v>Master recipe ► Guinea fowl ballotine</v>
      </c>
      <c r="Z234" s="207"/>
      <c r="AA234" s="212"/>
      <c r="AB234" s="212"/>
      <c r="AC234" s="212"/>
      <c r="AD234" s="212"/>
      <c r="AE234" s="212"/>
      <c r="AF234" s="212"/>
      <c r="AG234" s="212"/>
      <c r="AH234" s="213"/>
      <c r="AI234" s="234">
        <v>27</v>
      </c>
      <c r="AJ234" s="231" t="str">
        <f>"&lt; Nb "&amp;AK231&amp;" in 1 " &amp;AI232</f>
        <v>&lt; Nb slices in 1 pack(s)</v>
      </c>
      <c r="AK234" s="235"/>
      <c r="AL234" s="233"/>
      <c r="AN234" s="120" t="str">
        <f t="shared" si="49"/>
        <v>►</v>
      </c>
      <c r="AO234" s="195" t="str">
        <f>AO173</f>
        <v>N NOMBRE DE SU RECETA | pegue esto — FAMILIA| Autor &gt; USTED</v>
      </c>
      <c r="AP234" s="195">
        <f>AP173</f>
        <v>0.6</v>
      </c>
      <c r="AQ234" s="196" t="str">
        <f>AQ173</f>
        <v>kg</v>
      </c>
      <c r="AR234" s="197" t="str">
        <f>AR173</f>
        <v>Receta madre ► Ballotina de pintada</v>
      </c>
      <c r="AS234" s="207"/>
      <c r="AT234" s="212"/>
      <c r="AU234" s="212"/>
      <c r="AV234" s="212"/>
      <c r="AW234" s="212"/>
      <c r="AX234" s="212"/>
      <c r="AY234" s="212"/>
      <c r="AZ234" s="212"/>
      <c r="BA234" s="213"/>
      <c r="BB234" s="234">
        <v>27</v>
      </c>
      <c r="BC234" s="231" t="str">
        <f>"&lt; Nb "&amp;BD231&amp;" dans 1 " &amp;BB232</f>
        <v>&lt; Nb tajadas dans 1 pack(s)</v>
      </c>
      <c r="BD234" s="235"/>
      <c r="BE234" s="233"/>
      <c r="BG234" s="650"/>
      <c r="BH234" s="1834" t="s">
        <v>19</v>
      </c>
      <c r="BI234" s="1835">
        <v>10</v>
      </c>
      <c r="BJ234" s="1833" t="s">
        <v>20</v>
      </c>
      <c r="BK234" s="1834" t="s">
        <v>21</v>
      </c>
      <c r="BL234" s="52"/>
      <c r="BM234" s="53"/>
      <c r="BO234" s="650"/>
      <c r="BP234" s="1834" t="s">
        <v>19</v>
      </c>
      <c r="BQ234" s="1835">
        <v>10</v>
      </c>
      <c r="BR234" s="1833" t="s">
        <v>20</v>
      </c>
      <c r="BS234" s="1834" t="s">
        <v>21</v>
      </c>
      <c r="BT234" s="52"/>
      <c r="BU234" s="53"/>
      <c r="BW234" s="650"/>
      <c r="BX234" s="1834" t="s">
        <v>19</v>
      </c>
      <c r="BY234" s="1835">
        <v>10</v>
      </c>
      <c r="BZ234" s="1833" t="s">
        <v>20</v>
      </c>
      <c r="CA234" s="1834" t="s">
        <v>21</v>
      </c>
      <c r="CB234" s="52"/>
      <c r="CC234" s="53"/>
      <c r="CE234" s="3">
        <v>1</v>
      </c>
    </row>
    <row r="235" spans="2:83" ht="21" customHeight="1">
      <c r="B235" s="120" t="str">
        <f t="shared" si="47"/>
        <v>►</v>
      </c>
      <c r="C235" s="195" t="str">
        <f>C173</f>
        <v>N NOM DE VOTRE RECETTE | collez la--FAMILLE| Auteur &gt; VOUS</v>
      </c>
      <c r="D235" s="195">
        <f>D173</f>
        <v>1</v>
      </c>
      <c r="E235" s="196" t="str">
        <f>E173</f>
        <v>coupe</v>
      </c>
      <c r="F235" s="197" t="str">
        <f>F173</f>
        <v>Recette mère ► MILLE-FEUILLE  aux fraises des bois</v>
      </c>
      <c r="G235" s="207"/>
      <c r="H235" s="212"/>
      <c r="I235" s="212"/>
      <c r="J235" s="212"/>
      <c r="K235" s="212"/>
      <c r="L235" s="212"/>
      <c r="M235" s="212"/>
      <c r="N235" s="212"/>
      <c r="O235" s="213"/>
      <c r="P235" s="1764" t="str">
        <f>IF(OR(P234="",S230=0),"",INT(S230/P234) &amp; " " &amp; P232 &amp; " de " &amp; P234 &amp; " " &amp; R231 &amp; IF(MOD(S230,P234)&gt;0," + 1 " &amp; P232 &amp; " de " &amp; TEXT(MOD(S230,P234),"0.00") &amp; " " &amp; R231,""))</f>
        <v>8 Gastro 1/1 de 27 tranches + 1 Gastro 1/1 de 9.00 tranches</v>
      </c>
      <c r="Q235" s="1765"/>
      <c r="R235" s="1765"/>
      <c r="S235" s="1766"/>
      <c r="U235" s="120" t="str">
        <f t="shared" si="48"/>
        <v>►</v>
      </c>
      <c r="V235" s="195" t="str">
        <f>V173</f>
        <v>N NAME OF YOUR RECIPE | paste it — FAMILY|  Author &gt; YOU</v>
      </c>
      <c r="W235" s="195">
        <f>W173</f>
        <v>0.6</v>
      </c>
      <c r="X235" s="196" t="str">
        <f>X173</f>
        <v>kg</v>
      </c>
      <c r="Y235" s="197" t="str">
        <f>Y173</f>
        <v>Master recipe ► Guinea fowl ballotine</v>
      </c>
      <c r="Z235" s="207"/>
      <c r="AA235" s="212"/>
      <c r="AB235" s="212"/>
      <c r="AC235" s="212"/>
      <c r="AD235" s="212"/>
      <c r="AE235" s="212"/>
      <c r="AF235" s="212"/>
      <c r="AG235" s="212"/>
      <c r="AH235" s="213"/>
      <c r="AI235" s="1764" t="str">
        <f>IF(OR(AI234="",AL230=0),"",INT(AL230/AI234) &amp; " " &amp; AI232 &amp; " de " &amp; AI234 &amp; " " &amp; AK231 &amp; IF(MOD(AL230,AI234)&gt;0," + 1 " &amp; AI232 &amp; " de " &amp; TEXT(MOD(AL230,AI234),"0.00") &amp; " " &amp; AK231,""))</f>
        <v>8 pack(s) de 27 slices + 1 pack(s) de 9.00 slices</v>
      </c>
      <c r="AJ235" s="1765"/>
      <c r="AK235" s="1765"/>
      <c r="AL235" s="1766"/>
      <c r="AN235" s="120" t="str">
        <f t="shared" si="49"/>
        <v>►</v>
      </c>
      <c r="AO235" s="195" t="str">
        <f>AO173</f>
        <v>N NOMBRE DE SU RECETA | pegue esto — FAMILIA| Autor &gt; USTED</v>
      </c>
      <c r="AP235" s="195">
        <f>AP173</f>
        <v>0.6</v>
      </c>
      <c r="AQ235" s="196" t="str">
        <f>AQ173</f>
        <v>kg</v>
      </c>
      <c r="AR235" s="197" t="str">
        <f>AR173</f>
        <v>Receta madre ► Ballotina de pintada</v>
      </c>
      <c r="AS235" s="207"/>
      <c r="AT235" s="212"/>
      <c r="AU235" s="212"/>
      <c r="AV235" s="212"/>
      <c r="AW235" s="212"/>
      <c r="AX235" s="212"/>
      <c r="AY235" s="212"/>
      <c r="AZ235" s="212"/>
      <c r="BA235" s="213"/>
      <c r="BB235" s="1764" t="str">
        <f>IF(OR(BB234="",BE230=0),"",INT(BE230/BB234) &amp; " " &amp; BB232 &amp; " de " &amp; BB234 &amp; " " &amp; BD231 &amp; IF(MOD(BE230,BB234)&gt;0," + 1 " &amp; BB232 &amp; " de " &amp; TEXT(MOD(BE230,BB234),"0.00") &amp; " " &amp; BD231,""))</f>
        <v>8 pack(s) de 27 tajadas + 1 pack(s) de 9.00 tajadas</v>
      </c>
      <c r="BC235" s="1765"/>
      <c r="BD235" s="1765"/>
      <c r="BE235" s="1766"/>
      <c r="BG235" s="650"/>
      <c r="BH235" s="1834"/>
      <c r="BI235" s="1835"/>
      <c r="BJ235" s="1833"/>
      <c r="BK235" s="1834"/>
      <c r="BL235" s="52"/>
      <c r="BM235" s="53"/>
      <c r="BO235" s="650"/>
      <c r="BP235" s="1834"/>
      <c r="BQ235" s="1835"/>
      <c r="BR235" s="1833"/>
      <c r="BS235" s="1834"/>
      <c r="BT235" s="52"/>
      <c r="BU235" s="53"/>
      <c r="BW235" s="650"/>
      <c r="BX235" s="1834"/>
      <c r="BY235" s="1835"/>
      <c r="BZ235" s="1833"/>
      <c r="CA235" s="1834"/>
      <c r="CB235" s="52"/>
      <c r="CC235" s="53"/>
      <c r="CE235" s="3">
        <v>1</v>
      </c>
    </row>
    <row r="236" spans="2:83" ht="21" customHeight="1">
      <c r="B236" s="120" t="str">
        <f t="shared" si="47"/>
        <v>►</v>
      </c>
      <c r="C236" s="195" t="str">
        <f>C173</f>
        <v>N NOM DE VOTRE RECETTE | collez la--FAMILLE| Auteur &gt; VOUS</v>
      </c>
      <c r="D236" s="195">
        <f>D173</f>
        <v>1</v>
      </c>
      <c r="E236" s="196" t="str">
        <f>E173</f>
        <v>coupe</v>
      </c>
      <c r="F236" s="197" t="str">
        <f>F173</f>
        <v>Recette mère ► MILLE-FEUILLE  aux fraises des bois</v>
      </c>
      <c r="G236" s="207"/>
      <c r="H236" s="212"/>
      <c r="I236" s="212"/>
      <c r="J236" s="212"/>
      <c r="K236" s="212"/>
      <c r="L236" s="212"/>
      <c r="M236" s="212"/>
      <c r="N236" s="212"/>
      <c r="O236" s="213"/>
      <c r="P236" s="1767"/>
      <c r="Q236" s="1768"/>
      <c r="R236" s="1768"/>
      <c r="S236" s="1769"/>
      <c r="U236" s="120" t="str">
        <f t="shared" si="48"/>
        <v>►</v>
      </c>
      <c r="V236" s="195" t="str">
        <f>V173</f>
        <v>N NAME OF YOUR RECIPE | paste it — FAMILY|  Author &gt; YOU</v>
      </c>
      <c r="W236" s="195">
        <f>W173</f>
        <v>0.6</v>
      </c>
      <c r="X236" s="196" t="str">
        <f>X173</f>
        <v>kg</v>
      </c>
      <c r="Y236" s="197" t="str">
        <f>Y173</f>
        <v>Master recipe ► Guinea fowl ballotine</v>
      </c>
      <c r="Z236" s="207"/>
      <c r="AA236" s="212"/>
      <c r="AB236" s="212"/>
      <c r="AC236" s="212"/>
      <c r="AD236" s="212"/>
      <c r="AE236" s="212"/>
      <c r="AF236" s="212"/>
      <c r="AG236" s="212"/>
      <c r="AH236" s="213"/>
      <c r="AI236" s="1767"/>
      <c r="AJ236" s="1768"/>
      <c r="AK236" s="1768"/>
      <c r="AL236" s="1769"/>
      <c r="AN236" s="120" t="str">
        <f t="shared" si="49"/>
        <v>►</v>
      </c>
      <c r="AO236" s="195" t="str">
        <f>AO173</f>
        <v>N NOMBRE DE SU RECETA | pegue esto — FAMILIA| Autor &gt; USTED</v>
      </c>
      <c r="AP236" s="195">
        <f>AP173</f>
        <v>0.6</v>
      </c>
      <c r="AQ236" s="196" t="str">
        <f>AQ173</f>
        <v>kg</v>
      </c>
      <c r="AR236" s="197" t="str">
        <f>AR173</f>
        <v>Receta madre ► Ballotina de pintada</v>
      </c>
      <c r="AS236" s="207"/>
      <c r="AT236" s="212"/>
      <c r="AU236" s="212"/>
      <c r="AV236" s="212"/>
      <c r="AW236" s="212"/>
      <c r="AX236" s="212"/>
      <c r="AY236" s="212"/>
      <c r="AZ236" s="212"/>
      <c r="BA236" s="213"/>
      <c r="BB236" s="1767"/>
      <c r="BC236" s="1768"/>
      <c r="BD236" s="1768"/>
      <c r="BE236" s="1769"/>
      <c r="BG236" s="650"/>
      <c r="BH236" s="1834"/>
      <c r="BI236" s="1835"/>
      <c r="BJ236" s="1833"/>
      <c r="BK236" s="1834"/>
      <c r="BL236" s="52"/>
      <c r="BM236" s="53"/>
      <c r="BO236" s="650"/>
      <c r="BP236" s="1834"/>
      <c r="BQ236" s="1835"/>
      <c r="BR236" s="1833"/>
      <c r="BS236" s="1834"/>
      <c r="BT236" s="52"/>
      <c r="BU236" s="53"/>
      <c r="BW236" s="650"/>
      <c r="BX236" s="1834"/>
      <c r="BY236" s="1835"/>
      <c r="BZ236" s="1833"/>
      <c r="CA236" s="1834"/>
      <c r="CB236" s="52"/>
      <c r="CC236" s="53"/>
      <c r="CE236" s="3">
        <v>1</v>
      </c>
    </row>
    <row r="237" spans="2:83" ht="21" customHeight="1">
      <c r="B237" s="120" t="str">
        <f t="shared" si="47"/>
        <v>►</v>
      </c>
      <c r="C237" s="195" t="str">
        <f>C173</f>
        <v>N NOM DE VOTRE RECETTE | collez la--FAMILLE| Auteur &gt; VOUS</v>
      </c>
      <c r="D237" s="195">
        <f>D173</f>
        <v>1</v>
      </c>
      <c r="E237" s="196" t="str">
        <f>E173</f>
        <v>coupe</v>
      </c>
      <c r="F237" s="197" t="str">
        <f>F173</f>
        <v>Recette mère ► MILLE-FEUILLE  aux fraises des bois</v>
      </c>
      <c r="G237" s="207"/>
      <c r="H237" s="212"/>
      <c r="I237" s="212"/>
      <c r="J237" s="212"/>
      <c r="K237" s="212"/>
      <c r="L237" s="212"/>
      <c r="M237" s="212"/>
      <c r="N237" s="212"/>
      <c r="O237" s="213"/>
      <c r="P237" s="242">
        <v>120</v>
      </c>
      <c r="Q237" s="243" t="s">
        <v>207</v>
      </c>
      <c r="R237" s="223"/>
      <c r="S237" s="244">
        <f>(P237*P231)/1000</f>
        <v>18</v>
      </c>
      <c r="U237" s="120" t="str">
        <f t="shared" si="48"/>
        <v>►</v>
      </c>
      <c r="V237" s="195" t="str">
        <f>V173</f>
        <v>N NAME OF YOUR RECIPE | paste it — FAMILY|  Author &gt; YOU</v>
      </c>
      <c r="W237" s="195">
        <f>W173</f>
        <v>0.6</v>
      </c>
      <c r="X237" s="196" t="str">
        <f>X173</f>
        <v>kg</v>
      </c>
      <c r="Y237" s="197" t="str">
        <f>Y173</f>
        <v>Master recipe ► Guinea fowl ballotine</v>
      </c>
      <c r="Z237" s="207"/>
      <c r="AA237" s="212"/>
      <c r="AB237" s="212"/>
      <c r="AC237" s="212"/>
      <c r="AD237" s="212"/>
      <c r="AE237" s="212"/>
      <c r="AF237" s="212"/>
      <c r="AG237" s="212"/>
      <c r="AH237" s="213"/>
      <c r="AI237" s="242">
        <v>120</v>
      </c>
      <c r="AJ237" s="243" t="s">
        <v>927</v>
      </c>
      <c r="AK237" s="223"/>
      <c r="AL237" s="244">
        <f>(AI237*AI231)/1000</f>
        <v>18</v>
      </c>
      <c r="AN237" s="120" t="str">
        <f t="shared" si="49"/>
        <v>►</v>
      </c>
      <c r="AO237" s="195" t="str">
        <f>AO173</f>
        <v>N NOMBRE DE SU RECETA | pegue esto — FAMILIA| Autor &gt; USTED</v>
      </c>
      <c r="AP237" s="195">
        <f>AP173</f>
        <v>0.6</v>
      </c>
      <c r="AQ237" s="196" t="str">
        <f>AQ173</f>
        <v>kg</v>
      </c>
      <c r="AR237" s="197" t="str">
        <f>AR173</f>
        <v>Receta madre ► Ballotina de pintada</v>
      </c>
      <c r="AS237" s="207"/>
      <c r="AT237" s="212"/>
      <c r="AU237" s="212"/>
      <c r="AV237" s="212"/>
      <c r="AW237" s="212"/>
      <c r="AX237" s="212"/>
      <c r="AY237" s="212"/>
      <c r="AZ237" s="212"/>
      <c r="BA237" s="213"/>
      <c r="BB237" s="242">
        <v>120</v>
      </c>
      <c r="BC237" s="243" t="s">
        <v>952</v>
      </c>
      <c r="BD237" s="223"/>
      <c r="BE237" s="244">
        <f>(BB237*BB231)/1000</f>
        <v>18</v>
      </c>
      <c r="BG237" s="650"/>
      <c r="BH237" s="1834"/>
      <c r="BI237" s="1835"/>
      <c r="BJ237" s="1833"/>
      <c r="BK237" s="1834"/>
      <c r="BL237" s="52"/>
      <c r="BM237" s="53"/>
      <c r="BO237" s="650"/>
      <c r="BP237" s="1834"/>
      <c r="BQ237" s="1835"/>
      <c r="BR237" s="1833"/>
      <c r="BS237" s="1834"/>
      <c r="BT237" s="52"/>
      <c r="BU237" s="53"/>
      <c r="BW237" s="650"/>
      <c r="BX237" s="1834"/>
      <c r="BY237" s="1835"/>
      <c r="BZ237" s="1833"/>
      <c r="CA237" s="1834"/>
      <c r="CB237" s="52"/>
      <c r="CC237" s="53"/>
      <c r="CE237" s="3">
        <v>1</v>
      </c>
    </row>
    <row r="238" spans="2:83" ht="21" customHeight="1">
      <c r="B238" s="120" t="str">
        <f t="shared" si="47"/>
        <v>►</v>
      </c>
      <c r="C238" s="195" t="str">
        <f>C173</f>
        <v>N NOM DE VOTRE RECETTE | collez la--FAMILLE| Auteur &gt; VOUS</v>
      </c>
      <c r="D238" s="195">
        <f>D173</f>
        <v>1</v>
      </c>
      <c r="E238" s="196" t="str">
        <f>E173</f>
        <v>coupe</v>
      </c>
      <c r="F238" s="197" t="str">
        <f>F173</f>
        <v>Recette mère ► MILLE-FEUILLE  aux fraises des bois</v>
      </c>
      <c r="G238" s="207"/>
      <c r="H238" s="212"/>
      <c r="I238" s="212"/>
      <c r="J238" s="212"/>
      <c r="K238" s="212"/>
      <c r="L238" s="212"/>
      <c r="M238" s="212"/>
      <c r="N238" s="212"/>
      <c r="O238" s="213"/>
      <c r="P238" s="1285">
        <v>2.7</v>
      </c>
      <c r="Q238" s="249" t="str">
        <f>"poids par "&amp; P232</f>
        <v>poids par Gastro 1/1</v>
      </c>
      <c r="R238" s="223"/>
      <c r="S238" s="229"/>
      <c r="U238" s="120" t="str">
        <f t="shared" si="48"/>
        <v>►</v>
      </c>
      <c r="V238" s="195" t="str">
        <f>V173</f>
        <v>N NAME OF YOUR RECIPE | paste it — FAMILY|  Author &gt; YOU</v>
      </c>
      <c r="W238" s="195">
        <f>W173</f>
        <v>0.6</v>
      </c>
      <c r="X238" s="196" t="str">
        <f>X173</f>
        <v>kg</v>
      </c>
      <c r="Y238" s="197" t="str">
        <f>Y173</f>
        <v>Master recipe ► Guinea fowl ballotine</v>
      </c>
      <c r="Z238" s="207"/>
      <c r="AA238" s="212"/>
      <c r="AB238" s="212"/>
      <c r="AC238" s="212"/>
      <c r="AD238" s="212"/>
      <c r="AE238" s="212"/>
      <c r="AF238" s="212"/>
      <c r="AG238" s="212"/>
      <c r="AH238" s="213"/>
      <c r="AI238" s="1285">
        <v>2.7</v>
      </c>
      <c r="AJ238" s="249" t="str">
        <f>"weight per  "&amp; AI232</f>
        <v>weight per  pack(s)</v>
      </c>
      <c r="AK238" s="223"/>
      <c r="AL238" s="229"/>
      <c r="AN238" s="120" t="str">
        <f t="shared" si="49"/>
        <v>►</v>
      </c>
      <c r="AO238" s="195" t="str">
        <f>AO173</f>
        <v>N NOMBRE DE SU RECETA | pegue esto — FAMILIA| Autor &gt; USTED</v>
      </c>
      <c r="AP238" s="195">
        <f>AP173</f>
        <v>0.6</v>
      </c>
      <c r="AQ238" s="196" t="str">
        <f>AQ173</f>
        <v>kg</v>
      </c>
      <c r="AR238" s="197" t="str">
        <f>AR173</f>
        <v>Receta madre ► Ballotina de pintada</v>
      </c>
      <c r="AS238" s="207"/>
      <c r="AT238" s="212"/>
      <c r="AU238" s="212"/>
      <c r="AV238" s="212"/>
      <c r="AW238" s="212"/>
      <c r="AX238" s="212"/>
      <c r="AY238" s="212"/>
      <c r="AZ238" s="212"/>
      <c r="BA238" s="213"/>
      <c r="BB238" s="1285">
        <v>2.7</v>
      </c>
      <c r="BC238" s="249" t="str">
        <f>"peso por  "&amp; BB232</f>
        <v>peso por  pack(s)</v>
      </c>
      <c r="BD238" s="223"/>
      <c r="BE238" s="229"/>
      <c r="BG238" s="650"/>
      <c r="BH238" s="1834"/>
      <c r="BI238" s="1835"/>
      <c r="BJ238" s="1833"/>
      <c r="BK238" s="1834"/>
      <c r="BL238" s="52"/>
      <c r="BM238" s="53"/>
      <c r="BO238" s="650"/>
      <c r="BP238" s="1834"/>
      <c r="BQ238" s="1835"/>
      <c r="BR238" s="1833"/>
      <c r="BS238" s="1834"/>
      <c r="BT238" s="52"/>
      <c r="BU238" s="53"/>
      <c r="BW238" s="650"/>
      <c r="BX238" s="1834"/>
      <c r="BY238" s="1835"/>
      <c r="BZ238" s="1833"/>
      <c r="CA238" s="1834"/>
      <c r="CB238" s="52"/>
      <c r="CC238" s="53"/>
      <c r="CE238" s="3">
        <v>1</v>
      </c>
    </row>
    <row r="239" spans="2:83" ht="21" customHeight="1">
      <c r="B239" s="120" t="str">
        <f t="shared" si="47"/>
        <v>►</v>
      </c>
      <c r="C239" s="195" t="str">
        <f>C173</f>
        <v>N NOM DE VOTRE RECETTE | collez la--FAMILLE| Auteur &gt; VOUS</v>
      </c>
      <c r="D239" s="195">
        <f>D173</f>
        <v>1</v>
      </c>
      <c r="E239" s="196" t="str">
        <f>E173</f>
        <v>coupe</v>
      </c>
      <c r="F239" s="197" t="str">
        <f>F173</f>
        <v>Recette mère ► MILLE-FEUILLE  aux fraises des bois</v>
      </c>
      <c r="G239" s="207"/>
      <c r="H239" s="212"/>
      <c r="I239" s="212"/>
      <c r="J239" s="212"/>
      <c r="K239" s="212"/>
      <c r="L239" s="212"/>
      <c r="M239" s="212"/>
      <c r="N239" s="212"/>
      <c r="O239" s="213"/>
      <c r="P239" s="1770" t="str">
        <f>IF(OR(S237&lt;=0,P238&lt;=0),"",_xlfn.LET(_xlpm.n,ROUND(S237/P238,9),_xlpm.q,INT(_xlpm.n),_xlpm.r,ROUND(S237-_xlpm.q*P238,9),_xlpm.base,_xlpm.q&amp;" "&amp;P232&amp;" de "&amp;TEXT(P238,"0.000")&amp;" kg",IF(_xlpm.r&lt;=0.000000001,_xlpm.base,_xlpm.base&amp;" + 1 "&amp;P232&amp;" de "&amp;TEXT(_xlpm.r,"0.000")&amp;" kg")))</f>
        <v>6 Gastro 1/1 de 2.700 kg + 1 Gastro 1/1 de 1.800 kg</v>
      </c>
      <c r="Q239" s="1771"/>
      <c r="R239" s="1771"/>
      <c r="S239" s="1772"/>
      <c r="U239" s="120" t="str">
        <f t="shared" si="48"/>
        <v>►</v>
      </c>
      <c r="V239" s="195" t="str">
        <f>V173</f>
        <v>N NAME OF YOUR RECIPE | paste it — FAMILY|  Author &gt; YOU</v>
      </c>
      <c r="W239" s="195">
        <f>W173</f>
        <v>0.6</v>
      </c>
      <c r="X239" s="196" t="str">
        <f>X173</f>
        <v>kg</v>
      </c>
      <c r="Y239" s="197" t="str">
        <f>Y173</f>
        <v>Master recipe ► Guinea fowl ballotine</v>
      </c>
      <c r="Z239" s="207"/>
      <c r="AA239" s="212"/>
      <c r="AB239" s="212"/>
      <c r="AC239" s="212"/>
      <c r="AD239" s="212"/>
      <c r="AE239" s="212"/>
      <c r="AF239" s="212"/>
      <c r="AG239" s="212"/>
      <c r="AH239" s="213"/>
      <c r="AI239" s="1770" t="str">
        <f>IF(OR(AL237&lt;=0,AI238&lt;=0),"",_xlfn.LET(_xlpm.n,ROUND(AL237/AI238,9),_xlpm.q,INT(_xlpm.n),_xlpm.r,ROUND(AL237-_xlpm.q*AI238,9),_xlpm.base,_xlpm.q&amp;" "&amp;AI232&amp;" de "&amp;TEXT(AI238,"0.000")&amp;" kg",IF(_xlpm.r&lt;=0.000000001,_xlpm.base,_xlpm.base&amp;" + 1 "&amp;AI232&amp;" de "&amp;TEXT(_xlpm.r,"0.000")&amp;" kg")))</f>
        <v>6 pack(s) de 2.700 kg + 1 pack(s) de 1.800 kg</v>
      </c>
      <c r="AJ239" s="1771"/>
      <c r="AK239" s="1771"/>
      <c r="AL239" s="1772"/>
      <c r="AN239" s="120" t="str">
        <f t="shared" si="49"/>
        <v>►</v>
      </c>
      <c r="AO239" s="195" t="str">
        <f>AO173</f>
        <v>N NOMBRE DE SU RECETA | pegue esto — FAMILIA| Autor &gt; USTED</v>
      </c>
      <c r="AP239" s="195">
        <f>AP173</f>
        <v>0.6</v>
      </c>
      <c r="AQ239" s="196" t="str">
        <f>AQ173</f>
        <v>kg</v>
      </c>
      <c r="AR239" s="197" t="str">
        <f>AR173</f>
        <v>Receta madre ► Ballotina de pintada</v>
      </c>
      <c r="AS239" s="207"/>
      <c r="AT239" s="212"/>
      <c r="AU239" s="212"/>
      <c r="AV239" s="212"/>
      <c r="AW239" s="212"/>
      <c r="AX239" s="212"/>
      <c r="AY239" s="212"/>
      <c r="AZ239" s="212"/>
      <c r="BA239" s="213"/>
      <c r="BB239" s="1770" t="str">
        <f>IF(OR(BE237&lt;=0,BB238&lt;=0),"",_xlfn.LET(_xlpm.n,ROUND(BE237/BB238,9),_xlpm.q,INT(_xlpm.n),_xlpm.r,ROUND(BE237-_xlpm.q*BB238,9),_xlpm.base,_xlpm.q&amp;" "&amp;BB232&amp;" de "&amp;TEXT(BB238,"0.000")&amp;" kg",IF(_xlpm.r&lt;=0.000000001,_xlpm.base,_xlpm.base&amp;" + 1 "&amp;BB232&amp;" de "&amp;TEXT(_xlpm.r,"0.000")&amp;" kg")))</f>
        <v>6 pack(s) de 2.700 kg + 1 pack(s) de 1.800 kg</v>
      </c>
      <c r="BC239" s="1771"/>
      <c r="BD239" s="1771"/>
      <c r="BE239" s="1772"/>
      <c r="BG239" s="650"/>
      <c r="BH239" s="1834"/>
      <c r="BI239" s="1835"/>
      <c r="BJ239" s="1833"/>
      <c r="BK239" s="1834"/>
      <c r="BL239" s="52"/>
      <c r="BM239" s="53"/>
      <c r="BO239" s="650"/>
      <c r="BP239" s="1834"/>
      <c r="BQ239" s="1835"/>
      <c r="BR239" s="1833"/>
      <c r="BS239" s="1834"/>
      <c r="BT239" s="52"/>
      <c r="BU239" s="53"/>
      <c r="BW239" s="650"/>
      <c r="BX239" s="1834"/>
      <c r="BY239" s="1835"/>
      <c r="BZ239" s="1833"/>
      <c r="CA239" s="1834"/>
      <c r="CB239" s="52"/>
      <c r="CC239" s="53"/>
      <c r="CE239" s="3">
        <v>1</v>
      </c>
    </row>
    <row r="240" spans="2:83" ht="21" customHeight="1">
      <c r="B240" s="120" t="str">
        <f t="shared" si="47"/>
        <v>A</v>
      </c>
      <c r="C240" s="195" t="str">
        <f>C173</f>
        <v>N NOM DE VOTRE RECETTE | collez la--FAMILLE| Auteur &gt; VOUS</v>
      </c>
      <c r="D240" s="195">
        <f>D173</f>
        <v>1</v>
      </c>
      <c r="E240" s="196" t="str">
        <f>E173</f>
        <v>coupe</v>
      </c>
      <c r="F240" s="197" t="str">
        <f>F173</f>
        <v>Recette mère ► MILLE-FEUILLE  aux fraises des bois</v>
      </c>
      <c r="G240" s="207"/>
      <c r="H240" s="1714" t="s">
        <v>175</v>
      </c>
      <c r="I240" s="208"/>
      <c r="J240" s="208"/>
      <c r="K240" s="208"/>
      <c r="L240" s="212"/>
      <c r="M240" s="212"/>
      <c r="N240" s="212"/>
      <c r="O240" s="213"/>
      <c r="P240" s="1773"/>
      <c r="Q240" s="1774"/>
      <c r="R240" s="1774"/>
      <c r="S240" s="1775"/>
      <c r="U240" s="120" t="str">
        <f t="shared" si="48"/>
        <v>A</v>
      </c>
      <c r="V240" s="195" t="str">
        <f>V173</f>
        <v>N NAME OF YOUR RECIPE | paste it — FAMILY|  Author &gt; YOU</v>
      </c>
      <c r="W240" s="195">
        <f>W173</f>
        <v>0.6</v>
      </c>
      <c r="X240" s="196" t="str">
        <f>X173</f>
        <v>kg</v>
      </c>
      <c r="Y240" s="197" t="str">
        <f>Y173</f>
        <v>Master recipe ► Guinea fowl ballotine</v>
      </c>
      <c r="Z240" s="207"/>
      <c r="AA240" s="1714" t="s">
        <v>920</v>
      </c>
      <c r="AB240" s="208"/>
      <c r="AC240" s="208"/>
      <c r="AD240" s="208"/>
      <c r="AE240" s="212"/>
      <c r="AF240" s="212"/>
      <c r="AG240" s="212"/>
      <c r="AH240" s="213"/>
      <c r="AI240" s="1773"/>
      <c r="AJ240" s="1774"/>
      <c r="AK240" s="1774"/>
      <c r="AL240" s="1775"/>
      <c r="AN240" s="120" t="str">
        <f t="shared" si="49"/>
        <v>A</v>
      </c>
      <c r="AO240" s="195" t="str">
        <f>AO173</f>
        <v>N NOMBRE DE SU RECETA | pegue esto — FAMILIA| Autor &gt; USTED</v>
      </c>
      <c r="AP240" s="195">
        <f>AP173</f>
        <v>0.6</v>
      </c>
      <c r="AQ240" s="196" t="str">
        <f>AQ173</f>
        <v>kg</v>
      </c>
      <c r="AR240" s="197" t="str">
        <f>AR173</f>
        <v>Receta madre ► Ballotina de pintada</v>
      </c>
      <c r="AS240" s="207"/>
      <c r="AT240" s="1714" t="s">
        <v>945</v>
      </c>
      <c r="AU240" s="208"/>
      <c r="AV240" s="208"/>
      <c r="AW240" s="208"/>
      <c r="AX240" s="212"/>
      <c r="AY240" s="212"/>
      <c r="AZ240" s="212"/>
      <c r="BA240" s="213"/>
      <c r="BB240" s="1773"/>
      <c r="BC240" s="1774"/>
      <c r="BD240" s="1774"/>
      <c r="BE240" s="1775"/>
      <c r="BG240" s="650"/>
      <c r="BH240" s="1834"/>
      <c r="BI240" s="1835"/>
      <c r="BJ240" s="1833"/>
      <c r="BK240" s="1834"/>
      <c r="BL240" s="52"/>
      <c r="BM240" s="53"/>
      <c r="BO240" s="650"/>
      <c r="BP240" s="1834"/>
      <c r="BQ240" s="1835"/>
      <c r="BR240" s="1833"/>
      <c r="BS240" s="1834"/>
      <c r="BT240" s="52"/>
      <c r="BU240" s="53"/>
      <c r="BW240" s="650"/>
      <c r="BX240" s="1834"/>
      <c r="BY240" s="1835"/>
      <c r="BZ240" s="1833"/>
      <c r="CA240" s="1834"/>
      <c r="CB240" s="52"/>
      <c r="CC240" s="53"/>
      <c r="CE240" s="3">
        <v>1</v>
      </c>
    </row>
    <row r="241" spans="2:83" ht="21" customHeight="1">
      <c r="B241" s="120" t="str">
        <f t="shared" si="47"/>
        <v>►</v>
      </c>
      <c r="C241" s="195" t="str">
        <f>C173</f>
        <v>N NOM DE VOTRE RECETTE | collez la--FAMILLE| Auteur &gt; VOUS</v>
      </c>
      <c r="D241" s="195">
        <f>D173</f>
        <v>1</v>
      </c>
      <c r="E241" s="196" t="str">
        <f>E173</f>
        <v>coupe</v>
      </c>
      <c r="F241" s="197" t="str">
        <f>F173</f>
        <v>Recette mère ► MILLE-FEUILLE  aux fraises des bois</v>
      </c>
      <c r="G241" s="207"/>
      <c r="H241" s="212"/>
      <c r="I241" s="212"/>
      <c r="J241" s="212"/>
      <c r="K241" s="212"/>
      <c r="L241" s="212"/>
      <c r="M241" s="212"/>
      <c r="N241" s="212"/>
      <c r="O241" s="212"/>
      <c r="P241" s="212"/>
      <c r="Q241" s="212"/>
      <c r="R241" s="212"/>
      <c r="S241" s="1352"/>
      <c r="U241" s="120" t="str">
        <f t="shared" si="48"/>
        <v>►</v>
      </c>
      <c r="V241" s="195" t="str">
        <f>V173</f>
        <v>N NAME OF YOUR RECIPE | paste it — FAMILY|  Author &gt; YOU</v>
      </c>
      <c r="W241" s="195">
        <f>W173</f>
        <v>0.6</v>
      </c>
      <c r="X241" s="196" t="str">
        <f>X173</f>
        <v>kg</v>
      </c>
      <c r="Y241" s="197" t="str">
        <f>Y173</f>
        <v>Master recipe ► Guinea fowl ballotine</v>
      </c>
      <c r="Z241" s="207"/>
      <c r="AA241" s="212"/>
      <c r="AB241" s="212"/>
      <c r="AC241" s="212"/>
      <c r="AD241" s="212"/>
      <c r="AE241" s="212"/>
      <c r="AF241" s="212"/>
      <c r="AG241" s="212"/>
      <c r="AH241" s="212"/>
      <c r="AI241" s="212"/>
      <c r="AJ241" s="212"/>
      <c r="AK241" s="212"/>
      <c r="AL241" s="1352"/>
      <c r="AN241" s="120" t="str">
        <f t="shared" si="49"/>
        <v>►</v>
      </c>
      <c r="AO241" s="195" t="str">
        <f>AO173</f>
        <v>N NOMBRE DE SU RECETA | pegue esto — FAMILIA| Autor &gt; USTED</v>
      </c>
      <c r="AP241" s="195">
        <f>AP173</f>
        <v>0.6</v>
      </c>
      <c r="AQ241" s="196" t="str">
        <f>AQ173</f>
        <v>kg</v>
      </c>
      <c r="AR241" s="197" t="str">
        <f>AR173</f>
        <v>Receta madre ► Ballotina de pintada</v>
      </c>
      <c r="AS241" s="207"/>
      <c r="AT241" s="212"/>
      <c r="AU241" s="212"/>
      <c r="AV241" s="212"/>
      <c r="AW241" s="212"/>
      <c r="AX241" s="212"/>
      <c r="AY241" s="212"/>
      <c r="AZ241" s="212"/>
      <c r="BA241" s="212"/>
      <c r="BB241" s="212"/>
      <c r="BC241" s="212"/>
      <c r="BD241" s="212"/>
      <c r="BE241" s="1352"/>
      <c r="BG241" s="650"/>
      <c r="BH241" s="1834"/>
      <c r="BI241" s="689"/>
      <c r="BJ241" s="689"/>
      <c r="BK241" s="1834"/>
      <c r="BL241" s="52"/>
      <c r="BM241" s="53"/>
      <c r="BO241" s="650"/>
      <c r="BP241" s="1834"/>
      <c r="BQ241" s="689"/>
      <c r="BR241" s="689"/>
      <c r="BS241" s="1834"/>
      <c r="BT241" s="52"/>
      <c r="BU241" s="53"/>
      <c r="BW241" s="650"/>
      <c r="BX241" s="1834"/>
      <c r="BY241" s="689"/>
      <c r="BZ241" s="689"/>
      <c r="CA241" s="1834"/>
      <c r="CB241" s="52"/>
      <c r="CC241" s="53"/>
      <c r="CE241" s="3">
        <v>1</v>
      </c>
    </row>
    <row r="242" spans="2:83" ht="21" customHeight="1">
      <c r="B242" s="120" t="str">
        <f t="shared" si="47"/>
        <v>►</v>
      </c>
      <c r="C242" s="195" t="str">
        <f>C173</f>
        <v>N NOM DE VOTRE RECETTE | collez la--FAMILLE| Auteur &gt; VOUS</v>
      </c>
      <c r="D242" s="195">
        <f>D173</f>
        <v>1</v>
      </c>
      <c r="E242" s="196" t="str">
        <f>E173</f>
        <v>coupe</v>
      </c>
      <c r="F242" s="197" t="str">
        <f>F173</f>
        <v>Recette mère ► MILLE-FEUILLE  aux fraises des bois</v>
      </c>
      <c r="G242" s="207"/>
      <c r="H242" s="212"/>
      <c r="I242" s="212"/>
      <c r="J242" s="212"/>
      <c r="K242" s="212"/>
      <c r="L242" s="212"/>
      <c r="M242" s="212"/>
      <c r="N242" s="212"/>
      <c r="O242" s="212"/>
      <c r="P242" s="212"/>
      <c r="Q242" s="212"/>
      <c r="R242" s="212"/>
      <c r="S242" s="1352"/>
      <c r="U242" s="120" t="str">
        <f t="shared" si="48"/>
        <v>►</v>
      </c>
      <c r="V242" s="195" t="str">
        <f>V173</f>
        <v>N NAME OF YOUR RECIPE | paste it — FAMILY|  Author &gt; YOU</v>
      </c>
      <c r="W242" s="195">
        <f>W173</f>
        <v>0.6</v>
      </c>
      <c r="X242" s="196" t="str">
        <f>X173</f>
        <v>kg</v>
      </c>
      <c r="Y242" s="197" t="str">
        <f>Y173</f>
        <v>Master recipe ► Guinea fowl ballotine</v>
      </c>
      <c r="Z242" s="207"/>
      <c r="AA242" s="212"/>
      <c r="AB242" s="212"/>
      <c r="AC242" s="212"/>
      <c r="AD242" s="212"/>
      <c r="AE242" s="212"/>
      <c r="AF242" s="212"/>
      <c r="AG242" s="212"/>
      <c r="AH242" s="212"/>
      <c r="AI242" s="212"/>
      <c r="AJ242" s="212"/>
      <c r="AK242" s="212"/>
      <c r="AL242" s="1352"/>
      <c r="AN242" s="120" t="str">
        <f t="shared" si="49"/>
        <v>►</v>
      </c>
      <c r="AO242" s="195" t="str">
        <f>AO173</f>
        <v>N NOMBRE DE SU RECETA | pegue esto — FAMILIA| Autor &gt; USTED</v>
      </c>
      <c r="AP242" s="195">
        <f>AP173</f>
        <v>0.6</v>
      </c>
      <c r="AQ242" s="196" t="str">
        <f>AQ173</f>
        <v>kg</v>
      </c>
      <c r="AR242" s="197" t="str">
        <f>AR173</f>
        <v>Receta madre ► Ballotina de pintada</v>
      </c>
      <c r="AS242" s="207"/>
      <c r="AT242" s="212"/>
      <c r="AU242" s="212"/>
      <c r="AV242" s="212"/>
      <c r="AW242" s="212"/>
      <c r="AX242" s="212"/>
      <c r="AY242" s="212"/>
      <c r="AZ242" s="212"/>
      <c r="BA242" s="212"/>
      <c r="BB242" s="212"/>
      <c r="BC242" s="212"/>
      <c r="BD242" s="212"/>
      <c r="BE242" s="1352"/>
      <c r="BG242" s="1356" t="s">
        <v>841</v>
      </c>
      <c r="BH242" s="2135" t="s">
        <v>3427</v>
      </c>
      <c r="BI242" s="2133"/>
      <c r="BJ242" s="2133"/>
      <c r="BK242" s="2134" t="s">
        <v>3384</v>
      </c>
      <c r="BL242" s="2133"/>
      <c r="BM242" s="53"/>
      <c r="BO242" s="1356"/>
      <c r="BP242" s="52"/>
      <c r="BQ242" s="52"/>
      <c r="BR242" s="52"/>
      <c r="BS242" s="52"/>
      <c r="BT242" s="52"/>
      <c r="BU242" s="53"/>
      <c r="BW242" s="1356" t="s">
        <v>843</v>
      </c>
      <c r="BX242" s="52"/>
      <c r="BY242" s="52"/>
      <c r="BZ242" s="52"/>
      <c r="CA242" s="52"/>
      <c r="CB242" s="52"/>
      <c r="CC242" s="53"/>
      <c r="CE242" s="3">
        <v>1</v>
      </c>
    </row>
    <row r="243" spans="2:83" ht="21" customHeight="1">
      <c r="B243" s="120" t="str">
        <f t="shared" si="47"/>
        <v>►</v>
      </c>
      <c r="C243" s="195" t="str">
        <f>C173</f>
        <v>N NOM DE VOTRE RECETTE | collez la--FAMILLE| Auteur &gt; VOUS</v>
      </c>
      <c r="D243" s="195">
        <f>D173</f>
        <v>1</v>
      </c>
      <c r="E243" s="196" t="str">
        <f>E173</f>
        <v>coupe</v>
      </c>
      <c r="F243" s="197" t="str">
        <f>F173</f>
        <v>Recette mère ► MILLE-FEUILLE  aux fraises des bois</v>
      </c>
      <c r="G243" s="207"/>
      <c r="H243" s="212"/>
      <c r="I243" s="212"/>
      <c r="J243" s="212"/>
      <c r="K243" s="212"/>
      <c r="L243" s="212"/>
      <c r="M243" s="212"/>
      <c r="N243" s="212"/>
      <c r="O243" s="212"/>
      <c r="P243" s="212"/>
      <c r="Q243" s="212"/>
      <c r="R243" s="212"/>
      <c r="S243" s="1352"/>
      <c r="U243" s="120" t="str">
        <f t="shared" si="48"/>
        <v>►</v>
      </c>
      <c r="V243" s="195" t="str">
        <f>V173</f>
        <v>N NAME OF YOUR RECIPE | paste it — FAMILY|  Author &gt; YOU</v>
      </c>
      <c r="W243" s="195">
        <f>W173</f>
        <v>0.6</v>
      </c>
      <c r="X243" s="196" t="str">
        <f>X173</f>
        <v>kg</v>
      </c>
      <c r="Y243" s="197" t="str">
        <f>Y173</f>
        <v>Master recipe ► Guinea fowl ballotine</v>
      </c>
      <c r="Z243" s="207"/>
      <c r="AA243" s="212"/>
      <c r="AB243" s="212"/>
      <c r="AC243" s="212"/>
      <c r="AD243" s="212"/>
      <c r="AE243" s="212"/>
      <c r="AF243" s="212"/>
      <c r="AG243" s="212"/>
      <c r="AH243" s="212"/>
      <c r="AI243" s="212"/>
      <c r="AJ243" s="212"/>
      <c r="AK243" s="212"/>
      <c r="AL243" s="1352"/>
      <c r="AN243" s="120" t="str">
        <f t="shared" si="49"/>
        <v>►</v>
      </c>
      <c r="AO243" s="195" t="str">
        <f>AO173</f>
        <v>N NOMBRE DE SU RECETA | pegue esto — FAMILIA| Autor &gt; USTED</v>
      </c>
      <c r="AP243" s="195">
        <f>AP173</f>
        <v>0.6</v>
      </c>
      <c r="AQ243" s="196" t="str">
        <f>AQ173</f>
        <v>kg</v>
      </c>
      <c r="AR243" s="197" t="str">
        <f>AR173</f>
        <v>Receta madre ► Ballotina de pintada</v>
      </c>
      <c r="AS243" s="207"/>
      <c r="AT243" s="212"/>
      <c r="AU243" s="212"/>
      <c r="AV243" s="212"/>
      <c r="AW243" s="212"/>
      <c r="AX243" s="212"/>
      <c r="AY243" s="212"/>
      <c r="AZ243" s="212"/>
      <c r="BA243" s="212"/>
      <c r="BB243" s="212"/>
      <c r="BC243" s="212"/>
      <c r="BD243" s="212"/>
      <c r="BE243" s="1352"/>
      <c r="BG243" s="1357" t="s">
        <v>2065</v>
      </c>
      <c r="BH243" s="52"/>
      <c r="BI243" s="52"/>
      <c r="BJ243" s="52"/>
      <c r="BK243" s="52"/>
      <c r="BL243" s="52"/>
      <c r="BM243" s="53"/>
      <c r="BO243" s="1357" t="s">
        <v>2067</v>
      </c>
      <c r="BP243" s="52"/>
      <c r="BQ243" s="52"/>
      <c r="BR243" s="52"/>
      <c r="BS243" s="52"/>
      <c r="BT243" s="52"/>
      <c r="BU243" s="53"/>
      <c r="BW243" s="1357" t="s">
        <v>2069</v>
      </c>
      <c r="BX243" s="52"/>
      <c r="BY243" s="52"/>
      <c r="BZ243" s="52"/>
      <c r="CA243" s="52"/>
      <c r="CB243" s="52"/>
      <c r="CC243" s="53"/>
      <c r="CE243" s="3">
        <v>1</v>
      </c>
    </row>
    <row r="244" spans="2:83" ht="21" customHeight="1">
      <c r="B244" s="120" t="str">
        <f t="shared" si="47"/>
        <v>►</v>
      </c>
      <c r="C244" s="195" t="str">
        <f>C173</f>
        <v>N NOM DE VOTRE RECETTE | collez la--FAMILLE| Auteur &gt; VOUS</v>
      </c>
      <c r="D244" s="195">
        <f>D173</f>
        <v>1</v>
      </c>
      <c r="E244" s="196" t="str">
        <f>E173</f>
        <v>coupe</v>
      </c>
      <c r="F244" s="197" t="str">
        <f>F173</f>
        <v>Recette mère ► MILLE-FEUILLE  aux fraises des bois</v>
      </c>
      <c r="G244" s="207"/>
      <c r="H244" s="212"/>
      <c r="I244" s="212"/>
      <c r="J244" s="212"/>
      <c r="K244" s="212"/>
      <c r="L244" s="212"/>
      <c r="M244" s="212"/>
      <c r="N244" s="212"/>
      <c r="O244" s="212"/>
      <c r="P244" s="212"/>
      <c r="Q244" s="212"/>
      <c r="R244" s="212"/>
      <c r="S244" s="1352"/>
      <c r="U244" s="120" t="str">
        <f t="shared" si="48"/>
        <v>►</v>
      </c>
      <c r="V244" s="195" t="str">
        <f>V173</f>
        <v>N NAME OF YOUR RECIPE | paste it — FAMILY|  Author &gt; YOU</v>
      </c>
      <c r="W244" s="195">
        <f>W173</f>
        <v>0.6</v>
      </c>
      <c r="X244" s="196" t="str">
        <f>X173</f>
        <v>kg</v>
      </c>
      <c r="Y244" s="197" t="str">
        <f>Y173</f>
        <v>Master recipe ► Guinea fowl ballotine</v>
      </c>
      <c r="Z244" s="207"/>
      <c r="AA244" s="212"/>
      <c r="AB244" s="212"/>
      <c r="AC244" s="212"/>
      <c r="AD244" s="212"/>
      <c r="AE244" s="212"/>
      <c r="AF244" s="212"/>
      <c r="AG244" s="212"/>
      <c r="AH244" s="212"/>
      <c r="AI244" s="212"/>
      <c r="AJ244" s="212"/>
      <c r="AK244" s="212"/>
      <c r="AL244" s="1352"/>
      <c r="AN244" s="120" t="str">
        <f t="shared" si="49"/>
        <v>►</v>
      </c>
      <c r="AO244" s="195" t="str">
        <f>AO173</f>
        <v>N NOMBRE DE SU RECETA | pegue esto — FAMILIA| Autor &gt; USTED</v>
      </c>
      <c r="AP244" s="195">
        <f>AP173</f>
        <v>0.6</v>
      </c>
      <c r="AQ244" s="196" t="str">
        <f>AQ173</f>
        <v>kg</v>
      </c>
      <c r="AR244" s="197" t="str">
        <f>AR173</f>
        <v>Receta madre ► Ballotina de pintada</v>
      </c>
      <c r="AS244" s="207"/>
      <c r="AT244" s="212"/>
      <c r="AU244" s="212"/>
      <c r="AV244" s="212"/>
      <c r="AW244" s="212"/>
      <c r="AX244" s="212"/>
      <c r="AY244" s="212"/>
      <c r="AZ244" s="212"/>
      <c r="BA244" s="212"/>
      <c r="BB244" s="212"/>
      <c r="BC244" s="212"/>
      <c r="BD244" s="212"/>
      <c r="BE244" s="1352"/>
      <c r="BG244" s="1829" t="s">
        <v>2077</v>
      </c>
      <c r="BH244" s="1830"/>
      <c r="BI244" s="1830"/>
      <c r="BJ244" s="1830"/>
      <c r="BK244" s="1830"/>
      <c r="BL244" s="1830"/>
      <c r="BM244" s="1831"/>
      <c r="BO244" s="1829" t="s">
        <v>2068</v>
      </c>
      <c r="BP244" s="1830"/>
      <c r="BQ244" s="1830"/>
      <c r="BR244" s="1830"/>
      <c r="BS244" s="1830"/>
      <c r="BT244" s="1830"/>
      <c r="BU244" s="1831"/>
      <c r="BW244" s="1829" t="s">
        <v>2070</v>
      </c>
      <c r="BX244" s="1830"/>
      <c r="BY244" s="1830"/>
      <c r="BZ244" s="1830"/>
      <c r="CA244" s="1830"/>
      <c r="CB244" s="1830"/>
      <c r="CC244" s="1831"/>
      <c r="CE244" s="3">
        <v>1</v>
      </c>
    </row>
    <row r="245" spans="2:83" ht="21" customHeight="1">
      <c r="B245" s="120" t="str">
        <f t="shared" si="47"/>
        <v>►</v>
      </c>
      <c r="C245" s="195" t="str">
        <f>C173</f>
        <v>N NOM DE VOTRE RECETTE | collez la--FAMILLE| Auteur &gt; VOUS</v>
      </c>
      <c r="D245" s="195">
        <f>D173</f>
        <v>1</v>
      </c>
      <c r="E245" s="196" t="str">
        <f>E173</f>
        <v>coupe</v>
      </c>
      <c r="F245" s="197" t="str">
        <f>F173</f>
        <v>Recette mère ► MILLE-FEUILLE  aux fraises des bois</v>
      </c>
      <c r="G245" s="207"/>
      <c r="H245" s="212"/>
      <c r="I245" s="212"/>
      <c r="J245" s="212"/>
      <c r="K245" s="212"/>
      <c r="L245" s="212"/>
      <c r="M245" s="212"/>
      <c r="N245" s="212"/>
      <c r="O245" s="212"/>
      <c r="P245" s="212"/>
      <c r="Q245" s="212"/>
      <c r="R245" s="212"/>
      <c r="S245" s="1352"/>
      <c r="U245" s="120" t="str">
        <f t="shared" si="48"/>
        <v>►</v>
      </c>
      <c r="V245" s="195" t="str">
        <f>V173</f>
        <v>N NAME OF YOUR RECIPE | paste it — FAMILY|  Author &gt; YOU</v>
      </c>
      <c r="W245" s="195">
        <f>W173</f>
        <v>0.6</v>
      </c>
      <c r="X245" s="196" t="str">
        <f>X173</f>
        <v>kg</v>
      </c>
      <c r="Y245" s="197" t="str">
        <f>Y173</f>
        <v>Master recipe ► Guinea fowl ballotine</v>
      </c>
      <c r="Z245" s="207"/>
      <c r="AA245" s="212"/>
      <c r="AB245" s="212"/>
      <c r="AC245" s="212"/>
      <c r="AD245" s="212"/>
      <c r="AE245" s="212"/>
      <c r="AF245" s="212"/>
      <c r="AG245" s="212"/>
      <c r="AH245" s="212"/>
      <c r="AI245" s="212"/>
      <c r="AJ245" s="212"/>
      <c r="AK245" s="212"/>
      <c r="AL245" s="1352"/>
      <c r="AN245" s="120" t="str">
        <f t="shared" si="49"/>
        <v>►</v>
      </c>
      <c r="AO245" s="195" t="str">
        <f>AO173</f>
        <v>N NOMBRE DE SU RECETA | pegue esto — FAMILIA| Autor &gt; USTED</v>
      </c>
      <c r="AP245" s="195">
        <f>AP173</f>
        <v>0.6</v>
      </c>
      <c r="AQ245" s="196" t="str">
        <f>AQ173</f>
        <v>kg</v>
      </c>
      <c r="AR245" s="197" t="str">
        <f>AR173</f>
        <v>Receta madre ► Ballotina de pintada</v>
      </c>
      <c r="AS245" s="207"/>
      <c r="AT245" s="212"/>
      <c r="AU245" s="212"/>
      <c r="AV245" s="212"/>
      <c r="AW245" s="212"/>
      <c r="AX245" s="212"/>
      <c r="AY245" s="212"/>
      <c r="AZ245" s="212"/>
      <c r="BA245" s="212"/>
      <c r="BB245" s="212"/>
      <c r="BC245" s="212"/>
      <c r="BD245" s="212"/>
      <c r="BE245" s="1352"/>
      <c r="BG245" s="1829"/>
      <c r="BH245" s="1830"/>
      <c r="BI245" s="1830"/>
      <c r="BJ245" s="1830"/>
      <c r="BK245" s="1830"/>
      <c r="BL245" s="1830"/>
      <c r="BM245" s="1831"/>
      <c r="BO245" s="1829"/>
      <c r="BP245" s="1830"/>
      <c r="BQ245" s="1830"/>
      <c r="BR245" s="1830"/>
      <c r="BS245" s="1830"/>
      <c r="BT245" s="1830"/>
      <c r="BU245" s="1831"/>
      <c r="BW245" s="1829"/>
      <c r="BX245" s="1830"/>
      <c r="BY245" s="1830"/>
      <c r="BZ245" s="1830"/>
      <c r="CA245" s="1830"/>
      <c r="CB245" s="1830"/>
      <c r="CC245" s="1831"/>
      <c r="CE245" s="3">
        <v>1</v>
      </c>
    </row>
    <row r="246" spans="2:83" ht="21" customHeight="1">
      <c r="B246" s="120" t="str">
        <f t="shared" si="47"/>
        <v>►</v>
      </c>
      <c r="C246" s="195" t="str">
        <f>C173</f>
        <v>N NOM DE VOTRE RECETTE | collez la--FAMILLE| Auteur &gt; VOUS</v>
      </c>
      <c r="D246" s="195">
        <f>D173</f>
        <v>1</v>
      </c>
      <c r="E246" s="196" t="str">
        <f>E173</f>
        <v>coupe</v>
      </c>
      <c r="F246" s="197" t="str">
        <f>F173</f>
        <v>Recette mère ► MILLE-FEUILLE  aux fraises des bois</v>
      </c>
      <c r="G246" s="207"/>
      <c r="H246" s="212"/>
      <c r="I246" s="212"/>
      <c r="J246" s="212"/>
      <c r="K246" s="212"/>
      <c r="L246" s="212"/>
      <c r="M246" s="212"/>
      <c r="N246" s="212"/>
      <c r="O246" s="212"/>
      <c r="P246" s="212"/>
      <c r="Q246" s="212"/>
      <c r="R246" s="212"/>
      <c r="S246" s="1352"/>
      <c r="U246" s="120" t="str">
        <f t="shared" si="48"/>
        <v>►</v>
      </c>
      <c r="V246" s="195" t="str">
        <f>V173</f>
        <v>N NAME OF YOUR RECIPE | paste it — FAMILY|  Author &gt; YOU</v>
      </c>
      <c r="W246" s="195">
        <f>W173</f>
        <v>0.6</v>
      </c>
      <c r="X246" s="196" t="str">
        <f>X173</f>
        <v>kg</v>
      </c>
      <c r="Y246" s="197" t="str">
        <f>Y173</f>
        <v>Master recipe ► Guinea fowl ballotine</v>
      </c>
      <c r="Z246" s="207"/>
      <c r="AA246" s="212"/>
      <c r="AB246" s="212"/>
      <c r="AC246" s="212"/>
      <c r="AD246" s="212"/>
      <c r="AE246" s="212"/>
      <c r="AF246" s="212"/>
      <c r="AG246" s="212"/>
      <c r="AH246" s="212"/>
      <c r="AI246" s="212"/>
      <c r="AJ246" s="212"/>
      <c r="AK246" s="212"/>
      <c r="AL246" s="1352"/>
      <c r="AN246" s="120" t="str">
        <f t="shared" si="49"/>
        <v>►</v>
      </c>
      <c r="AO246" s="195" t="str">
        <f>AO173</f>
        <v>N NOMBRE DE SU RECETA | pegue esto — FAMILIA| Autor &gt; USTED</v>
      </c>
      <c r="AP246" s="195">
        <f>AP173</f>
        <v>0.6</v>
      </c>
      <c r="AQ246" s="196" t="str">
        <f>AQ173</f>
        <v>kg</v>
      </c>
      <c r="AR246" s="197" t="str">
        <f>AR173</f>
        <v>Receta madre ► Ballotina de pintada</v>
      </c>
      <c r="AS246" s="207"/>
      <c r="AT246" s="212"/>
      <c r="AU246" s="212"/>
      <c r="AV246" s="212"/>
      <c r="AW246" s="212"/>
      <c r="AX246" s="212"/>
      <c r="AY246" s="212"/>
      <c r="AZ246" s="212"/>
      <c r="BA246" s="212"/>
      <c r="BB246" s="212"/>
      <c r="BC246" s="212"/>
      <c r="BD246" s="212"/>
      <c r="BE246" s="1352"/>
      <c r="BG246" s="1357" t="s">
        <v>2078</v>
      </c>
      <c r="BH246" s="52"/>
      <c r="BI246" s="52"/>
      <c r="BJ246" s="52"/>
      <c r="BK246" s="52"/>
      <c r="BL246" s="52"/>
      <c r="BM246" s="53"/>
      <c r="BO246" s="1357" t="s">
        <v>2078</v>
      </c>
      <c r="BP246" s="52"/>
      <c r="BQ246" s="52"/>
      <c r="BR246" s="52"/>
      <c r="BS246" s="52"/>
      <c r="BT246" s="52"/>
      <c r="BU246" s="53"/>
      <c r="BW246" s="1357" t="s">
        <v>2078</v>
      </c>
      <c r="BX246" s="52"/>
      <c r="BY246" s="52"/>
      <c r="BZ246" s="52"/>
      <c r="CA246" s="52"/>
      <c r="CB246" s="52"/>
      <c r="CC246" s="53"/>
      <c r="CE246" s="3">
        <v>1</v>
      </c>
    </row>
    <row r="247" spans="2:83" ht="21" customHeight="1">
      <c r="B247" s="120" t="str">
        <f t="shared" si="47"/>
        <v>►</v>
      </c>
      <c r="C247" s="195" t="str">
        <f>C173</f>
        <v>N NOM DE VOTRE RECETTE | collez la--FAMILLE| Auteur &gt; VOUS</v>
      </c>
      <c r="D247" s="195">
        <f>D173</f>
        <v>1</v>
      </c>
      <c r="E247" s="196" t="str">
        <f>E173</f>
        <v>coupe</v>
      </c>
      <c r="F247" s="197" t="str">
        <f>F173</f>
        <v>Recette mère ► MILLE-FEUILLE  aux fraises des bois</v>
      </c>
      <c r="G247" s="207"/>
      <c r="H247" s="212"/>
      <c r="I247" s="212"/>
      <c r="J247" s="212"/>
      <c r="K247" s="212"/>
      <c r="L247" s="212"/>
      <c r="M247" s="212"/>
      <c r="N247" s="212"/>
      <c r="O247" s="212"/>
      <c r="P247" s="212"/>
      <c r="Q247" s="212"/>
      <c r="R247" s="212"/>
      <c r="S247" s="1352"/>
      <c r="U247" s="120" t="str">
        <f t="shared" si="48"/>
        <v>►</v>
      </c>
      <c r="V247" s="195" t="str">
        <f>V173</f>
        <v>N NAME OF YOUR RECIPE | paste it — FAMILY|  Author &gt; YOU</v>
      </c>
      <c r="W247" s="195">
        <f>W173</f>
        <v>0.6</v>
      </c>
      <c r="X247" s="196" t="str">
        <f>X173</f>
        <v>kg</v>
      </c>
      <c r="Y247" s="197" t="str">
        <f>Y173</f>
        <v>Master recipe ► Guinea fowl ballotine</v>
      </c>
      <c r="Z247" s="207"/>
      <c r="AA247" s="212"/>
      <c r="AB247" s="212"/>
      <c r="AC247" s="212"/>
      <c r="AD247" s="212"/>
      <c r="AE247" s="212"/>
      <c r="AF247" s="212"/>
      <c r="AG247" s="212"/>
      <c r="AH247" s="212"/>
      <c r="AI247" s="212"/>
      <c r="AJ247" s="212"/>
      <c r="AK247" s="212"/>
      <c r="AL247" s="1352"/>
      <c r="AN247" s="120" t="str">
        <f t="shared" si="49"/>
        <v>►</v>
      </c>
      <c r="AO247" s="195" t="str">
        <f>AO173</f>
        <v>N NOMBRE DE SU RECETA | pegue esto — FAMILIA| Autor &gt; USTED</v>
      </c>
      <c r="AP247" s="195">
        <f>AP173</f>
        <v>0.6</v>
      </c>
      <c r="AQ247" s="196" t="str">
        <f>AQ173</f>
        <v>kg</v>
      </c>
      <c r="AR247" s="197" t="str">
        <f>AR173</f>
        <v>Receta madre ► Ballotina de pintada</v>
      </c>
      <c r="AS247" s="207"/>
      <c r="AT247" s="212"/>
      <c r="AU247" s="212"/>
      <c r="AV247" s="212"/>
      <c r="AW247" s="212"/>
      <c r="AX247" s="212"/>
      <c r="AY247" s="212"/>
      <c r="AZ247" s="212"/>
      <c r="BA247" s="212"/>
      <c r="BB247" s="212"/>
      <c r="BC247" s="212"/>
      <c r="BD247" s="212"/>
      <c r="BE247" s="1352"/>
      <c r="BG247" s="1357" t="s">
        <v>2079</v>
      </c>
      <c r="BH247" s="52"/>
      <c r="BI247" s="52"/>
      <c r="BJ247" s="52"/>
      <c r="BK247" s="52"/>
      <c r="BL247" s="52"/>
      <c r="BM247" s="53"/>
      <c r="BO247" s="1357" t="s">
        <v>2079</v>
      </c>
      <c r="BP247" s="52"/>
      <c r="BQ247" s="52"/>
      <c r="BR247" s="52"/>
      <c r="BS247" s="52"/>
      <c r="BT247" s="52"/>
      <c r="BU247" s="53"/>
      <c r="BW247" s="1357" t="s">
        <v>2079</v>
      </c>
      <c r="BX247" s="52"/>
      <c r="BY247" s="52"/>
      <c r="BZ247" s="52"/>
      <c r="CA247" s="52"/>
      <c r="CB247" s="52"/>
      <c r="CC247" s="53"/>
      <c r="CE247" s="3">
        <v>1</v>
      </c>
    </row>
    <row r="248" spans="2:83" ht="21" customHeight="1">
      <c r="B248" s="120" t="str">
        <f t="shared" si="47"/>
        <v>►</v>
      </c>
      <c r="C248" s="195" t="str">
        <f>C173</f>
        <v>N NOM DE VOTRE RECETTE | collez la--FAMILLE| Auteur &gt; VOUS</v>
      </c>
      <c r="D248" s="195">
        <f>D173</f>
        <v>1</v>
      </c>
      <c r="E248" s="196" t="str">
        <f>E173</f>
        <v>coupe</v>
      </c>
      <c r="F248" s="197" t="str">
        <f>F173</f>
        <v>Recette mère ► MILLE-FEUILLE  aux fraises des bois</v>
      </c>
      <c r="G248" s="207"/>
      <c r="H248" s="212"/>
      <c r="I248" s="212"/>
      <c r="J248" s="212"/>
      <c r="K248" s="212"/>
      <c r="L248" s="212"/>
      <c r="M248" s="212"/>
      <c r="N248" s="212"/>
      <c r="O248" s="212"/>
      <c r="P248" s="212"/>
      <c r="Q248" s="212"/>
      <c r="R248" s="212"/>
      <c r="S248" s="1352"/>
      <c r="U248" s="120" t="str">
        <f t="shared" si="48"/>
        <v>►</v>
      </c>
      <c r="V248" s="195" t="str">
        <f>V173</f>
        <v>N NAME OF YOUR RECIPE | paste it — FAMILY|  Author &gt; YOU</v>
      </c>
      <c r="W248" s="195">
        <f>W173</f>
        <v>0.6</v>
      </c>
      <c r="X248" s="196" t="str">
        <f>X173</f>
        <v>kg</v>
      </c>
      <c r="Y248" s="197" t="str">
        <f>Y173</f>
        <v>Master recipe ► Guinea fowl ballotine</v>
      </c>
      <c r="Z248" s="207"/>
      <c r="AA248" s="212"/>
      <c r="AB248" s="212"/>
      <c r="AC248" s="212"/>
      <c r="AD248" s="212"/>
      <c r="AE248" s="212"/>
      <c r="AF248" s="212"/>
      <c r="AG248" s="212"/>
      <c r="AH248" s="212"/>
      <c r="AI248" s="212"/>
      <c r="AJ248" s="212"/>
      <c r="AK248" s="212"/>
      <c r="AL248" s="1352"/>
      <c r="AN248" s="120" t="str">
        <f t="shared" si="49"/>
        <v>►</v>
      </c>
      <c r="AO248" s="195" t="str">
        <f>AO173</f>
        <v>N NOMBRE DE SU RECETA | pegue esto — FAMILIA| Autor &gt; USTED</v>
      </c>
      <c r="AP248" s="195">
        <f>AP173</f>
        <v>0.6</v>
      </c>
      <c r="AQ248" s="196" t="str">
        <f>AQ173</f>
        <v>kg</v>
      </c>
      <c r="AR248" s="197" t="str">
        <f>AR173</f>
        <v>Receta madre ► Ballotina de pintada</v>
      </c>
      <c r="AS248" s="207"/>
      <c r="AT248" s="212"/>
      <c r="AU248" s="212"/>
      <c r="AV248" s="212"/>
      <c r="AW248" s="212"/>
      <c r="AX248" s="212"/>
      <c r="AY248" s="212"/>
      <c r="AZ248" s="212"/>
      <c r="BA248" s="212"/>
      <c r="BB248" s="212"/>
      <c r="BC248" s="212"/>
      <c r="BD248" s="212"/>
      <c r="BE248" s="1352"/>
      <c r="BG248" s="1357" t="s">
        <v>2080</v>
      </c>
      <c r="BH248" s="690"/>
      <c r="BI248" s="52"/>
      <c r="BJ248" s="52"/>
      <c r="BK248" s="52"/>
      <c r="BL248" s="52"/>
      <c r="BM248" s="53"/>
      <c r="BO248" s="1357" t="s">
        <v>2080</v>
      </c>
      <c r="BP248" s="690"/>
      <c r="BQ248" s="52"/>
      <c r="BR248" s="52"/>
      <c r="BS248" s="52"/>
      <c r="BT248" s="52"/>
      <c r="BU248" s="53"/>
      <c r="BW248" s="1357" t="s">
        <v>2080</v>
      </c>
      <c r="BX248" s="690"/>
      <c r="BY248" s="52"/>
      <c r="BZ248" s="52"/>
      <c r="CA248" s="52"/>
      <c r="CB248" s="52"/>
      <c r="CC248" s="53"/>
      <c r="CE248" s="3">
        <v>1</v>
      </c>
    </row>
    <row r="249" spans="2:83" ht="21" customHeight="1">
      <c r="B249" s="120" t="str">
        <f t="shared" si="47"/>
        <v>►</v>
      </c>
      <c r="C249" s="195" t="str">
        <f>C173</f>
        <v>N NOM DE VOTRE RECETTE | collez la--FAMILLE| Auteur &gt; VOUS</v>
      </c>
      <c r="D249" s="195">
        <f>D173</f>
        <v>1</v>
      </c>
      <c r="E249" s="196" t="str">
        <f>E173</f>
        <v>coupe</v>
      </c>
      <c r="F249" s="197" t="str">
        <f>F173</f>
        <v>Recette mère ► MILLE-FEUILLE  aux fraises des bois</v>
      </c>
      <c r="G249" s="207"/>
      <c r="H249" s="212"/>
      <c r="I249" s="212"/>
      <c r="J249" s="212"/>
      <c r="K249" s="212"/>
      <c r="L249" s="212"/>
      <c r="M249" s="212"/>
      <c r="N249" s="212"/>
      <c r="O249" s="212"/>
      <c r="P249" s="212"/>
      <c r="Q249" s="212"/>
      <c r="R249" s="212"/>
      <c r="S249" s="1352"/>
      <c r="U249" s="120" t="str">
        <f t="shared" si="48"/>
        <v>►</v>
      </c>
      <c r="V249" s="195" t="str">
        <f>V173</f>
        <v>N NAME OF YOUR RECIPE | paste it — FAMILY|  Author &gt; YOU</v>
      </c>
      <c r="W249" s="195">
        <f>W173</f>
        <v>0.6</v>
      </c>
      <c r="X249" s="196" t="str">
        <f>X173</f>
        <v>kg</v>
      </c>
      <c r="Y249" s="197" t="str">
        <f>Y173</f>
        <v>Master recipe ► Guinea fowl ballotine</v>
      </c>
      <c r="Z249" s="207"/>
      <c r="AA249" s="212"/>
      <c r="AB249" s="212"/>
      <c r="AC249" s="212"/>
      <c r="AD249" s="212"/>
      <c r="AE249" s="212"/>
      <c r="AF249" s="212"/>
      <c r="AG249" s="212"/>
      <c r="AH249" s="212"/>
      <c r="AI249" s="212"/>
      <c r="AJ249" s="212"/>
      <c r="AK249" s="212"/>
      <c r="AL249" s="1352"/>
      <c r="AN249" s="120" t="str">
        <f t="shared" si="49"/>
        <v>►</v>
      </c>
      <c r="AO249" s="195" t="str">
        <f>AO173</f>
        <v>N NOMBRE DE SU RECETA | pegue esto — FAMILIA| Autor &gt; USTED</v>
      </c>
      <c r="AP249" s="195">
        <f>AP173</f>
        <v>0.6</v>
      </c>
      <c r="AQ249" s="196" t="str">
        <f>AQ173</f>
        <v>kg</v>
      </c>
      <c r="AR249" s="197" t="str">
        <f>AR173</f>
        <v>Receta madre ► Ballotina de pintada</v>
      </c>
      <c r="AS249" s="207"/>
      <c r="AT249" s="212"/>
      <c r="AU249" s="212"/>
      <c r="AV249" s="212"/>
      <c r="AW249" s="212"/>
      <c r="AX249" s="212"/>
      <c r="AY249" s="212"/>
      <c r="AZ249" s="212"/>
      <c r="BA249" s="212"/>
      <c r="BB249" s="212"/>
      <c r="BC249" s="212"/>
      <c r="BD249" s="212"/>
      <c r="BE249" s="1352"/>
      <c r="BG249" s="691" t="s">
        <v>9</v>
      </c>
      <c r="BH249" s="692"/>
      <c r="BI249" s="693"/>
      <c r="BJ249" s="694"/>
      <c r="BK249" s="694"/>
      <c r="BL249" s="695"/>
      <c r="BM249" s="696"/>
      <c r="BO249" s="691" t="s">
        <v>9</v>
      </c>
      <c r="BP249" s="692"/>
      <c r="BQ249" s="693"/>
      <c r="BR249" s="694"/>
      <c r="BS249" s="694"/>
      <c r="BT249" s="695"/>
      <c r="BU249" s="696"/>
      <c r="BW249" s="691" t="s">
        <v>9</v>
      </c>
      <c r="BX249" s="692"/>
      <c r="BY249" s="693"/>
      <c r="BZ249" s="694"/>
      <c r="CA249" s="694"/>
      <c r="CB249" s="695"/>
      <c r="CC249" s="696"/>
      <c r="CE249" s="3">
        <v>1</v>
      </c>
    </row>
    <row r="250" spans="2:83" ht="21" customHeight="1">
      <c r="B250" s="120" t="str">
        <f t="shared" si="47"/>
        <v>►</v>
      </c>
      <c r="C250" s="195" t="str">
        <f>C173</f>
        <v>N NOM DE VOTRE RECETTE | collez la--FAMILLE| Auteur &gt; VOUS</v>
      </c>
      <c r="D250" s="195">
        <f>D173</f>
        <v>1</v>
      </c>
      <c r="E250" s="196" t="str">
        <f>E173</f>
        <v>coupe</v>
      </c>
      <c r="F250" s="197" t="str">
        <f>F173</f>
        <v>Recette mère ► MILLE-FEUILLE  aux fraises des bois</v>
      </c>
      <c r="G250" s="207"/>
      <c r="H250" s="212"/>
      <c r="I250" s="212"/>
      <c r="J250" s="212"/>
      <c r="K250" s="212"/>
      <c r="L250" s="212"/>
      <c r="M250" s="212"/>
      <c r="N250" s="212"/>
      <c r="O250" s="212"/>
      <c r="P250" s="212"/>
      <c r="Q250" s="212"/>
      <c r="R250" s="212"/>
      <c r="S250" s="1352"/>
      <c r="U250" s="120" t="str">
        <f t="shared" si="48"/>
        <v>►</v>
      </c>
      <c r="V250" s="195" t="str">
        <f>V173</f>
        <v>N NAME OF YOUR RECIPE | paste it — FAMILY|  Author &gt; YOU</v>
      </c>
      <c r="W250" s="195">
        <f>W173</f>
        <v>0.6</v>
      </c>
      <c r="X250" s="196" t="str">
        <f>X173</f>
        <v>kg</v>
      </c>
      <c r="Y250" s="197" t="str">
        <f>Y173</f>
        <v>Master recipe ► Guinea fowl ballotine</v>
      </c>
      <c r="Z250" s="207"/>
      <c r="AA250" s="212"/>
      <c r="AB250" s="212"/>
      <c r="AC250" s="212"/>
      <c r="AD250" s="212"/>
      <c r="AE250" s="212"/>
      <c r="AF250" s="212"/>
      <c r="AG250" s="212"/>
      <c r="AH250" s="212"/>
      <c r="AI250" s="212"/>
      <c r="AJ250" s="212"/>
      <c r="AK250" s="212"/>
      <c r="AL250" s="1352"/>
      <c r="AN250" s="120" t="str">
        <f t="shared" si="49"/>
        <v>►</v>
      </c>
      <c r="AO250" s="195" t="str">
        <f>AO173</f>
        <v>N NOMBRE DE SU RECETA | pegue esto — FAMILIA| Autor &gt; USTED</v>
      </c>
      <c r="AP250" s="195">
        <f>AP173</f>
        <v>0.6</v>
      </c>
      <c r="AQ250" s="196" t="str">
        <f>AQ173</f>
        <v>kg</v>
      </c>
      <c r="AR250" s="197" t="str">
        <f>AR173</f>
        <v>Receta madre ► Ballotina de pintada</v>
      </c>
      <c r="AS250" s="207"/>
      <c r="AT250" s="212"/>
      <c r="AU250" s="212"/>
      <c r="AV250" s="212"/>
      <c r="AW250" s="212"/>
      <c r="AX250" s="212"/>
      <c r="AY250" s="212"/>
      <c r="AZ250" s="212"/>
      <c r="BA250" s="212"/>
      <c r="BB250" s="212"/>
      <c r="BC250" s="212"/>
      <c r="BD250" s="212"/>
      <c r="BE250" s="1352"/>
      <c r="BG250" s="697" t="s">
        <v>174</v>
      </c>
      <c r="BH250" s="199" t="s">
        <v>175</v>
      </c>
      <c r="BI250" s="200"/>
      <c r="BJ250" s="200"/>
      <c r="BK250" s="200"/>
      <c r="BL250" s="200"/>
      <c r="BM250" s="698"/>
      <c r="BO250" s="697" t="s">
        <v>174</v>
      </c>
      <c r="BP250" s="199" t="s">
        <v>665</v>
      </c>
      <c r="BQ250" s="200"/>
      <c r="BR250" s="200"/>
      <c r="BS250" s="200"/>
      <c r="BT250" s="200"/>
      <c r="BU250" s="698"/>
      <c r="BW250" s="697" t="s">
        <v>174</v>
      </c>
      <c r="BX250" s="199" t="s">
        <v>666</v>
      </c>
      <c r="BY250" s="200"/>
      <c r="BZ250" s="200"/>
      <c r="CA250" s="200"/>
      <c r="CB250" s="200"/>
      <c r="CC250" s="698"/>
      <c r="CE250" s="3">
        <v>1</v>
      </c>
    </row>
    <row r="251" spans="2:83" ht="21" customHeight="1">
      <c r="B251" s="120" t="str">
        <f t="shared" si="47"/>
        <v>►</v>
      </c>
      <c r="C251" s="195" t="str">
        <f>C173</f>
        <v>N NOM DE VOTRE RECETTE | collez la--FAMILLE| Auteur &gt; VOUS</v>
      </c>
      <c r="D251" s="195">
        <f>D173</f>
        <v>1</v>
      </c>
      <c r="E251" s="196" t="str">
        <f>E173</f>
        <v>coupe</v>
      </c>
      <c r="F251" s="197" t="str">
        <f>F173</f>
        <v>Recette mère ► MILLE-FEUILLE  aux fraises des bois</v>
      </c>
      <c r="G251" s="207"/>
      <c r="H251" s="212"/>
      <c r="I251" s="212"/>
      <c r="J251" s="212"/>
      <c r="K251" s="212"/>
      <c r="L251" s="212"/>
      <c r="M251" s="212"/>
      <c r="N251" s="212"/>
      <c r="O251" s="212"/>
      <c r="P251" s="212"/>
      <c r="Q251" s="212"/>
      <c r="R251" s="212"/>
      <c r="S251" s="1352"/>
      <c r="U251" s="120" t="str">
        <f t="shared" si="48"/>
        <v>►</v>
      </c>
      <c r="V251" s="195" t="str">
        <f>V173</f>
        <v>N NAME OF YOUR RECIPE | paste it — FAMILY|  Author &gt; YOU</v>
      </c>
      <c r="W251" s="195">
        <f>W173</f>
        <v>0.6</v>
      </c>
      <c r="X251" s="196" t="str">
        <f>X173</f>
        <v>kg</v>
      </c>
      <c r="Y251" s="197" t="str">
        <f>Y173</f>
        <v>Master recipe ► Guinea fowl ballotine</v>
      </c>
      <c r="Z251" s="207"/>
      <c r="AA251" s="212"/>
      <c r="AB251" s="212"/>
      <c r="AC251" s="212"/>
      <c r="AD251" s="212"/>
      <c r="AE251" s="212"/>
      <c r="AF251" s="212"/>
      <c r="AG251" s="212"/>
      <c r="AH251" s="212"/>
      <c r="AI251" s="212"/>
      <c r="AJ251" s="212"/>
      <c r="AK251" s="212"/>
      <c r="AL251" s="1352"/>
      <c r="AN251" s="120" t="str">
        <f t="shared" si="49"/>
        <v>►</v>
      </c>
      <c r="AO251" s="195" t="str">
        <f>AO173</f>
        <v>N NOMBRE DE SU RECETA | pegue esto — FAMILIA| Autor &gt; USTED</v>
      </c>
      <c r="AP251" s="195">
        <f>AP173</f>
        <v>0.6</v>
      </c>
      <c r="AQ251" s="196" t="str">
        <f>AQ173</f>
        <v>kg</v>
      </c>
      <c r="AR251" s="197" t="str">
        <f>AR173</f>
        <v>Receta madre ► Ballotina de pintada</v>
      </c>
      <c r="AS251" s="207"/>
      <c r="AT251" s="212"/>
      <c r="AU251" s="212"/>
      <c r="AV251" s="212"/>
      <c r="AW251" s="212"/>
      <c r="AX251" s="212"/>
      <c r="AY251" s="212"/>
      <c r="AZ251" s="212"/>
      <c r="BA251" s="212"/>
      <c r="BB251" s="212"/>
      <c r="BC251" s="212"/>
      <c r="BD251" s="212"/>
      <c r="BE251" s="1352"/>
      <c r="BG251" s="699"/>
      <c r="BH251" s="208"/>
      <c r="BI251" s="208"/>
      <c r="BJ251" s="208"/>
      <c r="BK251" s="208"/>
      <c r="BL251" s="208"/>
      <c r="BM251" s="700"/>
      <c r="BO251" s="699"/>
      <c r="BP251" s="208"/>
      <c r="BQ251" s="208"/>
      <c r="BR251" s="208"/>
      <c r="BS251" s="208"/>
      <c r="BT251" s="208"/>
      <c r="BU251" s="700"/>
      <c r="BW251" s="699"/>
      <c r="BX251" s="208"/>
      <c r="BY251" s="208"/>
      <c r="BZ251" s="208"/>
      <c r="CA251" s="208"/>
      <c r="CB251" s="208"/>
      <c r="CC251" s="700"/>
      <c r="CE251" s="3">
        <v>1</v>
      </c>
    </row>
    <row r="252" spans="2:83" ht="21" customHeight="1">
      <c r="B252" s="120" t="str">
        <f t="shared" si="47"/>
        <v>►</v>
      </c>
      <c r="C252" s="195" t="str">
        <f>C173</f>
        <v>N NOM DE VOTRE RECETTE | collez la--FAMILLE| Auteur &gt; VOUS</v>
      </c>
      <c r="D252" s="195">
        <f>D173</f>
        <v>1</v>
      </c>
      <c r="E252" s="196" t="str">
        <f>E173</f>
        <v>coupe</v>
      </c>
      <c r="F252" s="197" t="str">
        <f>F173</f>
        <v>Recette mère ► MILLE-FEUILLE  aux fraises des bois</v>
      </c>
      <c r="G252" s="207"/>
      <c r="H252" s="212"/>
      <c r="I252" s="212"/>
      <c r="J252" s="212"/>
      <c r="K252" s="212"/>
      <c r="L252" s="212"/>
      <c r="M252" s="212"/>
      <c r="N252" s="212"/>
      <c r="O252" s="212"/>
      <c r="P252" s="212"/>
      <c r="Q252" s="212"/>
      <c r="R252" s="212"/>
      <c r="S252" s="1352"/>
      <c r="U252" s="120" t="str">
        <f t="shared" si="48"/>
        <v>►</v>
      </c>
      <c r="V252" s="195" t="str">
        <f>V173</f>
        <v>N NAME OF YOUR RECIPE | paste it — FAMILY|  Author &gt; YOU</v>
      </c>
      <c r="W252" s="195">
        <f>W173</f>
        <v>0.6</v>
      </c>
      <c r="X252" s="196" t="str">
        <f>X173</f>
        <v>kg</v>
      </c>
      <c r="Y252" s="197" t="str">
        <f>Y173</f>
        <v>Master recipe ► Guinea fowl ballotine</v>
      </c>
      <c r="Z252" s="207"/>
      <c r="AA252" s="212"/>
      <c r="AB252" s="212"/>
      <c r="AC252" s="212"/>
      <c r="AD252" s="212"/>
      <c r="AE252" s="212"/>
      <c r="AF252" s="212"/>
      <c r="AG252" s="212"/>
      <c r="AH252" s="212"/>
      <c r="AI252" s="212"/>
      <c r="AJ252" s="212"/>
      <c r="AK252" s="212"/>
      <c r="AL252" s="1352"/>
      <c r="AN252" s="120" t="str">
        <f t="shared" si="49"/>
        <v>►</v>
      </c>
      <c r="AO252" s="195" t="str">
        <f>AO173</f>
        <v>N NOMBRE DE SU RECETA | pegue esto — FAMILIA| Autor &gt; USTED</v>
      </c>
      <c r="AP252" s="195">
        <f>AP173</f>
        <v>0.6</v>
      </c>
      <c r="AQ252" s="196" t="str">
        <f>AQ173</f>
        <v>kg</v>
      </c>
      <c r="AR252" s="197" t="str">
        <f>AR173</f>
        <v>Receta madre ► Ballotina de pintada</v>
      </c>
      <c r="AS252" s="207"/>
      <c r="AT252" s="212"/>
      <c r="AU252" s="212"/>
      <c r="AV252" s="212"/>
      <c r="AW252" s="212"/>
      <c r="AX252" s="212"/>
      <c r="AY252" s="212"/>
      <c r="AZ252" s="212"/>
      <c r="BA252" s="212"/>
      <c r="BB252" s="212"/>
      <c r="BC252" s="212"/>
      <c r="BD252" s="212"/>
      <c r="BE252" s="1352"/>
      <c r="BG252" s="701" t="s">
        <v>181</v>
      </c>
      <c r="BH252" s="212"/>
      <c r="BI252" s="212"/>
      <c r="BJ252" s="212"/>
      <c r="BK252" s="212"/>
      <c r="BL252" s="212"/>
      <c r="BM252" s="702"/>
      <c r="BO252" s="701" t="s">
        <v>667</v>
      </c>
      <c r="BP252" s="212"/>
      <c r="BQ252" s="212"/>
      <c r="BR252" s="212"/>
      <c r="BS252" s="212"/>
      <c r="BT252" s="212"/>
      <c r="BU252" s="702"/>
      <c r="BW252" s="701" t="s">
        <v>668</v>
      </c>
      <c r="BX252" s="212"/>
      <c r="BY252" s="212"/>
      <c r="BZ252" s="212"/>
      <c r="CA252" s="212"/>
      <c r="CB252" s="212"/>
      <c r="CC252" s="702"/>
      <c r="CE252" s="3">
        <v>1</v>
      </c>
    </row>
    <row r="253" spans="2:83" ht="21" customHeight="1">
      <c r="B253" s="120" t="str">
        <f t="shared" si="47"/>
        <v>►</v>
      </c>
      <c r="C253" s="195" t="str">
        <f>C173</f>
        <v>N NOM DE VOTRE RECETTE | collez la--FAMILLE| Auteur &gt; VOUS</v>
      </c>
      <c r="D253" s="195">
        <f>D173</f>
        <v>1</v>
      </c>
      <c r="E253" s="196" t="str">
        <f>E173</f>
        <v>coupe</v>
      </c>
      <c r="F253" s="197" t="str">
        <f>F173</f>
        <v>Recette mère ► MILLE-FEUILLE  aux fraises des bois</v>
      </c>
      <c r="G253" s="207"/>
      <c r="H253" s="212"/>
      <c r="I253" s="212"/>
      <c r="J253" s="212"/>
      <c r="K253" s="212"/>
      <c r="L253" s="212"/>
      <c r="M253" s="212"/>
      <c r="N253" s="212"/>
      <c r="O253" s="212"/>
      <c r="P253" s="212"/>
      <c r="Q253" s="212"/>
      <c r="R253" s="212"/>
      <c r="S253" s="1352"/>
      <c r="U253" s="120" t="str">
        <f t="shared" si="48"/>
        <v>►</v>
      </c>
      <c r="V253" s="195" t="str">
        <f>V173</f>
        <v>N NAME OF YOUR RECIPE | paste it — FAMILY|  Author &gt; YOU</v>
      </c>
      <c r="W253" s="195">
        <f>W173</f>
        <v>0.6</v>
      </c>
      <c r="X253" s="196" t="str">
        <f>X173</f>
        <v>kg</v>
      </c>
      <c r="Y253" s="197" t="str">
        <f>Y173</f>
        <v>Master recipe ► Guinea fowl ballotine</v>
      </c>
      <c r="Z253" s="207"/>
      <c r="AA253" s="212"/>
      <c r="AB253" s="212"/>
      <c r="AC253" s="212"/>
      <c r="AD253" s="212"/>
      <c r="AE253" s="212"/>
      <c r="AF253" s="212"/>
      <c r="AG253" s="212"/>
      <c r="AH253" s="212"/>
      <c r="AI253" s="212"/>
      <c r="AJ253" s="212"/>
      <c r="AK253" s="212"/>
      <c r="AL253" s="1352"/>
      <c r="AN253" s="120" t="str">
        <f t="shared" si="49"/>
        <v>►</v>
      </c>
      <c r="AO253" s="195" t="str">
        <f>AO173</f>
        <v>N NOMBRE DE SU RECETA | pegue esto — FAMILIA| Autor &gt; USTED</v>
      </c>
      <c r="AP253" s="195">
        <f>AP173</f>
        <v>0.6</v>
      </c>
      <c r="AQ253" s="196" t="str">
        <f>AQ173</f>
        <v>kg</v>
      </c>
      <c r="AR253" s="197" t="str">
        <f>AR173</f>
        <v>Receta madre ► Ballotina de pintada</v>
      </c>
      <c r="AS253" s="207"/>
      <c r="AT253" s="212"/>
      <c r="AU253" s="212"/>
      <c r="AV253" s="212"/>
      <c r="AW253" s="212"/>
      <c r="AX253" s="212"/>
      <c r="AY253" s="212"/>
      <c r="AZ253" s="212"/>
      <c r="BA253" s="212"/>
      <c r="BB253" s="212"/>
      <c r="BC253" s="212"/>
      <c r="BD253" s="212"/>
      <c r="BE253" s="1352"/>
      <c r="BG253" s="701" t="s">
        <v>189</v>
      </c>
      <c r="BH253" s="212"/>
      <c r="BI253" s="212"/>
      <c r="BJ253" s="212"/>
      <c r="BK253" s="212"/>
      <c r="BL253" s="212"/>
      <c r="BM253" s="702"/>
      <c r="BO253" s="701" t="s">
        <v>669</v>
      </c>
      <c r="BP253" s="212"/>
      <c r="BQ253" s="212"/>
      <c r="BR253" s="212"/>
      <c r="BS253" s="212"/>
      <c r="BT253" s="212"/>
      <c r="BU253" s="702"/>
      <c r="BW253" s="701" t="s">
        <v>670</v>
      </c>
      <c r="BX253" s="212"/>
      <c r="BY253" s="212"/>
      <c r="BZ253" s="212"/>
      <c r="CA253" s="212"/>
      <c r="CB253" s="212"/>
      <c r="CC253" s="702"/>
      <c r="CE253" s="3">
        <v>1</v>
      </c>
    </row>
    <row r="254" spans="2:83" ht="21" customHeight="1" thickBot="1">
      <c r="B254" s="120" t="str">
        <f t="shared" si="47"/>
        <v>►</v>
      </c>
      <c r="C254" s="195" t="str">
        <f>C173</f>
        <v>N NOM DE VOTRE RECETTE | collez la--FAMILLE| Auteur &gt; VOUS</v>
      </c>
      <c r="D254" s="195">
        <f>D173</f>
        <v>1</v>
      </c>
      <c r="E254" s="196" t="str">
        <f>E173</f>
        <v>coupe</v>
      </c>
      <c r="F254" s="197" t="str">
        <f>F173</f>
        <v>Recette mère ► MILLE-FEUILLE  aux fraises des bois</v>
      </c>
      <c r="G254" s="207"/>
      <c r="H254" s="212"/>
      <c r="I254" s="212"/>
      <c r="J254" s="212"/>
      <c r="K254" s="212"/>
      <c r="L254" s="212"/>
      <c r="M254" s="212"/>
      <c r="N254" s="212"/>
      <c r="O254" s="212"/>
      <c r="P254" s="212"/>
      <c r="Q254" s="212"/>
      <c r="R254" s="212"/>
      <c r="S254" s="1352"/>
      <c r="U254" s="120" t="str">
        <f t="shared" si="48"/>
        <v>A</v>
      </c>
      <c r="V254" s="195" t="str">
        <f>V173</f>
        <v>N NAME OF YOUR RECIPE | paste it — FAMILY|  Author &gt; YOU</v>
      </c>
      <c r="W254" s="195">
        <f>W173</f>
        <v>0.6</v>
      </c>
      <c r="X254" s="196" t="str">
        <f>X173</f>
        <v>kg</v>
      </c>
      <c r="Y254" s="197" t="str">
        <f>Y173</f>
        <v>Master recipe ► Guinea fowl ballotine</v>
      </c>
      <c r="Z254" s="207"/>
      <c r="AA254" s="212"/>
      <c r="AB254" s="1080" t="s">
        <v>1378</v>
      </c>
      <c r="AC254" s="267" t="s">
        <v>217</v>
      </c>
      <c r="AD254" s="212" t="s">
        <v>1442</v>
      </c>
      <c r="AE254" s="212"/>
      <c r="AF254" s="212"/>
      <c r="AG254" s="212"/>
      <c r="AH254" s="212"/>
      <c r="AI254" s="212"/>
      <c r="AJ254" s="212"/>
      <c r="AK254" s="212"/>
      <c r="AL254" s="1352"/>
      <c r="AN254" s="120" t="str">
        <f t="shared" si="49"/>
        <v>A</v>
      </c>
      <c r="AO254" s="195" t="str">
        <f>AO173</f>
        <v>N NOMBRE DE SU RECETA | pegue esto — FAMILIA| Autor &gt; USTED</v>
      </c>
      <c r="AP254" s="195">
        <f>AP173</f>
        <v>0.6</v>
      </c>
      <c r="AQ254" s="196" t="str">
        <f>AQ173</f>
        <v>kg</v>
      </c>
      <c r="AR254" s="197" t="str">
        <f>AR173</f>
        <v>Receta madre ► Ballotina de pintada</v>
      </c>
      <c r="AS254" s="207"/>
      <c r="AT254" s="212"/>
      <c r="AU254" s="1080" t="s">
        <v>1443</v>
      </c>
      <c r="AV254" s="267" t="s">
        <v>217</v>
      </c>
      <c r="AW254" s="212" t="s">
        <v>1444</v>
      </c>
      <c r="AX254" s="212"/>
      <c r="AY254" s="212"/>
      <c r="AZ254" s="212"/>
      <c r="BA254" s="212"/>
      <c r="BB254" s="212"/>
      <c r="BC254" s="212"/>
      <c r="BD254" s="212"/>
      <c r="BE254" s="1352"/>
      <c r="BG254" s="703" t="s">
        <v>205</v>
      </c>
      <c r="BH254" s="212"/>
      <c r="BI254" s="212"/>
      <c r="BJ254" s="212"/>
      <c r="BK254" s="212"/>
      <c r="BL254" s="212"/>
      <c r="BM254" s="704"/>
      <c r="BO254" s="703" t="s">
        <v>672</v>
      </c>
      <c r="BP254" s="212"/>
      <c r="BQ254" s="212"/>
      <c r="BR254" s="212"/>
      <c r="BS254" s="212"/>
      <c r="BT254" s="212"/>
      <c r="BU254" s="704"/>
      <c r="BW254" s="703" t="s">
        <v>673</v>
      </c>
      <c r="BX254" s="212"/>
      <c r="BY254" s="212"/>
      <c r="BZ254" s="212"/>
      <c r="CA254" s="212"/>
      <c r="CB254" s="212"/>
      <c r="CC254" s="704"/>
      <c r="CE254" s="3">
        <v>1</v>
      </c>
    </row>
    <row r="255" spans="2:83" ht="21" customHeight="1">
      <c r="B255" s="120" t="str">
        <f t="shared" si="47"/>
        <v>►</v>
      </c>
      <c r="C255" s="195" t="str">
        <f>C173</f>
        <v>N NOM DE VOTRE RECETTE | collez la--FAMILLE| Auteur &gt; VOUS</v>
      </c>
      <c r="D255" s="195">
        <f>D173</f>
        <v>1</v>
      </c>
      <c r="E255" s="196" t="str">
        <f>E173</f>
        <v>coupe</v>
      </c>
      <c r="F255" s="197" t="str">
        <f>F173</f>
        <v>Recette mère ► MILLE-FEUILLE  aux fraises des bois</v>
      </c>
      <c r="G255" s="207"/>
      <c r="H255" s="212"/>
      <c r="I255" s="212"/>
      <c r="J255" s="212"/>
      <c r="K255" s="212"/>
      <c r="L255" s="212"/>
      <c r="M255" s="212"/>
      <c r="N255" s="212"/>
      <c r="O255" s="212"/>
      <c r="P255" s="212"/>
      <c r="Q255" s="212"/>
      <c r="R255" s="212"/>
      <c r="S255" s="1352"/>
      <c r="U255" s="120" t="str">
        <f t="shared" si="48"/>
        <v>►</v>
      </c>
      <c r="V255" s="195" t="str">
        <f>V173</f>
        <v>N NAME OF YOUR RECIPE | paste it — FAMILY|  Author &gt; YOU</v>
      </c>
      <c r="W255" s="195">
        <f>W173</f>
        <v>0.6</v>
      </c>
      <c r="X255" s="196" t="str">
        <f>X173</f>
        <v>kg</v>
      </c>
      <c r="Y255" s="197" t="str">
        <f>Y173</f>
        <v>Master recipe ► Guinea fowl ballotine</v>
      </c>
      <c r="Z255" s="207"/>
      <c r="AA255" s="212"/>
      <c r="AB255" s="212"/>
      <c r="AC255" s="212"/>
      <c r="AD255" s="212"/>
      <c r="AE255" s="212"/>
      <c r="AF255" s="212"/>
      <c r="AG255" s="212"/>
      <c r="AH255" s="212"/>
      <c r="AI255" s="212"/>
      <c r="AJ255" s="212"/>
      <c r="AK255" s="212"/>
      <c r="AL255" s="1352"/>
      <c r="AN255" s="120" t="str">
        <f t="shared" si="49"/>
        <v>►</v>
      </c>
      <c r="AO255" s="195" t="str">
        <f>AO173</f>
        <v>N NOMBRE DE SU RECETA | pegue esto — FAMILIA| Autor &gt; USTED</v>
      </c>
      <c r="AP255" s="195">
        <f>AP173</f>
        <v>0.6</v>
      </c>
      <c r="AQ255" s="196" t="str">
        <f>AQ173</f>
        <v>kg</v>
      </c>
      <c r="AR255" s="197" t="str">
        <f>AR173</f>
        <v>Receta madre ► Ballotina de pintada</v>
      </c>
      <c r="AS255" s="207"/>
      <c r="AT255" s="212"/>
      <c r="AU255" s="212"/>
      <c r="AV255" s="212"/>
      <c r="AW255" s="212"/>
      <c r="AX255" s="212"/>
      <c r="AY255" s="212"/>
      <c r="AZ255" s="212"/>
      <c r="BA255" s="212"/>
      <c r="BB255" s="212"/>
      <c r="BC255" s="212"/>
      <c r="BD255" s="212"/>
      <c r="BE255" s="1352"/>
      <c r="BG255" s="703"/>
      <c r="BH255" s="212"/>
      <c r="BI255" s="212"/>
      <c r="BJ255" s="212"/>
      <c r="BK255" s="212"/>
      <c r="BL255" s="212"/>
      <c r="BM255" s="704"/>
      <c r="BO255" s="703"/>
      <c r="BP255" s="212"/>
      <c r="BQ255" s="212"/>
      <c r="BR255" s="212"/>
      <c r="BS255" s="212"/>
      <c r="BT255" s="212"/>
      <c r="BU255" s="704"/>
      <c r="BW255" s="703"/>
      <c r="BX255" s="212"/>
      <c r="BY255" s="212"/>
      <c r="BZ255" s="212"/>
      <c r="CA255" s="212"/>
      <c r="CB255" s="212"/>
      <c r="CC255" s="704"/>
      <c r="CE255" s="3">
        <v>1</v>
      </c>
    </row>
    <row r="256" spans="2:83" ht="21" customHeight="1">
      <c r="B256" s="120" t="str">
        <f t="shared" si="47"/>
        <v>►</v>
      </c>
      <c r="C256" s="195" t="str">
        <f>C173</f>
        <v>N NOM DE VOTRE RECETTE | collez la--FAMILLE| Auteur &gt; VOUS</v>
      </c>
      <c r="D256" s="195">
        <f>D173</f>
        <v>1</v>
      </c>
      <c r="E256" s="196" t="str">
        <f>E173</f>
        <v>coupe</v>
      </c>
      <c r="F256" s="197" t="str">
        <f>F173</f>
        <v>Recette mère ► MILLE-FEUILLE  aux fraises des bois</v>
      </c>
      <c r="G256" s="207"/>
      <c r="H256" s="212"/>
      <c r="I256" s="212"/>
      <c r="J256" s="212"/>
      <c r="K256" s="212"/>
      <c r="L256" s="212"/>
      <c r="M256" s="212"/>
      <c r="N256" s="212"/>
      <c r="O256" s="212"/>
      <c r="P256" s="212"/>
      <c r="Q256" s="212"/>
      <c r="R256" s="212"/>
      <c r="S256" s="1352" t="s">
        <v>206</v>
      </c>
      <c r="U256" s="120" t="str">
        <f t="shared" si="48"/>
        <v>►</v>
      </c>
      <c r="V256" s="195" t="str">
        <f>V173</f>
        <v>N NAME OF YOUR RECIPE | paste it — FAMILY|  Author &gt; YOU</v>
      </c>
      <c r="W256" s="195">
        <f>W173</f>
        <v>0.6</v>
      </c>
      <c r="X256" s="196" t="str">
        <f>X173</f>
        <v>kg</v>
      </c>
      <c r="Y256" s="197" t="str">
        <f>Y173</f>
        <v>Master recipe ► Guinea fowl ballotine</v>
      </c>
      <c r="Z256" s="207"/>
      <c r="AA256" s="212"/>
      <c r="AB256" s="212"/>
      <c r="AC256" s="212"/>
      <c r="AD256" s="212"/>
      <c r="AE256" s="212"/>
      <c r="AF256" s="212"/>
      <c r="AG256" s="212"/>
      <c r="AH256" s="212"/>
      <c r="AI256" s="212"/>
      <c r="AJ256" s="212"/>
      <c r="AK256" s="212"/>
      <c r="AL256" s="1352" t="s">
        <v>926</v>
      </c>
      <c r="AN256" s="120" t="str">
        <f t="shared" si="49"/>
        <v>►</v>
      </c>
      <c r="AO256" s="195" t="str">
        <f>AO173</f>
        <v>N NOMBRE DE SU RECETA | pegue esto — FAMILIA| Autor &gt; USTED</v>
      </c>
      <c r="AP256" s="195">
        <f>AP173</f>
        <v>0.6</v>
      </c>
      <c r="AQ256" s="196" t="str">
        <f>AQ173</f>
        <v>kg</v>
      </c>
      <c r="AR256" s="197" t="str">
        <f>AR173</f>
        <v>Receta madre ► Ballotina de pintada</v>
      </c>
      <c r="AS256" s="207"/>
      <c r="AT256" s="212"/>
      <c r="AU256" s="212"/>
      <c r="AV256" s="212"/>
      <c r="AW256" s="212"/>
      <c r="AX256" s="212"/>
      <c r="AY256" s="212"/>
      <c r="AZ256" s="212"/>
      <c r="BA256" s="212"/>
      <c r="BB256" s="212"/>
      <c r="BC256" s="212"/>
      <c r="BD256" s="212"/>
      <c r="BE256" s="1352" t="s">
        <v>951</v>
      </c>
      <c r="BG256" s="716"/>
      <c r="BH256" s="250"/>
      <c r="BI256" s="250" t="s">
        <v>209</v>
      </c>
      <c r="BJ256" s="2136" t="s">
        <v>677</v>
      </c>
      <c r="BK256" s="252"/>
      <c r="BL256" s="252"/>
      <c r="BM256" s="717"/>
      <c r="BO256" s="716"/>
      <c r="BP256" s="250"/>
      <c r="BQ256" s="250" t="s">
        <v>678</v>
      </c>
      <c r="BR256" s="2136" t="s">
        <v>679</v>
      </c>
      <c r="BS256" s="252"/>
      <c r="BT256" s="252"/>
      <c r="BU256" s="717"/>
      <c r="BW256" s="716"/>
      <c r="BX256" s="250"/>
      <c r="BY256" s="250" t="s">
        <v>680</v>
      </c>
      <c r="BZ256" s="2137" t="s">
        <v>681</v>
      </c>
      <c r="CA256" s="252"/>
      <c r="CB256" s="252"/>
      <c r="CC256" s="717"/>
      <c r="CE256" s="3">
        <v>1</v>
      </c>
    </row>
    <row r="257" spans="2:83" ht="21" customHeight="1">
      <c r="B257" s="120" t="str">
        <f t="shared" si="47"/>
        <v>►</v>
      </c>
      <c r="C257" s="195" t="str">
        <f>C173</f>
        <v>N NOM DE VOTRE RECETTE | collez la--FAMILLE| Auteur &gt; VOUS</v>
      </c>
      <c r="D257" s="195">
        <f>D173</f>
        <v>1</v>
      </c>
      <c r="E257" s="196" t="str">
        <f>E173</f>
        <v>coupe</v>
      </c>
      <c r="F257" s="197" t="str">
        <f>F173</f>
        <v>Recette mère ► MILLE-FEUILLE  aux fraises des bois</v>
      </c>
      <c r="G257" s="1353"/>
      <c r="H257" s="246"/>
      <c r="I257" s="246"/>
      <c r="J257" s="246"/>
      <c r="K257" s="246"/>
      <c r="L257" s="246"/>
      <c r="M257" s="246"/>
      <c r="N257" s="246"/>
      <c r="O257" s="246"/>
      <c r="P257" s="246"/>
      <c r="Q257" s="246"/>
      <c r="R257" s="246"/>
      <c r="S257" s="1354" t="s">
        <v>208</v>
      </c>
      <c r="U257" s="120" t="str">
        <f t="shared" si="48"/>
        <v>A</v>
      </c>
      <c r="V257" s="195" t="str">
        <f>V173</f>
        <v>N NAME OF YOUR RECIPE | paste it — FAMILY|  Author &gt; YOU</v>
      </c>
      <c r="W257" s="195">
        <f>W173</f>
        <v>0.6</v>
      </c>
      <c r="X257" s="196" t="str">
        <f>X173</f>
        <v>kg</v>
      </c>
      <c r="Y257" s="197" t="str">
        <f>Y173</f>
        <v>Master recipe ► Guinea fowl ballotine</v>
      </c>
      <c r="Z257" s="361" t="s">
        <v>925</v>
      </c>
      <c r="AA257" s="246"/>
      <c r="AB257" s="246"/>
      <c r="AC257" s="246"/>
      <c r="AD257" s="246"/>
      <c r="AE257" s="246"/>
      <c r="AF257" s="246"/>
      <c r="AG257" s="246"/>
      <c r="AH257" s="246"/>
      <c r="AI257" s="246"/>
      <c r="AJ257" s="246"/>
      <c r="AK257" s="246"/>
      <c r="AL257" s="1354" t="s">
        <v>928</v>
      </c>
      <c r="AN257" s="120" t="str">
        <f t="shared" si="49"/>
        <v>A</v>
      </c>
      <c r="AO257" s="195" t="str">
        <f>AO173</f>
        <v>N NOMBRE DE SU RECETA | pegue esto — FAMILIA| Autor &gt; USTED</v>
      </c>
      <c r="AP257" s="195">
        <f>AP173</f>
        <v>0.6</v>
      </c>
      <c r="AQ257" s="196" t="str">
        <f>AQ173</f>
        <v>kg</v>
      </c>
      <c r="AR257" s="197" t="str">
        <f>AR173</f>
        <v>Receta madre ► Ballotina de pintada</v>
      </c>
      <c r="AS257" s="361" t="s">
        <v>950</v>
      </c>
      <c r="AT257" s="246"/>
      <c r="AU257" s="246"/>
      <c r="AV257" s="246"/>
      <c r="AW257" s="246"/>
      <c r="AX257" s="246"/>
      <c r="AY257" s="246"/>
      <c r="AZ257" s="246"/>
      <c r="BA257" s="246"/>
      <c r="BB257" s="246"/>
      <c r="BC257" s="246"/>
      <c r="BD257" s="246"/>
      <c r="BE257" s="1354" t="s">
        <v>953</v>
      </c>
      <c r="BG257" s="723"/>
      <c r="BH257" s="724"/>
      <c r="BI257" s="725"/>
      <c r="BJ257" s="726"/>
      <c r="BK257" s="633"/>
      <c r="BL257" s="633"/>
      <c r="BM257" s="727"/>
      <c r="BO257" s="723"/>
      <c r="BP257" s="724"/>
      <c r="BQ257" s="725"/>
      <c r="BR257" s="726"/>
      <c r="BS257" s="633"/>
      <c r="BT257" s="633"/>
      <c r="BU257" s="727"/>
      <c r="BW257" s="723"/>
      <c r="BX257" s="724"/>
      <c r="BY257" s="725"/>
      <c r="BZ257" s="726"/>
      <c r="CA257" s="633"/>
      <c r="CB257" s="633"/>
      <c r="CC257" s="727"/>
      <c r="CE257" s="3">
        <v>1</v>
      </c>
    </row>
    <row r="258" spans="2:83" ht="21" customHeight="1">
      <c r="B258" s="120" t="s">
        <v>16</v>
      </c>
      <c r="C258" s="195" t="str">
        <f>C173</f>
        <v>N NOM DE VOTRE RECETTE | collez la--FAMILLE| Auteur &gt; VOUS</v>
      </c>
      <c r="D258" s="195">
        <f>D173</f>
        <v>1</v>
      </c>
      <c r="E258" s="196" t="str">
        <f>E173</f>
        <v>coupe</v>
      </c>
      <c r="F258" s="197" t="str">
        <f>F173</f>
        <v>Recette mère ► MILLE-FEUILLE  aux fraises des bois</v>
      </c>
      <c r="G258" s="1355"/>
      <c r="H258" s="1355"/>
      <c r="I258" s="1355" t="s">
        <v>209</v>
      </c>
      <c r="J258" s="726"/>
      <c r="K258" s="633"/>
      <c r="L258" s="633"/>
      <c r="M258" s="633"/>
      <c r="N258" s="633"/>
      <c r="O258" s="633"/>
      <c r="P258" s="633"/>
      <c r="Q258" s="633"/>
      <c r="R258" s="9"/>
      <c r="S258" s="43"/>
      <c r="U258" s="120" t="s">
        <v>16</v>
      </c>
      <c r="V258" s="195" t="str">
        <f>V173</f>
        <v>N NAME OF YOUR RECIPE | paste it — FAMILY|  Author &gt; YOU</v>
      </c>
      <c r="W258" s="195">
        <f>W173</f>
        <v>0.6</v>
      </c>
      <c r="X258" s="196" t="str">
        <f>X173</f>
        <v>kg</v>
      </c>
      <c r="Y258" s="197" t="str">
        <f>Y173</f>
        <v>Master recipe ► Guinea fowl ballotine</v>
      </c>
      <c r="Z258" s="1355"/>
      <c r="AA258" s="1355"/>
      <c r="AB258" s="1355" t="s">
        <v>209</v>
      </c>
      <c r="AC258" s="726"/>
      <c r="AD258" s="633"/>
      <c r="AE258" s="633"/>
      <c r="AF258" s="633"/>
      <c r="AG258" s="633"/>
      <c r="AH258" s="633"/>
      <c r="AI258" s="633"/>
      <c r="AJ258" s="633"/>
      <c r="AK258" s="9"/>
      <c r="AL258" s="43"/>
      <c r="AN258" s="120" t="s">
        <v>16</v>
      </c>
      <c r="AO258" s="195" t="str">
        <f>AO173</f>
        <v>N NOMBRE DE SU RECETA | pegue esto — FAMILIA| Autor &gt; USTED</v>
      </c>
      <c r="AP258" s="195">
        <f>AP173</f>
        <v>0.6</v>
      </c>
      <c r="AQ258" s="196" t="str">
        <f>AQ173</f>
        <v>kg</v>
      </c>
      <c r="AR258" s="197" t="str">
        <f>AR173</f>
        <v>Receta madre ► Ballotina de pintada</v>
      </c>
      <c r="AS258" s="1355"/>
      <c r="AT258" s="1355"/>
      <c r="AU258" s="250" t="s">
        <v>954</v>
      </c>
      <c r="AV258" s="726"/>
      <c r="AW258" s="633"/>
      <c r="AX258" s="633"/>
      <c r="AY258" s="633"/>
      <c r="AZ258" s="633"/>
      <c r="BA258" s="633"/>
      <c r="BB258" s="633"/>
      <c r="BC258" s="633"/>
      <c r="BD258" s="9"/>
      <c r="BE258" s="43"/>
      <c r="BG258" s="733"/>
      <c r="BH258" s="260"/>
      <c r="BI258" s="261"/>
      <c r="BJ258" s="262"/>
      <c r="BK258" s="261"/>
      <c r="BL258" s="261"/>
      <c r="BM258" s="734"/>
      <c r="BO258" s="733"/>
      <c r="BP258" s="260"/>
      <c r="BQ258" s="261"/>
      <c r="BR258" s="262"/>
      <c r="BS258" s="261"/>
      <c r="BT258" s="261"/>
      <c r="BU258" s="734"/>
      <c r="BW258" s="733"/>
      <c r="BX258" s="260"/>
      <c r="BY258" s="261"/>
      <c r="BZ258" s="262"/>
      <c r="CA258" s="261"/>
      <c r="CB258" s="261"/>
      <c r="CC258" s="734"/>
      <c r="CE258" s="3">
        <v>1</v>
      </c>
    </row>
    <row r="259" spans="2:83" ht="21" customHeight="1">
      <c r="B259" s="120" t="s">
        <v>11</v>
      </c>
      <c r="C259" s="256" t="str">
        <f>C173</f>
        <v>N NOM DE VOTRE RECETTE | collez la--FAMILLE| Auteur &gt; VOUS</v>
      </c>
      <c r="D259" s="256">
        <f>D173</f>
        <v>1</v>
      </c>
      <c r="E259" s="257" t="str">
        <f>E173</f>
        <v>coupe</v>
      </c>
      <c r="F259" s="258" t="str">
        <f>F173</f>
        <v>Recette mère ► MILLE-FEUILLE  aux fraises des bois</v>
      </c>
      <c r="G259" s="259"/>
      <c r="H259" s="260"/>
      <c r="I259" s="261"/>
      <c r="J259" s="262"/>
      <c r="K259" s="261"/>
      <c r="L259" s="261"/>
      <c r="M259" s="261"/>
      <c r="N259" s="261"/>
      <c r="O259" s="261"/>
      <c r="P259" s="261"/>
      <c r="Q259" s="261"/>
      <c r="R259" s="261"/>
      <c r="S259" s="734"/>
      <c r="U259" s="120" t="s">
        <v>11</v>
      </c>
      <c r="V259" s="256" t="str">
        <f>V173</f>
        <v>N NAME OF YOUR RECIPE | paste it — FAMILY|  Author &gt; YOU</v>
      </c>
      <c r="W259" s="256">
        <f>W173</f>
        <v>0.6</v>
      </c>
      <c r="X259" s="257" t="str">
        <f>X173</f>
        <v>kg</v>
      </c>
      <c r="Y259" s="258" t="str">
        <f>Y173</f>
        <v>Master recipe ► Guinea fowl ballotine</v>
      </c>
      <c r="Z259" s="259"/>
      <c r="AA259" s="260"/>
      <c r="AB259" s="261"/>
      <c r="AC259" s="262"/>
      <c r="AD259" s="261"/>
      <c r="AE259" s="261"/>
      <c r="AF259" s="261"/>
      <c r="AG259" s="261"/>
      <c r="AH259" s="261"/>
      <c r="AI259" s="261"/>
      <c r="AJ259" s="261"/>
      <c r="AK259" s="261"/>
      <c r="AL259" s="734"/>
      <c r="AN259" s="120" t="s">
        <v>11</v>
      </c>
      <c r="AO259" s="256" t="str">
        <f>AO173</f>
        <v>N NOMBRE DE SU RECETA | pegue esto — FAMILIA| Autor &gt; USTED</v>
      </c>
      <c r="AP259" s="256">
        <f>AP173</f>
        <v>0.6</v>
      </c>
      <c r="AQ259" s="257" t="str">
        <f>AQ173</f>
        <v>kg</v>
      </c>
      <c r="AR259" s="258" t="str">
        <f>AR173</f>
        <v>Receta madre ► Ballotina de pintada</v>
      </c>
      <c r="AS259" s="259"/>
      <c r="AT259" s="260"/>
      <c r="AU259" s="261"/>
      <c r="AV259" s="262"/>
      <c r="AW259" s="261"/>
      <c r="AX259" s="261"/>
      <c r="AY259" s="261"/>
      <c r="AZ259" s="261"/>
      <c r="BA259" s="261"/>
      <c r="BB259" s="261"/>
      <c r="BC259" s="261"/>
      <c r="BD259" s="261"/>
      <c r="BE259" s="734"/>
      <c r="BG259" s="617"/>
      <c r="BL259" s="9"/>
      <c r="BM259" s="43"/>
      <c r="BO259" s="617"/>
      <c r="BT259" s="9"/>
      <c r="BU259" s="43"/>
      <c r="BW259" s="617"/>
      <c r="CB259" s="9"/>
      <c r="CC259" s="43"/>
      <c r="CE259" s="3">
        <v>1</v>
      </c>
    </row>
    <row r="260" spans="2:83" ht="21" customHeight="1" thickBot="1">
      <c r="B260" s="264" t="s">
        <v>11</v>
      </c>
      <c r="C260" s="265" t="str">
        <f>C173</f>
        <v>N NOM DE VOTRE RECETTE | collez la--FAMILLE| Auteur &gt; VOUS</v>
      </c>
      <c r="D260" s="265">
        <f>D173</f>
        <v>1</v>
      </c>
      <c r="E260" s="265" t="str">
        <f>E173</f>
        <v>coupe</v>
      </c>
      <c r="F260" s="266" t="str">
        <f>F173</f>
        <v>Recette mère ► MILLE-FEUILLE  aux fraises des bois</v>
      </c>
      <c r="G260" s="267" t="s">
        <v>217</v>
      </c>
      <c r="H260" s="268" t="str">
        <f ca="1">CELL("nomfichier")</f>
        <v>D:\Données\1.UPRT\0-UPRT.fait\1-UPRT.FR-SITE-WEB\ff-fiches-fabrications\ff.fiches.fabrication.2023\ffr.restaurant.2023\[postit.sauvegarde.05.10.2025.xlsx]Nota.ES</v>
      </c>
      <c r="I260" s="269"/>
      <c r="J260" s="269"/>
      <c r="K260" s="269"/>
      <c r="L260" s="269"/>
      <c r="M260" s="269"/>
      <c r="N260" s="269"/>
      <c r="O260" s="269"/>
      <c r="P260" s="269"/>
      <c r="Q260" s="269"/>
      <c r="R260" s="269"/>
      <c r="S260" s="270"/>
      <c r="U260" s="264" t="s">
        <v>11</v>
      </c>
      <c r="V260" s="265" t="str">
        <f>V173</f>
        <v>N NAME OF YOUR RECIPE | paste it — FAMILY|  Author &gt; YOU</v>
      </c>
      <c r="W260" s="265">
        <f>W173</f>
        <v>0.6</v>
      </c>
      <c r="X260" s="265" t="str">
        <f>X173</f>
        <v>kg</v>
      </c>
      <c r="Y260" s="266" t="str">
        <f>Y173</f>
        <v>Master recipe ► Guinea fowl ballotine</v>
      </c>
      <c r="Z260" s="267" t="s">
        <v>217</v>
      </c>
      <c r="AA260" s="268" t="str">
        <f ca="1">CELL("nomfichier")</f>
        <v>D:\Données\1.UPRT\0-UPRT.fait\1-UPRT.FR-SITE-WEB\ff-fiches-fabrications\ff.fiches.fabrication.2023\ffr.restaurant.2023\[postit.sauvegarde.05.10.2025.xlsx]Nota.ES</v>
      </c>
      <c r="AB260" s="269"/>
      <c r="AC260" s="269"/>
      <c r="AD260" s="269"/>
      <c r="AE260" s="269"/>
      <c r="AF260" s="269"/>
      <c r="AG260" s="269"/>
      <c r="AH260" s="269"/>
      <c r="AI260" s="269"/>
      <c r="AJ260" s="269"/>
      <c r="AK260" s="269"/>
      <c r="AL260" s="270"/>
      <c r="AN260" s="264" t="s">
        <v>11</v>
      </c>
      <c r="AO260" s="265" t="str">
        <f>AO173</f>
        <v>N NOMBRE DE SU RECETA | pegue esto — FAMILIA| Autor &gt; USTED</v>
      </c>
      <c r="AP260" s="265">
        <f>AP173</f>
        <v>0.6</v>
      </c>
      <c r="AQ260" s="265" t="str">
        <f>AQ173</f>
        <v>kg</v>
      </c>
      <c r="AR260" s="266" t="str">
        <f>AR173</f>
        <v>Receta madre ► Ballotina de pintada</v>
      </c>
      <c r="AS260" s="267" t="s">
        <v>217</v>
      </c>
      <c r="AT260" s="268" t="str">
        <f ca="1">CELL("nomfichier")</f>
        <v>D:\Données\1.UPRT\0-UPRT.fait\1-UPRT.FR-SITE-WEB\ff-fiches-fabrications\ff.fiches.fabrication.2023\ffr.restaurant.2023\[postit.sauvegarde.05.10.2025.xlsx]Nota.ES</v>
      </c>
      <c r="AU260" s="269"/>
      <c r="AV260" s="269"/>
      <c r="AW260" s="269"/>
      <c r="AX260" s="269"/>
      <c r="AY260" s="269"/>
      <c r="AZ260" s="269"/>
      <c r="BA260" s="269"/>
      <c r="BB260" s="269"/>
      <c r="BC260" s="269"/>
      <c r="BD260" s="269"/>
      <c r="BE260" s="270"/>
      <c r="BG260" s="617"/>
      <c r="BH260" s="742"/>
      <c r="BI260" s="743"/>
      <c r="BJ260" s="744" t="s">
        <v>172</v>
      </c>
      <c r="BK260" s="745" t="s">
        <v>685</v>
      </c>
      <c r="BL260" s="9"/>
      <c r="BM260" s="43"/>
      <c r="BO260" s="617"/>
      <c r="BP260" s="742"/>
      <c r="BQ260" s="743"/>
      <c r="BR260" s="744" t="s">
        <v>686</v>
      </c>
      <c r="BS260" s="745" t="s">
        <v>685</v>
      </c>
      <c r="BT260" s="9"/>
      <c r="BU260" s="43"/>
      <c r="BW260" s="617"/>
      <c r="BX260" s="742"/>
      <c r="BY260" s="743"/>
      <c r="BZ260" s="744" t="s">
        <v>687</v>
      </c>
      <c r="CA260" s="745" t="s">
        <v>685</v>
      </c>
      <c r="CB260" s="9"/>
      <c r="CC260" s="43"/>
      <c r="CE260" s="3">
        <v>1</v>
      </c>
    </row>
    <row r="261" spans="2:83" ht="21" customHeight="1" thickBot="1">
      <c r="B261" s="1369" t="s">
        <v>11</v>
      </c>
      <c r="C261" s="1370"/>
      <c r="D261" s="1370"/>
      <c r="E261" s="1370"/>
      <c r="F261" s="1370"/>
      <c r="G261" s="1376" t="s">
        <v>2713</v>
      </c>
      <c r="H261" s="1371"/>
      <c r="I261" s="1372"/>
      <c r="J261" s="1373"/>
      <c r="K261" s="1374"/>
      <c r="L261" s="1375"/>
      <c r="M261" s="1376"/>
      <c r="N261" s="1377"/>
      <c r="O261" s="1378"/>
      <c r="P261" s="1379"/>
      <c r="Q261" s="1380"/>
      <c r="R261" s="1381"/>
      <c r="S261" s="1382"/>
      <c r="U261" s="1369" t="s">
        <v>11</v>
      </c>
      <c r="V261" s="1370"/>
      <c r="W261" s="1370"/>
      <c r="X261" s="1370"/>
      <c r="Y261" s="1370"/>
      <c r="Z261" s="1376" t="s">
        <v>2713</v>
      </c>
      <c r="AA261" s="1371"/>
      <c r="AB261" s="1372"/>
      <c r="AC261" s="1373"/>
      <c r="AD261" s="1374"/>
      <c r="AE261" s="1375"/>
      <c r="AF261" s="1376"/>
      <c r="AG261" s="1377"/>
      <c r="AH261" s="1378"/>
      <c r="AI261" s="1379"/>
      <c r="AJ261" s="1380"/>
      <c r="AK261" s="1381"/>
      <c r="AL261" s="1382"/>
      <c r="AN261" s="1369" t="s">
        <v>11</v>
      </c>
      <c r="AO261" s="1370"/>
      <c r="AP261" s="1370"/>
      <c r="AQ261" s="1370"/>
      <c r="AR261" s="1370"/>
      <c r="AS261" s="1376" t="s">
        <v>2713</v>
      </c>
      <c r="AT261" s="1371"/>
      <c r="AU261" s="1372"/>
      <c r="AV261" s="1373"/>
      <c r="AW261" s="1374"/>
      <c r="AX261" s="1375"/>
      <c r="AY261" s="1376"/>
      <c r="AZ261" s="1377"/>
      <c r="BA261" s="1378"/>
      <c r="BB261" s="1379"/>
      <c r="BC261" s="1380"/>
      <c r="BD261" s="1381"/>
      <c r="BE261" s="1382"/>
      <c r="BG261" s="617"/>
      <c r="BH261" s="749"/>
      <c r="BI261" s="203"/>
      <c r="BJ261" s="204" t="s">
        <v>176</v>
      </c>
      <c r="BK261" s="750" t="s">
        <v>173</v>
      </c>
      <c r="BL261" s="9"/>
      <c r="BM261" s="43"/>
      <c r="BO261" s="617"/>
      <c r="BP261" s="749"/>
      <c r="BQ261" s="203"/>
      <c r="BR261" s="204" t="s">
        <v>689</v>
      </c>
      <c r="BS261" s="750" t="s">
        <v>173</v>
      </c>
      <c r="BT261" s="9"/>
      <c r="BU261" s="43"/>
      <c r="BW261" s="617"/>
      <c r="BX261" s="749"/>
      <c r="BY261" s="203"/>
      <c r="BZ261" s="204" t="s">
        <v>690</v>
      </c>
      <c r="CA261" s="750" t="s">
        <v>173</v>
      </c>
      <c r="CB261" s="9"/>
      <c r="CC261" s="43"/>
      <c r="CE261" s="3">
        <v>1</v>
      </c>
    </row>
    <row r="262" spans="2:83" ht="21" customHeight="1">
      <c r="C262" s="277"/>
      <c r="D262" s="277"/>
      <c r="E262" s="278" t="s">
        <v>224</v>
      </c>
      <c r="F262" s="278"/>
      <c r="G262" s="279" t="s">
        <v>225</v>
      </c>
      <c r="H262"/>
      <c r="I262"/>
      <c r="J262"/>
      <c r="K262"/>
      <c r="L262"/>
      <c r="M262"/>
      <c r="N262"/>
      <c r="V262" s="277"/>
      <c r="W262" s="277"/>
      <c r="X262" s="278" t="s">
        <v>2076</v>
      </c>
      <c r="Y262" s="278"/>
      <c r="Z262" s="279" t="s">
        <v>763</v>
      </c>
      <c r="AA262" s="280"/>
      <c r="AO262" s="277"/>
      <c r="AP262" s="277"/>
      <c r="AQ262" s="278" t="s">
        <v>1446</v>
      </c>
      <c r="AR262" s="278"/>
      <c r="AS262" s="279" t="s">
        <v>1447</v>
      </c>
      <c r="AT262" s="280"/>
      <c r="BG262" s="617"/>
      <c r="BH262" s="754"/>
      <c r="BI262" s="9"/>
      <c r="BJ262" s="210" t="s">
        <v>180</v>
      </c>
      <c r="BK262" s="755">
        <v>1.7361111111111112E-2</v>
      </c>
      <c r="BL262" s="9"/>
      <c r="BM262" s="43"/>
      <c r="BO262" s="617"/>
      <c r="BP262" s="754"/>
      <c r="BQ262" s="9"/>
      <c r="BR262" s="210" t="s">
        <v>693</v>
      </c>
      <c r="BS262" s="755">
        <v>1.7361111111111112E-2</v>
      </c>
      <c r="BT262" s="9"/>
      <c r="BU262" s="43"/>
      <c r="BW262" s="617"/>
      <c r="BX262" s="754"/>
      <c r="BY262" s="9"/>
      <c r="BZ262" s="210" t="s">
        <v>694</v>
      </c>
      <c r="CA262" s="755">
        <v>1.7361111111111112E-2</v>
      </c>
      <c r="CB262" s="9"/>
      <c r="CC262" s="43"/>
      <c r="CE262" s="3">
        <v>1</v>
      </c>
    </row>
    <row r="263" spans="2:83" ht="21" customHeight="1">
      <c r="C263" s="9"/>
      <c r="D263" s="9"/>
      <c r="E263" s="9"/>
      <c r="G263" s="281" t="s">
        <v>174</v>
      </c>
      <c r="H263" s="282"/>
      <c r="I263" s="282"/>
      <c r="J263" s="282"/>
      <c r="K263" s="282"/>
      <c r="L263" s="283"/>
      <c r="M263" s="284"/>
      <c r="N263" s="284"/>
      <c r="O263" s="285" t="s">
        <v>229</v>
      </c>
      <c r="V263" s="276"/>
      <c r="W263" s="276"/>
      <c r="X263" s="276"/>
      <c r="Y263" s="276"/>
      <c r="Z263" s="281" t="s">
        <v>769</v>
      </c>
      <c r="AA263" s="282"/>
      <c r="AB263" s="282"/>
      <c r="AC263" s="282"/>
      <c r="AD263" s="282"/>
      <c r="AE263" s="283"/>
      <c r="AF263" s="284"/>
      <c r="AG263" s="284"/>
      <c r="AH263" s="285" t="s">
        <v>1523</v>
      </c>
      <c r="AO263" s="9"/>
      <c r="AP263" s="9"/>
      <c r="AQ263" s="9"/>
      <c r="AR263" s="9"/>
      <c r="AS263" s="281" t="s">
        <v>771</v>
      </c>
      <c r="AT263" s="282"/>
      <c r="AU263" s="282"/>
      <c r="AV263" s="282"/>
      <c r="AW263" s="282"/>
      <c r="AX263" s="283"/>
      <c r="AY263" s="284"/>
      <c r="AZ263" s="284"/>
      <c r="BA263" s="285" t="s">
        <v>772</v>
      </c>
      <c r="BG263" s="617"/>
      <c r="BH263" s="754"/>
      <c r="BI263" s="9"/>
      <c r="BJ263" s="210" t="s">
        <v>182</v>
      </c>
      <c r="BK263" s="759">
        <v>1.0416666666666666E-2</v>
      </c>
      <c r="BL263" s="9"/>
      <c r="BM263" s="43"/>
      <c r="BO263" s="617"/>
      <c r="BP263" s="754"/>
      <c r="BQ263" s="9"/>
      <c r="BR263" s="210" t="s">
        <v>699</v>
      </c>
      <c r="BS263" s="759">
        <v>1.0416666666666666E-2</v>
      </c>
      <c r="BT263" s="9"/>
      <c r="BU263" s="43"/>
      <c r="BW263" s="617"/>
      <c r="BX263" s="754"/>
      <c r="BY263" s="9"/>
      <c r="BZ263" s="210" t="s">
        <v>700</v>
      </c>
      <c r="CA263" s="759">
        <v>1.0416666666666666E-2</v>
      </c>
      <c r="CB263" s="9"/>
      <c r="CC263" s="43"/>
      <c r="CE263" s="3">
        <v>1</v>
      </c>
    </row>
    <row r="264" spans="2:83" ht="21" customHeight="1">
      <c r="C264" s="9"/>
      <c r="D264" s="9"/>
      <c r="E264" s="9"/>
      <c r="G264" s="286" t="s">
        <v>230</v>
      </c>
      <c r="H264" s="287" t="s">
        <v>231</v>
      </c>
      <c r="I264" s="223"/>
      <c r="J264" s="223"/>
      <c r="K264" s="223"/>
      <c r="L264" s="223"/>
      <c r="M264" s="223"/>
      <c r="N264" s="223"/>
      <c r="O264" s="288"/>
      <c r="V264" s="276"/>
      <c r="W264" s="276"/>
      <c r="X264" s="276"/>
      <c r="Y264" s="276"/>
      <c r="Z264" s="286" t="s">
        <v>230</v>
      </c>
      <c r="AA264" s="287" t="s">
        <v>1448</v>
      </c>
      <c r="AB264" s="223"/>
      <c r="AC264" s="223"/>
      <c r="AD264" s="223"/>
      <c r="AE264" s="223"/>
      <c r="AF264" s="223"/>
      <c r="AG264" s="223"/>
      <c r="AH264" s="288"/>
      <c r="AO264" s="9"/>
      <c r="AP264" s="9"/>
      <c r="AQ264" s="9"/>
      <c r="AR264" s="9"/>
      <c r="AS264" s="286" t="s">
        <v>230</v>
      </c>
      <c r="AT264" s="287" t="s">
        <v>1449</v>
      </c>
      <c r="AU264" s="223"/>
      <c r="AV264" s="223"/>
      <c r="AW264" s="223"/>
      <c r="AX264" s="223"/>
      <c r="AY264" s="223"/>
      <c r="AZ264" s="223"/>
      <c r="BA264" s="288"/>
      <c r="BG264" s="617"/>
      <c r="BH264" s="754"/>
      <c r="BI264" s="9"/>
      <c r="BJ264" s="210" t="s">
        <v>190</v>
      </c>
      <c r="BK264" s="760">
        <v>6.25E-2</v>
      </c>
      <c r="BL264" s="9"/>
      <c r="BM264" s="43"/>
      <c r="BO264" s="617"/>
      <c r="BP264" s="754"/>
      <c r="BQ264" s="9"/>
      <c r="BR264" s="210" t="s">
        <v>701</v>
      </c>
      <c r="BS264" s="760">
        <v>6.25E-2</v>
      </c>
      <c r="BT264" s="9"/>
      <c r="BU264" s="43"/>
      <c r="BW264" s="617"/>
      <c r="BX264" s="754"/>
      <c r="BY264" s="9"/>
      <c r="BZ264" s="210" t="s">
        <v>702</v>
      </c>
      <c r="CA264" s="760">
        <v>6.25E-2</v>
      </c>
      <c r="CB264" s="9"/>
      <c r="CC264" s="43"/>
      <c r="CE264" s="3">
        <v>1</v>
      </c>
    </row>
    <row r="265" spans="2:83" ht="21" customHeight="1">
      <c r="C265" s="9"/>
      <c r="D265" s="9"/>
      <c r="E265" s="9"/>
      <c r="G265" s="286" t="s">
        <v>230</v>
      </c>
      <c r="H265" s="287" t="s">
        <v>235</v>
      </c>
      <c r="I265" s="212"/>
      <c r="J265" s="212"/>
      <c r="K265" s="292"/>
      <c r="L265" s="240"/>
      <c r="M265" s="240"/>
      <c r="N265" s="240"/>
      <c r="O265" s="241"/>
      <c r="V265" s="276"/>
      <c r="W265" s="276"/>
      <c r="X265" s="276"/>
      <c r="Y265" s="276"/>
      <c r="Z265" s="286" t="s">
        <v>230</v>
      </c>
      <c r="AA265" s="287" t="s">
        <v>1450</v>
      </c>
      <c r="AB265" s="212"/>
      <c r="AC265" s="212"/>
      <c r="AD265" s="292"/>
      <c r="AE265" s="240"/>
      <c r="AF265" s="240"/>
      <c r="AG265" s="240"/>
      <c r="AH265" s="241"/>
      <c r="AO265" s="9"/>
      <c r="AP265" s="9"/>
      <c r="AQ265" s="9"/>
      <c r="AR265" s="9"/>
      <c r="AS265" s="286" t="s">
        <v>230</v>
      </c>
      <c r="AT265" s="287" t="s">
        <v>1451</v>
      </c>
      <c r="AU265" s="212"/>
      <c r="AV265" s="212"/>
      <c r="AW265" s="292"/>
      <c r="AX265" s="240"/>
      <c r="AY265" s="240"/>
      <c r="AZ265" s="240"/>
      <c r="BA265" s="241"/>
      <c r="BG265" s="617"/>
      <c r="BH265" s="754"/>
      <c r="BI265" s="9"/>
      <c r="BJ265" s="216" t="s">
        <v>191</v>
      </c>
      <c r="BK265" s="761">
        <f>BK262+BK263+BK264</f>
        <v>9.0277777777777776E-2</v>
      </c>
      <c r="BL265" s="9"/>
      <c r="BM265" s="43"/>
      <c r="BO265" s="617"/>
      <c r="BP265" s="754"/>
      <c r="BQ265" s="9"/>
      <c r="BR265" s="216" t="s">
        <v>191</v>
      </c>
      <c r="BS265" s="761">
        <f>BS262+BS263+BS264</f>
        <v>9.0277777777777776E-2</v>
      </c>
      <c r="BT265" s="9"/>
      <c r="BU265" s="43"/>
      <c r="BW265" s="617"/>
      <c r="BX265" s="754"/>
      <c r="BY265" s="9"/>
      <c r="BZ265" s="216" t="s">
        <v>191</v>
      </c>
      <c r="CA265" s="761">
        <f>CA262+CA263+CA264</f>
        <v>9.0277777777777776E-2</v>
      </c>
      <c r="CB265" s="9"/>
      <c r="CC265" s="43"/>
      <c r="CE265" s="3">
        <v>1</v>
      </c>
    </row>
    <row r="266" spans="2:83" ht="21" customHeight="1">
      <c r="C266" s="9"/>
      <c r="D266" s="9"/>
      <c r="E266" s="9"/>
      <c r="G266" s="286" t="s">
        <v>230</v>
      </c>
      <c r="H266" s="287" t="s">
        <v>236</v>
      </c>
      <c r="I266" s="223"/>
      <c r="J266" s="223"/>
      <c r="K266" s="240"/>
      <c r="L266" s="240"/>
      <c r="M266" s="240"/>
      <c r="N266" s="240"/>
      <c r="O266" s="241"/>
      <c r="V266" s="276"/>
      <c r="W266" s="276"/>
      <c r="X266" s="276"/>
      <c r="Y266" s="276"/>
      <c r="Z266" s="286" t="s">
        <v>230</v>
      </c>
      <c r="AA266" s="287" t="s">
        <v>1452</v>
      </c>
      <c r="AB266" s="223"/>
      <c r="AC266" s="223"/>
      <c r="AD266" s="240"/>
      <c r="AE266" s="240"/>
      <c r="AF266" s="240"/>
      <c r="AG266" s="240"/>
      <c r="AH266" s="241"/>
      <c r="AO266" s="9"/>
      <c r="AP266" s="9"/>
      <c r="AQ266" s="9"/>
      <c r="AR266" s="9"/>
      <c r="AS266" s="286" t="s">
        <v>230</v>
      </c>
      <c r="AT266" s="287" t="s">
        <v>1453</v>
      </c>
      <c r="AU266" s="223"/>
      <c r="AV266" s="223"/>
      <c r="AW266" s="240"/>
      <c r="AX266" s="240"/>
      <c r="AY266" s="240"/>
      <c r="AZ266" s="240"/>
      <c r="BA266" s="241"/>
      <c r="BG266" s="617"/>
      <c r="BH266" s="1757" t="s">
        <v>1932</v>
      </c>
      <c r="BI266" s="1758"/>
      <c r="BJ266" s="1758"/>
      <c r="BK266" s="1759"/>
      <c r="BL266" s="9"/>
      <c r="BM266" s="43"/>
      <c r="BO266" s="617"/>
      <c r="BP266" s="1757" t="s">
        <v>703</v>
      </c>
      <c r="BQ266" s="1758"/>
      <c r="BR266" s="1758"/>
      <c r="BS266" s="1832"/>
      <c r="BT266" s="9"/>
      <c r="BU266" s="43"/>
      <c r="BW266" s="617"/>
      <c r="BX266" s="1757" t="s">
        <v>704</v>
      </c>
      <c r="BY266" s="1758"/>
      <c r="BZ266" s="1758"/>
      <c r="CA266" s="1832"/>
      <c r="CB266" s="9"/>
      <c r="CC266" s="43"/>
      <c r="CE266" s="3">
        <v>1</v>
      </c>
    </row>
    <row r="267" spans="2:83" ht="21" customHeight="1">
      <c r="C267" s="9"/>
      <c r="D267" s="9"/>
      <c r="E267" s="9"/>
      <c r="G267" s="286" t="s">
        <v>230</v>
      </c>
      <c r="H267" s="287" t="s">
        <v>239</v>
      </c>
      <c r="I267" s="223"/>
      <c r="J267" s="223"/>
      <c r="K267" s="240"/>
      <c r="L267" s="240"/>
      <c r="M267" s="240"/>
      <c r="N267" s="240"/>
      <c r="O267" s="241"/>
      <c r="V267" s="276"/>
      <c r="W267" s="276"/>
      <c r="X267" s="276"/>
      <c r="Y267" s="276"/>
      <c r="Z267" s="286" t="s">
        <v>230</v>
      </c>
      <c r="AA267" s="287" t="s">
        <v>1454</v>
      </c>
      <c r="AB267" s="223"/>
      <c r="AC267" s="223"/>
      <c r="AD267" s="240"/>
      <c r="AE267" s="240"/>
      <c r="AF267" s="240"/>
      <c r="AG267" s="240"/>
      <c r="AH267" s="241"/>
      <c r="AO267" s="9"/>
      <c r="AP267" s="9"/>
      <c r="AQ267" s="9"/>
      <c r="AR267" s="9"/>
      <c r="AS267" s="286" t="s">
        <v>230</v>
      </c>
      <c r="AT267" s="287" t="s">
        <v>1455</v>
      </c>
      <c r="AU267" s="223"/>
      <c r="AV267" s="223"/>
      <c r="AW267" s="240"/>
      <c r="AX267" s="240"/>
      <c r="AY267" s="240"/>
      <c r="AZ267" s="240"/>
      <c r="BA267" s="241"/>
      <c r="BG267" s="617"/>
      <c r="BH267" s="222" t="s">
        <v>199</v>
      </c>
      <c r="BI267" s="223"/>
      <c r="BJ267" s="1277" t="s">
        <v>200</v>
      </c>
      <c r="BK267" s="233">
        <f>BH270*BH268</f>
        <v>225</v>
      </c>
      <c r="BL267" s="9"/>
      <c r="BM267" s="43"/>
      <c r="BO267" s="617"/>
      <c r="BP267" s="762" t="s">
        <v>705</v>
      </c>
      <c r="BQ267" s="223"/>
      <c r="BR267" s="1826" t="s">
        <v>706</v>
      </c>
      <c r="BS267" s="1827"/>
      <c r="BT267" s="9"/>
      <c r="BU267" s="43"/>
      <c r="BW267" s="617"/>
      <c r="BX267" s="762" t="s">
        <v>707</v>
      </c>
      <c r="BY267" s="223"/>
      <c r="BZ267" s="1826" t="s">
        <v>708</v>
      </c>
      <c r="CA267" s="1827"/>
      <c r="CB267" s="9"/>
      <c r="CC267" s="43"/>
      <c r="CE267" s="3">
        <v>1</v>
      </c>
    </row>
    <row r="268" spans="2:83" ht="21" customHeight="1">
      <c r="C268" s="9"/>
      <c r="D268" s="9"/>
      <c r="E268" s="9"/>
      <c r="G268" s="286" t="s">
        <v>230</v>
      </c>
      <c r="H268" s="287" t="s">
        <v>245</v>
      </c>
      <c r="I268" s="223"/>
      <c r="J268" s="223"/>
      <c r="K268" s="240"/>
      <c r="L268" s="240"/>
      <c r="M268" s="240"/>
      <c r="N268" s="240"/>
      <c r="O268" s="241"/>
      <c r="V268" s="276"/>
      <c r="W268" s="276"/>
      <c r="X268" s="276"/>
      <c r="Y268" s="276"/>
      <c r="Z268" s="286" t="s">
        <v>230</v>
      </c>
      <c r="AA268" s="287" t="s">
        <v>1456</v>
      </c>
      <c r="AB268" s="223"/>
      <c r="AC268" s="223"/>
      <c r="AD268" s="240"/>
      <c r="AE268" s="240"/>
      <c r="AF268" s="240"/>
      <c r="AG268" s="240"/>
      <c r="AH268" s="241"/>
      <c r="AO268" s="9"/>
      <c r="AP268" s="9"/>
      <c r="AQ268" s="9"/>
      <c r="AR268" s="9"/>
      <c r="AS268" s="286" t="s">
        <v>230</v>
      </c>
      <c r="AT268" s="287" t="s">
        <v>1457</v>
      </c>
      <c r="AU268" s="223"/>
      <c r="AV268" s="223"/>
      <c r="AW268" s="240"/>
      <c r="AX268" s="240"/>
      <c r="AY268" s="240"/>
      <c r="AZ268" s="240"/>
      <c r="BA268" s="241"/>
      <c r="BG268" s="617"/>
      <c r="BH268" s="224">
        <v>150</v>
      </c>
      <c r="BI268" s="225" t="s">
        <v>201</v>
      </c>
      <c r="BJ268" s="1760" t="s">
        <v>958</v>
      </c>
      <c r="BK268" s="1761"/>
      <c r="BL268" s="9"/>
      <c r="BM268" s="43"/>
      <c r="BO268" s="617"/>
      <c r="BP268" s="224">
        <v>100</v>
      </c>
      <c r="BQ268" s="223"/>
      <c r="BR268" s="1760" t="s">
        <v>143</v>
      </c>
      <c r="BS268" s="1828"/>
      <c r="BT268" s="9"/>
      <c r="BU268" s="43"/>
      <c r="BW268" s="617"/>
      <c r="BX268" s="224">
        <v>100</v>
      </c>
      <c r="BY268" s="223"/>
      <c r="BZ268" s="1760" t="s">
        <v>146</v>
      </c>
      <c r="CA268" s="1828"/>
      <c r="CB268" s="9"/>
      <c r="CC268" s="43"/>
      <c r="CE268" s="3">
        <v>1</v>
      </c>
    </row>
    <row r="269" spans="2:83" ht="21" customHeight="1">
      <c r="C269" s="9"/>
      <c r="D269" s="9"/>
      <c r="E269" s="9"/>
      <c r="G269" s="286" t="s">
        <v>230</v>
      </c>
      <c r="H269" s="303" t="s">
        <v>248</v>
      </c>
      <c r="I269" s="223"/>
      <c r="J269" s="212"/>
      <c r="K269" s="240"/>
      <c r="L269" s="240"/>
      <c r="M269" s="240"/>
      <c r="N269" s="240"/>
      <c r="O269" s="241"/>
      <c r="V269" s="276"/>
      <c r="W269" s="276"/>
      <c r="X269" s="276"/>
      <c r="Y269" s="276"/>
      <c r="Z269" s="286" t="s">
        <v>230</v>
      </c>
      <c r="AA269" s="303" t="s">
        <v>1458</v>
      </c>
      <c r="AB269" s="223"/>
      <c r="AC269" s="212"/>
      <c r="AD269" s="240"/>
      <c r="AE269" s="240"/>
      <c r="AF269" s="240"/>
      <c r="AG269" s="240"/>
      <c r="AH269" s="241"/>
      <c r="AO269" s="9"/>
      <c r="AP269" s="9"/>
      <c r="AQ269" s="9"/>
      <c r="AR269" s="9"/>
      <c r="AS269" s="286" t="s">
        <v>230</v>
      </c>
      <c r="AT269" s="303" t="s">
        <v>1459</v>
      </c>
      <c r="AU269" s="223"/>
      <c r="AV269" s="212"/>
      <c r="AW269" s="240"/>
      <c r="AX269" s="240"/>
      <c r="AY269" s="240"/>
      <c r="AZ269" s="240"/>
      <c r="BA269" s="241"/>
      <c r="BG269" s="617"/>
      <c r="BH269" s="1762" t="s">
        <v>439</v>
      </c>
      <c r="BI269" s="1763"/>
      <c r="BJ269" s="1279" t="s">
        <v>1936</v>
      </c>
      <c r="BK269" s="229"/>
      <c r="BL269" s="9"/>
      <c r="BM269" s="43"/>
      <c r="BO269" s="617"/>
      <c r="BP269" s="1818" t="s">
        <v>710</v>
      </c>
      <c r="BQ269" s="1819"/>
      <c r="BR269" s="228" t="s">
        <v>711</v>
      </c>
      <c r="BS269" s="763"/>
      <c r="BT269" s="9"/>
      <c r="BU269" s="43"/>
      <c r="BW269" s="617"/>
      <c r="BX269" s="1818" t="s">
        <v>710</v>
      </c>
      <c r="BY269" s="1819"/>
      <c r="BZ269" s="228" t="s">
        <v>712</v>
      </c>
      <c r="CA269" s="763"/>
      <c r="CB269" s="9"/>
      <c r="CC269" s="43"/>
      <c r="CE269" s="3">
        <v>1</v>
      </c>
    </row>
    <row r="270" spans="2:83" ht="21" customHeight="1">
      <c r="C270" s="9"/>
      <c r="D270" s="9"/>
      <c r="E270" s="9"/>
      <c r="G270" s="286" t="s">
        <v>230</v>
      </c>
      <c r="H270" s="287" t="s">
        <v>251</v>
      </c>
      <c r="I270" s="223"/>
      <c r="J270" s="223"/>
      <c r="K270" s="240"/>
      <c r="L270" s="240"/>
      <c r="M270" s="240"/>
      <c r="N270" s="240"/>
      <c r="O270" s="241"/>
      <c r="V270" s="276"/>
      <c r="W270" s="276"/>
      <c r="X270" s="276"/>
      <c r="Y270" s="276"/>
      <c r="Z270" s="286" t="s">
        <v>230</v>
      </c>
      <c r="AA270" s="287" t="s">
        <v>1460</v>
      </c>
      <c r="AB270" s="223"/>
      <c r="AC270" s="223"/>
      <c r="AD270" s="240"/>
      <c r="AE270" s="240"/>
      <c r="AF270" s="240"/>
      <c r="AG270" s="240"/>
      <c r="AH270" s="241"/>
      <c r="AO270" s="9"/>
      <c r="AP270" s="9"/>
      <c r="AQ270" s="9"/>
      <c r="AR270" s="9"/>
      <c r="AS270" s="286" t="s">
        <v>230</v>
      </c>
      <c r="AT270" s="287" t="s">
        <v>1461</v>
      </c>
      <c r="AU270" s="223"/>
      <c r="AV270" s="223"/>
      <c r="AW270" s="240"/>
      <c r="AX270" s="240"/>
      <c r="AY270" s="240"/>
      <c r="AZ270" s="240"/>
      <c r="BA270" s="241"/>
      <c r="BG270" s="617"/>
      <c r="BH270" s="230">
        <v>1.5</v>
      </c>
      <c r="BI270" s="231" t="str">
        <f>"&lt; Nb de "&amp;BJ268&amp;" par personne "</f>
        <v xml:space="preserve">&lt; Nb de tranches par personne </v>
      </c>
      <c r="BJ270" s="232"/>
      <c r="BK270" s="838"/>
      <c r="BL270" s="9"/>
      <c r="BM270" s="43"/>
      <c r="BO270" s="617"/>
      <c r="BP270" s="230">
        <v>1</v>
      </c>
      <c r="BQ270" s="764" t="s">
        <v>714</v>
      </c>
      <c r="BR270" s="232"/>
      <c r="BS270" s="765">
        <f>BP270*BP268</f>
        <v>100</v>
      </c>
      <c r="BT270" s="9"/>
      <c r="BU270" s="43"/>
      <c r="BW270" s="617"/>
      <c r="BX270" s="230">
        <v>1</v>
      </c>
      <c r="BY270" s="764" t="s">
        <v>715</v>
      </c>
      <c r="BZ270" s="232"/>
      <c r="CA270" s="765">
        <f>BX270*BX268</f>
        <v>100</v>
      </c>
      <c r="CB270" s="9"/>
      <c r="CC270" s="43"/>
      <c r="CE270" s="3">
        <v>1</v>
      </c>
    </row>
    <row r="271" spans="2:83" ht="21" customHeight="1">
      <c r="C271" s="9"/>
      <c r="D271" s="9"/>
      <c r="E271" s="9"/>
      <c r="G271" s="286" t="s">
        <v>230</v>
      </c>
      <c r="H271" s="287" t="s">
        <v>252</v>
      </c>
      <c r="I271" s="223"/>
      <c r="J271" s="223"/>
      <c r="K271" s="240"/>
      <c r="L271" s="240"/>
      <c r="M271" s="240"/>
      <c r="N271" s="240"/>
      <c r="O271" s="241"/>
      <c r="V271" s="276"/>
      <c r="W271" s="276"/>
      <c r="X271" s="276"/>
      <c r="Y271" s="276"/>
      <c r="Z271" s="286" t="s">
        <v>230</v>
      </c>
      <c r="AA271" s="287" t="s">
        <v>1462</v>
      </c>
      <c r="AB271" s="223"/>
      <c r="AC271" s="223"/>
      <c r="AD271" s="240"/>
      <c r="AE271" s="240"/>
      <c r="AF271" s="240"/>
      <c r="AG271" s="240"/>
      <c r="AH271" s="241"/>
      <c r="AO271" s="9"/>
      <c r="AP271" s="9"/>
      <c r="AQ271" s="9"/>
      <c r="AR271" s="9"/>
      <c r="AS271" s="286" t="s">
        <v>230</v>
      </c>
      <c r="AT271" s="287" t="s">
        <v>1463</v>
      </c>
      <c r="AU271" s="223"/>
      <c r="AV271" s="223"/>
      <c r="AW271" s="240"/>
      <c r="AX271" s="240"/>
      <c r="AY271" s="240"/>
      <c r="AZ271" s="240"/>
      <c r="BA271" s="241"/>
      <c r="BG271" s="617"/>
      <c r="BH271" s="234">
        <v>27</v>
      </c>
      <c r="BI271" s="231" t="str">
        <f>"&lt; Nb "&amp;BJ268&amp;" dans 1 " &amp;BH269</f>
        <v>&lt; Nb tranches dans 1 Gastro 1/1</v>
      </c>
      <c r="BJ271" s="235"/>
      <c r="BK271" s="233"/>
      <c r="BL271" s="9"/>
      <c r="BM271" s="43"/>
      <c r="BO271" s="617"/>
      <c r="BP271" s="234">
        <v>12</v>
      </c>
      <c r="BQ271" s="231" t="str">
        <f>"&lt; Nb "&amp;BR268&amp;" dans 1 " &amp;BP269</f>
        <v>&lt; Nb plates dans 1 GN 1/1</v>
      </c>
      <c r="BR271" s="235"/>
      <c r="BS271" s="765"/>
      <c r="BT271" s="9"/>
      <c r="BU271" s="43"/>
      <c r="BW271" s="617"/>
      <c r="BX271" s="234">
        <v>12</v>
      </c>
      <c r="BY271" s="231" t="str">
        <f>"&lt; Nb "&amp;BZ268&amp;" dans 1 " &amp;BX269</f>
        <v>&lt; Nb platos dans 1 GN 1/1</v>
      </c>
      <c r="BZ271" s="235"/>
      <c r="CA271" s="765"/>
      <c r="CB271" s="9"/>
      <c r="CC271" s="43"/>
      <c r="CE271" s="3">
        <v>1</v>
      </c>
    </row>
    <row r="272" spans="2:83" ht="21" customHeight="1">
      <c r="C272" s="9"/>
      <c r="D272" s="9"/>
      <c r="E272" s="9"/>
      <c r="G272" s="286" t="s">
        <v>230</v>
      </c>
      <c r="H272" s="287" t="s">
        <v>262</v>
      </c>
      <c r="I272" s="223"/>
      <c r="J272" s="223"/>
      <c r="K272" s="240"/>
      <c r="L272" s="240"/>
      <c r="M272" s="240"/>
      <c r="N272" s="240"/>
      <c r="O272" s="241"/>
      <c r="V272" s="276"/>
      <c r="W272" s="276"/>
      <c r="X272" s="276"/>
      <c r="Y272" s="276"/>
      <c r="Z272" s="286" t="s">
        <v>230</v>
      </c>
      <c r="AA272" s="287" t="s">
        <v>1464</v>
      </c>
      <c r="AB272" s="223"/>
      <c r="AC272" s="223"/>
      <c r="AD272" s="240"/>
      <c r="AE272" s="240"/>
      <c r="AF272" s="240"/>
      <c r="AG272" s="240"/>
      <c r="AH272" s="241"/>
      <c r="AO272" s="9"/>
      <c r="AP272" s="9"/>
      <c r="AQ272" s="9"/>
      <c r="AR272" s="9"/>
      <c r="AS272" s="286" t="s">
        <v>230</v>
      </c>
      <c r="AT272" s="287" t="s">
        <v>1465</v>
      </c>
      <c r="AU272" s="223"/>
      <c r="AV272" s="223"/>
      <c r="AW272" s="240"/>
      <c r="AX272" s="240"/>
      <c r="AY272" s="240"/>
      <c r="AZ272" s="240"/>
      <c r="BA272" s="241"/>
      <c r="BG272" s="617"/>
      <c r="BH272" s="1764" t="str">
        <f>IF(OR(BH271="",BK267=0),"",INT(BK267/BH271) &amp; " " &amp; BH269 &amp; " de " &amp; BH271 &amp; " " &amp; BJ268 &amp; IF(MOD(BK267,BH271)&gt;0," + 1 " &amp; BH269 &amp; " de " &amp; TEXT(MOD(BK267,BH271),"0.00") &amp; " " &amp; BJ268,""))</f>
        <v>8 Gastro 1/1 de 27 tranches + 1 Gastro 1/1 de 9.00 tranches</v>
      </c>
      <c r="BI272" s="1765"/>
      <c r="BJ272" s="1765"/>
      <c r="BK272" s="1766"/>
      <c r="BL272" s="9"/>
      <c r="BM272" s="43"/>
      <c r="BO272" s="617"/>
      <c r="BP272" s="1820" t="str">
        <f>IF(OR(BP271="",BS270=0),"",INT(BS270/BP271) &amp; " " &amp; BP269 &amp; " de " &amp; BP271 &amp; " " &amp; BR268 &amp; IF(MOD(BS270,BP271)&gt;0," + 1 " &amp; BP269 &amp; " de " &amp; TEXT(MOD(BS270,BP271),"0.00") &amp; " " &amp; BR268,""))</f>
        <v>8 GN 1/1 de 12 plates + 1 GN 1/1 de 4.00 plates</v>
      </c>
      <c r="BQ272" s="1821"/>
      <c r="BR272" s="1821"/>
      <c r="BS272" s="1822"/>
      <c r="BT272" s="9"/>
      <c r="BU272" s="43"/>
      <c r="BW272" s="617"/>
      <c r="BX272" s="1820" t="str">
        <f>IF(OR(BX271="",CA270=0),"",INT(CA270/BX271) &amp; " " &amp; BX269 &amp; " de " &amp; BX271 &amp; " " &amp; BZ268 &amp; IF(MOD(CA270,BX271)&gt;0," + 1 " &amp; BX269 &amp; " de " &amp; TEXT(MOD(CA270,BX271),"0.00") &amp; " " &amp; BZ268,""))</f>
        <v>8 GN 1/1 de 12 platos + 1 GN 1/1 de 4.00 platos</v>
      </c>
      <c r="BY272" s="1821"/>
      <c r="BZ272" s="1821"/>
      <c r="CA272" s="1822"/>
      <c r="CB272" s="9"/>
      <c r="CC272" s="43"/>
      <c r="CE272" s="3">
        <v>1</v>
      </c>
    </row>
    <row r="273" spans="3:83" ht="21" customHeight="1">
      <c r="C273" s="9"/>
      <c r="D273" s="9"/>
      <c r="E273" s="9"/>
      <c r="G273" s="286" t="s">
        <v>230</v>
      </c>
      <c r="H273" s="287" t="s">
        <v>263</v>
      </c>
      <c r="I273" s="223"/>
      <c r="J273" s="223"/>
      <c r="K273" s="240"/>
      <c r="L273" s="240"/>
      <c r="M273" s="240"/>
      <c r="N273" s="240"/>
      <c r="O273" s="241"/>
      <c r="V273" s="276"/>
      <c r="W273" s="276"/>
      <c r="X273" s="276"/>
      <c r="Y273" s="276"/>
      <c r="Z273" s="286" t="s">
        <v>230</v>
      </c>
      <c r="AA273" s="287" t="s">
        <v>1466</v>
      </c>
      <c r="AB273" s="223"/>
      <c r="AC273" s="223"/>
      <c r="AD273" s="240"/>
      <c r="AE273" s="240"/>
      <c r="AF273" s="240"/>
      <c r="AG273" s="240"/>
      <c r="AH273" s="241"/>
      <c r="AO273" s="9"/>
      <c r="AP273" s="9"/>
      <c r="AQ273" s="9"/>
      <c r="AR273" s="9"/>
      <c r="AS273" s="286" t="s">
        <v>230</v>
      </c>
      <c r="AT273" s="287" t="s">
        <v>1467</v>
      </c>
      <c r="AU273" s="223"/>
      <c r="AV273" s="223"/>
      <c r="AW273" s="240"/>
      <c r="AX273" s="240"/>
      <c r="AY273" s="240"/>
      <c r="AZ273" s="240"/>
      <c r="BA273" s="241"/>
      <c r="BG273" s="617"/>
      <c r="BH273" s="1767"/>
      <c r="BI273" s="1768"/>
      <c r="BJ273" s="1768"/>
      <c r="BK273" s="1769"/>
      <c r="BL273" s="9"/>
      <c r="BM273" s="43"/>
      <c r="BO273" s="617"/>
      <c r="BP273" s="1823"/>
      <c r="BQ273" s="1824"/>
      <c r="BR273" s="1824"/>
      <c r="BS273" s="1825"/>
      <c r="BT273" s="9"/>
      <c r="BU273" s="43"/>
      <c r="BW273" s="617"/>
      <c r="BX273" s="1823"/>
      <c r="BY273" s="1824"/>
      <c r="BZ273" s="1824"/>
      <c r="CA273" s="1825"/>
      <c r="CB273" s="9"/>
      <c r="CC273" s="43"/>
      <c r="CE273" s="3">
        <v>1</v>
      </c>
    </row>
    <row r="274" spans="3:83" ht="21" customHeight="1">
      <c r="C274" s="9"/>
      <c r="D274" s="9"/>
      <c r="E274" s="9"/>
      <c r="G274" s="286" t="s">
        <v>230</v>
      </c>
      <c r="H274" s="287" t="s">
        <v>264</v>
      </c>
      <c r="I274" s="223"/>
      <c r="J274" s="223"/>
      <c r="K274" s="240"/>
      <c r="L274" s="240"/>
      <c r="M274" s="240"/>
      <c r="N274" s="240"/>
      <c r="O274" s="241"/>
      <c r="V274" s="276"/>
      <c r="W274" s="276"/>
      <c r="X274" s="276"/>
      <c r="Y274" s="276"/>
      <c r="Z274" s="286" t="s">
        <v>230</v>
      </c>
      <c r="AA274" s="287" t="s">
        <v>1468</v>
      </c>
      <c r="AB274" s="223"/>
      <c r="AC274" s="223"/>
      <c r="AD274" s="240"/>
      <c r="AE274" s="240"/>
      <c r="AF274" s="240"/>
      <c r="AG274" s="240"/>
      <c r="AH274" s="241"/>
      <c r="AO274" s="9"/>
      <c r="AP274" s="9"/>
      <c r="AQ274" s="9"/>
      <c r="AR274" s="9"/>
      <c r="AS274" s="286" t="s">
        <v>230</v>
      </c>
      <c r="AT274" s="287" t="s">
        <v>1469</v>
      </c>
      <c r="AU274" s="223"/>
      <c r="AV274" s="223"/>
      <c r="AW274" s="240"/>
      <c r="AX274" s="240"/>
      <c r="AY274" s="240"/>
      <c r="AZ274" s="240"/>
      <c r="BA274" s="241"/>
      <c r="BG274" s="617"/>
      <c r="BH274" s="242">
        <v>120</v>
      </c>
      <c r="BI274" s="243" t="s">
        <v>207</v>
      </c>
      <c r="BJ274" s="223"/>
      <c r="BK274" s="244">
        <f>(BH274*BH268)/1000</f>
        <v>18</v>
      </c>
      <c r="BL274" s="9"/>
      <c r="BM274" s="43"/>
      <c r="BO274" s="617"/>
      <c r="BP274" s="242">
        <v>18</v>
      </c>
      <c r="BQ274" s="243" t="s">
        <v>718</v>
      </c>
      <c r="BR274" s="223"/>
      <c r="BS274" s="771">
        <f>(BP274*BP268)/1000</f>
        <v>1.8</v>
      </c>
      <c r="BT274" s="9"/>
      <c r="BU274" s="43"/>
      <c r="BW274" s="617"/>
      <c r="BX274" s="242">
        <v>18</v>
      </c>
      <c r="BY274" s="243" t="s">
        <v>719</v>
      </c>
      <c r="BZ274" s="223"/>
      <c r="CA274" s="771">
        <f>(BX274*BX268)/1000</f>
        <v>1.8</v>
      </c>
      <c r="CB274" s="9"/>
      <c r="CC274" s="43"/>
      <c r="CE274" s="3">
        <v>1</v>
      </c>
    </row>
    <row r="275" spans="3:83" ht="21" customHeight="1">
      <c r="C275" s="9"/>
      <c r="D275" s="9"/>
      <c r="E275" s="9"/>
      <c r="G275" s="286" t="s">
        <v>230</v>
      </c>
      <c r="H275" s="287" t="s">
        <v>265</v>
      </c>
      <c r="I275" s="223"/>
      <c r="J275" s="223"/>
      <c r="K275" s="240"/>
      <c r="L275" s="240"/>
      <c r="M275" s="240"/>
      <c r="N275" s="240"/>
      <c r="O275" s="241"/>
      <c r="V275" s="276"/>
      <c r="W275" s="276"/>
      <c r="X275" s="276"/>
      <c r="Y275" s="276"/>
      <c r="Z275" s="286" t="s">
        <v>230</v>
      </c>
      <c r="AA275" s="287" t="s">
        <v>1470</v>
      </c>
      <c r="AB275" s="223"/>
      <c r="AC275" s="223"/>
      <c r="AD275" s="240"/>
      <c r="AE275" s="240"/>
      <c r="AF275" s="240"/>
      <c r="AG275" s="240"/>
      <c r="AH275" s="241"/>
      <c r="AO275" s="9"/>
      <c r="AP275" s="9"/>
      <c r="AQ275" s="9"/>
      <c r="AR275" s="9"/>
      <c r="AS275" s="286" t="s">
        <v>230</v>
      </c>
      <c r="AT275" s="287" t="s">
        <v>1471</v>
      </c>
      <c r="AU275" s="223"/>
      <c r="AV275" s="223"/>
      <c r="AW275" s="240"/>
      <c r="AX275" s="240"/>
      <c r="AY275" s="240"/>
      <c r="AZ275" s="240"/>
      <c r="BA275" s="241"/>
      <c r="BG275" s="617"/>
      <c r="BH275" s="1285">
        <v>2.7</v>
      </c>
      <c r="BI275" s="249" t="str">
        <f>"poids par "&amp; BH269</f>
        <v>poids par Gastro 1/1</v>
      </c>
      <c r="BJ275" s="223"/>
      <c r="BK275" s="229"/>
      <c r="BL275" s="9"/>
      <c r="BM275" s="43"/>
      <c r="BO275" s="617"/>
      <c r="BP275" s="248">
        <v>1.1200000000000001</v>
      </c>
      <c r="BQ275" s="249" t="str">
        <f>"poids par "&amp; BP269</f>
        <v>poids par GN 1/1</v>
      </c>
      <c r="BR275" s="223"/>
      <c r="BS275" s="763"/>
      <c r="BT275" s="9"/>
      <c r="BU275" s="43"/>
      <c r="BW275" s="617"/>
      <c r="BX275" s="248">
        <v>1.1200000000000001</v>
      </c>
      <c r="BY275" s="249" t="str">
        <f>"peso par "&amp; BX269</f>
        <v>peso par GN 1/1</v>
      </c>
      <c r="BZ275" s="223"/>
      <c r="CA275" s="763"/>
      <c r="CB275" s="9"/>
      <c r="CC275" s="43"/>
      <c r="CE275" s="3">
        <v>1</v>
      </c>
    </row>
    <row r="276" spans="3:83" ht="21" customHeight="1">
      <c r="C276" s="9"/>
      <c r="D276" s="9"/>
      <c r="E276" s="9"/>
      <c r="G276" s="286" t="s">
        <v>230</v>
      </c>
      <c r="H276" s="287" t="s">
        <v>269</v>
      </c>
      <c r="I276" s="223"/>
      <c r="J276" s="223"/>
      <c r="K276" s="240"/>
      <c r="L276" s="240"/>
      <c r="M276" s="240"/>
      <c r="N276" s="240"/>
      <c r="O276" s="241"/>
      <c r="V276" s="276"/>
      <c r="W276" s="276"/>
      <c r="X276" s="276"/>
      <c r="Y276" s="276"/>
      <c r="Z276" s="286" t="s">
        <v>230</v>
      </c>
      <c r="AA276" s="287" t="s">
        <v>1472</v>
      </c>
      <c r="AB276" s="223"/>
      <c r="AC276" s="223"/>
      <c r="AD276" s="240"/>
      <c r="AE276" s="240"/>
      <c r="AF276" s="240"/>
      <c r="AG276" s="240"/>
      <c r="AH276" s="241"/>
      <c r="AO276" s="9"/>
      <c r="AP276" s="9"/>
      <c r="AQ276" s="9"/>
      <c r="AR276" s="9"/>
      <c r="AS276" s="286" t="s">
        <v>230</v>
      </c>
      <c r="AT276" s="287" t="s">
        <v>1473</v>
      </c>
      <c r="AU276" s="223"/>
      <c r="AV276" s="223"/>
      <c r="AW276" s="240"/>
      <c r="AX276" s="240"/>
      <c r="AY276" s="240"/>
      <c r="AZ276" s="240"/>
      <c r="BA276" s="241"/>
      <c r="BG276" s="617"/>
      <c r="BH276" s="1770" t="str">
        <f>IF(OR(BK274&lt;=0,BH275&lt;=0),"",_xlfn.LET(_xlpm.n,ROUND(BK274/BH275,9),_xlpm.q,INT(_xlpm.n),_xlpm.r,ROUND(BK274-_xlpm.q*BH275,9),_xlpm.base,_xlpm.q&amp;" "&amp;BH269&amp;" de "&amp;TEXT(BH275,"0.000")&amp;" kg",IF(_xlpm.r&lt;=0.000000001,_xlpm.base,_xlpm.base&amp;" + 1 "&amp;BH269&amp;" de "&amp;TEXT(_xlpm.r,"0.000")&amp;" kg")))</f>
        <v>6 Gastro 1/1 de 2.700 kg + 1 Gastro 1/1 de 1.800 kg</v>
      </c>
      <c r="BI276" s="1771"/>
      <c r="BJ276" s="1771"/>
      <c r="BK276" s="1772"/>
      <c r="BL276" s="9"/>
      <c r="BM276" s="43"/>
      <c r="BO276" s="617"/>
      <c r="BP276" s="1810" t="str">
        <f>IF(BS274=0,"",IF(BP275=0,"",INT(BS274/BP275) &amp; " " &amp; BP269 &amp; " de " &amp; BP275 &amp; " kg" &amp; IF(MOD(BS274,BP275)=0,"",IF(MOD(BS274,BP275)=BP275,""," + 1 " &amp; BP269 &amp; " de " &amp; TEXT(MOD(BS274,BP275),"0.000") &amp; " kg"))))</f>
        <v>1 GN 1/1 de 1.12 kg + 1 GN 1/1 de 0.680 kg</v>
      </c>
      <c r="BQ276" s="1811"/>
      <c r="BR276" s="1811"/>
      <c r="BS276" s="1812"/>
      <c r="BT276" s="9"/>
      <c r="BU276" s="43"/>
      <c r="BW276" s="617"/>
      <c r="BX276" s="1810" t="str">
        <f>IF(CA274=0,"",IF(BX275=0,"",INT(CA274/BX275) &amp; " " &amp; BX269 &amp; " de " &amp; BX275 &amp; " kg" &amp; IF(MOD(CA274,BX275)=0,"",IF(MOD(CA274,BX275)=BX275,""," + 1 " &amp; BX269 &amp; " de " &amp; TEXT(MOD(CA274,BX275),"0.000") &amp; " kg"))))</f>
        <v>1 GN 1/1 de 1.12 kg + 1 GN 1/1 de 0.680 kg</v>
      </c>
      <c r="BY276" s="1811"/>
      <c r="BZ276" s="1811"/>
      <c r="CA276" s="1812"/>
      <c r="CB276" s="9"/>
      <c r="CC276" s="43"/>
      <c r="CE276" s="3">
        <v>1</v>
      </c>
    </row>
    <row r="277" spans="3:83" ht="21" customHeight="1">
      <c r="C277" s="9"/>
      <c r="D277" s="9"/>
      <c r="E277" s="9"/>
      <c r="G277" s="316"/>
      <c r="H277" s="212"/>
      <c r="I277" s="212"/>
      <c r="J277" s="212"/>
      <c r="K277" s="212"/>
      <c r="L277" s="212"/>
      <c r="M277" s="317" t="s">
        <v>205</v>
      </c>
      <c r="N277" s="317" t="s">
        <v>205</v>
      </c>
      <c r="O277" s="238" t="s">
        <v>205</v>
      </c>
      <c r="V277" s="276"/>
      <c r="W277" s="276"/>
      <c r="X277" s="276"/>
      <c r="Y277" s="276"/>
      <c r="Z277" s="316"/>
      <c r="AA277" s="212"/>
      <c r="AB277" s="212"/>
      <c r="AC277" s="212"/>
      <c r="AD277" s="212"/>
      <c r="AE277" s="212"/>
      <c r="AF277" s="317"/>
      <c r="AG277" s="317"/>
      <c r="AH277" s="238" t="s">
        <v>1474</v>
      </c>
      <c r="AO277" s="9"/>
      <c r="AP277" s="9"/>
      <c r="AQ277" s="9"/>
      <c r="AR277" s="9"/>
      <c r="AS277" s="316"/>
      <c r="AT277" s="212"/>
      <c r="AU277" s="212"/>
      <c r="AV277" s="212"/>
      <c r="AW277" s="212"/>
      <c r="AX277" s="212"/>
      <c r="AY277" s="317" t="s">
        <v>205</v>
      </c>
      <c r="AZ277" s="317" t="s">
        <v>205</v>
      </c>
      <c r="BA277" s="238" t="s">
        <v>1475</v>
      </c>
      <c r="BG277" s="617"/>
      <c r="BH277" s="1773"/>
      <c r="BI277" s="1774"/>
      <c r="BJ277" s="1774"/>
      <c r="BK277" s="1775"/>
      <c r="BL277" s="9"/>
      <c r="BM277" s="43"/>
      <c r="BO277" s="617"/>
      <c r="BP277" s="1813"/>
      <c r="BQ277" s="1774"/>
      <c r="BR277" s="1774"/>
      <c r="BS277" s="1814"/>
      <c r="BT277" s="9"/>
      <c r="BU277" s="43"/>
      <c r="BW277" s="617"/>
      <c r="BX277" s="1813"/>
      <c r="BY277" s="1774"/>
      <c r="BZ277" s="1774"/>
      <c r="CA277" s="1814"/>
      <c r="CB277" s="9"/>
      <c r="CC277" s="43"/>
      <c r="CE277" s="3">
        <v>1</v>
      </c>
    </row>
    <row r="278" spans="3:83" ht="21" customHeight="1">
      <c r="C278" s="9"/>
      <c r="D278" s="9"/>
      <c r="E278" s="9"/>
      <c r="G278" s="250"/>
      <c r="H278" s="250"/>
      <c r="I278" s="250" t="s">
        <v>209</v>
      </c>
      <c r="J278" s="251"/>
      <c r="K278" s="252"/>
      <c r="L278" s="252"/>
      <c r="M278" s="252"/>
      <c r="N278" s="252"/>
      <c r="O278" s="253"/>
      <c r="V278" s="276"/>
      <c r="W278" s="276"/>
      <c r="X278" s="276"/>
      <c r="Y278" s="276"/>
      <c r="Z278" s="250"/>
      <c r="AA278" s="250"/>
      <c r="AB278" s="250" t="s">
        <v>678</v>
      </c>
      <c r="AC278" s="251"/>
      <c r="AD278" s="252"/>
      <c r="AE278" s="252"/>
      <c r="AF278" s="252"/>
      <c r="AG278" s="252"/>
      <c r="AH278" s="253"/>
      <c r="AO278" s="9"/>
      <c r="AP278" s="9"/>
      <c r="AQ278" s="9"/>
      <c r="AR278" s="9"/>
      <c r="AS278" s="250"/>
      <c r="AT278" s="250"/>
      <c r="AU278" s="250" t="s">
        <v>954</v>
      </c>
      <c r="AV278" s="251"/>
      <c r="AW278" s="252"/>
      <c r="AX278" s="252"/>
      <c r="AY278" s="252"/>
      <c r="AZ278" s="252"/>
      <c r="BA278" s="253"/>
      <c r="BG278" s="617"/>
      <c r="BH278" s="9"/>
      <c r="BI278" s="9"/>
      <c r="BJ278" s="9"/>
      <c r="BK278" s="9"/>
      <c r="BL278" s="9"/>
      <c r="BM278" s="43"/>
      <c r="BO278" s="617"/>
      <c r="BP278" s="9"/>
      <c r="BQ278" s="9"/>
      <c r="BR278" s="9"/>
      <c r="BS278" s="9"/>
      <c r="BT278" s="9"/>
      <c r="BU278" s="43"/>
      <c r="BW278" s="617"/>
      <c r="BX278" s="9"/>
      <c r="BY278" s="9"/>
      <c r="BZ278" s="9"/>
      <c r="CA278" s="9"/>
      <c r="CB278" s="9"/>
      <c r="CC278" s="43"/>
      <c r="CE278" s="3">
        <v>1</v>
      </c>
    </row>
    <row r="279" spans="3:83" ht="21" customHeight="1" thickBot="1">
      <c r="C279" s="9"/>
      <c r="D279" s="9"/>
      <c r="E279" s="9"/>
      <c r="G279" s="320"/>
      <c r="H279" s="321"/>
      <c r="I279" s="322"/>
      <c r="J279" s="323"/>
      <c r="K279" s="322"/>
      <c r="L279" s="322"/>
      <c r="M279" s="322"/>
      <c r="N279" s="322"/>
      <c r="O279" s="324"/>
      <c r="V279" s="276"/>
      <c r="W279" s="276"/>
      <c r="X279" s="276"/>
      <c r="Y279" s="276"/>
      <c r="Z279" s="320"/>
      <c r="AA279" s="321"/>
      <c r="AB279" s="322"/>
      <c r="AC279" s="323"/>
      <c r="AD279" s="322"/>
      <c r="AE279" s="322"/>
      <c r="AF279" s="322"/>
      <c r="AG279" s="322"/>
      <c r="AH279" s="324"/>
      <c r="AO279" s="9"/>
      <c r="AP279" s="9"/>
      <c r="AQ279" s="9"/>
      <c r="AR279" s="9"/>
      <c r="AS279" s="320"/>
      <c r="AT279" s="321"/>
      <c r="AU279" s="322"/>
      <c r="AV279" s="323"/>
      <c r="AW279" s="322"/>
      <c r="AX279" s="322"/>
      <c r="AY279" s="322"/>
      <c r="AZ279" s="322"/>
      <c r="BA279" s="324"/>
      <c r="BG279" s="617"/>
      <c r="BH279" s="791" t="s">
        <v>195</v>
      </c>
      <c r="BI279" s="9"/>
      <c r="BJ279" s="9"/>
      <c r="BK279" s="225" t="s">
        <v>728</v>
      </c>
      <c r="BL279" s="9"/>
      <c r="BM279" s="43"/>
      <c r="BO279" s="617"/>
      <c r="BP279" s="791" t="s">
        <v>703</v>
      </c>
      <c r="BQ279" s="9"/>
      <c r="BR279" s="9"/>
      <c r="BS279" s="225" t="s">
        <v>729</v>
      </c>
      <c r="BT279" s="9"/>
      <c r="BU279" s="43"/>
      <c r="BW279" s="617"/>
      <c r="BX279" s="791" t="s">
        <v>704</v>
      </c>
      <c r="BY279" s="9"/>
      <c r="BZ279" s="9"/>
      <c r="CA279" s="225" t="s">
        <v>730</v>
      </c>
      <c r="CB279" s="9"/>
      <c r="CC279" s="43"/>
      <c r="CE279" s="3">
        <v>1</v>
      </c>
    </row>
    <row r="280" spans="3:83" ht="21" customHeight="1">
      <c r="C280" s="9"/>
      <c r="D280" s="9"/>
      <c r="E280" s="9"/>
      <c r="G280" s="9"/>
      <c r="H280" s="9"/>
      <c r="I280" s="9"/>
      <c r="J280" s="9"/>
      <c r="K280" s="9"/>
      <c r="L280" s="9"/>
      <c r="M280" s="9"/>
      <c r="N280" s="9"/>
      <c r="O280" s="9"/>
      <c r="V280" s="276"/>
      <c r="W280" s="276"/>
      <c r="X280" s="276"/>
      <c r="Y280" s="276"/>
      <c r="Z280" s="9"/>
      <c r="AA280" s="9"/>
      <c r="AB280" s="9"/>
      <c r="AC280" s="9"/>
      <c r="AD280" s="9"/>
      <c r="AE280" s="9"/>
      <c r="AF280" s="9"/>
      <c r="AG280" s="9"/>
      <c r="AH280" s="9"/>
      <c r="AO280" s="9"/>
      <c r="AP280" s="9"/>
      <c r="AQ280" s="9"/>
      <c r="AR280" s="9"/>
      <c r="AS280" s="9"/>
      <c r="AT280" s="9"/>
      <c r="AU280" s="9"/>
      <c r="AV280" s="9"/>
      <c r="AW280" s="9"/>
      <c r="AX280" s="9"/>
      <c r="AY280" s="9"/>
      <c r="AZ280" s="9"/>
      <c r="BA280" s="9"/>
      <c r="BG280" s="617"/>
      <c r="BH280" s="793" t="s">
        <v>731</v>
      </c>
      <c r="BI280" s="9"/>
      <c r="BJ280" s="9"/>
      <c r="BK280" s="794" t="s">
        <v>206</v>
      </c>
      <c r="BL280" s="9"/>
      <c r="BM280" s="43"/>
      <c r="BO280" s="617"/>
      <c r="BP280" s="793" t="s">
        <v>732</v>
      </c>
      <c r="BQ280" s="9"/>
      <c r="BR280" s="9"/>
      <c r="BS280" s="794" t="s">
        <v>733</v>
      </c>
      <c r="BT280" s="9"/>
      <c r="BU280" s="43"/>
      <c r="BW280" s="617"/>
      <c r="BX280" s="793" t="s">
        <v>734</v>
      </c>
      <c r="BY280" s="9"/>
      <c r="BZ280" s="9"/>
      <c r="CA280" s="794" t="s">
        <v>735</v>
      </c>
      <c r="CB280" s="9"/>
      <c r="CC280" s="43"/>
      <c r="CE280" s="3">
        <v>1</v>
      </c>
    </row>
    <row r="281" spans="3:83" ht="21" customHeight="1">
      <c r="C281" s="9"/>
      <c r="D281" s="9"/>
      <c r="E281" s="9"/>
      <c r="G281" s="9"/>
      <c r="H281" s="9"/>
      <c r="I281" s="9"/>
      <c r="J281" s="9"/>
      <c r="K281" s="9"/>
      <c r="L281" s="9"/>
      <c r="M281" s="9"/>
      <c r="N281" s="9"/>
      <c r="O281" s="9"/>
      <c r="V281" s="276"/>
      <c r="W281" s="276"/>
      <c r="X281" s="276"/>
      <c r="Y281" s="276"/>
      <c r="Z281" s="9"/>
      <c r="AA281" s="9"/>
      <c r="AB281" s="9"/>
      <c r="AC281" s="9"/>
      <c r="AD281" s="9"/>
      <c r="AE281" s="9"/>
      <c r="AF281" s="9"/>
      <c r="AG281" s="9"/>
      <c r="AH281" s="9"/>
      <c r="AO281" s="9"/>
      <c r="AP281" s="9"/>
      <c r="AQ281" s="9"/>
      <c r="AR281" s="9"/>
      <c r="AS281" s="9"/>
      <c r="AT281" s="9"/>
      <c r="AU281" s="9"/>
      <c r="AV281" s="9"/>
      <c r="AW281" s="9"/>
      <c r="AX281" s="9"/>
      <c r="AY281" s="9"/>
      <c r="AZ281" s="9"/>
      <c r="BA281" s="9"/>
      <c r="BG281" s="617"/>
      <c r="BH281" s="795" t="s">
        <v>736</v>
      </c>
      <c r="BI281" s="9"/>
      <c r="BJ281" s="9"/>
      <c r="BK281" s="794" t="s">
        <v>208</v>
      </c>
      <c r="BL281" s="9"/>
      <c r="BM281" s="43"/>
      <c r="BO281" s="617"/>
      <c r="BP281" s="795" t="s">
        <v>737</v>
      </c>
      <c r="BQ281" s="9"/>
      <c r="BR281" s="9"/>
      <c r="BS281" s="794" t="s">
        <v>738</v>
      </c>
      <c r="BT281" s="9"/>
      <c r="BU281" s="43"/>
      <c r="BW281" s="617"/>
      <c r="BX281" s="795" t="s">
        <v>739</v>
      </c>
      <c r="BY281" s="9"/>
      <c r="BZ281" s="9"/>
      <c r="CA281" s="794" t="s">
        <v>740</v>
      </c>
      <c r="CB281" s="9"/>
      <c r="CC281" s="43"/>
      <c r="CE281" s="3">
        <v>1</v>
      </c>
    </row>
    <row r="282" spans="3:83" ht="21" customHeight="1">
      <c r="C282" s="9"/>
      <c r="D282" s="9"/>
      <c r="E282" s="9"/>
      <c r="G282" s="281" t="s">
        <v>174</v>
      </c>
      <c r="H282" s="282"/>
      <c r="I282" s="282"/>
      <c r="J282" s="282"/>
      <c r="K282" s="282"/>
      <c r="L282" s="283"/>
      <c r="M282" s="284"/>
      <c r="N282" s="284"/>
      <c r="O282" s="285" t="s">
        <v>274</v>
      </c>
      <c r="V282" s="276"/>
      <c r="W282" s="276"/>
      <c r="X282" s="276"/>
      <c r="Y282" s="276"/>
      <c r="Z282" s="281" t="s">
        <v>769</v>
      </c>
      <c r="AA282" s="282"/>
      <c r="AB282" s="282"/>
      <c r="AC282" s="282"/>
      <c r="AD282" s="282"/>
      <c r="AE282" s="283"/>
      <c r="AF282" s="284"/>
      <c r="AG282" s="284"/>
      <c r="AH282" s="285" t="s">
        <v>1476</v>
      </c>
      <c r="AO282" s="9"/>
      <c r="AP282" s="9"/>
      <c r="AQ282" s="9"/>
      <c r="AR282" s="9"/>
      <c r="AS282" s="281" t="s">
        <v>771</v>
      </c>
      <c r="AT282" s="282"/>
      <c r="AU282" s="282"/>
      <c r="AV282" s="282"/>
      <c r="AW282" s="282"/>
      <c r="AX282" s="283"/>
      <c r="AY282" s="284"/>
      <c r="AZ282" s="284"/>
      <c r="BA282" s="285" t="s">
        <v>1477</v>
      </c>
      <c r="BG282" s="617"/>
      <c r="BH282" s="225" t="s">
        <v>741</v>
      </c>
      <c r="BI282" s="9"/>
      <c r="BJ282" s="9"/>
      <c r="BK282" s="794" t="s">
        <v>742</v>
      </c>
      <c r="BL282" s="9"/>
      <c r="BM282" s="43"/>
      <c r="BO282" s="617"/>
      <c r="BP282" s="225" t="s">
        <v>743</v>
      </c>
      <c r="BQ282" s="9"/>
      <c r="BR282" s="9"/>
      <c r="BS282" s="794" t="s">
        <v>744</v>
      </c>
      <c r="BT282" s="9"/>
      <c r="BU282" s="43"/>
      <c r="BW282" s="617"/>
      <c r="BX282" s="225" t="s">
        <v>745</v>
      </c>
      <c r="BY282" s="9"/>
      <c r="BZ282" s="9"/>
      <c r="CA282" s="794" t="s">
        <v>746</v>
      </c>
      <c r="CB282" s="9"/>
      <c r="CC282" s="43"/>
      <c r="CE282" s="3">
        <v>1</v>
      </c>
    </row>
    <row r="283" spans="3:83" ht="21" customHeight="1">
      <c r="C283" s="9"/>
      <c r="D283" s="9"/>
      <c r="E283" s="9"/>
      <c r="G283" s="330" t="s">
        <v>278</v>
      </c>
      <c r="H283" s="223"/>
      <c r="I283" s="331"/>
      <c r="J283" s="280"/>
      <c r="K283" s="280"/>
      <c r="L283" s="280"/>
      <c r="M283" s="280"/>
      <c r="N283" s="280"/>
      <c r="O283" s="288"/>
      <c r="V283" s="276"/>
      <c r="W283" s="276"/>
      <c r="X283" s="276"/>
      <c r="Y283" s="276"/>
      <c r="Z283" s="330" t="s">
        <v>1478</v>
      </c>
      <c r="AA283" s="223"/>
      <c r="AB283" s="331"/>
      <c r="AC283" s="280"/>
      <c r="AD283" s="280"/>
      <c r="AE283" s="280"/>
      <c r="AF283" s="280"/>
      <c r="AG283" s="280"/>
      <c r="AH283" s="288"/>
      <c r="AO283" s="9"/>
      <c r="AP283" s="9"/>
      <c r="AQ283" s="9"/>
      <c r="AR283" s="9"/>
      <c r="AS283" s="330" t="s">
        <v>788</v>
      </c>
      <c r="AT283" s="223"/>
      <c r="AU283" s="331"/>
      <c r="AV283" s="280"/>
      <c r="AW283" s="280"/>
      <c r="AX283" s="280"/>
      <c r="AY283" s="280"/>
      <c r="AZ283" s="280"/>
      <c r="BA283" s="288"/>
      <c r="BG283" s="617"/>
      <c r="BH283" s="225"/>
      <c r="BI283" s="9"/>
      <c r="BJ283" s="9"/>
      <c r="BK283" s="794" t="s">
        <v>747</v>
      </c>
      <c r="BL283" s="9"/>
      <c r="BM283" s="43"/>
      <c r="BO283" s="617"/>
      <c r="BP283" s="225"/>
      <c r="BQ283" s="9"/>
      <c r="BR283" s="9"/>
      <c r="BS283" s="794" t="s">
        <v>748</v>
      </c>
      <c r="BT283" s="9"/>
      <c r="BU283" s="43"/>
      <c r="BW283" s="617"/>
      <c r="BX283" s="225"/>
      <c r="BY283" s="9"/>
      <c r="BZ283" s="9"/>
      <c r="CA283" s="794" t="s">
        <v>749</v>
      </c>
      <c r="CB283" s="9"/>
      <c r="CC283" s="43"/>
      <c r="CE283" s="3">
        <v>1</v>
      </c>
    </row>
    <row r="284" spans="3:83" ht="21" customHeight="1">
      <c r="C284" s="9"/>
      <c r="D284" s="9"/>
      <c r="E284" s="9"/>
      <c r="G284" s="1844" t="s">
        <v>279</v>
      </c>
      <c r="H284" s="1790"/>
      <c r="I284" s="1790"/>
      <c r="J284" s="1790"/>
      <c r="K284" s="1790"/>
      <c r="L284" s="1790"/>
      <c r="M284" s="1790"/>
      <c r="N284" s="1790"/>
      <c r="O284" s="1845"/>
      <c r="V284" s="276"/>
      <c r="W284" s="276"/>
      <c r="X284" s="276"/>
      <c r="Y284" s="276"/>
      <c r="Z284" s="1844" t="s">
        <v>1479</v>
      </c>
      <c r="AA284" s="1790"/>
      <c r="AB284" s="1790"/>
      <c r="AC284" s="1790"/>
      <c r="AD284" s="1790"/>
      <c r="AE284" s="1790"/>
      <c r="AF284" s="1790"/>
      <c r="AG284" s="1790"/>
      <c r="AH284" s="1845"/>
      <c r="AO284" s="9"/>
      <c r="AP284" s="9"/>
      <c r="AQ284" s="9"/>
      <c r="AR284" s="9"/>
      <c r="AS284" s="1844" t="s">
        <v>1480</v>
      </c>
      <c r="AT284" s="1790"/>
      <c r="AU284" s="1790"/>
      <c r="AV284" s="1790"/>
      <c r="AW284" s="1790"/>
      <c r="AX284" s="1790"/>
      <c r="AY284" s="1790"/>
      <c r="AZ284" s="1790"/>
      <c r="BA284" s="1845"/>
      <c r="BG284" s="796"/>
      <c r="BH284" s="9"/>
      <c r="BI284" s="9"/>
      <c r="BJ284" s="9"/>
      <c r="BK284" s="9"/>
      <c r="BL284" s="9"/>
      <c r="BM284" s="43"/>
      <c r="BO284" s="796"/>
      <c r="BP284" s="9"/>
      <c r="BQ284" s="9"/>
      <c r="BR284" s="9"/>
      <c r="BS284" s="9"/>
      <c r="BT284" s="9"/>
      <c r="BU284" s="43"/>
      <c r="BW284" s="796"/>
      <c r="BX284" s="9"/>
      <c r="BY284" s="9"/>
      <c r="BZ284" s="9"/>
      <c r="CA284" s="9"/>
      <c r="CB284" s="9"/>
      <c r="CC284" s="43"/>
      <c r="CE284" s="3">
        <v>1</v>
      </c>
    </row>
    <row r="285" spans="3:83" ht="21" customHeight="1">
      <c r="C285" s="9"/>
      <c r="D285" s="9"/>
      <c r="E285" s="9"/>
      <c r="G285" s="1844"/>
      <c r="H285" s="1790"/>
      <c r="I285" s="1790"/>
      <c r="J285" s="1790"/>
      <c r="K285" s="1790"/>
      <c r="L285" s="1790"/>
      <c r="M285" s="1790"/>
      <c r="N285" s="1790"/>
      <c r="O285" s="1845"/>
      <c r="V285" s="276"/>
      <c r="W285" s="276"/>
      <c r="X285" s="276"/>
      <c r="Y285" s="276"/>
      <c r="Z285" s="1844"/>
      <c r="AA285" s="1790"/>
      <c r="AB285" s="1790"/>
      <c r="AC285" s="1790"/>
      <c r="AD285" s="1790"/>
      <c r="AE285" s="1790"/>
      <c r="AF285" s="1790"/>
      <c r="AG285" s="1790"/>
      <c r="AH285" s="1845"/>
      <c r="AO285" s="9"/>
      <c r="AP285" s="9"/>
      <c r="AQ285" s="9"/>
      <c r="AR285" s="9"/>
      <c r="AS285" s="1844"/>
      <c r="AT285" s="1790"/>
      <c r="AU285" s="1790"/>
      <c r="AV285" s="1790"/>
      <c r="AW285" s="1790"/>
      <c r="AX285" s="1790"/>
      <c r="AY285" s="1790"/>
      <c r="AZ285" s="1790"/>
      <c r="BA285" s="1845"/>
      <c r="BG285" s="797"/>
      <c r="BH285" s="798"/>
      <c r="BI285" s="798" t="s">
        <v>217</v>
      </c>
      <c r="BJ285" s="799"/>
      <c r="BK285" s="799"/>
      <c r="BL285" s="799"/>
      <c r="BM285" s="43"/>
      <c r="BO285" s="797"/>
      <c r="BP285" s="798"/>
      <c r="BQ285" s="798" t="s">
        <v>217</v>
      </c>
      <c r="BR285" s="799"/>
      <c r="BS285" s="799"/>
      <c r="BT285" s="799"/>
      <c r="BU285" s="43"/>
      <c r="BW285" s="797"/>
      <c r="BX285" s="798"/>
      <c r="BY285" s="798" t="s">
        <v>217</v>
      </c>
      <c r="BZ285" s="799"/>
      <c r="CA285" s="799"/>
      <c r="CB285" s="799"/>
      <c r="CC285" s="43"/>
      <c r="CE285" s="3">
        <v>1</v>
      </c>
    </row>
    <row r="286" spans="3:83" ht="21" customHeight="1">
      <c r="C286" s="9"/>
      <c r="D286" s="9"/>
      <c r="E286" s="9"/>
      <c r="G286" s="1844"/>
      <c r="H286" s="1790"/>
      <c r="I286" s="1790"/>
      <c r="J286" s="1790"/>
      <c r="K286" s="1790"/>
      <c r="L286" s="1790"/>
      <c r="M286" s="1790"/>
      <c r="N286" s="1790"/>
      <c r="O286" s="1845"/>
      <c r="V286" s="276"/>
      <c r="W286" s="276"/>
      <c r="X286" s="276"/>
      <c r="Y286" s="276"/>
      <c r="Z286" s="1844"/>
      <c r="AA286" s="1790"/>
      <c r="AB286" s="1790"/>
      <c r="AC286" s="1790"/>
      <c r="AD286" s="1790"/>
      <c r="AE286" s="1790"/>
      <c r="AF286" s="1790"/>
      <c r="AG286" s="1790"/>
      <c r="AH286" s="1845"/>
      <c r="AO286" s="9"/>
      <c r="AP286" s="9"/>
      <c r="AQ286" s="9"/>
      <c r="AR286" s="9"/>
      <c r="AS286" s="1844"/>
      <c r="AT286" s="1790"/>
      <c r="AU286" s="1790"/>
      <c r="AV286" s="1790"/>
      <c r="AW286" s="1790"/>
      <c r="AX286" s="1790"/>
      <c r="AY286" s="1790"/>
      <c r="AZ286" s="1790"/>
      <c r="BA286" s="1845"/>
      <c r="BG286" s="796"/>
      <c r="BH286" s="9"/>
      <c r="BI286" s="725" t="s">
        <v>750</v>
      </c>
      <c r="BJ286" s="9"/>
      <c r="BK286" s="9"/>
      <c r="BL286" s="9"/>
      <c r="BM286" s="43"/>
      <c r="BO286" s="796"/>
      <c r="BP286" s="9"/>
      <c r="BQ286" s="725" t="s">
        <v>751</v>
      </c>
      <c r="BR286" s="9"/>
      <c r="BS286" s="9"/>
      <c r="BT286" s="9"/>
      <c r="BU286" s="43"/>
      <c r="BW286" s="796"/>
      <c r="BX286" s="9"/>
      <c r="BY286" s="725" t="s">
        <v>752</v>
      </c>
      <c r="BZ286" s="9"/>
      <c r="CA286" s="9"/>
      <c r="CB286" s="9"/>
      <c r="CC286" s="43"/>
      <c r="CE286" s="3">
        <v>1</v>
      </c>
    </row>
    <row r="287" spans="3:83" ht="21" customHeight="1">
      <c r="C287" s="9"/>
      <c r="D287" s="9"/>
      <c r="E287" s="9"/>
      <c r="G287" s="337" t="s">
        <v>292</v>
      </c>
      <c r="H287" s="240"/>
      <c r="I287" s="240"/>
      <c r="J287" s="240"/>
      <c r="K287" s="240"/>
      <c r="L287" s="240"/>
      <c r="M287" s="240"/>
      <c r="N287" s="240"/>
      <c r="O287" s="241"/>
      <c r="V287" s="276"/>
      <c r="W287" s="276"/>
      <c r="X287" s="276"/>
      <c r="Y287" s="276"/>
      <c r="Z287" s="337" t="s">
        <v>791</v>
      </c>
      <c r="AA287" s="240"/>
      <c r="AB287" s="240"/>
      <c r="AC287" s="240"/>
      <c r="AD287" s="240"/>
      <c r="AE287" s="240"/>
      <c r="AF287" s="240"/>
      <c r="AG287" s="240"/>
      <c r="AH287" s="241"/>
      <c r="AO287" s="9"/>
      <c r="AP287" s="9"/>
      <c r="AQ287" s="9"/>
      <c r="AR287" s="9"/>
      <c r="AS287" s="337" t="s">
        <v>792</v>
      </c>
      <c r="AT287" s="240"/>
      <c r="AU287" s="240"/>
      <c r="AV287" s="240"/>
      <c r="AW287" s="240"/>
      <c r="AX287" s="240"/>
      <c r="AY287" s="240"/>
      <c r="AZ287" s="240"/>
      <c r="BA287" s="241"/>
      <c r="BG287" s="796"/>
      <c r="BH287" s="9"/>
      <c r="BI287" s="800" t="s">
        <v>753</v>
      </c>
      <c r="BJ287" s="9"/>
      <c r="BK287" s="9"/>
      <c r="BL287" s="9"/>
      <c r="BM287" s="43"/>
      <c r="BO287" s="796"/>
      <c r="BP287" s="9"/>
      <c r="BQ287" s="800" t="s">
        <v>754</v>
      </c>
      <c r="BR287" s="9"/>
      <c r="BS287" s="9"/>
      <c r="BT287" s="9"/>
      <c r="BU287" s="43"/>
      <c r="BW287" s="796"/>
      <c r="BX287" s="9"/>
      <c r="BY287" s="800" t="s">
        <v>755</v>
      </c>
      <c r="BZ287" s="9"/>
      <c r="CA287" s="9"/>
      <c r="CB287" s="9"/>
      <c r="CC287" s="43"/>
      <c r="CE287" s="3">
        <v>1</v>
      </c>
    </row>
    <row r="288" spans="3:83" ht="21" customHeight="1">
      <c r="C288" s="9"/>
      <c r="D288" s="9"/>
      <c r="E288" s="9"/>
      <c r="G288" s="199" t="s">
        <v>294</v>
      </c>
      <c r="H288" s="208"/>
      <c r="I288" s="208"/>
      <c r="J288" s="208"/>
      <c r="K288" s="208"/>
      <c r="L288" s="208"/>
      <c r="M288" s="208"/>
      <c r="N288" s="208"/>
      <c r="O288" s="339"/>
      <c r="V288" s="276"/>
      <c r="W288" s="276"/>
      <c r="X288" s="276"/>
      <c r="Y288" s="276"/>
      <c r="Z288" s="199" t="s">
        <v>1481</v>
      </c>
      <c r="AA288" s="208"/>
      <c r="AB288" s="208"/>
      <c r="AC288" s="208"/>
      <c r="AD288" s="208"/>
      <c r="AE288" s="208"/>
      <c r="AF288" s="208"/>
      <c r="AG288" s="208"/>
      <c r="AH288" s="339"/>
      <c r="AO288" s="9"/>
      <c r="AP288" s="9"/>
      <c r="AQ288" s="9"/>
      <c r="AR288" s="9"/>
      <c r="AS288" s="199" t="s">
        <v>1482</v>
      </c>
      <c r="AT288" s="208"/>
      <c r="AU288" s="208"/>
      <c r="AV288" s="208"/>
      <c r="AW288" s="208"/>
      <c r="AX288" s="208"/>
      <c r="AY288" s="208"/>
      <c r="AZ288" s="208"/>
      <c r="BA288" s="339"/>
      <c r="BG288" s="796"/>
      <c r="BH288" s="9"/>
      <c r="BI288" s="9"/>
      <c r="BJ288" s="9"/>
      <c r="BK288" s="9"/>
      <c r="BL288" s="9"/>
      <c r="BM288" s="43"/>
      <c r="BO288" s="796"/>
      <c r="BP288" s="9"/>
      <c r="BQ288" s="9"/>
      <c r="BR288" s="9"/>
      <c r="BS288" s="9"/>
      <c r="BT288" s="9"/>
      <c r="BU288" s="43"/>
      <c r="BW288" s="796"/>
      <c r="BX288" s="9"/>
      <c r="BY288" s="9"/>
      <c r="BZ288" s="9"/>
      <c r="CA288" s="9"/>
      <c r="CB288" s="9"/>
      <c r="CC288" s="43"/>
      <c r="CE288" s="3">
        <v>1</v>
      </c>
    </row>
    <row r="289" spans="3:83" ht="21" customHeight="1">
      <c r="C289" s="9"/>
      <c r="D289" s="9"/>
      <c r="E289" s="9"/>
      <c r="G289" s="1836" t="s">
        <v>301</v>
      </c>
      <c r="H289" s="1837"/>
      <c r="I289" s="1837"/>
      <c r="J289" s="1837"/>
      <c r="K289" s="1837"/>
      <c r="L289" s="1837"/>
      <c r="M289" s="1837"/>
      <c r="N289" s="1837"/>
      <c r="O289" s="1838"/>
      <c r="V289" s="276"/>
      <c r="W289" s="276"/>
      <c r="X289" s="276"/>
      <c r="Y289" s="276"/>
      <c r="Z289" s="1836" t="s">
        <v>1483</v>
      </c>
      <c r="AA289" s="1837"/>
      <c r="AB289" s="1837"/>
      <c r="AC289" s="1837"/>
      <c r="AD289" s="1837"/>
      <c r="AE289" s="1837"/>
      <c r="AF289" s="1837"/>
      <c r="AG289" s="1837"/>
      <c r="AH289" s="1838"/>
      <c r="AO289" s="9"/>
      <c r="AP289" s="9"/>
      <c r="AQ289" s="9"/>
      <c r="AR289" s="9"/>
      <c r="AS289" s="1836" t="s">
        <v>1484</v>
      </c>
      <c r="AT289" s="1837"/>
      <c r="AU289" s="1837"/>
      <c r="AV289" s="1837"/>
      <c r="AW289" s="1837"/>
      <c r="AX289" s="1837"/>
      <c r="AY289" s="1837"/>
      <c r="AZ289" s="1837"/>
      <c r="BA289" s="1838"/>
      <c r="BG289" s="180"/>
      <c r="BH289" s="181"/>
      <c r="BI289" s="182"/>
      <c r="BJ289" s="181"/>
      <c r="BK289" s="181"/>
      <c r="BL289" s="181"/>
      <c r="BM289" s="183"/>
      <c r="BO289" s="180"/>
      <c r="BP289" s="181"/>
      <c r="BQ289" s="182"/>
      <c r="BR289" s="181"/>
      <c r="BS289" s="181"/>
      <c r="BT289" s="181"/>
      <c r="BU289" s="183"/>
      <c r="BW289" s="180"/>
      <c r="BX289" s="181"/>
      <c r="BY289" s="182"/>
      <c r="BZ289" s="181"/>
      <c r="CA289" s="181"/>
      <c r="CB289" s="181"/>
      <c r="CC289" s="183"/>
      <c r="CE289" s="3">
        <v>1</v>
      </c>
    </row>
    <row r="290" spans="3:83" ht="21" customHeight="1">
      <c r="C290" s="9"/>
      <c r="D290" s="9"/>
      <c r="E290" s="9"/>
      <c r="G290" s="1836"/>
      <c r="H290" s="1837"/>
      <c r="I290" s="1837"/>
      <c r="J290" s="1837"/>
      <c r="K290" s="1837"/>
      <c r="L290" s="1837"/>
      <c r="M290" s="1837"/>
      <c r="N290" s="1837"/>
      <c r="O290" s="1838"/>
      <c r="V290" s="276"/>
      <c r="W290" s="276"/>
      <c r="X290" s="276"/>
      <c r="Y290" s="276"/>
      <c r="Z290" s="1836"/>
      <c r="AA290" s="1837"/>
      <c r="AB290" s="1837"/>
      <c r="AC290" s="1837"/>
      <c r="AD290" s="1837"/>
      <c r="AE290" s="1837"/>
      <c r="AF290" s="1837"/>
      <c r="AG290" s="1837"/>
      <c r="AH290" s="1838"/>
      <c r="AO290" s="9"/>
      <c r="AP290" s="9"/>
      <c r="AQ290" s="9"/>
      <c r="AR290" s="9"/>
      <c r="AS290" s="1836"/>
      <c r="AT290" s="1837"/>
      <c r="AU290" s="1837"/>
      <c r="AV290" s="1837"/>
      <c r="AW290" s="1837"/>
      <c r="AX290" s="1837"/>
      <c r="AY290" s="1837"/>
      <c r="AZ290" s="1837"/>
      <c r="BA290" s="1838"/>
      <c r="BG290" s="796"/>
      <c r="BH290" s="9"/>
      <c r="BI290" s="9"/>
      <c r="BJ290" s="9"/>
      <c r="BK290" s="9"/>
      <c r="BL290" s="9"/>
      <c r="BM290" s="43"/>
      <c r="BO290" s="796"/>
      <c r="BP290" s="9"/>
      <c r="BQ290" s="9"/>
      <c r="BR290" s="9"/>
      <c r="BS290" s="9"/>
      <c r="BT290" s="9"/>
      <c r="BU290" s="43"/>
      <c r="BW290" s="796"/>
      <c r="BX290" s="9"/>
      <c r="BY290" s="9"/>
      <c r="BZ290" s="9"/>
      <c r="CA290" s="9"/>
      <c r="CB290" s="9"/>
      <c r="CC290" s="43"/>
      <c r="CE290" s="3">
        <v>1</v>
      </c>
    </row>
    <row r="291" spans="3:83" ht="21" customHeight="1">
      <c r="C291" s="9"/>
      <c r="D291" s="9"/>
      <c r="E291" s="9"/>
      <c r="G291" s="1836"/>
      <c r="H291" s="1837"/>
      <c r="I291" s="1837"/>
      <c r="J291" s="1837"/>
      <c r="K291" s="1837"/>
      <c r="L291" s="1837"/>
      <c r="M291" s="1837"/>
      <c r="N291" s="1837"/>
      <c r="O291" s="1838"/>
      <c r="V291" s="276"/>
      <c r="W291" s="276"/>
      <c r="X291" s="276"/>
      <c r="Y291" s="276"/>
      <c r="Z291" s="1836"/>
      <c r="AA291" s="1837"/>
      <c r="AB291" s="1837"/>
      <c r="AC291" s="1837"/>
      <c r="AD291" s="1837"/>
      <c r="AE291" s="1837"/>
      <c r="AF291" s="1837"/>
      <c r="AG291" s="1837"/>
      <c r="AH291" s="1838"/>
      <c r="AO291" s="9"/>
      <c r="AP291" s="9"/>
      <c r="AQ291" s="9"/>
      <c r="AR291" s="9"/>
      <c r="AS291" s="1836"/>
      <c r="AT291" s="1837"/>
      <c r="AU291" s="1837"/>
      <c r="AV291" s="1837"/>
      <c r="AW291" s="1837"/>
      <c r="AX291" s="1837"/>
      <c r="AY291" s="1837"/>
      <c r="AZ291" s="1837"/>
      <c r="BA291" s="1838"/>
      <c r="BG291" s="1787" t="s">
        <v>756</v>
      </c>
      <c r="BH291" s="1788"/>
      <c r="BI291" s="1786" t="s">
        <v>757</v>
      </c>
      <c r="BJ291" s="1786"/>
      <c r="BK291" s="9"/>
      <c r="BL291" s="9"/>
      <c r="BM291" s="43"/>
      <c r="BO291" s="1787" t="s">
        <v>758</v>
      </c>
      <c r="BP291" s="1788"/>
      <c r="BQ291" s="1786" t="s">
        <v>759</v>
      </c>
      <c r="BR291" s="1786"/>
      <c r="BS291" s="9"/>
      <c r="BT291" s="9"/>
      <c r="BU291" s="43"/>
      <c r="BW291" s="1787" t="s">
        <v>760</v>
      </c>
      <c r="BX291" s="1788"/>
      <c r="BY291" s="1786" t="s">
        <v>761</v>
      </c>
      <c r="BZ291" s="1786"/>
      <c r="CA291" s="9"/>
      <c r="CB291" s="9"/>
      <c r="CC291" s="43"/>
      <c r="CE291" s="3">
        <v>1</v>
      </c>
    </row>
    <row r="292" spans="3:83" ht="21" customHeight="1">
      <c r="C292" s="9"/>
      <c r="D292" s="9"/>
      <c r="E292" s="9"/>
      <c r="G292" s="1836"/>
      <c r="H292" s="1837"/>
      <c r="I292" s="1837"/>
      <c r="J292" s="1837"/>
      <c r="K292" s="1837"/>
      <c r="L292" s="1837"/>
      <c r="M292" s="1837"/>
      <c r="N292" s="1837"/>
      <c r="O292" s="1838"/>
      <c r="V292" s="276"/>
      <c r="W292" s="276"/>
      <c r="X292" s="276"/>
      <c r="Y292" s="276"/>
      <c r="Z292" s="1836"/>
      <c r="AA292" s="1837"/>
      <c r="AB292" s="1837"/>
      <c r="AC292" s="1837"/>
      <c r="AD292" s="1837"/>
      <c r="AE292" s="1837"/>
      <c r="AF292" s="1837"/>
      <c r="AG292" s="1837"/>
      <c r="AH292" s="1838"/>
      <c r="AO292" s="9"/>
      <c r="AP292" s="9"/>
      <c r="AQ292" s="9"/>
      <c r="AR292" s="9"/>
      <c r="AS292" s="1836"/>
      <c r="AT292" s="1837"/>
      <c r="AU292" s="1837"/>
      <c r="AV292" s="1837"/>
      <c r="AW292" s="1837"/>
      <c r="AX292" s="1837"/>
      <c r="AY292" s="1837"/>
      <c r="AZ292" s="1837"/>
      <c r="BA292" s="1838"/>
      <c r="BG292" s="1787"/>
      <c r="BH292" s="1788"/>
      <c r="BI292" s="1786"/>
      <c r="BJ292" s="1786"/>
      <c r="BK292" s="9"/>
      <c r="BL292" s="9"/>
      <c r="BM292" s="43"/>
      <c r="BO292" s="1787"/>
      <c r="BP292" s="1788"/>
      <c r="BQ292" s="1786"/>
      <c r="BR292" s="1786"/>
      <c r="BS292" s="9"/>
      <c r="BT292" s="9"/>
      <c r="BU292" s="43"/>
      <c r="BW292" s="1787"/>
      <c r="BX292" s="1788"/>
      <c r="BY292" s="1786"/>
      <c r="BZ292" s="1786"/>
      <c r="CA292" s="9"/>
      <c r="CB292" s="9"/>
      <c r="CC292" s="43"/>
      <c r="CE292" s="3">
        <v>1</v>
      </c>
    </row>
    <row r="293" spans="3:83" ht="21" customHeight="1">
      <c r="C293" s="9"/>
      <c r="D293" s="9"/>
      <c r="E293" s="9"/>
      <c r="G293" s="1839"/>
      <c r="H293" s="1840"/>
      <c r="I293" s="1840"/>
      <c r="J293" s="1840"/>
      <c r="K293" s="1840"/>
      <c r="L293" s="1840"/>
      <c r="M293" s="1840"/>
      <c r="N293" s="1840"/>
      <c r="O293" s="1841"/>
      <c r="V293" s="276"/>
      <c r="W293" s="276"/>
      <c r="X293" s="276"/>
      <c r="Y293" s="276"/>
      <c r="Z293" s="1839"/>
      <c r="AA293" s="1840"/>
      <c r="AB293" s="1840"/>
      <c r="AC293" s="1840"/>
      <c r="AD293" s="1840"/>
      <c r="AE293" s="1840"/>
      <c r="AF293" s="1840"/>
      <c r="AG293" s="1840"/>
      <c r="AH293" s="1841"/>
      <c r="AO293" s="9"/>
      <c r="AP293" s="9"/>
      <c r="AQ293" s="9"/>
      <c r="AR293" s="9"/>
      <c r="AS293" s="1839"/>
      <c r="AT293" s="1840"/>
      <c r="AU293" s="1840"/>
      <c r="AV293" s="1840"/>
      <c r="AW293" s="1840"/>
      <c r="AX293" s="1840"/>
      <c r="AY293" s="1840"/>
      <c r="AZ293" s="1840"/>
      <c r="BA293" s="1841"/>
      <c r="BG293" s="801" t="s">
        <v>225</v>
      </c>
      <c r="BH293" s="9"/>
      <c r="BI293" s="9"/>
      <c r="BJ293" s="9"/>
      <c r="BK293" s="9"/>
      <c r="BL293" s="9"/>
      <c r="BM293" s="43"/>
      <c r="BO293" s="801" t="s">
        <v>763</v>
      </c>
      <c r="BP293" s="9"/>
      <c r="BQ293" s="9"/>
      <c r="BR293" s="9"/>
      <c r="BS293" s="9"/>
      <c r="BT293" s="9"/>
      <c r="BU293" s="43"/>
      <c r="BW293" s="801" t="s">
        <v>764</v>
      </c>
      <c r="BX293" s="9"/>
      <c r="BY293" s="9"/>
      <c r="BZ293" s="9"/>
      <c r="CA293" s="9"/>
      <c r="CB293" s="9"/>
      <c r="CC293" s="43"/>
      <c r="CE293" s="3">
        <v>1</v>
      </c>
    </row>
    <row r="294" spans="3:83" ht="21" customHeight="1">
      <c r="C294" s="9"/>
      <c r="D294" s="9"/>
      <c r="E294" s="9"/>
      <c r="G294" s="316"/>
      <c r="H294" s="212"/>
      <c r="I294" s="212"/>
      <c r="J294" s="212"/>
      <c r="K294" s="212"/>
      <c r="L294" s="212"/>
      <c r="M294" s="212"/>
      <c r="N294" s="317"/>
      <c r="O294" s="238" t="s">
        <v>205</v>
      </c>
      <c r="V294" s="276"/>
      <c r="W294" s="276"/>
      <c r="X294" s="276"/>
      <c r="Y294" s="276"/>
      <c r="Z294" s="316"/>
      <c r="AA294" s="212"/>
      <c r="AB294" s="212"/>
      <c r="AC294" s="212"/>
      <c r="AD294" s="212"/>
      <c r="AE294" s="212"/>
      <c r="AF294" s="212"/>
      <c r="AG294" s="317"/>
      <c r="AH294" s="238" t="s">
        <v>1474</v>
      </c>
      <c r="AO294" s="9"/>
      <c r="AP294" s="9"/>
      <c r="AQ294" s="9"/>
      <c r="AR294" s="9"/>
      <c r="AS294" s="316"/>
      <c r="AT294" s="212"/>
      <c r="AU294" s="212"/>
      <c r="AV294" s="212"/>
      <c r="AW294" s="212"/>
      <c r="AX294" s="212"/>
      <c r="AY294" s="212"/>
      <c r="AZ294" s="317"/>
      <c r="BA294" s="238" t="s">
        <v>1475</v>
      </c>
      <c r="BG294" s="617"/>
      <c r="BH294" s="280"/>
      <c r="BI294" s="9"/>
      <c r="BJ294" s="9"/>
      <c r="BK294" s="9"/>
      <c r="BL294" s="9"/>
      <c r="BM294" s="43"/>
      <c r="BO294" s="617"/>
      <c r="BP294" s="280"/>
      <c r="BQ294" s="9"/>
      <c r="BR294" s="9"/>
      <c r="BS294" s="9"/>
      <c r="BT294" s="9"/>
      <c r="BU294" s="43"/>
      <c r="BW294" s="617"/>
      <c r="BX294" s="280"/>
      <c r="BY294" s="9"/>
      <c r="BZ294" s="9"/>
      <c r="CA294" s="9"/>
      <c r="CB294" s="9"/>
      <c r="CC294" s="43"/>
      <c r="CE294" s="3">
        <v>1</v>
      </c>
    </row>
    <row r="295" spans="3:83" ht="21" customHeight="1">
      <c r="C295" s="9"/>
      <c r="D295" s="9"/>
      <c r="E295" s="9"/>
      <c r="G295" s="316" t="s">
        <v>206</v>
      </c>
      <c r="H295" s="240"/>
      <c r="I295" s="240"/>
      <c r="J295" s="240"/>
      <c r="K295" s="240"/>
      <c r="L295" s="240"/>
      <c r="M295" s="240"/>
      <c r="N295" s="240"/>
      <c r="O295" s="241"/>
      <c r="V295" s="276"/>
      <c r="W295" s="276"/>
      <c r="X295" s="276"/>
      <c r="Y295" s="276"/>
      <c r="Z295" s="316" t="s">
        <v>926</v>
      </c>
      <c r="AA295" s="240"/>
      <c r="AB295" s="240"/>
      <c r="AC295" s="240"/>
      <c r="AD295" s="240"/>
      <c r="AE295" s="240"/>
      <c r="AF295" s="240"/>
      <c r="AG295" s="240"/>
      <c r="AH295" s="241"/>
      <c r="AO295" s="9"/>
      <c r="AP295" s="9"/>
      <c r="AQ295" s="9"/>
      <c r="AR295" s="9"/>
      <c r="AS295" s="316" t="s">
        <v>1485</v>
      </c>
      <c r="AT295" s="240"/>
      <c r="AU295" s="240"/>
      <c r="AV295" s="240"/>
      <c r="AW295" s="240"/>
      <c r="AX295" s="240"/>
      <c r="AY295" s="240"/>
      <c r="AZ295" s="240"/>
      <c r="BA295" s="241"/>
      <c r="BG295" s="816" t="s">
        <v>174</v>
      </c>
      <c r="BH295" s="282"/>
      <c r="BI295" s="282"/>
      <c r="BJ295" s="282"/>
      <c r="BK295" s="282"/>
      <c r="BL295" s="283"/>
      <c r="BM295" s="817" t="s">
        <v>229</v>
      </c>
      <c r="BO295" s="816" t="s">
        <v>769</v>
      </c>
      <c r="BP295" s="282"/>
      <c r="BQ295" s="282"/>
      <c r="BR295" s="282"/>
      <c r="BS295" s="282"/>
      <c r="BT295" s="283"/>
      <c r="BU295" s="817" t="s">
        <v>770</v>
      </c>
      <c r="BW295" s="816" t="s">
        <v>771</v>
      </c>
      <c r="BX295" s="282"/>
      <c r="BY295" s="282"/>
      <c r="BZ295" s="282"/>
      <c r="CA295" s="282"/>
      <c r="CB295" s="283"/>
      <c r="CC295" s="817" t="s">
        <v>772</v>
      </c>
      <c r="CE295" s="3">
        <v>1</v>
      </c>
    </row>
    <row r="296" spans="3:83" ht="21" customHeight="1">
      <c r="C296" s="9"/>
      <c r="D296" s="9"/>
      <c r="E296" s="9"/>
      <c r="G296" s="361" t="s">
        <v>208</v>
      </c>
      <c r="H296" s="246"/>
      <c r="I296" s="246"/>
      <c r="J296" s="246"/>
      <c r="K296" s="246"/>
      <c r="L296" s="246"/>
      <c r="M296" s="212"/>
      <c r="N296" s="317"/>
      <c r="O296" s="238"/>
      <c r="V296" s="276"/>
      <c r="W296" s="276"/>
      <c r="X296" s="276"/>
      <c r="Y296" s="276"/>
      <c r="Z296" s="361" t="s">
        <v>1486</v>
      </c>
      <c r="AA296" s="246"/>
      <c r="AB296" s="246"/>
      <c r="AC296" s="246"/>
      <c r="AD296" s="246"/>
      <c r="AE296" s="246"/>
      <c r="AF296" s="212"/>
      <c r="AG296" s="317"/>
      <c r="AH296" s="238"/>
      <c r="AO296" s="9"/>
      <c r="AP296" s="9"/>
      <c r="AQ296" s="9"/>
      <c r="AR296" s="9"/>
      <c r="AS296" s="361" t="s">
        <v>1487</v>
      </c>
      <c r="AT296" s="246"/>
      <c r="AU296" s="246"/>
      <c r="AV296" s="246"/>
      <c r="AW296" s="246"/>
      <c r="AX296" s="246"/>
      <c r="AY296" s="212"/>
      <c r="AZ296" s="317"/>
      <c r="BA296" s="238"/>
      <c r="BG296" s="825" t="s">
        <v>230</v>
      </c>
      <c r="BH296" s="287" t="s">
        <v>231</v>
      </c>
      <c r="BI296" s="223"/>
      <c r="BJ296" s="223"/>
      <c r="BK296" s="223"/>
      <c r="BL296" s="223"/>
      <c r="BM296" s="229"/>
      <c r="BO296" s="825" t="s">
        <v>230</v>
      </c>
      <c r="BP296" s="287" t="s">
        <v>775</v>
      </c>
      <c r="BQ296" s="223"/>
      <c r="BR296" s="223"/>
      <c r="BS296" s="223"/>
      <c r="BT296" s="223"/>
      <c r="BU296" s="229"/>
      <c r="BW296" s="825" t="s">
        <v>230</v>
      </c>
      <c r="BX296" s="287" t="s">
        <v>776</v>
      </c>
      <c r="BY296" s="223"/>
      <c r="BZ296" s="223"/>
      <c r="CA296" s="223"/>
      <c r="CB296" s="223"/>
      <c r="CC296" s="229"/>
      <c r="CE296" s="3">
        <v>1</v>
      </c>
    </row>
    <row r="297" spans="3:83" ht="21" customHeight="1">
      <c r="C297" s="9"/>
      <c r="D297" s="9"/>
      <c r="E297" s="9"/>
      <c r="G297" s="250"/>
      <c r="H297" s="250"/>
      <c r="I297" s="250" t="s">
        <v>209</v>
      </c>
      <c r="J297" s="251"/>
      <c r="K297" s="252"/>
      <c r="L297" s="252"/>
      <c r="M297" s="252"/>
      <c r="N297" s="252"/>
      <c r="O297" s="253"/>
      <c r="V297" s="276"/>
      <c r="W297" s="276"/>
      <c r="X297" s="276"/>
      <c r="Y297" s="276"/>
      <c r="Z297" s="250"/>
      <c r="AA297" s="250"/>
      <c r="AB297" s="250" t="s">
        <v>678</v>
      </c>
      <c r="AC297" s="251"/>
      <c r="AD297" s="252"/>
      <c r="AE297" s="252"/>
      <c r="AF297" s="252"/>
      <c r="AG297" s="252"/>
      <c r="AH297" s="253"/>
      <c r="AO297" s="9"/>
      <c r="AP297" s="9"/>
      <c r="AQ297" s="9"/>
      <c r="AR297" s="9"/>
      <c r="AS297" s="250"/>
      <c r="AT297" s="250"/>
      <c r="AU297" s="250" t="s">
        <v>954</v>
      </c>
      <c r="AV297" s="251"/>
      <c r="AW297" s="252"/>
      <c r="AX297" s="252"/>
      <c r="AY297" s="252"/>
      <c r="AZ297" s="252"/>
      <c r="BA297" s="253"/>
      <c r="BG297" s="825" t="s">
        <v>230</v>
      </c>
      <c r="BH297" s="287" t="s">
        <v>235</v>
      </c>
      <c r="BI297" s="212"/>
      <c r="BJ297" s="212"/>
      <c r="BK297" s="292"/>
      <c r="BL297" s="240"/>
      <c r="BM297" s="829"/>
      <c r="BO297" s="825" t="s">
        <v>230</v>
      </c>
      <c r="BP297" s="287" t="s">
        <v>779</v>
      </c>
      <c r="BQ297" s="212"/>
      <c r="BR297" s="212"/>
      <c r="BS297" s="292"/>
      <c r="BT297" s="240"/>
      <c r="BU297" s="829"/>
      <c r="BW297" s="825" t="s">
        <v>230</v>
      </c>
      <c r="BX297" s="287" t="s">
        <v>780</v>
      </c>
      <c r="BY297" s="212"/>
      <c r="BZ297" s="212"/>
      <c r="CA297" s="292"/>
      <c r="CB297" s="240"/>
      <c r="CC297" s="829"/>
      <c r="CE297" s="3">
        <v>1</v>
      </c>
    </row>
    <row r="298" spans="3:83" ht="21" customHeight="1" thickBot="1">
      <c r="C298" s="9"/>
      <c r="D298" s="9"/>
      <c r="E298" s="9"/>
      <c r="G298" s="320"/>
      <c r="H298" s="321"/>
      <c r="I298" s="322"/>
      <c r="J298" s="323"/>
      <c r="K298" s="322"/>
      <c r="L298" s="322"/>
      <c r="M298" s="322"/>
      <c r="N298" s="322"/>
      <c r="O298" s="324"/>
      <c r="V298" s="276"/>
      <c r="W298" s="276"/>
      <c r="X298" s="276"/>
      <c r="Y298" s="276"/>
      <c r="Z298" s="320"/>
      <c r="AA298" s="321"/>
      <c r="AB298" s="322"/>
      <c r="AC298" s="323"/>
      <c r="AD298" s="322"/>
      <c r="AE298" s="322"/>
      <c r="AF298" s="322"/>
      <c r="AG298" s="322"/>
      <c r="AH298" s="324"/>
      <c r="AO298" s="9"/>
      <c r="AP298" s="9"/>
      <c r="AQ298" s="9"/>
      <c r="AR298" s="9"/>
      <c r="AS298" s="320"/>
      <c r="AT298" s="321"/>
      <c r="AU298" s="322"/>
      <c r="AV298" s="323"/>
      <c r="AW298" s="322"/>
      <c r="AX298" s="322"/>
      <c r="AY298" s="322"/>
      <c r="AZ298" s="322"/>
      <c r="BA298" s="324"/>
      <c r="BG298" s="825" t="s">
        <v>230</v>
      </c>
      <c r="BH298" s="287" t="s">
        <v>236</v>
      </c>
      <c r="BI298" s="223"/>
      <c r="BJ298" s="223"/>
      <c r="BK298" s="240"/>
      <c r="BL298" s="240"/>
      <c r="BM298" s="829"/>
      <c r="BO298" s="825" t="s">
        <v>230</v>
      </c>
      <c r="BP298" s="287" t="s">
        <v>782</v>
      </c>
      <c r="BQ298" s="223"/>
      <c r="BR298" s="223"/>
      <c r="BS298" s="240"/>
      <c r="BT298" s="240"/>
      <c r="BU298" s="829"/>
      <c r="BW298" s="825" t="s">
        <v>230</v>
      </c>
      <c r="BX298" s="287" t="s">
        <v>783</v>
      </c>
      <c r="BY298" s="223"/>
      <c r="BZ298" s="223"/>
      <c r="CA298" s="240"/>
      <c r="CB298" s="240"/>
      <c r="CC298" s="829"/>
      <c r="CE298" s="3">
        <v>1</v>
      </c>
    </row>
    <row r="299" spans="3:83" ht="21" customHeight="1">
      <c r="C299" s="9"/>
      <c r="D299" s="9"/>
      <c r="E299" s="9"/>
      <c r="G299" s="9"/>
      <c r="H299" s="9"/>
      <c r="I299" s="9"/>
      <c r="J299" s="9"/>
      <c r="K299" s="9"/>
      <c r="L299" s="9"/>
      <c r="M299" s="9"/>
      <c r="N299" s="9"/>
      <c r="O299" s="9"/>
      <c r="V299" s="276"/>
      <c r="W299" s="276"/>
      <c r="X299" s="276"/>
      <c r="Y299" s="276"/>
      <c r="Z299" s="9"/>
      <c r="AA299" s="9"/>
      <c r="AB299" s="9"/>
      <c r="AC299" s="9"/>
      <c r="AD299" s="9"/>
      <c r="AE299" s="9"/>
      <c r="AF299" s="9"/>
      <c r="AG299" s="9"/>
      <c r="AH299" s="9"/>
      <c r="AO299" s="9"/>
      <c r="AP299" s="9"/>
      <c r="AQ299" s="9"/>
      <c r="AR299" s="9"/>
      <c r="AS299" s="9"/>
      <c r="AT299" s="9"/>
      <c r="AU299" s="9"/>
      <c r="AV299" s="9"/>
      <c r="AW299" s="9"/>
      <c r="AX299" s="9"/>
      <c r="AY299" s="9"/>
      <c r="AZ299" s="9"/>
      <c r="BA299" s="9"/>
      <c r="BG299" s="796"/>
      <c r="BH299" s="212"/>
      <c r="BI299" s="212"/>
      <c r="BJ299" s="212"/>
      <c r="BK299" s="212"/>
      <c r="BL299" s="212"/>
      <c r="BM299" s="704" t="s">
        <v>205</v>
      </c>
      <c r="BO299" s="796"/>
      <c r="BP299" s="212"/>
      <c r="BQ299" s="212"/>
      <c r="BR299" s="212"/>
      <c r="BS299" s="212"/>
      <c r="BT299" s="212"/>
      <c r="BU299" s="704" t="s">
        <v>672</v>
      </c>
      <c r="BW299" s="796"/>
      <c r="BX299" s="212"/>
      <c r="BY299" s="212"/>
      <c r="BZ299" s="212"/>
      <c r="CA299" s="212"/>
      <c r="CB299" s="212"/>
      <c r="CC299" s="704" t="s">
        <v>673</v>
      </c>
      <c r="CE299" s="3">
        <v>1</v>
      </c>
    </row>
    <row r="300" spans="3:83" ht="21" customHeight="1">
      <c r="C300" s="9"/>
      <c r="D300" s="9"/>
      <c r="E300" s="9"/>
      <c r="G300" s="9"/>
      <c r="H300" s="9"/>
      <c r="I300" s="9"/>
      <c r="J300" s="9"/>
      <c r="K300" s="9"/>
      <c r="L300" s="9"/>
      <c r="M300" s="9"/>
      <c r="N300" s="9"/>
      <c r="O300" s="9"/>
      <c r="V300" s="276"/>
      <c r="W300" s="276"/>
      <c r="X300" s="276"/>
      <c r="Y300" s="276"/>
      <c r="Z300" s="9"/>
      <c r="AA300" s="9"/>
      <c r="AB300" s="9"/>
      <c r="AC300" s="9"/>
      <c r="AD300" s="9"/>
      <c r="AE300" s="9"/>
      <c r="AF300" s="9"/>
      <c r="AG300" s="9"/>
      <c r="AH300" s="9"/>
      <c r="AO300" s="9"/>
      <c r="AP300" s="9"/>
      <c r="AQ300" s="9"/>
      <c r="AR300" s="9"/>
      <c r="AS300" s="9"/>
      <c r="AT300" s="9"/>
      <c r="AU300" s="9"/>
      <c r="AV300" s="9"/>
      <c r="AW300" s="9"/>
      <c r="AX300" s="9"/>
      <c r="AY300" s="9"/>
      <c r="AZ300" s="9"/>
      <c r="BA300" s="9"/>
      <c r="BG300" s="716"/>
      <c r="BH300" s="250"/>
      <c r="BI300" s="250" t="s">
        <v>209</v>
      </c>
      <c r="BJ300" s="251"/>
      <c r="BK300" s="252"/>
      <c r="BL300" s="252"/>
      <c r="BM300" s="717"/>
      <c r="BO300" s="716"/>
      <c r="BP300" s="250"/>
      <c r="BQ300" s="250" t="s">
        <v>209</v>
      </c>
      <c r="BR300" s="251"/>
      <c r="BS300" s="252"/>
      <c r="BT300" s="252"/>
      <c r="BU300" s="717"/>
      <c r="BW300" s="716"/>
      <c r="BX300" s="250"/>
      <c r="BY300" s="250" t="s">
        <v>209</v>
      </c>
      <c r="BZ300" s="251"/>
      <c r="CA300" s="252"/>
      <c r="CB300" s="252"/>
      <c r="CC300" s="717"/>
      <c r="CE300" s="3">
        <v>1</v>
      </c>
    </row>
    <row r="301" spans="3:83" ht="21" customHeight="1" thickBot="1">
      <c r="C301" s="9"/>
      <c r="D301" s="9"/>
      <c r="E301" s="9"/>
      <c r="G301" s="281" t="s">
        <v>174</v>
      </c>
      <c r="H301" s="374"/>
      <c r="I301" s="374"/>
      <c r="J301" s="374"/>
      <c r="K301" s="374"/>
      <c r="L301" s="374"/>
      <c r="M301" s="284"/>
      <c r="N301" s="284"/>
      <c r="O301" s="285" t="s">
        <v>329</v>
      </c>
      <c r="V301" s="276"/>
      <c r="W301" s="276"/>
      <c r="X301" s="276"/>
      <c r="Y301" s="276"/>
      <c r="Z301" s="281" t="s">
        <v>769</v>
      </c>
      <c r="AA301" s="374"/>
      <c r="AB301" s="374"/>
      <c r="AC301" s="374"/>
      <c r="AD301" s="374"/>
      <c r="AE301" s="374"/>
      <c r="AF301" s="284"/>
      <c r="AG301" s="284"/>
      <c r="AH301" s="285" t="s">
        <v>1488</v>
      </c>
      <c r="AO301" s="9"/>
      <c r="AP301" s="9"/>
      <c r="AQ301" s="9"/>
      <c r="AR301" s="9"/>
      <c r="AS301" s="281" t="s">
        <v>771</v>
      </c>
      <c r="AT301" s="374"/>
      <c r="AU301" s="374"/>
      <c r="AV301" s="374"/>
      <c r="AW301" s="374"/>
      <c r="AX301" s="374"/>
      <c r="AY301" s="284"/>
      <c r="AZ301" s="284"/>
      <c r="BA301" s="285" t="s">
        <v>1489</v>
      </c>
      <c r="BG301" s="836" t="s">
        <v>272</v>
      </c>
      <c r="BH301" s="321"/>
      <c r="BI301" s="322"/>
      <c r="BJ301" s="323"/>
      <c r="BK301" s="322"/>
      <c r="BL301" s="322"/>
      <c r="BM301" s="837"/>
      <c r="BO301" s="836" t="s">
        <v>272</v>
      </c>
      <c r="BP301" s="321"/>
      <c r="BQ301" s="322"/>
      <c r="BR301" s="323"/>
      <c r="BS301" s="322"/>
      <c r="BT301" s="322"/>
      <c r="BU301" s="837"/>
      <c r="BW301" s="836" t="s">
        <v>272</v>
      </c>
      <c r="BX301" s="321"/>
      <c r="BY301" s="322"/>
      <c r="BZ301" s="323"/>
      <c r="CA301" s="322"/>
      <c r="CB301" s="322"/>
      <c r="CC301" s="837"/>
      <c r="CE301" s="3">
        <v>1</v>
      </c>
    </row>
    <row r="302" spans="3:83" ht="21" customHeight="1">
      <c r="C302" s="9"/>
      <c r="D302" s="9"/>
      <c r="E302" s="9"/>
      <c r="G302" s="375"/>
      <c r="H302" s="376" t="s">
        <v>336</v>
      </c>
      <c r="I302" s="292"/>
      <c r="J302" s="292"/>
      <c r="K302" s="292"/>
      <c r="L302" s="377" t="s">
        <v>337</v>
      </c>
      <c r="M302" s="378"/>
      <c r="N302" s="378"/>
      <c r="O302" s="379"/>
      <c r="V302" s="276"/>
      <c r="W302" s="276"/>
      <c r="X302" s="276"/>
      <c r="Y302" s="276"/>
      <c r="Z302" s="375"/>
      <c r="AA302" s="376" t="s">
        <v>799</v>
      </c>
      <c r="AB302" s="292"/>
      <c r="AC302" s="292"/>
      <c r="AD302" s="292"/>
      <c r="AE302" s="377" t="s">
        <v>1490</v>
      </c>
      <c r="AF302" s="378"/>
      <c r="AG302" s="378"/>
      <c r="AH302" s="379"/>
      <c r="AO302" s="9"/>
      <c r="AP302" s="9"/>
      <c r="AQ302" s="9"/>
      <c r="AR302" s="9"/>
      <c r="AS302" s="375"/>
      <c r="AT302" s="376" t="s">
        <v>801</v>
      </c>
      <c r="AU302" s="292"/>
      <c r="AV302" s="292"/>
      <c r="AW302" s="292"/>
      <c r="AX302" s="377" t="s">
        <v>880</v>
      </c>
      <c r="AY302" s="378"/>
      <c r="AZ302" s="378"/>
      <c r="BA302" s="379"/>
      <c r="BG302" s="610"/>
      <c r="BM302" s="838"/>
      <c r="BO302" s="610"/>
      <c r="BU302" s="838"/>
      <c r="BW302" s="610"/>
      <c r="CC302" s="838"/>
      <c r="CE302" s="3">
        <v>1</v>
      </c>
    </row>
    <row r="303" spans="3:83" ht="21" customHeight="1">
      <c r="C303" s="9"/>
      <c r="D303" s="9"/>
      <c r="E303" s="9"/>
      <c r="G303" s="375">
        <v>3</v>
      </c>
      <c r="H303" s="382" t="s">
        <v>338</v>
      </c>
      <c r="I303" s="240"/>
      <c r="J303" s="240"/>
      <c r="K303" s="240"/>
      <c r="L303" s="286" t="s">
        <v>230</v>
      </c>
      <c r="M303" s="383" t="s">
        <v>339</v>
      </c>
      <c r="N303" s="383"/>
      <c r="O303" s="384"/>
      <c r="V303" s="276"/>
      <c r="W303" s="276"/>
      <c r="X303" s="276"/>
      <c r="Y303" s="276"/>
      <c r="Z303" s="375">
        <v>3</v>
      </c>
      <c r="AA303" s="382" t="s">
        <v>802</v>
      </c>
      <c r="AB303" s="240"/>
      <c r="AC303" s="240"/>
      <c r="AD303" s="240"/>
      <c r="AE303" s="286" t="s">
        <v>230</v>
      </c>
      <c r="AF303" s="383" t="s">
        <v>803</v>
      </c>
      <c r="AG303" s="383"/>
      <c r="AH303" s="384"/>
      <c r="AO303" s="9"/>
      <c r="AP303" s="9"/>
      <c r="AQ303" s="9"/>
      <c r="AR303" s="9"/>
      <c r="AS303" s="375">
        <v>3</v>
      </c>
      <c r="AT303" s="382" t="s">
        <v>804</v>
      </c>
      <c r="AU303" s="240"/>
      <c r="AV303" s="240"/>
      <c r="AW303" s="240"/>
      <c r="AX303" s="286" t="s">
        <v>230</v>
      </c>
      <c r="AY303" s="383" t="s">
        <v>805</v>
      </c>
      <c r="AZ303" s="383"/>
      <c r="BA303" s="384"/>
      <c r="BG303" s="816" t="s">
        <v>174</v>
      </c>
      <c r="BH303" s="282"/>
      <c r="BI303" s="282"/>
      <c r="BJ303" s="282"/>
      <c r="BK303" s="282"/>
      <c r="BL303" s="283"/>
      <c r="BM303" s="817" t="s">
        <v>274</v>
      </c>
      <c r="BO303" s="816" t="s">
        <v>769</v>
      </c>
      <c r="BP303" s="282"/>
      <c r="BQ303" s="282"/>
      <c r="BR303" s="282"/>
      <c r="BS303" s="282"/>
      <c r="BT303" s="283"/>
      <c r="BU303" s="817" t="s">
        <v>785</v>
      </c>
      <c r="BW303" s="816" t="s">
        <v>174</v>
      </c>
      <c r="BX303" s="282"/>
      <c r="BY303" s="282"/>
      <c r="BZ303" s="282"/>
      <c r="CA303" s="282"/>
      <c r="CB303" s="283"/>
      <c r="CC303" s="817" t="s">
        <v>786</v>
      </c>
      <c r="CE303" s="3">
        <v>1</v>
      </c>
    </row>
    <row r="304" spans="3:83" ht="21" customHeight="1">
      <c r="C304" s="9"/>
      <c r="D304" s="9"/>
      <c r="E304" s="9"/>
      <c r="G304" s="375"/>
      <c r="H304" s="382" t="s">
        <v>340</v>
      </c>
      <c r="I304" s="240"/>
      <c r="J304" s="240"/>
      <c r="K304" s="240"/>
      <c r="L304" s="391"/>
      <c r="M304" s="383" t="s">
        <v>341</v>
      </c>
      <c r="N304" s="383"/>
      <c r="O304" s="384"/>
      <c r="V304" s="276"/>
      <c r="W304" s="276"/>
      <c r="X304" s="276"/>
      <c r="Y304" s="276"/>
      <c r="Z304" s="375"/>
      <c r="AA304" s="382" t="s">
        <v>806</v>
      </c>
      <c r="AB304" s="240"/>
      <c r="AC304" s="240"/>
      <c r="AD304" s="240"/>
      <c r="AE304" s="391"/>
      <c r="AF304" s="383" t="s">
        <v>807</v>
      </c>
      <c r="AG304" s="383"/>
      <c r="AH304" s="384"/>
      <c r="AO304" s="9"/>
      <c r="AP304" s="9"/>
      <c r="AQ304" s="9"/>
      <c r="AR304" s="9"/>
      <c r="AS304" s="375"/>
      <c r="AT304" s="382" t="s">
        <v>808</v>
      </c>
      <c r="AU304" s="240"/>
      <c r="AV304" s="240"/>
      <c r="AW304" s="240"/>
      <c r="AX304" s="391"/>
      <c r="AY304" s="383" t="s">
        <v>809</v>
      </c>
      <c r="AZ304" s="383"/>
      <c r="BA304" s="384"/>
      <c r="BG304" s="839" t="s">
        <v>278</v>
      </c>
      <c r="BH304" s="223"/>
      <c r="BI304" s="331"/>
      <c r="BJ304" s="280"/>
      <c r="BK304" s="280"/>
      <c r="BL304" s="280"/>
      <c r="BM304" s="229"/>
      <c r="BO304" s="839" t="s">
        <v>787</v>
      </c>
      <c r="BP304" s="223"/>
      <c r="BQ304" s="331"/>
      <c r="BR304" s="280"/>
      <c r="BS304" s="280"/>
      <c r="BT304" s="280"/>
      <c r="BU304" s="229"/>
      <c r="BW304" s="839" t="s">
        <v>788</v>
      </c>
      <c r="BX304" s="223"/>
      <c r="BY304" s="331"/>
      <c r="BZ304" s="280"/>
      <c r="CA304" s="280"/>
      <c r="CB304" s="280"/>
      <c r="CC304" s="229"/>
      <c r="CE304" s="3">
        <v>1</v>
      </c>
    </row>
    <row r="305" spans="3:83" ht="21" customHeight="1">
      <c r="C305" s="9"/>
      <c r="D305" s="9"/>
      <c r="E305" s="9"/>
      <c r="G305" s="375">
        <v>1</v>
      </c>
      <c r="H305" s="382" t="s">
        <v>342</v>
      </c>
      <c r="I305" s="240"/>
      <c r="J305" s="240"/>
      <c r="K305" s="240"/>
      <c r="L305" s="393"/>
      <c r="M305" s="394" t="s">
        <v>343</v>
      </c>
      <c r="N305" s="394"/>
      <c r="O305" s="395"/>
      <c r="V305" s="276"/>
      <c r="W305" s="276"/>
      <c r="X305" s="276"/>
      <c r="Y305" s="276"/>
      <c r="Z305" s="375">
        <v>1</v>
      </c>
      <c r="AA305" s="382" t="s">
        <v>1491</v>
      </c>
      <c r="AB305" s="240"/>
      <c r="AC305" s="240"/>
      <c r="AD305" s="240"/>
      <c r="AE305" s="393"/>
      <c r="AF305" s="394" t="s">
        <v>1492</v>
      </c>
      <c r="AG305" s="394"/>
      <c r="AH305" s="395"/>
      <c r="AO305" s="9"/>
      <c r="AP305" s="9"/>
      <c r="AQ305" s="9"/>
      <c r="AR305" s="9"/>
      <c r="AS305" s="375">
        <v>1</v>
      </c>
      <c r="AT305" s="382" t="s">
        <v>1493</v>
      </c>
      <c r="AU305" s="240"/>
      <c r="AV305" s="240"/>
      <c r="AW305" s="240"/>
      <c r="AX305" s="393"/>
      <c r="AY305" s="394" t="s">
        <v>1494</v>
      </c>
      <c r="AZ305" s="394"/>
      <c r="BA305" s="395"/>
      <c r="BG305" s="1789" t="s">
        <v>279</v>
      </c>
      <c r="BH305" s="1790"/>
      <c r="BI305" s="1790"/>
      <c r="BJ305" s="1790"/>
      <c r="BK305" s="1790"/>
      <c r="BL305" s="1790"/>
      <c r="BM305" s="1791"/>
      <c r="BO305" s="1789" t="s">
        <v>789</v>
      </c>
      <c r="BP305" s="1790"/>
      <c r="BQ305" s="1790"/>
      <c r="BR305" s="1790"/>
      <c r="BS305" s="1790"/>
      <c r="BT305" s="1790"/>
      <c r="BU305" s="1791"/>
      <c r="BW305" s="1792" t="s">
        <v>790</v>
      </c>
      <c r="BX305" s="1793"/>
      <c r="BY305" s="1793"/>
      <c r="BZ305" s="1793"/>
      <c r="CA305" s="1793"/>
      <c r="CB305" s="1793"/>
      <c r="CC305" s="1794"/>
      <c r="CE305" s="3">
        <v>1</v>
      </c>
    </row>
    <row r="306" spans="3:83" ht="21" customHeight="1">
      <c r="C306" s="9"/>
      <c r="D306" s="9"/>
      <c r="E306" s="9"/>
      <c r="G306" s="375"/>
      <c r="H306" s="382" t="s">
        <v>344</v>
      </c>
      <c r="I306" s="240"/>
      <c r="J306" s="240"/>
      <c r="K306" s="240"/>
      <c r="L306" s="391"/>
      <c r="M306" s="383" t="s">
        <v>339</v>
      </c>
      <c r="N306" s="383"/>
      <c r="O306" s="384"/>
      <c r="V306" s="276"/>
      <c r="W306" s="276"/>
      <c r="X306" s="276"/>
      <c r="Y306" s="276"/>
      <c r="Z306" s="375"/>
      <c r="AA306" s="382" t="s">
        <v>1495</v>
      </c>
      <c r="AB306" s="240"/>
      <c r="AC306" s="240"/>
      <c r="AD306" s="240"/>
      <c r="AE306" s="391"/>
      <c r="AF306" s="383" t="s">
        <v>803</v>
      </c>
      <c r="AG306" s="383"/>
      <c r="AH306" s="384"/>
      <c r="AO306" s="9"/>
      <c r="AP306" s="9"/>
      <c r="AQ306" s="9"/>
      <c r="AR306" s="9"/>
      <c r="AS306" s="375"/>
      <c r="AT306" s="382" t="s">
        <v>1496</v>
      </c>
      <c r="AU306" s="240"/>
      <c r="AV306" s="240"/>
      <c r="AW306" s="240"/>
      <c r="AX306" s="391"/>
      <c r="AY306" s="383" t="s">
        <v>805</v>
      </c>
      <c r="AZ306" s="383"/>
      <c r="BA306" s="384"/>
      <c r="BG306" s="1789"/>
      <c r="BH306" s="1790"/>
      <c r="BI306" s="1790"/>
      <c r="BJ306" s="1790"/>
      <c r="BK306" s="1790"/>
      <c r="BL306" s="1790"/>
      <c r="BM306" s="1791"/>
      <c r="BO306" s="1789"/>
      <c r="BP306" s="1790"/>
      <c r="BQ306" s="1790"/>
      <c r="BR306" s="1790"/>
      <c r="BS306" s="1790"/>
      <c r="BT306" s="1790"/>
      <c r="BU306" s="1791"/>
      <c r="BW306" s="1792"/>
      <c r="BX306" s="1793"/>
      <c r="BY306" s="1793"/>
      <c r="BZ306" s="1793"/>
      <c r="CA306" s="1793"/>
      <c r="CB306" s="1793"/>
      <c r="CC306" s="1794"/>
      <c r="CE306" s="3">
        <v>1</v>
      </c>
    </row>
    <row r="307" spans="3:83" ht="21" customHeight="1">
      <c r="C307" s="9"/>
      <c r="D307" s="9"/>
      <c r="E307" s="9"/>
      <c r="G307" s="375"/>
      <c r="H307" s="382" t="s">
        <v>348</v>
      </c>
      <c r="I307" s="240"/>
      <c r="J307" s="240"/>
      <c r="K307" s="240"/>
      <c r="L307" s="391"/>
      <c r="M307" s="383" t="s">
        <v>349</v>
      </c>
      <c r="N307" s="383"/>
      <c r="O307" s="384"/>
      <c r="V307" s="276"/>
      <c r="W307" s="276"/>
      <c r="X307" s="276"/>
      <c r="Y307" s="276"/>
      <c r="Z307" s="375"/>
      <c r="AA307" s="382" t="s">
        <v>1497</v>
      </c>
      <c r="AB307" s="240"/>
      <c r="AC307" s="240"/>
      <c r="AD307" s="240"/>
      <c r="AE307" s="391"/>
      <c r="AF307" s="383" t="s">
        <v>1498</v>
      </c>
      <c r="AG307" s="383"/>
      <c r="AH307" s="384"/>
      <c r="AO307" s="9"/>
      <c r="AP307" s="9"/>
      <c r="AQ307" s="9"/>
      <c r="AR307" s="9"/>
      <c r="AS307" s="375"/>
      <c r="AT307" s="382" t="s">
        <v>1499</v>
      </c>
      <c r="AU307" s="240"/>
      <c r="AV307" s="240"/>
      <c r="AW307" s="240"/>
      <c r="AX307" s="391"/>
      <c r="AY307" s="383" t="s">
        <v>1500</v>
      </c>
      <c r="AZ307" s="383"/>
      <c r="BA307" s="384"/>
      <c r="BG307" s="840" t="s">
        <v>292</v>
      </c>
      <c r="BH307" s="240"/>
      <c r="BI307" s="240"/>
      <c r="BJ307" s="240"/>
      <c r="BK307" s="240"/>
      <c r="BL307" s="240"/>
      <c r="BM307" s="829"/>
      <c r="BO307" s="840" t="s">
        <v>791</v>
      </c>
      <c r="BP307" s="240"/>
      <c r="BQ307" s="240"/>
      <c r="BR307" s="240"/>
      <c r="BS307" s="240"/>
      <c r="BT307" s="240"/>
      <c r="BU307" s="829"/>
      <c r="BW307" s="840" t="s">
        <v>792</v>
      </c>
      <c r="BX307" s="240"/>
      <c r="BY307" s="240"/>
      <c r="BZ307" s="240"/>
      <c r="CA307" s="240"/>
      <c r="CB307" s="240"/>
      <c r="CC307" s="829"/>
      <c r="CE307" s="3">
        <v>1</v>
      </c>
    </row>
    <row r="308" spans="3:83" ht="21" customHeight="1">
      <c r="C308" s="9"/>
      <c r="D308" s="9"/>
      <c r="E308" s="9"/>
      <c r="G308" s="375"/>
      <c r="H308" s="382" t="s">
        <v>353</v>
      </c>
      <c r="I308" s="240"/>
      <c r="J308" s="240"/>
      <c r="K308" s="240"/>
      <c r="L308" s="399" t="s">
        <v>354</v>
      </c>
      <c r="M308" s="383" t="s">
        <v>341</v>
      </c>
      <c r="N308" s="383"/>
      <c r="O308" s="384"/>
      <c r="V308" s="276"/>
      <c r="W308" s="276"/>
      <c r="X308" s="276"/>
      <c r="Y308" s="276"/>
      <c r="Z308" s="375"/>
      <c r="AA308" s="382" t="s">
        <v>1501</v>
      </c>
      <c r="AB308" s="240"/>
      <c r="AC308" s="240"/>
      <c r="AD308" s="240"/>
      <c r="AE308" s="399" t="s">
        <v>354</v>
      </c>
      <c r="AF308" s="383" t="s">
        <v>807</v>
      </c>
      <c r="AG308" s="383"/>
      <c r="AH308" s="384"/>
      <c r="AO308" s="9"/>
      <c r="AP308" s="9"/>
      <c r="AQ308" s="9"/>
      <c r="AR308" s="9"/>
      <c r="AS308" s="375"/>
      <c r="AT308" s="382" t="s">
        <v>1502</v>
      </c>
      <c r="AU308" s="240"/>
      <c r="AV308" s="240"/>
      <c r="AW308" s="240"/>
      <c r="AX308" s="399" t="s">
        <v>354</v>
      </c>
      <c r="AY308" s="383" t="s">
        <v>809</v>
      </c>
      <c r="AZ308" s="383"/>
      <c r="BA308" s="384"/>
      <c r="BG308" s="699" t="s">
        <v>294</v>
      </c>
      <c r="BH308" s="208"/>
      <c r="BI308" s="208"/>
      <c r="BJ308" s="208"/>
      <c r="BK308" s="208"/>
      <c r="BL308" s="208"/>
      <c r="BM308" s="841"/>
      <c r="BO308" s="699" t="s">
        <v>793</v>
      </c>
      <c r="BP308" s="208"/>
      <c r="BQ308" s="208"/>
      <c r="BR308" s="208"/>
      <c r="BS308" s="208"/>
      <c r="BT308" s="208"/>
      <c r="BU308" s="841"/>
      <c r="BW308" s="699" t="s">
        <v>794</v>
      </c>
      <c r="BX308" s="208"/>
      <c r="BY308" s="208"/>
      <c r="BZ308" s="208"/>
      <c r="CA308" s="208"/>
      <c r="CB308" s="208"/>
      <c r="CC308" s="841"/>
      <c r="CE308" s="3">
        <v>1</v>
      </c>
    </row>
    <row r="309" spans="3:83" ht="21" customHeight="1" thickBot="1">
      <c r="C309" s="9"/>
      <c r="D309" s="9"/>
      <c r="E309" s="9"/>
      <c r="G309" s="401"/>
      <c r="H309" s="382" t="s">
        <v>356</v>
      </c>
      <c r="I309" s="240"/>
      <c r="J309" s="240"/>
      <c r="K309" s="240"/>
      <c r="L309" s="393"/>
      <c r="M309" s="402" t="s">
        <v>357</v>
      </c>
      <c r="N309" s="402"/>
      <c r="O309" s="403"/>
      <c r="V309" s="276"/>
      <c r="W309" s="276"/>
      <c r="X309" s="276"/>
      <c r="Y309" s="276"/>
      <c r="Z309" s="401"/>
      <c r="AA309" s="382" t="s">
        <v>1503</v>
      </c>
      <c r="AB309" s="240"/>
      <c r="AC309" s="240"/>
      <c r="AD309" s="240"/>
      <c r="AE309" s="393"/>
      <c r="AF309" s="402" t="s">
        <v>1504</v>
      </c>
      <c r="AG309" s="402"/>
      <c r="AH309" s="403"/>
      <c r="AO309" s="9"/>
      <c r="AP309" s="9"/>
      <c r="AQ309" s="9"/>
      <c r="AR309" s="9"/>
      <c r="AS309" s="401"/>
      <c r="AT309" s="382" t="s">
        <v>1505</v>
      </c>
      <c r="AU309" s="240"/>
      <c r="AV309" s="240"/>
      <c r="AW309" s="240"/>
      <c r="AX309" s="393"/>
      <c r="AY309" s="402" t="s">
        <v>1504</v>
      </c>
      <c r="AZ309" s="402"/>
      <c r="BA309" s="403"/>
      <c r="BG309" s="1779" t="s">
        <v>301</v>
      </c>
      <c r="BH309" s="1780"/>
      <c r="BI309" s="1780"/>
      <c r="BJ309" s="1780"/>
      <c r="BK309" s="1780"/>
      <c r="BL309" s="1780"/>
      <c r="BM309" s="1781"/>
      <c r="BO309" s="1779" t="s">
        <v>795</v>
      </c>
      <c r="BP309" s="1780"/>
      <c r="BQ309" s="1780"/>
      <c r="BR309" s="1780"/>
      <c r="BS309" s="1780"/>
      <c r="BT309" s="1780"/>
      <c r="BU309" s="1781"/>
      <c r="BW309" s="1779" t="s">
        <v>796</v>
      </c>
      <c r="BX309" s="1780"/>
      <c r="BY309" s="1780"/>
      <c r="BZ309" s="1780"/>
      <c r="CA309" s="1780"/>
      <c r="CB309" s="1780"/>
      <c r="CC309" s="1781"/>
      <c r="CE309" s="3">
        <v>1</v>
      </c>
    </row>
    <row r="310" spans="3:83" ht="21" customHeight="1" thickTop="1">
      <c r="C310" s="9"/>
      <c r="D310" s="9"/>
      <c r="E310" s="9"/>
      <c r="G310" s="405" t="str">
        <f>SUM(G302:G309) &amp; " / " &amp; (COUNTA(G302:G309) * 3)</f>
        <v>4 / 6</v>
      </c>
      <c r="H310" s="240" t="s">
        <v>361</v>
      </c>
      <c r="I310" s="240"/>
      <c r="J310" s="240"/>
      <c r="K310" s="240"/>
      <c r="L310" s="406" t="s">
        <v>362</v>
      </c>
      <c r="M310" s="383" t="s">
        <v>363</v>
      </c>
      <c r="N310" s="383"/>
      <c r="O310" s="384"/>
      <c r="V310" s="276"/>
      <c r="W310" s="276"/>
      <c r="X310" s="276"/>
      <c r="Y310" s="276"/>
      <c r="Z310" s="405" t="str">
        <f>SUM(Z302:Z309) &amp; " / " &amp; (COUNTA(Z302:Z309) * 3)</f>
        <v>4 / 6</v>
      </c>
      <c r="AA310" s="240" t="s">
        <v>810</v>
      </c>
      <c r="AB310" s="240"/>
      <c r="AC310" s="240"/>
      <c r="AD310" s="240"/>
      <c r="AE310" s="406" t="s">
        <v>362</v>
      </c>
      <c r="AF310" s="383" t="s">
        <v>1506</v>
      </c>
      <c r="AG310" s="383"/>
      <c r="AH310" s="384"/>
      <c r="AO310" s="9"/>
      <c r="AP310" s="9"/>
      <c r="AQ310" s="9"/>
      <c r="AR310" s="9"/>
      <c r="AS310" s="405" t="str">
        <f>SUM(AS302:AS309) &amp; " / " &amp; (COUNTA(AS302:AS309) * 3)</f>
        <v>4 / 6</v>
      </c>
      <c r="AT310" s="240" t="s">
        <v>812</v>
      </c>
      <c r="AU310" s="240"/>
      <c r="AV310" s="240"/>
      <c r="AW310" s="240"/>
      <c r="AX310" s="406" t="s">
        <v>362</v>
      </c>
      <c r="AY310" s="383" t="s">
        <v>363</v>
      </c>
      <c r="AZ310" s="383"/>
      <c r="BA310" s="384"/>
      <c r="BG310" s="1779"/>
      <c r="BH310" s="1780"/>
      <c r="BI310" s="1780"/>
      <c r="BJ310" s="1780"/>
      <c r="BK310" s="1780"/>
      <c r="BL310" s="1780"/>
      <c r="BM310" s="1781"/>
      <c r="BO310" s="1779"/>
      <c r="BP310" s="1780"/>
      <c r="BQ310" s="1780"/>
      <c r="BR310" s="1780"/>
      <c r="BS310" s="1780"/>
      <c r="BT310" s="1780"/>
      <c r="BU310" s="1781"/>
      <c r="BW310" s="1779"/>
      <c r="BX310" s="1780"/>
      <c r="BY310" s="1780"/>
      <c r="BZ310" s="1780"/>
      <c r="CA310" s="1780"/>
      <c r="CB310" s="1780"/>
      <c r="CC310" s="1781"/>
      <c r="CE310" s="3">
        <v>1</v>
      </c>
    </row>
    <row r="311" spans="3:83" ht="18.75">
      <c r="C311" s="9"/>
      <c r="D311" s="9"/>
      <c r="E311" s="9"/>
      <c r="G311" s="407" t="str">
        <f>SUM(G302:G309) &amp;"/ "&amp;G312</f>
        <v>4/ 24</v>
      </c>
      <c r="H311" s="408" t="s">
        <v>364</v>
      </c>
      <c r="I311" s="240"/>
      <c r="J311" s="240"/>
      <c r="K311" s="240"/>
      <c r="L311" s="391"/>
      <c r="M311" s="383" t="s">
        <v>341</v>
      </c>
      <c r="N311" s="383"/>
      <c r="O311" s="384"/>
      <c r="V311" s="276"/>
      <c r="W311" s="276"/>
      <c r="X311" s="276"/>
      <c r="Y311" s="276"/>
      <c r="Z311" s="407" t="str">
        <f>SUM(Z302:Z309) &amp;"/ "&amp;Z312</f>
        <v>4/ 24</v>
      </c>
      <c r="AA311" s="408" t="s">
        <v>1507</v>
      </c>
      <c r="AB311" s="240"/>
      <c r="AC311" s="240"/>
      <c r="AD311" s="240"/>
      <c r="AE311" s="391"/>
      <c r="AF311" s="383" t="s">
        <v>807</v>
      </c>
      <c r="AG311" s="383"/>
      <c r="AH311" s="384"/>
      <c r="AO311" s="9"/>
      <c r="AP311" s="9"/>
      <c r="AQ311" s="9"/>
      <c r="AR311" s="9"/>
      <c r="AS311" s="407" t="str">
        <f>SUM(AS302:AS309) &amp;"/ "&amp;AS312</f>
        <v>4/ 24</v>
      </c>
      <c r="AT311" s="408" t="s">
        <v>814</v>
      </c>
      <c r="AU311" s="240"/>
      <c r="AV311" s="240"/>
      <c r="AW311" s="240"/>
      <c r="AX311" s="391"/>
      <c r="AY311" s="383" t="s">
        <v>809</v>
      </c>
      <c r="AZ311" s="383"/>
      <c r="BA311" s="384"/>
      <c r="BG311" s="1779"/>
      <c r="BH311" s="1780"/>
      <c r="BI311" s="1780"/>
      <c r="BJ311" s="1780"/>
      <c r="BK311" s="1780"/>
      <c r="BL311" s="1780"/>
      <c r="BM311" s="1781"/>
      <c r="BO311" s="1779"/>
      <c r="BP311" s="1780"/>
      <c r="BQ311" s="1780"/>
      <c r="BR311" s="1780"/>
      <c r="BS311" s="1780"/>
      <c r="BT311" s="1780"/>
      <c r="BU311" s="1781"/>
      <c r="BW311" s="1779"/>
      <c r="BX311" s="1780"/>
      <c r="BY311" s="1780"/>
      <c r="BZ311" s="1780"/>
      <c r="CA311" s="1780"/>
      <c r="CB311" s="1780"/>
      <c r="CC311" s="1781"/>
      <c r="CE311" s="3">
        <v>1</v>
      </c>
    </row>
    <row r="312" spans="3:83" ht="19.5" thickBot="1">
      <c r="C312" s="9"/>
      <c r="D312" s="9"/>
      <c r="E312" s="9"/>
      <c r="G312" s="409">
        <v>24</v>
      </c>
      <c r="H312" s="410" t="s">
        <v>371</v>
      </c>
      <c r="I312" s="240"/>
      <c r="J312" s="240"/>
      <c r="K312" s="240"/>
      <c r="L312" s="411"/>
      <c r="M312" s="402" t="s">
        <v>372</v>
      </c>
      <c r="N312" s="402"/>
      <c r="O312" s="403"/>
      <c r="V312" s="276"/>
      <c r="W312" s="276"/>
      <c r="X312" s="276"/>
      <c r="Y312" s="276"/>
      <c r="Z312" s="409">
        <v>24</v>
      </c>
      <c r="AA312" s="410" t="s">
        <v>1508</v>
      </c>
      <c r="AB312" s="240"/>
      <c r="AC312" s="240"/>
      <c r="AD312" s="240"/>
      <c r="AE312" s="411"/>
      <c r="AF312" s="402" t="s">
        <v>372</v>
      </c>
      <c r="AG312" s="402"/>
      <c r="AH312" s="403"/>
      <c r="AO312" s="9"/>
      <c r="AP312" s="9"/>
      <c r="AQ312" s="9"/>
      <c r="AR312" s="9"/>
      <c r="AS312" s="409">
        <v>24</v>
      </c>
      <c r="AT312" s="410" t="s">
        <v>1509</v>
      </c>
      <c r="AU312" s="240"/>
      <c r="AV312" s="240"/>
      <c r="AW312" s="240"/>
      <c r="AX312" s="411"/>
      <c r="AY312" s="402" t="s">
        <v>817</v>
      </c>
      <c r="AZ312" s="402"/>
      <c r="BA312" s="403"/>
      <c r="BG312" s="1782"/>
      <c r="BH312" s="1783"/>
      <c r="BI312" s="1783"/>
      <c r="BJ312" s="1783"/>
      <c r="BK312" s="1783"/>
      <c r="BL312" s="1783"/>
      <c r="BM312" s="1784"/>
      <c r="BO312" s="1782"/>
      <c r="BP312" s="1783"/>
      <c r="BQ312" s="1783"/>
      <c r="BR312" s="1783"/>
      <c r="BS312" s="1783"/>
      <c r="BT312" s="1783"/>
      <c r="BU312" s="1784"/>
      <c r="BW312" s="1782"/>
      <c r="BX312" s="1783"/>
      <c r="BY312" s="1783"/>
      <c r="BZ312" s="1783"/>
      <c r="CA312" s="1783"/>
      <c r="CB312" s="1783"/>
      <c r="CC312" s="1784"/>
      <c r="CE312" s="3">
        <v>1</v>
      </c>
    </row>
    <row r="313" spans="3:83" ht="20.25" thickTop="1" thickBot="1">
      <c r="C313" s="9"/>
      <c r="D313" s="9"/>
      <c r="E313" s="9"/>
      <c r="G313" s="416" t="s">
        <v>376</v>
      </c>
      <c r="H313" s="240"/>
      <c r="I313" s="240"/>
      <c r="J313" s="240"/>
      <c r="K313" s="240"/>
      <c r="L313" s="391"/>
      <c r="M313" s="383" t="s">
        <v>377</v>
      </c>
      <c r="N313" s="383"/>
      <c r="O313" s="384"/>
      <c r="V313" s="276"/>
      <c r="W313" s="276"/>
      <c r="X313" s="276"/>
      <c r="Y313" s="276"/>
      <c r="Z313" s="416" t="s">
        <v>818</v>
      </c>
      <c r="AA313" s="240"/>
      <c r="AB313" s="240"/>
      <c r="AC313" s="240"/>
      <c r="AD313" s="240"/>
      <c r="AE313" s="391"/>
      <c r="AF313" s="383" t="s">
        <v>1510</v>
      </c>
      <c r="AG313" s="383"/>
      <c r="AH313" s="384"/>
      <c r="AO313" s="9"/>
      <c r="AP313" s="9"/>
      <c r="AQ313" s="9"/>
      <c r="AR313" s="9"/>
      <c r="AS313" s="416" t="s">
        <v>820</v>
      </c>
      <c r="AT313" s="240"/>
      <c r="AU313" s="240"/>
      <c r="AV313" s="240"/>
      <c r="AW313" s="240"/>
      <c r="AX313" s="391"/>
      <c r="AY313" s="383" t="s">
        <v>1511</v>
      </c>
      <c r="AZ313" s="383"/>
      <c r="BA313" s="384"/>
      <c r="BG313" s="836" t="s">
        <v>272</v>
      </c>
      <c r="BH313" s="321"/>
      <c r="BI313" s="322"/>
      <c r="BJ313" s="323"/>
      <c r="BK313" s="322"/>
      <c r="BL313" s="322"/>
      <c r="BM313" s="837"/>
      <c r="BO313" s="836" t="s">
        <v>272</v>
      </c>
      <c r="BP313" s="321"/>
      <c r="BQ313" s="322"/>
      <c r="BR313" s="323"/>
      <c r="BS313" s="322"/>
      <c r="BT313" s="322"/>
      <c r="BU313" s="837"/>
      <c r="BW313" s="836" t="s">
        <v>272</v>
      </c>
      <c r="BX313" s="321"/>
      <c r="BY313" s="322"/>
      <c r="BZ313" s="323"/>
      <c r="CA313" s="322"/>
      <c r="CB313" s="322"/>
      <c r="CC313" s="837"/>
      <c r="CE313" s="3">
        <v>1</v>
      </c>
    </row>
    <row r="314" spans="3:83" ht="18.75">
      <c r="C314" s="9"/>
      <c r="D314" s="9"/>
      <c r="E314" s="9"/>
      <c r="G314" s="199"/>
      <c r="H314" s="208"/>
      <c r="I314" s="208"/>
      <c r="J314" s="240"/>
      <c r="K314" s="240"/>
      <c r="L314" s="391"/>
      <c r="M314" s="421" t="s">
        <v>379</v>
      </c>
      <c r="N314" s="421"/>
      <c r="O314" s="422"/>
      <c r="V314" s="276"/>
      <c r="W314" s="276"/>
      <c r="X314" s="276"/>
      <c r="Y314" s="276"/>
      <c r="Z314" s="199"/>
      <c r="AA314" s="208"/>
      <c r="AB314" s="208"/>
      <c r="AC314" s="240"/>
      <c r="AD314" s="240"/>
      <c r="AE314" s="391"/>
      <c r="AF314" s="421" t="s">
        <v>1512</v>
      </c>
      <c r="AG314" s="421"/>
      <c r="AH314" s="422"/>
      <c r="AO314" s="9"/>
      <c r="AP314" s="9"/>
      <c r="AQ314" s="9"/>
      <c r="AR314" s="9"/>
      <c r="AS314" s="199"/>
      <c r="AT314" s="208"/>
      <c r="AU314" s="208"/>
      <c r="AV314" s="240"/>
      <c r="AW314" s="240"/>
      <c r="AX314" s="391"/>
      <c r="AY314" s="421" t="s">
        <v>823</v>
      </c>
      <c r="AZ314" s="421"/>
      <c r="BA314" s="422"/>
      <c r="BG314" s="610"/>
      <c r="BM314" s="838"/>
      <c r="BO314" s="610"/>
      <c r="BU314" s="838"/>
      <c r="BW314" s="610"/>
      <c r="CC314" s="838"/>
      <c r="CE314" s="3">
        <v>1</v>
      </c>
    </row>
    <row r="315" spans="3:83" ht="15.75">
      <c r="C315" s="9"/>
      <c r="D315" s="9"/>
      <c r="E315" s="9"/>
      <c r="G315" s="426"/>
      <c r="H315" s="427"/>
      <c r="I315" s="427"/>
      <c r="J315" s="427"/>
      <c r="K315" s="427"/>
      <c r="L315" s="427"/>
      <c r="M315" s="428"/>
      <c r="N315" s="429"/>
      <c r="O315" s="430" t="s">
        <v>205</v>
      </c>
      <c r="V315" s="276"/>
      <c r="W315" s="276"/>
      <c r="X315" s="276"/>
      <c r="Y315" s="276"/>
      <c r="Z315" s="426"/>
      <c r="AA315" s="427"/>
      <c r="AB315" s="427"/>
      <c r="AC315" s="427"/>
      <c r="AD315" s="427"/>
      <c r="AE315" s="427"/>
      <c r="AF315" s="428"/>
      <c r="AG315" s="429"/>
      <c r="AH315" s="430" t="s">
        <v>1474</v>
      </c>
      <c r="AO315" s="9"/>
      <c r="AP315" s="9"/>
      <c r="AQ315" s="9"/>
      <c r="AR315" s="9"/>
      <c r="AS315" s="426"/>
      <c r="AT315" s="427"/>
      <c r="AU315" s="427"/>
      <c r="AV315" s="427"/>
      <c r="AW315" s="427"/>
      <c r="AX315" s="427"/>
      <c r="AY315" s="428"/>
      <c r="AZ315" s="429"/>
      <c r="BA315" s="430" t="s">
        <v>1475</v>
      </c>
      <c r="BG315" s="816" t="s">
        <v>174</v>
      </c>
      <c r="BH315" s="374"/>
      <c r="BI315" s="374"/>
      <c r="BJ315" s="374"/>
      <c r="BK315" s="374"/>
      <c r="BL315" s="374"/>
      <c r="BM315" s="817" t="s">
        <v>329</v>
      </c>
      <c r="BO315" s="816" t="s">
        <v>174</v>
      </c>
      <c r="BP315" s="374"/>
      <c r="BQ315" s="374"/>
      <c r="BR315" s="374"/>
      <c r="BS315" s="374"/>
      <c r="BT315" s="374"/>
      <c r="BU315" s="817" t="s">
        <v>797</v>
      </c>
      <c r="BW315" s="816" t="s">
        <v>174</v>
      </c>
      <c r="BX315" s="374"/>
      <c r="BY315" s="374"/>
      <c r="BZ315" s="374"/>
      <c r="CA315" s="374"/>
      <c r="CB315" s="374"/>
      <c r="CC315" s="817" t="s">
        <v>798</v>
      </c>
      <c r="CE315" s="3">
        <v>1</v>
      </c>
    </row>
    <row r="316" spans="3:83" ht="15.75">
      <c r="C316" s="9"/>
      <c r="D316" s="9"/>
      <c r="E316" s="9"/>
      <c r="G316" s="250"/>
      <c r="H316" s="250"/>
      <c r="I316" s="250" t="s">
        <v>209</v>
      </c>
      <c r="J316" s="251"/>
      <c r="K316" s="252"/>
      <c r="L316" s="252"/>
      <c r="M316" s="252"/>
      <c r="N316" s="252"/>
      <c r="O316" s="253"/>
      <c r="V316" s="276"/>
      <c r="W316" s="276"/>
      <c r="X316" s="276"/>
      <c r="Y316" s="276"/>
      <c r="Z316" s="250"/>
      <c r="AA316" s="250"/>
      <c r="AB316" s="250" t="s">
        <v>678</v>
      </c>
      <c r="AC316" s="251"/>
      <c r="AD316" s="252"/>
      <c r="AE316" s="252"/>
      <c r="AF316" s="252"/>
      <c r="AG316" s="252"/>
      <c r="AH316" s="253"/>
      <c r="AO316" s="9"/>
      <c r="AP316" s="9"/>
      <c r="AQ316" s="9"/>
      <c r="AR316" s="9"/>
      <c r="AS316" s="250"/>
      <c r="AT316" s="250"/>
      <c r="AU316" s="250" t="s">
        <v>954</v>
      </c>
      <c r="AV316" s="251"/>
      <c r="AW316" s="252"/>
      <c r="AX316" s="252"/>
      <c r="AY316" s="252"/>
      <c r="AZ316" s="252"/>
      <c r="BA316" s="253"/>
      <c r="BG316" s="842"/>
      <c r="BH316" s="376" t="s">
        <v>336</v>
      </c>
      <c r="BI316" s="292"/>
      <c r="BJ316" s="292"/>
      <c r="BK316" s="292"/>
      <c r="BL316" s="377" t="s">
        <v>337</v>
      </c>
      <c r="BM316" s="843"/>
      <c r="BO316" s="842"/>
      <c r="BP316" s="376" t="s">
        <v>799</v>
      </c>
      <c r="BQ316" s="292"/>
      <c r="BR316" s="292"/>
      <c r="BS316" s="292"/>
      <c r="BT316" s="377" t="s">
        <v>800</v>
      </c>
      <c r="BU316" s="843"/>
      <c r="BW316" s="842"/>
      <c r="BX316" s="376" t="s">
        <v>801</v>
      </c>
      <c r="BY316" s="292"/>
      <c r="BZ316" s="292"/>
      <c r="CA316" s="292"/>
      <c r="CB316" s="377" t="s">
        <v>337</v>
      </c>
      <c r="CC316" s="843"/>
      <c r="CE316" s="3">
        <v>1</v>
      </c>
    </row>
    <row r="317" spans="3:83" ht="16.5" thickBot="1">
      <c r="C317" s="9"/>
      <c r="D317" s="9"/>
      <c r="E317" s="9"/>
      <c r="G317" s="320"/>
      <c r="H317" s="321"/>
      <c r="I317" s="322"/>
      <c r="J317" s="323"/>
      <c r="K317" s="322"/>
      <c r="L317" s="322"/>
      <c r="M317" s="322"/>
      <c r="N317" s="322"/>
      <c r="O317" s="324"/>
      <c r="V317" s="276"/>
      <c r="W317" s="276"/>
      <c r="X317" s="276"/>
      <c r="Y317" s="276"/>
      <c r="Z317" s="320"/>
      <c r="AA317" s="321"/>
      <c r="AB317" s="322"/>
      <c r="AC317" s="323"/>
      <c r="AD317" s="322"/>
      <c r="AE317" s="322"/>
      <c r="AF317" s="322"/>
      <c r="AG317" s="322"/>
      <c r="AH317" s="324"/>
      <c r="AO317" s="9"/>
      <c r="AP317" s="9"/>
      <c r="AQ317" s="9"/>
      <c r="AR317" s="9"/>
      <c r="AS317" s="320"/>
      <c r="AT317" s="321"/>
      <c r="AU317" s="322"/>
      <c r="AV317" s="323"/>
      <c r="AW317" s="322"/>
      <c r="AX317" s="322"/>
      <c r="AY317" s="322"/>
      <c r="AZ317" s="322"/>
      <c r="BA317" s="324"/>
      <c r="BG317" s="842">
        <v>3</v>
      </c>
      <c r="BH317" s="382" t="s">
        <v>338</v>
      </c>
      <c r="BI317" s="240"/>
      <c r="BJ317" s="240"/>
      <c r="BK317" s="240"/>
      <c r="BL317" s="286" t="s">
        <v>230</v>
      </c>
      <c r="BM317" s="844" t="s">
        <v>339</v>
      </c>
      <c r="BO317" s="842">
        <v>3</v>
      </c>
      <c r="BP317" s="382" t="s">
        <v>802</v>
      </c>
      <c r="BQ317" s="240"/>
      <c r="BR317" s="240"/>
      <c r="BS317" s="240"/>
      <c r="BT317" s="286" t="s">
        <v>230</v>
      </c>
      <c r="BU317" s="844" t="s">
        <v>803</v>
      </c>
      <c r="BW317" s="842">
        <v>3</v>
      </c>
      <c r="BX317" s="382" t="s">
        <v>804</v>
      </c>
      <c r="BY317" s="240"/>
      <c r="BZ317" s="240"/>
      <c r="CA317" s="240"/>
      <c r="CB317" s="286" t="s">
        <v>230</v>
      </c>
      <c r="CC317" s="844" t="s">
        <v>805</v>
      </c>
      <c r="CE317" s="3">
        <v>1</v>
      </c>
    </row>
    <row r="318" spans="3:83" ht="19.5" thickBot="1">
      <c r="C318" s="9"/>
      <c r="D318" s="9"/>
      <c r="E318" s="9"/>
      <c r="G318" s="9"/>
      <c r="H318" s="9"/>
      <c r="I318" s="9"/>
      <c r="J318" s="9"/>
      <c r="K318" s="9"/>
      <c r="L318" s="9"/>
      <c r="M318" s="9"/>
      <c r="N318" s="9"/>
      <c r="O318" s="9"/>
      <c r="V318" s="276"/>
      <c r="W318" s="276"/>
      <c r="X318" s="276"/>
      <c r="Y318" s="276"/>
      <c r="Z318" s="9"/>
      <c r="AA318" s="9"/>
      <c r="AB318" s="9"/>
      <c r="AC318" s="9"/>
      <c r="AD318" s="9"/>
      <c r="AE318" s="9"/>
      <c r="AF318" s="9"/>
      <c r="AG318" s="9"/>
      <c r="AH318" s="9"/>
      <c r="AO318" s="9"/>
      <c r="AP318" s="9"/>
      <c r="AQ318" s="9"/>
      <c r="AR318" s="9"/>
      <c r="AS318" s="9"/>
      <c r="AT318" s="9"/>
      <c r="AU318" s="9"/>
      <c r="AV318" s="9"/>
      <c r="AW318" s="9"/>
      <c r="AX318" s="9"/>
      <c r="AY318" s="9"/>
      <c r="AZ318" s="9"/>
      <c r="BA318" s="9"/>
      <c r="BG318" s="842"/>
      <c r="BH318" s="382" t="s">
        <v>340</v>
      </c>
      <c r="BI318" s="240"/>
      <c r="BJ318" s="240"/>
      <c r="BK318" s="240"/>
      <c r="BL318" s="391"/>
      <c r="BM318" s="844" t="s">
        <v>341</v>
      </c>
      <c r="BO318" s="842"/>
      <c r="BP318" s="382" t="s">
        <v>806</v>
      </c>
      <c r="BQ318" s="240"/>
      <c r="BR318" s="240"/>
      <c r="BS318" s="240"/>
      <c r="BT318" s="391"/>
      <c r="BU318" s="844" t="s">
        <v>807</v>
      </c>
      <c r="BW318" s="842"/>
      <c r="BX318" s="382" t="s">
        <v>808</v>
      </c>
      <c r="BY318" s="240"/>
      <c r="BZ318" s="240"/>
      <c r="CA318" s="240"/>
      <c r="CB318" s="391"/>
      <c r="CC318" s="844" t="s">
        <v>809</v>
      </c>
      <c r="CE318" s="3">
        <v>1</v>
      </c>
    </row>
    <row r="319" spans="3:83" ht="16.5" thickTop="1">
      <c r="C319" s="9"/>
      <c r="D319" s="9"/>
      <c r="E319" s="9"/>
      <c r="G319" s="9"/>
      <c r="H319" s="9"/>
      <c r="I319" s="9"/>
      <c r="J319" s="9"/>
      <c r="K319" s="9"/>
      <c r="L319" s="9"/>
      <c r="M319" s="9"/>
      <c r="N319" s="9"/>
      <c r="O319" s="9"/>
      <c r="V319" s="276"/>
      <c r="W319" s="276"/>
      <c r="X319" s="276"/>
      <c r="Y319" s="276"/>
      <c r="Z319" s="9"/>
      <c r="AA319" s="9"/>
      <c r="AB319" s="9"/>
      <c r="AC319" s="9"/>
      <c r="AD319" s="9"/>
      <c r="AE319" s="9"/>
      <c r="AF319" s="9"/>
      <c r="AG319" s="9"/>
      <c r="AH319" s="9"/>
      <c r="AO319" s="9"/>
      <c r="AP319" s="9"/>
      <c r="AQ319" s="9"/>
      <c r="AR319" s="9"/>
      <c r="AS319" s="9"/>
      <c r="AT319" s="9"/>
      <c r="AU319" s="9"/>
      <c r="AV319" s="9"/>
      <c r="AW319" s="9"/>
      <c r="AX319" s="9"/>
      <c r="AY319" s="9"/>
      <c r="AZ319" s="9"/>
      <c r="BA319" s="9"/>
      <c r="BG319" s="845" t="str">
        <f>SUM(BG316:BG318) &amp; " / " &amp; (COUNTA(BG316:BG318) * 3)</f>
        <v>3 / 3</v>
      </c>
      <c r="BH319" s="240" t="s">
        <v>361</v>
      </c>
      <c r="BI319" s="240"/>
      <c r="BJ319" s="240"/>
      <c r="BK319" s="240"/>
      <c r="BL319" s="406" t="s">
        <v>362</v>
      </c>
      <c r="BM319" s="844" t="s">
        <v>363</v>
      </c>
      <c r="BO319" s="845" t="str">
        <f>SUM(BO316:BO318) &amp; " / " &amp; (COUNTA(BO316:BO318) * 3)</f>
        <v>3 / 3</v>
      </c>
      <c r="BP319" s="240" t="s">
        <v>810</v>
      </c>
      <c r="BQ319" s="240"/>
      <c r="BR319" s="240"/>
      <c r="BS319" s="240"/>
      <c r="BT319" s="406" t="s">
        <v>362</v>
      </c>
      <c r="BU319" s="844" t="s">
        <v>811</v>
      </c>
      <c r="BW319" s="845" t="str">
        <f>SUM(BW316:BW318) &amp; " / " &amp; (COUNTA(BW316:BW318) * 3)</f>
        <v>3 / 3</v>
      </c>
      <c r="BX319" s="240" t="s">
        <v>812</v>
      </c>
      <c r="BY319" s="240"/>
      <c r="BZ319" s="240"/>
      <c r="CA319" s="240"/>
      <c r="CB319" s="406" t="s">
        <v>362</v>
      </c>
      <c r="CC319" s="844" t="s">
        <v>363</v>
      </c>
      <c r="CE319" s="3">
        <v>1</v>
      </c>
    </row>
    <row r="320" spans="3:83" ht="18.75">
      <c r="C320" s="9"/>
      <c r="D320" s="9"/>
      <c r="E320" s="9"/>
      <c r="G320" s="198" t="s">
        <v>174</v>
      </c>
      <c r="H320" s="436"/>
      <c r="I320" s="436"/>
      <c r="J320" s="436"/>
      <c r="K320" s="436"/>
      <c r="L320" s="436"/>
      <c r="M320" s="436"/>
      <c r="N320" s="437"/>
      <c r="O320" s="438" t="s">
        <v>329</v>
      </c>
      <c r="V320" s="276"/>
      <c r="W320" s="276"/>
      <c r="X320" s="276"/>
      <c r="Y320" s="276"/>
      <c r="Z320" s="281" t="s">
        <v>769</v>
      </c>
      <c r="AA320" s="436"/>
      <c r="AB320" s="436"/>
      <c r="AC320" s="436"/>
      <c r="AD320" s="436"/>
      <c r="AE320" s="436"/>
      <c r="AF320" s="436"/>
      <c r="AG320" s="437"/>
      <c r="AH320" s="438" t="s">
        <v>1488</v>
      </c>
      <c r="AO320" s="9"/>
      <c r="AP320" s="9"/>
      <c r="AQ320" s="9"/>
      <c r="AR320" s="9"/>
      <c r="AS320" s="281" t="s">
        <v>771</v>
      </c>
      <c r="AT320" s="436"/>
      <c r="AU320" s="436"/>
      <c r="AV320" s="436"/>
      <c r="AW320" s="436"/>
      <c r="AX320" s="436"/>
      <c r="AY320" s="436"/>
      <c r="AZ320" s="437"/>
      <c r="BA320" s="438" t="s">
        <v>1489</v>
      </c>
      <c r="BG320" s="846" t="str">
        <f>SUM(BG316:BG318) &amp;"/ "&amp;BG321</f>
        <v>3/ 24</v>
      </c>
      <c r="BH320" s="408" t="s">
        <v>364</v>
      </c>
      <c r="BI320" s="240"/>
      <c r="BJ320" s="240"/>
      <c r="BK320" s="240"/>
      <c r="BL320" s="391"/>
      <c r="BM320" s="844" t="s">
        <v>341</v>
      </c>
      <c r="BO320" s="846" t="str">
        <f>SUM(BO316:BO318) &amp;"/ "&amp;BO321</f>
        <v>3/ 24</v>
      </c>
      <c r="BP320" s="408" t="s">
        <v>813</v>
      </c>
      <c r="BQ320" s="240"/>
      <c r="BR320" s="240"/>
      <c r="BS320" s="240"/>
      <c r="BT320" s="391"/>
      <c r="BU320" s="844" t="s">
        <v>807</v>
      </c>
      <c r="BW320" s="846" t="str">
        <f>SUM(BW316:BW318) &amp;"/ "&amp;BW321</f>
        <v>3/ 24</v>
      </c>
      <c r="BX320" s="408" t="s">
        <v>814</v>
      </c>
      <c r="BY320" s="240"/>
      <c r="BZ320" s="240"/>
      <c r="CA320" s="240"/>
      <c r="CB320" s="391"/>
      <c r="CC320" s="844" t="s">
        <v>809</v>
      </c>
      <c r="CE320" s="3">
        <v>1</v>
      </c>
    </row>
    <row r="321" spans="3:83" ht="19.5" thickBot="1">
      <c r="C321" s="9"/>
      <c r="D321" s="9"/>
      <c r="E321" s="9"/>
      <c r="G321" s="439"/>
      <c r="H321" s="439"/>
      <c r="I321" s="439"/>
      <c r="J321" s="439"/>
      <c r="K321" s="439"/>
      <c r="L321" s="439"/>
      <c r="M321" s="439"/>
      <c r="N321" s="440"/>
      <c r="O321" s="441" t="s">
        <v>394</v>
      </c>
      <c r="V321" s="276"/>
      <c r="W321" s="276"/>
      <c r="X321" s="276"/>
      <c r="Y321" s="276"/>
      <c r="Z321" s="439"/>
      <c r="AA321" s="439"/>
      <c r="AB321" s="439"/>
      <c r="AC321" s="439"/>
      <c r="AD321" s="439"/>
      <c r="AE321" s="439"/>
      <c r="AF321" s="439"/>
      <c r="AG321" s="440"/>
      <c r="AH321" s="441" t="s">
        <v>1513</v>
      </c>
      <c r="AO321" s="9"/>
      <c r="AP321" s="9"/>
      <c r="AQ321" s="9"/>
      <c r="AR321" s="9"/>
      <c r="AS321" s="439"/>
      <c r="AT321" s="439"/>
      <c r="AU321" s="439"/>
      <c r="AV321" s="439"/>
      <c r="AW321" s="439"/>
      <c r="AX321" s="439"/>
      <c r="AY321" s="439"/>
      <c r="AZ321" s="440"/>
      <c r="BA321" s="441" t="s">
        <v>1514</v>
      </c>
      <c r="BG321" s="847">
        <v>24</v>
      </c>
      <c r="BH321" s="410" t="s">
        <v>371</v>
      </c>
      <c r="BI321" s="240"/>
      <c r="BJ321" s="240"/>
      <c r="BK321" s="240"/>
      <c r="BL321" s="411"/>
      <c r="BM321" s="848" t="s">
        <v>372</v>
      </c>
      <c r="BO321" s="847">
        <v>24</v>
      </c>
      <c r="BP321" s="410" t="s">
        <v>815</v>
      </c>
      <c r="BQ321" s="240"/>
      <c r="BR321" s="240"/>
      <c r="BS321" s="240"/>
      <c r="BT321" s="411"/>
      <c r="BU321" s="848" t="s">
        <v>372</v>
      </c>
      <c r="BW321" s="847">
        <v>24</v>
      </c>
      <c r="BX321" s="410" t="s">
        <v>816</v>
      </c>
      <c r="BY321" s="240"/>
      <c r="BZ321" s="240"/>
      <c r="CA321" s="240"/>
      <c r="CB321" s="411"/>
      <c r="CC321" s="848" t="s">
        <v>817</v>
      </c>
      <c r="CE321" s="3">
        <v>1</v>
      </c>
    </row>
    <row r="322" spans="3:83" ht="19.5" thickTop="1">
      <c r="C322" s="9"/>
      <c r="D322" s="9"/>
      <c r="E322" s="9"/>
      <c r="G322" s="444" t="s">
        <v>398</v>
      </c>
      <c r="H322" s="445" t="s">
        <v>399</v>
      </c>
      <c r="I322" s="292"/>
      <c r="J322" s="446" t="s">
        <v>400</v>
      </c>
      <c r="K322" s="447" t="s">
        <v>401</v>
      </c>
      <c r="L322" s="240"/>
      <c r="M322" s="240"/>
      <c r="N322" s="240"/>
      <c r="O322" s="241"/>
      <c r="V322" s="276"/>
      <c r="W322" s="276"/>
      <c r="X322" s="276"/>
      <c r="Y322" s="276"/>
      <c r="Z322" s="444" t="s">
        <v>826</v>
      </c>
      <c r="AA322" s="445" t="s">
        <v>827</v>
      </c>
      <c r="AB322" s="292"/>
      <c r="AC322" s="1115" t="s">
        <v>828</v>
      </c>
      <c r="AD322" s="447" t="s">
        <v>401</v>
      </c>
      <c r="AE322" s="240"/>
      <c r="AF322" s="240"/>
      <c r="AG322" s="240"/>
      <c r="AH322" s="241"/>
      <c r="AO322" s="9"/>
      <c r="AP322" s="9"/>
      <c r="AQ322" s="9"/>
      <c r="AR322" s="9"/>
      <c r="AS322" s="444" t="s">
        <v>1515</v>
      </c>
      <c r="AT322" s="449" t="s">
        <v>1516</v>
      </c>
      <c r="AU322" s="292"/>
      <c r="AV322" s="446" t="s">
        <v>831</v>
      </c>
      <c r="AW322" s="447" t="s">
        <v>832</v>
      </c>
      <c r="AX322" s="240"/>
      <c r="AY322" s="240"/>
      <c r="AZ322" s="240"/>
      <c r="BA322" s="241"/>
      <c r="BG322" s="796" t="s">
        <v>376</v>
      </c>
      <c r="BH322" s="240"/>
      <c r="BI322" s="240"/>
      <c r="BJ322" s="240"/>
      <c r="BK322" s="240"/>
      <c r="BL322" s="391"/>
      <c r="BM322" s="844" t="s">
        <v>377</v>
      </c>
      <c r="BO322" s="796" t="s">
        <v>818</v>
      </c>
      <c r="BP322" s="240"/>
      <c r="BQ322" s="240"/>
      <c r="BR322" s="240"/>
      <c r="BS322" s="240"/>
      <c r="BT322" s="391"/>
      <c r="BU322" s="844" t="s">
        <v>819</v>
      </c>
      <c r="BW322" s="796" t="s">
        <v>820</v>
      </c>
      <c r="BX322" s="240"/>
      <c r="BY322" s="240"/>
      <c r="BZ322" s="240"/>
      <c r="CA322" s="240"/>
      <c r="CB322" s="391"/>
      <c r="CC322" s="844" t="s">
        <v>821</v>
      </c>
      <c r="CE322" s="3">
        <v>1</v>
      </c>
    </row>
    <row r="323" spans="3:83" ht="18.75">
      <c r="C323" s="9"/>
      <c r="D323" s="9"/>
      <c r="E323" s="9"/>
      <c r="G323" s="448"/>
      <c r="H323" s="449"/>
      <c r="I323" s="240"/>
      <c r="J323" s="450"/>
      <c r="K323" s="451"/>
      <c r="L323" s="452" t="s">
        <v>336</v>
      </c>
      <c r="M323" s="240"/>
      <c r="N323" s="240"/>
      <c r="O323" s="241"/>
      <c r="V323" s="276"/>
      <c r="W323" s="276"/>
      <c r="X323" s="276"/>
      <c r="Y323" s="276"/>
      <c r="Z323" s="448"/>
      <c r="AA323" s="449"/>
      <c r="AB323" s="240"/>
      <c r="AC323" s="450"/>
      <c r="AD323" s="451"/>
      <c r="AE323" s="452" t="s">
        <v>799</v>
      </c>
      <c r="AF323" s="240"/>
      <c r="AG323" s="240"/>
      <c r="AH323" s="241"/>
      <c r="AO323" s="9"/>
      <c r="AP323" s="9"/>
      <c r="AQ323" s="9"/>
      <c r="AR323" s="9"/>
      <c r="AS323" s="448"/>
      <c r="AT323" s="449"/>
      <c r="AU323" s="240"/>
      <c r="AV323" s="450"/>
      <c r="AW323" s="451"/>
      <c r="AX323" s="452" t="s">
        <v>801</v>
      </c>
      <c r="AY323" s="240"/>
      <c r="AZ323" s="240"/>
      <c r="BA323" s="241"/>
      <c r="BG323" s="849"/>
      <c r="BH323" s="850"/>
      <c r="BI323" s="850"/>
      <c r="BJ323" s="851"/>
      <c r="BK323" s="851"/>
      <c r="BL323" s="852"/>
      <c r="BM323" s="853" t="s">
        <v>379</v>
      </c>
      <c r="BO323" s="849"/>
      <c r="BP323" s="850"/>
      <c r="BQ323" s="850"/>
      <c r="BR323" s="851"/>
      <c r="BS323" s="851"/>
      <c r="BT323" s="852"/>
      <c r="BU323" s="853" t="s">
        <v>822</v>
      </c>
      <c r="BW323" s="849"/>
      <c r="BX323" s="850"/>
      <c r="BY323" s="850"/>
      <c r="BZ323" s="851"/>
      <c r="CA323" s="851"/>
      <c r="CB323" s="852"/>
      <c r="CC323" s="853" t="s">
        <v>823</v>
      </c>
      <c r="CE323" s="3">
        <v>1</v>
      </c>
    </row>
    <row r="324" spans="3:83" ht="16.5" thickBot="1">
      <c r="C324" s="9"/>
      <c r="D324" s="9"/>
      <c r="E324" s="9"/>
      <c r="G324" s="448">
        <v>3</v>
      </c>
      <c r="H324" s="449"/>
      <c r="I324" s="240"/>
      <c r="J324" s="450"/>
      <c r="K324" s="451"/>
      <c r="L324" s="452" t="s">
        <v>338</v>
      </c>
      <c r="M324" s="240"/>
      <c r="N324" s="240"/>
      <c r="O324" s="241"/>
      <c r="V324" s="276"/>
      <c r="W324" s="276"/>
      <c r="X324" s="276"/>
      <c r="Y324" s="276"/>
      <c r="Z324" s="448">
        <v>3</v>
      </c>
      <c r="AA324" s="449"/>
      <c r="AB324" s="240"/>
      <c r="AC324" s="450"/>
      <c r="AD324" s="451"/>
      <c r="AE324" s="452" t="s">
        <v>802</v>
      </c>
      <c r="AF324" s="240"/>
      <c r="AG324" s="240"/>
      <c r="AH324" s="241"/>
      <c r="AO324" s="9"/>
      <c r="AP324" s="9"/>
      <c r="AQ324" s="9"/>
      <c r="AR324" s="9"/>
      <c r="AS324" s="448">
        <v>3</v>
      </c>
      <c r="AT324" s="449"/>
      <c r="AU324" s="240"/>
      <c r="AV324" s="450"/>
      <c r="AW324" s="451"/>
      <c r="AX324" s="452" t="s">
        <v>804</v>
      </c>
      <c r="AY324" s="240"/>
      <c r="AZ324" s="240"/>
      <c r="BA324" s="241"/>
      <c r="BG324" s="836" t="s">
        <v>272</v>
      </c>
      <c r="BH324" s="321"/>
      <c r="BI324" s="322"/>
      <c r="BJ324" s="323"/>
      <c r="BK324" s="322"/>
      <c r="BL324" s="322"/>
      <c r="BM324" s="837"/>
      <c r="BO324" s="836" t="s">
        <v>272</v>
      </c>
      <c r="BP324" s="321"/>
      <c r="BQ324" s="322"/>
      <c r="BR324" s="323"/>
      <c r="BS324" s="322"/>
      <c r="BT324" s="322"/>
      <c r="BU324" s="837"/>
      <c r="BW324" s="836" t="s">
        <v>272</v>
      </c>
      <c r="BX324" s="321"/>
      <c r="BY324" s="322"/>
      <c r="BZ324" s="323"/>
      <c r="CA324" s="322"/>
      <c r="CB324" s="322"/>
      <c r="CC324" s="837"/>
      <c r="CE324" s="3">
        <v>1</v>
      </c>
    </row>
    <row r="325" spans="3:83" ht="15.75">
      <c r="C325" s="9"/>
      <c r="D325" s="9"/>
      <c r="E325" s="9"/>
      <c r="G325" s="448"/>
      <c r="H325" s="449"/>
      <c r="I325" s="240"/>
      <c r="J325" s="450"/>
      <c r="K325" s="451"/>
      <c r="L325" s="452" t="s">
        <v>340</v>
      </c>
      <c r="M325" s="240"/>
      <c r="N325" s="240"/>
      <c r="O325" s="241"/>
      <c r="V325" s="276"/>
      <c r="W325" s="276"/>
      <c r="X325" s="276"/>
      <c r="Y325" s="276"/>
      <c r="Z325" s="448"/>
      <c r="AA325" s="449"/>
      <c r="AB325" s="240"/>
      <c r="AC325" s="450"/>
      <c r="AD325" s="451"/>
      <c r="AE325" s="452" t="s">
        <v>806</v>
      </c>
      <c r="AF325" s="240"/>
      <c r="AG325" s="240"/>
      <c r="AH325" s="241"/>
      <c r="AO325" s="9"/>
      <c r="AP325" s="9"/>
      <c r="AQ325" s="9"/>
      <c r="AR325" s="9"/>
      <c r="AS325" s="448"/>
      <c r="AT325" s="449"/>
      <c r="AU325" s="240"/>
      <c r="AV325" s="450"/>
      <c r="AW325" s="451"/>
      <c r="AX325" s="452" t="s">
        <v>808</v>
      </c>
      <c r="AY325" s="240"/>
      <c r="AZ325" s="240"/>
      <c r="BA325" s="241"/>
      <c r="BG325" s="610"/>
      <c r="BM325" s="838"/>
      <c r="BO325" s="610"/>
      <c r="BU325" s="838"/>
      <c r="BW325" s="610"/>
      <c r="CC325" s="838"/>
      <c r="CE325" s="3">
        <v>1</v>
      </c>
    </row>
    <row r="326" spans="3:83" ht="15.75">
      <c r="C326" s="9"/>
      <c r="D326" s="9"/>
      <c r="E326" s="9"/>
      <c r="G326" s="448">
        <v>2</v>
      </c>
      <c r="H326" s="449"/>
      <c r="I326" s="240"/>
      <c r="J326" s="450"/>
      <c r="K326" s="451"/>
      <c r="L326" s="452" t="s">
        <v>342</v>
      </c>
      <c r="M326" s="240"/>
      <c r="N326" s="240"/>
      <c r="O326" s="241"/>
      <c r="V326" s="276"/>
      <c r="W326" s="276"/>
      <c r="X326" s="276"/>
      <c r="Y326" s="276"/>
      <c r="Z326" s="448">
        <v>2</v>
      </c>
      <c r="AA326" s="449"/>
      <c r="AB326" s="240"/>
      <c r="AC326" s="450"/>
      <c r="AD326" s="451"/>
      <c r="AE326" s="452" t="s">
        <v>1491</v>
      </c>
      <c r="AF326" s="240"/>
      <c r="AG326" s="240"/>
      <c r="AH326" s="241"/>
      <c r="AO326" s="9"/>
      <c r="AP326" s="9"/>
      <c r="AQ326" s="9"/>
      <c r="AR326" s="9"/>
      <c r="AS326" s="448">
        <v>2</v>
      </c>
      <c r="AT326" s="449"/>
      <c r="AU326" s="240"/>
      <c r="AV326" s="450"/>
      <c r="AW326" s="451"/>
      <c r="AX326" s="452" t="s">
        <v>1493</v>
      </c>
      <c r="AY326" s="240"/>
      <c r="AZ326" s="240"/>
      <c r="BA326" s="241"/>
      <c r="BG326" s="697" t="s">
        <v>174</v>
      </c>
      <c r="BH326" s="436"/>
      <c r="BI326" s="436"/>
      <c r="BJ326" s="436"/>
      <c r="BK326" s="436"/>
      <c r="BL326" s="436"/>
      <c r="BM326" s="854" t="s">
        <v>329</v>
      </c>
      <c r="BO326" s="697" t="s">
        <v>174</v>
      </c>
      <c r="BP326" s="436"/>
      <c r="BQ326" s="436"/>
      <c r="BR326" s="436"/>
      <c r="BS326" s="436"/>
      <c r="BT326" s="436"/>
      <c r="BU326" s="854" t="s">
        <v>797</v>
      </c>
      <c r="BW326" s="697" t="s">
        <v>174</v>
      </c>
      <c r="BX326" s="436"/>
      <c r="BY326" s="436"/>
      <c r="BZ326" s="436"/>
      <c r="CA326" s="436"/>
      <c r="CB326" s="436"/>
      <c r="CC326" s="854" t="s">
        <v>798</v>
      </c>
      <c r="CE326" s="3">
        <v>1</v>
      </c>
    </row>
    <row r="327" spans="3:83" ht="15.75">
      <c r="C327" s="9"/>
      <c r="D327" s="9"/>
      <c r="E327" s="9"/>
      <c r="G327" s="455"/>
      <c r="H327" s="456"/>
      <c r="I327" s="240"/>
      <c r="J327" s="457"/>
      <c r="K327" s="458"/>
      <c r="L327" s="452" t="s">
        <v>348</v>
      </c>
      <c r="M327" s="240"/>
      <c r="N327" s="240"/>
      <c r="O327" s="241"/>
      <c r="V327" s="276"/>
      <c r="W327" s="276"/>
      <c r="X327" s="276"/>
      <c r="Y327" s="276"/>
      <c r="Z327" s="455"/>
      <c r="AA327" s="456"/>
      <c r="AB327" s="240"/>
      <c r="AC327" s="457"/>
      <c r="AD327" s="458"/>
      <c r="AE327" s="452" t="s">
        <v>1497</v>
      </c>
      <c r="AF327" s="240"/>
      <c r="AG327" s="240"/>
      <c r="AH327" s="241"/>
      <c r="AO327" s="9"/>
      <c r="AP327" s="9"/>
      <c r="AQ327" s="9"/>
      <c r="AR327" s="9"/>
      <c r="AS327" s="455"/>
      <c r="AT327" s="456"/>
      <c r="AU327" s="240"/>
      <c r="AV327" s="457"/>
      <c r="AW327" s="458"/>
      <c r="AX327" s="452" t="s">
        <v>1499</v>
      </c>
      <c r="AY327" s="240"/>
      <c r="AZ327" s="240"/>
      <c r="BA327" s="241"/>
      <c r="BG327" s="855"/>
      <c r="BH327" s="439"/>
      <c r="BI327" s="439"/>
      <c r="BJ327" s="439"/>
      <c r="BK327" s="439"/>
      <c r="BL327" s="439"/>
      <c r="BM327" s="856" t="s">
        <v>394</v>
      </c>
      <c r="BO327" s="855"/>
      <c r="BP327" s="439"/>
      <c r="BQ327" s="439"/>
      <c r="BR327" s="439"/>
      <c r="BS327" s="439"/>
      <c r="BT327" s="439"/>
      <c r="BU327" s="856" t="s">
        <v>824</v>
      </c>
      <c r="BW327" s="855"/>
      <c r="BX327" s="439"/>
      <c r="BY327" s="439"/>
      <c r="BZ327" s="439"/>
      <c r="CA327" s="439"/>
      <c r="CB327" s="439"/>
      <c r="CC327" s="856" t="s">
        <v>825</v>
      </c>
      <c r="CE327" s="3">
        <v>1</v>
      </c>
    </row>
    <row r="328" spans="3:83" ht="15.75">
      <c r="C328" s="9"/>
      <c r="D328" s="9"/>
      <c r="E328" s="9"/>
      <c r="G328" s="459" t="str">
        <f>SUM(G323:G327) &amp; " / " &amp; (COUNTA(G323:G327) * 3)</f>
        <v>5 / 6</v>
      </c>
      <c r="H328" s="460" t="str">
        <f>SUM(H323:H327) &amp; " / " &amp; (COUNTA(H323:H327) * 3)</f>
        <v>0 / 0</v>
      </c>
      <c r="I328" s="240"/>
      <c r="J328" s="459" t="str">
        <f>SUM(J323:J327) &amp; " / " &amp; (COUNTA(J323:J327) * 3)</f>
        <v>0 / 0</v>
      </c>
      <c r="K328" s="460" t="str">
        <f>SUM(K323:K327) &amp; " / " &amp; (COUNTA(K323:K327) * 3)</f>
        <v>0 / 0</v>
      </c>
      <c r="L328" s="240" t="s">
        <v>361</v>
      </c>
      <c r="M328" s="240"/>
      <c r="N328" s="240"/>
      <c r="O328" s="241"/>
      <c r="V328" s="276"/>
      <c r="W328" s="276"/>
      <c r="X328" s="276"/>
      <c r="Y328" s="276"/>
      <c r="Z328" s="459" t="str">
        <f>SUM(Z323:Z327) &amp; " / " &amp; (COUNTA(Z323:Z327) * 3)</f>
        <v>5 / 6</v>
      </c>
      <c r="AA328" s="460" t="str">
        <f>SUM(AA323:AA327) &amp; " / " &amp; (COUNTA(AA323:AA327) * 3)</f>
        <v>0 / 0</v>
      </c>
      <c r="AB328" s="240"/>
      <c r="AC328" s="459" t="str">
        <f>SUM(AC323:AC327) &amp; " / " &amp; (COUNTA(AC323:AC327) * 3)</f>
        <v>0 / 0</v>
      </c>
      <c r="AD328" s="460" t="str">
        <f>SUM(AD323:AD327) &amp; " / " &amp; (COUNTA(AD323:AD327) * 3)</f>
        <v>0 / 0</v>
      </c>
      <c r="AE328" s="240" t="s">
        <v>810</v>
      </c>
      <c r="AF328" s="240"/>
      <c r="AG328" s="240"/>
      <c r="AH328" s="241"/>
      <c r="AO328" s="9"/>
      <c r="AP328" s="9"/>
      <c r="AQ328" s="9"/>
      <c r="AR328" s="9"/>
      <c r="AS328" s="459" t="str">
        <f>SUM(AS323:AS327) &amp; " / " &amp; (COUNTA(AS323:AS327) * 3)</f>
        <v>5 / 6</v>
      </c>
      <c r="AT328" s="460" t="str">
        <f>SUM(AT323:AT327) &amp; " / " &amp; (COUNTA(AT323:AT327) * 3)</f>
        <v>0 / 0</v>
      </c>
      <c r="AU328" s="240"/>
      <c r="AV328" s="459" t="str">
        <f>SUM(AV323:AV327) &amp; " / " &amp; (COUNTA(AV323:AV327) * 3)</f>
        <v>0 / 0</v>
      </c>
      <c r="AW328" s="460" t="str">
        <f>SUM(AW323:AW327) &amp; " / " &amp; (COUNTA(AW323:AW327) * 3)</f>
        <v>0 / 0</v>
      </c>
      <c r="AX328" s="240" t="s">
        <v>812</v>
      </c>
      <c r="AY328" s="240"/>
      <c r="AZ328" s="240"/>
      <c r="BA328" s="241"/>
      <c r="BG328" s="857" t="s">
        <v>398</v>
      </c>
      <c r="BH328" s="445" t="s">
        <v>399</v>
      </c>
      <c r="BI328" s="292"/>
      <c r="BJ328" s="446" t="s">
        <v>400</v>
      </c>
      <c r="BK328" s="447" t="s">
        <v>401</v>
      </c>
      <c r="BL328" s="240"/>
      <c r="BM328" s="829"/>
      <c r="BO328" s="857" t="s">
        <v>826</v>
      </c>
      <c r="BP328" s="445" t="s">
        <v>827</v>
      </c>
      <c r="BQ328" s="292"/>
      <c r="BR328" s="446" t="s">
        <v>828</v>
      </c>
      <c r="BS328" s="447" t="s">
        <v>401</v>
      </c>
      <c r="BT328" s="240"/>
      <c r="BU328" s="829"/>
      <c r="BW328" s="857" t="s">
        <v>829</v>
      </c>
      <c r="BX328" s="445" t="s">
        <v>830</v>
      </c>
      <c r="BY328" s="292"/>
      <c r="BZ328" s="446" t="s">
        <v>831</v>
      </c>
      <c r="CA328" s="447" t="s">
        <v>832</v>
      </c>
      <c r="CB328" s="240"/>
      <c r="CC328" s="829"/>
      <c r="CE328" s="3">
        <v>1</v>
      </c>
    </row>
    <row r="329" spans="3:83" ht="15.75">
      <c r="C329" s="9"/>
      <c r="D329" s="9"/>
      <c r="E329" s="9"/>
      <c r="G329" s="463" t="str">
        <f>SUM(G323:G327) &amp;"/ "&amp;G330</f>
        <v>5/ 15</v>
      </c>
      <c r="H329" s="464" t="str">
        <f>SUM(H323:H327) &amp;"/ "&amp;H330</f>
        <v>0/ 15</v>
      </c>
      <c r="I329" s="240"/>
      <c r="J329" s="463" t="str">
        <f>SUM(J323:J327) &amp;"/ "&amp;J330</f>
        <v>0/ 15</v>
      </c>
      <c r="K329" s="464" t="str">
        <f>SUM(K323:K327) &amp;"/ "&amp;K330</f>
        <v>0/ 15</v>
      </c>
      <c r="L329" s="408" t="s">
        <v>364</v>
      </c>
      <c r="M329" s="240"/>
      <c r="N329" s="240"/>
      <c r="O329" s="241"/>
      <c r="V329" s="276"/>
      <c r="W329" s="276"/>
      <c r="X329" s="276"/>
      <c r="Y329" s="276"/>
      <c r="Z329" s="463" t="str">
        <f>SUM(Z323:Z327) &amp;"/ "&amp;Z330</f>
        <v>5/ 15</v>
      </c>
      <c r="AA329" s="464" t="str">
        <f>SUM(AA323:AA327) &amp;"/ "&amp;AA330</f>
        <v>0/ 15</v>
      </c>
      <c r="AB329" s="240"/>
      <c r="AC329" s="463" t="str">
        <f>SUM(AC323:AC327) &amp;"/ "&amp;AC330</f>
        <v>0/ 15</v>
      </c>
      <c r="AD329" s="464" t="str">
        <f>SUM(AD323:AD327) &amp;"/ "&amp;AD330</f>
        <v>0/ 15</v>
      </c>
      <c r="AE329" s="408" t="s">
        <v>1507</v>
      </c>
      <c r="AF329" s="240"/>
      <c r="AG329" s="240"/>
      <c r="AH329" s="241"/>
      <c r="AO329" s="9"/>
      <c r="AP329" s="9"/>
      <c r="AQ329" s="9"/>
      <c r="AR329" s="9"/>
      <c r="AS329" s="463" t="str">
        <f>SUM(AS323:AS327) &amp;"/ "&amp;AS330</f>
        <v>5/ 15</v>
      </c>
      <c r="AT329" s="464" t="str">
        <f>SUM(AT323:AT327) &amp;"/ "&amp;AT330</f>
        <v>0/ 15</v>
      </c>
      <c r="AU329" s="240"/>
      <c r="AV329" s="463" t="str">
        <f>SUM(AV323:AV327) &amp;"/ "&amp;AV330</f>
        <v>0/ 15</v>
      </c>
      <c r="AW329" s="464" t="str">
        <f>SUM(AW323:AW327) &amp;"/ "&amp;AW330</f>
        <v>0/ 15</v>
      </c>
      <c r="AX329" s="408" t="s">
        <v>814</v>
      </c>
      <c r="AY329" s="240"/>
      <c r="AZ329" s="240"/>
      <c r="BA329" s="241"/>
      <c r="BG329" s="858"/>
      <c r="BH329" s="449"/>
      <c r="BI329" s="240"/>
      <c r="BJ329" s="450"/>
      <c r="BK329" s="451"/>
      <c r="BL329" s="452" t="s">
        <v>336</v>
      </c>
      <c r="BM329" s="829"/>
      <c r="BO329" s="858"/>
      <c r="BP329" s="449"/>
      <c r="BQ329" s="240"/>
      <c r="BR329" s="450"/>
      <c r="BS329" s="451"/>
      <c r="BT329" s="452" t="s">
        <v>799</v>
      </c>
      <c r="BU329" s="829"/>
      <c r="BW329" s="859"/>
      <c r="BX329" s="860"/>
      <c r="BY329" s="240"/>
      <c r="BZ329" s="861"/>
      <c r="CA329" s="862"/>
      <c r="CB329" s="452" t="s">
        <v>801</v>
      </c>
      <c r="CC329" s="829"/>
      <c r="CE329" s="3">
        <v>1</v>
      </c>
    </row>
    <row r="330" spans="3:83" ht="15.75">
      <c r="C330" s="9"/>
      <c r="D330" s="9"/>
      <c r="E330" s="9"/>
      <c r="G330" s="467">
        <v>15</v>
      </c>
      <c r="H330" s="468">
        <v>15</v>
      </c>
      <c r="I330" s="240"/>
      <c r="J330" s="467">
        <v>15</v>
      </c>
      <c r="K330" s="468">
        <v>15</v>
      </c>
      <c r="L330" s="410" t="s">
        <v>371</v>
      </c>
      <c r="M330" s="240"/>
      <c r="N330" s="240"/>
      <c r="O330" s="241"/>
      <c r="V330" s="276"/>
      <c r="W330" s="276"/>
      <c r="X330" s="276"/>
      <c r="Y330" s="276"/>
      <c r="Z330" s="467">
        <v>15</v>
      </c>
      <c r="AA330" s="468">
        <v>15</v>
      </c>
      <c r="AB330" s="240"/>
      <c r="AC330" s="467">
        <v>15</v>
      </c>
      <c r="AD330" s="468">
        <v>15</v>
      </c>
      <c r="AE330" s="410" t="s">
        <v>1508</v>
      </c>
      <c r="AF330" s="240"/>
      <c r="AG330" s="240"/>
      <c r="AH330" s="241"/>
      <c r="AO330" s="9"/>
      <c r="AP330" s="9"/>
      <c r="AQ330" s="9"/>
      <c r="AR330" s="9"/>
      <c r="AS330" s="467">
        <v>15</v>
      </c>
      <c r="AT330" s="468">
        <v>15</v>
      </c>
      <c r="AU330" s="240"/>
      <c r="AV330" s="467">
        <v>15</v>
      </c>
      <c r="AW330" s="468">
        <v>15</v>
      </c>
      <c r="AX330" s="410" t="s">
        <v>1509</v>
      </c>
      <c r="AY330" s="240"/>
      <c r="AZ330" s="240"/>
      <c r="BA330" s="241"/>
      <c r="BG330" s="858">
        <v>3</v>
      </c>
      <c r="BH330" s="449"/>
      <c r="BI330" s="240"/>
      <c r="BJ330" s="450"/>
      <c r="BK330" s="451"/>
      <c r="BL330" s="452" t="s">
        <v>338</v>
      </c>
      <c r="BM330" s="829"/>
      <c r="BO330" s="858">
        <v>3</v>
      </c>
      <c r="BP330" s="449"/>
      <c r="BQ330" s="240"/>
      <c r="BR330" s="450"/>
      <c r="BS330" s="451"/>
      <c r="BT330" s="452" t="s">
        <v>802</v>
      </c>
      <c r="BU330" s="829"/>
      <c r="BW330" s="859">
        <v>3</v>
      </c>
      <c r="BX330" s="860"/>
      <c r="BY330" s="240"/>
      <c r="BZ330" s="861"/>
      <c r="CA330" s="862"/>
      <c r="CB330" s="452" t="s">
        <v>804</v>
      </c>
      <c r="CC330" s="829"/>
      <c r="CE330" s="3">
        <v>1</v>
      </c>
    </row>
    <row r="331" spans="3:83" ht="15.75">
      <c r="C331" s="9"/>
      <c r="D331" s="9"/>
      <c r="E331" s="9"/>
      <c r="G331" s="469" t="s">
        <v>419</v>
      </c>
      <c r="H331"/>
      <c r="I331"/>
      <c r="J331" s="470"/>
      <c r="K331" s="470"/>
      <c r="L331" s="470"/>
      <c r="M331" s="470"/>
      <c r="N331" s="470"/>
      <c r="O331" s="471"/>
      <c r="V331" s="276"/>
      <c r="W331" s="276"/>
      <c r="X331" s="276"/>
      <c r="Y331" s="276"/>
      <c r="Z331" s="469" t="s">
        <v>1517</v>
      </c>
      <c r="AC331" s="470"/>
      <c r="AD331" s="470"/>
      <c r="AE331" s="470"/>
      <c r="AF331" s="470"/>
      <c r="AG331" s="470"/>
      <c r="AH331" s="471"/>
      <c r="AO331" s="9"/>
      <c r="AP331" s="9"/>
      <c r="AQ331" s="9"/>
      <c r="AR331" s="9"/>
      <c r="AS331" s="469" t="s">
        <v>1518</v>
      </c>
      <c r="AV331" s="470"/>
      <c r="AW331" s="470"/>
      <c r="AX331" s="470"/>
      <c r="AY331" s="470"/>
      <c r="AZ331" s="470"/>
      <c r="BA331" s="471"/>
      <c r="BG331" s="863" t="str">
        <f>SUM(BG329:BG330) &amp; " / " &amp; (COUNTA(BG329:BG330) * 3)</f>
        <v>3 / 3</v>
      </c>
      <c r="BH331" s="460" t="str">
        <f>SUM(BH329:BH330) &amp; " / " &amp; (COUNTA(BH329:BH330) * 3)</f>
        <v>0 / 0</v>
      </c>
      <c r="BI331" s="240"/>
      <c r="BJ331" s="459" t="str">
        <f>SUM(BJ329:BJ330) &amp; " / " &amp; (COUNTA(BJ329:BJ330) * 3)</f>
        <v>0 / 0</v>
      </c>
      <c r="BK331" s="460" t="str">
        <f>SUM(BK329:BK330) &amp; " / " &amp; (COUNTA(BK329:BK330) * 3)</f>
        <v>0 / 0</v>
      </c>
      <c r="BL331" s="240" t="s">
        <v>361</v>
      </c>
      <c r="BM331" s="829"/>
      <c r="BO331" s="863" t="str">
        <f>SUM(BO329:BO330) &amp; " / " &amp; (COUNTA(BO329:BO330) * 3)</f>
        <v>3 / 3</v>
      </c>
      <c r="BP331" s="460" t="str">
        <f>SUM(BP329:BP330) &amp; " / " &amp; (COUNTA(BP329:BP330) * 3)</f>
        <v>0 / 0</v>
      </c>
      <c r="BQ331" s="240"/>
      <c r="BR331" s="459" t="str">
        <f>SUM(BR329:BR330) &amp; " / " &amp; (COUNTA(BR329:BR330) * 3)</f>
        <v>0 / 0</v>
      </c>
      <c r="BS331" s="460" t="str">
        <f>SUM(BS329:BS330) &amp; " / " &amp; (COUNTA(BS329:BS330) * 3)</f>
        <v>0 / 0</v>
      </c>
      <c r="BT331" s="240" t="s">
        <v>810</v>
      </c>
      <c r="BU331" s="829"/>
      <c r="BW331" s="863" t="str">
        <f>SUM(BW329:BW330) &amp; " / " &amp; (COUNTA(BW329:BW330) * 3)</f>
        <v>3 / 3</v>
      </c>
      <c r="BX331" s="460" t="str">
        <f>SUM(BX329:BX330) &amp; " / " &amp; (COUNTA(BX329:BX330) * 3)</f>
        <v>0 / 0</v>
      </c>
      <c r="BY331" s="240"/>
      <c r="BZ331" s="459" t="str">
        <f>SUM(BZ329:BZ330) &amp; " / " &amp; (COUNTA(BZ329:BZ330) * 3)</f>
        <v>0 / 0</v>
      </c>
      <c r="CA331" s="460" t="str">
        <f>SUM(CA329:CA330) &amp; " / " &amp; (COUNTA(CA329:CA330) * 3)</f>
        <v>0 / 0</v>
      </c>
      <c r="CB331" s="240" t="s">
        <v>812</v>
      </c>
      <c r="CC331" s="829"/>
      <c r="CE331" s="3">
        <v>1</v>
      </c>
    </row>
    <row r="332" spans="3:83" ht="15.75">
      <c r="C332" s="9"/>
      <c r="D332" s="9"/>
      <c r="E332" s="9"/>
      <c r="G332" s="472" t="s">
        <v>423</v>
      </c>
      <c r="H332"/>
      <c r="I332"/>
      <c r="J332" s="470"/>
      <c r="K332" s="470"/>
      <c r="L332" s="470"/>
      <c r="M332" s="470"/>
      <c r="N332" s="470"/>
      <c r="O332" s="471"/>
      <c r="V332" s="276"/>
      <c r="W332" s="276"/>
      <c r="X332" s="276"/>
      <c r="Y332" s="276"/>
      <c r="Z332" s="472" t="s">
        <v>1519</v>
      </c>
      <c r="AC332" s="470"/>
      <c r="AD332" s="470"/>
      <c r="AE332" s="470"/>
      <c r="AF332" s="470"/>
      <c r="AG332" s="470"/>
      <c r="AH332" s="471"/>
      <c r="AO332" s="9"/>
      <c r="AP332" s="9"/>
      <c r="AQ332" s="9"/>
      <c r="AR332" s="9"/>
      <c r="AS332" s="472" t="s">
        <v>1520</v>
      </c>
      <c r="AV332" s="470"/>
      <c r="AW332" s="470"/>
      <c r="AX332" s="470"/>
      <c r="AY332" s="470"/>
      <c r="AZ332" s="470"/>
      <c r="BA332" s="471"/>
      <c r="BG332" s="864" t="str">
        <f>SUM(BG329:BG330) &amp;"/ "&amp;BG333</f>
        <v>3/ 15</v>
      </c>
      <c r="BH332" s="464" t="str">
        <f>SUM(BH329:BH330) &amp;"/ "&amp;BH333</f>
        <v>0/ 15</v>
      </c>
      <c r="BI332" s="240"/>
      <c r="BJ332" s="463" t="str">
        <f>SUM(BJ329:BJ330) &amp;"/ "&amp;BJ333</f>
        <v>0/ 15</v>
      </c>
      <c r="BK332" s="464" t="str">
        <f>SUM(BK329:BK330) &amp;"/ "&amp;BK333</f>
        <v>0/ 15</v>
      </c>
      <c r="BL332" s="408" t="s">
        <v>364</v>
      </c>
      <c r="BM332" s="829"/>
      <c r="BO332" s="864" t="str">
        <f>SUM(BO329:BO330) &amp;"/ "&amp;BO333</f>
        <v>3/ 15</v>
      </c>
      <c r="BP332" s="464" t="str">
        <f>SUM(BP329:BP330) &amp;"/ "&amp;BP333</f>
        <v>0/ 15</v>
      </c>
      <c r="BQ332" s="240"/>
      <c r="BR332" s="463" t="str">
        <f>SUM(BR329:BR330) &amp;"/ "&amp;BR333</f>
        <v>0/ 15</v>
      </c>
      <c r="BS332" s="464" t="str">
        <f>SUM(BS329:BS330) &amp;"/ "&amp;BS333</f>
        <v>0/ 15</v>
      </c>
      <c r="BT332" s="408" t="s">
        <v>813</v>
      </c>
      <c r="BU332" s="829"/>
      <c r="BW332" s="864" t="str">
        <f>SUM(BW329:BW330) &amp;"/ "&amp;BW333</f>
        <v>3/ 15</v>
      </c>
      <c r="BX332" s="464" t="str">
        <f>SUM(BX329:BX330) &amp;"/ "&amp;BX333</f>
        <v>0/ 15</v>
      </c>
      <c r="BY332" s="240"/>
      <c r="BZ332" s="463" t="str">
        <f>SUM(BZ329:BZ330) &amp;"/ "&amp;BZ333</f>
        <v>0/ 15</v>
      </c>
      <c r="CA332" s="464" t="str">
        <f>SUM(CA329:CA330) &amp;"/ "&amp;CA333</f>
        <v>0/ 15</v>
      </c>
      <c r="CB332" s="408" t="s">
        <v>814</v>
      </c>
      <c r="CC332" s="829"/>
      <c r="CE332" s="3">
        <v>1</v>
      </c>
    </row>
    <row r="333" spans="3:83" ht="15.75">
      <c r="C333" s="9"/>
      <c r="D333" s="9"/>
      <c r="E333" s="9"/>
      <c r="G333" s="472" t="s">
        <v>427</v>
      </c>
      <c r="H333"/>
      <c r="I333"/>
      <c r="J333" s="470"/>
      <c r="K333" s="470"/>
      <c r="L333" s="470"/>
      <c r="M333" s="470"/>
      <c r="N333" s="470"/>
      <c r="O333" s="471"/>
      <c r="V333" s="276"/>
      <c r="W333" s="276"/>
      <c r="X333" s="276"/>
      <c r="Y333" s="276"/>
      <c r="Z333" s="472" t="s">
        <v>1521</v>
      </c>
      <c r="AC333" s="470"/>
      <c r="AD333" s="470"/>
      <c r="AE333" s="470"/>
      <c r="AF333" s="470"/>
      <c r="AG333" s="470"/>
      <c r="AH333" s="471"/>
      <c r="AO333" s="9"/>
      <c r="AP333" s="9"/>
      <c r="AQ333" s="9"/>
      <c r="AR333" s="9"/>
      <c r="AS333" s="472" t="s">
        <v>1522</v>
      </c>
      <c r="AV333" s="470"/>
      <c r="AW333" s="470"/>
      <c r="AX333" s="470"/>
      <c r="AY333" s="470"/>
      <c r="AZ333" s="470"/>
      <c r="BA333" s="471"/>
      <c r="BG333" s="865">
        <v>15</v>
      </c>
      <c r="BH333" s="468">
        <v>15</v>
      </c>
      <c r="BI333" s="240"/>
      <c r="BJ333" s="467">
        <v>15</v>
      </c>
      <c r="BK333" s="468">
        <v>15</v>
      </c>
      <c r="BL333" s="410" t="s">
        <v>371</v>
      </c>
      <c r="BM333" s="829"/>
      <c r="BO333" s="865">
        <v>15</v>
      </c>
      <c r="BP333" s="468">
        <v>15</v>
      </c>
      <c r="BQ333" s="240"/>
      <c r="BR333" s="467">
        <v>15</v>
      </c>
      <c r="BS333" s="468">
        <v>15</v>
      </c>
      <c r="BT333" s="410" t="s">
        <v>815</v>
      </c>
      <c r="BU333" s="829"/>
      <c r="BW333" s="865">
        <v>15</v>
      </c>
      <c r="BX333" s="468">
        <v>15</v>
      </c>
      <c r="BY333" s="240"/>
      <c r="BZ333" s="467">
        <v>15</v>
      </c>
      <c r="CA333" s="468">
        <v>15</v>
      </c>
      <c r="CB333" s="410" t="s">
        <v>816</v>
      </c>
      <c r="CC333" s="829"/>
      <c r="CE333" s="3">
        <v>1</v>
      </c>
    </row>
    <row r="334" spans="3:83" ht="15.75">
      <c r="C334" s="9"/>
      <c r="D334" s="9"/>
      <c r="E334" s="9"/>
      <c r="G334" s="426"/>
      <c r="H334" s="427"/>
      <c r="I334" s="427"/>
      <c r="J334" s="427"/>
      <c r="K334" s="427"/>
      <c r="L334" s="427"/>
      <c r="M334" s="428"/>
      <c r="N334" s="428"/>
      <c r="O334" s="430" t="s">
        <v>205</v>
      </c>
      <c r="V334" s="276"/>
      <c r="W334" s="276"/>
      <c r="X334" s="276"/>
      <c r="Y334" s="276"/>
      <c r="Z334" s="426"/>
      <c r="AA334" s="427"/>
      <c r="AB334" s="427"/>
      <c r="AC334" s="427"/>
      <c r="AD334" s="427"/>
      <c r="AE334" s="427"/>
      <c r="AF334" s="428"/>
      <c r="AG334" s="428"/>
      <c r="AH334" s="430" t="s">
        <v>1474</v>
      </c>
      <c r="AO334" s="9"/>
      <c r="AP334" s="9"/>
      <c r="AQ334" s="9"/>
      <c r="AR334" s="9"/>
      <c r="AS334" s="426"/>
      <c r="AT334" s="427"/>
      <c r="AU334" s="427"/>
      <c r="AV334" s="427"/>
      <c r="AW334" s="427"/>
      <c r="AX334" s="427"/>
      <c r="AY334" s="428"/>
      <c r="AZ334" s="428"/>
      <c r="BA334" s="430" t="s">
        <v>1475</v>
      </c>
      <c r="BG334" s="866" t="s">
        <v>419</v>
      </c>
      <c r="BJ334" s="470"/>
      <c r="BK334" s="470"/>
      <c r="BL334" s="470"/>
      <c r="BM334" s="867"/>
      <c r="BO334" s="866" t="s">
        <v>833</v>
      </c>
      <c r="BR334" s="470"/>
      <c r="BS334" s="470"/>
      <c r="BT334" s="470"/>
      <c r="BU334" s="867"/>
      <c r="BW334" s="866" t="s">
        <v>834</v>
      </c>
      <c r="BZ334" s="470"/>
      <c r="CA334" s="470"/>
      <c r="CB334" s="470"/>
      <c r="CC334" s="867"/>
      <c r="CE334" s="3">
        <v>1</v>
      </c>
    </row>
    <row r="335" spans="3:83" ht="15.75">
      <c r="C335" s="9"/>
      <c r="D335" s="9"/>
      <c r="E335" s="9"/>
      <c r="G335" s="250"/>
      <c r="H335" s="250"/>
      <c r="I335" s="250" t="s">
        <v>209</v>
      </c>
      <c r="J335" s="251"/>
      <c r="K335" s="252"/>
      <c r="L335" s="252"/>
      <c r="M335" s="252"/>
      <c r="N335" s="252"/>
      <c r="O335" s="253"/>
      <c r="V335" s="276"/>
      <c r="W335" s="276"/>
      <c r="X335" s="276"/>
      <c r="Y335" s="276"/>
      <c r="Z335" s="250"/>
      <c r="AA335" s="250"/>
      <c r="AB335" s="250" t="s">
        <v>678</v>
      </c>
      <c r="AC335" s="251"/>
      <c r="AD335" s="252"/>
      <c r="AE335" s="252"/>
      <c r="AF335" s="252"/>
      <c r="AG335" s="252"/>
      <c r="AH335" s="253"/>
      <c r="AO335" s="9"/>
      <c r="AP335" s="9"/>
      <c r="AQ335" s="9"/>
      <c r="AR335" s="9"/>
      <c r="AS335" s="250"/>
      <c r="AT335" s="250"/>
      <c r="AU335" s="250" t="s">
        <v>954</v>
      </c>
      <c r="AV335" s="251"/>
      <c r="AW335" s="252"/>
      <c r="AX335" s="252"/>
      <c r="AY335" s="252"/>
      <c r="AZ335" s="252"/>
      <c r="BA335" s="253"/>
      <c r="BG335" s="868" t="s">
        <v>423</v>
      </c>
      <c r="BJ335" s="470"/>
      <c r="BK335" s="470"/>
      <c r="BL335" s="470"/>
      <c r="BM335" s="867"/>
      <c r="BO335" s="868" t="s">
        <v>835</v>
      </c>
      <c r="BR335" s="470"/>
      <c r="BS335" s="470"/>
      <c r="BT335" s="470"/>
      <c r="BU335" s="867"/>
      <c r="BW335" s="868" t="s">
        <v>836</v>
      </c>
      <c r="BZ335" s="470"/>
      <c r="CA335" s="470"/>
      <c r="CB335" s="470"/>
      <c r="CC335" s="867"/>
      <c r="CE335" s="3">
        <v>1</v>
      </c>
    </row>
    <row r="336" spans="3:83" ht="16.5" thickBot="1">
      <c r="C336" s="9"/>
      <c r="D336" s="9"/>
      <c r="E336" s="9"/>
      <c r="G336" s="320"/>
      <c r="H336" s="321"/>
      <c r="I336" s="322"/>
      <c r="J336" s="323"/>
      <c r="K336" s="322"/>
      <c r="L336" s="322"/>
      <c r="M336" s="322"/>
      <c r="N336" s="322"/>
      <c r="O336" s="324"/>
      <c r="V336" s="276"/>
      <c r="W336" s="276"/>
      <c r="X336" s="276"/>
      <c r="Y336" s="276"/>
      <c r="Z336" s="320"/>
      <c r="AA336" s="321"/>
      <c r="AB336" s="322"/>
      <c r="AC336" s="323"/>
      <c r="AD336" s="322"/>
      <c r="AE336" s="322"/>
      <c r="AF336" s="322"/>
      <c r="AG336" s="322"/>
      <c r="AH336" s="324"/>
      <c r="AO336" s="9"/>
      <c r="AP336" s="9"/>
      <c r="AQ336" s="9"/>
      <c r="AR336" s="9"/>
      <c r="AS336" s="320"/>
      <c r="AT336" s="321"/>
      <c r="AU336" s="322"/>
      <c r="AV336" s="323"/>
      <c r="AW336" s="322"/>
      <c r="AX336" s="322"/>
      <c r="AY336" s="322"/>
      <c r="AZ336" s="322"/>
      <c r="BA336" s="324"/>
      <c r="BG336" s="868" t="s">
        <v>427</v>
      </c>
      <c r="BJ336" s="470"/>
      <c r="BK336" s="470"/>
      <c r="BL336" s="470"/>
      <c r="BM336" s="867"/>
      <c r="BO336" s="868" t="s">
        <v>837</v>
      </c>
      <c r="BR336" s="470"/>
      <c r="BS336" s="470"/>
      <c r="BT336" s="470"/>
      <c r="BU336" s="867"/>
      <c r="BW336" s="868" t="s">
        <v>838</v>
      </c>
      <c r="BZ336" s="470"/>
      <c r="CA336" s="470"/>
      <c r="CB336" s="470"/>
      <c r="CC336" s="867"/>
      <c r="CE336" s="3">
        <v>1</v>
      </c>
    </row>
    <row r="337" spans="3:83" ht="16.5" thickBot="1">
      <c r="C337" s="9"/>
      <c r="D337" s="9"/>
      <c r="E337" s="9"/>
      <c r="G337" s="9"/>
      <c r="H337" s="9"/>
      <c r="I337" s="9"/>
      <c r="J337" s="9"/>
      <c r="K337" s="9"/>
      <c r="L337" s="9"/>
      <c r="M337" s="9"/>
      <c r="N337" s="9"/>
      <c r="O337" s="9"/>
      <c r="V337" s="276"/>
      <c r="W337" s="276"/>
      <c r="X337" s="276"/>
      <c r="Y337" s="276"/>
      <c r="Z337" s="9"/>
      <c r="AA337" s="9"/>
      <c r="AB337" s="9"/>
      <c r="AC337" s="9"/>
      <c r="AD337" s="9"/>
      <c r="AE337" s="9"/>
      <c r="AF337" s="9"/>
      <c r="AG337" s="9"/>
      <c r="AH337" s="9"/>
      <c r="AO337" s="9"/>
      <c r="AP337" s="9"/>
      <c r="AQ337" s="9"/>
      <c r="AR337" s="9"/>
      <c r="AS337" s="9"/>
      <c r="AT337" s="9"/>
      <c r="AU337" s="9"/>
      <c r="AV337" s="9"/>
      <c r="AW337" s="9"/>
      <c r="AX337" s="9"/>
      <c r="AY337" s="9"/>
      <c r="AZ337" s="9"/>
      <c r="BA337" s="9"/>
      <c r="BG337" s="836" t="s">
        <v>272</v>
      </c>
      <c r="BH337" s="321"/>
      <c r="BI337" s="322"/>
      <c r="BJ337" s="323"/>
      <c r="BK337" s="322"/>
      <c r="BL337" s="322"/>
      <c r="BM337" s="837"/>
      <c r="BO337" s="836" t="s">
        <v>272</v>
      </c>
      <c r="BP337" s="321"/>
      <c r="BQ337" s="322"/>
      <c r="BR337" s="323"/>
      <c r="BS337" s="322"/>
      <c r="BT337" s="322"/>
      <c r="BU337" s="837"/>
      <c r="BW337" s="836" t="s">
        <v>272</v>
      </c>
      <c r="BX337" s="321"/>
      <c r="BY337" s="322"/>
      <c r="BZ337" s="323"/>
      <c r="CA337" s="322"/>
      <c r="CB337" s="322"/>
      <c r="CC337" s="837"/>
      <c r="CE337" s="3">
        <v>1</v>
      </c>
    </row>
    <row r="338" spans="3:83">
      <c r="C338" s="9"/>
      <c r="D338" s="9"/>
      <c r="E338" s="9"/>
      <c r="G338" s="9"/>
      <c r="H338" s="9"/>
      <c r="I338" s="9"/>
      <c r="J338" s="9"/>
      <c r="K338" s="9"/>
      <c r="L338" s="9"/>
      <c r="M338" s="9"/>
      <c r="N338" s="9"/>
      <c r="O338" s="9"/>
      <c r="V338" s="276"/>
      <c r="W338" s="276"/>
      <c r="X338" s="276"/>
      <c r="Y338" s="276"/>
      <c r="Z338" s="9"/>
      <c r="AA338" s="9"/>
      <c r="AB338" s="9"/>
      <c r="AC338" s="9"/>
      <c r="AD338" s="9"/>
      <c r="AE338" s="9"/>
      <c r="AF338" s="9"/>
      <c r="AG338" s="9"/>
      <c r="AH338" s="9"/>
      <c r="AO338" s="9"/>
      <c r="AP338" s="9"/>
      <c r="AQ338" s="9"/>
      <c r="AR338" s="9"/>
      <c r="AS338" s="9"/>
      <c r="AT338" s="9"/>
      <c r="AU338" s="9"/>
      <c r="AV338" s="9"/>
      <c r="AW338" s="9"/>
      <c r="AX338" s="9"/>
      <c r="AY338" s="9"/>
      <c r="AZ338" s="9"/>
      <c r="BA338" s="9"/>
      <c r="BG338" s="610"/>
      <c r="BM338" s="838"/>
      <c r="BO338" s="610"/>
      <c r="BU338" s="838"/>
      <c r="BW338" s="610"/>
      <c r="CC338" s="838"/>
      <c r="CE338" s="3">
        <v>1</v>
      </c>
    </row>
    <row r="339" spans="3:83" ht="18.75">
      <c r="C339" s="9"/>
      <c r="D339" s="9"/>
      <c r="E339" s="9"/>
      <c r="G339" s="281" t="s">
        <v>174</v>
      </c>
      <c r="H339" s="282"/>
      <c r="I339" s="282"/>
      <c r="J339" s="282"/>
      <c r="K339" s="282"/>
      <c r="L339" s="283"/>
      <c r="M339" s="283"/>
      <c r="N339" s="283"/>
      <c r="O339" s="438" t="s">
        <v>229</v>
      </c>
      <c r="V339" s="276"/>
      <c r="W339" s="276"/>
      <c r="X339" s="276"/>
      <c r="Y339" s="276"/>
      <c r="Z339" s="281" t="s">
        <v>174</v>
      </c>
      <c r="AA339" s="282"/>
      <c r="AB339" s="282"/>
      <c r="AC339" s="282"/>
      <c r="AD339" s="282"/>
      <c r="AE339" s="283"/>
      <c r="AF339" s="283"/>
      <c r="AG339" s="283"/>
      <c r="AH339" s="438" t="s">
        <v>1523</v>
      </c>
      <c r="AO339" s="9"/>
      <c r="AP339" s="9"/>
      <c r="AQ339" s="9"/>
      <c r="AR339" s="9"/>
      <c r="AS339" s="281" t="s">
        <v>771</v>
      </c>
      <c r="AT339" s="282"/>
      <c r="AU339" s="282"/>
      <c r="AV339" s="282"/>
      <c r="AW339" s="282"/>
      <c r="AX339" s="283"/>
      <c r="AY339" s="283"/>
      <c r="AZ339" s="283"/>
      <c r="BA339" s="438" t="s">
        <v>772</v>
      </c>
      <c r="BG339" s="869" t="s">
        <v>839</v>
      </c>
      <c r="BM339" s="838"/>
      <c r="BO339" s="869" t="s">
        <v>839</v>
      </c>
      <c r="BU339" s="838"/>
      <c r="BW339" s="869" t="s">
        <v>839</v>
      </c>
      <c r="CC339" s="838"/>
      <c r="CE339" s="3">
        <v>1</v>
      </c>
    </row>
    <row r="340" spans="3:83">
      <c r="C340" s="9"/>
      <c r="D340" s="9"/>
      <c r="E340" s="9"/>
      <c r="G340" s="475" t="s">
        <v>431</v>
      </c>
      <c r="H340" s="476" t="s">
        <v>432</v>
      </c>
      <c r="I340" s="477"/>
      <c r="J340" s="477" t="s">
        <v>433</v>
      </c>
      <c r="K340" s="477" t="s">
        <v>434</v>
      </c>
      <c r="L340" s="477" t="s">
        <v>435</v>
      </c>
      <c r="M340" s="477" t="s">
        <v>436</v>
      </c>
      <c r="N340" s="478"/>
      <c r="O340" s="479"/>
      <c r="V340" s="276"/>
      <c r="W340" s="276"/>
      <c r="X340" s="276"/>
      <c r="Y340" s="276"/>
      <c r="Z340" s="475" t="s">
        <v>1524</v>
      </c>
      <c r="AA340" s="476" t="s">
        <v>1525</v>
      </c>
      <c r="AB340" s="477"/>
      <c r="AC340" s="477" t="s">
        <v>1526</v>
      </c>
      <c r="AD340" s="477" t="s">
        <v>1527</v>
      </c>
      <c r="AE340" s="477" t="s">
        <v>435</v>
      </c>
      <c r="AF340" s="477" t="s">
        <v>1528</v>
      </c>
      <c r="AG340" s="478"/>
      <c r="AH340" s="479"/>
      <c r="AO340" s="9"/>
      <c r="AP340" s="9"/>
      <c r="AQ340" s="9"/>
      <c r="AR340" s="9"/>
      <c r="AS340" s="1116" t="s">
        <v>1529</v>
      </c>
      <c r="AT340" s="1117" t="s">
        <v>1530</v>
      </c>
      <c r="AU340" s="477"/>
      <c r="AV340" s="1118" t="s">
        <v>1531</v>
      </c>
      <c r="AW340" s="1119" t="s">
        <v>1532</v>
      </c>
      <c r="AX340" s="1119" t="s">
        <v>1533</v>
      </c>
      <c r="AY340" s="477" t="s">
        <v>1534</v>
      </c>
      <c r="AZ340" s="478"/>
      <c r="BA340" s="479"/>
      <c r="BG340" s="870">
        <v>19</v>
      </c>
      <c r="BH340" s="871">
        <v>18</v>
      </c>
      <c r="BI340" s="871">
        <v>25</v>
      </c>
      <c r="BJ340" s="871">
        <v>16</v>
      </c>
      <c r="BK340" s="871">
        <v>16</v>
      </c>
      <c r="BL340" s="871">
        <v>31</v>
      </c>
      <c r="BM340" s="872">
        <v>36</v>
      </c>
      <c r="BO340" s="870">
        <v>19</v>
      </c>
      <c r="BP340" s="871">
        <v>18</v>
      </c>
      <c r="BQ340" s="871">
        <v>25</v>
      </c>
      <c r="BR340" s="871">
        <v>16</v>
      </c>
      <c r="BS340" s="871">
        <v>16</v>
      </c>
      <c r="BT340" s="871">
        <v>31</v>
      </c>
      <c r="BU340" s="872">
        <v>36</v>
      </c>
      <c r="BW340" s="870">
        <v>19</v>
      </c>
      <c r="BX340" s="871">
        <v>18</v>
      </c>
      <c r="BY340" s="871">
        <v>25</v>
      </c>
      <c r="BZ340" s="871">
        <v>16</v>
      </c>
      <c r="CA340" s="871">
        <v>16</v>
      </c>
      <c r="CB340" s="871">
        <v>31</v>
      </c>
      <c r="CC340" s="872">
        <v>36</v>
      </c>
      <c r="CE340" s="3">
        <v>1</v>
      </c>
    </row>
    <row r="341" spans="3:83" ht="16.5" thickBot="1">
      <c r="C341" s="9"/>
      <c r="D341" s="9"/>
      <c r="E341" s="9"/>
      <c r="G341" s="480"/>
      <c r="H341" s="481">
        <v>2.4305555555555556E-2</v>
      </c>
      <c r="I341" s="9"/>
      <c r="J341" s="482">
        <v>100</v>
      </c>
      <c r="K341" s="483">
        <v>0.6</v>
      </c>
      <c r="L341" s="484" t="s">
        <v>437</v>
      </c>
      <c r="M341" s="484" t="s">
        <v>438</v>
      </c>
      <c r="N341" s="484"/>
      <c r="O341" s="485"/>
      <c r="V341" s="276"/>
      <c r="W341" s="276"/>
      <c r="X341" s="276"/>
      <c r="Y341" s="276"/>
      <c r="Z341" s="480"/>
      <c r="AA341" s="481">
        <v>2.4305555555555556E-2</v>
      </c>
      <c r="AB341" s="9"/>
      <c r="AC341" s="482">
        <v>100</v>
      </c>
      <c r="AD341" s="483">
        <v>0.6</v>
      </c>
      <c r="AE341" s="484" t="s">
        <v>1535</v>
      </c>
      <c r="AF341" s="484" t="s">
        <v>1536</v>
      </c>
      <c r="AG341" s="484"/>
      <c r="AH341" s="485"/>
      <c r="AO341" s="9"/>
      <c r="AP341" s="9"/>
      <c r="AQ341" s="9"/>
      <c r="AR341" s="9"/>
      <c r="AS341" s="480"/>
      <c r="AT341" s="481">
        <v>2.4305555555555556E-2</v>
      </c>
      <c r="AU341" s="9"/>
      <c r="AV341" s="482">
        <v>100</v>
      </c>
      <c r="AW341" s="483">
        <v>0.6</v>
      </c>
      <c r="AX341" s="1120" t="s">
        <v>1537</v>
      </c>
      <c r="AY341" s="1120" t="s">
        <v>1538</v>
      </c>
      <c r="AZ341" s="484"/>
      <c r="BA341" s="485"/>
      <c r="BG341" s="873">
        <f t="shared" ref="BG341:BM341" ca="1" si="50">CELL("largeur",BG341)</f>
        <v>19</v>
      </c>
      <c r="BH341" s="874">
        <f t="shared" ca="1" si="50"/>
        <v>18</v>
      </c>
      <c r="BI341" s="874">
        <f t="shared" ca="1" si="50"/>
        <v>25</v>
      </c>
      <c r="BJ341" s="874">
        <f t="shared" ca="1" si="50"/>
        <v>18</v>
      </c>
      <c r="BK341" s="874">
        <f t="shared" ca="1" si="50"/>
        <v>16</v>
      </c>
      <c r="BL341" s="874">
        <f t="shared" ca="1" si="50"/>
        <v>31</v>
      </c>
      <c r="BM341" s="875">
        <f t="shared" ca="1" si="50"/>
        <v>36</v>
      </c>
      <c r="BO341" s="873">
        <f t="shared" ref="BO341:BU341" ca="1" si="51">CELL("largeur",BO341)</f>
        <v>19</v>
      </c>
      <c r="BP341" s="874">
        <f t="shared" ca="1" si="51"/>
        <v>18</v>
      </c>
      <c r="BQ341" s="874">
        <f t="shared" ca="1" si="51"/>
        <v>25</v>
      </c>
      <c r="BR341" s="874">
        <f t="shared" ca="1" si="51"/>
        <v>16</v>
      </c>
      <c r="BS341" s="874">
        <f t="shared" ca="1" si="51"/>
        <v>16</v>
      </c>
      <c r="BT341" s="874">
        <f t="shared" ca="1" si="51"/>
        <v>31</v>
      </c>
      <c r="BU341" s="875">
        <f t="shared" ca="1" si="51"/>
        <v>36</v>
      </c>
      <c r="BW341" s="873">
        <f t="shared" ref="BW341:CC341" ca="1" si="52">CELL("largeur",BW341)</f>
        <v>19</v>
      </c>
      <c r="BX341" s="874">
        <f t="shared" ca="1" si="52"/>
        <v>18</v>
      </c>
      <c r="BY341" s="874">
        <f t="shared" ca="1" si="52"/>
        <v>25</v>
      </c>
      <c r="BZ341" s="874">
        <f t="shared" ca="1" si="52"/>
        <v>20</v>
      </c>
      <c r="CA341" s="874">
        <f t="shared" ca="1" si="52"/>
        <v>16</v>
      </c>
      <c r="CB341" s="874">
        <f t="shared" ca="1" si="52"/>
        <v>31</v>
      </c>
      <c r="CC341" s="875">
        <f t="shared" ca="1" si="52"/>
        <v>36</v>
      </c>
      <c r="CE341" s="3">
        <v>1</v>
      </c>
    </row>
    <row r="342" spans="3:83" ht="15.75">
      <c r="C342" s="9"/>
      <c r="D342" s="9"/>
      <c r="E342" s="9"/>
      <c r="G342" s="480" t="s">
        <v>439</v>
      </c>
      <c r="H342" s="481">
        <v>1.0416666666666666E-2</v>
      </c>
      <c r="I342" s="9"/>
      <c r="J342" s="482">
        <v>100</v>
      </c>
      <c r="K342" s="483">
        <v>0.6</v>
      </c>
      <c r="L342" s="484" t="s">
        <v>440</v>
      </c>
      <c r="M342" s="484" t="s">
        <v>441</v>
      </c>
      <c r="N342" s="484"/>
      <c r="O342" s="485"/>
      <c r="V342" s="276"/>
      <c r="W342" s="276"/>
      <c r="X342" s="276"/>
      <c r="Y342" s="276"/>
      <c r="Z342" s="480" t="s">
        <v>1539</v>
      </c>
      <c r="AA342" s="481">
        <v>1.0416666666666666E-2</v>
      </c>
      <c r="AB342" s="9"/>
      <c r="AC342" s="482">
        <v>100</v>
      </c>
      <c r="AD342" s="483">
        <v>0.6</v>
      </c>
      <c r="AE342" s="484" t="s">
        <v>1540</v>
      </c>
      <c r="AF342" s="484" t="s">
        <v>1541</v>
      </c>
      <c r="AG342" s="484"/>
      <c r="AH342" s="485"/>
      <c r="AO342" s="9"/>
      <c r="AP342" s="9"/>
      <c r="AQ342" s="9"/>
      <c r="AR342" s="9"/>
      <c r="AS342" s="1121" t="s">
        <v>1542</v>
      </c>
      <c r="AT342" s="481">
        <v>1.0416666666666666E-2</v>
      </c>
      <c r="AU342" s="9"/>
      <c r="AV342" s="482">
        <v>100</v>
      </c>
      <c r="AW342" s="483">
        <v>0.6</v>
      </c>
      <c r="AX342" s="1120" t="s">
        <v>1543</v>
      </c>
      <c r="AY342" s="1120" t="s">
        <v>1544</v>
      </c>
      <c r="AZ342" s="484"/>
      <c r="BA342" s="485"/>
      <c r="CE342" s="3">
        <v>1</v>
      </c>
    </row>
    <row r="343" spans="3:83" ht="15.75">
      <c r="C343" s="9"/>
      <c r="D343" s="9"/>
      <c r="E343" s="9"/>
      <c r="G343" s="480" t="s">
        <v>442</v>
      </c>
      <c r="H343" s="481">
        <v>5.2083333333333301E-2</v>
      </c>
      <c r="I343" s="9"/>
      <c r="J343" s="482">
        <v>100</v>
      </c>
      <c r="K343" s="483">
        <v>0.6</v>
      </c>
      <c r="L343" s="484" t="s">
        <v>437</v>
      </c>
      <c r="M343" s="484" t="s">
        <v>443</v>
      </c>
      <c r="N343" s="484"/>
      <c r="O343" s="485"/>
      <c r="V343" s="276"/>
      <c r="W343" s="276"/>
      <c r="X343" s="276"/>
      <c r="Y343" s="276"/>
      <c r="Z343" s="480" t="s">
        <v>1545</v>
      </c>
      <c r="AA343" s="481">
        <v>5.2083333333333301E-2</v>
      </c>
      <c r="AB343" s="9"/>
      <c r="AC343" s="482">
        <v>100</v>
      </c>
      <c r="AD343" s="483">
        <v>0.6</v>
      </c>
      <c r="AE343" s="484" t="s">
        <v>1535</v>
      </c>
      <c r="AF343" s="484" t="s">
        <v>1546</v>
      </c>
      <c r="AG343" s="484"/>
      <c r="AH343" s="485"/>
      <c r="AO343" s="9"/>
      <c r="AP343" s="9"/>
      <c r="AQ343" s="9"/>
      <c r="AR343" s="9"/>
      <c r="AS343" s="1121" t="s">
        <v>1547</v>
      </c>
      <c r="AT343" s="481">
        <v>5.2083333333333301E-2</v>
      </c>
      <c r="AU343" s="9"/>
      <c r="AV343" s="482">
        <v>100</v>
      </c>
      <c r="AW343" s="483">
        <v>0.6</v>
      </c>
      <c r="AX343" s="1120" t="s">
        <v>1537</v>
      </c>
      <c r="AY343" s="1120" t="s">
        <v>1548</v>
      </c>
      <c r="AZ343" s="484"/>
      <c r="BA343" s="485"/>
      <c r="CE343" s="3">
        <v>1</v>
      </c>
    </row>
    <row r="344" spans="3:83" ht="15.75">
      <c r="C344" s="9"/>
      <c r="D344" s="9"/>
      <c r="E344" s="9"/>
      <c r="G344" s="480" t="s">
        <v>20</v>
      </c>
      <c r="H344" s="481">
        <v>9.375E-2</v>
      </c>
      <c r="I344" s="9"/>
      <c r="J344" s="482">
        <v>100</v>
      </c>
      <c r="K344" s="483">
        <v>0.6</v>
      </c>
      <c r="L344" s="484" t="s">
        <v>440</v>
      </c>
      <c r="M344" s="484" t="s">
        <v>444</v>
      </c>
      <c r="N344" s="484"/>
      <c r="O344" s="485"/>
      <c r="V344" s="276"/>
      <c r="W344" s="276"/>
      <c r="X344" s="276"/>
      <c r="Y344" s="276"/>
      <c r="Z344" s="480" t="s">
        <v>143</v>
      </c>
      <c r="AA344" s="481">
        <v>9.375E-2</v>
      </c>
      <c r="AB344" s="9"/>
      <c r="AC344" s="482">
        <v>100</v>
      </c>
      <c r="AD344" s="483">
        <v>0.6</v>
      </c>
      <c r="AE344" s="484" t="s">
        <v>1540</v>
      </c>
      <c r="AF344" s="484" t="s">
        <v>1549</v>
      </c>
      <c r="AG344" s="484"/>
      <c r="AH344" s="485"/>
      <c r="AO344" s="9"/>
      <c r="AP344" s="9"/>
      <c r="AQ344" s="9"/>
      <c r="AR344" s="9"/>
      <c r="AS344" s="1121" t="s">
        <v>146</v>
      </c>
      <c r="AT344" s="481">
        <v>9.375E-2</v>
      </c>
      <c r="AU344" s="9"/>
      <c r="AV344" s="482">
        <v>100</v>
      </c>
      <c r="AW344" s="483">
        <v>0.6</v>
      </c>
      <c r="AX344" s="1120" t="s">
        <v>1543</v>
      </c>
      <c r="AY344" s="1120" t="s">
        <v>1550</v>
      </c>
      <c r="AZ344" s="484"/>
      <c r="BA344" s="485"/>
      <c r="CE344" s="3">
        <v>1</v>
      </c>
    </row>
    <row r="345" spans="3:83" ht="15.75">
      <c r="C345" s="9"/>
      <c r="D345" s="9"/>
      <c r="E345" s="9"/>
      <c r="G345" s="486"/>
      <c r="H345" s="487">
        <f>SUM(H341:H344)</f>
        <v>0.18055555555555552</v>
      </c>
      <c r="I345" s="488"/>
      <c r="J345" s="488"/>
      <c r="K345" s="488"/>
      <c r="L345" s="488"/>
      <c r="M345" s="488"/>
      <c r="N345" s="488"/>
      <c r="O345" s="489"/>
      <c r="V345" s="276"/>
      <c r="W345" s="276"/>
      <c r="X345" s="276"/>
      <c r="Y345" s="276"/>
      <c r="Z345" s="486"/>
      <c r="AA345" s="487">
        <f>SUM(AA341:AA344)</f>
        <v>0.18055555555555552</v>
      </c>
      <c r="AB345" s="488"/>
      <c r="AC345" s="488"/>
      <c r="AD345" s="488"/>
      <c r="AE345" s="488"/>
      <c r="AF345" s="488"/>
      <c r="AG345" s="488"/>
      <c r="AH345" s="489"/>
      <c r="AO345" s="9"/>
      <c r="AP345" s="9"/>
      <c r="AQ345" s="9"/>
      <c r="AR345" s="9"/>
      <c r="AS345" s="486"/>
      <c r="AT345" s="487">
        <f>SUM(AT341:AT344)</f>
        <v>0.18055555555555552</v>
      </c>
      <c r="AU345" s="488"/>
      <c r="AV345" s="488"/>
      <c r="AW345" s="488"/>
      <c r="AX345" s="488"/>
      <c r="AY345" s="488"/>
      <c r="AZ345" s="488"/>
      <c r="BA345" s="489"/>
      <c r="CE345" s="3">
        <v>1</v>
      </c>
    </row>
    <row r="346" spans="3:83" ht="15.75">
      <c r="C346" s="9"/>
      <c r="D346" s="9"/>
      <c r="E346" s="9"/>
      <c r="G346" s="490" t="s">
        <v>175</v>
      </c>
      <c r="H346" s="200"/>
      <c r="I346" s="200"/>
      <c r="J346" s="200"/>
      <c r="K346" s="200"/>
      <c r="L346" s="200"/>
      <c r="M346" s="491"/>
      <c r="N346" s="491"/>
      <c r="O346" s="492"/>
      <c r="V346" s="276"/>
      <c r="W346" s="276"/>
      <c r="X346" s="276"/>
      <c r="Y346" s="276"/>
      <c r="Z346" s="490" t="s">
        <v>1551</v>
      </c>
      <c r="AA346" s="200"/>
      <c r="AB346" s="200"/>
      <c r="AC346" s="200"/>
      <c r="AD346" s="200"/>
      <c r="AE346" s="200"/>
      <c r="AF346" s="491"/>
      <c r="AG346" s="491"/>
      <c r="AH346" s="492"/>
      <c r="AO346" s="9"/>
      <c r="AP346" s="9"/>
      <c r="AQ346" s="9"/>
      <c r="AR346" s="9"/>
      <c r="AS346" s="490" t="s">
        <v>945</v>
      </c>
      <c r="AT346" s="200"/>
      <c r="AU346" s="200"/>
      <c r="AV346" s="200"/>
      <c r="AW346" s="200"/>
      <c r="AX346" s="200"/>
      <c r="AY346" s="491"/>
      <c r="AZ346" s="491"/>
      <c r="BA346" s="492"/>
      <c r="CE346" s="3">
        <v>1</v>
      </c>
    </row>
    <row r="347" spans="3:83" ht="15.75">
      <c r="C347" s="9"/>
      <c r="D347" s="9"/>
      <c r="E347" s="9"/>
      <c r="G347" s="316"/>
      <c r="H347" s="240"/>
      <c r="I347" s="240"/>
      <c r="J347" s="240"/>
      <c r="K347" s="240"/>
      <c r="L347" s="240"/>
      <c r="M347" s="240"/>
      <c r="N347" s="240"/>
      <c r="O347" s="241"/>
      <c r="V347" s="276"/>
      <c r="W347" s="276"/>
      <c r="X347" s="276"/>
      <c r="Y347" s="276"/>
      <c r="Z347" s="316"/>
      <c r="AA347" s="240"/>
      <c r="AB347" s="240"/>
      <c r="AC347" s="240"/>
      <c r="AD347" s="240"/>
      <c r="AE347" s="240"/>
      <c r="AF347" s="240"/>
      <c r="AG347" s="240"/>
      <c r="AH347" s="241"/>
      <c r="AO347" s="9"/>
      <c r="AP347" s="9"/>
      <c r="AQ347" s="9"/>
      <c r="AR347" s="9"/>
      <c r="AS347" s="316"/>
      <c r="AT347" s="240"/>
      <c r="AU347" s="240"/>
      <c r="AV347" s="240"/>
      <c r="AW347" s="240"/>
      <c r="AX347" s="240"/>
      <c r="AY347" s="240"/>
      <c r="AZ347" s="240"/>
      <c r="BA347" s="241"/>
      <c r="CE347" s="3">
        <v>1</v>
      </c>
    </row>
    <row r="348" spans="3:83" ht="15.75">
      <c r="C348" s="9"/>
      <c r="D348" s="9"/>
      <c r="E348" s="9"/>
      <c r="G348" s="316"/>
      <c r="H348" s="240"/>
      <c r="I348" s="240"/>
      <c r="J348" s="240"/>
      <c r="K348" s="240"/>
      <c r="L348" s="240"/>
      <c r="M348" s="240"/>
      <c r="N348" s="240"/>
      <c r="O348" s="241"/>
      <c r="V348" s="276"/>
      <c r="W348" s="276"/>
      <c r="X348" s="276"/>
      <c r="Y348" s="276"/>
      <c r="Z348" s="316"/>
      <c r="AA348" s="240"/>
      <c r="AB348" s="240"/>
      <c r="AC348" s="240"/>
      <c r="AD348" s="240"/>
      <c r="AE348" s="240"/>
      <c r="AF348" s="240"/>
      <c r="AG348" s="240"/>
      <c r="AH348" s="241"/>
      <c r="AO348" s="9"/>
      <c r="AP348" s="9"/>
      <c r="AQ348" s="9"/>
      <c r="AR348" s="9"/>
      <c r="AS348" s="316"/>
      <c r="AT348" s="240"/>
      <c r="AU348" s="240"/>
      <c r="AV348" s="240"/>
      <c r="AW348" s="240"/>
      <c r="AX348" s="240"/>
      <c r="AY348" s="240"/>
      <c r="AZ348" s="240"/>
      <c r="BA348" s="241"/>
      <c r="CE348" s="3">
        <v>1</v>
      </c>
    </row>
    <row r="349" spans="3:83" ht="15.75" customHeight="1">
      <c r="C349" s="9"/>
      <c r="D349" s="9"/>
      <c r="E349" s="9"/>
      <c r="G349" s="316"/>
      <c r="H349" s="240"/>
      <c r="I349" s="240"/>
      <c r="J349" s="240"/>
      <c r="K349" s="240"/>
      <c r="L349" s="240"/>
      <c r="M349" s="240"/>
      <c r="N349" s="240"/>
      <c r="O349" s="241"/>
      <c r="V349" s="276"/>
      <c r="W349" s="276"/>
      <c r="X349" s="276"/>
      <c r="Y349" s="276"/>
      <c r="Z349" s="316"/>
      <c r="AA349" s="240"/>
      <c r="AB349" s="240"/>
      <c r="AC349" s="240"/>
      <c r="AD349" s="240"/>
      <c r="AE349" s="240"/>
      <c r="AF349" s="240"/>
      <c r="AG349" s="240"/>
      <c r="AH349" s="241"/>
      <c r="AO349" s="9"/>
      <c r="AP349" s="9"/>
      <c r="AQ349" s="9"/>
      <c r="AR349" s="9"/>
      <c r="AS349" s="316"/>
      <c r="AT349" s="240"/>
      <c r="AU349" s="240"/>
      <c r="AV349" s="240"/>
      <c r="AW349" s="240"/>
      <c r="AX349" s="240"/>
      <c r="AY349" s="240"/>
      <c r="AZ349" s="240"/>
      <c r="BA349" s="241"/>
      <c r="CE349" s="3">
        <v>1</v>
      </c>
    </row>
    <row r="350" spans="3:83" ht="15.75">
      <c r="C350" s="9"/>
      <c r="D350" s="9"/>
      <c r="E350" s="9"/>
      <c r="G350" s="316"/>
      <c r="H350" s="240"/>
      <c r="I350" s="240"/>
      <c r="J350" s="240"/>
      <c r="K350" s="240"/>
      <c r="L350" s="240"/>
      <c r="M350" s="240"/>
      <c r="N350" s="240"/>
      <c r="O350" s="241"/>
      <c r="V350" s="276"/>
      <c r="W350" s="276"/>
      <c r="X350" s="276"/>
      <c r="Y350" s="276"/>
      <c r="Z350" s="316"/>
      <c r="AA350" s="240"/>
      <c r="AB350" s="240"/>
      <c r="AC350" s="240"/>
      <c r="AD350" s="240"/>
      <c r="AE350" s="240"/>
      <c r="AF350" s="240"/>
      <c r="AG350" s="240"/>
      <c r="AH350" s="241"/>
      <c r="AO350" s="9"/>
      <c r="AP350" s="9"/>
      <c r="AQ350" s="9"/>
      <c r="AR350" s="9"/>
      <c r="AS350" s="316"/>
      <c r="AT350" s="240"/>
      <c r="AU350" s="240"/>
      <c r="AV350" s="240"/>
      <c r="AW350" s="240"/>
      <c r="AX350" s="240"/>
      <c r="AY350" s="240"/>
      <c r="AZ350" s="240"/>
      <c r="BA350" s="241"/>
      <c r="CE350" s="3">
        <v>1</v>
      </c>
    </row>
    <row r="351" spans="3:83" ht="15.75">
      <c r="C351" s="9"/>
      <c r="D351" s="9"/>
      <c r="E351" s="9"/>
      <c r="G351" s="316"/>
      <c r="H351" s="240"/>
      <c r="I351" s="240"/>
      <c r="J351" s="240"/>
      <c r="K351" s="240"/>
      <c r="L351" s="240"/>
      <c r="M351" s="240"/>
      <c r="N351" s="240"/>
      <c r="O351" s="241"/>
      <c r="V351" s="276"/>
      <c r="W351" s="276"/>
      <c r="X351" s="276"/>
      <c r="Y351" s="276"/>
      <c r="Z351" s="316"/>
      <c r="AA351" s="240"/>
      <c r="AB351" s="240"/>
      <c r="AC351" s="240"/>
      <c r="AD351" s="240"/>
      <c r="AE351" s="240"/>
      <c r="AF351" s="240"/>
      <c r="AG351" s="240"/>
      <c r="AH351" s="241"/>
      <c r="AO351" s="9"/>
      <c r="AP351" s="9"/>
      <c r="AQ351" s="9"/>
      <c r="AR351" s="9"/>
      <c r="AS351" s="316"/>
      <c r="AT351" s="240"/>
      <c r="AU351" s="240"/>
      <c r="AV351" s="240"/>
      <c r="AW351" s="240"/>
      <c r="AX351" s="240"/>
      <c r="AY351" s="240"/>
      <c r="AZ351" s="240"/>
      <c r="BA351" s="241"/>
      <c r="CE351" s="3">
        <v>1</v>
      </c>
    </row>
    <row r="352" spans="3:83" ht="15.75">
      <c r="C352" s="9"/>
      <c r="D352" s="9"/>
      <c r="E352" s="9"/>
      <c r="G352" s="316"/>
      <c r="H352" s="240"/>
      <c r="I352" s="240"/>
      <c r="J352" s="240"/>
      <c r="K352" s="240"/>
      <c r="L352" s="240"/>
      <c r="M352" s="240"/>
      <c r="N352" s="240"/>
      <c r="O352" s="241"/>
      <c r="V352" s="276"/>
      <c r="W352" s="276"/>
      <c r="X352" s="276"/>
      <c r="Y352" s="276"/>
      <c r="Z352" s="316"/>
      <c r="AA352" s="240"/>
      <c r="AB352" s="240"/>
      <c r="AC352" s="240"/>
      <c r="AD352" s="240"/>
      <c r="AE352" s="240"/>
      <c r="AF352" s="240"/>
      <c r="AG352" s="240"/>
      <c r="AH352" s="241"/>
      <c r="AO352" s="9"/>
      <c r="AP352" s="9"/>
      <c r="AQ352" s="9"/>
      <c r="AR352" s="9"/>
      <c r="AS352" s="316"/>
      <c r="AT352" s="240"/>
      <c r="AU352" s="240"/>
      <c r="AV352" s="240"/>
      <c r="AW352" s="240"/>
      <c r="AX352" s="240"/>
      <c r="AY352" s="240"/>
      <c r="AZ352" s="240"/>
      <c r="BA352" s="241"/>
      <c r="CE352" s="3">
        <v>1</v>
      </c>
    </row>
    <row r="353" spans="3:83">
      <c r="C353" s="9"/>
      <c r="D353" s="9"/>
      <c r="E353" s="9"/>
      <c r="G353" s="426"/>
      <c r="H353" s="427"/>
      <c r="I353" s="427"/>
      <c r="J353" s="427"/>
      <c r="K353" s="427"/>
      <c r="L353" s="427"/>
      <c r="M353" s="428"/>
      <c r="N353" s="428"/>
      <c r="O353" s="430" t="s">
        <v>205</v>
      </c>
      <c r="V353" s="276"/>
      <c r="W353" s="276"/>
      <c r="X353" s="276"/>
      <c r="Y353" s="276"/>
      <c r="Z353" s="426"/>
      <c r="AA353" s="427"/>
      <c r="AB353" s="427"/>
      <c r="AC353" s="427"/>
      <c r="AD353" s="427"/>
      <c r="AE353" s="427"/>
      <c r="AF353" s="428"/>
      <c r="AG353" s="428"/>
      <c r="AH353" s="430" t="s">
        <v>1474</v>
      </c>
      <c r="AO353" s="9"/>
      <c r="AP353" s="9"/>
      <c r="AQ353" s="9"/>
      <c r="AR353" s="9"/>
      <c r="AS353" s="426"/>
      <c r="AT353" s="427"/>
      <c r="AU353" s="427"/>
      <c r="AV353" s="427"/>
      <c r="AW353" s="427"/>
      <c r="AX353" s="427"/>
      <c r="AY353" s="428"/>
      <c r="AZ353" s="428"/>
      <c r="BA353" s="430" t="s">
        <v>1475</v>
      </c>
      <c r="CE353" s="3">
        <v>1</v>
      </c>
    </row>
    <row r="354" spans="3:83" ht="15.75">
      <c r="C354" s="9"/>
      <c r="D354" s="9"/>
      <c r="E354" s="9"/>
      <c r="G354" s="504"/>
      <c r="H354" s="250"/>
      <c r="I354" s="250" t="s">
        <v>209</v>
      </c>
      <c r="J354" s="251"/>
      <c r="K354" s="252"/>
      <c r="L354" s="252"/>
      <c r="M354" s="252"/>
      <c r="N354" s="252"/>
      <c r="O354" s="253"/>
      <c r="V354" s="276"/>
      <c r="W354" s="276"/>
      <c r="X354" s="276"/>
      <c r="Y354" s="276"/>
      <c r="Z354" s="504"/>
      <c r="AA354" s="250"/>
      <c r="AB354" s="250" t="s">
        <v>209</v>
      </c>
      <c r="AC354" s="251"/>
      <c r="AD354" s="252"/>
      <c r="AE354" s="252"/>
      <c r="AF354" s="252"/>
      <c r="AG354" s="252"/>
      <c r="AH354" s="253"/>
      <c r="AO354" s="9"/>
      <c r="AP354" s="9"/>
      <c r="AQ354" s="9"/>
      <c r="AR354" s="9"/>
      <c r="AS354" s="504"/>
      <c r="AT354" s="250"/>
      <c r="AU354" s="250" t="s">
        <v>954</v>
      </c>
      <c r="AV354" s="251"/>
      <c r="AW354" s="252"/>
      <c r="AX354" s="252"/>
      <c r="AY354" s="252"/>
      <c r="AZ354" s="252"/>
      <c r="BA354" s="253"/>
      <c r="CE354" s="3">
        <v>1</v>
      </c>
    </row>
    <row r="355" spans="3:83" ht="16.5" thickBot="1">
      <c r="C355" s="9"/>
      <c r="D355" s="9"/>
      <c r="E355" s="9"/>
      <c r="G355" s="506"/>
      <c r="H355" s="321"/>
      <c r="I355" s="322"/>
      <c r="J355" s="323"/>
      <c r="K355" s="322"/>
      <c r="L355" s="322"/>
      <c r="M355" s="322"/>
      <c r="N355" s="322"/>
      <c r="O355" s="324"/>
      <c r="V355" s="276"/>
      <c r="W355" s="276"/>
      <c r="X355" s="276"/>
      <c r="Y355" s="276"/>
      <c r="Z355" s="506"/>
      <c r="AA355" s="321"/>
      <c r="AB355" s="322"/>
      <c r="AC355" s="323"/>
      <c r="AD355" s="322"/>
      <c r="AE355" s="322"/>
      <c r="AF355" s="322"/>
      <c r="AG355" s="322"/>
      <c r="AH355" s="324"/>
      <c r="AO355" s="9"/>
      <c r="AP355" s="9"/>
      <c r="AQ355" s="9"/>
      <c r="AR355" s="9"/>
      <c r="AS355" s="506"/>
      <c r="AT355" s="321"/>
      <c r="AU355" s="322"/>
      <c r="AV355" s="323"/>
      <c r="AW355" s="322"/>
      <c r="AX355" s="322"/>
      <c r="AY355" s="322"/>
      <c r="AZ355" s="322"/>
      <c r="BA355" s="324"/>
      <c r="CE355" s="3">
        <v>1</v>
      </c>
    </row>
    <row r="356" spans="3:83">
      <c r="C356" s="9"/>
      <c r="D356" s="9"/>
      <c r="E356" s="9"/>
      <c r="G356" s="9"/>
      <c r="H356" s="9"/>
      <c r="I356" s="9"/>
      <c r="J356" s="9"/>
      <c r="K356" s="9"/>
      <c r="L356" s="9"/>
      <c r="M356" s="9"/>
      <c r="N356" s="9"/>
      <c r="O356" s="9"/>
      <c r="V356" s="276"/>
      <c r="W356" s="276"/>
      <c r="X356" s="276"/>
      <c r="Y356" s="276"/>
      <c r="Z356" s="9"/>
      <c r="AA356" s="9"/>
      <c r="AB356" s="9"/>
      <c r="AC356" s="9"/>
      <c r="AD356" s="9"/>
      <c r="AE356" s="9"/>
      <c r="AF356" s="9"/>
      <c r="AG356" s="9"/>
      <c r="AH356" s="9"/>
      <c r="AO356" s="9"/>
      <c r="AP356" s="9"/>
      <c r="AQ356" s="9"/>
      <c r="AR356" s="9"/>
      <c r="AS356" s="9"/>
      <c r="AT356" s="9"/>
      <c r="AU356" s="9"/>
      <c r="AV356" s="9"/>
      <c r="AW356" s="9"/>
      <c r="AX356" s="9"/>
      <c r="AY356" s="9"/>
      <c r="AZ356" s="9"/>
      <c r="BA356" s="9"/>
      <c r="CE356" s="3">
        <v>1</v>
      </c>
    </row>
    <row r="357" spans="3:83">
      <c r="C357" s="9"/>
      <c r="D357" s="9"/>
      <c r="E357" s="9"/>
      <c r="G357" s="9"/>
      <c r="H357" s="9"/>
      <c r="I357" s="9"/>
      <c r="J357" s="9"/>
      <c r="K357" s="9"/>
      <c r="L357" s="9"/>
      <c r="M357" s="9"/>
      <c r="N357" s="9"/>
      <c r="O357" s="9"/>
      <c r="V357" s="276"/>
      <c r="W357" s="276"/>
      <c r="X357" s="276"/>
      <c r="Y357" s="276"/>
      <c r="Z357" s="9"/>
      <c r="AA357" s="9"/>
      <c r="AB357" s="9"/>
      <c r="AC357" s="9"/>
      <c r="AD357" s="9"/>
      <c r="AE357" s="9"/>
      <c r="AF357" s="9"/>
      <c r="AG357" s="9"/>
      <c r="AH357" s="9"/>
      <c r="AO357" s="9"/>
      <c r="AP357" s="9"/>
      <c r="AQ357" s="9"/>
      <c r="AR357" s="9"/>
      <c r="AS357" s="9"/>
      <c r="AT357" s="9"/>
      <c r="AU357" s="9"/>
      <c r="AV357" s="9"/>
      <c r="AW357" s="9"/>
      <c r="AX357" s="9"/>
      <c r="AY357" s="9"/>
      <c r="AZ357" s="9"/>
      <c r="BA357" s="9"/>
      <c r="CE357" s="3">
        <v>1</v>
      </c>
    </row>
    <row r="358" spans="3:83" ht="15.75">
      <c r="C358" s="9"/>
      <c r="D358" s="9"/>
      <c r="E358" s="9"/>
      <c r="G358" s="281" t="s">
        <v>174</v>
      </c>
      <c r="H358" s="282"/>
      <c r="I358" s="282"/>
      <c r="J358" s="282"/>
      <c r="K358" s="282"/>
      <c r="L358" s="283"/>
      <c r="M358" s="283"/>
      <c r="N358" s="283"/>
      <c r="O358" s="285" t="s">
        <v>229</v>
      </c>
      <c r="V358" s="276"/>
      <c r="W358" s="276"/>
      <c r="X358" s="276"/>
      <c r="Y358" s="276"/>
      <c r="Z358" s="281" t="s">
        <v>174</v>
      </c>
      <c r="AA358" s="282"/>
      <c r="AB358" s="282"/>
      <c r="AC358" s="282"/>
      <c r="AD358" s="282"/>
      <c r="AE358" s="283"/>
      <c r="AF358" s="283"/>
      <c r="AG358" s="283"/>
      <c r="AH358" s="285" t="s">
        <v>1523</v>
      </c>
      <c r="AO358" s="9"/>
      <c r="AP358" s="9"/>
      <c r="AQ358" s="9"/>
      <c r="AR358" s="9"/>
      <c r="AS358" s="281" t="s">
        <v>771</v>
      </c>
      <c r="AT358" s="282"/>
      <c r="AU358" s="282"/>
      <c r="AV358" s="282"/>
      <c r="AW358" s="282"/>
      <c r="AX358" s="283"/>
      <c r="AY358" s="283"/>
      <c r="AZ358" s="283"/>
      <c r="BA358" s="285" t="s">
        <v>772</v>
      </c>
      <c r="CE358" s="3">
        <v>1</v>
      </c>
    </row>
    <row r="359" spans="3:83" ht="15.75">
      <c r="C359" s="9"/>
      <c r="D359" s="9"/>
      <c r="E359" s="9"/>
      <c r="G359" s="508">
        <v>3.472222222222222E-3</v>
      </c>
      <c r="H359" s="488" t="s">
        <v>180</v>
      </c>
      <c r="I359" s="243"/>
      <c r="J359" s="243"/>
      <c r="K359" s="243"/>
      <c r="L359" s="509">
        <v>100</v>
      </c>
      <c r="M359" s="510" t="s">
        <v>467</v>
      </c>
      <c r="N359" s="511"/>
      <c r="O359" s="512"/>
      <c r="V359" s="276"/>
      <c r="W359" s="276"/>
      <c r="X359" s="276"/>
      <c r="Y359" s="276"/>
      <c r="Z359" s="508">
        <v>3.472222222222222E-3</v>
      </c>
      <c r="AA359" s="488" t="s">
        <v>693</v>
      </c>
      <c r="AB359" s="243"/>
      <c r="AC359" s="243"/>
      <c r="AD359" s="243"/>
      <c r="AE359" s="509">
        <v>100</v>
      </c>
      <c r="AF359" s="510" t="s">
        <v>1552</v>
      </c>
      <c r="AG359" s="511"/>
      <c r="AH359" s="512"/>
      <c r="AO359" s="9"/>
      <c r="AP359" s="9"/>
      <c r="AQ359" s="9"/>
      <c r="AR359" s="9"/>
      <c r="AS359" s="508">
        <v>3.472222222222222E-3</v>
      </c>
      <c r="AT359" s="488" t="s">
        <v>694</v>
      </c>
      <c r="AU359" s="243"/>
      <c r="AV359" s="243"/>
      <c r="AW359" s="243"/>
      <c r="AX359" s="509">
        <v>100</v>
      </c>
      <c r="AY359" s="510" t="s">
        <v>1553</v>
      </c>
      <c r="AZ359" s="511"/>
      <c r="BA359" s="512"/>
      <c r="CE359" s="3">
        <v>1</v>
      </c>
    </row>
    <row r="360" spans="3:83" ht="15.75">
      <c r="C360" s="9"/>
      <c r="D360" s="9"/>
      <c r="E360" s="9"/>
      <c r="G360" s="513">
        <v>1.0416666666666666E-2</v>
      </c>
      <c r="H360" s="488" t="s">
        <v>182</v>
      </c>
      <c r="I360" s="243"/>
      <c r="J360" s="243"/>
      <c r="K360" s="243"/>
      <c r="L360" s="482">
        <v>90</v>
      </c>
      <c r="M360" s="514" t="s">
        <v>468</v>
      </c>
      <c r="N360" s="514"/>
      <c r="O360" s="515"/>
      <c r="V360" s="276"/>
      <c r="W360" s="276"/>
      <c r="X360" s="276"/>
      <c r="Y360" s="276"/>
      <c r="Z360" s="513">
        <v>1.0416666666666666E-2</v>
      </c>
      <c r="AA360" s="488" t="s">
        <v>1554</v>
      </c>
      <c r="AB360" s="243"/>
      <c r="AC360" s="243"/>
      <c r="AD360" s="243"/>
      <c r="AE360" s="482">
        <v>90</v>
      </c>
      <c r="AF360" s="514" t="s">
        <v>1555</v>
      </c>
      <c r="AG360" s="514"/>
      <c r="AH360" s="515"/>
      <c r="AO360" s="9"/>
      <c r="AP360" s="9"/>
      <c r="AQ360" s="9"/>
      <c r="AR360" s="9"/>
      <c r="AS360" s="513">
        <v>1.0416666666666666E-2</v>
      </c>
      <c r="AT360" s="488" t="s">
        <v>700</v>
      </c>
      <c r="AU360" s="243"/>
      <c r="AV360" s="243"/>
      <c r="AW360" s="243"/>
      <c r="AX360" s="482">
        <v>90</v>
      </c>
      <c r="AY360" s="514" t="s">
        <v>1556</v>
      </c>
      <c r="AZ360" s="514"/>
      <c r="BA360" s="515"/>
      <c r="CE360" s="3">
        <v>1</v>
      </c>
    </row>
    <row r="361" spans="3:83" ht="18.75">
      <c r="C361" s="9"/>
      <c r="D361" s="9"/>
      <c r="E361" s="9"/>
      <c r="G361" s="516">
        <v>2.0833333333333332E-2</v>
      </c>
      <c r="H361" s="488" t="s">
        <v>469</v>
      </c>
      <c r="I361" s="240"/>
      <c r="J361" s="240"/>
      <c r="K361" s="240"/>
      <c r="L361" s="517" t="s">
        <v>173</v>
      </c>
      <c r="M361" s="518" t="s">
        <v>172</v>
      </c>
      <c r="N361" s="518"/>
      <c r="O361" s="519"/>
      <c r="V361" s="276"/>
      <c r="W361" s="276"/>
      <c r="X361" s="276"/>
      <c r="Y361" s="276"/>
      <c r="Z361" s="516">
        <v>2.0833333333333332E-2</v>
      </c>
      <c r="AA361" s="488" t="s">
        <v>1557</v>
      </c>
      <c r="AB361" s="240"/>
      <c r="AC361" s="240"/>
      <c r="AD361" s="240"/>
      <c r="AE361" s="517" t="s">
        <v>173</v>
      </c>
      <c r="AF361" s="518" t="s">
        <v>1558</v>
      </c>
      <c r="AG361" s="518"/>
      <c r="AH361" s="519"/>
      <c r="AO361" s="9"/>
      <c r="AP361" s="9"/>
      <c r="AQ361" s="9"/>
      <c r="AR361" s="9"/>
      <c r="AS361" s="516">
        <v>2.0833333333333332E-2</v>
      </c>
      <c r="AT361" s="488" t="s">
        <v>1559</v>
      </c>
      <c r="AU361" s="240"/>
      <c r="AV361" s="240"/>
      <c r="AW361" s="240"/>
      <c r="AX361" s="517" t="s">
        <v>173</v>
      </c>
      <c r="AY361" s="518" t="s">
        <v>1560</v>
      </c>
      <c r="AZ361" s="518"/>
      <c r="BA361" s="519"/>
      <c r="CE361" s="3">
        <v>1</v>
      </c>
    </row>
    <row r="362" spans="3:83" ht="18.75">
      <c r="C362" s="9"/>
      <c r="D362" s="9"/>
      <c r="E362" s="9"/>
      <c r="G362" s="520">
        <f>G359+G360+G361</f>
        <v>3.4722222222222224E-2</v>
      </c>
      <c r="H362" s="521" t="s">
        <v>191</v>
      </c>
      <c r="I362" s="240"/>
      <c r="J362" s="240"/>
      <c r="K362" s="240"/>
      <c r="L362" s="522" t="s">
        <v>173</v>
      </c>
      <c r="M362" s="523" t="s">
        <v>176</v>
      </c>
      <c r="N362" s="523"/>
      <c r="O362" s="524"/>
      <c r="V362" s="276"/>
      <c r="W362" s="276"/>
      <c r="X362" s="276"/>
      <c r="Y362" s="276"/>
      <c r="Z362" s="520">
        <f>Z359+Z360+Z361</f>
        <v>3.4722222222222224E-2</v>
      </c>
      <c r="AA362" s="521" t="s">
        <v>191</v>
      </c>
      <c r="AB362" s="240"/>
      <c r="AC362" s="240"/>
      <c r="AD362" s="240"/>
      <c r="AE362" s="522" t="s">
        <v>173</v>
      </c>
      <c r="AF362" s="523" t="s">
        <v>921</v>
      </c>
      <c r="AG362" s="523"/>
      <c r="AH362" s="524"/>
      <c r="AO362" s="9"/>
      <c r="AP362" s="9"/>
      <c r="AQ362" s="9"/>
      <c r="AR362" s="9"/>
      <c r="AS362" s="520">
        <f>AS359+AS360+AS361</f>
        <v>3.4722222222222224E-2</v>
      </c>
      <c r="AT362" s="521" t="s">
        <v>191</v>
      </c>
      <c r="AU362" s="240"/>
      <c r="AV362" s="240"/>
      <c r="AW362" s="240"/>
      <c r="AX362" s="522" t="s">
        <v>173</v>
      </c>
      <c r="AY362" s="523" t="s">
        <v>946</v>
      </c>
      <c r="AZ362" s="523"/>
      <c r="BA362" s="524"/>
      <c r="CE362" s="3">
        <v>1</v>
      </c>
    </row>
    <row r="363" spans="3:83" ht="15.75">
      <c r="C363" s="9"/>
      <c r="D363" s="9"/>
      <c r="E363" s="9"/>
      <c r="G363" s="490" t="s">
        <v>175</v>
      </c>
      <c r="H363" s="200"/>
      <c r="I363" s="200"/>
      <c r="J363" s="200"/>
      <c r="K363" s="200"/>
      <c r="L363" s="200"/>
      <c r="M363" s="529"/>
      <c r="N363" s="529"/>
      <c r="O363" s="209"/>
      <c r="V363" s="276"/>
      <c r="W363" s="276"/>
      <c r="X363" s="276"/>
      <c r="Y363" s="276"/>
      <c r="Z363" s="490" t="s">
        <v>1551</v>
      </c>
      <c r="AA363" s="200"/>
      <c r="AB363" s="200"/>
      <c r="AC363" s="200"/>
      <c r="AD363" s="200"/>
      <c r="AE363" s="200"/>
      <c r="AF363" s="529"/>
      <c r="AG363" s="529"/>
      <c r="AH363" s="209"/>
      <c r="AO363" s="9"/>
      <c r="AP363" s="9"/>
      <c r="AQ363" s="9"/>
      <c r="AR363" s="9"/>
      <c r="AS363" s="490" t="s">
        <v>945</v>
      </c>
      <c r="AT363" s="200"/>
      <c r="AU363" s="200"/>
      <c r="AV363" s="200"/>
      <c r="AW363" s="200"/>
      <c r="AX363" s="200"/>
      <c r="AY363" s="529"/>
      <c r="AZ363" s="529"/>
      <c r="BA363" s="209"/>
      <c r="CE363" s="3">
        <v>1</v>
      </c>
    </row>
    <row r="364" spans="3:83" ht="15.75">
      <c r="C364" s="9"/>
      <c r="D364" s="9"/>
      <c r="E364" s="9"/>
      <c r="G364" s="316"/>
      <c r="H364" s="240"/>
      <c r="I364" s="240"/>
      <c r="J364" s="240"/>
      <c r="K364" s="240"/>
      <c r="L364" s="240"/>
      <c r="M364" s="240"/>
      <c r="N364" s="240"/>
      <c r="O364" s="241"/>
      <c r="V364" s="276"/>
      <c r="W364" s="276"/>
      <c r="X364" s="276"/>
      <c r="Y364" s="276"/>
      <c r="Z364" s="316"/>
      <c r="AA364" s="240"/>
      <c r="AB364" s="240"/>
      <c r="AC364" s="240"/>
      <c r="AD364" s="240"/>
      <c r="AE364" s="240"/>
      <c r="AF364" s="240"/>
      <c r="AG364" s="240"/>
      <c r="AH364" s="241"/>
      <c r="AO364" s="9"/>
      <c r="AP364" s="9"/>
      <c r="AQ364" s="9"/>
      <c r="AR364" s="9"/>
      <c r="AS364" s="316"/>
      <c r="AT364" s="240"/>
      <c r="AU364" s="240"/>
      <c r="AV364" s="240"/>
      <c r="AW364" s="240"/>
      <c r="AX364" s="240"/>
      <c r="AY364" s="240"/>
      <c r="AZ364" s="240"/>
      <c r="BA364" s="241"/>
      <c r="CE364" s="3">
        <v>1</v>
      </c>
    </row>
    <row r="365" spans="3:83" ht="15.75">
      <c r="C365" s="9"/>
      <c r="D365" s="9"/>
      <c r="E365" s="9"/>
      <c r="G365" s="316"/>
      <c r="H365" s="240"/>
      <c r="I365" s="240"/>
      <c r="J365" s="240"/>
      <c r="K365" s="240"/>
      <c r="L365" s="240"/>
      <c r="M365" s="240"/>
      <c r="N365" s="240"/>
      <c r="O365" s="241"/>
      <c r="V365" s="276"/>
      <c r="W365" s="276"/>
      <c r="X365" s="276"/>
      <c r="Y365" s="276"/>
      <c r="Z365" s="316"/>
      <c r="AA365" s="240"/>
      <c r="AB365" s="240"/>
      <c r="AC365" s="240"/>
      <c r="AD365" s="240"/>
      <c r="AE365" s="240"/>
      <c r="AF365" s="240"/>
      <c r="AG365" s="240"/>
      <c r="AH365" s="241"/>
      <c r="AO365" s="9"/>
      <c r="AP365" s="9"/>
      <c r="AQ365" s="9"/>
      <c r="AR365" s="9"/>
      <c r="AS365" s="316"/>
      <c r="AT365" s="240"/>
      <c r="AU365" s="240"/>
      <c r="AV365" s="240"/>
      <c r="AW365" s="240"/>
      <c r="AX365" s="240"/>
      <c r="AY365" s="240"/>
      <c r="AZ365" s="240"/>
      <c r="BA365" s="241"/>
      <c r="CE365" s="3">
        <v>1</v>
      </c>
    </row>
    <row r="366" spans="3:83" ht="15.75">
      <c r="C366" s="9"/>
      <c r="D366" s="9"/>
      <c r="E366" s="9"/>
      <c r="G366" s="316"/>
      <c r="H366" s="240"/>
      <c r="I366" s="240"/>
      <c r="J366" s="240"/>
      <c r="K366" s="240"/>
      <c r="L366" s="240"/>
      <c r="M366" s="240"/>
      <c r="N366" s="240"/>
      <c r="O366" s="241"/>
      <c r="V366" s="276"/>
      <c r="W366" s="276"/>
      <c r="X366" s="276"/>
      <c r="Y366" s="276"/>
      <c r="Z366" s="316"/>
      <c r="AA366" s="240"/>
      <c r="AB366" s="240"/>
      <c r="AC366" s="240"/>
      <c r="AD366" s="240"/>
      <c r="AE366" s="240"/>
      <c r="AF366" s="240"/>
      <c r="AG366" s="240"/>
      <c r="AH366" s="241"/>
      <c r="AO366" s="9"/>
      <c r="AP366" s="9"/>
      <c r="AQ366" s="9"/>
      <c r="AR366" s="9"/>
      <c r="AS366" s="316"/>
      <c r="AT366" s="240"/>
      <c r="AU366" s="240"/>
      <c r="AV366" s="240"/>
      <c r="AW366" s="240"/>
      <c r="AX366" s="240"/>
      <c r="AY366" s="240"/>
      <c r="AZ366" s="240"/>
      <c r="BA366" s="241"/>
      <c r="CE366" s="3">
        <v>1</v>
      </c>
    </row>
    <row r="367" spans="3:83" ht="15.75">
      <c r="C367" s="9"/>
      <c r="D367" s="9"/>
      <c r="E367" s="9"/>
      <c r="G367" s="316"/>
      <c r="H367" s="240"/>
      <c r="I367" s="240"/>
      <c r="J367" s="240"/>
      <c r="K367" s="240"/>
      <c r="L367" s="240"/>
      <c r="M367" s="240"/>
      <c r="N367" s="240"/>
      <c r="O367" s="241"/>
      <c r="V367" s="276"/>
      <c r="W367" s="276"/>
      <c r="X367" s="276"/>
      <c r="Y367" s="276"/>
      <c r="Z367" s="316"/>
      <c r="AA367" s="240"/>
      <c r="AB367" s="240"/>
      <c r="AC367" s="240"/>
      <c r="AD367" s="240"/>
      <c r="AE367" s="240"/>
      <c r="AF367" s="240"/>
      <c r="AG367" s="240"/>
      <c r="AH367" s="241"/>
      <c r="AO367" s="9"/>
      <c r="AP367" s="9"/>
      <c r="AQ367" s="9"/>
      <c r="AR367" s="9"/>
      <c r="AS367" s="316"/>
      <c r="AT367" s="240"/>
      <c r="AU367" s="240"/>
      <c r="AV367" s="240"/>
      <c r="AW367" s="240"/>
      <c r="AX367" s="240"/>
      <c r="AY367" s="240"/>
      <c r="AZ367" s="240"/>
      <c r="BA367" s="241"/>
      <c r="CE367" s="3">
        <v>1</v>
      </c>
    </row>
    <row r="368" spans="3:83" ht="15.75">
      <c r="C368" s="9"/>
      <c r="D368" s="9"/>
      <c r="E368" s="9"/>
      <c r="G368" s="316"/>
      <c r="H368" s="240"/>
      <c r="I368" s="240"/>
      <c r="J368" s="240"/>
      <c r="K368" s="240"/>
      <c r="L368" s="240"/>
      <c r="M368" s="240"/>
      <c r="N368" s="240"/>
      <c r="O368" s="241"/>
      <c r="V368" s="276"/>
      <c r="W368" s="276"/>
      <c r="X368" s="276"/>
      <c r="Y368" s="276"/>
      <c r="Z368" s="316"/>
      <c r="AA368" s="240"/>
      <c r="AB368" s="240"/>
      <c r="AC368" s="240"/>
      <c r="AD368" s="240"/>
      <c r="AE368" s="240"/>
      <c r="AF368" s="240"/>
      <c r="AG368" s="240"/>
      <c r="AH368" s="241"/>
      <c r="AO368" s="9"/>
      <c r="AP368" s="9"/>
      <c r="AQ368" s="9"/>
      <c r="AR368" s="9"/>
      <c r="AS368" s="316"/>
      <c r="AT368" s="240"/>
      <c r="AU368" s="240"/>
      <c r="AV368" s="240"/>
      <c r="AW368" s="240"/>
      <c r="AX368" s="240"/>
      <c r="AY368" s="240"/>
      <c r="AZ368" s="240"/>
      <c r="BA368" s="241"/>
      <c r="CE368" s="3">
        <v>1</v>
      </c>
    </row>
    <row r="369" spans="3:83" ht="15.75">
      <c r="C369" s="9"/>
      <c r="D369" s="9"/>
      <c r="E369" s="9"/>
      <c r="G369" s="316"/>
      <c r="H369" s="240"/>
      <c r="I369" s="240"/>
      <c r="J369" s="240"/>
      <c r="K369" s="240"/>
      <c r="L369" s="240"/>
      <c r="M369" s="240"/>
      <c r="N369" s="240"/>
      <c r="O369" s="241"/>
      <c r="V369" s="276"/>
      <c r="W369" s="276"/>
      <c r="X369" s="276"/>
      <c r="Y369" s="276"/>
      <c r="Z369" s="316"/>
      <c r="AA369" s="240"/>
      <c r="AB369" s="240"/>
      <c r="AC369" s="240"/>
      <c r="AD369" s="240"/>
      <c r="AE369" s="240"/>
      <c r="AF369" s="240"/>
      <c r="AG369" s="240"/>
      <c r="AH369" s="241"/>
      <c r="AO369" s="9"/>
      <c r="AP369" s="9"/>
      <c r="AQ369" s="9"/>
      <c r="AR369" s="9"/>
      <c r="AS369" s="316"/>
      <c r="AT369" s="240"/>
      <c r="AU369" s="240"/>
      <c r="AV369" s="240"/>
      <c r="AW369" s="240"/>
      <c r="AX369" s="240"/>
      <c r="AY369" s="240"/>
      <c r="AZ369" s="240"/>
      <c r="BA369" s="241"/>
      <c r="CE369" s="3">
        <v>1</v>
      </c>
    </row>
    <row r="370" spans="3:83" ht="15.75">
      <c r="C370" s="9"/>
      <c r="D370" s="9"/>
      <c r="E370" s="9"/>
      <c r="G370" s="316"/>
      <c r="H370" s="212"/>
      <c r="I370" s="212"/>
      <c r="J370" s="212"/>
      <c r="K370" s="212"/>
      <c r="L370" s="212"/>
      <c r="M370" s="317"/>
      <c r="N370" s="317"/>
      <c r="O370" s="238" t="s">
        <v>205</v>
      </c>
      <c r="V370" s="276"/>
      <c r="W370" s="276"/>
      <c r="X370" s="276"/>
      <c r="Y370" s="276"/>
      <c r="Z370" s="316"/>
      <c r="AA370" s="212"/>
      <c r="AB370" s="212"/>
      <c r="AC370" s="212"/>
      <c r="AD370" s="212"/>
      <c r="AE370" s="212"/>
      <c r="AF370" s="317"/>
      <c r="AG370" s="317"/>
      <c r="AH370" s="238" t="s">
        <v>1474</v>
      </c>
      <c r="AO370" s="9"/>
      <c r="AP370" s="9"/>
      <c r="AQ370" s="9"/>
      <c r="AR370" s="9"/>
      <c r="AS370" s="316"/>
      <c r="AT370" s="212"/>
      <c r="AU370" s="212"/>
      <c r="AV370" s="212"/>
      <c r="AW370" s="212"/>
      <c r="AX370" s="212"/>
      <c r="AY370" s="317"/>
      <c r="AZ370" s="317"/>
      <c r="BA370" s="238" t="s">
        <v>1475</v>
      </c>
      <c r="CE370" s="3">
        <v>1</v>
      </c>
    </row>
    <row r="371" spans="3:83" ht="15.75">
      <c r="C371" s="9"/>
      <c r="D371" s="9"/>
      <c r="E371" s="9"/>
      <c r="G371" s="316" t="s">
        <v>206</v>
      </c>
      <c r="H371" s="240"/>
      <c r="I371" s="240"/>
      <c r="J371" s="240"/>
      <c r="K371" s="240"/>
      <c r="L371" s="240"/>
      <c r="M371" s="240"/>
      <c r="N371" s="240"/>
      <c r="O371" s="241"/>
      <c r="V371" s="276"/>
      <c r="W371" s="276"/>
      <c r="X371" s="276"/>
      <c r="Y371" s="276"/>
      <c r="Z371" s="316" t="s">
        <v>926</v>
      </c>
      <c r="AA371" s="240"/>
      <c r="AB371" s="240"/>
      <c r="AC371" s="240"/>
      <c r="AD371" s="240"/>
      <c r="AE371" s="240"/>
      <c r="AF371" s="240"/>
      <c r="AG371" s="240"/>
      <c r="AH371" s="238"/>
      <c r="AO371" s="9"/>
      <c r="AP371" s="9"/>
      <c r="AQ371" s="9"/>
      <c r="AR371" s="9"/>
      <c r="AS371" s="316" t="s">
        <v>1485</v>
      </c>
      <c r="AT371" s="240"/>
      <c r="AU371" s="240"/>
      <c r="AV371" s="240"/>
      <c r="AW371" s="240"/>
      <c r="AX371" s="240"/>
      <c r="AY371" s="240"/>
      <c r="AZ371" s="240"/>
      <c r="BA371" s="241"/>
      <c r="CE371" s="3">
        <v>1</v>
      </c>
    </row>
    <row r="372" spans="3:83" ht="15.75">
      <c r="C372" s="9"/>
      <c r="D372" s="9"/>
      <c r="E372" s="9"/>
      <c r="G372" s="361" t="s">
        <v>208</v>
      </c>
      <c r="H372" s="246"/>
      <c r="I372" s="246"/>
      <c r="J372" s="246"/>
      <c r="K372" s="246"/>
      <c r="L372" s="246"/>
      <c r="M372" s="540"/>
      <c r="N372" s="540"/>
      <c r="O372" s="247"/>
      <c r="V372" s="276"/>
      <c r="W372" s="276"/>
      <c r="X372" s="276"/>
      <c r="Y372" s="276"/>
      <c r="Z372" s="361" t="s">
        <v>1486</v>
      </c>
      <c r="AA372" s="246"/>
      <c r="AB372" s="246"/>
      <c r="AC372" s="246"/>
      <c r="AD372" s="246"/>
      <c r="AE372" s="246"/>
      <c r="AF372" s="540"/>
      <c r="AG372" s="540"/>
      <c r="AH372" s="247"/>
      <c r="AO372" s="9"/>
      <c r="AP372" s="9"/>
      <c r="AQ372" s="9"/>
      <c r="AR372" s="9"/>
      <c r="AS372" s="361" t="s">
        <v>1487</v>
      </c>
      <c r="AT372" s="246"/>
      <c r="AU372" s="246"/>
      <c r="AV372" s="246"/>
      <c r="AW372" s="246"/>
      <c r="AX372" s="246"/>
      <c r="AY372" s="540"/>
      <c r="AZ372" s="540"/>
      <c r="BA372" s="247"/>
      <c r="CE372" s="3">
        <v>1</v>
      </c>
    </row>
    <row r="373" spans="3:83" ht="15.75">
      <c r="C373" s="9"/>
      <c r="D373" s="9"/>
      <c r="E373" s="9"/>
      <c r="G373" s="250"/>
      <c r="H373" s="250"/>
      <c r="I373" s="250" t="s">
        <v>209</v>
      </c>
      <c r="J373" s="251"/>
      <c r="K373" s="252"/>
      <c r="L373" s="252"/>
      <c r="M373" s="252"/>
      <c r="N373" s="252"/>
      <c r="O373" s="253"/>
      <c r="V373" s="276"/>
      <c r="W373" s="276"/>
      <c r="X373" s="276"/>
      <c r="Y373" s="276"/>
      <c r="Z373" s="250"/>
      <c r="AA373" s="250"/>
      <c r="AB373" s="250" t="s">
        <v>678</v>
      </c>
      <c r="AC373" s="251"/>
      <c r="AD373" s="252"/>
      <c r="AE373" s="252"/>
      <c r="AF373" s="252"/>
      <c r="AG373" s="252"/>
      <c r="AH373" s="253"/>
      <c r="AO373" s="9"/>
      <c r="AP373" s="9"/>
      <c r="AQ373" s="9"/>
      <c r="AR373" s="9"/>
      <c r="AS373" s="250"/>
      <c r="AT373" s="250"/>
      <c r="AU373" s="250" t="s">
        <v>954</v>
      </c>
      <c r="AV373" s="251"/>
      <c r="AW373" s="252"/>
      <c r="AX373" s="252"/>
      <c r="AY373" s="252"/>
      <c r="AZ373" s="252"/>
      <c r="BA373" s="253"/>
      <c r="CE373" s="3">
        <v>1</v>
      </c>
    </row>
    <row r="374" spans="3:83" ht="16.5" thickBot="1">
      <c r="C374" s="9"/>
      <c r="D374" s="9"/>
      <c r="E374" s="9"/>
      <c r="G374" s="320"/>
      <c r="H374" s="321"/>
      <c r="I374" s="322"/>
      <c r="J374" s="323"/>
      <c r="K374" s="322"/>
      <c r="L374" s="322"/>
      <c r="M374" s="322"/>
      <c r="N374" s="322"/>
      <c r="O374" s="324"/>
      <c r="V374" s="276"/>
      <c r="W374" s="276"/>
      <c r="X374" s="276"/>
      <c r="Y374" s="276"/>
      <c r="Z374" s="320"/>
      <c r="AA374" s="321"/>
      <c r="AB374" s="322"/>
      <c r="AC374" s="323"/>
      <c r="AD374" s="322"/>
      <c r="AE374" s="322"/>
      <c r="AF374" s="322"/>
      <c r="AG374" s="322"/>
      <c r="AH374" s="324"/>
      <c r="AO374" s="9"/>
      <c r="AP374" s="9"/>
      <c r="AQ374" s="9"/>
      <c r="AR374" s="9"/>
      <c r="AS374" s="320"/>
      <c r="AT374" s="321"/>
      <c r="AU374" s="322"/>
      <c r="AV374" s="323"/>
      <c r="AW374" s="322"/>
      <c r="AX374" s="322"/>
      <c r="AY374" s="322"/>
      <c r="AZ374" s="322"/>
      <c r="BA374" s="324"/>
      <c r="CE374" s="3">
        <v>1</v>
      </c>
    </row>
    <row r="375" spans="3:83">
      <c r="C375" s="9"/>
      <c r="D375" s="9"/>
      <c r="E375" s="9"/>
      <c r="G375" s="9"/>
      <c r="H375" s="9"/>
      <c r="I375" s="9"/>
      <c r="J375" s="9"/>
      <c r="K375" s="9"/>
      <c r="L375" s="9"/>
      <c r="M375" s="9"/>
      <c r="N375" s="9"/>
      <c r="O375" s="9"/>
      <c r="V375" s="276"/>
      <c r="W375" s="276"/>
      <c r="X375" s="276"/>
      <c r="Y375" s="276"/>
      <c r="Z375" s="9"/>
      <c r="AA375" s="9"/>
      <c r="AB375" s="9"/>
      <c r="AC375" s="9"/>
      <c r="AD375" s="9"/>
      <c r="AE375" s="9"/>
      <c r="AF375" s="9"/>
      <c r="AG375" s="9"/>
      <c r="AH375" s="9"/>
      <c r="AO375" s="9"/>
      <c r="AP375" s="9"/>
      <c r="AQ375" s="9"/>
      <c r="AR375" s="9"/>
      <c r="AS375" s="9"/>
      <c r="AT375" s="9"/>
      <c r="AU375" s="9"/>
      <c r="AV375" s="9"/>
      <c r="AW375" s="9"/>
      <c r="AX375" s="9"/>
      <c r="AY375" s="9"/>
      <c r="AZ375" s="9"/>
      <c r="BA375" s="9"/>
      <c r="CE375" s="3">
        <v>1</v>
      </c>
    </row>
    <row r="376" spans="3:83">
      <c r="C376" s="9"/>
      <c r="D376" s="9"/>
      <c r="E376" s="9"/>
      <c r="G376" s="9"/>
      <c r="H376" s="9"/>
      <c r="I376" s="9"/>
      <c r="J376" s="9"/>
      <c r="K376" s="9"/>
      <c r="L376" s="9"/>
      <c r="M376" s="9"/>
      <c r="N376" s="9"/>
      <c r="O376" s="9"/>
      <c r="V376" s="276"/>
      <c r="W376" s="276"/>
      <c r="X376" s="276"/>
      <c r="Y376" s="276"/>
      <c r="Z376" s="9"/>
      <c r="AA376" s="9"/>
      <c r="AB376" s="9"/>
      <c r="AC376" s="9"/>
      <c r="AD376" s="9"/>
      <c r="AE376" s="9"/>
      <c r="AF376" s="9"/>
      <c r="AG376" s="9"/>
      <c r="AH376" s="9"/>
      <c r="AO376" s="9"/>
      <c r="AP376" s="9"/>
      <c r="AQ376" s="9"/>
      <c r="AR376" s="9"/>
      <c r="AS376" s="9"/>
      <c r="AT376" s="9"/>
      <c r="AU376" s="9"/>
      <c r="AV376" s="9"/>
      <c r="AW376" s="9"/>
      <c r="AX376" s="9"/>
      <c r="AY376" s="9"/>
      <c r="AZ376" s="9"/>
      <c r="BA376" s="9"/>
      <c r="CE376" s="3">
        <v>1</v>
      </c>
    </row>
    <row r="377" spans="3:83" ht="15.75">
      <c r="C377" s="9"/>
      <c r="D377" s="9"/>
      <c r="E377" s="9"/>
      <c r="G377" s="281" t="s">
        <v>174</v>
      </c>
      <c r="H377" s="546"/>
      <c r="I377" s="546"/>
      <c r="J377" s="546"/>
      <c r="K377" s="546"/>
      <c r="L377" s="547"/>
      <c r="M377" s="547"/>
      <c r="N377" s="547"/>
      <c r="O377" s="438" t="s">
        <v>500</v>
      </c>
      <c r="V377" s="276"/>
      <c r="W377" s="276"/>
      <c r="X377" s="276"/>
      <c r="Y377" s="276"/>
      <c r="Z377" s="281" t="s">
        <v>174</v>
      </c>
      <c r="AA377" s="546"/>
      <c r="AB377" s="546"/>
      <c r="AC377" s="546"/>
      <c r="AD377" s="546"/>
      <c r="AE377" s="547"/>
      <c r="AF377" s="547"/>
      <c r="AG377" s="547"/>
      <c r="AH377" s="438" t="s">
        <v>1561</v>
      </c>
      <c r="AO377" s="9"/>
      <c r="AP377" s="9"/>
      <c r="AQ377" s="9"/>
      <c r="AR377" s="9"/>
      <c r="AS377" s="281" t="s">
        <v>771</v>
      </c>
      <c r="AT377" s="546"/>
      <c r="AU377" s="546"/>
      <c r="AV377" s="546"/>
      <c r="AW377" s="546"/>
      <c r="AX377" s="547"/>
      <c r="AY377" s="547"/>
      <c r="AZ377" s="547"/>
      <c r="BA377" s="438" t="s">
        <v>1562</v>
      </c>
      <c r="CE377" s="3">
        <v>1</v>
      </c>
    </row>
    <row r="378" spans="3:83">
      <c r="C378" s="9"/>
      <c r="D378" s="9"/>
      <c r="E378" s="9"/>
      <c r="G378" s="548" t="s">
        <v>80</v>
      </c>
      <c r="H378" s="1809" t="s">
        <v>82</v>
      </c>
      <c r="I378" s="1795" t="s">
        <v>87</v>
      </c>
      <c r="J378" s="1797" t="s">
        <v>83</v>
      </c>
      <c r="K378" s="1799" t="s">
        <v>504</v>
      </c>
      <c r="L378" s="1801" t="s">
        <v>505</v>
      </c>
      <c r="M378" s="1815" t="s">
        <v>97</v>
      </c>
      <c r="N378" s="1816"/>
      <c r="O378" s="1817"/>
      <c r="V378" s="276"/>
      <c r="W378" s="276"/>
      <c r="X378" s="276"/>
      <c r="Y378" s="276"/>
      <c r="Z378" s="548" t="s">
        <v>80</v>
      </c>
      <c r="AA378" s="1809" t="s">
        <v>237</v>
      </c>
      <c r="AB378" s="1795" t="s">
        <v>1563</v>
      </c>
      <c r="AC378" s="1797" t="s">
        <v>1564</v>
      </c>
      <c r="AD378" s="1799" t="s">
        <v>1565</v>
      </c>
      <c r="AE378" s="1801" t="s">
        <v>1566</v>
      </c>
      <c r="AF378" s="1803" t="s">
        <v>885</v>
      </c>
      <c r="AG378" s="1804"/>
      <c r="AH378" s="1805"/>
      <c r="AO378" s="9"/>
      <c r="AP378" s="9"/>
      <c r="AQ378" s="9"/>
      <c r="AR378" s="9"/>
      <c r="AS378" s="548" t="s">
        <v>80</v>
      </c>
      <c r="AT378" s="1809" t="s">
        <v>238</v>
      </c>
      <c r="AU378" s="1795" t="s">
        <v>1567</v>
      </c>
      <c r="AV378" s="1797" t="s">
        <v>83</v>
      </c>
      <c r="AW378" s="1799" t="s">
        <v>1568</v>
      </c>
      <c r="AX378" s="1801" t="s">
        <v>1569</v>
      </c>
      <c r="AY378" s="1815" t="s">
        <v>887</v>
      </c>
      <c r="AZ378" s="1816"/>
      <c r="BA378" s="1817"/>
      <c r="CE378" s="3">
        <v>1</v>
      </c>
    </row>
    <row r="379" spans="3:83">
      <c r="C379" s="9"/>
      <c r="D379" s="9"/>
      <c r="E379" s="9"/>
      <c r="G379" s="99" t="s">
        <v>86</v>
      </c>
      <c r="H379" s="1741"/>
      <c r="I379" s="1796"/>
      <c r="J379" s="1798"/>
      <c r="K379" s="1800"/>
      <c r="L379" s="1802"/>
      <c r="M379" s="1815"/>
      <c r="N379" s="1816"/>
      <c r="O379" s="1817"/>
      <c r="V379" s="276"/>
      <c r="W379" s="276"/>
      <c r="X379" s="276"/>
      <c r="Y379" s="276"/>
      <c r="Z379" s="99" t="s">
        <v>253</v>
      </c>
      <c r="AA379" s="1741"/>
      <c r="AB379" s="1796"/>
      <c r="AC379" s="1798"/>
      <c r="AD379" s="1800"/>
      <c r="AE379" s="1802"/>
      <c r="AF379" s="1806"/>
      <c r="AG379" s="1807"/>
      <c r="AH379" s="1808"/>
      <c r="AO379" s="9"/>
      <c r="AP379" s="9"/>
      <c r="AQ379" s="9"/>
      <c r="AR379" s="9"/>
      <c r="AS379" s="99" t="s">
        <v>258</v>
      </c>
      <c r="AT379" s="1741"/>
      <c r="AU379" s="1796"/>
      <c r="AV379" s="1798"/>
      <c r="AW379" s="1800"/>
      <c r="AX379" s="1802"/>
      <c r="AY379" s="1815"/>
      <c r="AZ379" s="1816"/>
      <c r="BA379" s="1817"/>
      <c r="CE379" s="3">
        <v>1</v>
      </c>
    </row>
    <row r="380" spans="3:83" ht="15.75">
      <c r="C380" s="9"/>
      <c r="D380" s="9"/>
      <c r="E380" s="9"/>
      <c r="G380" s="549"/>
      <c r="H380" s="108">
        <v>350</v>
      </c>
      <c r="I380" s="550">
        <f>IFERROR(INDEX(G386:M386,MATCH(J380,G385:M385,0)) * H380 * IF(ISBLANK(G380), 1, G380), 0)</f>
        <v>0.35000000000000003</v>
      </c>
      <c r="J380" s="121" t="s">
        <v>102</v>
      </c>
      <c r="K380" s="551">
        <v>16</v>
      </c>
      <c r="L380" s="552">
        <f>((I380-(I380*K380%)))</f>
        <v>0.29400000000000004</v>
      </c>
      <c r="M380" s="553" t="s">
        <v>512</v>
      </c>
      <c r="N380" s="553"/>
      <c r="O380" s="554"/>
      <c r="V380" s="276"/>
      <c r="W380" s="276"/>
      <c r="X380" s="276"/>
      <c r="Y380" s="276"/>
      <c r="Z380" s="549"/>
      <c r="AA380" s="108">
        <v>350</v>
      </c>
      <c r="AB380" s="550">
        <f>IFERROR(INDEX(Z386:AF386,MATCH(AC380,Z385:AF385,0)) * AA380 * IF(ISBLANK(Z380), 1, Z380), 0)</f>
        <v>0.35000000000000003</v>
      </c>
      <c r="AC380" s="121" t="s">
        <v>102</v>
      </c>
      <c r="AD380" s="551">
        <v>16</v>
      </c>
      <c r="AE380" s="552">
        <f>((AB380-(AB380*AD380%)))</f>
        <v>0.29400000000000004</v>
      </c>
      <c r="AF380" s="553" t="s">
        <v>1570</v>
      </c>
      <c r="AG380" s="553"/>
      <c r="AH380" s="554"/>
      <c r="AO380" s="9"/>
      <c r="AP380" s="9"/>
      <c r="AQ380" s="9"/>
      <c r="AR380" s="9"/>
      <c r="AS380" s="549"/>
      <c r="AT380" s="108">
        <v>350</v>
      </c>
      <c r="AU380" s="550">
        <f>IFERROR(INDEX(AS386:AY386,MATCH(AV380,AS385:AY385,0)) * AT380 * IF(ISBLANK(AS380), 1, AS380), 0)</f>
        <v>0.35000000000000003</v>
      </c>
      <c r="AV380" s="121" t="s">
        <v>102</v>
      </c>
      <c r="AW380" s="551">
        <v>16</v>
      </c>
      <c r="AX380" s="552">
        <f>((AU380-(AU380*AW380%)))</f>
        <v>0.29400000000000004</v>
      </c>
      <c r="AY380" s="553" t="s">
        <v>1571</v>
      </c>
      <c r="AZ380" s="553"/>
      <c r="BA380" s="554"/>
      <c r="CE380" s="3">
        <v>1</v>
      </c>
    </row>
    <row r="381" spans="3:83" ht="15.75">
      <c r="C381" s="9"/>
      <c r="D381" s="9"/>
      <c r="E381" s="9"/>
      <c r="G381" s="555"/>
      <c r="H381" s="556">
        <v>1.2</v>
      </c>
      <c r="I381" s="550">
        <f>IFERROR(INDEX(G386:M386,MATCH(J381,G385:M385,0)) * H381 * IF(ISBLANK(G381), 1, G381), 0)</f>
        <v>1.2</v>
      </c>
      <c r="J381" s="557" t="s">
        <v>147</v>
      </c>
      <c r="K381" s="558">
        <v>22</v>
      </c>
      <c r="L381" s="552">
        <f>((I381-(I381*K381%)))</f>
        <v>0.93599999999999994</v>
      </c>
      <c r="M381" s="559" t="s">
        <v>516</v>
      </c>
      <c r="N381" s="559"/>
      <c r="O381" s="560"/>
      <c r="V381" s="276"/>
      <c r="W381" s="276"/>
      <c r="X381" s="276"/>
      <c r="Y381" s="276"/>
      <c r="Z381" s="555"/>
      <c r="AA381" s="556">
        <v>1.2</v>
      </c>
      <c r="AB381" s="550">
        <f>IFERROR(INDEX(Z386:AF386,MATCH(AC381,Z385:AF385,0)) * AA381 * IF(ISBLANK(Z381), 1, Z381), 0)</f>
        <v>1.2</v>
      </c>
      <c r="AC381" s="557" t="s">
        <v>147</v>
      </c>
      <c r="AD381" s="558">
        <v>22</v>
      </c>
      <c r="AE381" s="552">
        <f>((AB381-(AB381*AD381%)))</f>
        <v>0.93599999999999994</v>
      </c>
      <c r="AF381" s="559" t="s">
        <v>917</v>
      </c>
      <c r="AG381" s="559"/>
      <c r="AH381" s="560"/>
      <c r="AO381" s="9"/>
      <c r="AP381" s="9"/>
      <c r="AQ381" s="9"/>
      <c r="AR381" s="9"/>
      <c r="AS381" s="555"/>
      <c r="AT381" s="556">
        <v>1.2</v>
      </c>
      <c r="AU381" s="550">
        <f>IFERROR(INDEX(AS386:AY386,MATCH(AV381,AS385:AY385,0)) * AT381 * IF(ISBLANK(AS381), 1, AS381), 0)</f>
        <v>1.2</v>
      </c>
      <c r="AV381" s="557" t="s">
        <v>147</v>
      </c>
      <c r="AW381" s="558">
        <v>22</v>
      </c>
      <c r="AX381" s="552">
        <f>((AU381-(AU381*AW381%)))</f>
        <v>0.93599999999999994</v>
      </c>
      <c r="AY381" s="559" t="s">
        <v>1572</v>
      </c>
      <c r="AZ381" s="559"/>
      <c r="BA381" s="560"/>
      <c r="CE381" s="3">
        <v>1</v>
      </c>
    </row>
    <row r="382" spans="3:83" ht="15.75">
      <c r="C382" s="9"/>
      <c r="D382" s="9"/>
      <c r="E382" s="9"/>
      <c r="G382" s="555">
        <v>2</v>
      </c>
      <c r="H382" s="108">
        <v>50</v>
      </c>
      <c r="I382" s="550">
        <f>IFERROR(INDEX(G386:M386,MATCH(J382,G385:M385,0)) * H382 * IF(ISBLANK(G382), 1, G382), 0)</f>
        <v>0.1</v>
      </c>
      <c r="J382" s="121" t="s">
        <v>102</v>
      </c>
      <c r="K382" s="558"/>
      <c r="L382" s="552">
        <f>((I382-(I382*K382%)))</f>
        <v>0.1</v>
      </c>
      <c r="M382" s="562" t="s">
        <v>513</v>
      </c>
      <c r="N382" s="562"/>
      <c r="O382" s="563"/>
      <c r="V382" s="276"/>
      <c r="W382" s="276"/>
      <c r="X382" s="276"/>
      <c r="Y382" s="276"/>
      <c r="Z382" s="555">
        <v>2</v>
      </c>
      <c r="AA382" s="108">
        <v>50</v>
      </c>
      <c r="AB382" s="550">
        <f>IFERROR(INDEX(Z386:AF386,MATCH(AC382,Z385:AF385,0)) * AA382 * IF(ISBLANK(Z382), 1, Z382), 0)</f>
        <v>0.1</v>
      </c>
      <c r="AC382" s="121" t="s">
        <v>102</v>
      </c>
      <c r="AD382" s="558"/>
      <c r="AE382" s="552">
        <f>((AB382-(AB382*AD382%)))</f>
        <v>0.1</v>
      </c>
      <c r="AF382" s="562" t="s">
        <v>514</v>
      </c>
      <c r="AG382" s="562"/>
      <c r="AH382" s="563"/>
      <c r="AO382" s="9"/>
      <c r="AP382" s="9"/>
      <c r="AQ382" s="9"/>
      <c r="AR382" s="9"/>
      <c r="AS382" s="555">
        <v>2</v>
      </c>
      <c r="AT382" s="108">
        <v>50</v>
      </c>
      <c r="AU382" s="550">
        <f>IFERROR(INDEX(AS386:AY386,MATCH(AV382,AS385:AY385,0)) * AT382 * IF(ISBLANK(AS382), 1, AS382), 0)</f>
        <v>0.1</v>
      </c>
      <c r="AV382" s="121" t="s">
        <v>102</v>
      </c>
      <c r="AW382" s="558"/>
      <c r="AX382" s="552">
        <f>((AU382-(AU382*AW382%)))</f>
        <v>0.1</v>
      </c>
      <c r="AY382" s="562" t="s">
        <v>515</v>
      </c>
      <c r="AZ382" s="562"/>
      <c r="BA382" s="563"/>
      <c r="CE382" s="3">
        <v>1</v>
      </c>
    </row>
    <row r="383" spans="3:83" ht="15.75">
      <c r="C383" s="9"/>
      <c r="D383" s="9"/>
      <c r="E383" s="9"/>
      <c r="G383" s="555"/>
      <c r="H383" s="108">
        <v>1</v>
      </c>
      <c r="I383" s="550">
        <f>IFERROR(INDEX(G386:M386,MATCH(J383,G385:M385,0)) * H383 * IF(ISBLANK(G383), 1, G383), 0)</f>
        <v>0.5</v>
      </c>
      <c r="J383" s="126" t="s">
        <v>106</v>
      </c>
      <c r="K383" s="558"/>
      <c r="L383" s="552">
        <f>((I383-(I383*K383%)))</f>
        <v>0.5</v>
      </c>
      <c r="M383" s="559" t="s">
        <v>526</v>
      </c>
      <c r="N383" s="559"/>
      <c r="O383" s="560"/>
      <c r="V383" s="276"/>
      <c r="W383" s="276"/>
      <c r="X383" s="276"/>
      <c r="Y383" s="276"/>
      <c r="Z383" s="555"/>
      <c r="AA383" s="108">
        <v>1</v>
      </c>
      <c r="AB383" s="550">
        <f>IFERROR(INDEX(Z386:AF386,MATCH(AC383,Z385:AF385,0)) * AA383 * IF(ISBLANK(Z383), 1, Z383), 0)</f>
        <v>0.5</v>
      </c>
      <c r="AC383" s="126" t="s">
        <v>1402</v>
      </c>
      <c r="AD383" s="558"/>
      <c r="AE383" s="552">
        <f>((AB383-(AB383*AD383%)))</f>
        <v>0.5</v>
      </c>
      <c r="AF383" s="559" t="s">
        <v>1573</v>
      </c>
      <c r="AG383" s="559"/>
      <c r="AH383" s="560"/>
      <c r="AO383" s="9"/>
      <c r="AP383" s="9"/>
      <c r="AQ383" s="9"/>
      <c r="AR383" s="9"/>
      <c r="AS383" s="555"/>
      <c r="AT383" s="108">
        <v>1</v>
      </c>
      <c r="AU383" s="550">
        <f>IFERROR(INDEX(AS386:AY386,MATCH(AV383,AS385:AY385,0)) * AT383 * IF(ISBLANK(AS383), 1, AS383), 0)</f>
        <v>0</v>
      </c>
      <c r="AV383" s="126" t="s">
        <v>106</v>
      </c>
      <c r="AW383" s="558"/>
      <c r="AX383" s="552">
        <f>((AU383-(AU383*AW383%)))</f>
        <v>0</v>
      </c>
      <c r="AY383" s="559" t="s">
        <v>1574</v>
      </c>
      <c r="AZ383" s="559"/>
      <c r="BA383" s="560"/>
      <c r="CE383" s="3">
        <v>1</v>
      </c>
    </row>
    <row r="384" spans="3:83" ht="15.75">
      <c r="C384" s="9"/>
      <c r="D384" s="9"/>
      <c r="E384" s="9"/>
      <c r="G384" s="567" t="s">
        <v>530</v>
      </c>
      <c r="H384" s="240"/>
      <c r="I384" s="240"/>
      <c r="J384" s="240"/>
      <c r="K384" s="240"/>
      <c r="L384" s="240"/>
      <c r="M384" s="568" t="s">
        <v>531</v>
      </c>
      <c r="N384" s="569"/>
      <c r="O384" s="570"/>
      <c r="V384" s="276"/>
      <c r="W384" s="276"/>
      <c r="X384" s="276"/>
      <c r="Y384" s="276"/>
      <c r="Z384" s="567" t="s">
        <v>1575</v>
      </c>
      <c r="AA384" s="240"/>
      <c r="AB384" s="240"/>
      <c r="AC384" s="240"/>
      <c r="AD384" s="240"/>
      <c r="AE384" s="240"/>
      <c r="AF384" s="568" t="s">
        <v>1576</v>
      </c>
      <c r="AG384" s="569"/>
      <c r="AH384" s="570"/>
      <c r="AO384" s="9"/>
      <c r="AP384" s="9"/>
      <c r="AQ384" s="9"/>
      <c r="AR384" s="9"/>
      <c r="AS384" s="567" t="s">
        <v>1577</v>
      </c>
      <c r="AT384" s="240"/>
      <c r="AU384" s="240"/>
      <c r="AV384" s="240"/>
      <c r="AW384" s="240"/>
      <c r="AX384" s="240"/>
      <c r="AY384" s="568" t="s">
        <v>1578</v>
      </c>
      <c r="AZ384" s="569"/>
      <c r="BA384" s="570"/>
      <c r="CE384" s="3">
        <v>1</v>
      </c>
    </row>
    <row r="385" spans="3:83" ht="15.75">
      <c r="C385" s="9"/>
      <c r="D385" s="9"/>
      <c r="E385" s="9"/>
      <c r="G385" s="557" t="s">
        <v>147</v>
      </c>
      <c r="H385" s="121" t="s">
        <v>102</v>
      </c>
      <c r="I385" s="571"/>
      <c r="J385" s="126" t="s">
        <v>106</v>
      </c>
      <c r="K385" s="126" t="s">
        <v>373</v>
      </c>
      <c r="L385" s="121" t="s">
        <v>0</v>
      </c>
      <c r="M385" s="121" t="s">
        <v>151</v>
      </c>
      <c r="N385" s="569"/>
      <c r="O385" s="570"/>
      <c r="V385" s="276"/>
      <c r="W385" s="276"/>
      <c r="X385" s="276"/>
      <c r="Y385" s="276"/>
      <c r="Z385" s="557" t="s">
        <v>147</v>
      </c>
      <c r="AA385" s="121" t="s">
        <v>102</v>
      </c>
      <c r="AB385" s="571"/>
      <c r="AC385" s="126" t="s">
        <v>1402</v>
      </c>
      <c r="AD385" s="126" t="s">
        <v>1426</v>
      </c>
      <c r="AE385" s="121" t="s">
        <v>0</v>
      </c>
      <c r="AF385" s="121" t="s">
        <v>151</v>
      </c>
      <c r="AG385" s="569"/>
      <c r="AH385" s="570"/>
      <c r="AO385" s="9"/>
      <c r="AP385" s="9"/>
      <c r="AQ385" s="9"/>
      <c r="AR385" s="9"/>
      <c r="AS385" s="557" t="s">
        <v>147</v>
      </c>
      <c r="AT385" s="121" t="s">
        <v>102</v>
      </c>
      <c r="AU385" s="571"/>
      <c r="AV385" s="126" t="s">
        <v>1383</v>
      </c>
      <c r="AW385" s="126" t="s">
        <v>1427</v>
      </c>
      <c r="AX385" s="121" t="s">
        <v>0</v>
      </c>
      <c r="AY385" s="121" t="s">
        <v>151</v>
      </c>
      <c r="AZ385" s="569"/>
      <c r="BA385" s="570"/>
      <c r="CE385" s="3">
        <v>1</v>
      </c>
    </row>
    <row r="386" spans="3:83" ht="15.75">
      <c r="C386" s="9"/>
      <c r="D386" s="9"/>
      <c r="E386" s="9"/>
      <c r="G386" s="572">
        <v>1</v>
      </c>
      <c r="H386" s="572">
        <v>1E-3</v>
      </c>
      <c r="I386" s="571"/>
      <c r="J386" s="573">
        <v>0.5</v>
      </c>
      <c r="K386" s="572">
        <v>0.25</v>
      </c>
      <c r="L386" s="574">
        <v>1</v>
      </c>
      <c r="M386" s="572">
        <v>0.01</v>
      </c>
      <c r="N386" s="569"/>
      <c r="O386" s="570"/>
      <c r="V386" s="276"/>
      <c r="W386" s="276"/>
      <c r="X386" s="276"/>
      <c r="Y386" s="276"/>
      <c r="Z386" s="572">
        <v>1</v>
      </c>
      <c r="AA386" s="572">
        <v>1E-3</v>
      </c>
      <c r="AB386" s="571"/>
      <c r="AC386" s="573">
        <v>0.5</v>
      </c>
      <c r="AD386" s="572">
        <v>0.25</v>
      </c>
      <c r="AE386" s="574">
        <v>1</v>
      </c>
      <c r="AF386" s="572">
        <v>0.01</v>
      </c>
      <c r="AG386" s="569"/>
      <c r="AH386" s="570"/>
      <c r="AO386" s="9"/>
      <c r="AP386" s="9"/>
      <c r="AQ386" s="9"/>
      <c r="AR386" s="9"/>
      <c r="AS386" s="572">
        <v>1</v>
      </c>
      <c r="AT386" s="572">
        <v>1E-3</v>
      </c>
      <c r="AU386" s="571"/>
      <c r="AV386" s="573">
        <v>0.5</v>
      </c>
      <c r="AW386" s="572">
        <v>0.25</v>
      </c>
      <c r="AX386" s="574">
        <v>1</v>
      </c>
      <c r="AY386" s="572">
        <v>0.01</v>
      </c>
      <c r="AZ386" s="569"/>
      <c r="BA386" s="570"/>
      <c r="CE386" s="3">
        <v>1</v>
      </c>
    </row>
    <row r="387" spans="3:83" ht="15.75">
      <c r="C387" s="9"/>
      <c r="D387" s="9"/>
      <c r="E387" s="9"/>
      <c r="G387" s="316"/>
      <c r="H387" s="240"/>
      <c r="I387" s="240"/>
      <c r="J387" s="240"/>
      <c r="K387" s="240"/>
      <c r="L387" s="240"/>
      <c r="M387" s="240"/>
      <c r="N387" s="569"/>
      <c r="O387" s="570"/>
      <c r="V387" s="276"/>
      <c r="W387" s="276"/>
      <c r="X387" s="276"/>
      <c r="Y387" s="276"/>
      <c r="Z387" s="316"/>
      <c r="AA387" s="240"/>
      <c r="AB387" s="240"/>
      <c r="AC387" s="240"/>
      <c r="AD387" s="240"/>
      <c r="AE387" s="240"/>
      <c r="AF387" s="240"/>
      <c r="AG387" s="569"/>
      <c r="AH387" s="570"/>
      <c r="AO387" s="9"/>
      <c r="AP387" s="9"/>
      <c r="AQ387" s="9"/>
      <c r="AR387" s="9"/>
      <c r="AS387" s="316"/>
      <c r="AT387" s="240"/>
      <c r="AU387" s="240"/>
      <c r="AV387" s="240"/>
      <c r="AW387" s="240"/>
      <c r="AX387" s="240"/>
      <c r="AY387" s="240"/>
      <c r="AZ387" s="569"/>
      <c r="BA387" s="570"/>
      <c r="CE387" s="3">
        <v>1</v>
      </c>
    </row>
    <row r="388" spans="3:83" ht="15.75">
      <c r="C388" s="9"/>
      <c r="D388" s="9"/>
      <c r="E388" s="9"/>
      <c r="G388" s="490" t="s">
        <v>175</v>
      </c>
      <c r="H388" s="200"/>
      <c r="I388" s="200"/>
      <c r="J388" s="200"/>
      <c r="K388" s="200"/>
      <c r="L388" s="200"/>
      <c r="M388" s="491"/>
      <c r="N388" s="491"/>
      <c r="O388" s="492"/>
      <c r="V388" s="276"/>
      <c r="W388" s="276"/>
      <c r="X388" s="276"/>
      <c r="Y388" s="276"/>
      <c r="Z388" s="490" t="s">
        <v>175</v>
      </c>
      <c r="AA388" s="200"/>
      <c r="AB388" s="200"/>
      <c r="AC388" s="200"/>
      <c r="AD388" s="200"/>
      <c r="AE388" s="200"/>
      <c r="AF388" s="491"/>
      <c r="AG388" s="491"/>
      <c r="AH388" s="492"/>
      <c r="AO388" s="9"/>
      <c r="AP388" s="9"/>
      <c r="AQ388" s="9"/>
      <c r="AR388" s="9"/>
      <c r="AS388" s="490" t="s">
        <v>175</v>
      </c>
      <c r="AT388" s="200"/>
      <c r="AU388" s="200"/>
      <c r="AV388" s="200"/>
      <c r="AW388" s="200"/>
      <c r="AX388" s="200"/>
      <c r="AY388" s="491"/>
      <c r="AZ388" s="491"/>
      <c r="BA388" s="492"/>
      <c r="CE388" s="3">
        <v>1</v>
      </c>
    </row>
    <row r="389" spans="3:83">
      <c r="C389" s="9"/>
      <c r="D389" s="9"/>
      <c r="E389" s="9"/>
      <c r="G389" s="579"/>
      <c r="H389" s="580"/>
      <c r="I389" s="581"/>
      <c r="J389" s="581"/>
      <c r="K389" s="581"/>
      <c r="L389" s="581"/>
      <c r="M389" s="581"/>
      <c r="N389" s="581"/>
      <c r="O389" s="582"/>
      <c r="V389" s="276"/>
      <c r="W389" s="276"/>
      <c r="X389" s="276"/>
      <c r="Y389" s="276"/>
      <c r="Z389" s="579"/>
      <c r="AA389" s="580"/>
      <c r="AB389" s="581"/>
      <c r="AC389" s="581"/>
      <c r="AD389" s="581"/>
      <c r="AE389" s="581"/>
      <c r="AF389" s="581"/>
      <c r="AG389" s="581"/>
      <c r="AH389" s="582"/>
      <c r="AO389" s="9"/>
      <c r="AP389" s="9"/>
      <c r="AQ389" s="9"/>
      <c r="AR389" s="9"/>
      <c r="AS389" s="579"/>
      <c r="AT389" s="580"/>
      <c r="AU389" s="581"/>
      <c r="AV389" s="581"/>
      <c r="AW389" s="581"/>
      <c r="AX389" s="581"/>
      <c r="AY389" s="581"/>
      <c r="AZ389" s="581"/>
      <c r="BA389" s="582"/>
      <c r="CE389" s="3">
        <v>1</v>
      </c>
    </row>
    <row r="390" spans="3:83" ht="15.75">
      <c r="C390" s="9"/>
      <c r="D390" s="9"/>
      <c r="E390" s="9"/>
      <c r="G390" s="316"/>
      <c r="H390" s="240"/>
      <c r="I390" s="240"/>
      <c r="J390" s="240"/>
      <c r="K390" s="240"/>
      <c r="L390" s="240"/>
      <c r="M390" s="240"/>
      <c r="N390" s="240"/>
      <c r="O390" s="241"/>
      <c r="V390" s="276"/>
      <c r="W390" s="276"/>
      <c r="X390" s="276"/>
      <c r="Y390" s="276"/>
      <c r="Z390" s="316"/>
      <c r="AA390" s="240"/>
      <c r="AB390" s="240"/>
      <c r="AC390" s="240"/>
      <c r="AD390" s="240"/>
      <c r="AE390" s="240"/>
      <c r="AF390" s="240"/>
      <c r="AG390" s="240"/>
      <c r="AH390" s="241"/>
      <c r="AO390" s="9"/>
      <c r="AP390" s="9"/>
      <c r="AQ390" s="9"/>
      <c r="AR390" s="9"/>
      <c r="AS390" s="316"/>
      <c r="AT390" s="240"/>
      <c r="AU390" s="240"/>
      <c r="AV390" s="240"/>
      <c r="AW390" s="240"/>
      <c r="AX390" s="240"/>
      <c r="AY390" s="240"/>
      <c r="AZ390" s="240"/>
      <c r="BA390" s="241"/>
      <c r="CE390" s="3">
        <v>1</v>
      </c>
    </row>
    <row r="391" spans="3:83">
      <c r="C391" s="9"/>
      <c r="D391" s="9"/>
      <c r="E391" s="9"/>
      <c r="G391" s="426"/>
      <c r="H391" s="588"/>
      <c r="I391" s="588"/>
      <c r="J391" s="588"/>
      <c r="K391" s="588"/>
      <c r="L391" s="588"/>
      <c r="M391" s="428" t="s">
        <v>205</v>
      </c>
      <c r="N391" s="428" t="s">
        <v>205</v>
      </c>
      <c r="O391" s="430" t="s">
        <v>205</v>
      </c>
      <c r="V391" s="276"/>
      <c r="W391" s="276"/>
      <c r="X391" s="276"/>
      <c r="Y391" s="276"/>
      <c r="Z391" s="426"/>
      <c r="AA391" s="588"/>
      <c r="AB391" s="588"/>
      <c r="AC391" s="588"/>
      <c r="AD391" s="588"/>
      <c r="AE391" s="588"/>
      <c r="AF391" s="428" t="s">
        <v>205</v>
      </c>
      <c r="AG391" s="428" t="s">
        <v>205</v>
      </c>
      <c r="AH391" s="430" t="s">
        <v>205</v>
      </c>
      <c r="AO391" s="9"/>
      <c r="AP391" s="9"/>
      <c r="AQ391" s="9"/>
      <c r="AR391" s="9"/>
      <c r="AS391" s="426"/>
      <c r="AT391" s="588"/>
      <c r="AU391" s="588"/>
      <c r="AV391" s="588"/>
      <c r="AW391" s="588"/>
      <c r="AX391" s="588"/>
      <c r="AY391" s="428" t="s">
        <v>205</v>
      </c>
      <c r="AZ391" s="428" t="s">
        <v>205</v>
      </c>
      <c r="BA391" s="430" t="s">
        <v>205</v>
      </c>
      <c r="CE391" s="3">
        <v>1</v>
      </c>
    </row>
    <row r="392" spans="3:83" ht="15.75">
      <c r="C392" s="9"/>
      <c r="D392" s="9"/>
      <c r="E392" s="9"/>
      <c r="G392" s="504"/>
      <c r="H392" s="250"/>
      <c r="I392" s="250" t="s">
        <v>209</v>
      </c>
      <c r="J392" s="251"/>
      <c r="K392" s="252"/>
      <c r="L392" s="252"/>
      <c r="M392" s="252"/>
      <c r="N392" s="252"/>
      <c r="O392" s="253"/>
      <c r="V392" s="276"/>
      <c r="W392" s="276"/>
      <c r="X392" s="276"/>
      <c r="Y392" s="276"/>
      <c r="Z392" s="504"/>
      <c r="AA392" s="250"/>
      <c r="AB392" s="250" t="s">
        <v>209</v>
      </c>
      <c r="AC392" s="251"/>
      <c r="AD392" s="252"/>
      <c r="AE392" s="252"/>
      <c r="AF392" s="252"/>
      <c r="AG392" s="252"/>
      <c r="AH392" s="253"/>
      <c r="AO392" s="9"/>
      <c r="AP392" s="9"/>
      <c r="AQ392" s="9"/>
      <c r="AR392" s="9"/>
      <c r="AS392" s="504"/>
      <c r="AT392" s="250"/>
      <c r="AU392" s="250" t="s">
        <v>954</v>
      </c>
      <c r="AV392" s="251"/>
      <c r="AW392" s="252"/>
      <c r="AX392" s="252"/>
      <c r="AY392" s="252"/>
      <c r="AZ392" s="252"/>
      <c r="BA392" s="253"/>
      <c r="CE392" s="3">
        <v>1</v>
      </c>
    </row>
    <row r="393" spans="3:83" ht="16.5" thickBot="1">
      <c r="C393" s="9"/>
      <c r="D393" s="9"/>
      <c r="E393" s="9"/>
      <c r="G393" s="320"/>
      <c r="H393" s="321"/>
      <c r="I393" s="322"/>
      <c r="J393" s="323"/>
      <c r="K393" s="322"/>
      <c r="L393" s="322"/>
      <c r="M393" s="322"/>
      <c r="N393" s="322"/>
      <c r="O393" s="324"/>
      <c r="V393" s="276"/>
      <c r="W393" s="276"/>
      <c r="X393" s="276"/>
      <c r="Y393" s="276"/>
      <c r="Z393" s="320"/>
      <c r="AA393" s="321"/>
      <c r="AB393" s="322"/>
      <c r="AC393" s="323"/>
      <c r="AD393" s="322"/>
      <c r="AE393" s="322"/>
      <c r="AF393" s="322"/>
      <c r="AG393" s="322"/>
      <c r="AH393" s="324"/>
      <c r="AO393" s="9"/>
      <c r="AP393" s="9"/>
      <c r="AQ393" s="9"/>
      <c r="AR393" s="9"/>
      <c r="AS393" s="320"/>
      <c r="AT393" s="321"/>
      <c r="AU393" s="322"/>
      <c r="AV393" s="323"/>
      <c r="AW393" s="322"/>
      <c r="AX393" s="322"/>
      <c r="AY393" s="322"/>
      <c r="AZ393" s="322"/>
      <c r="BA393" s="324"/>
      <c r="CE393" s="3">
        <v>1</v>
      </c>
    </row>
    <row r="394" spans="3:83">
      <c r="C394" s="9"/>
      <c r="D394" s="9"/>
      <c r="E394" s="9"/>
      <c r="G394"/>
      <c r="H394"/>
      <c r="I394"/>
      <c r="J394"/>
      <c r="K394"/>
      <c r="L394"/>
      <c r="M394"/>
      <c r="N394"/>
      <c r="O394"/>
      <c r="V394" s="276"/>
      <c r="W394" s="276"/>
      <c r="X394" s="276"/>
      <c r="Y394" s="276"/>
      <c r="AO394" s="9"/>
      <c r="AP394" s="9"/>
      <c r="AQ394" s="9"/>
      <c r="AR394" s="9"/>
      <c r="CE394" s="3">
        <v>1</v>
      </c>
    </row>
    <row r="395" spans="3:83">
      <c r="C395" s="9"/>
      <c r="D395" s="9"/>
      <c r="E395" s="9"/>
      <c r="G395" s="9"/>
      <c r="H395" s="9"/>
      <c r="I395" s="9"/>
      <c r="J395" s="9"/>
      <c r="K395" s="9"/>
      <c r="L395" s="9"/>
      <c r="M395" s="9"/>
      <c r="N395" s="9"/>
      <c r="O395" s="9"/>
      <c r="V395" s="276"/>
      <c r="W395" s="276"/>
      <c r="X395" s="276"/>
      <c r="Y395" s="276"/>
      <c r="Z395" s="9"/>
      <c r="AA395" s="9"/>
      <c r="AB395" s="9"/>
      <c r="AC395" s="9"/>
      <c r="AD395" s="9"/>
      <c r="AE395" s="9"/>
      <c r="AF395" s="9"/>
      <c r="AG395" s="9"/>
      <c r="AH395" s="9"/>
      <c r="AO395" s="9"/>
      <c r="AP395" s="9"/>
      <c r="AQ395" s="9"/>
      <c r="AR395" s="9"/>
      <c r="AS395" s="9"/>
      <c r="AT395" s="9"/>
      <c r="AU395" s="9"/>
      <c r="AV395" s="9"/>
      <c r="AW395" s="9"/>
      <c r="AX395" s="9"/>
      <c r="AY395" s="9"/>
      <c r="AZ395" s="9"/>
      <c r="BA395" s="9"/>
      <c r="CE395" s="3">
        <v>1</v>
      </c>
    </row>
    <row r="396" spans="3:83" ht="15.75">
      <c r="C396" s="9"/>
      <c r="D396" s="9"/>
      <c r="E396" s="9"/>
      <c r="G396" s="281" t="s">
        <v>174</v>
      </c>
      <c r="H396" s="282"/>
      <c r="I396" s="282"/>
      <c r="J396" s="282"/>
      <c r="K396" s="282"/>
      <c r="L396" s="283"/>
      <c r="M396" s="283"/>
      <c r="N396" s="283"/>
      <c r="O396" s="285" t="s">
        <v>229</v>
      </c>
      <c r="V396" s="276"/>
      <c r="W396" s="276"/>
      <c r="X396" s="276"/>
      <c r="Y396" s="276"/>
      <c r="Z396" s="281" t="s">
        <v>174</v>
      </c>
      <c r="AA396" s="282"/>
      <c r="AB396" s="282"/>
      <c r="AC396" s="282"/>
      <c r="AD396" s="282"/>
      <c r="AE396" s="283"/>
      <c r="AF396" s="283"/>
      <c r="AG396" s="283"/>
      <c r="AH396" s="285" t="s">
        <v>1523</v>
      </c>
      <c r="AO396" s="9"/>
      <c r="AP396" s="9"/>
      <c r="AQ396" s="9"/>
      <c r="AR396" s="9"/>
      <c r="AS396" s="281" t="s">
        <v>771</v>
      </c>
      <c r="AT396" s="282"/>
      <c r="AU396" s="282"/>
      <c r="AV396" s="282"/>
      <c r="AW396" s="282"/>
      <c r="AX396" s="283"/>
      <c r="AY396" s="283"/>
      <c r="AZ396" s="283"/>
      <c r="BA396" s="285" t="s">
        <v>772</v>
      </c>
      <c r="CE396" s="3">
        <v>1</v>
      </c>
    </row>
    <row r="397" spans="3:83" ht="15.75">
      <c r="C397" s="9"/>
      <c r="D397" s="9"/>
      <c r="E397" s="9"/>
      <c r="G397" s="591" t="s">
        <v>542</v>
      </c>
      <c r="H397" s="592" t="s">
        <v>432</v>
      </c>
      <c r="I397" s="592"/>
      <c r="J397" s="593" t="s">
        <v>543</v>
      </c>
      <c r="K397" s="593" t="s">
        <v>544</v>
      </c>
      <c r="L397" s="588"/>
      <c r="M397" s="593" t="s">
        <v>545</v>
      </c>
      <c r="N397" s="594"/>
      <c r="O397" s="595"/>
      <c r="V397" s="276"/>
      <c r="W397" s="276"/>
      <c r="X397" s="276"/>
      <c r="Y397" s="276"/>
      <c r="Z397" s="591" t="s">
        <v>1579</v>
      </c>
      <c r="AA397" s="592" t="s">
        <v>1525</v>
      </c>
      <c r="AB397" s="592"/>
      <c r="AC397" s="593" t="s">
        <v>543</v>
      </c>
      <c r="AD397" s="593" t="s">
        <v>544</v>
      </c>
      <c r="AE397" s="588"/>
      <c r="AF397" s="593" t="s">
        <v>1580</v>
      </c>
      <c r="AG397" s="594"/>
      <c r="AH397" s="595"/>
      <c r="AO397" s="9"/>
      <c r="AP397" s="9"/>
      <c r="AQ397" s="9"/>
      <c r="AR397" s="9"/>
      <c r="AS397" s="591" t="s">
        <v>1581</v>
      </c>
      <c r="AT397" s="592" t="s">
        <v>1530</v>
      </c>
      <c r="AU397" s="592"/>
      <c r="AV397" s="593" t="s">
        <v>543</v>
      </c>
      <c r="AW397" s="593" t="s">
        <v>1582</v>
      </c>
      <c r="AX397" s="588"/>
      <c r="AY397" s="593" t="s">
        <v>545</v>
      </c>
      <c r="AZ397" s="594"/>
      <c r="BA397" s="595"/>
      <c r="CE397" s="3">
        <v>1</v>
      </c>
    </row>
    <row r="398" spans="3:83" ht="15.75">
      <c r="C398" s="9"/>
      <c r="D398" s="9"/>
      <c r="E398" s="9"/>
      <c r="G398" s="596" t="s">
        <v>549</v>
      </c>
      <c r="H398" s="597">
        <v>4.1666666666666699E-2</v>
      </c>
      <c r="I398" s="598"/>
      <c r="J398" s="598">
        <v>220</v>
      </c>
      <c r="K398" s="599" t="s">
        <v>550</v>
      </c>
      <c r="L398" s="588"/>
      <c r="M398" s="600"/>
      <c r="N398" s="600"/>
      <c r="O398" s="601"/>
      <c r="V398" s="276"/>
      <c r="W398" s="276"/>
      <c r="X398" s="276"/>
      <c r="Y398" s="276"/>
      <c r="Z398" s="596" t="s">
        <v>1583</v>
      </c>
      <c r="AA398" s="597">
        <v>4.1666666666666699E-2</v>
      </c>
      <c r="AB398" s="598"/>
      <c r="AC398" s="598">
        <v>220</v>
      </c>
      <c r="AD398" s="599" t="s">
        <v>1584</v>
      </c>
      <c r="AE398" s="588"/>
      <c r="AF398" s="600"/>
      <c r="AG398" s="600"/>
      <c r="AH398" s="601"/>
      <c r="AO398" s="9"/>
      <c r="AP398" s="9"/>
      <c r="AQ398" s="9"/>
      <c r="AR398" s="9"/>
      <c r="AS398" s="1122" t="s">
        <v>1585</v>
      </c>
      <c r="AT398" s="597">
        <v>4.1666666666666699E-2</v>
      </c>
      <c r="AU398" s="598"/>
      <c r="AV398" s="598">
        <v>220</v>
      </c>
      <c r="AW398" s="599" t="s">
        <v>1586</v>
      </c>
      <c r="AX398" s="588"/>
      <c r="AY398" s="600"/>
      <c r="AZ398" s="600"/>
      <c r="BA398" s="601"/>
      <c r="CE398" s="3">
        <v>1</v>
      </c>
    </row>
    <row r="399" spans="3:83" ht="15.75">
      <c r="C399" s="9"/>
      <c r="D399" s="9"/>
      <c r="E399" s="9"/>
      <c r="G399" s="602" t="s">
        <v>542</v>
      </c>
      <c r="H399" s="603"/>
      <c r="I399" s="603"/>
      <c r="J399" s="603" t="s">
        <v>551</v>
      </c>
      <c r="K399" s="604" t="s">
        <v>552</v>
      </c>
      <c r="L399" s="604"/>
      <c r="M399" s="600"/>
      <c r="N399" s="600"/>
      <c r="O399" s="601"/>
      <c r="V399" s="276"/>
      <c r="W399" s="276"/>
      <c r="X399" s="276"/>
      <c r="Y399" s="276"/>
      <c r="Z399" s="591" t="s">
        <v>1579</v>
      </c>
      <c r="AA399" s="603"/>
      <c r="AB399" s="603"/>
      <c r="AC399" s="603" t="s">
        <v>1587</v>
      </c>
      <c r="AD399" s="604" t="s">
        <v>1588</v>
      </c>
      <c r="AE399" s="604"/>
      <c r="AF399" s="600"/>
      <c r="AG399" s="600"/>
      <c r="AH399" s="601"/>
      <c r="AO399" s="9"/>
      <c r="AP399" s="9"/>
      <c r="AQ399" s="9"/>
      <c r="AR399" s="9"/>
      <c r="AS399" s="591" t="s">
        <v>1581</v>
      </c>
      <c r="AT399" s="603"/>
      <c r="AU399" s="603"/>
      <c r="AV399" s="603" t="s">
        <v>1589</v>
      </c>
      <c r="AW399" s="604" t="s">
        <v>1590</v>
      </c>
      <c r="AX399" s="604"/>
      <c r="AY399" s="600"/>
      <c r="AZ399" s="600"/>
      <c r="BA399" s="601"/>
      <c r="CE399" s="3">
        <v>1</v>
      </c>
    </row>
    <row r="400" spans="3:83" ht="15.75">
      <c r="C400" s="9"/>
      <c r="D400" s="9"/>
      <c r="E400" s="9"/>
      <c r="G400" s="606" t="s">
        <v>559</v>
      </c>
      <c r="H400" s="607"/>
      <c r="I400" s="608"/>
      <c r="J400" s="608">
        <v>250</v>
      </c>
      <c r="K400" s="609" t="s">
        <v>560</v>
      </c>
      <c r="L400" s="609"/>
      <c r="M400" s="600"/>
      <c r="N400" s="600"/>
      <c r="O400" s="601"/>
      <c r="V400" s="276"/>
      <c r="W400" s="276"/>
      <c r="X400" s="276"/>
      <c r="Y400" s="276"/>
      <c r="Z400" s="596" t="s">
        <v>1591</v>
      </c>
      <c r="AA400" s="607"/>
      <c r="AB400" s="608"/>
      <c r="AC400" s="608">
        <v>250</v>
      </c>
      <c r="AD400" s="609" t="s">
        <v>1592</v>
      </c>
      <c r="AE400" s="609"/>
      <c r="AF400" s="600"/>
      <c r="AG400" s="600"/>
      <c r="AH400" s="601"/>
      <c r="AO400" s="9"/>
      <c r="AP400" s="9"/>
      <c r="AQ400" s="9"/>
      <c r="AR400" s="9"/>
      <c r="AS400" s="606" t="s">
        <v>1593</v>
      </c>
      <c r="AT400" s="607"/>
      <c r="AU400" s="608"/>
      <c r="AV400" s="608">
        <v>250</v>
      </c>
      <c r="AW400" s="609" t="s">
        <v>1594</v>
      </c>
      <c r="AX400" s="609"/>
      <c r="AY400" s="600"/>
      <c r="AZ400" s="600"/>
      <c r="BA400" s="601"/>
      <c r="CE400" s="3">
        <v>1</v>
      </c>
    </row>
    <row r="401" spans="3:83" ht="15.75">
      <c r="C401" s="9"/>
      <c r="D401" s="9"/>
      <c r="E401" s="9"/>
      <c r="G401" s="602" t="s">
        <v>542</v>
      </c>
      <c r="H401" s="603"/>
      <c r="I401" s="603"/>
      <c r="J401" s="603" t="s">
        <v>551</v>
      </c>
      <c r="K401" s="604" t="s">
        <v>552</v>
      </c>
      <c r="L401" s="604"/>
      <c r="M401" s="600"/>
      <c r="N401" s="600"/>
      <c r="O401" s="601"/>
      <c r="V401" s="276"/>
      <c r="W401" s="276"/>
      <c r="X401" s="276"/>
      <c r="Y401" s="276"/>
      <c r="Z401" s="591" t="s">
        <v>1579</v>
      </c>
      <c r="AA401" s="603"/>
      <c r="AB401" s="603"/>
      <c r="AC401" s="603" t="s">
        <v>1587</v>
      </c>
      <c r="AD401" s="604" t="s">
        <v>1588</v>
      </c>
      <c r="AE401" s="604"/>
      <c r="AF401" s="600"/>
      <c r="AG401" s="600"/>
      <c r="AH401" s="601"/>
      <c r="AO401" s="9"/>
      <c r="AP401" s="9"/>
      <c r="AQ401" s="9"/>
      <c r="AR401" s="9"/>
      <c r="AS401" s="591" t="s">
        <v>1581</v>
      </c>
      <c r="AT401" s="603"/>
      <c r="AU401" s="603"/>
      <c r="AV401" s="603" t="s">
        <v>1589</v>
      </c>
      <c r="AW401" s="604" t="s">
        <v>1590</v>
      </c>
      <c r="AX401" s="604"/>
      <c r="AY401" s="600"/>
      <c r="AZ401" s="600"/>
      <c r="BA401" s="601"/>
      <c r="CE401" s="3">
        <v>1</v>
      </c>
    </row>
    <row r="402" spans="3:83" ht="15.75">
      <c r="C402" s="9"/>
      <c r="D402" s="9"/>
      <c r="E402" s="9"/>
      <c r="G402" s="606" t="s">
        <v>559</v>
      </c>
      <c r="H402" s="607">
        <v>4.8611111111111112E-3</v>
      </c>
      <c r="I402" s="608"/>
      <c r="J402" s="608">
        <v>250</v>
      </c>
      <c r="K402" s="609" t="s">
        <v>566</v>
      </c>
      <c r="L402" s="609"/>
      <c r="M402" s="600"/>
      <c r="N402" s="600"/>
      <c r="O402" s="601"/>
      <c r="V402" s="276"/>
      <c r="W402" s="276"/>
      <c r="X402" s="276"/>
      <c r="Y402" s="276"/>
      <c r="Z402" s="596" t="s">
        <v>1591</v>
      </c>
      <c r="AA402" s="607">
        <v>4.8611111111111112E-3</v>
      </c>
      <c r="AB402" s="608"/>
      <c r="AC402" s="608">
        <v>250</v>
      </c>
      <c r="AD402" s="609" t="s">
        <v>1595</v>
      </c>
      <c r="AE402" s="609"/>
      <c r="AF402" s="600"/>
      <c r="AG402" s="600"/>
      <c r="AH402" s="601"/>
      <c r="AO402" s="9"/>
      <c r="AP402" s="9"/>
      <c r="AQ402" s="9"/>
      <c r="AR402" s="9"/>
      <c r="AS402" s="606" t="s">
        <v>1593</v>
      </c>
      <c r="AT402" s="607">
        <v>4.8611111111111112E-3</v>
      </c>
      <c r="AU402" s="608"/>
      <c r="AV402" s="608">
        <v>250</v>
      </c>
      <c r="AW402" s="609" t="s">
        <v>1596</v>
      </c>
      <c r="AX402" s="609"/>
      <c r="AY402" s="600"/>
      <c r="AZ402" s="600"/>
      <c r="BA402" s="601"/>
      <c r="CE402" s="3">
        <v>1</v>
      </c>
    </row>
    <row r="403" spans="3:83" ht="15.75">
      <c r="C403" s="9"/>
      <c r="D403" s="9"/>
      <c r="E403" s="9"/>
      <c r="G403" s="602" t="s">
        <v>542</v>
      </c>
      <c r="H403" s="603"/>
      <c r="I403" s="603"/>
      <c r="J403" s="603" t="s">
        <v>551</v>
      </c>
      <c r="K403" s="604" t="s">
        <v>552</v>
      </c>
      <c r="L403" s="604"/>
      <c r="M403" s="600"/>
      <c r="N403" s="600"/>
      <c r="O403" s="601"/>
      <c r="V403" s="276"/>
      <c r="W403" s="276"/>
      <c r="X403" s="276"/>
      <c r="Y403" s="276"/>
      <c r="Z403" s="591" t="s">
        <v>1579</v>
      </c>
      <c r="AA403" s="603"/>
      <c r="AB403" s="603"/>
      <c r="AC403" s="603" t="s">
        <v>1587</v>
      </c>
      <c r="AD403" s="604" t="s">
        <v>1588</v>
      </c>
      <c r="AE403" s="604"/>
      <c r="AF403" s="600"/>
      <c r="AG403" s="600"/>
      <c r="AH403" s="601"/>
      <c r="AO403" s="9"/>
      <c r="AP403" s="9"/>
      <c r="AQ403" s="9"/>
      <c r="AR403" s="9"/>
      <c r="AS403" s="591" t="s">
        <v>1581</v>
      </c>
      <c r="AT403" s="603"/>
      <c r="AU403" s="603"/>
      <c r="AV403" s="603" t="s">
        <v>1589</v>
      </c>
      <c r="AW403" s="604" t="s">
        <v>1590</v>
      </c>
      <c r="AX403" s="604"/>
      <c r="AY403" s="600"/>
      <c r="AZ403" s="600"/>
      <c r="BA403" s="601"/>
      <c r="CE403" s="3">
        <v>1</v>
      </c>
    </row>
    <row r="404" spans="3:83" ht="15.75">
      <c r="C404" s="9"/>
      <c r="D404" s="9"/>
      <c r="E404" s="9"/>
      <c r="G404" s="606" t="s">
        <v>559</v>
      </c>
      <c r="H404" s="607">
        <v>0.10416666666666667</v>
      </c>
      <c r="I404" s="608"/>
      <c r="J404" s="608">
        <v>170</v>
      </c>
      <c r="K404" s="609" t="s">
        <v>567</v>
      </c>
      <c r="L404" s="609"/>
      <c r="M404" s="600"/>
      <c r="N404" s="600"/>
      <c r="O404" s="601"/>
      <c r="V404" s="276"/>
      <c r="W404" s="276"/>
      <c r="X404" s="276"/>
      <c r="Y404" s="276"/>
      <c r="Z404" s="596" t="s">
        <v>1591</v>
      </c>
      <c r="AA404" s="607">
        <v>0.10416666666666667</v>
      </c>
      <c r="AB404" s="608"/>
      <c r="AC404" s="608">
        <v>170</v>
      </c>
      <c r="AD404" s="609" t="s">
        <v>1597</v>
      </c>
      <c r="AE404" s="609"/>
      <c r="AF404" s="600"/>
      <c r="AG404" s="600"/>
      <c r="AH404" s="601"/>
      <c r="AO404" s="9"/>
      <c r="AP404" s="9"/>
      <c r="AQ404" s="9"/>
      <c r="AR404" s="9"/>
      <c r="AS404" s="606" t="s">
        <v>1593</v>
      </c>
      <c r="AT404" s="607">
        <v>0.10416666666666667</v>
      </c>
      <c r="AU404" s="608"/>
      <c r="AV404" s="608">
        <v>170</v>
      </c>
      <c r="AW404" s="609" t="s">
        <v>1598</v>
      </c>
      <c r="AX404" s="609"/>
      <c r="AY404" s="600"/>
      <c r="AZ404" s="600"/>
      <c r="BA404" s="601"/>
      <c r="CE404" s="3">
        <v>1</v>
      </c>
    </row>
    <row r="405" spans="3:83" ht="15.75">
      <c r="C405" s="9"/>
      <c r="D405" s="9"/>
      <c r="E405" s="9"/>
      <c r="G405" s="602" t="s">
        <v>542</v>
      </c>
      <c r="H405" s="603"/>
      <c r="I405" s="603"/>
      <c r="J405" s="603" t="s">
        <v>551</v>
      </c>
      <c r="K405" s="604" t="s">
        <v>571</v>
      </c>
      <c r="L405" s="604"/>
      <c r="M405" s="600"/>
      <c r="N405" s="600"/>
      <c r="O405" s="601"/>
      <c r="V405" s="276"/>
      <c r="W405" s="276"/>
      <c r="X405" s="276"/>
      <c r="Y405" s="276"/>
      <c r="Z405" s="591" t="s">
        <v>1579</v>
      </c>
      <c r="AA405" s="603"/>
      <c r="AB405" s="603"/>
      <c r="AC405" s="603" t="s">
        <v>1587</v>
      </c>
      <c r="AD405" s="604" t="s">
        <v>1599</v>
      </c>
      <c r="AE405" s="604"/>
      <c r="AF405" s="600"/>
      <c r="AG405" s="600"/>
      <c r="AH405" s="601"/>
      <c r="AO405" s="9"/>
      <c r="AP405" s="9"/>
      <c r="AQ405" s="9"/>
      <c r="AR405" s="9"/>
      <c r="AS405" s="591" t="s">
        <v>1581</v>
      </c>
      <c r="AT405" s="603"/>
      <c r="AU405" s="603"/>
      <c r="AV405" s="603" t="s">
        <v>1589</v>
      </c>
      <c r="AW405" s="604" t="s">
        <v>1600</v>
      </c>
      <c r="AX405" s="604"/>
      <c r="AY405" s="600"/>
      <c r="AZ405" s="600"/>
      <c r="BA405" s="601"/>
      <c r="CE405" s="3">
        <v>1</v>
      </c>
    </row>
    <row r="406" spans="3:83" ht="15.75">
      <c r="C406" s="9"/>
      <c r="D406" s="9"/>
      <c r="E406" s="9"/>
      <c r="G406" s="606" t="s">
        <v>559</v>
      </c>
      <c r="H406" s="607">
        <v>4.8611111111111112E-3</v>
      </c>
      <c r="I406" s="608"/>
      <c r="J406" s="608">
        <v>100</v>
      </c>
      <c r="K406" s="609"/>
      <c r="L406" s="609"/>
      <c r="M406" s="600"/>
      <c r="N406" s="600"/>
      <c r="O406" s="601"/>
      <c r="V406" s="276"/>
      <c r="W406" s="276"/>
      <c r="X406" s="276"/>
      <c r="Y406" s="276"/>
      <c r="Z406" s="596" t="s">
        <v>1591</v>
      </c>
      <c r="AA406" s="607">
        <v>4.8611111111111112E-3</v>
      </c>
      <c r="AB406" s="608"/>
      <c r="AC406" s="608">
        <v>100</v>
      </c>
      <c r="AD406" s="609"/>
      <c r="AE406" s="609"/>
      <c r="AF406" s="600"/>
      <c r="AG406" s="600"/>
      <c r="AH406" s="601"/>
      <c r="AO406" s="9"/>
      <c r="AP406" s="9"/>
      <c r="AQ406" s="9"/>
      <c r="AR406" s="9"/>
      <c r="AS406" s="606" t="s">
        <v>1593</v>
      </c>
      <c r="AT406" s="607">
        <v>4.8611111111111112E-3</v>
      </c>
      <c r="AU406" s="608"/>
      <c r="AV406" s="608">
        <v>100</v>
      </c>
      <c r="AW406" s="609"/>
      <c r="AX406" s="609"/>
      <c r="AY406" s="600"/>
      <c r="AZ406" s="600"/>
      <c r="BA406" s="601"/>
      <c r="CE406" s="3">
        <v>1</v>
      </c>
    </row>
    <row r="407" spans="3:83" ht="15.75">
      <c r="C407" s="9"/>
      <c r="D407" s="9"/>
      <c r="E407" s="9"/>
      <c r="G407" s="602" t="s">
        <v>542</v>
      </c>
      <c r="H407" s="603"/>
      <c r="I407" s="603"/>
      <c r="J407" s="603" t="s">
        <v>551</v>
      </c>
      <c r="K407" s="604" t="s">
        <v>578</v>
      </c>
      <c r="L407" s="604"/>
      <c r="M407" s="600"/>
      <c r="N407" s="600"/>
      <c r="O407" s="601"/>
      <c r="V407" s="276"/>
      <c r="W407" s="276"/>
      <c r="X407" s="276"/>
      <c r="Y407" s="276"/>
      <c r="Z407" s="591" t="s">
        <v>1579</v>
      </c>
      <c r="AA407" s="603"/>
      <c r="AB407" s="603"/>
      <c r="AC407" s="603" t="s">
        <v>1587</v>
      </c>
      <c r="AD407" s="604" t="s">
        <v>1601</v>
      </c>
      <c r="AE407" s="604"/>
      <c r="AF407" s="600"/>
      <c r="AG407" s="600"/>
      <c r="AH407" s="601"/>
      <c r="AO407" s="9"/>
      <c r="AP407" s="9"/>
      <c r="AQ407" s="9"/>
      <c r="AR407" s="9"/>
      <c r="AS407" s="591" t="s">
        <v>1581</v>
      </c>
      <c r="AT407" s="603"/>
      <c r="AU407" s="603"/>
      <c r="AV407" s="603" t="s">
        <v>1589</v>
      </c>
      <c r="AW407" s="604" t="s">
        <v>1602</v>
      </c>
      <c r="AX407" s="604"/>
      <c r="AY407" s="600"/>
      <c r="AZ407" s="600"/>
      <c r="BA407" s="601"/>
      <c r="CE407" s="3">
        <v>1</v>
      </c>
    </row>
    <row r="408" spans="3:83" ht="15.75">
      <c r="C408" s="9"/>
      <c r="D408" s="9"/>
      <c r="E408" s="9"/>
      <c r="G408" s="596" t="s">
        <v>559</v>
      </c>
      <c r="H408" s="597">
        <v>4.8611111111111112E-3</v>
      </c>
      <c r="I408" s="598"/>
      <c r="J408" s="598">
        <v>110</v>
      </c>
      <c r="K408" s="599"/>
      <c r="L408" s="599"/>
      <c r="M408" s="600"/>
      <c r="N408" s="600"/>
      <c r="O408" s="601"/>
      <c r="V408" s="276"/>
      <c r="W408" s="276"/>
      <c r="X408" s="276"/>
      <c r="Y408" s="276"/>
      <c r="Z408" s="596" t="s">
        <v>1591</v>
      </c>
      <c r="AA408" s="597">
        <v>4.8611111111111112E-3</v>
      </c>
      <c r="AB408" s="598"/>
      <c r="AC408" s="598">
        <v>110</v>
      </c>
      <c r="AD408" s="599"/>
      <c r="AE408" s="599"/>
      <c r="AF408" s="600"/>
      <c r="AG408" s="600"/>
      <c r="AH408" s="601"/>
      <c r="AO408" s="9"/>
      <c r="AP408" s="9"/>
      <c r="AQ408" s="9"/>
      <c r="AR408" s="9"/>
      <c r="AS408" s="606" t="s">
        <v>1593</v>
      </c>
      <c r="AT408" s="597">
        <v>4.8611111111111112E-3</v>
      </c>
      <c r="AU408" s="598"/>
      <c r="AV408" s="598">
        <v>110</v>
      </c>
      <c r="AW408" s="599"/>
      <c r="AX408" s="599"/>
      <c r="AY408" s="600"/>
      <c r="AZ408" s="600"/>
      <c r="BA408" s="601"/>
      <c r="CE408" s="3">
        <v>1</v>
      </c>
    </row>
    <row r="409" spans="3:83" ht="15.75">
      <c r="C409" s="9"/>
      <c r="D409" s="9"/>
      <c r="E409" s="9"/>
      <c r="G409" s="630" t="s">
        <v>206</v>
      </c>
      <c r="H409" s="631"/>
      <c r="I409" s="631"/>
      <c r="J409" s="631"/>
      <c r="K409" s="631"/>
      <c r="L409" s="631"/>
      <c r="M409" s="631"/>
      <c r="N409" s="631"/>
      <c r="O409" s="632"/>
      <c r="V409" s="276"/>
      <c r="W409" s="276"/>
      <c r="X409" s="276"/>
      <c r="Y409" s="276"/>
      <c r="Z409" s="630" t="s">
        <v>926</v>
      </c>
      <c r="AA409" s="631"/>
      <c r="AB409" s="631"/>
      <c r="AC409" s="631"/>
      <c r="AD409" s="631"/>
      <c r="AE409" s="631"/>
      <c r="AF409" s="631"/>
      <c r="AG409" s="631"/>
      <c r="AH409" s="632"/>
      <c r="AO409" s="9"/>
      <c r="AP409" s="9"/>
      <c r="AQ409" s="9"/>
      <c r="AR409" s="9"/>
      <c r="AS409" s="630" t="s">
        <v>1485</v>
      </c>
      <c r="AT409" s="631"/>
      <c r="AU409" s="631"/>
      <c r="AV409" s="631"/>
      <c r="AW409" s="631"/>
      <c r="AX409" s="631"/>
      <c r="AY409" s="631"/>
      <c r="AZ409" s="631"/>
      <c r="BA409" s="632"/>
      <c r="CE409" s="3">
        <v>1</v>
      </c>
    </row>
    <row r="410" spans="3:83" ht="15.75">
      <c r="C410" s="9"/>
      <c r="D410" s="9"/>
      <c r="E410" s="9"/>
      <c r="G410" s="361" t="s">
        <v>208</v>
      </c>
      <c r="H410" s="246"/>
      <c r="I410" s="246"/>
      <c r="J410" s="246"/>
      <c r="K410" s="246"/>
      <c r="L410" s="246"/>
      <c r="M410" s="540"/>
      <c r="N410" s="540"/>
      <c r="O410" s="247"/>
      <c r="V410" s="276"/>
      <c r="W410" s="276"/>
      <c r="X410" s="276"/>
      <c r="Y410" s="276"/>
      <c r="Z410" s="361" t="s">
        <v>1486</v>
      </c>
      <c r="AA410" s="246"/>
      <c r="AB410" s="246"/>
      <c r="AC410" s="246"/>
      <c r="AD410" s="246"/>
      <c r="AE410" s="246"/>
      <c r="AF410" s="540"/>
      <c r="AG410" s="540"/>
      <c r="AH410" s="247"/>
      <c r="AO410" s="9"/>
      <c r="AP410" s="9"/>
      <c r="AQ410" s="9"/>
      <c r="AR410" s="9"/>
      <c r="AS410" s="361" t="s">
        <v>1487</v>
      </c>
      <c r="AT410" s="246"/>
      <c r="AU410" s="246"/>
      <c r="AV410" s="246"/>
      <c r="AW410" s="246"/>
      <c r="AX410" s="246"/>
      <c r="AY410" s="540"/>
      <c r="AZ410" s="540"/>
      <c r="BA410" s="247"/>
      <c r="CE410" s="3">
        <v>1</v>
      </c>
    </row>
    <row r="411" spans="3:83" ht="15.75">
      <c r="C411" s="9"/>
      <c r="D411" s="9"/>
      <c r="E411" s="9"/>
      <c r="G411" s="504"/>
      <c r="H411" s="250"/>
      <c r="I411" s="250" t="s">
        <v>209</v>
      </c>
      <c r="J411" s="251"/>
      <c r="K411" s="252"/>
      <c r="L411" s="252"/>
      <c r="M411" s="252"/>
      <c r="N411" s="252"/>
      <c r="O411" s="253"/>
      <c r="V411" s="276"/>
      <c r="W411" s="276"/>
      <c r="X411" s="276"/>
      <c r="Y411" s="276"/>
      <c r="Z411" s="504"/>
      <c r="AA411" s="250"/>
      <c r="AB411" s="250" t="s">
        <v>678</v>
      </c>
      <c r="AC411" s="251"/>
      <c r="AD411" s="252"/>
      <c r="AE411" s="252"/>
      <c r="AF411" s="252"/>
      <c r="AG411" s="252"/>
      <c r="AH411" s="253"/>
      <c r="AO411" s="9"/>
      <c r="AP411" s="9"/>
      <c r="AQ411" s="9"/>
      <c r="AR411" s="9"/>
      <c r="AS411" s="504"/>
      <c r="AT411" s="250"/>
      <c r="AU411" s="250" t="s">
        <v>954</v>
      </c>
      <c r="AV411" s="251"/>
      <c r="AW411" s="252"/>
      <c r="AX411" s="252"/>
      <c r="AY411" s="252"/>
      <c r="AZ411" s="252"/>
      <c r="BA411" s="253"/>
      <c r="CE411" s="3">
        <v>1</v>
      </c>
    </row>
    <row r="412" spans="3:83" ht="16.5" thickBot="1">
      <c r="C412" s="9"/>
      <c r="D412" s="9"/>
      <c r="E412" s="9"/>
      <c r="G412" s="320"/>
      <c r="H412" s="321"/>
      <c r="I412" s="322"/>
      <c r="J412" s="323"/>
      <c r="K412" s="322"/>
      <c r="L412" s="322"/>
      <c r="M412" s="322"/>
      <c r="N412" s="322"/>
      <c r="O412" s="324"/>
      <c r="V412" s="276"/>
      <c r="W412" s="276"/>
      <c r="X412" s="276"/>
      <c r="Y412" s="276"/>
      <c r="Z412" s="320"/>
      <c r="AA412" s="321"/>
      <c r="AB412" s="322"/>
      <c r="AC412" s="323"/>
      <c r="AD412" s="322"/>
      <c r="AE412" s="322"/>
      <c r="AF412" s="322"/>
      <c r="AG412" s="322"/>
      <c r="AH412" s="324"/>
      <c r="AO412" s="9"/>
      <c r="AP412" s="9"/>
      <c r="AQ412" s="9"/>
      <c r="AR412" s="9"/>
      <c r="AS412" s="320"/>
      <c r="AT412" s="321"/>
      <c r="AU412" s="322"/>
      <c r="AV412" s="323"/>
      <c r="AW412" s="322"/>
      <c r="AX412" s="322"/>
      <c r="AY412" s="322"/>
      <c r="AZ412" s="322"/>
      <c r="BA412" s="324"/>
      <c r="CE412" s="3">
        <v>1</v>
      </c>
    </row>
    <row r="413" spans="3:83">
      <c r="C413" s="9"/>
      <c r="D413" s="9"/>
      <c r="E413" s="9"/>
      <c r="G413"/>
      <c r="H413"/>
      <c r="I413"/>
      <c r="J413"/>
      <c r="K413"/>
      <c r="L413"/>
      <c r="M413"/>
      <c r="N413"/>
      <c r="O413"/>
      <c r="V413" s="276"/>
      <c r="W413" s="276"/>
      <c r="X413" s="276"/>
      <c r="Y413" s="276"/>
      <c r="AO413" s="9"/>
      <c r="AP413" s="9"/>
      <c r="AQ413" s="9"/>
      <c r="AR413" s="9"/>
      <c r="CE413" s="3">
        <v>1</v>
      </c>
    </row>
    <row r="414" spans="3:83">
      <c r="C414" s="9"/>
      <c r="D414" s="9"/>
      <c r="E414" s="9"/>
      <c r="G414" s="9"/>
      <c r="H414" s="9"/>
      <c r="I414" s="9"/>
      <c r="J414" s="9"/>
      <c r="K414" s="9"/>
      <c r="L414" s="9"/>
      <c r="M414" s="9"/>
      <c r="N414" s="9"/>
      <c r="O414" s="9"/>
      <c r="V414" s="276"/>
      <c r="W414" s="276"/>
      <c r="X414" s="276"/>
      <c r="Y414" s="276"/>
      <c r="Z414" s="9"/>
      <c r="AA414" s="9"/>
      <c r="AB414" s="9"/>
      <c r="AC414" s="9"/>
      <c r="AD414" s="9"/>
      <c r="AE414" s="9"/>
      <c r="AF414" s="9"/>
      <c r="AG414" s="9"/>
      <c r="AH414" s="9"/>
      <c r="AO414" s="9"/>
      <c r="AP414" s="9"/>
      <c r="AQ414" s="9"/>
      <c r="AR414" s="9"/>
      <c r="AS414" s="9"/>
      <c r="AT414" s="9"/>
      <c r="AU414" s="9"/>
      <c r="AV414" s="9"/>
      <c r="AW414" s="9"/>
      <c r="AX414" s="9"/>
      <c r="AY414" s="9"/>
      <c r="AZ414" s="9"/>
      <c r="BA414" s="9"/>
      <c r="CE414" s="3">
        <v>1</v>
      </c>
    </row>
    <row r="415" spans="3:83" ht="15.75">
      <c r="C415" s="9"/>
      <c r="D415" s="9"/>
      <c r="E415" s="9"/>
      <c r="G415" s="281" t="s">
        <v>174</v>
      </c>
      <c r="H415" s="282"/>
      <c r="I415" s="282"/>
      <c r="J415" s="282"/>
      <c r="K415" s="282"/>
      <c r="L415" s="283"/>
      <c r="M415" s="283"/>
      <c r="N415" s="283"/>
      <c r="O415" s="285" t="s">
        <v>229</v>
      </c>
      <c r="V415" s="276"/>
      <c r="W415" s="276"/>
      <c r="X415" s="276"/>
      <c r="Y415" s="276"/>
      <c r="Z415" s="281" t="s">
        <v>769</v>
      </c>
      <c r="AA415" s="282"/>
      <c r="AB415" s="282"/>
      <c r="AC415" s="282"/>
      <c r="AD415" s="282"/>
      <c r="AE415" s="283"/>
      <c r="AF415" s="283"/>
      <c r="AG415" s="283"/>
      <c r="AH415" s="285" t="s">
        <v>1523</v>
      </c>
      <c r="AO415" s="9"/>
      <c r="AP415" s="9"/>
      <c r="AQ415" s="9"/>
      <c r="AR415" s="9"/>
      <c r="AS415" s="281" t="s">
        <v>771</v>
      </c>
      <c r="AT415" s="282"/>
      <c r="AU415" s="282"/>
      <c r="AV415" s="282"/>
      <c r="AW415" s="282"/>
      <c r="AX415" s="283"/>
      <c r="AY415" s="283"/>
      <c r="AZ415" s="283"/>
      <c r="BA415" s="285" t="s">
        <v>772</v>
      </c>
      <c r="CE415" s="3">
        <v>1</v>
      </c>
    </row>
    <row r="416" spans="3:83" ht="15.75">
      <c r="C416" s="9"/>
      <c r="D416" s="9"/>
      <c r="E416" s="9"/>
      <c r="G416" s="406" t="s">
        <v>362</v>
      </c>
      <c r="H416" s="638">
        <v>1.7361111111111112E-2</v>
      </c>
      <c r="I416" s="639"/>
      <c r="J416" s="639">
        <v>3</v>
      </c>
      <c r="K416" s="640" t="s">
        <v>593</v>
      </c>
      <c r="L416" s="641"/>
      <c r="M416" s="641"/>
      <c r="N416" s="641"/>
      <c r="O416" s="642"/>
      <c r="V416" s="276"/>
      <c r="W416" s="276"/>
      <c r="X416" s="276"/>
      <c r="Y416" s="276"/>
      <c r="Z416" s="406" t="s">
        <v>362</v>
      </c>
      <c r="AA416" s="638">
        <v>1.7361111111111112E-2</v>
      </c>
      <c r="AB416" s="639"/>
      <c r="AC416" s="639">
        <v>3</v>
      </c>
      <c r="AD416" s="640" t="s">
        <v>1603</v>
      </c>
      <c r="AE416" s="641"/>
      <c r="AF416" s="641"/>
      <c r="AG416" s="641"/>
      <c r="AH416" s="642"/>
      <c r="AO416" s="9"/>
      <c r="AP416" s="9"/>
      <c r="AQ416" s="9"/>
      <c r="AR416" s="9"/>
      <c r="AS416" s="406" t="s">
        <v>362</v>
      </c>
      <c r="AT416" s="638">
        <v>1.7361111111111112E-2</v>
      </c>
      <c r="AU416" s="639"/>
      <c r="AV416" s="639">
        <v>3</v>
      </c>
      <c r="AW416" s="640" t="s">
        <v>1604</v>
      </c>
      <c r="AX416" s="641"/>
      <c r="AY416" s="641"/>
      <c r="AZ416" s="641"/>
      <c r="BA416" s="642"/>
      <c r="CE416" s="3">
        <v>1</v>
      </c>
    </row>
    <row r="417" spans="3:83" ht="15.75">
      <c r="C417" s="9"/>
      <c r="D417" s="9"/>
      <c r="E417" s="9"/>
      <c r="G417" s="406" t="s">
        <v>362</v>
      </c>
      <c r="H417" s="638">
        <v>1.7361111111111112E-2</v>
      </c>
      <c r="I417" s="639"/>
      <c r="J417" s="639">
        <v>3</v>
      </c>
      <c r="K417" s="644" t="s">
        <v>594</v>
      </c>
      <c r="L417" s="644"/>
      <c r="M417" s="644"/>
      <c r="N417" s="644"/>
      <c r="O417" s="645"/>
      <c r="V417" s="276"/>
      <c r="W417" s="276"/>
      <c r="X417" s="276"/>
      <c r="Y417" s="276"/>
      <c r="Z417" s="406" t="s">
        <v>362</v>
      </c>
      <c r="AA417" s="638">
        <v>1.7361111111111112E-2</v>
      </c>
      <c r="AB417" s="639"/>
      <c r="AC417" s="639">
        <v>3</v>
      </c>
      <c r="AD417" s="644" t="s">
        <v>1605</v>
      </c>
      <c r="AE417" s="644"/>
      <c r="AF417" s="644"/>
      <c r="AG417" s="644"/>
      <c r="AH417" s="645"/>
      <c r="AO417" s="9"/>
      <c r="AP417" s="9"/>
      <c r="AQ417" s="9"/>
      <c r="AR417" s="9"/>
      <c r="AS417" s="406" t="s">
        <v>362</v>
      </c>
      <c r="AT417" s="638">
        <v>1.7361111111111112E-2</v>
      </c>
      <c r="AU417" s="639"/>
      <c r="AV417" s="639">
        <v>3</v>
      </c>
      <c r="AW417" s="644" t="s">
        <v>1606</v>
      </c>
      <c r="AX417" s="644"/>
      <c r="AY417" s="644"/>
      <c r="AZ417" s="644"/>
      <c r="BA417" s="645"/>
      <c r="CE417" s="3">
        <v>1</v>
      </c>
    </row>
    <row r="418" spans="3:83" ht="15.75">
      <c r="C418" s="9"/>
      <c r="D418" s="9"/>
      <c r="E418" s="9"/>
      <c r="G418" s="406" t="s">
        <v>362</v>
      </c>
      <c r="H418" s="638">
        <v>5.9027777777777797E-2</v>
      </c>
      <c r="I418" s="639"/>
      <c r="J418" s="639">
        <v>3</v>
      </c>
      <c r="K418" s="644" t="s">
        <v>595</v>
      </c>
      <c r="L418" s="644"/>
      <c r="M418" s="644"/>
      <c r="N418" s="644"/>
      <c r="O418" s="645"/>
      <c r="V418" s="276"/>
      <c r="W418" s="276"/>
      <c r="X418" s="276"/>
      <c r="Y418" s="276"/>
      <c r="Z418" s="406" t="s">
        <v>362</v>
      </c>
      <c r="AA418" s="638">
        <v>5.9027777777777797E-2</v>
      </c>
      <c r="AB418" s="639"/>
      <c r="AC418" s="639">
        <v>3</v>
      </c>
      <c r="AD418" s="644" t="s">
        <v>1607</v>
      </c>
      <c r="AE418" s="644"/>
      <c r="AF418" s="644"/>
      <c r="AG418" s="644"/>
      <c r="AH418" s="645"/>
      <c r="AO418" s="9"/>
      <c r="AP418" s="9"/>
      <c r="AQ418" s="9"/>
      <c r="AR418" s="9"/>
      <c r="AS418" s="406" t="s">
        <v>362</v>
      </c>
      <c r="AT418" s="638">
        <v>5.9027777777777797E-2</v>
      </c>
      <c r="AU418" s="639"/>
      <c r="AV418" s="639">
        <v>3</v>
      </c>
      <c r="AW418" s="644" t="s">
        <v>1608</v>
      </c>
      <c r="AX418" s="644"/>
      <c r="AY418" s="644"/>
      <c r="AZ418" s="644"/>
      <c r="BA418" s="645"/>
      <c r="CE418" s="3">
        <v>1</v>
      </c>
    </row>
    <row r="419" spans="3:83" ht="15.75">
      <c r="C419" s="9"/>
      <c r="D419" s="9"/>
      <c r="E419" s="9"/>
      <c r="G419" s="406" t="s">
        <v>362</v>
      </c>
      <c r="H419" s="638">
        <v>2.4305555555555556E-2</v>
      </c>
      <c r="I419" s="639"/>
      <c r="J419" s="639">
        <v>3</v>
      </c>
      <c r="K419" s="644" t="s">
        <v>596</v>
      </c>
      <c r="L419" s="644"/>
      <c r="M419" s="644"/>
      <c r="N419" s="644"/>
      <c r="O419" s="645"/>
      <c r="V419" s="276"/>
      <c r="W419" s="276"/>
      <c r="X419" s="276"/>
      <c r="Y419" s="276"/>
      <c r="Z419" s="406" t="s">
        <v>362</v>
      </c>
      <c r="AA419" s="638">
        <v>2.4305555555555556E-2</v>
      </c>
      <c r="AB419" s="639"/>
      <c r="AC419" s="639">
        <v>3</v>
      </c>
      <c r="AD419" s="644" t="s">
        <v>1609</v>
      </c>
      <c r="AE419" s="644"/>
      <c r="AF419" s="644"/>
      <c r="AG419" s="644"/>
      <c r="AH419" s="645"/>
      <c r="AO419" s="9"/>
      <c r="AP419" s="9"/>
      <c r="AQ419" s="9"/>
      <c r="AR419" s="9"/>
      <c r="AS419" s="406" t="s">
        <v>362</v>
      </c>
      <c r="AT419" s="638">
        <v>2.4305555555555556E-2</v>
      </c>
      <c r="AU419" s="639"/>
      <c r="AV419" s="639">
        <v>3</v>
      </c>
      <c r="AW419" s="644" t="s">
        <v>1610</v>
      </c>
      <c r="AX419" s="644"/>
      <c r="AY419" s="644"/>
      <c r="AZ419" s="644"/>
      <c r="BA419" s="645"/>
      <c r="CE419" s="3">
        <v>1</v>
      </c>
    </row>
    <row r="420" spans="3:83" ht="15.75">
      <c r="C420" s="9"/>
      <c r="D420" s="9"/>
      <c r="E420" s="9"/>
      <c r="G420" s="406" t="s">
        <v>362</v>
      </c>
      <c r="H420" s="638">
        <v>1.0416666666666666E-2</v>
      </c>
      <c r="I420" s="639"/>
      <c r="J420" s="639">
        <v>170</v>
      </c>
      <c r="K420" s="644" t="s">
        <v>600</v>
      </c>
      <c r="L420" s="644"/>
      <c r="M420" s="644"/>
      <c r="N420" s="644"/>
      <c r="O420" s="645"/>
      <c r="V420" s="276"/>
      <c r="W420" s="276"/>
      <c r="X420" s="276"/>
      <c r="Y420" s="276"/>
      <c r="Z420" s="406" t="s">
        <v>362</v>
      </c>
      <c r="AA420" s="638">
        <v>1.0416666666666666E-2</v>
      </c>
      <c r="AB420" s="639"/>
      <c r="AC420" s="639">
        <v>170</v>
      </c>
      <c r="AD420" s="644" t="s">
        <v>1611</v>
      </c>
      <c r="AE420" s="644"/>
      <c r="AF420" s="644"/>
      <c r="AG420" s="644"/>
      <c r="AH420" s="645"/>
      <c r="AO420" s="9"/>
      <c r="AP420" s="9"/>
      <c r="AQ420" s="9"/>
      <c r="AR420" s="9"/>
      <c r="AS420" s="406" t="s">
        <v>362</v>
      </c>
      <c r="AT420" s="638">
        <v>1.0416666666666666E-2</v>
      </c>
      <c r="AU420" s="639"/>
      <c r="AV420" s="639">
        <v>170</v>
      </c>
      <c r="AW420" s="644" t="s">
        <v>1612</v>
      </c>
      <c r="AX420" s="644"/>
      <c r="AY420" s="644"/>
      <c r="AZ420" s="644"/>
      <c r="BA420" s="645"/>
      <c r="CE420" s="3">
        <v>1</v>
      </c>
    </row>
    <row r="421" spans="3:83" ht="15.75">
      <c r="C421" s="9"/>
      <c r="D421" s="9"/>
      <c r="E421" s="9"/>
      <c r="G421" s="406" t="s">
        <v>362</v>
      </c>
      <c r="H421" s="638">
        <v>6.9444444444444441E-3</v>
      </c>
      <c r="I421" s="639"/>
      <c r="J421" s="639">
        <v>150</v>
      </c>
      <c r="K421" s="644" t="s">
        <v>560</v>
      </c>
      <c r="L421" s="644"/>
      <c r="M421" s="644"/>
      <c r="N421" s="644"/>
      <c r="O421" s="645"/>
      <c r="V421" s="276"/>
      <c r="W421" s="276"/>
      <c r="X421" s="276"/>
      <c r="Y421" s="276"/>
      <c r="Z421" s="406" t="s">
        <v>362</v>
      </c>
      <c r="AA421" s="638">
        <v>6.9444444444444441E-3</v>
      </c>
      <c r="AB421" s="639"/>
      <c r="AC421" s="639">
        <v>150</v>
      </c>
      <c r="AD421" s="644" t="s">
        <v>1592</v>
      </c>
      <c r="AE421" s="644"/>
      <c r="AF421" s="644"/>
      <c r="AG421" s="644"/>
      <c r="AH421" s="645"/>
      <c r="AO421" s="9"/>
      <c r="AP421" s="9"/>
      <c r="AQ421" s="9"/>
      <c r="AR421" s="9"/>
      <c r="AS421" s="406" t="s">
        <v>362</v>
      </c>
      <c r="AT421" s="638">
        <v>6.9444444444444441E-3</v>
      </c>
      <c r="AU421" s="639"/>
      <c r="AV421" s="639">
        <v>150</v>
      </c>
      <c r="AW421" s="644" t="s">
        <v>1594</v>
      </c>
      <c r="AX421" s="644"/>
      <c r="AY421" s="644"/>
      <c r="AZ421" s="644"/>
      <c r="BA421" s="645"/>
      <c r="CE421" s="3">
        <v>1</v>
      </c>
    </row>
    <row r="422" spans="3:83" ht="15.75">
      <c r="C422" s="9"/>
      <c r="D422" s="9"/>
      <c r="E422" s="9"/>
      <c r="G422" s="406" t="s">
        <v>362</v>
      </c>
      <c r="H422" s="638">
        <v>0.10069444444444445</v>
      </c>
      <c r="I422" s="639"/>
      <c r="J422" s="639">
        <v>120</v>
      </c>
      <c r="K422" s="644" t="s">
        <v>607</v>
      </c>
      <c r="L422" s="542"/>
      <c r="M422" s="542"/>
      <c r="N422" s="542"/>
      <c r="O422" s="652"/>
      <c r="V422" s="276"/>
      <c r="W422" s="276"/>
      <c r="X422" s="276"/>
      <c r="Y422" s="276"/>
      <c r="Z422" s="406" t="s">
        <v>362</v>
      </c>
      <c r="AA422" s="638">
        <v>0.10069444444444445</v>
      </c>
      <c r="AB422" s="639"/>
      <c r="AC422" s="639">
        <v>120</v>
      </c>
      <c r="AD422" s="644" t="s">
        <v>1613</v>
      </c>
      <c r="AE422" s="542"/>
      <c r="AF422" s="542"/>
      <c r="AG422" s="542"/>
      <c r="AH422" s="652"/>
      <c r="AO422" s="9"/>
      <c r="AP422" s="9"/>
      <c r="AQ422" s="9"/>
      <c r="AR422" s="9"/>
      <c r="AS422" s="406" t="s">
        <v>362</v>
      </c>
      <c r="AT422" s="638">
        <v>0.10069444444444445</v>
      </c>
      <c r="AU422" s="639"/>
      <c r="AV422" s="639">
        <v>120</v>
      </c>
      <c r="AW422" s="644" t="s">
        <v>1614</v>
      </c>
      <c r="AX422" s="542"/>
      <c r="AY422" s="542"/>
      <c r="AZ422" s="542"/>
      <c r="BA422" s="652"/>
      <c r="CE422" s="3">
        <v>1</v>
      </c>
    </row>
    <row r="423" spans="3:83" ht="15.75">
      <c r="C423" s="9"/>
      <c r="D423" s="9"/>
      <c r="E423" s="9"/>
      <c r="G423" s="406" t="s">
        <v>362</v>
      </c>
      <c r="H423" s="638">
        <v>1.3888888888888888E-2</v>
      </c>
      <c r="I423" s="639"/>
      <c r="J423" s="639">
        <v>120</v>
      </c>
      <c r="K423" s="644" t="s">
        <v>611</v>
      </c>
      <c r="L423" s="542"/>
      <c r="M423" s="542"/>
      <c r="N423" s="542"/>
      <c r="O423" s="652"/>
      <c r="V423" s="276"/>
      <c r="W423" s="276"/>
      <c r="X423" s="276"/>
      <c r="Y423" s="276"/>
      <c r="Z423" s="406" t="s">
        <v>362</v>
      </c>
      <c r="AA423" s="638">
        <v>1.3888888888888888E-2</v>
      </c>
      <c r="AB423" s="639"/>
      <c r="AC423" s="639">
        <v>120</v>
      </c>
      <c r="AD423" s="644" t="s">
        <v>1615</v>
      </c>
      <c r="AE423" s="542"/>
      <c r="AF423" s="542"/>
      <c r="AG423" s="542"/>
      <c r="AH423" s="652"/>
      <c r="AO423" s="9"/>
      <c r="AP423" s="9"/>
      <c r="AQ423" s="9"/>
      <c r="AR423" s="9"/>
      <c r="AS423" s="406" t="s">
        <v>362</v>
      </c>
      <c r="AT423" s="638">
        <v>1.3888888888888888E-2</v>
      </c>
      <c r="AU423" s="639"/>
      <c r="AV423" s="639">
        <v>120</v>
      </c>
      <c r="AW423" s="644" t="s">
        <v>1616</v>
      </c>
      <c r="AX423" s="542"/>
      <c r="AY423" s="542"/>
      <c r="AZ423" s="542"/>
      <c r="BA423" s="652"/>
      <c r="CE423" s="3">
        <v>1</v>
      </c>
    </row>
    <row r="424" spans="3:83" ht="15.75">
      <c r="C424" s="9"/>
      <c r="D424" s="9"/>
      <c r="E424" s="9"/>
      <c r="G424" s="406" t="s">
        <v>362</v>
      </c>
      <c r="H424" s="638">
        <v>2.4305555555555556E-2</v>
      </c>
      <c r="I424" s="639"/>
      <c r="J424" s="639"/>
      <c r="K424" s="644" t="s">
        <v>612</v>
      </c>
      <c r="L424" s="542"/>
      <c r="M424" s="542"/>
      <c r="N424" s="542"/>
      <c r="O424" s="652"/>
      <c r="V424" s="276"/>
      <c r="W424" s="276"/>
      <c r="X424" s="276"/>
      <c r="Y424" s="276"/>
      <c r="Z424" s="406" t="s">
        <v>362</v>
      </c>
      <c r="AA424" s="638">
        <v>2.4305555555555556E-2</v>
      </c>
      <c r="AB424" s="639"/>
      <c r="AC424" s="639"/>
      <c r="AD424" s="644" t="s">
        <v>1617</v>
      </c>
      <c r="AE424" s="542"/>
      <c r="AF424" s="542"/>
      <c r="AG424" s="542"/>
      <c r="AH424" s="652"/>
      <c r="AO424" s="9"/>
      <c r="AP424" s="9"/>
      <c r="AQ424" s="9"/>
      <c r="AR424" s="9"/>
      <c r="AS424" s="406" t="s">
        <v>362</v>
      </c>
      <c r="AT424" s="638">
        <v>2.4305555555555556E-2</v>
      </c>
      <c r="AU424" s="639"/>
      <c r="AV424" s="639"/>
      <c r="AW424" s="644" t="s">
        <v>1618</v>
      </c>
      <c r="AX424" s="542"/>
      <c r="AY424" s="542"/>
      <c r="AZ424" s="542"/>
      <c r="BA424" s="652"/>
      <c r="CE424" s="3">
        <v>1</v>
      </c>
    </row>
    <row r="425" spans="3:83" ht="15.75">
      <c r="C425" s="9"/>
      <c r="D425" s="9"/>
      <c r="E425" s="9"/>
      <c r="G425" s="406" t="s">
        <v>362</v>
      </c>
      <c r="H425" s="638">
        <v>7.2916666666666671E-2</v>
      </c>
      <c r="I425" s="639"/>
      <c r="J425" s="655" t="s">
        <v>613</v>
      </c>
      <c r="K425" s="644" t="s">
        <v>614</v>
      </c>
      <c r="L425" s="542"/>
      <c r="M425" s="542"/>
      <c r="N425" s="542"/>
      <c r="O425" s="652"/>
      <c r="V425" s="276"/>
      <c r="W425" s="276"/>
      <c r="X425" s="276"/>
      <c r="Y425" s="276"/>
      <c r="Z425" s="406" t="s">
        <v>362</v>
      </c>
      <c r="AA425" s="638">
        <v>7.2916666666666671E-2</v>
      </c>
      <c r="AB425" s="639"/>
      <c r="AC425" s="655" t="s">
        <v>613</v>
      </c>
      <c r="AD425" s="644" t="s">
        <v>1619</v>
      </c>
      <c r="AE425" s="542"/>
      <c r="AF425" s="542"/>
      <c r="AG425" s="542"/>
      <c r="AH425" s="652"/>
      <c r="AO425" s="9"/>
      <c r="AP425" s="9"/>
      <c r="AQ425" s="9"/>
      <c r="AR425" s="9"/>
      <c r="AS425" s="406" t="s">
        <v>362</v>
      </c>
      <c r="AT425" s="638">
        <v>7.2916666666666671E-2</v>
      </c>
      <c r="AU425" s="639"/>
      <c r="AV425" s="655" t="s">
        <v>613</v>
      </c>
      <c r="AW425" s="644" t="s">
        <v>1620</v>
      </c>
      <c r="AX425" s="542"/>
      <c r="AY425" s="542"/>
      <c r="AZ425" s="542"/>
      <c r="BA425" s="652"/>
      <c r="CE425" s="3">
        <v>1</v>
      </c>
    </row>
    <row r="426" spans="3:83" ht="15.75">
      <c r="C426" s="9"/>
      <c r="D426" s="9"/>
      <c r="E426" s="9"/>
      <c r="G426" s="406" t="s">
        <v>362</v>
      </c>
      <c r="H426" s="638"/>
      <c r="I426" s="656" t="s">
        <v>615</v>
      </c>
      <c r="J426" s="482">
        <v>65</v>
      </c>
      <c r="K426" s="657" t="s">
        <v>616</v>
      </c>
      <c r="L426" s="542"/>
      <c r="M426" s="542"/>
      <c r="N426" s="542"/>
      <c r="O426" s="652"/>
      <c r="V426" s="276"/>
      <c r="W426" s="276"/>
      <c r="X426" s="276"/>
      <c r="Y426" s="276"/>
      <c r="Z426" s="406" t="s">
        <v>362</v>
      </c>
      <c r="AA426" s="638"/>
      <c r="AB426" s="656" t="s">
        <v>1621</v>
      </c>
      <c r="AC426" s="482">
        <v>65</v>
      </c>
      <c r="AD426" s="657" t="s">
        <v>1622</v>
      </c>
      <c r="AE426" s="542"/>
      <c r="AF426" s="542"/>
      <c r="AG426" s="542"/>
      <c r="AH426" s="652"/>
      <c r="AO426" s="9"/>
      <c r="AP426" s="9"/>
      <c r="AQ426" s="9"/>
      <c r="AR426" s="9"/>
      <c r="AS426" s="406" t="s">
        <v>362</v>
      </c>
      <c r="AT426" s="638"/>
      <c r="AU426" s="656" t="s">
        <v>615</v>
      </c>
      <c r="AV426" s="482">
        <v>65</v>
      </c>
      <c r="AW426" s="657" t="s">
        <v>1623</v>
      </c>
      <c r="AX426" s="542"/>
      <c r="AY426" s="542"/>
      <c r="AZ426" s="542"/>
      <c r="BA426" s="652"/>
      <c r="CE426" s="3">
        <v>1</v>
      </c>
    </row>
    <row r="427" spans="3:83" ht="15.75">
      <c r="C427" s="9"/>
      <c r="D427" s="9"/>
      <c r="E427" s="9"/>
      <c r="G427" s="406" t="s">
        <v>362</v>
      </c>
      <c r="H427" s="638"/>
      <c r="I427" s="658" t="s">
        <v>615</v>
      </c>
      <c r="J427" s="509">
        <v>3</v>
      </c>
      <c r="K427" s="659" t="s">
        <v>620</v>
      </c>
      <c r="L427" s="542"/>
      <c r="M427" s="542"/>
      <c r="N427" s="542"/>
      <c r="O427" s="652"/>
      <c r="V427" s="276"/>
      <c r="W427" s="276"/>
      <c r="X427" s="276"/>
      <c r="Y427" s="276"/>
      <c r="Z427" s="406" t="s">
        <v>362</v>
      </c>
      <c r="AA427" s="638"/>
      <c r="AB427" s="658" t="s">
        <v>1621</v>
      </c>
      <c r="AC427" s="509">
        <v>3</v>
      </c>
      <c r="AD427" s="659" t="s">
        <v>1624</v>
      </c>
      <c r="AE427" s="542"/>
      <c r="AF427" s="542"/>
      <c r="AG427" s="542"/>
      <c r="AH427" s="652"/>
      <c r="AO427" s="9"/>
      <c r="AP427" s="9"/>
      <c r="AQ427" s="9"/>
      <c r="AR427" s="9"/>
      <c r="AS427" s="406" t="s">
        <v>362</v>
      </c>
      <c r="AT427" s="638"/>
      <c r="AU427" s="658" t="s">
        <v>615</v>
      </c>
      <c r="AV427" s="509">
        <v>3</v>
      </c>
      <c r="AW427" s="659" t="s">
        <v>1625</v>
      </c>
      <c r="AX427" s="542"/>
      <c r="AY427" s="542"/>
      <c r="AZ427" s="542"/>
      <c r="BA427" s="652"/>
      <c r="CE427" s="3">
        <v>1</v>
      </c>
    </row>
    <row r="428" spans="3:83" ht="15.75">
      <c r="C428" s="9"/>
      <c r="D428" s="9"/>
      <c r="E428" s="9"/>
      <c r="G428" s="660" t="s">
        <v>191</v>
      </c>
      <c r="H428" s="487">
        <f>SUM(H416:H427)</f>
        <v>0.34722222222222227</v>
      </c>
      <c r="I428"/>
      <c r="J428"/>
      <c r="K428"/>
      <c r="L428" s="542"/>
      <c r="M428" s="542"/>
      <c r="N428" s="542"/>
      <c r="O428" s="652"/>
      <c r="V428" s="276"/>
      <c r="W428" s="276"/>
      <c r="X428" s="276"/>
      <c r="Y428" s="276"/>
      <c r="Z428" s="660" t="s">
        <v>191</v>
      </c>
      <c r="AA428" s="487">
        <f>SUM(AA416:AA427)</f>
        <v>0.34722222222222227</v>
      </c>
      <c r="AE428" s="542"/>
      <c r="AF428" s="542"/>
      <c r="AG428" s="542"/>
      <c r="AH428" s="652"/>
      <c r="AO428" s="9"/>
      <c r="AP428" s="9"/>
      <c r="AQ428" s="9"/>
      <c r="AR428" s="9"/>
      <c r="AS428" s="660" t="s">
        <v>191</v>
      </c>
      <c r="AT428" s="487">
        <f>SUM(AT416:AT427)</f>
        <v>0.34722222222222227</v>
      </c>
      <c r="AX428" s="542"/>
      <c r="AY428" s="542"/>
      <c r="AZ428" s="542"/>
      <c r="BA428" s="652"/>
      <c r="CE428" s="3">
        <v>1</v>
      </c>
    </row>
    <row r="429" spans="3:83">
      <c r="C429" s="9"/>
      <c r="D429" s="9"/>
      <c r="E429" s="9"/>
      <c r="G429" s="426"/>
      <c r="H429" s="588"/>
      <c r="I429" s="588"/>
      <c r="J429" s="588"/>
      <c r="K429" s="588"/>
      <c r="L429" s="588"/>
      <c r="M429" s="428"/>
      <c r="N429" s="428"/>
      <c r="O429" s="430" t="s">
        <v>205</v>
      </c>
      <c r="V429" s="276"/>
      <c r="W429" s="276"/>
      <c r="X429" s="276"/>
      <c r="Y429" s="276"/>
      <c r="Z429" s="426"/>
      <c r="AA429" s="588"/>
      <c r="AB429" s="588"/>
      <c r="AC429" s="588"/>
      <c r="AD429" s="588"/>
      <c r="AE429" s="588"/>
      <c r="AF429" s="317"/>
      <c r="AG429" s="317"/>
      <c r="AH429" s="238" t="s">
        <v>1474</v>
      </c>
      <c r="AO429" s="9"/>
      <c r="AP429" s="9"/>
      <c r="AQ429" s="9"/>
      <c r="AR429" s="9"/>
      <c r="AS429" s="426"/>
      <c r="AT429" s="588"/>
      <c r="AU429" s="588"/>
      <c r="AV429" s="588"/>
      <c r="AW429" s="588"/>
      <c r="AX429" s="588"/>
      <c r="AY429" s="428"/>
      <c r="AZ429" s="428"/>
      <c r="BA429" s="430" t="s">
        <v>1475</v>
      </c>
      <c r="CE429" s="3">
        <v>1</v>
      </c>
    </row>
    <row r="430" spans="3:83" ht="15.75">
      <c r="C430" s="9"/>
      <c r="D430" s="9"/>
      <c r="E430" s="9"/>
      <c r="G430" s="504"/>
      <c r="H430" s="250"/>
      <c r="I430" s="250" t="s">
        <v>209</v>
      </c>
      <c r="J430" s="251"/>
      <c r="K430" s="252"/>
      <c r="L430" s="252"/>
      <c r="M430" s="252"/>
      <c r="N430" s="252"/>
      <c r="O430" s="253"/>
      <c r="V430" s="276"/>
      <c r="W430" s="276"/>
      <c r="X430" s="276"/>
      <c r="Y430" s="276"/>
      <c r="Z430" s="504"/>
      <c r="AA430" s="250"/>
      <c r="AB430" s="250" t="s">
        <v>678</v>
      </c>
      <c r="AC430" s="251"/>
      <c r="AD430" s="252"/>
      <c r="AE430" s="252"/>
      <c r="AF430" s="252"/>
      <c r="AG430" s="252"/>
      <c r="AH430" s="253"/>
      <c r="AO430" s="9"/>
      <c r="AP430" s="9"/>
      <c r="AQ430" s="9"/>
      <c r="AR430" s="9"/>
      <c r="AS430" s="504"/>
      <c r="AT430" s="250"/>
      <c r="AU430" s="250" t="s">
        <v>954</v>
      </c>
      <c r="AV430" s="251"/>
      <c r="AW430" s="252"/>
      <c r="AX430" s="252"/>
      <c r="AY430" s="252"/>
      <c r="AZ430" s="252"/>
      <c r="BA430" s="253"/>
      <c r="CE430" s="3">
        <v>1</v>
      </c>
    </row>
    <row r="431" spans="3:83" ht="16.5" thickBot="1">
      <c r="C431" s="9"/>
      <c r="D431" s="9"/>
      <c r="E431" s="9"/>
      <c r="G431" s="320"/>
      <c r="H431" s="321"/>
      <c r="I431" s="322"/>
      <c r="J431" s="323"/>
      <c r="K431" s="322"/>
      <c r="L431" s="322"/>
      <c r="M431" s="322"/>
      <c r="N431" s="322"/>
      <c r="O431" s="324"/>
      <c r="V431" s="276"/>
      <c r="W431" s="276"/>
      <c r="X431" s="276"/>
      <c r="Y431" s="276"/>
      <c r="Z431" s="320"/>
      <c r="AA431" s="321"/>
      <c r="AB431" s="322"/>
      <c r="AC431" s="323"/>
      <c r="AD431" s="322"/>
      <c r="AE431" s="322"/>
      <c r="AF431" s="322"/>
      <c r="AG431" s="322"/>
      <c r="AH431" s="324"/>
      <c r="AO431" s="9"/>
      <c r="AP431" s="9"/>
      <c r="AQ431" s="9"/>
      <c r="AR431" s="9"/>
      <c r="AS431" s="320"/>
      <c r="AT431" s="321"/>
      <c r="AU431" s="322"/>
      <c r="AV431" s="323"/>
      <c r="AW431" s="322"/>
      <c r="AX431" s="322"/>
      <c r="AY431" s="322"/>
      <c r="AZ431" s="322"/>
      <c r="BA431" s="324"/>
      <c r="CE431" s="3">
        <v>1</v>
      </c>
    </row>
    <row r="432" spans="3:83">
      <c r="C432" s="9"/>
      <c r="D432" s="9"/>
      <c r="E432" s="9"/>
      <c r="G432" s="9"/>
      <c r="H432" s="9"/>
      <c r="I432" s="9"/>
      <c r="J432" s="9"/>
      <c r="K432" s="9"/>
      <c r="L432" s="9"/>
      <c r="M432" s="9"/>
      <c r="N432" s="9"/>
      <c r="O432" s="9"/>
      <c r="V432" s="276"/>
      <c r="W432" s="276"/>
      <c r="X432" s="276"/>
      <c r="Y432" s="276"/>
      <c r="Z432" s="9"/>
      <c r="AA432" s="9"/>
      <c r="AB432" s="9"/>
      <c r="AC432" s="9"/>
      <c r="AD432" s="9"/>
      <c r="AE432" s="9"/>
      <c r="AF432" s="9"/>
      <c r="AG432" s="9"/>
      <c r="AH432" s="9"/>
      <c r="AO432" s="9"/>
      <c r="AP432" s="9"/>
      <c r="AQ432" s="9"/>
      <c r="AR432" s="9"/>
      <c r="AS432" s="9"/>
      <c r="AT432" s="9"/>
      <c r="AU432" s="9"/>
      <c r="AV432" s="9"/>
      <c r="AW432" s="9"/>
      <c r="AX432" s="9"/>
      <c r="AY432" s="9"/>
      <c r="AZ432" s="9"/>
      <c r="BA432" s="9"/>
      <c r="CE432" s="3">
        <v>1</v>
      </c>
    </row>
    <row r="433" spans="3:83">
      <c r="C433" s="9"/>
      <c r="D433" s="9"/>
      <c r="E433" s="9"/>
      <c r="G433" s="9"/>
      <c r="H433" s="9"/>
      <c r="I433" s="9"/>
      <c r="J433" s="9"/>
      <c r="K433" s="9"/>
      <c r="L433" s="9"/>
      <c r="M433" s="9"/>
      <c r="N433" s="9"/>
      <c r="O433" s="9"/>
      <c r="V433" s="276"/>
      <c r="W433" s="276"/>
      <c r="X433" s="276"/>
      <c r="Y433" s="276"/>
      <c r="Z433" s="9"/>
      <c r="AA433" s="9"/>
      <c r="AB433" s="9"/>
      <c r="AC433" s="9"/>
      <c r="AD433" s="9"/>
      <c r="AE433" s="9"/>
      <c r="AF433" s="9"/>
      <c r="AG433" s="9"/>
      <c r="AH433" s="9"/>
      <c r="AO433" s="9"/>
      <c r="AP433" s="9"/>
      <c r="AQ433" s="9"/>
      <c r="AR433" s="9"/>
      <c r="AS433" s="9"/>
      <c r="AT433" s="9"/>
      <c r="AU433" s="9"/>
      <c r="AV433" s="9"/>
      <c r="AW433" s="9"/>
      <c r="AX433" s="9"/>
      <c r="AY433" s="9"/>
      <c r="AZ433" s="9"/>
      <c r="BA433" s="9"/>
      <c r="CE433" s="3">
        <v>1</v>
      </c>
    </row>
    <row r="434" spans="3:83" ht="15.75">
      <c r="C434" s="9"/>
      <c r="D434" s="9"/>
      <c r="E434" s="9"/>
      <c r="G434" s="281" t="s">
        <v>174</v>
      </c>
      <c r="H434" s="282"/>
      <c r="I434" s="282"/>
      <c r="J434" s="282"/>
      <c r="K434" s="282"/>
      <c r="L434" s="283"/>
      <c r="M434" s="283"/>
      <c r="N434" s="283"/>
      <c r="O434" s="285" t="s">
        <v>630</v>
      </c>
      <c r="V434" s="276"/>
      <c r="W434" s="276"/>
      <c r="X434" s="276"/>
      <c r="Y434" s="276"/>
      <c r="Z434" s="281" t="s">
        <v>174</v>
      </c>
      <c r="AA434" s="282"/>
      <c r="AB434" s="282"/>
      <c r="AC434" s="282"/>
      <c r="AD434" s="282"/>
      <c r="AE434" s="283"/>
      <c r="AF434" s="283"/>
      <c r="AG434" s="283"/>
      <c r="AH434" s="285" t="s">
        <v>1626</v>
      </c>
      <c r="AO434" s="9"/>
      <c r="AP434" s="9"/>
      <c r="AQ434" s="9"/>
      <c r="AR434" s="9"/>
      <c r="AS434" s="281" t="s">
        <v>771</v>
      </c>
      <c r="AT434" s="282"/>
      <c r="AU434" s="282"/>
      <c r="AV434" s="282"/>
      <c r="AW434" s="282"/>
      <c r="AX434" s="283"/>
      <c r="AY434" s="283"/>
      <c r="AZ434" s="283"/>
      <c r="BA434" s="285" t="s">
        <v>1627</v>
      </c>
      <c r="CE434" s="3">
        <v>1</v>
      </c>
    </row>
    <row r="435" spans="3:83" ht="15.75">
      <c r="C435" s="9"/>
      <c r="D435" s="9"/>
      <c r="E435" s="9"/>
      <c r="G435" s="199"/>
      <c r="H435" s="665" t="s">
        <v>634</v>
      </c>
      <c r="I435" s="223"/>
      <c r="J435" s="223"/>
      <c r="K435" s="280"/>
      <c r="L435" s="280"/>
      <c r="M435" s="666" t="s">
        <v>635</v>
      </c>
      <c r="N435" s="666"/>
      <c r="O435" s="667"/>
      <c r="V435" s="276"/>
      <c r="W435" s="276"/>
      <c r="X435" s="276"/>
      <c r="Y435" s="276"/>
      <c r="Z435" s="199"/>
      <c r="AA435" s="665" t="s">
        <v>1628</v>
      </c>
      <c r="AB435" s="223"/>
      <c r="AC435" s="223"/>
      <c r="AD435" s="280"/>
      <c r="AE435" s="280"/>
      <c r="AF435" s="666" t="s">
        <v>1629</v>
      </c>
      <c r="AG435" s="666"/>
      <c r="AH435" s="667"/>
      <c r="AO435" s="9"/>
      <c r="AP435" s="9"/>
      <c r="AQ435" s="9"/>
      <c r="AR435" s="9"/>
      <c r="AS435" s="199"/>
      <c r="AT435" s="665" t="s">
        <v>1630</v>
      </c>
      <c r="AU435" s="223"/>
      <c r="AV435" s="223"/>
      <c r="AW435" s="280"/>
      <c r="AX435" s="280"/>
      <c r="AY435" s="666" t="s">
        <v>1631</v>
      </c>
      <c r="AZ435" s="666"/>
      <c r="BA435" s="667"/>
      <c r="CE435" s="3">
        <v>1</v>
      </c>
    </row>
    <row r="436" spans="3:83">
      <c r="C436" s="9"/>
      <c r="D436" s="9"/>
      <c r="E436" s="9"/>
      <c r="G436" s="668"/>
      <c r="H436" s="669">
        <v>16</v>
      </c>
      <c r="I436" s="9"/>
      <c r="J436" s="670" t="s">
        <v>636</v>
      </c>
      <c r="K436" t="s">
        <v>637</v>
      </c>
      <c r="L436" s="223"/>
      <c r="M436" s="429" t="s">
        <v>638</v>
      </c>
      <c r="N436" s="429"/>
      <c r="O436" s="671"/>
      <c r="V436" s="276"/>
      <c r="W436" s="276"/>
      <c r="X436" s="276"/>
      <c r="Y436" s="276"/>
      <c r="Z436" s="668"/>
      <c r="AA436" s="669">
        <v>16</v>
      </c>
      <c r="AB436" s="9"/>
      <c r="AC436" s="670" t="s">
        <v>1632</v>
      </c>
      <c r="AD436" t="s">
        <v>1633</v>
      </c>
      <c r="AE436" s="223"/>
      <c r="AF436" s="429" t="s">
        <v>1634</v>
      </c>
      <c r="AG436" s="429"/>
      <c r="AH436" s="671"/>
      <c r="AO436" s="9"/>
      <c r="AP436" s="9"/>
      <c r="AQ436" s="9"/>
      <c r="AR436" s="9"/>
      <c r="AS436" s="668"/>
      <c r="AT436" s="669">
        <v>16</v>
      </c>
      <c r="AU436" s="9"/>
      <c r="AV436" s="670" t="s">
        <v>1635</v>
      </c>
      <c r="AW436" t="s">
        <v>1636</v>
      </c>
      <c r="AX436" s="223"/>
      <c r="AY436" s="429" t="s">
        <v>1637</v>
      </c>
      <c r="AZ436" s="429"/>
      <c r="BA436" s="671"/>
      <c r="CE436" s="3">
        <v>1</v>
      </c>
    </row>
    <row r="437" spans="3:83" ht="15.75">
      <c r="C437" s="9"/>
      <c r="D437" s="9"/>
      <c r="E437" s="9"/>
      <c r="G437" s="673"/>
      <c r="H437" s="674" t="s">
        <v>641</v>
      </c>
      <c r="I437" s="674"/>
      <c r="J437" s="675">
        <v>32</v>
      </c>
      <c r="K437" s="676" t="str">
        <f>J436</f>
        <v xml:space="preserve">portions </v>
      </c>
      <c r="L437" s="240"/>
      <c r="M437" s="429" t="s">
        <v>642</v>
      </c>
      <c r="N437" s="429"/>
      <c r="O437" s="671"/>
      <c r="V437" s="276"/>
      <c r="W437" s="276"/>
      <c r="X437" s="276"/>
      <c r="Y437" s="276"/>
      <c r="Z437" s="673"/>
      <c r="AA437" s="674" t="s">
        <v>1638</v>
      </c>
      <c r="AB437" s="674"/>
      <c r="AC437" s="675">
        <v>32</v>
      </c>
      <c r="AD437" s="676" t="str">
        <f>AC436</f>
        <v>portions</v>
      </c>
      <c r="AE437" s="240"/>
      <c r="AF437" s="429" t="s">
        <v>1639</v>
      </c>
      <c r="AG437" s="429"/>
      <c r="AH437" s="671"/>
      <c r="AO437" s="9"/>
      <c r="AP437" s="9"/>
      <c r="AQ437" s="9"/>
      <c r="AR437" s="9"/>
      <c r="AS437" s="673"/>
      <c r="AT437" s="674" t="s">
        <v>1640</v>
      </c>
      <c r="AU437" s="674"/>
      <c r="AV437" s="675">
        <v>32</v>
      </c>
      <c r="AW437" s="676" t="str">
        <f>AV436</f>
        <v>raciones</v>
      </c>
      <c r="AX437" s="240"/>
      <c r="AY437" s="429" t="s">
        <v>1641</v>
      </c>
      <c r="AZ437" s="429"/>
      <c r="BA437" s="671"/>
      <c r="CE437" s="3">
        <v>1</v>
      </c>
    </row>
    <row r="438" spans="3:83" ht="15.75">
      <c r="C438" s="9"/>
      <c r="D438" s="9"/>
      <c r="E438" s="9"/>
      <c r="G438" s="679"/>
      <c r="H438" s="680" t="s">
        <v>647</v>
      </c>
      <c r="I438" s="9"/>
      <c r="J438" s="681" t="str">
        <f>H438</f>
        <v>Gastro</v>
      </c>
      <c r="K438" s="682" t="s">
        <v>648</v>
      </c>
      <c r="L438" s="240"/>
      <c r="M438" s="429" t="s">
        <v>649</v>
      </c>
      <c r="N438" s="429"/>
      <c r="O438" s="671"/>
      <c r="V438" s="276"/>
      <c r="W438" s="276"/>
      <c r="X438" s="276"/>
      <c r="Y438" s="276"/>
      <c r="Z438" s="679"/>
      <c r="AA438" s="680" t="s">
        <v>1642</v>
      </c>
      <c r="AB438" s="9"/>
      <c r="AC438" s="681" t="str">
        <f>AA438</f>
        <v>GN pan</v>
      </c>
      <c r="AD438" s="682" t="s">
        <v>1579</v>
      </c>
      <c r="AE438" s="240"/>
      <c r="AF438" s="429" t="s">
        <v>1643</v>
      </c>
      <c r="AG438" s="429"/>
      <c r="AH438" s="671"/>
      <c r="AO438" s="9"/>
      <c r="AP438" s="9"/>
      <c r="AQ438" s="9"/>
      <c r="AR438" s="9"/>
      <c r="AS438" s="679"/>
      <c r="AT438" s="680" t="s">
        <v>1644</v>
      </c>
      <c r="AU438" s="9"/>
      <c r="AV438" s="681" t="str">
        <f>AT438</f>
        <v>Bandeja GN</v>
      </c>
      <c r="AW438" s="682" t="s">
        <v>1645</v>
      </c>
      <c r="AX438" s="240"/>
      <c r="AY438" s="429" t="s">
        <v>1646</v>
      </c>
      <c r="AZ438" s="429"/>
      <c r="BA438" s="671"/>
      <c r="CE438" s="3">
        <v>1</v>
      </c>
    </row>
    <row r="439" spans="3:83" ht="15.75">
      <c r="C439" s="9"/>
      <c r="D439" s="9"/>
      <c r="E439" s="9"/>
      <c r="G439" s="286" t="s">
        <v>230</v>
      </c>
      <c r="H439" s="680">
        <v>1</v>
      </c>
      <c r="I439" s="9"/>
      <c r="J439" s="686">
        <f>(H439/H436)*J437</f>
        <v>2</v>
      </c>
      <c r="K439" s="687" t="s">
        <v>653</v>
      </c>
      <c r="L439" s="240"/>
      <c r="M439" s="429" t="s">
        <v>654</v>
      </c>
      <c r="N439" s="429"/>
      <c r="O439" s="671"/>
      <c r="V439" s="276"/>
      <c r="W439" s="276"/>
      <c r="X439" s="276"/>
      <c r="Y439" s="276"/>
      <c r="Z439" s="286" t="s">
        <v>230</v>
      </c>
      <c r="AA439" s="680">
        <v>1</v>
      </c>
      <c r="AB439" s="9"/>
      <c r="AC439" s="686">
        <f>(AA439/AA436)*AC437</f>
        <v>2</v>
      </c>
      <c r="AD439" s="687" t="s">
        <v>1647</v>
      </c>
      <c r="AE439" s="240"/>
      <c r="AF439" s="429" t="s">
        <v>1648</v>
      </c>
      <c r="AG439" s="429"/>
      <c r="AH439" s="671"/>
      <c r="AO439" s="9"/>
      <c r="AP439" s="9"/>
      <c r="AQ439" s="9"/>
      <c r="AR439" s="9"/>
      <c r="AS439" s="286" t="s">
        <v>230</v>
      </c>
      <c r="AT439" s="680">
        <v>1</v>
      </c>
      <c r="AU439" s="9"/>
      <c r="AV439" s="686">
        <f>(AT439/AT436)*AV437</f>
        <v>2</v>
      </c>
      <c r="AW439" s="687" t="s">
        <v>1649</v>
      </c>
      <c r="AX439" s="240"/>
      <c r="AY439" s="429" t="s">
        <v>1650</v>
      </c>
      <c r="AZ439" s="429"/>
      <c r="BA439" s="671"/>
      <c r="CE439" s="3">
        <v>1</v>
      </c>
    </row>
    <row r="440" spans="3:83" ht="15.75">
      <c r="C440" s="9"/>
      <c r="D440" s="9"/>
      <c r="E440" s="9"/>
      <c r="G440" s="286" t="s">
        <v>230</v>
      </c>
      <c r="H440" s="680">
        <v>1</v>
      </c>
      <c r="I440" s="9"/>
      <c r="J440" s="686">
        <f>(H440/H436)*J437</f>
        <v>2</v>
      </c>
      <c r="K440" s="687" t="s">
        <v>655</v>
      </c>
      <c r="L440" s="240"/>
      <c r="M440" s="429" t="s">
        <v>656</v>
      </c>
      <c r="N440" s="429"/>
      <c r="O440" s="671"/>
      <c r="V440" s="276"/>
      <c r="W440" s="276"/>
      <c r="X440" s="276"/>
      <c r="Y440" s="276"/>
      <c r="Z440" s="286" t="s">
        <v>230</v>
      </c>
      <c r="AA440" s="680">
        <v>1</v>
      </c>
      <c r="AB440" s="9"/>
      <c r="AC440" s="686">
        <f>(AA440/AA436)*AC437</f>
        <v>2</v>
      </c>
      <c r="AD440" s="687" t="s">
        <v>1651</v>
      </c>
      <c r="AE440" s="240"/>
      <c r="AF440" s="429" t="s">
        <v>1652</v>
      </c>
      <c r="AG440" s="429"/>
      <c r="AH440" s="671"/>
      <c r="AO440" s="9"/>
      <c r="AP440" s="9"/>
      <c r="AQ440" s="9"/>
      <c r="AR440" s="9"/>
      <c r="AS440" s="286" t="s">
        <v>230</v>
      </c>
      <c r="AT440" s="680">
        <v>1</v>
      </c>
      <c r="AU440" s="9"/>
      <c r="AV440" s="686">
        <f>(AT440/AT436)*AV437</f>
        <v>2</v>
      </c>
      <c r="AW440" s="687" t="s">
        <v>1653</v>
      </c>
      <c r="AX440" s="240"/>
      <c r="AY440" s="429" t="s">
        <v>1654</v>
      </c>
      <c r="AZ440" s="429"/>
      <c r="BA440" s="671"/>
      <c r="CE440" s="3">
        <v>1</v>
      </c>
    </row>
    <row r="441" spans="3:83" ht="15.75">
      <c r="C441" s="9"/>
      <c r="D441" s="9"/>
      <c r="E441" s="9"/>
      <c r="G441" s="286" t="s">
        <v>230</v>
      </c>
      <c r="H441" s="680">
        <v>1</v>
      </c>
      <c r="I441" s="9"/>
      <c r="J441" s="686">
        <f>(H441/H436)*J437</f>
        <v>2</v>
      </c>
      <c r="K441" s="687" t="s">
        <v>657</v>
      </c>
      <c r="L441" s="240"/>
      <c r="M441" s="429" t="s">
        <v>658</v>
      </c>
      <c r="N441" s="429"/>
      <c r="O441" s="671"/>
      <c r="V441" s="276"/>
      <c r="W441" s="276"/>
      <c r="X441" s="276"/>
      <c r="Y441" s="276"/>
      <c r="Z441" s="286" t="s">
        <v>230</v>
      </c>
      <c r="AA441" s="680">
        <v>1</v>
      </c>
      <c r="AB441" s="9"/>
      <c r="AC441" s="686">
        <f>(AA441/AA436)*AC437</f>
        <v>2</v>
      </c>
      <c r="AD441" s="687" t="s">
        <v>1655</v>
      </c>
      <c r="AE441" s="240"/>
      <c r="AF441" s="429" t="s">
        <v>1656</v>
      </c>
      <c r="AG441" s="429"/>
      <c r="AH441" s="671"/>
      <c r="AO441" s="9"/>
      <c r="AP441" s="9"/>
      <c r="AQ441" s="9"/>
      <c r="AR441" s="9"/>
      <c r="AS441" s="286" t="s">
        <v>230</v>
      </c>
      <c r="AT441" s="680">
        <v>1</v>
      </c>
      <c r="AU441" s="9"/>
      <c r="AV441" s="686">
        <f>(AT441/AT436)*AV437</f>
        <v>2</v>
      </c>
      <c r="AW441" s="687" t="s">
        <v>1657</v>
      </c>
      <c r="AX441" s="240"/>
      <c r="AY441" s="429" t="s">
        <v>1658</v>
      </c>
      <c r="AZ441" s="429"/>
      <c r="BA441" s="671"/>
      <c r="CE441" s="3">
        <v>1</v>
      </c>
    </row>
    <row r="442" spans="3:83" ht="15.75">
      <c r="C442" s="9"/>
      <c r="D442" s="9"/>
      <c r="E442" s="9"/>
      <c r="G442" s="286" t="s">
        <v>230</v>
      </c>
      <c r="H442" s="680">
        <v>1</v>
      </c>
      <c r="I442" s="9"/>
      <c r="J442" s="686">
        <f>(H442/H436)*J437</f>
        <v>2</v>
      </c>
      <c r="K442" s="687" t="s">
        <v>659</v>
      </c>
      <c r="L442" s="240"/>
      <c r="M442" s="429" t="s">
        <v>660</v>
      </c>
      <c r="N442" s="429"/>
      <c r="O442" s="671"/>
      <c r="V442" s="276"/>
      <c r="W442" s="276"/>
      <c r="X442" s="276"/>
      <c r="Y442" s="276"/>
      <c r="Z442" s="286" t="s">
        <v>230</v>
      </c>
      <c r="AA442" s="680">
        <v>1</v>
      </c>
      <c r="AB442" s="9"/>
      <c r="AC442" s="686">
        <f>(AA442/AA436)*AC437</f>
        <v>2</v>
      </c>
      <c r="AD442" s="687" t="s">
        <v>1659</v>
      </c>
      <c r="AE442" s="240"/>
      <c r="AF442" s="429" t="s">
        <v>1660</v>
      </c>
      <c r="AG442" s="429"/>
      <c r="AH442" s="671"/>
      <c r="AO442" s="9"/>
      <c r="AP442" s="9"/>
      <c r="AQ442" s="9"/>
      <c r="AR442" s="9"/>
      <c r="AS442" s="286" t="s">
        <v>230</v>
      </c>
      <c r="AT442" s="680">
        <v>1</v>
      </c>
      <c r="AU442" s="9"/>
      <c r="AV442" s="686">
        <f>(AT442/AT436)*AV437</f>
        <v>2</v>
      </c>
      <c r="AW442" s="687" t="s">
        <v>1661</v>
      </c>
      <c r="AX442" s="240"/>
      <c r="AY442" s="429" t="s">
        <v>1662</v>
      </c>
      <c r="AZ442" s="429"/>
      <c r="BA442" s="671"/>
      <c r="CE442" s="3">
        <v>1</v>
      </c>
    </row>
    <row r="443" spans="3:83" ht="15.75">
      <c r="C443" s="9"/>
      <c r="D443" s="9"/>
      <c r="E443" s="9"/>
      <c r="G443" s="286" t="s">
        <v>230</v>
      </c>
      <c r="H443" s="680">
        <v>1</v>
      </c>
      <c r="I443" s="9"/>
      <c r="J443" s="686">
        <f>(H443/H436)*J437</f>
        <v>2</v>
      </c>
      <c r="K443" s="687" t="s">
        <v>661</v>
      </c>
      <c r="L443" s="240"/>
      <c r="M443" s="429" t="s">
        <v>662</v>
      </c>
      <c r="N443" s="429"/>
      <c r="O443" s="671"/>
      <c r="V443" s="276"/>
      <c r="W443" s="276"/>
      <c r="X443" s="276"/>
      <c r="Y443" s="276"/>
      <c r="Z443" s="286" t="s">
        <v>230</v>
      </c>
      <c r="AA443" s="680">
        <v>1</v>
      </c>
      <c r="AB443" s="9"/>
      <c r="AC443" s="686">
        <f>(AA443/AA436)*AC437</f>
        <v>2</v>
      </c>
      <c r="AD443" s="687" t="s">
        <v>1663</v>
      </c>
      <c r="AE443" s="240"/>
      <c r="AF443" s="429" t="s">
        <v>1664</v>
      </c>
      <c r="AG443" s="429"/>
      <c r="AH443" s="671"/>
      <c r="AO443" s="9"/>
      <c r="AP443" s="9"/>
      <c r="AQ443" s="9"/>
      <c r="AR443" s="9"/>
      <c r="AS443" s="286" t="s">
        <v>230</v>
      </c>
      <c r="AT443" s="680">
        <v>1</v>
      </c>
      <c r="AU443" s="9"/>
      <c r="AV443" s="686">
        <f>(AT443/AT436)*AV437</f>
        <v>2</v>
      </c>
      <c r="AW443" s="687" t="s">
        <v>1665</v>
      </c>
      <c r="AX443" s="240"/>
      <c r="AY443" s="429" t="s">
        <v>1666</v>
      </c>
      <c r="AZ443" s="429"/>
      <c r="BA443" s="671"/>
      <c r="CE443" s="3">
        <v>1</v>
      </c>
    </row>
    <row r="444" spans="3:83" ht="15.75">
      <c r="C444" s="9"/>
      <c r="D444" s="9"/>
      <c r="E444" s="9"/>
      <c r="G444" s="688" t="s">
        <v>663</v>
      </c>
      <c r="H444" s="680">
        <v>1</v>
      </c>
      <c r="I444" s="9"/>
      <c r="J444" s="686">
        <f>(H444/H436)*J437</f>
        <v>2</v>
      </c>
      <c r="K444" s="240"/>
      <c r="L444" s="240"/>
      <c r="M444" s="429" t="s">
        <v>664</v>
      </c>
      <c r="N444" s="429"/>
      <c r="O444" s="671"/>
      <c r="V444" s="276"/>
      <c r="W444" s="276"/>
      <c r="X444" s="276"/>
      <c r="Y444" s="276"/>
      <c r="Z444" s="688" t="s">
        <v>663</v>
      </c>
      <c r="AA444" s="680">
        <v>1</v>
      </c>
      <c r="AB444" s="9"/>
      <c r="AC444" s="686">
        <f>(AA444/AA436)*AC437</f>
        <v>2</v>
      </c>
      <c r="AD444" s="240"/>
      <c r="AE444" s="240"/>
      <c r="AF444" s="429" t="s">
        <v>1667</v>
      </c>
      <c r="AG444" s="429"/>
      <c r="AH444" s="671"/>
      <c r="AO444" s="9"/>
      <c r="AP444" s="9"/>
      <c r="AQ444" s="9"/>
      <c r="AR444" s="9"/>
      <c r="AS444" s="688" t="s">
        <v>663</v>
      </c>
      <c r="AT444" s="680">
        <v>1</v>
      </c>
      <c r="AU444" s="9"/>
      <c r="AV444" s="686">
        <f>(AT444/AT436)*AV437</f>
        <v>2</v>
      </c>
      <c r="AW444" s="240"/>
      <c r="AX444" s="240"/>
      <c r="AY444" s="429" t="s">
        <v>1668</v>
      </c>
      <c r="AZ444" s="429"/>
      <c r="BA444" s="671"/>
      <c r="CE444" s="3">
        <v>1</v>
      </c>
    </row>
    <row r="445" spans="3:83" ht="15.75">
      <c r="C445" s="9"/>
      <c r="D445" s="9"/>
      <c r="E445" s="9"/>
      <c r="G445" s="688" t="s">
        <v>663</v>
      </c>
      <c r="H445" s="680">
        <v>1</v>
      </c>
      <c r="I445" s="9"/>
      <c r="J445" s="686">
        <f>(H445/H436)*J437</f>
        <v>2</v>
      </c>
      <c r="K445" s="240"/>
      <c r="L445" s="240"/>
      <c r="M445" s="429"/>
      <c r="N445" s="429"/>
      <c r="O445" s="671"/>
      <c r="V445" s="276"/>
      <c r="W445" s="276"/>
      <c r="X445" s="276"/>
      <c r="Y445" s="276"/>
      <c r="Z445" s="688" t="s">
        <v>663</v>
      </c>
      <c r="AA445" s="680">
        <v>1</v>
      </c>
      <c r="AB445" s="9"/>
      <c r="AC445" s="686">
        <f>(AA445/AA436)*AC437</f>
        <v>2</v>
      </c>
      <c r="AD445" s="240"/>
      <c r="AE445" s="240"/>
      <c r="AF445" s="429"/>
      <c r="AG445" s="429"/>
      <c r="AH445" s="671"/>
      <c r="AO445" s="9"/>
      <c r="AP445" s="9"/>
      <c r="AQ445" s="9"/>
      <c r="AR445" s="9"/>
      <c r="AS445" s="688" t="s">
        <v>663</v>
      </c>
      <c r="AT445" s="680">
        <v>1</v>
      </c>
      <c r="AU445" s="9"/>
      <c r="AV445" s="686">
        <f>(AT445/AT436)*AV437</f>
        <v>2</v>
      </c>
      <c r="AW445" s="240"/>
      <c r="AX445" s="240"/>
      <c r="AY445" s="429"/>
      <c r="AZ445" s="429"/>
      <c r="BA445" s="671"/>
      <c r="CE445" s="3">
        <v>1</v>
      </c>
    </row>
    <row r="446" spans="3:83" ht="15.75">
      <c r="C446" s="9"/>
      <c r="D446" s="9"/>
      <c r="E446" s="9"/>
      <c r="G446" s="688" t="s">
        <v>663</v>
      </c>
      <c r="H446" s="680">
        <v>1</v>
      </c>
      <c r="I446" s="9"/>
      <c r="J446" s="686">
        <f>(H446/H436)*J437</f>
        <v>2</v>
      </c>
      <c r="K446" s="240"/>
      <c r="L446" s="240"/>
      <c r="M446" s="429"/>
      <c r="N446" s="429"/>
      <c r="O446" s="671"/>
      <c r="V446" s="276"/>
      <c r="W446" s="276"/>
      <c r="X446" s="276"/>
      <c r="Y446" s="276"/>
      <c r="Z446" s="688" t="s">
        <v>663</v>
      </c>
      <c r="AA446" s="680">
        <v>1</v>
      </c>
      <c r="AB446" s="9"/>
      <c r="AC446" s="686">
        <f>(AA446/AA436)*AC437</f>
        <v>2</v>
      </c>
      <c r="AD446" s="240"/>
      <c r="AE446" s="240"/>
      <c r="AF446" s="429"/>
      <c r="AG446" s="429"/>
      <c r="AH446" s="671"/>
      <c r="AO446" s="9"/>
      <c r="AP446" s="9"/>
      <c r="AQ446" s="9"/>
      <c r="AR446" s="9"/>
      <c r="AS446" s="688" t="s">
        <v>663</v>
      </c>
      <c r="AT446" s="680">
        <v>1</v>
      </c>
      <c r="AU446" s="9"/>
      <c r="AV446" s="686">
        <f>(AT446/AT436)*AV437</f>
        <v>2</v>
      </c>
      <c r="AW446" s="240"/>
      <c r="AX446" s="240"/>
      <c r="AY446" s="429"/>
      <c r="AZ446" s="429"/>
      <c r="BA446" s="430" t="s">
        <v>1475</v>
      </c>
      <c r="CE446" s="3">
        <v>1</v>
      </c>
    </row>
    <row r="447" spans="3:83" ht="15.75">
      <c r="C447" s="9"/>
      <c r="D447" s="9"/>
      <c r="E447" s="9"/>
      <c r="G447" s="630" t="s">
        <v>206</v>
      </c>
      <c r="H447" s="631"/>
      <c r="I447" s="631"/>
      <c r="J447" s="631"/>
      <c r="K447" s="631"/>
      <c r="L447" s="631"/>
      <c r="M447" s="631"/>
      <c r="N447" s="631"/>
      <c r="O447" s="632"/>
      <c r="V447" s="276"/>
      <c r="W447" s="276"/>
      <c r="X447" s="276"/>
      <c r="Y447" s="276"/>
      <c r="Z447" s="630" t="s">
        <v>926</v>
      </c>
      <c r="AA447" s="631"/>
      <c r="AB447" s="631"/>
      <c r="AC447" s="631"/>
      <c r="AD447" s="631"/>
      <c r="AE447" s="631"/>
      <c r="AF447" s="631"/>
      <c r="AG447" s="631"/>
      <c r="AH447" s="632"/>
      <c r="AO447" s="9"/>
      <c r="AP447" s="9"/>
      <c r="AQ447" s="9"/>
      <c r="AR447" s="9"/>
      <c r="AS447" s="630" t="s">
        <v>1485</v>
      </c>
      <c r="AT447" s="631"/>
      <c r="AU447" s="631"/>
      <c r="AV447" s="631"/>
      <c r="AW447" s="631"/>
      <c r="AX447" s="631"/>
      <c r="AY447" s="631"/>
      <c r="AZ447" s="631"/>
      <c r="BA447" s="632"/>
      <c r="CE447" s="3">
        <v>1</v>
      </c>
    </row>
    <row r="448" spans="3:83" ht="15.75">
      <c r="C448" s="9"/>
      <c r="D448" s="9"/>
      <c r="E448" s="9"/>
      <c r="G448" s="361" t="s">
        <v>208</v>
      </c>
      <c r="H448" s="246"/>
      <c r="I448" s="246"/>
      <c r="J448" s="246"/>
      <c r="K448" s="246"/>
      <c r="L448" s="246"/>
      <c r="M448" s="540"/>
      <c r="N448" s="540"/>
      <c r="O448" s="247"/>
      <c r="V448" s="276"/>
      <c r="W448" s="276"/>
      <c r="X448" s="276"/>
      <c r="Y448" s="276"/>
      <c r="Z448" s="361" t="s">
        <v>1486</v>
      </c>
      <c r="AA448" s="246"/>
      <c r="AB448" s="246"/>
      <c r="AC448" s="246"/>
      <c r="AD448" s="246"/>
      <c r="AE448" s="246"/>
      <c r="AF448" s="540"/>
      <c r="AG448" s="540"/>
      <c r="AH448" s="247"/>
      <c r="AO448" s="9"/>
      <c r="AP448" s="9"/>
      <c r="AQ448" s="9"/>
      <c r="AR448" s="9"/>
      <c r="AS448" s="361" t="s">
        <v>1487</v>
      </c>
      <c r="AT448" s="246"/>
      <c r="AU448" s="246"/>
      <c r="AV448" s="246"/>
      <c r="AW448" s="246"/>
      <c r="AX448" s="246"/>
      <c r="AY448" s="540"/>
      <c r="AZ448" s="540"/>
      <c r="BA448" s="247"/>
      <c r="CE448" s="3">
        <v>1</v>
      </c>
    </row>
    <row r="449" spans="3:83" ht="15.75">
      <c r="C449" s="9"/>
      <c r="D449" s="9"/>
      <c r="E449" s="9"/>
      <c r="G449" s="250"/>
      <c r="H449" s="250"/>
      <c r="I449" s="250" t="s">
        <v>209</v>
      </c>
      <c r="J449" s="251"/>
      <c r="K449" s="252"/>
      <c r="L449" s="252"/>
      <c r="M449" s="252"/>
      <c r="N449" s="252"/>
      <c r="O449" s="253"/>
      <c r="V449" s="276"/>
      <c r="W449" s="276"/>
      <c r="X449" s="276"/>
      <c r="Y449" s="276"/>
      <c r="Z449" s="250"/>
      <c r="AA449" s="250"/>
      <c r="AB449" s="250" t="s">
        <v>678</v>
      </c>
      <c r="AC449" s="251"/>
      <c r="AD449" s="252"/>
      <c r="AE449" s="252"/>
      <c r="AF449" s="252"/>
      <c r="AG449" s="252"/>
      <c r="AH449" s="253"/>
      <c r="AO449" s="9"/>
      <c r="AP449" s="9"/>
      <c r="AQ449" s="9"/>
      <c r="AR449" s="9"/>
      <c r="AS449" s="250"/>
      <c r="AT449" s="250"/>
      <c r="AU449" s="250" t="s">
        <v>954</v>
      </c>
      <c r="AV449" s="251"/>
      <c r="AW449" s="252"/>
      <c r="AX449" s="252"/>
      <c r="AY449" s="252"/>
      <c r="AZ449" s="252"/>
      <c r="BA449" s="253"/>
      <c r="CE449" s="3">
        <v>1</v>
      </c>
    </row>
    <row r="450" spans="3:83" ht="16.5" thickBot="1">
      <c r="C450" s="9"/>
      <c r="D450" s="9"/>
      <c r="E450" s="9"/>
      <c r="G450" s="320"/>
      <c r="H450" s="321"/>
      <c r="I450" s="322"/>
      <c r="J450" s="323"/>
      <c r="K450" s="322"/>
      <c r="L450" s="322"/>
      <c r="M450" s="322"/>
      <c r="N450" s="322"/>
      <c r="O450" s="324"/>
      <c r="V450" s="276"/>
      <c r="W450" s="276"/>
      <c r="X450" s="276"/>
      <c r="Y450" s="276"/>
      <c r="Z450" s="320"/>
      <c r="AA450" s="321"/>
      <c r="AB450" s="322"/>
      <c r="AC450" s="323"/>
      <c r="AD450" s="322"/>
      <c r="AE450" s="322"/>
      <c r="AF450" s="322"/>
      <c r="AG450" s="322"/>
      <c r="AH450" s="324"/>
      <c r="AO450" s="9"/>
      <c r="AP450" s="9"/>
      <c r="AQ450" s="9"/>
      <c r="AR450" s="9"/>
      <c r="AS450" s="320"/>
      <c r="AT450" s="321"/>
      <c r="AU450" s="322"/>
      <c r="AV450" s="323"/>
      <c r="AW450" s="322"/>
      <c r="AX450" s="322"/>
      <c r="AY450" s="322"/>
      <c r="AZ450" s="322"/>
      <c r="BA450" s="324"/>
      <c r="CE450" s="3">
        <v>1</v>
      </c>
    </row>
    <row r="451" spans="3:83" ht="15.75">
      <c r="C451" s="9"/>
      <c r="D451" s="9"/>
      <c r="E451" s="9"/>
      <c r="G451" s="1355"/>
      <c r="H451" s="1355"/>
      <c r="I451" s="1355"/>
      <c r="J451" s="726"/>
      <c r="K451" s="633"/>
      <c r="L451" s="633"/>
      <c r="M451" s="633"/>
      <c r="N451" s="633"/>
      <c r="O451" s="1358"/>
      <c r="V451" s="276"/>
      <c r="W451" s="276"/>
      <c r="X451" s="276"/>
      <c r="AO451" s="9"/>
      <c r="AP451" s="9"/>
      <c r="AQ451" s="9"/>
      <c r="AR451" s="9"/>
      <c r="CE451" s="3">
        <v>1</v>
      </c>
    </row>
    <row r="452" spans="3:83" ht="15.75">
      <c r="C452" s="9"/>
      <c r="D452" s="9"/>
      <c r="E452" s="9"/>
      <c r="G452" s="281" t="s">
        <v>174</v>
      </c>
      <c r="H452" s="282"/>
      <c r="I452" s="282"/>
      <c r="J452" s="282"/>
      <c r="K452" s="282"/>
      <c r="L452" s="283"/>
      <c r="M452" s="283"/>
      <c r="N452" s="283"/>
      <c r="O452" s="285" t="s">
        <v>671</v>
      </c>
      <c r="V452" s="276"/>
      <c r="W452" s="276"/>
      <c r="X452" s="276"/>
      <c r="Y452" s="276"/>
      <c r="Z452" s="281" t="s">
        <v>174</v>
      </c>
      <c r="AA452" s="282"/>
      <c r="AB452" s="282"/>
      <c r="AC452" s="282"/>
      <c r="AD452" s="282"/>
      <c r="AE452" s="283"/>
      <c r="AF452" s="283"/>
      <c r="AG452" s="283"/>
      <c r="AH452" s="285" t="s">
        <v>1669</v>
      </c>
      <c r="AO452" s="9"/>
      <c r="AP452" s="9"/>
      <c r="AQ452" s="9"/>
      <c r="AR452" s="9"/>
      <c r="AS452" s="281" t="s">
        <v>771</v>
      </c>
      <c r="AT452" s="282"/>
      <c r="AU452" s="282"/>
      <c r="AV452" s="282"/>
      <c r="AW452" s="282"/>
      <c r="AX452" s="283"/>
      <c r="AY452" s="283"/>
      <c r="AZ452" s="283"/>
      <c r="BA452" s="285" t="s">
        <v>1670</v>
      </c>
      <c r="CE452" s="3">
        <v>1</v>
      </c>
    </row>
    <row r="453" spans="3:83" ht="15.75">
      <c r="C453" s="9"/>
      <c r="D453" s="9"/>
      <c r="E453" s="9"/>
      <c r="G453" s="705" t="s">
        <v>1</v>
      </c>
      <c r="H453" s="706" t="s">
        <v>2</v>
      </c>
      <c r="I453" s="707"/>
      <c r="J453" s="708" t="s">
        <v>674</v>
      </c>
      <c r="K453" s="706" t="s">
        <v>11</v>
      </c>
      <c r="L453" s="706" t="s">
        <v>675</v>
      </c>
      <c r="M453" s="709" t="s">
        <v>676</v>
      </c>
      <c r="N453" s="709"/>
      <c r="O453" s="710"/>
      <c r="V453" s="276"/>
      <c r="W453" s="276"/>
      <c r="X453" s="276"/>
      <c r="Y453" s="276"/>
      <c r="Z453" s="705" t="s">
        <v>1</v>
      </c>
      <c r="AA453" s="706" t="s">
        <v>2</v>
      </c>
      <c r="AB453" s="707"/>
      <c r="AC453" s="708" t="s">
        <v>674</v>
      </c>
      <c r="AD453" s="706" t="s">
        <v>11</v>
      </c>
      <c r="AE453" s="706" t="s">
        <v>675</v>
      </c>
      <c r="AF453" s="709" t="s">
        <v>1671</v>
      </c>
      <c r="AG453" s="709"/>
      <c r="AH453" s="710"/>
      <c r="AO453" s="9"/>
      <c r="AP453" s="9"/>
      <c r="AQ453" s="9"/>
      <c r="AR453" s="9"/>
      <c r="AS453" s="705" t="s">
        <v>1</v>
      </c>
      <c r="AT453" s="706" t="s">
        <v>2</v>
      </c>
      <c r="AU453" s="707"/>
      <c r="AV453" s="708" t="s">
        <v>674</v>
      </c>
      <c r="AW453" s="706" t="s">
        <v>11</v>
      </c>
      <c r="AX453" s="706" t="s">
        <v>675</v>
      </c>
      <c r="AY453" s="751" t="s">
        <v>1672</v>
      </c>
      <c r="AZ453" s="709"/>
      <c r="BA453" s="710"/>
      <c r="CE453" s="3">
        <v>1</v>
      </c>
    </row>
    <row r="454" spans="3:83" ht="15.75">
      <c r="C454" s="9"/>
      <c r="D454" s="9"/>
      <c r="E454" s="9"/>
      <c r="G454" s="711" t="str">
        <f>"cellule "&amp;ADDRESS(ROW(M454),COLUMN(M454),4)&amp;"  vous pouvez saisir un autre poids"</f>
        <v>cellule M454  vous pouvez saisir un autre poids</v>
      </c>
      <c r="H454" s="712"/>
      <c r="I454" s="713"/>
      <c r="J454" s="280"/>
      <c r="K454" s="712"/>
      <c r="L454"/>
      <c r="M454" s="714">
        <v>1</v>
      </c>
      <c r="N454" s="714"/>
      <c r="O454" s="715"/>
      <c r="V454" s="276"/>
      <c r="W454" s="276"/>
      <c r="X454" s="276"/>
      <c r="Y454" s="276"/>
      <c r="Z454" s="711" t="str">
        <f>"cell "&amp;ADDRESS(ROW(AF454),COLUMN(AF454),4)&amp;"  you can enter another weight"</f>
        <v>cell AF454  you can enter another weight</v>
      </c>
      <c r="AA454" s="712"/>
      <c r="AB454" s="713"/>
      <c r="AC454" s="280"/>
      <c r="AD454" s="712"/>
      <c r="AF454" s="1123">
        <v>1</v>
      </c>
      <c r="AG454" s="714"/>
      <c r="AH454" s="715"/>
      <c r="AO454" s="9"/>
      <c r="AP454" s="9"/>
      <c r="AQ454" s="9"/>
      <c r="AR454" s="9"/>
      <c r="AS454" s="711" t="str">
        <f>"celda "&amp;ADDRESS(ROW(AY454),COLUMN(AY454),4)&amp;"  puede introducir otro peso"</f>
        <v>celda AY454  puede introducir otro peso</v>
      </c>
      <c r="AT454" s="712"/>
      <c r="AU454" s="713"/>
      <c r="AV454" s="280"/>
      <c r="AW454" s="712"/>
      <c r="AY454" s="714">
        <v>1</v>
      </c>
      <c r="AZ454" s="714"/>
      <c r="BA454" s="715"/>
      <c r="CE454" s="3">
        <v>1</v>
      </c>
    </row>
    <row r="455" spans="3:83">
      <c r="C455" s="9"/>
      <c r="D455" s="9"/>
      <c r="E455" s="9"/>
      <c r="G455" s="718">
        <v>100</v>
      </c>
      <c r="H455" s="719">
        <v>120</v>
      </c>
      <c r="I455" s="720"/>
      <c r="J455" s="719">
        <v>180</v>
      </c>
      <c r="K455" s="719">
        <v>180</v>
      </c>
      <c r="L455" s="719">
        <v>200</v>
      </c>
      <c r="M455" s="721" t="s">
        <v>682</v>
      </c>
      <c r="N455" s="721"/>
      <c r="O455" s="722"/>
      <c r="V455" s="276"/>
      <c r="W455" s="276"/>
      <c r="X455" s="276"/>
      <c r="Y455" s="276"/>
      <c r="Z455" s="718">
        <v>100</v>
      </c>
      <c r="AA455" s="719">
        <v>120</v>
      </c>
      <c r="AB455" s="720"/>
      <c r="AC455" s="719">
        <v>180</v>
      </c>
      <c r="AD455" s="719">
        <v>180</v>
      </c>
      <c r="AE455" s="719">
        <v>200</v>
      </c>
      <c r="AF455" s="721" t="s">
        <v>1673</v>
      </c>
      <c r="AG455" s="721"/>
      <c r="AH455" s="722"/>
      <c r="AO455" s="9"/>
      <c r="AP455" s="9"/>
      <c r="AQ455" s="9"/>
      <c r="AR455" s="9"/>
      <c r="AS455" s="718">
        <v>100</v>
      </c>
      <c r="AT455" s="719">
        <v>120</v>
      </c>
      <c r="AU455" s="720"/>
      <c r="AV455" s="719">
        <v>180</v>
      </c>
      <c r="AW455" s="719">
        <v>180</v>
      </c>
      <c r="AX455" s="719">
        <v>200</v>
      </c>
      <c r="AY455" s="721" t="s">
        <v>1674</v>
      </c>
      <c r="AZ455" s="721"/>
      <c r="BA455" s="722"/>
      <c r="CE455" s="3">
        <v>1</v>
      </c>
    </row>
    <row r="456" spans="3:83" ht="15.75">
      <c r="C456" s="9"/>
      <c r="D456" s="9"/>
      <c r="E456" s="9"/>
      <c r="G456" s="728">
        <f>IF(MOD(M454*1000/G455,1)=0,M454*1000/G455,IF(MOD(M454*1000/G455,1)&lt;0.5,INT(M454*1000/G455),INT(M454*1000/G455)+1))</f>
        <v>10</v>
      </c>
      <c r="H456" s="729">
        <f>IF(MOD(M454*1000/H455,1)=0,M454*1000/H455,IF(MOD(M454*1000/H455,1)&lt;0.5,INT(M454*1000/H455),INT(M454*1000/H455)+1))</f>
        <v>8</v>
      </c>
      <c r="I456" s="730"/>
      <c r="J456" s="729">
        <f>IF(MOD(M454*1000/J455,1)=0,M454*1000/J455,IF(MOD(M454*1000/J455,1)&lt;0.5,INT(M454*1000/J455),INT(M454*1000/J455)+1))</f>
        <v>6</v>
      </c>
      <c r="K456" s="729">
        <f>IF(MOD(M454*1000/K455,1)=0,M454*1000/K455,IF(MOD(M454*1000/K455,1)&lt;0.5,INT(M454*1000/K455),INT(M454*1000/K455)+1))</f>
        <v>6</v>
      </c>
      <c r="L456" s="729">
        <f>IF(MOD(M454*1000/L455,1)=0,M454*1000/L455,IF(MOD(M454*1000/L455,1)&lt;0.5,INT(M454*1000/L455),INT(M454*1000/L455)+1))</f>
        <v>5</v>
      </c>
      <c r="M456" s="731" t="s">
        <v>683</v>
      </c>
      <c r="N456" s="731"/>
      <c r="O456" s="732"/>
      <c r="V456" s="276"/>
      <c r="W456" s="276"/>
      <c r="X456" s="276"/>
      <c r="Y456" s="276"/>
      <c r="Z456" s="728">
        <f>IF(MOD(AF454*1000/Z455,1)=0,AF454*1000/Z455,IF(MOD(AF454*1000/Z455,1)&lt;0.5,INT(AF454*1000/Z455),INT(AF454*1000/Z455)+1))</f>
        <v>10</v>
      </c>
      <c r="AA456" s="729">
        <f>IF(MOD(AF454*1000/AA455,1)=0,AF454*1000/AA455,IF(MOD(AF454*1000/AA455,1)&lt;0.5,INT(AF454*1000/AA455),INT(AF454*1000/AA455)+1))</f>
        <v>8</v>
      </c>
      <c r="AB456" s="730"/>
      <c r="AC456" s="729">
        <f>IF(MOD(AF454*1000/AC455,1)=0,AF454*1000/AC455,IF(MOD(AF454*1000/AC455,1)&lt;0.5,INT(AF454*1000/AC455),INT(AF454*1000/AC455)+1))</f>
        <v>6</v>
      </c>
      <c r="AD456" s="729">
        <f>IF(MOD(AF454*1000/AD455,1)=0,AF454*1000/AD455,IF(MOD(AF454*1000/AD455,1)&lt;0.5,INT(AF454*1000/AD455),INT(AF454*1000/AD455)+1))</f>
        <v>6</v>
      </c>
      <c r="AE456" s="729">
        <f>IF(MOD(AF454*1000/AE455,1)=0,AF454*1000/AE455,IF(MOD(AF454*1000/AE455,1)&lt;0.5,INT(AF454*1000/AE455),INT(AF454*1000/AE455)+1))</f>
        <v>5</v>
      </c>
      <c r="AF456" s="731" t="s">
        <v>683</v>
      </c>
      <c r="AG456" s="731"/>
      <c r="AH456" s="732"/>
      <c r="AO456" s="9"/>
      <c r="AP456" s="9"/>
      <c r="AQ456" s="9"/>
      <c r="AR456" s="9"/>
      <c r="AS456" s="728">
        <f>IF(MOD(AY454*1000/AS455,1)=0,AY454*1000/AS455,IF(MOD(AY454*1000/AS455,1)&lt;0.5,INT(AY454*1000/AS455),INT(AY454*1000/AS455)+1))</f>
        <v>10</v>
      </c>
      <c r="AT456" s="729">
        <f>IF(MOD(AY454*1000/AT455,1)=0,AY454*1000/AT455,IF(MOD(AY454*1000/AT455,1)&lt;0.5,INT(AY454*1000/AT455),INT(AY454*1000/AT455)+1))</f>
        <v>8</v>
      </c>
      <c r="AU456" s="730"/>
      <c r="AV456" s="729">
        <f>IF(MOD(AY454*1000/AV455,1)=0,AY454*1000/AV455,IF(MOD(AY454*1000/AV455,1)&lt;0.5,INT(AY454*1000/AV455),INT(AY454*1000/AV455)+1))</f>
        <v>6</v>
      </c>
      <c r="AW456" s="729">
        <f>IF(MOD(AY454*1000/AW455,1)=0,AY454*1000/AW455,IF(MOD(AY454*1000/AW455,1)&lt;0.5,INT(AY454*1000/AW455),INT(AY454*1000/AW455)+1))</f>
        <v>6</v>
      </c>
      <c r="AX456" s="729">
        <f>IF(MOD(AY454*1000/AX455,1)=0,AY454*1000/AX455,IF(MOD(AY454*1000/AX455,1)&lt;0.5,INT(AY454*1000/AX455),INT(AY454*1000/AX455)+1))</f>
        <v>5</v>
      </c>
      <c r="AY456" s="731" t="s">
        <v>1675</v>
      </c>
      <c r="AZ456" s="731"/>
      <c r="BA456" s="732"/>
      <c r="CE456" s="3">
        <v>1</v>
      </c>
    </row>
    <row r="457" spans="3:83" ht="15.75">
      <c r="C457" s="9"/>
      <c r="D457" s="9"/>
      <c r="E457" s="9"/>
      <c r="G457" s="711" t="str">
        <f>"cellule "&amp;ADDRESS(ROW(M457),COLUMN(M457),4)&amp;"  vous pouvez saisir un autre poids"</f>
        <v>cellule M457  vous pouvez saisir un autre poids</v>
      </c>
      <c r="H457" s="720"/>
      <c r="I457" s="735"/>
      <c r="J457" s="9"/>
      <c r="K457" s="720"/>
      <c r="L457"/>
      <c r="M457" s="736">
        <v>1</v>
      </c>
      <c r="N457" s="736"/>
      <c r="O457" s="737"/>
      <c r="V457" s="276"/>
      <c r="W457" s="276"/>
      <c r="X457" s="276"/>
      <c r="Y457" s="276"/>
      <c r="Z457" s="711" t="str">
        <f>"cell "&amp;ADDRESS(ROW(AF457),COLUMN(AF457),4)&amp;"  you can enter another weight"</f>
        <v>cell AF457  you can enter another weight</v>
      </c>
      <c r="AA457" s="720"/>
      <c r="AB457" s="735"/>
      <c r="AC457" s="9"/>
      <c r="AD457" s="720"/>
      <c r="AF457" s="736">
        <v>1</v>
      </c>
      <c r="AG457" s="736"/>
      <c r="AH457" s="737"/>
      <c r="AO457" s="9"/>
      <c r="AP457" s="9"/>
      <c r="AQ457" s="9"/>
      <c r="AR457" s="9"/>
      <c r="AS457" s="711" t="str">
        <f>"celda  "&amp;ADDRESS(ROW(AY457),COLUMN(AY457),4)&amp;"  puede introducir otro peso"</f>
        <v>celda  AY457  puede introducir otro peso</v>
      </c>
      <c r="AT457" s="720"/>
      <c r="AU457" s="735"/>
      <c r="AV457" s="9"/>
      <c r="AW457" s="720"/>
      <c r="AY457" s="736">
        <v>1</v>
      </c>
      <c r="AZ457" s="736"/>
      <c r="BA457" s="737"/>
      <c r="CE457" s="3">
        <v>1</v>
      </c>
    </row>
    <row r="458" spans="3:83">
      <c r="C458" s="9"/>
      <c r="D458" s="9"/>
      <c r="E458" s="9"/>
      <c r="G458" s="738">
        <v>10</v>
      </c>
      <c r="H458" s="680">
        <v>8</v>
      </c>
      <c r="I458" s="739"/>
      <c r="J458" s="680">
        <v>5</v>
      </c>
      <c r="K458" s="680">
        <v>6</v>
      </c>
      <c r="L458" s="680">
        <v>10</v>
      </c>
      <c r="M458" s="740" t="s">
        <v>684</v>
      </c>
      <c r="N458" s="740"/>
      <c r="O458" s="741"/>
      <c r="V458" s="276"/>
      <c r="W458" s="276"/>
      <c r="X458" s="276"/>
      <c r="Y458" s="276"/>
      <c r="Z458" s="738">
        <v>10</v>
      </c>
      <c r="AA458" s="680">
        <v>8</v>
      </c>
      <c r="AB458" s="739"/>
      <c r="AC458" s="680">
        <v>5</v>
      </c>
      <c r="AD458" s="680">
        <v>6</v>
      </c>
      <c r="AE458" s="680">
        <v>10</v>
      </c>
      <c r="AF458" s="740" t="s">
        <v>1676</v>
      </c>
      <c r="AG458" s="740"/>
      <c r="AH458" s="741"/>
      <c r="AO458" s="9"/>
      <c r="AP458" s="9"/>
      <c r="AQ458" s="9"/>
      <c r="AR458" s="9"/>
      <c r="AS458" s="738">
        <v>10</v>
      </c>
      <c r="AT458" s="680">
        <v>8</v>
      </c>
      <c r="AU458" s="739"/>
      <c r="AV458" s="680">
        <v>5</v>
      </c>
      <c r="AW458" s="680">
        <v>6</v>
      </c>
      <c r="AX458" s="680">
        <v>10</v>
      </c>
      <c r="AY458" s="740" t="s">
        <v>1677</v>
      </c>
      <c r="AZ458" s="740"/>
      <c r="BA458" s="741"/>
      <c r="CE458" s="3">
        <v>1</v>
      </c>
    </row>
    <row r="459" spans="3:83">
      <c r="C459" s="9"/>
      <c r="D459" s="9"/>
      <c r="E459" s="9"/>
      <c r="G459" s="746">
        <f>M457/G458*1000</f>
        <v>100</v>
      </c>
      <c r="H459" s="747">
        <f>M457/H458*1000</f>
        <v>125</v>
      </c>
      <c r="I459" s="748"/>
      <c r="J459" s="747">
        <f>M457/J458*1000</f>
        <v>200</v>
      </c>
      <c r="K459" s="747">
        <f>M457/K458*1000</f>
        <v>166.66666666666666</v>
      </c>
      <c r="L459" s="747">
        <f>M457/L458*1000</f>
        <v>100</v>
      </c>
      <c r="M459" s="731" t="s">
        <v>688</v>
      </c>
      <c r="N459" s="731"/>
      <c r="O459" s="732"/>
      <c r="V459" s="276"/>
      <c r="W459" s="276"/>
      <c r="X459" s="276"/>
      <c r="Y459" s="276"/>
      <c r="Z459" s="746">
        <f>AF457/Z458*1000</f>
        <v>100</v>
      </c>
      <c r="AA459" s="747">
        <f>AF457/AA458*1000</f>
        <v>125</v>
      </c>
      <c r="AB459" s="748"/>
      <c r="AC459" s="747">
        <f>AF457/AC458*1000</f>
        <v>200</v>
      </c>
      <c r="AD459" s="747">
        <f>AF457/AD458*1000</f>
        <v>166.66666666666666</v>
      </c>
      <c r="AE459" s="747">
        <f>AF457/AE458*1000</f>
        <v>100</v>
      </c>
      <c r="AF459" s="731" t="s">
        <v>1678</v>
      </c>
      <c r="AG459" s="731"/>
      <c r="AH459" s="732"/>
      <c r="AO459" s="9"/>
      <c r="AP459" s="9"/>
      <c r="AQ459" s="9"/>
      <c r="AR459" s="9"/>
      <c r="AS459" s="746">
        <f>AY457/AS458*1000</f>
        <v>100</v>
      </c>
      <c r="AT459" s="747">
        <f>AY457/AT458*1000</f>
        <v>125</v>
      </c>
      <c r="AU459" s="748"/>
      <c r="AV459" s="747">
        <f>AY457/AV458*1000</f>
        <v>200</v>
      </c>
      <c r="AW459" s="747">
        <f>AY457/AW458*1000</f>
        <v>166.66666666666666</v>
      </c>
      <c r="AX459" s="747">
        <f>AY457/AX458*1000</f>
        <v>100</v>
      </c>
      <c r="AY459" s="731" t="s">
        <v>1679</v>
      </c>
      <c r="AZ459" s="731"/>
      <c r="BA459" s="732"/>
      <c r="CE459" s="3">
        <v>1</v>
      </c>
    </row>
    <row r="460" spans="3:83" ht="15.75">
      <c r="C460" s="9"/>
      <c r="D460" s="9"/>
      <c r="E460" s="9"/>
      <c r="G460" s="751" t="s">
        <v>676</v>
      </c>
      <c r="H460" s="752"/>
      <c r="I460" s="753" t="s">
        <v>691</v>
      </c>
      <c r="J460" s="752"/>
      <c r="K460" s="752"/>
      <c r="L460" s="753" t="s">
        <v>692</v>
      </c>
      <c r="M460" s="240"/>
      <c r="N460" s="240"/>
      <c r="O460" s="241"/>
      <c r="V460" s="276"/>
      <c r="W460" s="276"/>
      <c r="X460" s="276"/>
      <c r="Y460" s="276"/>
      <c r="Z460" s="751" t="s">
        <v>1671</v>
      </c>
      <c r="AA460" s="752"/>
      <c r="AB460" s="753" t="s">
        <v>1680</v>
      </c>
      <c r="AC460" s="752"/>
      <c r="AD460" s="752"/>
      <c r="AE460" s="753" t="s">
        <v>1681</v>
      </c>
      <c r="AF460" s="240"/>
      <c r="AG460" s="240"/>
      <c r="AH460" s="241"/>
      <c r="AO460" s="9"/>
      <c r="AP460" s="9"/>
      <c r="AQ460" s="9"/>
      <c r="AR460" s="9"/>
      <c r="AS460" s="751" t="s">
        <v>1672</v>
      </c>
      <c r="AT460" s="752"/>
      <c r="AU460" s="753" t="s">
        <v>1682</v>
      </c>
      <c r="AV460" s="752"/>
      <c r="AW460" s="752"/>
      <c r="AX460" s="753" t="s">
        <v>1683</v>
      </c>
      <c r="AY460" s="240"/>
      <c r="AZ460" s="240"/>
      <c r="BA460" s="241"/>
      <c r="CE460" s="3">
        <v>1</v>
      </c>
    </row>
    <row r="461" spans="3:83" ht="15.75">
      <c r="C461" s="9"/>
      <c r="D461" s="9"/>
      <c r="E461" s="9"/>
      <c r="G461" s="751" t="s">
        <v>695</v>
      </c>
      <c r="H461" s="752"/>
      <c r="I461" s="756" t="s">
        <v>696</v>
      </c>
      <c r="J461" s="752"/>
      <c r="K461" s="752"/>
      <c r="L461" s="753" t="s">
        <v>697</v>
      </c>
      <c r="M461" s="757" t="s">
        <v>698</v>
      </c>
      <c r="N461" s="757"/>
      <c r="O461" s="758"/>
      <c r="V461" s="276"/>
      <c r="W461" s="276"/>
      <c r="X461" s="276"/>
      <c r="Y461" s="276"/>
      <c r="Z461" s="751" t="s">
        <v>1684</v>
      </c>
      <c r="AA461" s="752"/>
      <c r="AB461" s="756" t="s">
        <v>1685</v>
      </c>
      <c r="AC461" s="752"/>
      <c r="AD461" s="752"/>
      <c r="AE461" s="753" t="s">
        <v>1686</v>
      </c>
      <c r="AF461" s="757" t="s">
        <v>1687</v>
      </c>
      <c r="AG461" s="757"/>
      <c r="AH461" s="758"/>
      <c r="AO461" s="9"/>
      <c r="AP461" s="9"/>
      <c r="AQ461" s="9"/>
      <c r="AR461" s="9"/>
      <c r="AS461" s="751" t="s">
        <v>1688</v>
      </c>
      <c r="AT461" s="752"/>
      <c r="AU461" s="1124" t="s">
        <v>1689</v>
      </c>
      <c r="AV461" s="752"/>
      <c r="AW461" s="752"/>
      <c r="AX461" s="753" t="s">
        <v>1690</v>
      </c>
      <c r="AY461" s="1125" t="s">
        <v>1691</v>
      </c>
      <c r="AZ461" s="757"/>
      <c r="BA461" s="758"/>
      <c r="CE461" s="3">
        <v>1</v>
      </c>
    </row>
    <row r="462" spans="3:83" ht="15.75">
      <c r="C462" s="9"/>
      <c r="D462" s="9"/>
      <c r="E462" s="9"/>
      <c r="G462" s="490" t="s">
        <v>175</v>
      </c>
      <c r="H462" s="200"/>
      <c r="I462" s="200"/>
      <c r="J462" s="200"/>
      <c r="K462" s="200"/>
      <c r="L462" s="200"/>
      <c r="M462" s="491"/>
      <c r="N462" s="491"/>
      <c r="O462" s="492"/>
      <c r="V462" s="276"/>
      <c r="W462" s="276"/>
      <c r="X462" s="276"/>
      <c r="Y462" s="276"/>
      <c r="Z462" s="490" t="s">
        <v>1551</v>
      </c>
      <c r="AA462" s="200"/>
      <c r="AB462" s="200"/>
      <c r="AC462" s="200"/>
      <c r="AD462" s="200"/>
      <c r="AE462" s="200"/>
      <c r="AF462" s="491"/>
      <c r="AG462" s="491"/>
      <c r="AH462" s="492"/>
      <c r="AO462" s="9"/>
      <c r="AP462" s="9"/>
      <c r="AQ462" s="9"/>
      <c r="AR462" s="9"/>
      <c r="AS462" s="1126" t="s">
        <v>945</v>
      </c>
      <c r="AT462" s="200"/>
      <c r="AU462" s="200"/>
      <c r="AV462" s="200"/>
      <c r="AW462" s="200"/>
      <c r="AX462" s="200"/>
      <c r="AY462" s="491"/>
      <c r="AZ462" s="491"/>
      <c r="BA462" s="492"/>
      <c r="CE462" s="3">
        <v>1</v>
      </c>
    </row>
    <row r="463" spans="3:83" ht="15.75">
      <c r="C463" s="9"/>
      <c r="D463" s="9"/>
      <c r="E463" s="9"/>
      <c r="G463" s="316"/>
      <c r="H463" s="240"/>
      <c r="I463" s="240"/>
      <c r="J463" s="240"/>
      <c r="K463" s="240"/>
      <c r="L463" s="240"/>
      <c r="M463" s="240"/>
      <c r="N463" s="240"/>
      <c r="O463" s="241"/>
      <c r="V463" s="276"/>
      <c r="W463" s="276"/>
      <c r="X463" s="276"/>
      <c r="Y463" s="276"/>
      <c r="Z463" s="316"/>
      <c r="AA463" s="240"/>
      <c r="AB463" s="240"/>
      <c r="AC463" s="240"/>
      <c r="AD463" s="240"/>
      <c r="AE463" s="240"/>
      <c r="AF463" s="240"/>
      <c r="AG463" s="240"/>
      <c r="AH463" s="241"/>
      <c r="AO463" s="9"/>
      <c r="AP463" s="9"/>
      <c r="AQ463" s="9"/>
      <c r="AR463" s="9"/>
      <c r="AS463" s="316"/>
      <c r="AT463" s="240"/>
      <c r="AU463" s="240"/>
      <c r="AV463" s="240"/>
      <c r="AW463" s="240"/>
      <c r="AX463" s="240"/>
      <c r="AY463" s="240"/>
      <c r="AZ463" s="240"/>
      <c r="BA463" s="241"/>
      <c r="CE463" s="3">
        <v>1</v>
      </c>
    </row>
    <row r="464" spans="3:83" ht="15.75">
      <c r="C464" s="9"/>
      <c r="D464" s="9"/>
      <c r="E464" s="9"/>
      <c r="G464" s="316"/>
      <c r="H464" s="240"/>
      <c r="I464" s="240"/>
      <c r="J464" s="240"/>
      <c r="K464" s="240"/>
      <c r="L464" s="240"/>
      <c r="M464" s="240"/>
      <c r="N464" s="240"/>
      <c r="O464" s="241"/>
      <c r="V464" s="276"/>
      <c r="W464" s="276"/>
      <c r="X464" s="276"/>
      <c r="Y464" s="276"/>
      <c r="Z464" s="316"/>
      <c r="AA464" s="240"/>
      <c r="AB464" s="240"/>
      <c r="AC464" s="240"/>
      <c r="AD464" s="240"/>
      <c r="AE464" s="240"/>
      <c r="AF464" s="240"/>
      <c r="AG464" s="240"/>
      <c r="AH464" s="241"/>
      <c r="AO464" s="9"/>
      <c r="AP464" s="9"/>
      <c r="AQ464" s="9"/>
      <c r="AR464" s="9"/>
      <c r="AS464" s="316"/>
      <c r="AT464" s="240"/>
      <c r="AU464" s="240"/>
      <c r="AV464" s="240"/>
      <c r="AW464" s="240"/>
      <c r="AX464" s="240"/>
      <c r="AY464" s="240"/>
      <c r="AZ464" s="240"/>
      <c r="BA464" s="241"/>
      <c r="CE464" s="3">
        <v>1</v>
      </c>
    </row>
    <row r="465" spans="3:83" ht="15.75">
      <c r="C465" s="9"/>
      <c r="D465" s="9"/>
      <c r="E465" s="9"/>
      <c r="G465" s="316"/>
      <c r="H465" s="240"/>
      <c r="I465" s="240"/>
      <c r="J465" s="240"/>
      <c r="K465" s="240"/>
      <c r="L465" s="240"/>
      <c r="M465" s="240"/>
      <c r="N465" s="240"/>
      <c r="O465" s="241"/>
      <c r="V465" s="276"/>
      <c r="W465" s="276"/>
      <c r="X465" s="276"/>
      <c r="Y465" s="276"/>
      <c r="Z465" s="316"/>
      <c r="AA465" s="240"/>
      <c r="AB465" s="240"/>
      <c r="AC465" s="240"/>
      <c r="AD465" s="240"/>
      <c r="AE465" s="240"/>
      <c r="AF465" s="240"/>
      <c r="AG465" s="240"/>
      <c r="AH465" s="241"/>
      <c r="AO465" s="9"/>
      <c r="AP465" s="9"/>
      <c r="AQ465" s="9"/>
      <c r="AR465" s="9"/>
      <c r="AS465" s="316"/>
      <c r="AT465" s="240"/>
      <c r="AU465" s="240"/>
      <c r="AV465" s="240"/>
      <c r="AW465" s="240"/>
      <c r="AX465" s="240"/>
      <c r="AY465" s="240"/>
      <c r="AZ465" s="240"/>
      <c r="BA465" s="241"/>
      <c r="CE465" s="3">
        <v>1</v>
      </c>
    </row>
    <row r="466" spans="3:83" ht="15.75">
      <c r="C466" s="9"/>
      <c r="D466" s="9"/>
      <c r="E466" s="9"/>
      <c r="G466" s="426"/>
      <c r="H466" s="588"/>
      <c r="I466" s="588"/>
      <c r="J466" s="588"/>
      <c r="K466" s="588"/>
      <c r="L466" s="588"/>
      <c r="M466" s="428" t="s">
        <v>205</v>
      </c>
      <c r="N466" s="428"/>
      <c r="O466" s="430"/>
      <c r="V466" s="276"/>
      <c r="W466" s="276"/>
      <c r="X466" s="276"/>
      <c r="Y466" s="276"/>
      <c r="Z466" s="426"/>
      <c r="AA466" s="588"/>
      <c r="AB466" s="588"/>
      <c r="AC466" s="588"/>
      <c r="AD466" s="588"/>
      <c r="AE466" s="588"/>
      <c r="AF466" s="317"/>
      <c r="AG466" s="317"/>
      <c r="AH466" s="238" t="s">
        <v>1474</v>
      </c>
      <c r="AO466" s="9"/>
      <c r="AP466" s="9"/>
      <c r="AQ466" s="9"/>
      <c r="AR466" s="9"/>
      <c r="AS466" s="426"/>
      <c r="AT466" s="588"/>
      <c r="AU466" s="588"/>
      <c r="AV466" s="588"/>
      <c r="AW466" s="588"/>
      <c r="AX466" s="240"/>
      <c r="AY466" s="429"/>
      <c r="AZ466" s="429"/>
      <c r="BA466" s="430" t="s">
        <v>1475</v>
      </c>
      <c r="CE466" s="3">
        <v>1</v>
      </c>
    </row>
    <row r="467" spans="3:83" ht="15.75">
      <c r="C467" s="9"/>
      <c r="D467" s="9"/>
      <c r="E467" s="9"/>
      <c r="G467" s="504"/>
      <c r="H467" s="250"/>
      <c r="I467" s="250" t="s">
        <v>209</v>
      </c>
      <c r="J467" s="251"/>
      <c r="K467" s="252"/>
      <c r="L467" s="252"/>
      <c r="M467" s="252"/>
      <c r="N467" s="252"/>
      <c r="O467" s="253"/>
      <c r="V467" s="276"/>
      <c r="W467" s="276"/>
      <c r="X467" s="276"/>
      <c r="Y467" s="276"/>
      <c r="Z467" s="504"/>
      <c r="AA467" s="250"/>
      <c r="AB467" s="250" t="s">
        <v>678</v>
      </c>
      <c r="AC467" s="251"/>
      <c r="AD467" s="252"/>
      <c r="AE467" s="252"/>
      <c r="AF467" s="252"/>
      <c r="AG467" s="252"/>
      <c r="AH467" s="253"/>
      <c r="AO467" s="9"/>
      <c r="AP467" s="9"/>
      <c r="AQ467" s="9"/>
      <c r="AR467" s="9"/>
      <c r="AS467" s="504"/>
      <c r="AT467" s="250"/>
      <c r="AU467" s="250" t="s">
        <v>954</v>
      </c>
      <c r="AV467" s="251"/>
      <c r="AW467" s="252"/>
      <c r="AX467" s="252"/>
      <c r="AY467" s="252"/>
      <c r="AZ467" s="252"/>
      <c r="BA467" s="253"/>
      <c r="CE467" s="3">
        <v>1</v>
      </c>
    </row>
    <row r="468" spans="3:83" ht="16.5" thickBot="1">
      <c r="C468" s="9"/>
      <c r="D468" s="9"/>
      <c r="E468" s="9"/>
      <c r="G468" s="320"/>
      <c r="H468" s="321"/>
      <c r="I468" s="322"/>
      <c r="J468" s="323"/>
      <c r="K468" s="322"/>
      <c r="L468" s="322"/>
      <c r="M468" s="322"/>
      <c r="N468" s="322"/>
      <c r="O468" s="324"/>
      <c r="V468" s="276"/>
      <c r="W468" s="276"/>
      <c r="X468" s="276"/>
      <c r="Y468" s="276"/>
      <c r="Z468" s="320"/>
      <c r="AA468" s="321"/>
      <c r="AB468" s="322"/>
      <c r="AC468" s="323"/>
      <c r="AD468" s="322"/>
      <c r="AE468" s="322"/>
      <c r="AF468" s="322"/>
      <c r="AG468" s="322"/>
      <c r="AH468" s="324"/>
      <c r="AO468" s="9"/>
      <c r="AP468" s="9"/>
      <c r="AQ468" s="9"/>
      <c r="AR468" s="9"/>
      <c r="AS468" s="320"/>
      <c r="AT468" s="321"/>
      <c r="AU468" s="322"/>
      <c r="AV468" s="323"/>
      <c r="AW468" s="322"/>
      <c r="AX468" s="322"/>
      <c r="AY468" s="322"/>
      <c r="AZ468" s="322"/>
      <c r="BA468" s="324"/>
      <c r="CE468" s="3">
        <v>1</v>
      </c>
    </row>
    <row r="469" spans="3:83">
      <c r="C469" s="9"/>
      <c r="D469" s="9"/>
      <c r="E469" s="9"/>
      <c r="G469"/>
      <c r="H469"/>
      <c r="I469"/>
      <c r="J469"/>
      <c r="K469"/>
      <c r="L469"/>
      <c r="M469"/>
      <c r="N469"/>
      <c r="O469"/>
      <c r="V469" s="276"/>
      <c r="W469" s="276"/>
      <c r="X469" s="276"/>
      <c r="Y469" s="276"/>
      <c r="AO469" s="9"/>
      <c r="AP469" s="9"/>
      <c r="AQ469" s="9"/>
      <c r="AR469" s="9"/>
      <c r="CE469" s="3">
        <v>1</v>
      </c>
    </row>
    <row r="470" spans="3:83">
      <c r="C470" s="9"/>
      <c r="D470" s="9"/>
      <c r="E470" s="9"/>
      <c r="G470" s="9"/>
      <c r="H470" s="9"/>
      <c r="I470" s="9"/>
      <c r="J470" s="9"/>
      <c r="K470" s="9"/>
      <c r="L470" s="9"/>
      <c r="M470" s="9"/>
      <c r="N470" s="9"/>
      <c r="O470" s="9"/>
      <c r="V470" s="276"/>
      <c r="W470" s="276"/>
      <c r="X470" s="276"/>
      <c r="Y470" s="276"/>
      <c r="Z470" s="9"/>
      <c r="AA470" s="9"/>
      <c r="AB470" s="9"/>
      <c r="AC470" s="9"/>
      <c r="AD470" s="9"/>
      <c r="AE470" s="9"/>
      <c r="AF470" s="9"/>
      <c r="AG470" s="9"/>
      <c r="AH470" s="9"/>
      <c r="AO470" s="9"/>
      <c r="AP470" s="9"/>
      <c r="AQ470" s="9"/>
      <c r="AR470" s="9"/>
      <c r="AS470" s="9"/>
      <c r="AT470" s="9"/>
      <c r="AU470" s="9"/>
      <c r="AV470" s="9"/>
      <c r="AW470" s="9"/>
      <c r="AX470" s="9"/>
      <c r="AY470" s="9"/>
      <c r="AZ470" s="9"/>
      <c r="BA470" s="9"/>
      <c r="CE470" s="3">
        <v>1</v>
      </c>
    </row>
    <row r="471" spans="3:83" ht="15.75">
      <c r="C471" s="9"/>
      <c r="D471" s="9"/>
      <c r="E471" s="9"/>
      <c r="G471" s="281" t="s">
        <v>174</v>
      </c>
      <c r="H471" s="546"/>
      <c r="I471" s="546"/>
      <c r="J471" s="546"/>
      <c r="K471" s="546"/>
      <c r="L471" s="547"/>
      <c r="M471" s="547"/>
      <c r="N471" s="547"/>
      <c r="O471" s="438" t="s">
        <v>716</v>
      </c>
      <c r="V471" s="276"/>
      <c r="W471" s="276"/>
      <c r="X471" s="276"/>
      <c r="Y471" s="276"/>
      <c r="Z471" s="281" t="s">
        <v>769</v>
      </c>
      <c r="AA471" s="546"/>
      <c r="AB471" s="546"/>
      <c r="AC471" s="546"/>
      <c r="AD471" s="546"/>
      <c r="AE471" s="547"/>
      <c r="AF471" s="547"/>
      <c r="AG471" s="547"/>
      <c r="AH471" s="438" t="s">
        <v>1692</v>
      </c>
      <c r="AO471" s="9"/>
      <c r="AP471" s="9"/>
      <c r="AQ471" s="9"/>
      <c r="AR471" s="9"/>
      <c r="AS471" s="281" t="s">
        <v>771</v>
      </c>
      <c r="AT471" s="546"/>
      <c r="AU471" s="546"/>
      <c r="AV471" s="546"/>
      <c r="AW471" s="546"/>
      <c r="AX471" s="547"/>
      <c r="AY471" s="547"/>
      <c r="AZ471" s="547"/>
      <c r="BA471" s="438" t="s">
        <v>1693</v>
      </c>
      <c r="CE471" s="3">
        <v>1</v>
      </c>
    </row>
    <row r="472" spans="3:83" ht="15.75">
      <c r="C472" s="9"/>
      <c r="D472" s="9"/>
      <c r="E472" s="9"/>
      <c r="G472" s="766" t="s">
        <v>717</v>
      </c>
      <c r="H472" s="767"/>
      <c r="I472" s="768"/>
      <c r="J472" s="769"/>
      <c r="K472" s="768"/>
      <c r="L472" s="768"/>
      <c r="M472" s="769"/>
      <c r="N472" s="769"/>
      <c r="O472" s="770"/>
      <c r="V472" s="276"/>
      <c r="W472" s="276"/>
      <c r="X472" s="276"/>
      <c r="Y472" s="276"/>
      <c r="Z472" s="766" t="s">
        <v>1694</v>
      </c>
      <c r="AA472" s="767"/>
      <c r="AB472" s="768"/>
      <c r="AC472" s="769"/>
      <c r="AD472" s="768"/>
      <c r="AE472" s="768"/>
      <c r="AF472" s="769"/>
      <c r="AG472" s="769"/>
      <c r="AH472" s="770"/>
      <c r="AO472" s="9"/>
      <c r="AP472" s="9"/>
      <c r="AQ472" s="9"/>
      <c r="AR472" s="9"/>
      <c r="AS472" s="766" t="s">
        <v>1695</v>
      </c>
      <c r="AT472" s="767"/>
      <c r="AU472" s="768"/>
      <c r="AV472" s="769"/>
      <c r="AW472" s="768"/>
      <c r="AX472" s="768"/>
      <c r="AY472" s="769"/>
      <c r="AZ472" s="769"/>
      <c r="BA472" s="770"/>
      <c r="CE472" s="3">
        <v>1</v>
      </c>
    </row>
    <row r="473" spans="3:83" ht="15.75">
      <c r="C473" s="9"/>
      <c r="D473" s="9"/>
      <c r="E473" s="9"/>
      <c r="G473" s="199"/>
      <c r="H473" s="280"/>
      <c r="I473" s="280"/>
      <c r="J473" s="280"/>
      <c r="K473" s="772" t="s">
        <v>720</v>
      </c>
      <c r="L473" s="280"/>
      <c r="M473" s="773"/>
      <c r="N473" s="773"/>
      <c r="O473" s="774"/>
      <c r="V473" s="276"/>
      <c r="W473" s="276"/>
      <c r="X473" s="276"/>
      <c r="Y473" s="276"/>
      <c r="Z473" s="199"/>
      <c r="AA473" s="280"/>
      <c r="AB473" s="280"/>
      <c r="AC473" s="280"/>
      <c r="AD473" s="772" t="s">
        <v>240</v>
      </c>
      <c r="AE473" s="280"/>
      <c r="AF473" s="773"/>
      <c r="AG473" s="773"/>
      <c r="AH473" s="774"/>
      <c r="AO473" s="9"/>
      <c r="AP473" s="9"/>
      <c r="AQ473" s="9"/>
      <c r="AR473" s="9"/>
      <c r="AS473" s="199"/>
      <c r="AT473" s="280"/>
      <c r="AU473" s="280"/>
      <c r="AV473" s="280"/>
      <c r="AW473" s="772" t="s">
        <v>243</v>
      </c>
      <c r="AX473" s="280"/>
      <c r="AY473" s="773"/>
      <c r="AZ473" s="773"/>
      <c r="BA473" s="774"/>
      <c r="CE473" s="3">
        <v>1</v>
      </c>
    </row>
    <row r="474" spans="3:83">
      <c r="C474" s="9"/>
      <c r="D474" s="9"/>
      <c r="E474" s="9"/>
      <c r="G474" s="775" t="s">
        <v>721</v>
      </c>
      <c r="H474" s="776" t="s">
        <v>722</v>
      </c>
      <c r="I474" s="1785" t="s">
        <v>95</v>
      </c>
      <c r="J474" s="1785"/>
      <c r="K474" s="777" t="s">
        <v>723</v>
      </c>
      <c r="L474"/>
      <c r="M474" s="772" t="s">
        <v>431</v>
      </c>
      <c r="N474" s="772"/>
      <c r="O474" s="778"/>
      <c r="V474" s="276"/>
      <c r="W474" s="276"/>
      <c r="X474" s="276"/>
      <c r="Y474" s="276"/>
      <c r="Z474" s="775" t="s">
        <v>1696</v>
      </c>
      <c r="AA474" s="776" t="s">
        <v>1697</v>
      </c>
      <c r="AB474" s="1785" t="s">
        <v>1698</v>
      </c>
      <c r="AC474" s="1785"/>
      <c r="AD474" s="777" t="s">
        <v>723</v>
      </c>
      <c r="AF474" s="772" t="s">
        <v>1524</v>
      </c>
      <c r="AG474" s="772"/>
      <c r="AH474" s="778"/>
      <c r="AO474" s="9"/>
      <c r="AP474" s="9"/>
      <c r="AQ474" s="9"/>
      <c r="AR474" s="9"/>
      <c r="AS474" s="775" t="s">
        <v>1699</v>
      </c>
      <c r="AT474" s="776" t="s">
        <v>1700</v>
      </c>
      <c r="AU474" s="1785" t="s">
        <v>1701</v>
      </c>
      <c r="AV474" s="1785"/>
      <c r="AW474" s="784" t="s">
        <v>1702</v>
      </c>
      <c r="AY474" s="772" t="s">
        <v>1529</v>
      </c>
      <c r="AZ474" s="772"/>
      <c r="BA474" s="778"/>
      <c r="CE474" s="3">
        <v>1</v>
      </c>
    </row>
    <row r="475" spans="3:83" ht="15.75">
      <c r="C475" s="9"/>
      <c r="D475" s="9"/>
      <c r="E475" s="9"/>
      <c r="G475" s="1777">
        <v>750</v>
      </c>
      <c r="H475" s="779">
        <v>1</v>
      </c>
      <c r="I475" s="1778" t="s">
        <v>724</v>
      </c>
      <c r="J475" s="1778"/>
      <c r="K475" s="780">
        <v>16</v>
      </c>
      <c r="L475" s="376">
        <f>H475*G475</f>
        <v>750</v>
      </c>
      <c r="M475" s="226" t="s">
        <v>725</v>
      </c>
      <c r="N475" s="781"/>
      <c r="O475" s="782"/>
      <c r="V475" s="276"/>
      <c r="W475" s="276"/>
      <c r="X475" s="276"/>
      <c r="Y475" s="276"/>
      <c r="Z475" s="1777">
        <v>750</v>
      </c>
      <c r="AA475" s="779">
        <v>1</v>
      </c>
      <c r="AB475" s="1778" t="s">
        <v>724</v>
      </c>
      <c r="AC475" s="1778"/>
      <c r="AD475" s="780">
        <v>16</v>
      </c>
      <c r="AE475" s="376">
        <f>AA475*Z475</f>
        <v>750</v>
      </c>
      <c r="AF475" s="226" t="s">
        <v>1703</v>
      </c>
      <c r="AG475" s="781"/>
      <c r="AH475" s="782"/>
      <c r="AO475" s="9"/>
      <c r="AP475" s="9"/>
      <c r="AQ475" s="9"/>
      <c r="AR475" s="9"/>
      <c r="AS475" s="1777">
        <v>750</v>
      </c>
      <c r="AT475" s="779">
        <v>1</v>
      </c>
      <c r="AU475" s="1778" t="s">
        <v>1704</v>
      </c>
      <c r="AV475" s="1778"/>
      <c r="AW475" s="780">
        <v>16</v>
      </c>
      <c r="AX475" s="376">
        <f>AT475*AS475</f>
        <v>750</v>
      </c>
      <c r="AY475" s="226" t="s">
        <v>1705</v>
      </c>
      <c r="AZ475" s="781"/>
      <c r="BA475" s="782"/>
      <c r="CE475" s="3">
        <v>1</v>
      </c>
    </row>
    <row r="476" spans="3:83" ht="15.75">
      <c r="C476" s="9"/>
      <c r="D476" s="9"/>
      <c r="E476" s="9"/>
      <c r="G476" s="1777"/>
      <c r="H476" s="783">
        <v>120</v>
      </c>
      <c r="I476" s="784" t="s">
        <v>726</v>
      </c>
      <c r="J476" s="785"/>
      <c r="K476" s="786">
        <v>1.2</v>
      </c>
      <c r="L476" s="787">
        <f>(H476*G475)/1000</f>
        <v>90</v>
      </c>
      <c r="M476" s="1776" t="s">
        <v>727</v>
      </c>
      <c r="N476" s="788"/>
      <c r="O476" s="789"/>
      <c r="V476" s="276"/>
      <c r="W476" s="276"/>
      <c r="X476" s="276"/>
      <c r="Y476" s="276"/>
      <c r="Z476" s="1777"/>
      <c r="AA476" s="783">
        <v>120</v>
      </c>
      <c r="AB476" s="784" t="s">
        <v>1706</v>
      </c>
      <c r="AC476" s="785"/>
      <c r="AD476" s="786">
        <v>1.2</v>
      </c>
      <c r="AE476" s="787">
        <f>(AA476*Z475)/1000</f>
        <v>90</v>
      </c>
      <c r="AF476" s="1776" t="s">
        <v>1707</v>
      </c>
      <c r="AG476" s="788"/>
      <c r="AH476" s="789"/>
      <c r="AO476" s="9"/>
      <c r="AP476" s="9"/>
      <c r="AQ476" s="9"/>
      <c r="AR476" s="9"/>
      <c r="AS476" s="1777"/>
      <c r="AT476" s="783">
        <v>120</v>
      </c>
      <c r="AU476" s="777" t="s">
        <v>1708</v>
      </c>
      <c r="AV476" s="785"/>
      <c r="AW476" s="786">
        <v>1.2</v>
      </c>
      <c r="AX476" s="787">
        <f>(AT476*AS475)/1000</f>
        <v>90</v>
      </c>
      <c r="AY476" s="1776" t="s">
        <v>1709</v>
      </c>
      <c r="AZ476" s="788"/>
      <c r="BA476" s="789"/>
      <c r="CE476" s="3">
        <v>1</v>
      </c>
    </row>
    <row r="477" spans="3:83" ht="15.75">
      <c r="C477" s="9"/>
      <c r="D477" s="9"/>
      <c r="E477" s="9"/>
      <c r="G477" s="790" t="str">
        <f>INT(L475/K475) &amp; " " &amp; M475 &amp; " de " &amp; K475 &amp; " " &amp; I475 &amp; IF(MOD(L475,K475)&gt;0, " + 1 "&amp;M475&amp;" de " &amp; TEXT(MOD(L475,K475), "0.00") &amp; " " &amp; I475, "")</f>
        <v>46 Assiette(s) de 16 madeleine(s) + 1 Assiette(s) de 14.00 madeleine(s)</v>
      </c>
      <c r="H477" s="9"/>
      <c r="I477" s="9"/>
      <c r="J477" s="9"/>
      <c r="K477" s="9"/>
      <c r="L477" s="240"/>
      <c r="M477" s="1776"/>
      <c r="N477" s="788"/>
      <c r="O477" s="789"/>
      <c r="V477" s="276"/>
      <c r="W477" s="276"/>
      <c r="X477" s="276"/>
      <c r="Y477" s="276"/>
      <c r="Z477" s="790" t="str">
        <f>INT(AE475/AD475) &amp; " " &amp; AF475 &amp; " of " &amp; AD475 &amp; " " &amp; AB475 &amp; IF(MOD(AE475,AD475)&gt;0, " + 1 "&amp;AF475&amp;" de " &amp; TEXT(MOD(AE475,AD475), "0.00") &amp; " " &amp; AB475, "")</f>
        <v>46 Plate(s) of 16 madeleine(s) + 1 Plate(s) de 14.00 madeleine(s)</v>
      </c>
      <c r="AA477" s="9"/>
      <c r="AB477" s="9"/>
      <c r="AC477" s="9"/>
      <c r="AD477" s="9"/>
      <c r="AE477" s="240"/>
      <c r="AF477" s="1776"/>
      <c r="AG477" s="788"/>
      <c r="AH477" s="789"/>
      <c r="AO477" s="9"/>
      <c r="AP477" s="9"/>
      <c r="AQ477" s="9"/>
      <c r="AR477" s="9"/>
      <c r="AS477" s="790" t="str">
        <f>INT(AX475/AW475) &amp; " " &amp; AY475 &amp; " de " &amp; AW475 &amp; " " &amp; AU475 &amp; IF(MOD(AX475,AW475)&gt;0, " + 1 "&amp;AY475&amp;" de " &amp; TEXT(MOD(AX475,AW475), "0.00") &amp; " " &amp; AU475, "")</f>
        <v>46 Plato(s) de 16 magdalena(s) + 1 Plato(s) de 14.00 magdalena(s)</v>
      </c>
      <c r="AT477" s="9"/>
      <c r="AU477" s="9"/>
      <c r="AV477" s="9"/>
      <c r="AW477" s="9"/>
      <c r="AX477" s="240"/>
      <c r="AY477" s="1776"/>
      <c r="AZ477" s="788"/>
      <c r="BA477" s="789"/>
      <c r="CE477" s="3">
        <v>1</v>
      </c>
    </row>
    <row r="478" spans="3:83" ht="15.75">
      <c r="C478" s="9"/>
      <c r="D478" s="9"/>
      <c r="E478" s="9"/>
      <c r="G478" s="792" t="str">
        <f>IF(MOD(L476, K476) = 0, INT(L476/K476) &amp; " " &amp; M475 &amp; " de " &amp; K476 &amp; " kg", INT(L476/K476) &amp; " " &amp; M475 &amp; " de " &amp; K476 &amp; " kg" &amp; " + 1 "&amp;M475&amp;" de " &amp; TEXT(MOD(L476, K476), "0.00") &amp; " kg")</f>
        <v>75 Assiette(s) de 1.2 kg + 1 Assiette(s) de 0.00 kg</v>
      </c>
      <c r="H478" s="9"/>
      <c r="I478" s="9"/>
      <c r="J478" s="9"/>
      <c r="K478" s="9"/>
      <c r="L478" s="240"/>
      <c r="M478" s="1776"/>
      <c r="N478" s="788"/>
      <c r="O478" s="789"/>
      <c r="V478" s="276"/>
      <c r="W478" s="276"/>
      <c r="X478" s="276"/>
      <c r="Y478" s="276"/>
      <c r="Z478" s="792" t="str">
        <f>IF(MOD(AE476, AD476) = 0, INT(AE476/AD476) &amp; " " &amp; AF475 &amp; " of " &amp; AD476 &amp; " kg", INT(AE476/AD476) &amp; " " &amp; AF475 &amp; " de " &amp; AD476 &amp; " kg" &amp; " + 1 "&amp;AF475&amp;" de " &amp; TEXT(MOD(AE476, AD476), "0.00") &amp; " kg")</f>
        <v>75 Plate(s) de 1.2 kg + 1 Plate(s) de 0.00 kg</v>
      </c>
      <c r="AA478" s="9"/>
      <c r="AB478" s="9"/>
      <c r="AC478" s="9"/>
      <c r="AD478" s="9"/>
      <c r="AE478" s="240"/>
      <c r="AF478" s="1776"/>
      <c r="AG478" s="788"/>
      <c r="AH478" s="789"/>
      <c r="AO478" s="9"/>
      <c r="AP478" s="9"/>
      <c r="AQ478" s="9"/>
      <c r="AR478" s="9"/>
      <c r="AS478" s="792" t="str">
        <f>IF(MOD(AX476, AW476) = 0, INT(AX476/AW476) &amp; " " &amp; AY475 &amp; " de " &amp; AW476 &amp; " kg", INT(AX476/AW476) &amp; " " &amp; AY475 &amp; " de " &amp; AW476 &amp; " kg" &amp; " + 1 "&amp;AY475&amp;" de " &amp; TEXT(MOD(AX476, AW476), "0.00") &amp; " kg")</f>
        <v>75 Plato(s) de 1.2 kg + 1 Plato(s) de 0.00 kg</v>
      </c>
      <c r="AT478" s="9"/>
      <c r="AU478" s="9"/>
      <c r="AV478" s="9"/>
      <c r="AW478" s="9"/>
      <c r="AX478" s="240"/>
      <c r="AY478" s="1776"/>
      <c r="AZ478" s="788"/>
      <c r="BA478" s="789"/>
      <c r="CE478" s="3">
        <v>1</v>
      </c>
    </row>
    <row r="479" spans="3:83" ht="15.75">
      <c r="C479" s="9"/>
      <c r="D479" s="9"/>
      <c r="E479" s="9"/>
      <c r="G479" s="316"/>
      <c r="H479" s="240"/>
      <c r="I479" s="240"/>
      <c r="J479" s="240"/>
      <c r="K479" s="240"/>
      <c r="L479" s="240"/>
      <c r="M479" s="240"/>
      <c r="N479" s="240"/>
      <c r="O479" s="241"/>
      <c r="V479" s="276"/>
      <c r="W479" s="276"/>
      <c r="X479" s="276"/>
      <c r="Y479" s="276"/>
      <c r="Z479" s="316"/>
      <c r="AA479" s="240"/>
      <c r="AB479" s="240"/>
      <c r="AC479" s="240"/>
      <c r="AD479" s="240"/>
      <c r="AE479" s="240"/>
      <c r="AF479" s="240"/>
      <c r="AG479" s="240"/>
      <c r="AH479" s="241"/>
      <c r="AO479" s="9"/>
      <c r="AP479" s="9"/>
      <c r="AQ479" s="9"/>
      <c r="AR479" s="9"/>
      <c r="AS479" s="316"/>
      <c r="AT479" s="240"/>
      <c r="AU479" s="240"/>
      <c r="AV479" s="240"/>
      <c r="AW479" s="240"/>
      <c r="AX479" s="240"/>
      <c r="AY479" s="240"/>
      <c r="AZ479" s="240"/>
      <c r="BA479" s="241"/>
      <c r="CE479" s="3">
        <v>1</v>
      </c>
    </row>
    <row r="480" spans="3:83" ht="15.75">
      <c r="C480" s="9"/>
      <c r="D480" s="9"/>
      <c r="E480" s="9"/>
      <c r="G480" s="490" t="s">
        <v>175</v>
      </c>
      <c r="H480" s="200"/>
      <c r="I480" s="200"/>
      <c r="J480" s="200"/>
      <c r="K480" s="200"/>
      <c r="L480" s="200"/>
      <c r="M480" s="491"/>
      <c r="N480" s="491"/>
      <c r="O480" s="492"/>
      <c r="V480" s="276"/>
      <c r="W480" s="276"/>
      <c r="X480" s="276"/>
      <c r="Y480" s="276"/>
      <c r="Z480" s="490" t="s">
        <v>175</v>
      </c>
      <c r="AA480" s="200"/>
      <c r="AB480" s="200"/>
      <c r="AC480" s="200"/>
      <c r="AD480" s="200"/>
      <c r="AE480" s="200"/>
      <c r="AF480" s="491"/>
      <c r="AG480" s="491"/>
      <c r="AH480" s="492"/>
      <c r="AO480" s="9"/>
      <c r="AP480" s="9"/>
      <c r="AQ480" s="9"/>
      <c r="AR480" s="9"/>
      <c r="AS480" s="1126" t="s">
        <v>945</v>
      </c>
      <c r="AT480" s="200"/>
      <c r="AU480" s="200"/>
      <c r="AV480" s="200"/>
      <c r="AW480" s="200"/>
      <c r="AX480" s="200"/>
      <c r="AY480" s="491"/>
      <c r="AZ480" s="491"/>
      <c r="BA480" s="492"/>
      <c r="CE480" s="3">
        <v>1</v>
      </c>
    </row>
    <row r="481" spans="3:83" ht="15.75">
      <c r="C481" s="9"/>
      <c r="D481" s="9"/>
      <c r="E481" s="9"/>
      <c r="G481" s="486"/>
      <c r="H481" s="488"/>
      <c r="I481" s="488"/>
      <c r="J481" s="488"/>
      <c r="K481" s="488"/>
      <c r="L481" s="488"/>
      <c r="M481" s="488"/>
      <c r="N481" s="488"/>
      <c r="O481" s="489"/>
      <c r="V481" s="276"/>
      <c r="W481" s="276"/>
      <c r="X481" s="276"/>
      <c r="Y481" s="276"/>
      <c r="Z481" s="486"/>
      <c r="AA481" s="488"/>
      <c r="AB481" s="488"/>
      <c r="AC481" s="488"/>
      <c r="AD481" s="488"/>
      <c r="AE481" s="488"/>
      <c r="AF481" s="488"/>
      <c r="AG481" s="488"/>
      <c r="AH481" s="489"/>
      <c r="AO481" s="9"/>
      <c r="AP481" s="9"/>
      <c r="AQ481" s="9"/>
      <c r="AR481" s="9"/>
      <c r="AS481" s="486"/>
      <c r="AT481" s="488"/>
      <c r="AU481" s="488"/>
      <c r="AV481" s="488"/>
      <c r="AW481" s="488"/>
      <c r="AX481" s="488"/>
      <c r="AY481" s="488"/>
      <c r="AZ481" s="488"/>
      <c r="BA481" s="489"/>
      <c r="CE481" s="3">
        <v>1</v>
      </c>
    </row>
    <row r="482" spans="3:83" ht="15.75">
      <c r="C482" s="9"/>
      <c r="D482" s="9"/>
      <c r="E482" s="9"/>
      <c r="G482" s="486"/>
      <c r="H482" s="488"/>
      <c r="I482" s="488"/>
      <c r="J482" s="488"/>
      <c r="K482" s="488"/>
      <c r="L482" s="488"/>
      <c r="M482" s="488"/>
      <c r="N482" s="488"/>
      <c r="O482" s="489"/>
      <c r="V482" s="276"/>
      <c r="W482" s="276"/>
      <c r="X482" s="276"/>
      <c r="Y482" s="276"/>
      <c r="Z482" s="486"/>
      <c r="AA482" s="488"/>
      <c r="AB482" s="488"/>
      <c r="AC482" s="488"/>
      <c r="AD482" s="488"/>
      <c r="AE482" s="488"/>
      <c r="AF482" s="488"/>
      <c r="AG482" s="488"/>
      <c r="AH482" s="489"/>
      <c r="AO482" s="9"/>
      <c r="AP482" s="9"/>
      <c r="AQ482" s="9"/>
      <c r="AR482" s="9"/>
      <c r="AS482" s="486"/>
      <c r="AT482" s="488"/>
      <c r="AU482" s="488"/>
      <c r="AV482" s="488"/>
      <c r="AW482" s="488"/>
      <c r="AX482" s="488"/>
      <c r="AY482" s="488"/>
      <c r="AZ482" s="488"/>
      <c r="BA482" s="489"/>
      <c r="CE482" s="3">
        <v>1</v>
      </c>
    </row>
    <row r="483" spans="3:83" ht="15.75">
      <c r="C483" s="9"/>
      <c r="D483" s="9"/>
      <c r="E483" s="9"/>
      <c r="G483" s="486"/>
      <c r="H483" s="488"/>
      <c r="I483" s="488"/>
      <c r="J483" s="488"/>
      <c r="K483" s="488"/>
      <c r="L483" s="488"/>
      <c r="M483" s="488"/>
      <c r="N483" s="488"/>
      <c r="O483" s="489"/>
      <c r="V483" s="276"/>
      <c r="W483" s="276"/>
      <c r="X483" s="276"/>
      <c r="Y483" s="276"/>
      <c r="Z483" s="486"/>
      <c r="AA483" s="488"/>
      <c r="AB483" s="488"/>
      <c r="AC483" s="488"/>
      <c r="AD483" s="488"/>
      <c r="AE483" s="488"/>
      <c r="AF483" s="488"/>
      <c r="AG483" s="488"/>
      <c r="AH483" s="489"/>
      <c r="AO483" s="9"/>
      <c r="AP483" s="9"/>
      <c r="AQ483" s="9"/>
      <c r="AR483" s="9"/>
      <c r="AS483" s="486"/>
      <c r="AT483" s="488"/>
      <c r="AU483" s="488"/>
      <c r="AV483" s="488"/>
      <c r="AW483" s="488"/>
      <c r="AX483" s="488"/>
      <c r="AY483" s="488"/>
      <c r="AZ483" s="488"/>
      <c r="BA483" s="489"/>
      <c r="CE483" s="3">
        <v>1</v>
      </c>
    </row>
    <row r="484" spans="3:83" ht="15.75">
      <c r="C484" s="9"/>
      <c r="D484" s="9"/>
      <c r="E484" s="9"/>
      <c r="G484" s="486"/>
      <c r="H484" s="488"/>
      <c r="I484" s="488"/>
      <c r="J484" s="488"/>
      <c r="K484" s="488"/>
      <c r="L484" s="488"/>
      <c r="M484" s="488"/>
      <c r="N484" s="488"/>
      <c r="O484" s="489"/>
      <c r="V484" s="276"/>
      <c r="W484" s="276"/>
      <c r="X484" s="276"/>
      <c r="Y484" s="276"/>
      <c r="Z484" s="486"/>
      <c r="AA484" s="488"/>
      <c r="AB484" s="488"/>
      <c r="AC484" s="488"/>
      <c r="AD484" s="488"/>
      <c r="AE484" s="488"/>
      <c r="AF484" s="488"/>
      <c r="AG484" s="488"/>
      <c r="AH484" s="489"/>
      <c r="AO484" s="9"/>
      <c r="AP484" s="9"/>
      <c r="AQ484" s="9"/>
      <c r="AR484" s="9"/>
      <c r="AS484" s="486"/>
      <c r="AT484" s="488"/>
      <c r="AU484" s="488"/>
      <c r="AV484" s="488"/>
      <c r="AW484" s="488"/>
      <c r="AX484" s="488"/>
      <c r="AY484" s="488"/>
      <c r="AZ484" s="488"/>
      <c r="BA484" s="489"/>
      <c r="CE484" s="3">
        <v>1</v>
      </c>
    </row>
    <row r="485" spans="3:83">
      <c r="C485" s="9"/>
      <c r="D485" s="9"/>
      <c r="E485" s="9"/>
      <c r="G485" s="426"/>
      <c r="H485" s="588"/>
      <c r="I485" s="588"/>
      <c r="J485" s="588"/>
      <c r="K485" s="588"/>
      <c r="L485" s="588"/>
      <c r="M485" s="428"/>
      <c r="N485" s="428"/>
      <c r="O485" s="430" t="s">
        <v>205</v>
      </c>
      <c r="V485" s="276"/>
      <c r="W485" s="276"/>
      <c r="X485" s="276"/>
      <c r="Y485" s="276"/>
      <c r="Z485" s="426"/>
      <c r="AA485" s="588"/>
      <c r="AB485" s="588"/>
      <c r="AC485" s="588"/>
      <c r="AD485" s="588"/>
      <c r="AE485" s="588"/>
      <c r="AF485" s="317"/>
      <c r="AG485" s="317"/>
      <c r="AH485" s="238" t="s">
        <v>1474</v>
      </c>
      <c r="AO485" s="9"/>
      <c r="AP485" s="9"/>
      <c r="AQ485" s="9"/>
      <c r="AR485" s="9"/>
      <c r="AS485" s="426"/>
      <c r="AT485" s="588"/>
      <c r="AU485" s="588"/>
      <c r="AV485" s="588"/>
      <c r="AW485" s="588"/>
      <c r="AX485" s="588"/>
      <c r="AY485" s="428"/>
      <c r="AZ485" s="428"/>
      <c r="BA485" s="430" t="s">
        <v>1475</v>
      </c>
      <c r="CE485" s="3">
        <v>1</v>
      </c>
    </row>
    <row r="486" spans="3:83" ht="15.75">
      <c r="C486" s="9"/>
      <c r="D486" s="9"/>
      <c r="E486" s="9"/>
      <c r="G486" s="504"/>
      <c r="H486" s="250"/>
      <c r="I486" s="250" t="s">
        <v>209</v>
      </c>
      <c r="J486" s="251"/>
      <c r="K486" s="252"/>
      <c r="L486" s="252"/>
      <c r="M486" s="252"/>
      <c r="N486" s="252"/>
      <c r="O486" s="253"/>
      <c r="V486" s="276"/>
      <c r="W486" s="276"/>
      <c r="X486" s="276"/>
      <c r="Y486" s="276"/>
      <c r="Z486" s="504"/>
      <c r="AA486" s="250"/>
      <c r="AB486" s="250" t="s">
        <v>678</v>
      </c>
      <c r="AC486" s="251"/>
      <c r="AD486" s="252"/>
      <c r="AE486" s="252"/>
      <c r="AF486" s="252"/>
      <c r="AG486" s="252"/>
      <c r="AH486" s="253"/>
      <c r="AO486" s="9"/>
      <c r="AP486" s="9"/>
      <c r="AQ486" s="9"/>
      <c r="AR486" s="9"/>
      <c r="AS486" s="504"/>
      <c r="AT486" s="250"/>
      <c r="AU486" s="250" t="s">
        <v>954</v>
      </c>
      <c r="AV486" s="251"/>
      <c r="AW486" s="252"/>
      <c r="AX486" s="252"/>
      <c r="AY486" s="252"/>
      <c r="AZ486" s="252"/>
      <c r="BA486" s="253"/>
      <c r="CE486" s="3">
        <v>1</v>
      </c>
    </row>
    <row r="487" spans="3:83" ht="16.5" thickBot="1">
      <c r="C487" s="9"/>
      <c r="D487" s="9"/>
      <c r="E487" s="9"/>
      <c r="G487" s="320"/>
      <c r="H487" s="321"/>
      <c r="I487" s="322"/>
      <c r="J487" s="323"/>
      <c r="K487" s="322"/>
      <c r="L487" s="322"/>
      <c r="M487" s="322"/>
      <c r="N487" s="322"/>
      <c r="O487" s="324"/>
      <c r="V487" s="276"/>
      <c r="W487" s="276"/>
      <c r="X487" s="276"/>
      <c r="Y487" s="276"/>
      <c r="Z487" s="320"/>
      <c r="AA487" s="321"/>
      <c r="AB487" s="322"/>
      <c r="AC487" s="323"/>
      <c r="AD487" s="322"/>
      <c r="AE487" s="322"/>
      <c r="AF487" s="322"/>
      <c r="AG487" s="322"/>
      <c r="AH487" s="324"/>
      <c r="AO487" s="9"/>
      <c r="AP487" s="9"/>
      <c r="AQ487" s="9"/>
      <c r="AR487" s="9"/>
      <c r="AS487" s="320"/>
      <c r="AT487" s="321"/>
      <c r="AU487" s="322"/>
      <c r="AV487" s="323"/>
      <c r="AW487" s="322"/>
      <c r="AX487" s="322"/>
      <c r="AY487" s="322"/>
      <c r="AZ487" s="322"/>
      <c r="BA487" s="324"/>
      <c r="CE487" s="3">
        <v>1</v>
      </c>
    </row>
    <row r="488" spans="3:83">
      <c r="C488" s="9"/>
      <c r="D488" s="9"/>
      <c r="E488" s="9"/>
      <c r="G488"/>
      <c r="H488"/>
      <c r="I488"/>
      <c r="J488"/>
      <c r="K488"/>
      <c r="L488"/>
      <c r="M488"/>
      <c r="N488"/>
      <c r="O488"/>
      <c r="V488" s="276"/>
      <c r="W488" s="276"/>
      <c r="X488" s="276"/>
      <c r="Y488" s="276"/>
      <c r="AO488" s="9"/>
      <c r="AP488" s="9"/>
      <c r="AQ488" s="9"/>
      <c r="AR488" s="9"/>
      <c r="CE488" s="3">
        <v>1</v>
      </c>
    </row>
    <row r="489" spans="3:83">
      <c r="C489" s="9"/>
      <c r="D489" s="9"/>
      <c r="E489" s="9"/>
      <c r="G489" s="9"/>
      <c r="H489" s="9"/>
      <c r="I489" s="9"/>
      <c r="J489" s="9"/>
      <c r="K489" s="9"/>
      <c r="L489" s="9"/>
      <c r="M489" s="9"/>
      <c r="N489" s="9"/>
      <c r="O489" s="9"/>
      <c r="V489" s="276"/>
      <c r="W489" s="276"/>
      <c r="X489" s="276"/>
      <c r="Y489" s="276"/>
      <c r="Z489" s="9"/>
      <c r="AA489" s="9"/>
      <c r="AB489" s="9"/>
      <c r="AC489" s="9"/>
      <c r="AD489" s="9"/>
      <c r="AE489" s="9"/>
      <c r="AF489" s="9"/>
      <c r="AG489" s="9"/>
      <c r="AH489" s="9"/>
      <c r="AO489" s="9"/>
      <c r="AP489" s="9"/>
      <c r="AQ489" s="9"/>
      <c r="AR489" s="9"/>
      <c r="AS489" s="9"/>
      <c r="AT489" s="9"/>
      <c r="AU489" s="9"/>
      <c r="AV489" s="9"/>
      <c r="AW489" s="9"/>
      <c r="AX489" s="9"/>
      <c r="AY489" s="9"/>
      <c r="AZ489" s="9"/>
      <c r="BA489" s="9"/>
      <c r="CE489" s="3">
        <v>1</v>
      </c>
    </row>
    <row r="490" spans="3:83" ht="15.75">
      <c r="C490" s="9"/>
      <c r="D490" s="9"/>
      <c r="E490" s="9"/>
      <c r="G490" s="281" t="s">
        <v>174</v>
      </c>
      <c r="H490" s="546"/>
      <c r="I490" s="546"/>
      <c r="J490" s="546"/>
      <c r="K490" s="546"/>
      <c r="L490" s="547"/>
      <c r="M490" s="547"/>
      <c r="N490" s="547"/>
      <c r="O490" s="438" t="s">
        <v>762</v>
      </c>
      <c r="V490" s="276"/>
      <c r="W490" s="276"/>
      <c r="X490" s="276"/>
      <c r="Y490" s="276"/>
      <c r="Z490" s="281" t="s">
        <v>769</v>
      </c>
      <c r="AA490" s="546"/>
      <c r="AB490" s="546"/>
      <c r="AC490" s="546"/>
      <c r="AD490" s="546"/>
      <c r="AE490" s="547"/>
      <c r="AF490" s="547"/>
      <c r="AG490" s="547"/>
      <c r="AH490" s="438" t="s">
        <v>1710</v>
      </c>
      <c r="AO490" s="9"/>
      <c r="AP490" s="9"/>
      <c r="AQ490" s="9"/>
      <c r="AR490" s="9"/>
      <c r="AS490" s="281" t="s">
        <v>771</v>
      </c>
      <c r="AT490" s="546"/>
      <c r="AU490" s="546"/>
      <c r="AV490" s="546"/>
      <c r="AW490" s="546"/>
      <c r="AX490" s="547"/>
      <c r="AY490" s="547"/>
      <c r="AZ490" s="547"/>
      <c r="BA490" s="438" t="s">
        <v>1711</v>
      </c>
      <c r="CE490" s="3">
        <v>1</v>
      </c>
    </row>
    <row r="491" spans="3:83" ht="15.75">
      <c r="C491" s="9"/>
      <c r="D491" s="9"/>
      <c r="E491" s="9"/>
      <c r="G491" s="199"/>
      <c r="H491" s="223"/>
      <c r="I491" s="223"/>
      <c r="J491" s="223"/>
      <c r="K491" s="223"/>
      <c r="L491" s="223"/>
      <c r="M491" s="757" t="s">
        <v>698</v>
      </c>
      <c r="N491" s="757"/>
      <c r="O491" s="758"/>
      <c r="V491" s="276"/>
      <c r="W491" s="276"/>
      <c r="X491" s="276"/>
      <c r="Y491" s="276"/>
      <c r="Z491" s="199"/>
      <c r="AA491" s="223"/>
      <c r="AB491" s="223"/>
      <c r="AC491" s="223"/>
      <c r="AD491" s="223"/>
      <c r="AE491" s="223"/>
      <c r="AF491" s="757" t="s">
        <v>1687</v>
      </c>
      <c r="AG491" s="757"/>
      <c r="AH491" s="758"/>
      <c r="AO491" s="9"/>
      <c r="AP491" s="9"/>
      <c r="AQ491" s="9"/>
      <c r="AR491" s="9"/>
      <c r="AS491" s="199"/>
      <c r="AT491" s="223"/>
      <c r="AU491" s="223"/>
      <c r="AV491" s="223"/>
      <c r="AW491" s="223"/>
      <c r="AX491" s="223"/>
      <c r="AY491" s="1125" t="s">
        <v>1691</v>
      </c>
      <c r="AZ491" s="757"/>
      <c r="BA491" s="758"/>
      <c r="CE491" s="3">
        <v>1</v>
      </c>
    </row>
    <row r="492" spans="3:83" ht="15.75">
      <c r="C492" s="9"/>
      <c r="D492" s="9"/>
      <c r="E492" s="9"/>
      <c r="G492" s="802"/>
      <c r="H492" s="803" t="s">
        <v>765</v>
      </c>
      <c r="I492" s="240"/>
      <c r="J492" s="804">
        <v>2</v>
      </c>
      <c r="K492" s="805"/>
      <c r="L492" s="806">
        <v>10</v>
      </c>
      <c r="M492" s="807" t="s">
        <v>766</v>
      </c>
      <c r="N492" s="807"/>
      <c r="O492" s="808"/>
      <c r="V492" s="276"/>
      <c r="W492" s="276"/>
      <c r="X492" s="276"/>
      <c r="Y492" s="276"/>
      <c r="Z492" s="802"/>
      <c r="AA492" s="803" t="s">
        <v>1712</v>
      </c>
      <c r="AB492" s="240"/>
      <c r="AC492" s="804">
        <v>2</v>
      </c>
      <c r="AD492" s="805"/>
      <c r="AE492" s="806">
        <v>10</v>
      </c>
      <c r="AF492" s="807" t="s">
        <v>1713</v>
      </c>
      <c r="AG492" s="807"/>
      <c r="AH492" s="808"/>
      <c r="AO492" s="9"/>
      <c r="AP492" s="9"/>
      <c r="AQ492" s="9"/>
      <c r="AR492" s="9"/>
      <c r="AS492" s="802"/>
      <c r="AT492" s="803" t="s">
        <v>1714</v>
      </c>
      <c r="AU492" s="240"/>
      <c r="AV492" s="804">
        <v>2</v>
      </c>
      <c r="AW492" s="805"/>
      <c r="AX492" s="806">
        <v>10</v>
      </c>
      <c r="AY492" s="807" t="s">
        <v>1715</v>
      </c>
      <c r="AZ492" s="807"/>
      <c r="BA492" s="808"/>
      <c r="CE492" s="3">
        <v>1</v>
      </c>
    </row>
    <row r="493" spans="3:83" ht="15.75">
      <c r="C493" s="9"/>
      <c r="D493" s="9"/>
      <c r="E493" s="9"/>
      <c r="G493" s="809"/>
      <c r="H493" s="810" t="s">
        <v>767</v>
      </c>
      <c r="I493" s="240"/>
      <c r="J493" s="811">
        <v>1</v>
      </c>
      <c r="K493" s="812"/>
      <c r="L493" s="813">
        <v>15</v>
      </c>
      <c r="M493" s="814" t="s">
        <v>768</v>
      </c>
      <c r="N493" s="814"/>
      <c r="O493" s="815"/>
      <c r="V493" s="276"/>
      <c r="W493" s="276"/>
      <c r="X493" s="276"/>
      <c r="Y493" s="276"/>
      <c r="Z493" s="809"/>
      <c r="AA493" s="810" t="s">
        <v>1716</v>
      </c>
      <c r="AB493" s="240"/>
      <c r="AC493" s="811">
        <v>1</v>
      </c>
      <c r="AD493" s="812"/>
      <c r="AE493" s="813">
        <v>15</v>
      </c>
      <c r="AF493" s="814" t="s">
        <v>1717</v>
      </c>
      <c r="AG493" s="814"/>
      <c r="AH493" s="815"/>
      <c r="AO493" s="9"/>
      <c r="AP493" s="9"/>
      <c r="AQ493" s="9"/>
      <c r="AR493" s="9"/>
      <c r="AS493" s="809"/>
      <c r="AT493" s="810" t="s">
        <v>1718</v>
      </c>
      <c r="AU493" s="240"/>
      <c r="AV493" s="811">
        <v>1</v>
      </c>
      <c r="AW493" s="812"/>
      <c r="AX493" s="813">
        <v>15</v>
      </c>
      <c r="AY493" s="814" t="s">
        <v>1719</v>
      </c>
      <c r="AZ493" s="814"/>
      <c r="BA493" s="815"/>
      <c r="CE493" s="3">
        <v>1</v>
      </c>
    </row>
    <row r="494" spans="3:83" ht="15.75">
      <c r="C494" s="9"/>
      <c r="D494" s="9"/>
      <c r="E494" s="9"/>
      <c r="G494" s="818"/>
      <c r="H494" s="819" t="s">
        <v>773</v>
      </c>
      <c r="I494" s="240"/>
      <c r="J494" s="820">
        <f>IF(J492=0,0,IF(J493=0,0,J492-J493))</f>
        <v>1</v>
      </c>
      <c r="K494" s="821"/>
      <c r="L494" s="822">
        <f>IF(L492=0,0,IF(L493=0,0,L493-L492))</f>
        <v>5</v>
      </c>
      <c r="M494" s="823" t="s">
        <v>774</v>
      </c>
      <c r="N494" s="823"/>
      <c r="O494" s="824"/>
      <c r="V494" s="276"/>
      <c r="W494" s="276"/>
      <c r="X494" s="276"/>
      <c r="Y494" s="276"/>
      <c r="Z494" s="818"/>
      <c r="AA494" s="819" t="s">
        <v>1720</v>
      </c>
      <c r="AB494" s="240"/>
      <c r="AC494" s="820">
        <f>IF(AC492=0,0,IF(AC493=0,0,AC492-AC493))</f>
        <v>1</v>
      </c>
      <c r="AD494" s="821"/>
      <c r="AE494" s="822">
        <f>IF(AE492=0,0,IF(AE493=0,0,AE493-AE492))</f>
        <v>5</v>
      </c>
      <c r="AF494" s="823" t="s">
        <v>1721</v>
      </c>
      <c r="AG494" s="823"/>
      <c r="AH494" s="824"/>
      <c r="AO494" s="9"/>
      <c r="AP494" s="9"/>
      <c r="AQ494" s="9"/>
      <c r="AR494" s="9"/>
      <c r="AS494" s="818"/>
      <c r="AT494" s="819" t="s">
        <v>1722</v>
      </c>
      <c r="AU494" s="240"/>
      <c r="AV494" s="820">
        <f>IF(AV492=0,0,IF(AV493=0,0,AV492-AV493))</f>
        <v>1</v>
      </c>
      <c r="AW494" s="821"/>
      <c r="AX494" s="822">
        <f>IF(AX492=0,0,IF(AX493=0,0,AX493-AX492))</f>
        <v>5</v>
      </c>
      <c r="AY494" s="823" t="s">
        <v>1723</v>
      </c>
      <c r="AZ494" s="823"/>
      <c r="BA494" s="824"/>
      <c r="CE494" s="3">
        <v>1</v>
      </c>
    </row>
    <row r="495" spans="3:83" ht="15.75">
      <c r="C495" s="9"/>
      <c r="D495" s="9"/>
      <c r="E495" s="9"/>
      <c r="G495" s="818"/>
      <c r="H495" s="819" t="s">
        <v>777</v>
      </c>
      <c r="I495" s="240"/>
      <c r="J495" s="826">
        <f>IF(J492=0,0,J494/J492)</f>
        <v>0.5</v>
      </c>
      <c r="K495" s="827"/>
      <c r="L495" s="828">
        <f>IF(L492=0,0,IF(ISBLANK(L492),0,(L494/L492)*100))</f>
        <v>50</v>
      </c>
      <c r="M495" s="823" t="s">
        <v>778</v>
      </c>
      <c r="N495" s="823"/>
      <c r="O495" s="824"/>
      <c r="V495" s="276"/>
      <c r="W495" s="276"/>
      <c r="X495" s="276"/>
      <c r="Y495" s="276"/>
      <c r="Z495" s="818"/>
      <c r="AA495" s="819" t="s">
        <v>1724</v>
      </c>
      <c r="AB495" s="240"/>
      <c r="AC495" s="826">
        <f>IF(AC492=0,0,AC494/AC492)</f>
        <v>0.5</v>
      </c>
      <c r="AD495" s="827"/>
      <c r="AE495" s="828">
        <f>IF(AE492=0,0,IF(ISBLANK(AE492),0,(AE494/AE492)*100))</f>
        <v>50</v>
      </c>
      <c r="AF495" s="823" t="s">
        <v>1725</v>
      </c>
      <c r="AG495" s="823"/>
      <c r="AH495" s="824"/>
      <c r="AO495" s="9"/>
      <c r="AP495" s="9"/>
      <c r="AQ495" s="9"/>
      <c r="AR495" s="9"/>
      <c r="AS495" s="818"/>
      <c r="AT495" s="819" t="s">
        <v>1726</v>
      </c>
      <c r="AU495" s="240"/>
      <c r="AV495" s="826">
        <f>IF(AV492=0,0,AV494/AV492)</f>
        <v>0.5</v>
      </c>
      <c r="AW495" s="827"/>
      <c r="AX495" s="828">
        <f>IF(AX492=0,0,IF(ISBLANK(AX492),0,(AX494/AX492)*100))</f>
        <v>50</v>
      </c>
      <c r="AY495" s="823" t="s">
        <v>1727</v>
      </c>
      <c r="AZ495" s="823"/>
      <c r="BA495" s="824"/>
      <c r="CE495" s="3">
        <v>1</v>
      </c>
    </row>
    <row r="496" spans="3:83" ht="15.75">
      <c r="C496" s="9"/>
      <c r="D496" s="9"/>
      <c r="E496" s="9"/>
      <c r="G496" s="809"/>
      <c r="H496" s="810" t="s">
        <v>781</v>
      </c>
      <c r="I496" s="240"/>
      <c r="J496" s="830">
        <v>50</v>
      </c>
      <c r="K496" s="805"/>
      <c r="L496" s="806">
        <v>10</v>
      </c>
      <c r="M496" s="807" t="s">
        <v>766</v>
      </c>
      <c r="N496" s="807"/>
      <c r="O496" s="808"/>
      <c r="V496" s="276"/>
      <c r="W496" s="276"/>
      <c r="X496" s="276"/>
      <c r="Y496" s="276"/>
      <c r="Z496" s="809"/>
      <c r="AA496" s="810" t="s">
        <v>1728</v>
      </c>
      <c r="AB496" s="240"/>
      <c r="AC496" s="830">
        <v>50</v>
      </c>
      <c r="AD496" s="805"/>
      <c r="AE496" s="806">
        <v>10</v>
      </c>
      <c r="AF496" s="807" t="s">
        <v>1713</v>
      </c>
      <c r="AG496" s="807"/>
      <c r="AH496" s="808"/>
      <c r="AO496" s="9"/>
      <c r="AP496" s="9"/>
      <c r="AQ496" s="9"/>
      <c r="AR496" s="9"/>
      <c r="AS496" s="809"/>
      <c r="AT496" s="810" t="s">
        <v>1729</v>
      </c>
      <c r="AU496" s="240"/>
      <c r="AV496" s="830">
        <v>50</v>
      </c>
      <c r="AW496" s="805"/>
      <c r="AX496" s="806">
        <v>10</v>
      </c>
      <c r="AY496" s="807" t="s">
        <v>1715</v>
      </c>
      <c r="AZ496" s="807"/>
      <c r="BA496" s="808"/>
      <c r="CE496" s="3">
        <v>1</v>
      </c>
    </row>
    <row r="497" spans="1:85" ht="15.75">
      <c r="C497" s="9"/>
      <c r="D497" s="9"/>
      <c r="E497" s="9"/>
      <c r="G497" s="818"/>
      <c r="H497" s="819" t="s">
        <v>773</v>
      </c>
      <c r="I497" s="240"/>
      <c r="J497" s="820">
        <f>J492*J496%</f>
        <v>1</v>
      </c>
      <c r="K497" s="831"/>
      <c r="L497" s="832">
        <v>50</v>
      </c>
      <c r="M497" s="833" t="s">
        <v>778</v>
      </c>
      <c r="N497" s="833"/>
      <c r="O497" s="834"/>
      <c r="V497" s="276"/>
      <c r="W497" s="276"/>
      <c r="X497" s="276"/>
      <c r="Y497" s="276"/>
      <c r="Z497" s="818"/>
      <c r="AA497" s="819" t="s">
        <v>1720</v>
      </c>
      <c r="AB497" s="240"/>
      <c r="AC497" s="820">
        <f>AC492*AC496%</f>
        <v>1</v>
      </c>
      <c r="AD497" s="831"/>
      <c r="AE497" s="832">
        <v>50</v>
      </c>
      <c r="AF497" s="833" t="s">
        <v>1725</v>
      </c>
      <c r="AG497" s="833"/>
      <c r="AH497" s="834"/>
      <c r="AO497" s="9"/>
      <c r="AP497" s="9"/>
      <c r="AQ497" s="9"/>
      <c r="AR497" s="9"/>
      <c r="AS497" s="818"/>
      <c r="AT497" s="819" t="s">
        <v>1722</v>
      </c>
      <c r="AU497" s="240"/>
      <c r="AV497" s="820">
        <f>AV492*AV496%</f>
        <v>1</v>
      </c>
      <c r="AW497" s="831"/>
      <c r="AX497" s="832">
        <v>50</v>
      </c>
      <c r="AY497" s="833" t="s">
        <v>1727</v>
      </c>
      <c r="AZ497" s="833"/>
      <c r="BA497" s="834"/>
      <c r="CE497" s="3">
        <v>1</v>
      </c>
    </row>
    <row r="498" spans="1:85" ht="15.75">
      <c r="C498" s="9"/>
      <c r="D498" s="9"/>
      <c r="E498" s="9"/>
      <c r="G498" s="818"/>
      <c r="H498" s="819" t="s">
        <v>784</v>
      </c>
      <c r="I498" s="240"/>
      <c r="J498" s="820">
        <f>J492-J497</f>
        <v>1</v>
      </c>
      <c r="K498" s="821"/>
      <c r="L498" s="822">
        <f>L496*L497%</f>
        <v>5</v>
      </c>
      <c r="M498" s="823" t="s">
        <v>774</v>
      </c>
      <c r="N498" s="823"/>
      <c r="O498" s="824"/>
      <c r="V498" s="276"/>
      <c r="W498" s="276"/>
      <c r="X498" s="276"/>
      <c r="Y498" s="276"/>
      <c r="Z498" s="818"/>
      <c r="AA498" s="819" t="s">
        <v>1566</v>
      </c>
      <c r="AB498" s="240"/>
      <c r="AC498" s="820">
        <f>AC492-AC497</f>
        <v>1</v>
      </c>
      <c r="AD498" s="821"/>
      <c r="AE498" s="822">
        <f>AE496*AE497%</f>
        <v>5</v>
      </c>
      <c r="AF498" s="823" t="s">
        <v>1721</v>
      </c>
      <c r="AG498" s="823"/>
      <c r="AH498" s="824"/>
      <c r="AO498" s="9"/>
      <c r="AP498" s="9"/>
      <c r="AQ498" s="9"/>
      <c r="AR498" s="9"/>
      <c r="AS498" s="818"/>
      <c r="AT498" s="819" t="s">
        <v>1569</v>
      </c>
      <c r="AU498" s="240"/>
      <c r="AV498" s="820">
        <f>AV492-AV497</f>
        <v>1</v>
      </c>
      <c r="AW498" s="821"/>
      <c r="AX498" s="822">
        <f>AX496*AX497%</f>
        <v>5</v>
      </c>
      <c r="AY498" s="823" t="s">
        <v>1723</v>
      </c>
      <c r="AZ498" s="823"/>
      <c r="BA498" s="824"/>
      <c r="CE498" s="3">
        <v>1</v>
      </c>
    </row>
    <row r="499" spans="1:85" ht="15.75">
      <c r="C499" s="9"/>
      <c r="D499" s="9"/>
      <c r="E499" s="9"/>
      <c r="G499" s="316"/>
      <c r="H499" s="452"/>
      <c r="I499" s="240"/>
      <c r="J499" s="823"/>
      <c r="K499" s="835"/>
      <c r="L499" s="822">
        <f>((L496*L497)/100)+L496</f>
        <v>15</v>
      </c>
      <c r="M499" s="823" t="s">
        <v>768</v>
      </c>
      <c r="N499" s="823"/>
      <c r="O499" s="824"/>
      <c r="V499" s="276"/>
      <c r="W499" s="276"/>
      <c r="X499" s="276"/>
      <c r="Y499" s="276"/>
      <c r="Z499" s="316"/>
      <c r="AA499" s="452"/>
      <c r="AB499" s="240"/>
      <c r="AC499" s="823"/>
      <c r="AD499" s="835"/>
      <c r="AE499" s="822">
        <f>((AE496*AE497)/100)+AE496</f>
        <v>15</v>
      </c>
      <c r="AF499" s="823" t="s">
        <v>1717</v>
      </c>
      <c r="AG499" s="823"/>
      <c r="AH499" s="824"/>
      <c r="AO499" s="9"/>
      <c r="AP499" s="9"/>
      <c r="AQ499" s="9"/>
      <c r="AR499" s="9"/>
      <c r="AS499" s="316"/>
      <c r="AT499" s="452"/>
      <c r="AU499" s="240"/>
      <c r="AV499" s="823"/>
      <c r="AW499" s="835"/>
      <c r="AX499" s="822">
        <f>((AX496*AX497)/100)+AX496</f>
        <v>15</v>
      </c>
      <c r="AY499" s="823" t="s">
        <v>1719</v>
      </c>
      <c r="AZ499" s="823"/>
      <c r="BA499" s="824"/>
      <c r="CE499" s="3">
        <v>1</v>
      </c>
    </row>
    <row r="500" spans="1:85" ht="15.75">
      <c r="C500" s="9"/>
      <c r="D500" s="9"/>
      <c r="E500" s="9"/>
      <c r="G500" s="490" t="s">
        <v>175</v>
      </c>
      <c r="H500" s="200"/>
      <c r="I500" s="200"/>
      <c r="J500" s="200"/>
      <c r="K500" s="200"/>
      <c r="L500" s="200"/>
      <c r="M500" s="491"/>
      <c r="N500" s="491"/>
      <c r="O500" s="492"/>
      <c r="V500" s="276"/>
      <c r="W500" s="276"/>
      <c r="X500" s="276"/>
      <c r="Y500" s="276"/>
      <c r="Z500" s="490" t="s">
        <v>175</v>
      </c>
      <c r="AA500" s="200"/>
      <c r="AB500" s="200"/>
      <c r="AC500" s="200"/>
      <c r="AD500" s="200"/>
      <c r="AE500" s="200"/>
      <c r="AF500" s="491"/>
      <c r="AG500" s="491"/>
      <c r="AH500" s="492"/>
      <c r="AO500" s="9"/>
      <c r="AP500" s="9"/>
      <c r="AQ500" s="9"/>
      <c r="AR500" s="9"/>
      <c r="AS500" s="1127" t="s">
        <v>945</v>
      </c>
      <c r="AT500" s="200"/>
      <c r="AU500" s="200"/>
      <c r="AV500" s="200"/>
      <c r="AW500" s="200"/>
      <c r="AX500" s="200"/>
      <c r="AY500" s="491"/>
      <c r="AZ500" s="491"/>
      <c r="BA500" s="492"/>
      <c r="CE500" s="3">
        <v>1</v>
      </c>
    </row>
    <row r="501" spans="1:85" ht="15.75">
      <c r="C501" s="9"/>
      <c r="D501" s="9"/>
      <c r="E501" s="9"/>
      <c r="G501" s="486"/>
      <c r="H501" s="488"/>
      <c r="I501" s="488"/>
      <c r="J501" s="488"/>
      <c r="K501" s="488"/>
      <c r="L501" s="488"/>
      <c r="M501" s="488"/>
      <c r="N501" s="488"/>
      <c r="O501" s="489"/>
      <c r="V501" s="276"/>
      <c r="W501" s="276"/>
      <c r="X501" s="276"/>
      <c r="Y501" s="276"/>
      <c r="Z501" s="486"/>
      <c r="AA501" s="488"/>
      <c r="AB501" s="488"/>
      <c r="AC501" s="488"/>
      <c r="AD501" s="488"/>
      <c r="AE501" s="488"/>
      <c r="AF501" s="488"/>
      <c r="AG501" s="488"/>
      <c r="AH501" s="489"/>
      <c r="AO501" s="9"/>
      <c r="AP501" s="9"/>
      <c r="AQ501" s="9"/>
      <c r="AR501" s="9"/>
      <c r="AS501" s="486"/>
      <c r="AT501" s="488"/>
      <c r="AU501" s="488"/>
      <c r="AV501" s="488"/>
      <c r="AW501" s="488"/>
      <c r="AX501" s="488"/>
      <c r="AY501" s="488"/>
      <c r="AZ501" s="488"/>
      <c r="BA501" s="489"/>
      <c r="CE501" s="3">
        <v>1</v>
      </c>
    </row>
    <row r="502" spans="1:85" ht="15.75">
      <c r="C502" s="9"/>
      <c r="D502" s="9"/>
      <c r="E502" s="9"/>
      <c r="G502" s="486"/>
      <c r="H502" s="488"/>
      <c r="I502" s="488"/>
      <c r="J502" s="488"/>
      <c r="K502" s="488"/>
      <c r="L502" s="488"/>
      <c r="M502" s="488"/>
      <c r="N502" s="488"/>
      <c r="O502" s="489"/>
      <c r="V502" s="276"/>
      <c r="W502" s="276"/>
      <c r="X502" s="276"/>
      <c r="Y502" s="276"/>
      <c r="Z502" s="486"/>
      <c r="AA502" s="488"/>
      <c r="AB502" s="488"/>
      <c r="AC502" s="488"/>
      <c r="AD502" s="488"/>
      <c r="AE502" s="488"/>
      <c r="AF502" s="488"/>
      <c r="AG502" s="488"/>
      <c r="AH502" s="489"/>
      <c r="AO502" s="9"/>
      <c r="AP502" s="9"/>
      <c r="AQ502" s="9"/>
      <c r="AR502" s="9"/>
      <c r="AS502" s="486"/>
      <c r="AT502" s="488"/>
      <c r="AU502" s="488"/>
      <c r="AV502" s="488"/>
      <c r="AW502" s="488"/>
      <c r="AX502" s="488"/>
      <c r="AY502" s="488"/>
      <c r="AZ502" s="488"/>
      <c r="BA502" s="489"/>
      <c r="CE502" s="3">
        <v>1</v>
      </c>
    </row>
    <row r="503" spans="1:85" ht="15.75">
      <c r="C503" s="9"/>
      <c r="D503" s="9"/>
      <c r="E503" s="9"/>
      <c r="G503" s="486"/>
      <c r="H503" s="488"/>
      <c r="I503" s="488"/>
      <c r="J503" s="488"/>
      <c r="K503" s="488"/>
      <c r="L503" s="488"/>
      <c r="M503" s="488"/>
      <c r="N503" s="488"/>
      <c r="O503" s="489"/>
      <c r="V503" s="276"/>
      <c r="W503" s="276"/>
      <c r="X503" s="276"/>
      <c r="Y503" s="276"/>
      <c r="Z503" s="486"/>
      <c r="AA503" s="488"/>
      <c r="AB503" s="488"/>
      <c r="AC503" s="488"/>
      <c r="AD503" s="488"/>
      <c r="AE503" s="488"/>
      <c r="AF503" s="488"/>
      <c r="AG503" s="488"/>
      <c r="AH503" s="489"/>
      <c r="AO503" s="9"/>
      <c r="AP503" s="9"/>
      <c r="AQ503" s="9"/>
      <c r="AR503" s="9"/>
      <c r="AS503" s="486"/>
      <c r="AT503" s="488"/>
      <c r="AU503" s="488"/>
      <c r="AV503" s="488"/>
      <c r="AW503" s="488"/>
      <c r="AX503" s="488"/>
      <c r="AY503" s="488"/>
      <c r="AZ503" s="488"/>
      <c r="BA503" s="489"/>
      <c r="CE503" s="3">
        <v>1</v>
      </c>
    </row>
    <row r="504" spans="1:85">
      <c r="C504" s="9"/>
      <c r="D504" s="9"/>
      <c r="E504" s="9"/>
      <c r="G504" s="426"/>
      <c r="H504" s="588"/>
      <c r="I504" s="588"/>
      <c r="J504" s="588"/>
      <c r="K504" s="588"/>
      <c r="L504" s="588"/>
      <c r="M504" s="428"/>
      <c r="N504" s="428"/>
      <c r="O504" s="430" t="s">
        <v>205</v>
      </c>
      <c r="V504" s="276"/>
      <c r="W504" s="276"/>
      <c r="X504" s="276"/>
      <c r="Y504" s="276"/>
      <c r="Z504" s="426"/>
      <c r="AA504" s="588"/>
      <c r="AB504" s="588"/>
      <c r="AC504" s="588"/>
      <c r="AD504" s="588"/>
      <c r="AE504" s="588"/>
      <c r="AF504" s="317"/>
      <c r="AG504" s="317"/>
      <c r="AH504" s="238" t="s">
        <v>1474</v>
      </c>
      <c r="AO504" s="9"/>
      <c r="AP504" s="9"/>
      <c r="AQ504" s="9"/>
      <c r="AR504" s="9"/>
      <c r="AS504" s="426"/>
      <c r="AT504" s="588"/>
      <c r="AU504" s="588"/>
      <c r="AV504" s="588"/>
      <c r="AW504" s="588"/>
      <c r="AX504" s="588"/>
      <c r="AY504" s="428"/>
      <c r="AZ504" s="428"/>
      <c r="BA504" s="430" t="s">
        <v>1475</v>
      </c>
      <c r="CE504" s="3">
        <v>1</v>
      </c>
    </row>
    <row r="505" spans="1:85" ht="15.75">
      <c r="C505" s="9"/>
      <c r="D505" s="9"/>
      <c r="E505" s="9"/>
      <c r="G505" s="504"/>
      <c r="H505" s="250"/>
      <c r="I505" s="250" t="s">
        <v>209</v>
      </c>
      <c r="J505" s="251"/>
      <c r="K505" s="252"/>
      <c r="L505" s="252"/>
      <c r="M505" s="252"/>
      <c r="N505" s="252"/>
      <c r="O505" s="253"/>
      <c r="V505" s="276"/>
      <c r="W505" s="276"/>
      <c r="X505" s="276"/>
      <c r="Y505" s="276"/>
      <c r="Z505" s="504"/>
      <c r="AA505" s="250"/>
      <c r="AB505" s="250" t="s">
        <v>678</v>
      </c>
      <c r="AC505" s="251"/>
      <c r="AD505" s="252"/>
      <c r="AE505" s="252"/>
      <c r="AF505" s="252"/>
      <c r="AG505" s="252"/>
      <c r="AH505" s="253"/>
      <c r="AO505" s="9"/>
      <c r="AP505" s="9"/>
      <c r="AQ505" s="9"/>
      <c r="AR505" s="9"/>
      <c r="AS505" s="504"/>
      <c r="AT505" s="250"/>
      <c r="AU505" s="250" t="s">
        <v>954</v>
      </c>
      <c r="AV505" s="251"/>
      <c r="AW505" s="252"/>
      <c r="AX505" s="252"/>
      <c r="AY505" s="252"/>
      <c r="AZ505" s="252"/>
      <c r="BA505" s="253"/>
      <c r="CE505" s="3">
        <v>1</v>
      </c>
    </row>
    <row r="506" spans="1:85" ht="16.5" thickBot="1">
      <c r="C506" s="9"/>
      <c r="D506" s="9"/>
      <c r="E506" s="9"/>
      <c r="G506" s="320"/>
      <c r="H506" s="321"/>
      <c r="I506" s="322"/>
      <c r="J506" s="323"/>
      <c r="K506" s="322"/>
      <c r="L506" s="322"/>
      <c r="M506" s="322"/>
      <c r="N506" s="322"/>
      <c r="O506" s="324"/>
      <c r="V506" s="276"/>
      <c r="W506" s="276"/>
      <c r="X506" s="276"/>
      <c r="Y506" s="276"/>
      <c r="Z506" s="320"/>
      <c r="AA506" s="321"/>
      <c r="AB506" s="322"/>
      <c r="AC506" s="323"/>
      <c r="AD506" s="322"/>
      <c r="AE506" s="322"/>
      <c r="AF506" s="322"/>
      <c r="AG506" s="322"/>
      <c r="AH506" s="324"/>
      <c r="AO506" s="9"/>
      <c r="AP506" s="9"/>
      <c r="AQ506" s="9"/>
      <c r="AR506" s="9"/>
      <c r="AS506" s="320"/>
      <c r="AT506" s="321"/>
      <c r="AU506" s="322"/>
      <c r="AV506" s="323"/>
      <c r="AW506" s="322"/>
      <c r="AX506" s="322"/>
      <c r="AY506" s="322"/>
      <c r="AZ506" s="322"/>
      <c r="BA506" s="324"/>
      <c r="CE506" s="3">
        <v>1</v>
      </c>
    </row>
    <row r="507" spans="1:85">
      <c r="CE507" s="3">
        <v>1</v>
      </c>
    </row>
    <row r="508" spans="1:85">
      <c r="CE508" s="876" t="s">
        <v>840</v>
      </c>
    </row>
    <row r="509" spans="1:85">
      <c r="A509" s="3">
        <v>1</v>
      </c>
      <c r="B509" s="3">
        <v>1</v>
      </c>
      <c r="C509" s="3">
        <v>1</v>
      </c>
      <c r="D509" s="3">
        <v>1</v>
      </c>
      <c r="E509" s="3">
        <v>1</v>
      </c>
      <c r="F509" s="3">
        <v>1</v>
      </c>
      <c r="G509" s="3">
        <v>1</v>
      </c>
      <c r="H509" s="3">
        <v>1</v>
      </c>
      <c r="I509" s="3">
        <v>1</v>
      </c>
      <c r="J509" s="3">
        <v>1</v>
      </c>
      <c r="K509" s="3">
        <v>1</v>
      </c>
      <c r="L509" s="3">
        <v>1</v>
      </c>
      <c r="M509" s="3">
        <v>1</v>
      </c>
      <c r="N509" s="3">
        <v>1</v>
      </c>
      <c r="O509" s="3">
        <v>1</v>
      </c>
      <c r="P509" s="3">
        <v>1</v>
      </c>
      <c r="Q509" s="3">
        <v>1</v>
      </c>
      <c r="R509" s="3">
        <v>1</v>
      </c>
      <c r="S509" s="3">
        <v>1</v>
      </c>
      <c r="T509" s="3">
        <v>1</v>
      </c>
      <c r="U509" s="3">
        <v>1</v>
      </c>
      <c r="V509" s="3">
        <v>1</v>
      </c>
      <c r="W509" s="3">
        <v>1</v>
      </c>
      <c r="X509" s="3">
        <v>1</v>
      </c>
      <c r="Y509" s="3">
        <v>1</v>
      </c>
      <c r="Z509" s="3">
        <v>1</v>
      </c>
      <c r="AA509" s="3">
        <v>1</v>
      </c>
      <c r="AB509" s="3">
        <v>1</v>
      </c>
      <c r="AC509" s="3">
        <v>1</v>
      </c>
      <c r="AD509" s="3">
        <v>1</v>
      </c>
      <c r="AE509" s="3">
        <v>1</v>
      </c>
      <c r="AF509" s="3">
        <v>1</v>
      </c>
      <c r="AG509" s="3">
        <v>1</v>
      </c>
      <c r="AH509" s="3">
        <v>1</v>
      </c>
      <c r="AI509" s="3">
        <v>1</v>
      </c>
      <c r="AJ509" s="3">
        <v>1</v>
      </c>
      <c r="AK509" s="3">
        <v>1</v>
      </c>
      <c r="AL509" s="3">
        <v>1</v>
      </c>
      <c r="AM509" s="3">
        <v>1</v>
      </c>
      <c r="AN509" s="3">
        <v>1</v>
      </c>
      <c r="AO509" s="3">
        <v>1</v>
      </c>
      <c r="AP509" s="3">
        <v>1</v>
      </c>
      <c r="AQ509" s="3">
        <v>1</v>
      </c>
      <c r="AR509" s="3">
        <v>1</v>
      </c>
      <c r="AS509" s="3">
        <v>1</v>
      </c>
      <c r="AT509" s="3">
        <v>1</v>
      </c>
      <c r="AU509" s="3">
        <v>1</v>
      </c>
      <c r="AV509" s="3">
        <v>1</v>
      </c>
      <c r="AW509" s="3">
        <v>1</v>
      </c>
      <c r="AX509" s="3">
        <v>1</v>
      </c>
      <c r="AY509" s="3">
        <v>1</v>
      </c>
      <c r="AZ509" s="3">
        <v>1</v>
      </c>
      <c r="BA509" s="3">
        <v>1</v>
      </c>
      <c r="BB509" s="3">
        <v>1</v>
      </c>
      <c r="BC509" s="3">
        <v>1</v>
      </c>
      <c r="BD509" s="3">
        <v>1</v>
      </c>
      <c r="BE509" s="3">
        <v>1</v>
      </c>
      <c r="BF509" s="3">
        <v>1</v>
      </c>
      <c r="BG509" s="3">
        <v>1</v>
      </c>
      <c r="BH509" s="3">
        <v>1</v>
      </c>
      <c r="BI509" s="3">
        <v>1</v>
      </c>
      <c r="BJ509" s="3">
        <v>1</v>
      </c>
      <c r="BK509" s="3">
        <v>1</v>
      </c>
      <c r="BL509" s="3">
        <v>1</v>
      </c>
      <c r="BM509" s="3">
        <v>1</v>
      </c>
      <c r="BN509" s="3">
        <v>1</v>
      </c>
      <c r="BO509" s="3">
        <v>1</v>
      </c>
      <c r="BP509" s="3">
        <v>1</v>
      </c>
      <c r="BQ509" s="3">
        <v>1</v>
      </c>
      <c r="BR509" s="3">
        <v>1</v>
      </c>
      <c r="BS509" s="3">
        <v>1</v>
      </c>
      <c r="BT509" s="3">
        <v>1</v>
      </c>
      <c r="BU509" s="3">
        <v>1</v>
      </c>
      <c r="BV509" s="3">
        <v>1</v>
      </c>
      <c r="BW509" s="3">
        <v>1</v>
      </c>
      <c r="BX509" s="3">
        <v>1</v>
      </c>
      <c r="BY509" s="3">
        <v>1</v>
      </c>
      <c r="BZ509" s="3">
        <v>1</v>
      </c>
      <c r="CA509" s="3">
        <v>1</v>
      </c>
      <c r="CB509" s="3">
        <v>1</v>
      </c>
      <c r="CC509" s="3">
        <v>1</v>
      </c>
      <c r="CD509" s="3">
        <v>1</v>
      </c>
      <c r="CE509" s="1" t="str">
        <f>ADDRESS(ROW(),COLUMN(),4)</f>
        <v>CE509</v>
      </c>
      <c r="CF509" s="878"/>
      <c r="CG509" s="879" t="str">
        <f>ADDRESS(ROW(),COLUMN(),4)</f>
        <v>CG509</v>
      </c>
    </row>
    <row r="799" spans="2:54">
      <c r="B799" s="3">
        <v>1</v>
      </c>
      <c r="BB799" s="3">
        <v>1</v>
      </c>
    </row>
  </sheetData>
  <mergeCells count="369">
    <mergeCell ref="N5:S6"/>
    <mergeCell ref="AG5:AL6"/>
    <mergeCell ref="AZ5:BE6"/>
    <mergeCell ref="J8:P9"/>
    <mergeCell ref="Q8:R9"/>
    <mergeCell ref="S8:S9"/>
    <mergeCell ref="AC8:AI9"/>
    <mergeCell ref="AJ8:AK9"/>
    <mergeCell ref="AL8:AL9"/>
    <mergeCell ref="AV8:BB9"/>
    <mergeCell ref="CC14:CC16"/>
    <mergeCell ref="J16:J17"/>
    <mergeCell ref="K16:K17"/>
    <mergeCell ref="L16:L17"/>
    <mergeCell ref="P16:P17"/>
    <mergeCell ref="BC8:BD9"/>
    <mergeCell ref="BE8:BE9"/>
    <mergeCell ref="BG8:BM10"/>
    <mergeCell ref="BO8:BU10"/>
    <mergeCell ref="BW8:CC10"/>
    <mergeCell ref="K11:M12"/>
    <mergeCell ref="AD11:AF12"/>
    <mergeCell ref="AW11:AY12"/>
    <mergeCell ref="AV16:AV17"/>
    <mergeCell ref="AW16:AW17"/>
    <mergeCell ref="Q16:Q17"/>
    <mergeCell ref="R16:R17"/>
    <mergeCell ref="S16:S17"/>
    <mergeCell ref="AC16:AC17"/>
    <mergeCell ref="AD16:AD17"/>
    <mergeCell ref="AE16:AE17"/>
    <mergeCell ref="I14:K14"/>
    <mergeCell ref="AB14:AD14"/>
    <mergeCell ref="AU14:AW14"/>
    <mergeCell ref="R36:S36"/>
    <mergeCell ref="AK36:AL36"/>
    <mergeCell ref="BD36:BE36"/>
    <mergeCell ref="P37:Q37"/>
    <mergeCell ref="AI37:AJ37"/>
    <mergeCell ref="BB37:BC37"/>
    <mergeCell ref="BP16:BS17"/>
    <mergeCell ref="BM14:BM16"/>
    <mergeCell ref="BX16:CA17"/>
    <mergeCell ref="BH25:BH30"/>
    <mergeCell ref="BP25:BP30"/>
    <mergeCell ref="BX25:BX30"/>
    <mergeCell ref="P34:S34"/>
    <mergeCell ref="AI34:AL34"/>
    <mergeCell ref="BB34:BE34"/>
    <mergeCell ref="AX16:AX17"/>
    <mergeCell ref="BB16:BB17"/>
    <mergeCell ref="BC16:BC17"/>
    <mergeCell ref="BD16:BD17"/>
    <mergeCell ref="BE16:BE17"/>
    <mergeCell ref="BH16:BK17"/>
    <mergeCell ref="AI16:AI17"/>
    <mergeCell ref="AJ16:AJ17"/>
    <mergeCell ref="AK16:AK17"/>
    <mergeCell ref="AL16:AL17"/>
    <mergeCell ref="BU14:BU16"/>
    <mergeCell ref="BP40:BU41"/>
    <mergeCell ref="BW40:BW43"/>
    <mergeCell ref="BX40:CC41"/>
    <mergeCell ref="P44:S45"/>
    <mergeCell ref="AI44:AL45"/>
    <mergeCell ref="BB44:BE45"/>
    <mergeCell ref="P40:S41"/>
    <mergeCell ref="AI40:AL41"/>
    <mergeCell ref="BB40:BE41"/>
    <mergeCell ref="BG40:BG43"/>
    <mergeCell ref="BH40:BM41"/>
    <mergeCell ref="BO40:BO43"/>
    <mergeCell ref="AV48:BB49"/>
    <mergeCell ref="BC48:BD49"/>
    <mergeCell ref="BE48:BE49"/>
    <mergeCell ref="K51:M52"/>
    <mergeCell ref="AD51:AF52"/>
    <mergeCell ref="AW51:AY52"/>
    <mergeCell ref="J48:P49"/>
    <mergeCell ref="Q48:R49"/>
    <mergeCell ref="S48:S49"/>
    <mergeCell ref="AC48:AI49"/>
    <mergeCell ref="AJ48:AK49"/>
    <mergeCell ref="AL48:AL49"/>
    <mergeCell ref="AC56:AC57"/>
    <mergeCell ref="AD56:AD57"/>
    <mergeCell ref="AE56:AE57"/>
    <mergeCell ref="AI56:AI57"/>
    <mergeCell ref="AJ56:AJ57"/>
    <mergeCell ref="AK56:AK57"/>
    <mergeCell ref="I54:K54"/>
    <mergeCell ref="AB54:AD54"/>
    <mergeCell ref="AU54:AW54"/>
    <mergeCell ref="J56:J57"/>
    <mergeCell ref="K56:K57"/>
    <mergeCell ref="L56:L57"/>
    <mergeCell ref="P56:P57"/>
    <mergeCell ref="Q56:Q57"/>
    <mergeCell ref="R56:R57"/>
    <mergeCell ref="S56:S57"/>
    <mergeCell ref="BD56:BD57"/>
    <mergeCell ref="BE56:BE57"/>
    <mergeCell ref="BJ61:BJ62"/>
    <mergeCell ref="BK61:BK62"/>
    <mergeCell ref="BL61:BL62"/>
    <mergeCell ref="BR61:BR62"/>
    <mergeCell ref="AL56:AL57"/>
    <mergeCell ref="AV56:AV57"/>
    <mergeCell ref="AW56:AW57"/>
    <mergeCell ref="AX56:AX57"/>
    <mergeCell ref="BB56:BB57"/>
    <mergeCell ref="BC56:BC57"/>
    <mergeCell ref="BS61:BS62"/>
    <mergeCell ref="BT61:BT62"/>
    <mergeCell ref="BZ61:BZ62"/>
    <mergeCell ref="CA61:CA62"/>
    <mergeCell ref="CB61:CB62"/>
    <mergeCell ref="BI66:BI67"/>
    <mergeCell ref="BJ66:BJ67"/>
    <mergeCell ref="BK66:BK67"/>
    <mergeCell ref="BL66:BL67"/>
    <mergeCell ref="BQ66:BQ67"/>
    <mergeCell ref="CB66:CB67"/>
    <mergeCell ref="BR66:BR67"/>
    <mergeCell ref="BS66:BS67"/>
    <mergeCell ref="BT66:BT67"/>
    <mergeCell ref="BY66:BY67"/>
    <mergeCell ref="BZ66:BZ67"/>
    <mergeCell ref="CA66:CA67"/>
    <mergeCell ref="BK73:BM75"/>
    <mergeCell ref="BS73:BU75"/>
    <mergeCell ref="CA73:CC75"/>
    <mergeCell ref="BH81:BJ82"/>
    <mergeCell ref="BK81:BK82"/>
    <mergeCell ref="BL81:BM82"/>
    <mergeCell ref="BP81:BR82"/>
    <mergeCell ref="BS81:BS82"/>
    <mergeCell ref="BT81:BU82"/>
    <mergeCell ref="R85:S85"/>
    <mergeCell ref="AK85:AL85"/>
    <mergeCell ref="BD85:BE85"/>
    <mergeCell ref="P86:Q86"/>
    <mergeCell ref="AI86:AJ86"/>
    <mergeCell ref="BB86:BC86"/>
    <mergeCell ref="BX81:BZ82"/>
    <mergeCell ref="CA81:CA82"/>
    <mergeCell ref="CB81:CC82"/>
    <mergeCell ref="P83:S83"/>
    <mergeCell ref="AI83:AL83"/>
    <mergeCell ref="BB83:BE83"/>
    <mergeCell ref="BS92:BS93"/>
    <mergeCell ref="BZ92:BZ93"/>
    <mergeCell ref="CA92:CA93"/>
    <mergeCell ref="P93:S94"/>
    <mergeCell ref="AI93:AL94"/>
    <mergeCell ref="BB93:BE94"/>
    <mergeCell ref="P89:S90"/>
    <mergeCell ref="AI89:AL90"/>
    <mergeCell ref="BB89:BE90"/>
    <mergeCell ref="BJ92:BJ93"/>
    <mergeCell ref="BK92:BK93"/>
    <mergeCell ref="BR92:BR93"/>
    <mergeCell ref="AV97:BB98"/>
    <mergeCell ref="BC97:BD98"/>
    <mergeCell ref="BE97:BE98"/>
    <mergeCell ref="K100:M101"/>
    <mergeCell ref="AD100:AF101"/>
    <mergeCell ref="AW100:AY101"/>
    <mergeCell ref="J97:P98"/>
    <mergeCell ref="Q97:R98"/>
    <mergeCell ref="S97:S98"/>
    <mergeCell ref="AC97:AI98"/>
    <mergeCell ref="AJ97:AK98"/>
    <mergeCell ref="AL97:AL98"/>
    <mergeCell ref="BB105:BB106"/>
    <mergeCell ref="BC105:BC106"/>
    <mergeCell ref="AC105:AC106"/>
    <mergeCell ref="AD105:AD106"/>
    <mergeCell ref="AE105:AE106"/>
    <mergeCell ref="AI105:AI106"/>
    <mergeCell ref="AJ105:AJ106"/>
    <mergeCell ref="AK105:AK106"/>
    <mergeCell ref="I103:K103"/>
    <mergeCell ref="AB103:AD103"/>
    <mergeCell ref="AU103:AW103"/>
    <mergeCell ref="J105:J106"/>
    <mergeCell ref="K105:K106"/>
    <mergeCell ref="L105:L106"/>
    <mergeCell ref="P105:P106"/>
    <mergeCell ref="Q105:Q106"/>
    <mergeCell ref="R105:R106"/>
    <mergeCell ref="S105:S106"/>
    <mergeCell ref="R151:S151"/>
    <mergeCell ref="AK151:AL151"/>
    <mergeCell ref="BD151:BE151"/>
    <mergeCell ref="P152:Q152"/>
    <mergeCell ref="AI152:AJ152"/>
    <mergeCell ref="BB152:BC152"/>
    <mergeCell ref="BX106:BY106"/>
    <mergeCell ref="BZ106:CA106"/>
    <mergeCell ref="BG121:BG128"/>
    <mergeCell ref="BO121:BO128"/>
    <mergeCell ref="BW121:BW128"/>
    <mergeCell ref="P149:S149"/>
    <mergeCell ref="AI149:AL149"/>
    <mergeCell ref="BB149:BE149"/>
    <mergeCell ref="BD105:BD106"/>
    <mergeCell ref="BE105:BE106"/>
    <mergeCell ref="BH106:BI106"/>
    <mergeCell ref="BJ106:BK106"/>
    <mergeCell ref="BP106:BQ106"/>
    <mergeCell ref="BR106:BS106"/>
    <mergeCell ref="AL105:AL106"/>
    <mergeCell ref="AV105:AV106"/>
    <mergeCell ref="AW105:AW106"/>
    <mergeCell ref="AX105:AX106"/>
    <mergeCell ref="BH171:BM171"/>
    <mergeCell ref="BG178:BM180"/>
    <mergeCell ref="BO178:BU180"/>
    <mergeCell ref="BW178:CC180"/>
    <mergeCell ref="BG183:BG189"/>
    <mergeCell ref="BO183:BO189"/>
    <mergeCell ref="BW183:BW189"/>
    <mergeCell ref="P155:S156"/>
    <mergeCell ref="AI155:AL156"/>
    <mergeCell ref="BB155:BE156"/>
    <mergeCell ref="BG157:BG160"/>
    <mergeCell ref="BO157:BO160"/>
    <mergeCell ref="BW157:BW160"/>
    <mergeCell ref="P159:S160"/>
    <mergeCell ref="AI159:AL160"/>
    <mergeCell ref="BB159:BE160"/>
    <mergeCell ref="J167:P168"/>
    <mergeCell ref="Q167:R168"/>
    <mergeCell ref="S167:S168"/>
    <mergeCell ref="K170:M171"/>
    <mergeCell ref="I173:K173"/>
    <mergeCell ref="J175:J176"/>
    <mergeCell ref="K175:K176"/>
    <mergeCell ref="L175:L176"/>
    <mergeCell ref="BJ201:BJ202"/>
    <mergeCell ref="BR201:BR202"/>
    <mergeCell ref="BZ201:BZ202"/>
    <mergeCell ref="G284:O286"/>
    <mergeCell ref="Z284:AH286"/>
    <mergeCell ref="AS284:BA286"/>
    <mergeCell ref="BG192:BM193"/>
    <mergeCell ref="BO192:BU193"/>
    <mergeCell ref="BW192:CC193"/>
    <mergeCell ref="AI229:AL229"/>
    <mergeCell ref="AK231:AL231"/>
    <mergeCell ref="AI232:AJ232"/>
    <mergeCell ref="AI235:AL236"/>
    <mergeCell ref="AI239:AL240"/>
    <mergeCell ref="BB229:BE229"/>
    <mergeCell ref="BD231:BE231"/>
    <mergeCell ref="BB232:BC232"/>
    <mergeCell ref="BB235:BE236"/>
    <mergeCell ref="BB239:BE240"/>
    <mergeCell ref="BG244:BM245"/>
    <mergeCell ref="BO244:BU245"/>
    <mergeCell ref="BW244:CC245"/>
    <mergeCell ref="BH266:BK266"/>
    <mergeCell ref="BP266:BS266"/>
    <mergeCell ref="BX266:CA266"/>
    <mergeCell ref="BR234:BR240"/>
    <mergeCell ref="BS234:BS241"/>
    <mergeCell ref="BX234:BX241"/>
    <mergeCell ref="BY234:BY240"/>
    <mergeCell ref="BZ234:BZ240"/>
    <mergeCell ref="CA234:CA241"/>
    <mergeCell ref="BH234:BH241"/>
    <mergeCell ref="BI234:BI240"/>
    <mergeCell ref="BJ234:BJ240"/>
    <mergeCell ref="BK234:BK241"/>
    <mergeCell ref="BP234:BP241"/>
    <mergeCell ref="BQ234:BQ240"/>
    <mergeCell ref="BH269:BI269"/>
    <mergeCell ref="BP269:BQ269"/>
    <mergeCell ref="BX269:BY269"/>
    <mergeCell ref="BH272:BK273"/>
    <mergeCell ref="BP272:BS273"/>
    <mergeCell ref="BX272:CA273"/>
    <mergeCell ref="BR267:BS267"/>
    <mergeCell ref="BZ267:CA267"/>
    <mergeCell ref="BJ268:BK268"/>
    <mergeCell ref="BR268:BS268"/>
    <mergeCell ref="BZ268:CA268"/>
    <mergeCell ref="BH276:BK277"/>
    <mergeCell ref="BP276:BS277"/>
    <mergeCell ref="BX276:CA277"/>
    <mergeCell ref="H378:H379"/>
    <mergeCell ref="I378:I379"/>
    <mergeCell ref="J378:J379"/>
    <mergeCell ref="K378:K379"/>
    <mergeCell ref="L378:L379"/>
    <mergeCell ref="M378:O379"/>
    <mergeCell ref="AA378:AA379"/>
    <mergeCell ref="AU378:AU379"/>
    <mergeCell ref="AV378:AV379"/>
    <mergeCell ref="AW378:AW379"/>
    <mergeCell ref="AX378:AX379"/>
    <mergeCell ref="AY378:BA379"/>
    <mergeCell ref="G289:O293"/>
    <mergeCell ref="Z289:AH293"/>
    <mergeCell ref="AS289:BA293"/>
    <mergeCell ref="BW309:CC312"/>
    <mergeCell ref="I474:J474"/>
    <mergeCell ref="AB474:AC474"/>
    <mergeCell ref="AU474:AV474"/>
    <mergeCell ref="BI291:BJ292"/>
    <mergeCell ref="BO291:BP292"/>
    <mergeCell ref="BQ291:BR292"/>
    <mergeCell ref="BW291:BX292"/>
    <mergeCell ref="BY291:BZ292"/>
    <mergeCell ref="BG305:BM306"/>
    <mergeCell ref="BO305:BU306"/>
    <mergeCell ref="BW305:CC306"/>
    <mergeCell ref="BG291:BH292"/>
    <mergeCell ref="AB378:AB379"/>
    <mergeCell ref="AC378:AC379"/>
    <mergeCell ref="AD378:AD379"/>
    <mergeCell ref="AE378:AE379"/>
    <mergeCell ref="AF378:AH379"/>
    <mergeCell ref="AT378:AT379"/>
    <mergeCell ref="BG309:BM312"/>
    <mergeCell ref="BO309:BU312"/>
    <mergeCell ref="AY476:AY478"/>
    <mergeCell ref="G475:G476"/>
    <mergeCell ref="I475:J475"/>
    <mergeCell ref="Z475:Z476"/>
    <mergeCell ref="AB475:AC475"/>
    <mergeCell ref="AS475:AS476"/>
    <mergeCell ref="AU475:AV475"/>
    <mergeCell ref="M476:M478"/>
    <mergeCell ref="AF476:AF478"/>
    <mergeCell ref="P175:P176"/>
    <mergeCell ref="Q175:Q176"/>
    <mergeCell ref="R175:R176"/>
    <mergeCell ref="S175:S176"/>
    <mergeCell ref="P229:S229"/>
    <mergeCell ref="R231:S231"/>
    <mergeCell ref="P232:Q232"/>
    <mergeCell ref="P235:S236"/>
    <mergeCell ref="P239:S240"/>
    <mergeCell ref="AC167:AI168"/>
    <mergeCell ref="AJ167:AK168"/>
    <mergeCell ref="AL167:AL168"/>
    <mergeCell ref="AD170:AF171"/>
    <mergeCell ref="AB173:AD173"/>
    <mergeCell ref="AC175:AC176"/>
    <mergeCell ref="AD175:AD176"/>
    <mergeCell ref="AE175:AE176"/>
    <mergeCell ref="AI175:AI176"/>
    <mergeCell ref="AJ175:AJ176"/>
    <mergeCell ref="AK175:AK176"/>
    <mergeCell ref="AL175:AL176"/>
    <mergeCell ref="AV167:BB168"/>
    <mergeCell ref="BC167:BD168"/>
    <mergeCell ref="BE167:BE168"/>
    <mergeCell ref="AW170:AY171"/>
    <mergeCell ref="AU173:AW173"/>
    <mergeCell ref="AV175:AV176"/>
    <mergeCell ref="AW175:AW176"/>
    <mergeCell ref="AX175:AX176"/>
    <mergeCell ref="BB175:BB176"/>
    <mergeCell ref="BC175:BC176"/>
    <mergeCell ref="BD175:BD176"/>
    <mergeCell ref="BE175:BE176"/>
  </mergeCells>
  <conditionalFormatting sqref="L18:L22">
    <cfRule type="cellIs" dxfId="31" priority="15" operator="notEqual">
      <formula>1</formula>
    </cfRule>
  </conditionalFormatting>
  <conditionalFormatting sqref="L58:L71">
    <cfRule type="cellIs" dxfId="30" priority="17" operator="notEqual">
      <formula>1</formula>
    </cfRule>
  </conditionalFormatting>
  <conditionalFormatting sqref="L107:L136">
    <cfRule type="cellIs" dxfId="29" priority="22" operator="notEqual">
      <formula>1</formula>
    </cfRule>
  </conditionalFormatting>
  <conditionalFormatting sqref="L177:L216">
    <cfRule type="cellIs" dxfId="28" priority="5" operator="notEqual">
      <formula>1</formula>
    </cfRule>
  </conditionalFormatting>
  <conditionalFormatting sqref="AE18:AE22">
    <cfRule type="cellIs" dxfId="27" priority="16" operator="notEqual">
      <formula>1</formula>
    </cfRule>
  </conditionalFormatting>
  <conditionalFormatting sqref="AE58:AE71">
    <cfRule type="cellIs" dxfId="26" priority="18" operator="notEqual">
      <formula>1</formula>
    </cfRule>
  </conditionalFormatting>
  <conditionalFormatting sqref="AE107:AE136">
    <cfRule type="cellIs" dxfId="25" priority="20" operator="notEqual">
      <formula>1</formula>
    </cfRule>
  </conditionalFormatting>
  <conditionalFormatting sqref="AE177:AE216">
    <cfRule type="cellIs" dxfId="24" priority="1" operator="notEqual">
      <formula>1</formula>
    </cfRule>
  </conditionalFormatting>
  <conditionalFormatting sqref="AX18:AX22">
    <cfRule type="cellIs" dxfId="23" priority="14" operator="notEqual">
      <formula>1</formula>
    </cfRule>
  </conditionalFormatting>
  <conditionalFormatting sqref="AX58:AX71">
    <cfRule type="cellIs" dxfId="22" priority="19" operator="notEqual">
      <formula>1</formula>
    </cfRule>
  </conditionalFormatting>
  <conditionalFormatting sqref="AX107:AX136">
    <cfRule type="cellIs" dxfId="21" priority="21" operator="notEqual">
      <formula>1</formula>
    </cfRule>
  </conditionalFormatting>
  <conditionalFormatting sqref="AX177:AX216">
    <cfRule type="cellIs" dxfId="20" priority="2" operator="notEqual">
      <formula>1</formula>
    </cfRule>
  </conditionalFormatting>
  <conditionalFormatting sqref="BH121:BH122">
    <cfRule type="cellIs" dxfId="19" priority="13" operator="notEqual">
      <formula>1</formula>
    </cfRule>
  </conditionalFormatting>
  <conditionalFormatting sqref="BL63:BL64">
    <cfRule type="cellIs" dxfId="18" priority="12" operator="notEqual">
      <formula>1</formula>
    </cfRule>
  </conditionalFormatting>
  <conditionalFormatting sqref="BP121:BP122">
    <cfRule type="cellIs" dxfId="17" priority="11" operator="notEqual">
      <formula>1</formula>
    </cfRule>
  </conditionalFormatting>
  <conditionalFormatting sqref="BT63:BT64">
    <cfRule type="cellIs" dxfId="16" priority="10" operator="notEqual">
      <formula>1</formula>
    </cfRule>
  </conditionalFormatting>
  <conditionalFormatting sqref="BX121:BX122">
    <cfRule type="cellIs" dxfId="15" priority="9" operator="notEqual">
      <formula>1</formula>
    </cfRule>
  </conditionalFormatting>
  <conditionalFormatting sqref="CB63:CB64">
    <cfRule type="cellIs" dxfId="14" priority="8" operator="notEqual">
      <formula>1</formula>
    </cfRule>
  </conditionalFormatting>
  <hyperlinks>
    <hyperlink ref="BK242" r:id="rId1" xr:uid="{4D4B87E5-C7F3-4965-A40D-EBADF81483D2}"/>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EF414-A1D3-4FEF-8CD3-AFFE2A5DCBD0}">
  <dimension ref="A1:CY551"/>
  <sheetViews>
    <sheetView showZeros="0" zoomScaleNormal="100" workbookViewId="0">
      <selection activeCell="AU28" sqref="AU28"/>
    </sheetView>
  </sheetViews>
  <sheetFormatPr baseColWidth="10" defaultColWidth="11.42578125" defaultRowHeight="15"/>
  <cols>
    <col min="1" max="1" width="6.85546875" style="276" customWidth="1"/>
    <col min="2" max="2" width="3.7109375" style="276" customWidth="1"/>
    <col min="3" max="3" width="9.7109375" customWidth="1"/>
    <col min="4" max="5" width="12.7109375" style="276" customWidth="1"/>
    <col min="6" max="6" width="4" style="276" customWidth="1"/>
    <col min="7" max="7" width="9.7109375" style="276" customWidth="1"/>
    <col min="8" max="8" width="13" style="276" customWidth="1"/>
    <col min="9" max="9" width="13.5703125" style="276" customWidth="1"/>
    <col min="10" max="10" width="40.7109375" style="276" customWidth="1"/>
    <col min="11" max="11" width="3.140625" style="276" customWidth="1"/>
    <col min="12" max="15" width="3.7109375" style="276" customWidth="1"/>
    <col min="16" max="16" width="5.28515625" style="276" customWidth="1"/>
    <col min="17" max="18" width="12.7109375" style="276" customWidth="1"/>
    <col min="19" max="19" width="4" style="276" customWidth="1"/>
    <col min="20" max="20" width="9.7109375" style="276" customWidth="1"/>
    <col min="21" max="21" width="12.85546875" style="276" customWidth="1"/>
    <col min="22" max="22" width="13.42578125" style="276" customWidth="1"/>
    <col min="23" max="23" width="40.7109375" style="276" customWidth="1"/>
    <col min="24" max="24" width="10.5703125" style="276" customWidth="1"/>
    <col min="25" max="25" width="9.28515625" style="276" customWidth="1"/>
    <col min="26" max="26" width="12.28515625" style="276" customWidth="1"/>
    <col min="27" max="28" width="13.7109375" style="276" customWidth="1"/>
    <col min="29" max="29" width="17.7109375" style="276" customWidth="1"/>
    <col min="30" max="30" width="10.7109375" style="276" customWidth="1"/>
    <col min="31" max="31" width="21.85546875" style="276" customWidth="1"/>
    <col min="32" max="32" width="6.42578125" style="276" customWidth="1"/>
    <col min="33" max="33" width="11.7109375" style="276" customWidth="1"/>
    <col min="34" max="34" width="7.140625" style="276" customWidth="1"/>
    <col min="35" max="35" width="6.28515625" style="276" customWidth="1"/>
    <col min="36" max="36" width="10.7109375" style="1343" customWidth="1"/>
    <col min="37" max="37" width="11.7109375" style="1343" customWidth="1"/>
    <col min="38" max="38" width="15.7109375" style="1343" customWidth="1"/>
    <col min="39" max="39" width="8.140625" style="1343" customWidth="1"/>
    <col min="40" max="41" width="11.7109375" style="1343" customWidth="1"/>
    <col min="42" max="42" width="12.85546875" style="1343" customWidth="1"/>
    <col min="43" max="43" width="28.42578125" style="1343" customWidth="1"/>
    <col min="44" max="44" width="12.7109375" style="1343" customWidth="1"/>
    <col min="45" max="45" width="10.28515625" style="1343" customWidth="1"/>
    <col min="46" max="46" width="9" style="1343" customWidth="1"/>
    <col min="47" max="47" width="11.7109375" customWidth="1"/>
    <col min="48" max="49" width="17.7109375" style="276" customWidth="1"/>
    <col min="50" max="50" width="14.140625" style="276" customWidth="1"/>
    <col min="51" max="51" width="45" style="1343" customWidth="1"/>
    <col min="52" max="52" width="4.5703125" style="1343" customWidth="1"/>
    <col min="53" max="53" width="6.85546875" style="276" customWidth="1"/>
    <col min="54" max="54" width="15.7109375" style="1024" customWidth="1"/>
    <col min="55" max="55" width="11.7109375" style="1024" customWidth="1"/>
    <col min="56" max="58" width="14.7109375" style="1024" customWidth="1"/>
    <col min="59" max="61" width="11.7109375" style="1024" customWidth="1"/>
    <col min="62" max="62" width="20.42578125" style="1024" customWidth="1"/>
    <col min="63" max="63" width="17.7109375" style="276" customWidth="1"/>
    <col min="64" max="68" width="14.7109375" customWidth="1"/>
    <col min="69" max="69" width="5.5703125" customWidth="1"/>
    <col min="70" max="70" width="11.5703125" customWidth="1"/>
    <col min="71" max="71" width="16.7109375" customWidth="1"/>
    <col min="72" max="72" width="17" bestFit="1" customWidth="1"/>
    <col min="73" max="73" width="11.7109375" customWidth="1"/>
    <col min="74" max="74" width="41" customWidth="1"/>
    <col min="75" max="75" width="11.42578125" style="276"/>
    <col min="76" max="76" width="3.7109375" style="276" customWidth="1"/>
    <col min="77" max="77" width="19.7109375" customWidth="1"/>
    <col min="78" max="78" width="18.7109375" customWidth="1"/>
    <col min="79" max="79" width="10.7109375" customWidth="1"/>
    <col min="80" max="80" width="16.7109375" customWidth="1"/>
    <col min="81" max="81" width="17" bestFit="1" customWidth="1"/>
    <col min="82" max="82" width="11.7109375" customWidth="1"/>
    <col min="83" max="83" width="41" customWidth="1"/>
    <col min="84" max="84" width="4.85546875" style="276" customWidth="1"/>
    <col min="85" max="85" width="19.7109375" customWidth="1"/>
    <col min="86" max="86" width="18.7109375" customWidth="1"/>
    <col min="87" max="87" width="10.7109375" customWidth="1"/>
    <col min="88" max="88" width="16.7109375" customWidth="1"/>
    <col min="89" max="89" width="17" bestFit="1" customWidth="1"/>
    <col min="90" max="90" width="11.7109375" customWidth="1"/>
    <col min="91" max="91" width="41" customWidth="1"/>
    <col min="92" max="92" width="4.85546875" style="276" customWidth="1"/>
    <col min="93" max="93" width="19.7109375" customWidth="1"/>
    <col min="94" max="94" width="18.7109375" customWidth="1"/>
    <col min="95" max="95" width="10.7109375" customWidth="1"/>
    <col min="96" max="96" width="16.7109375" customWidth="1"/>
    <col min="97" max="97" width="17" bestFit="1" customWidth="1"/>
    <col min="98" max="98" width="11.7109375" customWidth="1"/>
    <col min="99" max="99" width="41" customWidth="1"/>
    <col min="100" max="100" width="4.85546875" style="276" customWidth="1"/>
    <col min="101" max="101" width="7.28515625" style="276" customWidth="1"/>
    <col min="102" max="102" width="11.42578125" style="877"/>
    <col min="103" max="103" width="43.5703125" style="877" customWidth="1"/>
    <col min="104" max="16384" width="11.42578125" style="276"/>
  </cols>
  <sheetData>
    <row r="1" spans="1:103" ht="15" customHeight="1" thickTop="1">
      <c r="A1" s="1" t="str">
        <f>ADDRESS(ROW(),COLUMN(),4)</f>
        <v>A1</v>
      </c>
      <c r="B1" s="2" t="str">
        <f t="shared" ref="B1:AY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1021"/>
      <c r="BA1" s="1128"/>
      <c r="BB1" s="4" t="str">
        <f t="shared" ref="BB1:BK1" si="1">SUBSTITUTE(ADDRESS(1,COLUMN(),4),"1","")</f>
        <v>BB</v>
      </c>
      <c r="BC1" s="4" t="str">
        <f t="shared" si="1"/>
        <v>BC</v>
      </c>
      <c r="BD1" s="4" t="str">
        <f t="shared" si="1"/>
        <v>BD</v>
      </c>
      <c r="BE1" s="4"/>
      <c r="BF1" s="4"/>
      <c r="BG1" s="4" t="str">
        <f t="shared" si="1"/>
        <v>BG</v>
      </c>
      <c r="BH1" s="4" t="str">
        <f t="shared" si="1"/>
        <v>BH</v>
      </c>
      <c r="BI1" s="4" t="str">
        <f t="shared" si="1"/>
        <v>BI</v>
      </c>
      <c r="BJ1" s="4" t="str">
        <f t="shared" si="1"/>
        <v>BJ</v>
      </c>
      <c r="BK1" s="4" t="str">
        <f t="shared" si="1"/>
        <v>BK</v>
      </c>
      <c r="BR1" s="4" t="str">
        <f t="shared" ref="BR1:BW1" si="2">SUBSTITUTE(ADDRESS(1,COLUMN(),4),"1","")</f>
        <v>BR</v>
      </c>
      <c r="BS1" s="4" t="str">
        <f t="shared" si="2"/>
        <v>BS</v>
      </c>
      <c r="BT1" s="4" t="str">
        <f t="shared" si="2"/>
        <v>BT</v>
      </c>
      <c r="BU1" s="4" t="str">
        <f t="shared" si="2"/>
        <v>BU</v>
      </c>
      <c r="BV1" s="4" t="str">
        <f t="shared" si="2"/>
        <v>BV</v>
      </c>
      <c r="BW1" s="4" t="str">
        <f t="shared" si="2"/>
        <v>BW</v>
      </c>
      <c r="BY1" s="4" t="str">
        <f t="shared" ref="BY1:CU1" si="3">SUBSTITUTE(ADDRESS(1,COLUMN(),4),"1","")</f>
        <v>BY</v>
      </c>
      <c r="BZ1" s="4" t="str">
        <f t="shared" si="3"/>
        <v>BZ</v>
      </c>
      <c r="CA1" s="4" t="str">
        <f t="shared" si="3"/>
        <v>CA</v>
      </c>
      <c r="CB1" s="4" t="str">
        <f t="shared" si="3"/>
        <v>CB</v>
      </c>
      <c r="CC1" s="4" t="str">
        <f t="shared" si="3"/>
        <v>CC</v>
      </c>
      <c r="CD1" s="4" t="str">
        <f t="shared" si="3"/>
        <v>CD</v>
      </c>
      <c r="CE1" s="4" t="str">
        <f t="shared" si="3"/>
        <v>CE</v>
      </c>
      <c r="CG1" s="4" t="str">
        <f t="shared" si="3"/>
        <v>CG</v>
      </c>
      <c r="CH1" s="4" t="str">
        <f t="shared" si="3"/>
        <v>CH</v>
      </c>
      <c r="CI1" s="4" t="str">
        <f t="shared" si="3"/>
        <v>CI</v>
      </c>
      <c r="CJ1" s="4" t="str">
        <f t="shared" si="3"/>
        <v>CJ</v>
      </c>
      <c r="CK1" s="4" t="str">
        <f t="shared" si="3"/>
        <v>CK</v>
      </c>
      <c r="CL1" s="4" t="str">
        <f t="shared" si="3"/>
        <v>CL</v>
      </c>
      <c r="CM1" s="4" t="str">
        <f t="shared" si="3"/>
        <v>CM</v>
      </c>
      <c r="CO1" s="4" t="str">
        <f t="shared" si="3"/>
        <v>CO</v>
      </c>
      <c r="CP1" s="4" t="str">
        <f t="shared" si="3"/>
        <v>CP</v>
      </c>
      <c r="CQ1" s="4" t="str">
        <f t="shared" si="3"/>
        <v>CQ</v>
      </c>
      <c r="CR1" s="4" t="str">
        <f t="shared" si="3"/>
        <v>CR</v>
      </c>
      <c r="CS1" s="4" t="str">
        <f t="shared" si="3"/>
        <v>CS</v>
      </c>
      <c r="CT1" s="4" t="str">
        <f t="shared" si="3"/>
        <v>CT</v>
      </c>
      <c r="CU1" s="4" t="str">
        <f t="shared" si="3"/>
        <v>CU</v>
      </c>
      <c r="CW1" s="3">
        <v>1</v>
      </c>
      <c r="CX1" s="4" t="str">
        <f>SUBSTITUTE(ADDRESS(1,COLUMN(),4),"1","")</f>
        <v>CX</v>
      </c>
      <c r="CY1" s="5" t="str">
        <f>SUBSTITUTE(ADDRESS(1,COLUMN(),4),"1","")</f>
        <v>CY</v>
      </c>
    </row>
    <row r="2" spans="1:103" ht="23.25" customHeight="1" thickBot="1">
      <c r="B2" s="6">
        <f t="shared" ref="B2:AG2" ca="1" si="4">CELL("largeur",B2)</f>
        <v>3</v>
      </c>
      <c r="C2" s="6">
        <f t="shared" ca="1" si="4"/>
        <v>9</v>
      </c>
      <c r="D2" s="6">
        <f t="shared" ca="1" si="4"/>
        <v>12</v>
      </c>
      <c r="E2" s="6">
        <f t="shared" ca="1" si="4"/>
        <v>12</v>
      </c>
      <c r="F2" s="6">
        <f t="shared" ca="1" si="4"/>
        <v>3</v>
      </c>
      <c r="G2" s="6">
        <f t="shared" ca="1" si="4"/>
        <v>9</v>
      </c>
      <c r="H2" s="6">
        <f t="shared" ca="1" si="4"/>
        <v>12</v>
      </c>
      <c r="I2" s="6">
        <f t="shared" ca="1" si="4"/>
        <v>13</v>
      </c>
      <c r="J2" s="6">
        <f t="shared" ca="1" si="4"/>
        <v>40</v>
      </c>
      <c r="K2" s="6">
        <f t="shared" ca="1" si="4"/>
        <v>2</v>
      </c>
      <c r="L2" s="6">
        <f t="shared" ca="1" si="4"/>
        <v>3</v>
      </c>
      <c r="M2" s="6">
        <f t="shared" ca="1" si="4"/>
        <v>3</v>
      </c>
      <c r="N2" s="6">
        <f t="shared" ca="1" si="4"/>
        <v>3</v>
      </c>
      <c r="O2" s="6">
        <f t="shared" ca="1" si="4"/>
        <v>3</v>
      </c>
      <c r="P2" s="6">
        <f t="shared" ca="1" si="4"/>
        <v>5</v>
      </c>
      <c r="Q2" s="6">
        <f t="shared" ca="1" si="4"/>
        <v>12</v>
      </c>
      <c r="R2" s="6">
        <f t="shared" ca="1" si="4"/>
        <v>12</v>
      </c>
      <c r="S2" s="6">
        <f t="shared" ca="1" si="4"/>
        <v>3</v>
      </c>
      <c r="T2" s="6">
        <f t="shared" ca="1" si="4"/>
        <v>9</v>
      </c>
      <c r="U2" s="6">
        <f t="shared" ca="1" si="4"/>
        <v>12</v>
      </c>
      <c r="V2" s="6">
        <f t="shared" ca="1" si="4"/>
        <v>13</v>
      </c>
      <c r="W2" s="6">
        <f t="shared" ca="1" si="4"/>
        <v>40</v>
      </c>
      <c r="X2" s="6">
        <f t="shared" ca="1" si="4"/>
        <v>10</v>
      </c>
      <c r="Y2" s="6">
        <f t="shared" ca="1" si="4"/>
        <v>9</v>
      </c>
      <c r="Z2" s="6">
        <f t="shared" ca="1" si="4"/>
        <v>12</v>
      </c>
      <c r="AA2" s="6">
        <f t="shared" ca="1" si="4"/>
        <v>13</v>
      </c>
      <c r="AB2" s="6">
        <f t="shared" ca="1" si="4"/>
        <v>13</v>
      </c>
      <c r="AC2" s="6">
        <f t="shared" ca="1" si="4"/>
        <v>17</v>
      </c>
      <c r="AD2" s="6">
        <f t="shared" ca="1" si="4"/>
        <v>10</v>
      </c>
      <c r="AE2" s="6">
        <f t="shared" ca="1" si="4"/>
        <v>21</v>
      </c>
      <c r="AF2" s="6">
        <f t="shared" ca="1" si="4"/>
        <v>6</v>
      </c>
      <c r="AG2" s="6">
        <f t="shared" ca="1" si="4"/>
        <v>11</v>
      </c>
      <c r="AH2" s="6">
        <f t="shared" ref="AH2:AY2" ca="1" si="5">CELL("largeur",AH2)</f>
        <v>6</v>
      </c>
      <c r="AI2" s="6">
        <f t="shared" ca="1" si="5"/>
        <v>6</v>
      </c>
      <c r="AJ2" s="6">
        <f t="shared" ca="1" si="5"/>
        <v>10</v>
      </c>
      <c r="AK2" s="6">
        <f t="shared" ca="1" si="5"/>
        <v>11</v>
      </c>
      <c r="AL2" s="6">
        <f t="shared" ca="1" si="5"/>
        <v>15</v>
      </c>
      <c r="AM2" s="6">
        <f t="shared" ca="1" si="5"/>
        <v>7</v>
      </c>
      <c r="AN2" s="6">
        <f t="shared" ca="1" si="5"/>
        <v>11</v>
      </c>
      <c r="AO2" s="6">
        <f t="shared" ca="1" si="5"/>
        <v>11</v>
      </c>
      <c r="AP2" s="6">
        <f t="shared" ca="1" si="5"/>
        <v>12</v>
      </c>
      <c r="AQ2" s="6">
        <f t="shared" ca="1" si="5"/>
        <v>28</v>
      </c>
      <c r="AR2" s="6">
        <f t="shared" ca="1" si="5"/>
        <v>12</v>
      </c>
      <c r="AS2" s="6">
        <f t="shared" ca="1" si="5"/>
        <v>10</v>
      </c>
      <c r="AT2" s="6">
        <f t="shared" ca="1" si="5"/>
        <v>8</v>
      </c>
      <c r="AU2" s="6">
        <f t="shared" ca="1" si="5"/>
        <v>11</v>
      </c>
      <c r="AV2" s="6">
        <f t="shared" ca="1" si="5"/>
        <v>17</v>
      </c>
      <c r="AW2" s="6">
        <f t="shared" ca="1" si="5"/>
        <v>17</v>
      </c>
      <c r="AX2" s="6">
        <f t="shared" ca="1" si="5"/>
        <v>13</v>
      </c>
      <c r="AY2" s="6">
        <f t="shared" ca="1" si="5"/>
        <v>44</v>
      </c>
      <c r="AZ2" s="1021"/>
      <c r="BA2" s="1128"/>
      <c r="BB2" s="1022">
        <f ca="1">CELL("largeur",BB2)</f>
        <v>15</v>
      </c>
      <c r="BC2" s="1022">
        <f ca="1">CELL("largeur",BC2)</f>
        <v>11</v>
      </c>
      <c r="BD2" s="1022">
        <f ca="1">CELL("largeur",BD2)</f>
        <v>14</v>
      </c>
      <c r="BE2" s="1022"/>
      <c r="BF2" s="1022"/>
      <c r="BG2" s="1022">
        <f ca="1">CELL("largeur",BG2)</f>
        <v>11</v>
      </c>
      <c r="BH2" s="1022">
        <f ca="1">CELL("largeur",BH2)</f>
        <v>11</v>
      </c>
      <c r="BI2" s="1022">
        <f ca="1">CELL("largeur",BI2)</f>
        <v>11</v>
      </c>
      <c r="BJ2" s="1022">
        <f ca="1">CELL("largeur",BJ2)</f>
        <v>20</v>
      </c>
      <c r="BK2" s="1022">
        <f ca="1">CELL("largeur",BK2)</f>
        <v>17</v>
      </c>
      <c r="BR2" s="1022">
        <f t="shared" ref="BR2:BW2" ca="1" si="6">CELL("largeur",BR2)</f>
        <v>11</v>
      </c>
      <c r="BS2" s="1022">
        <f t="shared" ca="1" si="6"/>
        <v>16</v>
      </c>
      <c r="BT2" s="1022">
        <f t="shared" ca="1" si="6"/>
        <v>16</v>
      </c>
      <c r="BU2" s="1022">
        <f t="shared" ca="1" si="6"/>
        <v>11</v>
      </c>
      <c r="BV2" s="1022">
        <f t="shared" ca="1" si="6"/>
        <v>40</v>
      </c>
      <c r="BW2" s="1022">
        <f t="shared" ca="1" si="6"/>
        <v>11</v>
      </c>
      <c r="BY2" s="1022">
        <f t="shared" ref="BY2:CE2" ca="1" si="7">CELL("largeur",BY2)</f>
        <v>19</v>
      </c>
      <c r="BZ2" s="1022">
        <f t="shared" ca="1" si="7"/>
        <v>18</v>
      </c>
      <c r="CA2" s="1022">
        <f t="shared" ca="1" si="7"/>
        <v>10</v>
      </c>
      <c r="CB2" s="1022">
        <f t="shared" ca="1" si="7"/>
        <v>16</v>
      </c>
      <c r="CC2" s="1022">
        <f t="shared" ca="1" si="7"/>
        <v>16</v>
      </c>
      <c r="CD2" s="1022">
        <f t="shared" ca="1" si="7"/>
        <v>11</v>
      </c>
      <c r="CE2" s="1022">
        <f t="shared" ca="1" si="7"/>
        <v>40</v>
      </c>
      <c r="CG2" s="1022">
        <f t="shared" ref="CG2:CM2" ca="1" si="8">CELL("largeur",CG2)</f>
        <v>19</v>
      </c>
      <c r="CH2" s="1022">
        <f t="shared" ca="1" si="8"/>
        <v>18</v>
      </c>
      <c r="CI2" s="1022">
        <f t="shared" ca="1" si="8"/>
        <v>10</v>
      </c>
      <c r="CJ2" s="1022">
        <f t="shared" ca="1" si="8"/>
        <v>16</v>
      </c>
      <c r="CK2" s="1022">
        <f t="shared" ca="1" si="8"/>
        <v>16</v>
      </c>
      <c r="CL2" s="1022">
        <f t="shared" ca="1" si="8"/>
        <v>11</v>
      </c>
      <c r="CM2" s="1022">
        <f t="shared" ca="1" si="8"/>
        <v>40</v>
      </c>
      <c r="CO2" s="1022">
        <f t="shared" ref="CO2:CU2" ca="1" si="9">CELL("largeur",CO2)</f>
        <v>19</v>
      </c>
      <c r="CP2" s="1022">
        <f t="shared" ca="1" si="9"/>
        <v>18</v>
      </c>
      <c r="CQ2" s="1022">
        <f t="shared" ca="1" si="9"/>
        <v>10</v>
      </c>
      <c r="CR2" s="1022">
        <f t="shared" ca="1" si="9"/>
        <v>16</v>
      </c>
      <c r="CS2" s="1022">
        <f t="shared" ca="1" si="9"/>
        <v>16</v>
      </c>
      <c r="CT2" s="1022">
        <f t="shared" ca="1" si="9"/>
        <v>11</v>
      </c>
      <c r="CU2" s="1022">
        <f t="shared" ca="1" si="9"/>
        <v>40</v>
      </c>
      <c r="CW2" s="3">
        <v>1</v>
      </c>
      <c r="CX2" s="7" t="s">
        <v>3</v>
      </c>
      <c r="CY2" s="8"/>
    </row>
    <row r="3" spans="1:103" s="1128" customFormat="1" ht="23.25" customHeight="1">
      <c r="A3" s="1129" t="s">
        <v>22</v>
      </c>
      <c r="B3" s="1130"/>
      <c r="C3" s="1130" t="s">
        <v>1735</v>
      </c>
      <c r="D3" s="1130"/>
      <c r="E3" s="1130"/>
      <c r="F3" s="1130"/>
      <c r="G3" s="1130"/>
      <c r="H3" s="1130"/>
      <c r="I3" s="1130"/>
      <c r="J3" s="1130"/>
      <c r="K3" s="1130"/>
      <c r="L3" s="1131" t="s">
        <v>882</v>
      </c>
      <c r="M3" s="1131" t="s">
        <v>1736</v>
      </c>
      <c r="N3" s="1131"/>
      <c r="O3" s="1023"/>
      <c r="P3" s="1023"/>
      <c r="Q3" s="1023"/>
      <c r="R3" s="1023"/>
      <c r="S3" s="1023"/>
      <c r="T3" s="1023"/>
      <c r="U3" s="1023"/>
      <c r="V3" s="1023"/>
      <c r="W3" s="1023"/>
      <c r="X3" s="1023"/>
      <c r="Y3" s="1023"/>
      <c r="Z3" s="1023"/>
      <c r="AA3" s="1023"/>
      <c r="AB3" s="1023"/>
      <c r="AC3" s="1131" t="s">
        <v>882</v>
      </c>
      <c r="AE3" s="1132" t="s">
        <v>1737</v>
      </c>
      <c r="AF3" s="1132"/>
      <c r="AG3" s="1131"/>
      <c r="AH3" s="1131"/>
      <c r="AI3" s="1131"/>
      <c r="AJ3" s="1131" t="s">
        <v>882</v>
      </c>
      <c r="AK3" s="1133" t="s">
        <v>1738</v>
      </c>
      <c r="AL3" s="1021"/>
      <c r="AM3" s="1021"/>
      <c r="AN3" s="1021"/>
      <c r="AO3" s="1021"/>
      <c r="AP3" s="1021"/>
      <c r="AQ3" s="1021"/>
      <c r="AR3" s="1021"/>
      <c r="AS3" s="1021"/>
      <c r="AT3" s="1021"/>
      <c r="AU3" s="682" t="s">
        <v>1739</v>
      </c>
      <c r="AV3" s="1021"/>
      <c r="AW3" s="1021"/>
      <c r="AX3" s="1021"/>
      <c r="AY3" s="1021"/>
      <c r="AZ3" s="1021"/>
      <c r="BB3"/>
      <c r="BG3" s="1024"/>
      <c r="BH3" s="1024"/>
      <c r="BI3" s="1024"/>
      <c r="BJ3" s="1024"/>
      <c r="BK3" s="276"/>
      <c r="BL3"/>
      <c r="BM3"/>
      <c r="BN3"/>
      <c r="BO3"/>
      <c r="BP3"/>
      <c r="BQ3"/>
      <c r="BR3" s="276"/>
      <c r="BS3" s="276"/>
      <c r="BT3" s="276"/>
      <c r="BU3" s="276"/>
      <c r="BV3" s="276"/>
      <c r="BW3" s="276"/>
      <c r="BX3" s="276"/>
      <c r="BY3"/>
      <c r="BZ3"/>
      <c r="CA3"/>
      <c r="CB3"/>
      <c r="CC3"/>
      <c r="CD3"/>
      <c r="CE3"/>
      <c r="CF3"/>
      <c r="CH3"/>
      <c r="CI3"/>
      <c r="CJ3"/>
      <c r="CK3"/>
      <c r="CL3"/>
      <c r="CM3"/>
      <c r="CN3" s="276"/>
      <c r="CO3"/>
      <c r="CP3"/>
      <c r="CQ3"/>
      <c r="CR3" s="1134" t="s">
        <v>1740</v>
      </c>
      <c r="CS3" s="1135" t="str">
        <f>$CW$551</f>
        <v>CW551</v>
      </c>
      <c r="CT3"/>
      <c r="CU3" s="1136" t="str">
        <f ca="1">"Page "&amp;_xlfn.SHEET()&amp;" sur "&amp;_xlfn.SHEETS()</f>
        <v>Page 6 sur 13</v>
      </c>
      <c r="CV3" s="276"/>
      <c r="CW3" s="3">
        <v>1</v>
      </c>
      <c r="CX3" s="11">
        <f ca="1">COUNTA(A1:CW551) + COUNTBLANK(A1:CW551)</f>
        <v>58296</v>
      </c>
      <c r="CY3" s="12" t="str">
        <f>"cellules entre -cells -celdas  "&amp;" " &amp;A1&amp;" et  "&amp;CW551</f>
        <v>cellules entre -cells -celdas   A1 et  CW551</v>
      </c>
    </row>
    <row r="4" spans="1:103" ht="24.75" customHeight="1" thickBot="1">
      <c r="A4" s="1129" t="s">
        <v>22</v>
      </c>
      <c r="B4" s="1137" t="str">
        <f>SUBSTITUTE(ADDRESS(1,COLUMN(),4),"1","")</f>
        <v>B</v>
      </c>
      <c r="C4" s="1138" t="s">
        <v>1741</v>
      </c>
      <c r="D4" s="1139"/>
      <c r="E4" s="1139"/>
      <c r="F4" s="1139"/>
      <c r="G4" s="1139"/>
      <c r="H4" s="1139"/>
      <c r="I4" s="1139"/>
      <c r="J4" s="1139"/>
      <c r="K4" s="1139"/>
      <c r="L4" s="1139"/>
      <c r="M4" s="1139"/>
      <c r="N4" s="1139"/>
      <c r="O4" s="1139"/>
      <c r="P4" s="1139"/>
      <c r="Q4" s="1139"/>
      <c r="R4" s="1139"/>
      <c r="S4" s="1139"/>
      <c r="T4" s="1138" t="s">
        <v>1742</v>
      </c>
      <c r="U4" s="1139"/>
      <c r="V4" s="1139"/>
      <c r="W4" s="1139"/>
      <c r="X4" s="1139"/>
      <c r="Y4" s="1139"/>
      <c r="Z4" s="1139"/>
      <c r="AA4" s="1139"/>
      <c r="AB4" s="1139"/>
      <c r="AC4" s="1139"/>
      <c r="AD4" s="1140"/>
      <c r="AE4" s="1140"/>
      <c r="AF4" s="1140"/>
      <c r="AG4" s="1141"/>
      <c r="AH4" s="1141"/>
      <c r="AJ4" s="1142" t="s">
        <v>1743</v>
      </c>
      <c r="AK4" s="1141" t="s">
        <v>1744</v>
      </c>
      <c r="AL4" s="528"/>
      <c r="AM4" s="528"/>
      <c r="AN4" s="528"/>
      <c r="AO4" s="528"/>
      <c r="AP4" s="528"/>
      <c r="AQ4" s="528"/>
      <c r="AR4" s="528"/>
      <c r="AS4" s="528"/>
      <c r="AT4" s="528"/>
      <c r="AU4" s="528"/>
      <c r="AV4" s="528"/>
      <c r="AW4" s="528"/>
      <c r="AX4" s="528"/>
      <c r="AY4" s="528"/>
      <c r="AZ4" s="528"/>
      <c r="BB4"/>
      <c r="BC4" s="276"/>
      <c r="BJ4" s="276"/>
      <c r="BR4" s="276"/>
      <c r="BS4" s="276"/>
      <c r="BT4" s="276"/>
      <c r="BU4" s="1143" t="s">
        <v>1745</v>
      </c>
      <c r="BV4" s="276"/>
      <c r="CF4" s="1128"/>
      <c r="CN4" s="1128"/>
      <c r="CR4" s="1144" t="s">
        <v>1746</v>
      </c>
      <c r="CV4" s="1128"/>
      <c r="CW4" s="3">
        <v>1</v>
      </c>
      <c r="CX4" s="11">
        <f ca="1">COUNTA(A1:CW551)</f>
        <v>16793</v>
      </c>
      <c r="CY4" s="12" t="s">
        <v>10</v>
      </c>
    </row>
    <row r="5" spans="1:103" ht="21" customHeight="1">
      <c r="A5" s="1129" t="s">
        <v>22</v>
      </c>
      <c r="B5" s="1145" t="str">
        <f t="shared" ref="B5:B36" si="10">L5</f>
        <v>A</v>
      </c>
      <c r="C5" s="1997" t="s">
        <v>2714</v>
      </c>
      <c r="D5" s="1998"/>
      <c r="E5" s="1998"/>
      <c r="F5" s="1998"/>
      <c r="G5" s="1998"/>
      <c r="H5" s="1998"/>
      <c r="I5" s="1998"/>
      <c r="J5" s="1998"/>
      <c r="K5" s="528" t="s">
        <v>22</v>
      </c>
      <c r="L5" s="16" t="s">
        <v>11</v>
      </c>
      <c r="M5" s="17" t="s">
        <v>12</v>
      </c>
      <c r="N5" s="18"/>
      <c r="O5" s="18"/>
      <c r="P5" s="18"/>
      <c r="Q5" s="19"/>
      <c r="R5" s="19"/>
      <c r="S5" s="19"/>
      <c r="T5" s="19"/>
      <c r="U5" s="19"/>
      <c r="V5" s="19"/>
      <c r="W5" s="19"/>
      <c r="X5" s="19"/>
      <c r="Y5" s="19"/>
      <c r="Z5" s="19"/>
      <c r="AA5" s="19"/>
      <c r="AB5" s="19"/>
      <c r="AC5" s="19"/>
      <c r="AD5" s="1146" t="s">
        <v>11</v>
      </c>
      <c r="AE5" s="1147" t="s">
        <v>1747</v>
      </c>
      <c r="AF5" s="1147"/>
      <c r="AG5" s="2001" t="s">
        <v>1748</v>
      </c>
      <c r="AH5" s="2003" t="s">
        <v>1749</v>
      </c>
      <c r="AI5" s="2003"/>
      <c r="AJ5" s="2003"/>
      <c r="AK5" s="2003"/>
      <c r="AL5" s="2003"/>
      <c r="AM5" s="2003"/>
      <c r="AN5" s="2003"/>
      <c r="AO5" s="2003"/>
      <c r="AP5" s="2003"/>
      <c r="AQ5" s="2003"/>
      <c r="AR5" s="2003"/>
      <c r="AS5" s="2003"/>
      <c r="AT5" s="2003"/>
      <c r="AU5" s="2003"/>
      <c r="AV5" s="2005" t="s">
        <v>1440</v>
      </c>
      <c r="AW5" s="2005"/>
      <c r="AX5" s="2007" t="str">
        <f>LEFT(AH5,1)</f>
        <v>S</v>
      </c>
      <c r="AY5" s="2009">
        <v>8</v>
      </c>
      <c r="AZ5" s="276"/>
      <c r="BB5"/>
      <c r="BC5" s="276"/>
      <c r="BJ5" s="276"/>
      <c r="BR5" s="1146" t="str">
        <f t="shared" ref="BR5:BR68" si="11">AD5</f>
        <v>A</v>
      </c>
      <c r="BS5" s="1147" t="s">
        <v>1747</v>
      </c>
      <c r="BT5" s="1148"/>
      <c r="BU5" s="1148">
        <f>AY6</f>
        <v>0</v>
      </c>
      <c r="BV5" s="1149"/>
      <c r="BW5" s="1149"/>
      <c r="BX5" s="1150"/>
      <c r="BY5" s="1896" t="s">
        <v>1750</v>
      </c>
      <c r="BZ5" s="1897"/>
      <c r="CA5" s="1897"/>
      <c r="CB5" s="1897"/>
      <c r="CC5" s="1897"/>
      <c r="CD5" s="1897"/>
      <c r="CE5" s="1898"/>
      <c r="CG5" s="1896" t="s">
        <v>1751</v>
      </c>
      <c r="CH5" s="1897"/>
      <c r="CI5" s="1897"/>
      <c r="CJ5" s="1897"/>
      <c r="CK5" s="1897"/>
      <c r="CL5" s="1897"/>
      <c r="CM5" s="1898"/>
      <c r="CO5" s="1896" t="s">
        <v>1752</v>
      </c>
      <c r="CP5" s="1897"/>
      <c r="CQ5" s="1897"/>
      <c r="CR5" s="1897"/>
      <c r="CS5" s="1897"/>
      <c r="CT5" s="1897"/>
      <c r="CU5" s="1898"/>
      <c r="CW5" s="3">
        <v>1</v>
      </c>
      <c r="CX5" s="11">
        <f ca="1">COUNTBLANK(A1:CW551)</f>
        <v>41503</v>
      </c>
      <c r="CY5" s="12" t="s">
        <v>13</v>
      </c>
    </row>
    <row r="6" spans="1:103" ht="21" customHeight="1">
      <c r="A6" s="1129" t="s">
        <v>22</v>
      </c>
      <c r="B6" s="1145" t="str">
        <f t="shared" si="10"/>
        <v>A</v>
      </c>
      <c r="C6" s="1999"/>
      <c r="D6" s="2000"/>
      <c r="E6" s="2000"/>
      <c r="F6" s="2000"/>
      <c r="G6" s="2000"/>
      <c r="H6" s="2000"/>
      <c r="I6" s="2000"/>
      <c r="J6" s="2000"/>
      <c r="K6" s="528" t="s">
        <v>22</v>
      </c>
      <c r="L6" s="16" t="s">
        <v>11</v>
      </c>
      <c r="M6" s="17" t="s">
        <v>14</v>
      </c>
      <c r="N6" s="18"/>
      <c r="O6" s="18"/>
      <c r="P6" s="18"/>
      <c r="Q6" s="15"/>
      <c r="R6" s="15"/>
      <c r="S6" s="15"/>
      <c r="T6" s="15"/>
      <c r="U6" s="15"/>
      <c r="V6" s="15"/>
      <c r="W6" s="15"/>
      <c r="X6" s="15"/>
      <c r="Y6" s="15"/>
      <c r="Z6" s="15"/>
      <c r="AA6" s="15"/>
      <c r="AB6" s="15"/>
      <c r="AC6" s="15"/>
      <c r="AD6" s="1151" t="s">
        <v>11</v>
      </c>
      <c r="AE6" s="1152" t="s">
        <v>1753</v>
      </c>
      <c r="AF6" s="1152"/>
      <c r="AG6" s="2002"/>
      <c r="AH6" s="2004"/>
      <c r="AI6" s="2004"/>
      <c r="AJ6" s="2004"/>
      <c r="AK6" s="2004"/>
      <c r="AL6" s="2004"/>
      <c r="AM6" s="2004"/>
      <c r="AN6" s="2004"/>
      <c r="AO6" s="2004"/>
      <c r="AP6" s="2004"/>
      <c r="AQ6" s="2004"/>
      <c r="AR6" s="2004"/>
      <c r="AS6" s="2004"/>
      <c r="AT6" s="2004"/>
      <c r="AU6" s="2004"/>
      <c r="AV6" s="2006"/>
      <c r="AW6" s="2006"/>
      <c r="AX6" s="2008"/>
      <c r="AY6" s="2010"/>
      <c r="AZ6" s="276"/>
      <c r="BB6"/>
      <c r="BC6" s="276"/>
      <c r="BD6" s="276"/>
      <c r="BE6" s="276"/>
      <c r="BF6" s="276"/>
      <c r="BG6" s="276"/>
      <c r="BH6" s="276"/>
      <c r="BI6" s="276"/>
      <c r="BJ6" s="276"/>
      <c r="BL6" s="276"/>
      <c r="BM6" s="276"/>
      <c r="BN6" s="276"/>
      <c r="BO6" s="276"/>
      <c r="BP6" s="276"/>
      <c r="BQ6" s="276"/>
      <c r="BR6" s="1153" t="str">
        <f t="shared" si="11"/>
        <v>A</v>
      </c>
      <c r="BS6" s="1989" t="s">
        <v>1754</v>
      </c>
      <c r="BT6" s="1989"/>
      <c r="BU6" s="1989"/>
      <c r="BV6" s="1989"/>
      <c r="BW6" s="1989"/>
      <c r="BX6" s="1150"/>
      <c r="BY6" s="1899"/>
      <c r="BZ6" s="1900"/>
      <c r="CA6" s="1900"/>
      <c r="CB6" s="1900"/>
      <c r="CC6" s="1900"/>
      <c r="CD6" s="1900"/>
      <c r="CE6" s="1901"/>
      <c r="CG6" s="1899"/>
      <c r="CH6" s="1900"/>
      <c r="CI6" s="1900"/>
      <c r="CJ6" s="1900"/>
      <c r="CK6" s="1900"/>
      <c r="CL6" s="1900"/>
      <c r="CM6" s="1901"/>
      <c r="CO6" s="1899"/>
      <c r="CP6" s="1900"/>
      <c r="CQ6" s="1900"/>
      <c r="CR6" s="1900"/>
      <c r="CS6" s="1900"/>
      <c r="CT6" s="1900"/>
      <c r="CU6" s="1901"/>
      <c r="CW6" s="3">
        <v>1</v>
      </c>
      <c r="CX6" s="11">
        <f>SUM(A551:CW551)+2</f>
        <v>94</v>
      </c>
      <c r="CY6" s="12" t="s">
        <v>15</v>
      </c>
    </row>
    <row r="7" spans="1:103" ht="21" customHeight="1" thickBot="1">
      <c r="A7" s="1129" t="s">
        <v>22</v>
      </c>
      <c r="B7" s="1145" t="str">
        <f t="shared" si="10"/>
        <v>A</v>
      </c>
      <c r="C7" s="1990" t="s">
        <v>2715</v>
      </c>
      <c r="D7" s="1991"/>
      <c r="E7" s="1991"/>
      <c r="F7" s="1991"/>
      <c r="G7" s="1991"/>
      <c r="H7" s="1991"/>
      <c r="I7" s="1991"/>
      <c r="J7" s="1991"/>
      <c r="K7" s="528" t="s">
        <v>22</v>
      </c>
      <c r="L7" s="16" t="s">
        <v>11</v>
      </c>
      <c r="M7" s="1154" t="s">
        <v>1755</v>
      </c>
      <c r="N7" s="1155"/>
      <c r="O7" s="1155"/>
      <c r="P7" s="1155"/>
      <c r="Q7" s="1155"/>
      <c r="R7" s="1155"/>
      <c r="S7" s="1155"/>
      <c r="T7" s="1155"/>
      <c r="U7" s="1155"/>
      <c r="V7" s="1155"/>
      <c r="W7" s="1155"/>
      <c r="X7" s="1155"/>
      <c r="Y7" s="1155"/>
      <c r="Z7" s="1155"/>
      <c r="AA7" s="1155"/>
      <c r="AB7" s="1155"/>
      <c r="AC7" s="1155"/>
      <c r="AD7" s="1151" t="s">
        <v>11</v>
      </c>
      <c r="AE7" s="1156"/>
      <c r="AF7" s="1156"/>
      <c r="AG7" s="1992" t="s">
        <v>1756</v>
      </c>
      <c r="AH7" s="1993" t="s">
        <v>1757</v>
      </c>
      <c r="AI7" s="1993"/>
      <c r="AJ7" s="1993"/>
      <c r="AK7" s="1993"/>
      <c r="AL7" s="1993"/>
      <c r="AM7" s="1993"/>
      <c r="AN7" s="1993"/>
      <c r="AO7" s="1993"/>
      <c r="AP7" s="1993"/>
      <c r="AQ7" s="1993"/>
      <c r="AR7" s="1993"/>
      <c r="AS7" s="1993"/>
      <c r="AT7" s="1993"/>
      <c r="AU7" s="1993"/>
      <c r="AV7" s="1994" t="s">
        <v>1758</v>
      </c>
      <c r="AW7" s="1994"/>
      <c r="AX7" s="1995" t="s">
        <v>1759</v>
      </c>
      <c r="AY7" s="2010"/>
      <c r="AZ7" s="276"/>
      <c r="BB7"/>
      <c r="BC7" s="276"/>
      <c r="BD7" s="276"/>
      <c r="BE7" s="276"/>
      <c r="BF7" s="276"/>
      <c r="BG7" s="276"/>
      <c r="BH7" s="276"/>
      <c r="BI7" s="276"/>
      <c r="BJ7" s="276"/>
      <c r="BL7" s="276"/>
      <c r="BM7" s="276"/>
      <c r="BN7" s="276"/>
      <c r="BO7" s="276"/>
      <c r="BP7" s="276"/>
      <c r="BQ7" s="276"/>
      <c r="BR7" s="1153" t="str">
        <f t="shared" si="11"/>
        <v>A</v>
      </c>
      <c r="BS7" s="1989"/>
      <c r="BT7" s="1989"/>
      <c r="BU7" s="1989"/>
      <c r="BV7" s="1989"/>
      <c r="BW7" s="1989"/>
      <c r="BX7" s="1150"/>
      <c r="BY7" s="1986"/>
      <c r="BZ7" s="1987"/>
      <c r="CA7" s="1987"/>
      <c r="CB7" s="1987"/>
      <c r="CC7" s="1987"/>
      <c r="CD7" s="1987"/>
      <c r="CE7" s="1988"/>
      <c r="CG7" s="1986"/>
      <c r="CH7" s="1987"/>
      <c r="CI7" s="1987"/>
      <c r="CJ7" s="1987"/>
      <c r="CK7" s="1987"/>
      <c r="CL7" s="1987"/>
      <c r="CM7" s="1988"/>
      <c r="CO7" s="1986"/>
      <c r="CP7" s="1987"/>
      <c r="CQ7" s="1987"/>
      <c r="CR7" s="1987"/>
      <c r="CS7" s="1987"/>
      <c r="CT7" s="1987"/>
      <c r="CU7" s="1988"/>
      <c r="CW7" s="3">
        <v>1</v>
      </c>
      <c r="CX7" s="11">
        <f>SUM(A551:CW551)+1</f>
        <v>93</v>
      </c>
      <c r="CY7" s="12" t="s">
        <v>18</v>
      </c>
    </row>
    <row r="8" spans="1:103" ht="21" customHeight="1" thickTop="1">
      <c r="A8" s="1129" t="s">
        <v>22</v>
      </c>
      <c r="B8" s="1145" t="str">
        <f t="shared" si="10"/>
        <v>A</v>
      </c>
      <c r="C8" s="1157"/>
      <c r="D8" s="1996" t="s">
        <v>1760</v>
      </c>
      <c r="E8" s="1996"/>
      <c r="F8" s="1996"/>
      <c r="G8" s="1996"/>
      <c r="H8" s="1996"/>
      <c r="I8" s="1996"/>
      <c r="J8" s="1996"/>
      <c r="K8" s="528" t="s">
        <v>22</v>
      </c>
      <c r="L8" s="16" t="s">
        <v>11</v>
      </c>
      <c r="M8" s="1154" t="s">
        <v>1761</v>
      </c>
      <c r="N8" s="1155"/>
      <c r="O8" s="1155"/>
      <c r="P8" s="1155"/>
      <c r="Q8" s="1155"/>
      <c r="R8" s="1155"/>
      <c r="S8" s="1155"/>
      <c r="T8" s="1155"/>
      <c r="U8" s="1155"/>
      <c r="V8" s="1155"/>
      <c r="W8" s="1155"/>
      <c r="X8" s="1155"/>
      <c r="Y8" s="1155"/>
      <c r="Z8" s="1155"/>
      <c r="AA8" s="1155"/>
      <c r="AB8" s="1155"/>
      <c r="AC8" s="1155"/>
      <c r="AD8" s="1151" t="s">
        <v>11</v>
      </c>
      <c r="AE8" s="1156"/>
      <c r="AF8" s="1156"/>
      <c r="AG8" s="1992"/>
      <c r="AH8" s="1993"/>
      <c r="AI8" s="1993"/>
      <c r="AJ8" s="1993"/>
      <c r="AK8" s="1993"/>
      <c r="AL8" s="1993"/>
      <c r="AM8" s="1993"/>
      <c r="AN8" s="1993"/>
      <c r="AO8" s="1993"/>
      <c r="AP8" s="1993"/>
      <c r="AQ8" s="1993"/>
      <c r="AR8" s="1993"/>
      <c r="AS8" s="1993"/>
      <c r="AT8" s="1993"/>
      <c r="AU8" s="1993"/>
      <c r="AV8" s="1994"/>
      <c r="AW8" s="1994"/>
      <c r="AX8" s="1995"/>
      <c r="AY8" s="2011"/>
      <c r="AZ8" s="276"/>
      <c r="BB8"/>
      <c r="BC8" s="276"/>
      <c r="BD8" s="276"/>
      <c r="BE8" s="276"/>
      <c r="BF8" s="276"/>
      <c r="BG8" s="276"/>
      <c r="BH8" s="276"/>
      <c r="BI8" s="276"/>
      <c r="BJ8" s="276"/>
      <c r="BL8" s="276"/>
      <c r="BM8" s="276"/>
      <c r="BN8" s="276"/>
      <c r="BO8" s="276"/>
      <c r="BP8" s="276"/>
      <c r="BQ8" s="276"/>
      <c r="BR8" s="1153" t="str">
        <f t="shared" si="11"/>
        <v>A</v>
      </c>
      <c r="BS8" s="1158" t="s">
        <v>1762</v>
      </c>
      <c r="BT8" s="1158"/>
      <c r="BU8" s="1025"/>
      <c r="BV8" s="1026"/>
      <c r="BW8" s="1026"/>
      <c r="BX8" s="1150"/>
      <c r="BY8" s="1974"/>
      <c r="BZ8" s="1975"/>
      <c r="CA8" s="1975"/>
      <c r="CB8" s="1975"/>
      <c r="CC8" s="1975"/>
      <c r="CD8" s="1975"/>
      <c r="CE8" s="1976"/>
      <c r="CG8" s="1974"/>
      <c r="CH8" s="1975"/>
      <c r="CI8" s="1975"/>
      <c r="CJ8" s="1975"/>
      <c r="CK8" s="1975"/>
      <c r="CL8" s="1975"/>
      <c r="CM8" s="1976"/>
      <c r="CO8" s="1974"/>
      <c r="CP8" s="1975"/>
      <c r="CQ8" s="1975"/>
      <c r="CR8" s="1975"/>
      <c r="CS8" s="1975"/>
      <c r="CT8" s="1975"/>
      <c r="CU8" s="1976"/>
      <c r="CW8" s="3">
        <v>1</v>
      </c>
    </row>
    <row r="9" spans="1:103" s="877" customFormat="1" ht="21" customHeight="1">
      <c r="A9" s="1129" t="s">
        <v>22</v>
      </c>
      <c r="B9" s="1145" t="str">
        <f t="shared" si="10"/>
        <v>►</v>
      </c>
      <c r="C9" s="1159"/>
      <c r="D9" s="15"/>
      <c r="E9" s="15"/>
      <c r="F9" s="15"/>
      <c r="G9" s="15"/>
      <c r="H9" s="15"/>
      <c r="I9" s="15"/>
      <c r="J9" s="15"/>
      <c r="K9" s="528" t="s">
        <v>22</v>
      </c>
      <c r="L9" s="16" t="s">
        <v>16</v>
      </c>
      <c r="M9" s="21"/>
      <c r="N9" s="1160" t="s">
        <v>1763</v>
      </c>
      <c r="O9" s="21"/>
      <c r="P9" s="21"/>
      <c r="Q9" s="1160"/>
      <c r="R9" s="1161"/>
      <c r="S9" s="1161"/>
      <c r="T9" s="1161"/>
      <c r="U9" s="1161"/>
      <c r="V9" s="1161"/>
      <c r="W9" s="1161" t="s">
        <v>1764</v>
      </c>
      <c r="X9" s="1161"/>
      <c r="Y9" s="1161"/>
      <c r="Z9" s="1161"/>
      <c r="AA9" s="1161"/>
      <c r="AB9" s="1161"/>
      <c r="AC9" s="1161"/>
      <c r="AD9" s="1151" t="s">
        <v>11</v>
      </c>
      <c r="AE9" s="1162"/>
      <c r="AF9" s="1162"/>
      <c r="AG9" s="1162"/>
      <c r="AH9" s="1161"/>
      <c r="AI9" s="1161"/>
      <c r="AJ9" s="1977" t="s">
        <v>1765</v>
      </c>
      <c r="AK9" s="1977"/>
      <c r="AL9" s="1977"/>
      <c r="AM9" s="1978">
        <v>10</v>
      </c>
      <c r="AN9" s="1979" t="s">
        <v>20</v>
      </c>
      <c r="AO9" s="1979"/>
      <c r="AP9" s="1163" t="s">
        <v>143</v>
      </c>
      <c r="AQ9" s="21"/>
      <c r="AR9" s="21"/>
      <c r="AS9" s="21"/>
      <c r="AT9" s="1164"/>
      <c r="AU9" s="1164"/>
      <c r="AV9" s="1164"/>
      <c r="AW9" s="1163" t="s">
        <v>1766</v>
      </c>
      <c r="AX9" s="1163"/>
      <c r="AY9" s="1165"/>
      <c r="AZ9" s="276"/>
      <c r="BA9" s="276"/>
      <c r="BB9"/>
      <c r="BC9" s="276"/>
      <c r="BD9" s="276"/>
      <c r="BE9" s="276"/>
      <c r="BF9" s="276"/>
      <c r="BG9" s="276"/>
      <c r="BH9" s="276"/>
      <c r="BI9" s="276"/>
      <c r="BJ9" s="276"/>
      <c r="BK9" s="276"/>
      <c r="BL9" s="276"/>
      <c r="BM9" s="276"/>
      <c r="BN9" s="276"/>
      <c r="BO9" s="276"/>
      <c r="BP9" s="276"/>
      <c r="BQ9" s="276"/>
      <c r="BR9" s="1153" t="str">
        <f t="shared" si="11"/>
        <v>A</v>
      </c>
      <c r="BS9" s="1158" t="s">
        <v>1767</v>
      </c>
      <c r="BT9" s="1025"/>
      <c r="BU9" s="1025"/>
      <c r="BV9" s="1026"/>
      <c r="BW9" s="1026"/>
      <c r="BX9" s="1150"/>
      <c r="BY9" s="1980" t="s">
        <v>1768</v>
      </c>
      <c r="BZ9" s="1981"/>
      <c r="CA9" s="1981"/>
      <c r="CB9" s="1981"/>
      <c r="CC9" s="1981"/>
      <c r="CD9" s="1981"/>
      <c r="CE9" s="1982"/>
      <c r="CF9" s="276"/>
      <c r="CG9" s="1980" t="s">
        <v>1769</v>
      </c>
      <c r="CH9" s="1981"/>
      <c r="CI9" s="1981"/>
      <c r="CJ9" s="1981"/>
      <c r="CK9" s="1981"/>
      <c r="CL9" s="1981"/>
      <c r="CM9" s="1982"/>
      <c r="CN9" s="276"/>
      <c r="CO9" s="1980" t="s">
        <v>1770</v>
      </c>
      <c r="CP9" s="1981"/>
      <c r="CQ9" s="1981"/>
      <c r="CR9" s="1981"/>
      <c r="CS9" s="1981"/>
      <c r="CT9" s="1981"/>
      <c r="CU9" s="1982"/>
      <c r="CV9" s="276"/>
      <c r="CW9" s="3">
        <v>1</v>
      </c>
    </row>
    <row r="10" spans="1:103" s="877" customFormat="1" ht="21" customHeight="1" thickBot="1">
      <c r="A10" s="1129" t="s">
        <v>22</v>
      </c>
      <c r="B10" s="1145" t="str">
        <f t="shared" si="10"/>
        <v>►</v>
      </c>
      <c r="C10" s="1166">
        <f t="shared" ref="C10:J10" ca="1" si="12">CELL("largeur",C10)</f>
        <v>9</v>
      </c>
      <c r="D10" s="6">
        <f t="shared" ca="1" si="12"/>
        <v>12</v>
      </c>
      <c r="E10" s="6">
        <f t="shared" ca="1" si="12"/>
        <v>12</v>
      </c>
      <c r="F10" s="6">
        <f t="shared" ca="1" si="12"/>
        <v>3</v>
      </c>
      <c r="G10" s="6">
        <f t="shared" ca="1" si="12"/>
        <v>9</v>
      </c>
      <c r="H10" s="6">
        <f t="shared" ca="1" si="12"/>
        <v>12</v>
      </c>
      <c r="I10" s="6">
        <f t="shared" ca="1" si="12"/>
        <v>13</v>
      </c>
      <c r="J10" s="6">
        <f t="shared" ca="1" si="12"/>
        <v>40</v>
      </c>
      <c r="K10" s="528" t="s">
        <v>22</v>
      </c>
      <c r="L10" s="16" t="s">
        <v>16</v>
      </c>
      <c r="M10" s="21"/>
      <c r="N10" s="1160" t="s">
        <v>1771</v>
      </c>
      <c r="O10" s="21"/>
      <c r="P10" s="21"/>
      <c r="Q10" s="1160"/>
      <c r="R10" s="21"/>
      <c r="S10" s="21"/>
      <c r="T10" s="21"/>
      <c r="U10" s="21"/>
      <c r="V10" s="21"/>
      <c r="W10" s="1163" t="s">
        <v>1772</v>
      </c>
      <c r="X10" s="1163"/>
      <c r="Y10" s="21"/>
      <c r="Z10" s="21"/>
      <c r="AA10" s="21"/>
      <c r="AB10" s="21"/>
      <c r="AC10" s="21"/>
      <c r="AD10" s="1151" t="s">
        <v>11</v>
      </c>
      <c r="AE10" s="1162"/>
      <c r="AF10" s="1162"/>
      <c r="AG10" s="1162"/>
      <c r="AH10" s="21"/>
      <c r="AI10" s="21"/>
      <c r="AJ10" s="1977"/>
      <c r="AK10" s="1977"/>
      <c r="AL10" s="1977"/>
      <c r="AM10" s="1978"/>
      <c r="AN10" s="1979"/>
      <c r="AO10" s="1979"/>
      <c r="AP10" s="1163" t="s">
        <v>146</v>
      </c>
      <c r="AQ10" s="21"/>
      <c r="AR10" s="21"/>
      <c r="AS10" s="21"/>
      <c r="AT10" s="21"/>
      <c r="AU10" s="1164"/>
      <c r="AV10" s="1164"/>
      <c r="AW10" s="1163" t="s">
        <v>1773</v>
      </c>
      <c r="AX10" s="1163"/>
      <c r="AY10" s="1167"/>
      <c r="AZ10" s="276"/>
      <c r="BA10" s="276"/>
      <c r="BB10" s="276"/>
      <c r="BC10" s="276"/>
      <c r="BD10" s="1168" t="s">
        <v>589</v>
      </c>
      <c r="BE10" s="1168"/>
      <c r="BF10" s="1168"/>
      <c r="BG10" s="1168"/>
      <c r="BH10" s="1168"/>
      <c r="BI10" s="1168"/>
      <c r="BJ10" s="1168"/>
      <c r="BK10" s="1168"/>
      <c r="BL10" s="276"/>
      <c r="BM10" s="276"/>
      <c r="BN10" s="276"/>
      <c r="BO10" s="276"/>
      <c r="BP10" s="276"/>
      <c r="BQ10" s="276"/>
      <c r="BR10" s="1153" t="str">
        <f t="shared" si="11"/>
        <v>A</v>
      </c>
      <c r="BS10" s="1027"/>
      <c r="BT10" s="1025"/>
      <c r="BU10" s="1025"/>
      <c r="BV10" s="1026"/>
      <c r="BW10" s="1026"/>
      <c r="BX10" s="1150"/>
      <c r="BY10" s="1983"/>
      <c r="BZ10" s="1984"/>
      <c r="CA10" s="1984"/>
      <c r="CB10" s="1984"/>
      <c r="CC10" s="1984"/>
      <c r="CD10" s="1984"/>
      <c r="CE10" s="1985"/>
      <c r="CF10" s="276"/>
      <c r="CG10" s="1983"/>
      <c r="CH10" s="1984"/>
      <c r="CI10" s="1984"/>
      <c r="CJ10" s="1984"/>
      <c r="CK10" s="1984"/>
      <c r="CL10" s="1984"/>
      <c r="CM10" s="1985"/>
      <c r="CN10" s="276"/>
      <c r="CO10" s="1983"/>
      <c r="CP10" s="1984"/>
      <c r="CQ10" s="1984"/>
      <c r="CR10" s="1984"/>
      <c r="CS10" s="1984"/>
      <c r="CT10" s="1984"/>
      <c r="CU10" s="1985"/>
      <c r="CV10" s="276"/>
      <c r="CW10" s="3">
        <v>1</v>
      </c>
    </row>
    <row r="11" spans="1:103" s="877" customFormat="1" ht="21" customHeight="1" thickBot="1">
      <c r="A11" s="1129" t="s">
        <v>22</v>
      </c>
      <c r="B11" s="1145" t="str">
        <f t="shared" si="10"/>
        <v>►</v>
      </c>
      <c r="C11" s="1169"/>
      <c r="D11" s="1170"/>
      <c r="E11" s="1170"/>
      <c r="F11" s="1170"/>
      <c r="G11" s="1170"/>
      <c r="H11" s="1170"/>
      <c r="I11" s="1170"/>
      <c r="J11" s="1170"/>
      <c r="K11" s="528" t="s">
        <v>22</v>
      </c>
      <c r="L11" s="16" t="s">
        <v>16</v>
      </c>
      <c r="M11" s="20" t="s">
        <v>17</v>
      </c>
      <c r="N11" s="1163" t="s">
        <v>1774</v>
      </c>
      <c r="O11" s="21"/>
      <c r="P11" s="21"/>
      <c r="Q11" s="1160"/>
      <c r="R11" s="21"/>
      <c r="S11" s="21"/>
      <c r="T11" s="21"/>
      <c r="U11" s="21"/>
      <c r="V11" s="21"/>
      <c r="W11" s="21"/>
      <c r="X11" s="21"/>
      <c r="Y11" s="21"/>
      <c r="Z11" s="21"/>
      <c r="AA11" s="21"/>
      <c r="AB11" s="21"/>
      <c r="AC11" s="21"/>
      <c r="AD11" s="1151" t="s">
        <v>11</v>
      </c>
      <c r="AE11" s="1162"/>
      <c r="AF11" s="1162"/>
      <c r="AG11" s="1162"/>
      <c r="AH11" s="21"/>
      <c r="AI11" s="21"/>
      <c r="AJ11" s="21"/>
      <c r="AK11" s="21"/>
      <c r="AL11" s="1171" t="s">
        <v>1775</v>
      </c>
      <c r="AM11" s="21"/>
      <c r="AN11" s="1172" t="s">
        <v>1776</v>
      </c>
      <c r="AO11" s="21"/>
      <c r="AP11" s="1163"/>
      <c r="AQ11" s="21"/>
      <c r="AR11" s="21"/>
      <c r="AS11" s="21"/>
      <c r="AT11" s="21"/>
      <c r="AU11" s="21"/>
      <c r="AV11" s="21"/>
      <c r="AW11" s="1163" t="s">
        <v>1777</v>
      </c>
      <c r="AX11" s="1163"/>
      <c r="AY11" s="1167"/>
      <c r="AZ11" s="276"/>
      <c r="BA11" s="276"/>
      <c r="BB11" s="276"/>
      <c r="BC11" s="276"/>
      <c r="BD11" s="9" t="s">
        <v>1778</v>
      </c>
      <c r="BE11" s="9" t="s">
        <v>1778</v>
      </c>
      <c r="BF11" s="9" t="s">
        <v>1778</v>
      </c>
      <c r="BG11" s="9" t="s">
        <v>1778</v>
      </c>
      <c r="BH11" s="9" t="s">
        <v>1779</v>
      </c>
      <c r="BI11" s="9"/>
      <c r="BJ11" s="9" t="s">
        <v>1780</v>
      </c>
      <c r="BK11" s="9" t="s">
        <v>1781</v>
      </c>
      <c r="BL11" s="276"/>
      <c r="BM11" s="276"/>
      <c r="BN11" s="276"/>
      <c r="BO11" s="276"/>
      <c r="BP11" s="276"/>
      <c r="BQ11" s="276"/>
      <c r="BR11" s="1153" t="str">
        <f t="shared" si="11"/>
        <v>A</v>
      </c>
      <c r="BS11" s="1028" t="s">
        <v>1782</v>
      </c>
      <c r="BT11" s="1025"/>
      <c r="BU11" s="1025"/>
      <c r="BV11" s="1026"/>
      <c r="BW11" s="1026"/>
      <c r="BX11" s="1150"/>
      <c r="BY11" s="1969" t="s">
        <v>1783</v>
      </c>
      <c r="BZ11" s="1970"/>
      <c r="CA11" s="1970"/>
      <c r="CB11" s="1970"/>
      <c r="CC11" s="1970"/>
      <c r="CD11" s="1970"/>
      <c r="CE11" s="1971"/>
      <c r="CF11" s="276"/>
      <c r="CG11" s="1969" t="s">
        <v>1784</v>
      </c>
      <c r="CH11" s="1970"/>
      <c r="CI11" s="1970"/>
      <c r="CJ11" s="1970"/>
      <c r="CK11" s="1970"/>
      <c r="CL11" s="1970"/>
      <c r="CM11" s="1971"/>
      <c r="CN11" s="276"/>
      <c r="CO11" s="1969" t="s">
        <v>1785</v>
      </c>
      <c r="CP11" s="1970"/>
      <c r="CQ11" s="1970"/>
      <c r="CR11" s="1970"/>
      <c r="CS11" s="1970"/>
      <c r="CT11" s="1970"/>
      <c r="CU11" s="1971"/>
      <c r="CV11" s="276"/>
      <c r="CW11" s="3">
        <v>1</v>
      </c>
    </row>
    <row r="12" spans="1:103" s="877" customFormat="1" ht="21" customHeight="1">
      <c r="A12" s="1129" t="s">
        <v>22</v>
      </c>
      <c r="B12" s="1145" t="str">
        <f t="shared" si="10"/>
        <v>A</v>
      </c>
      <c r="C12" s="1972" t="s">
        <v>1786</v>
      </c>
      <c r="D12" s="198" t="s">
        <v>174</v>
      </c>
      <c r="E12" s="1173"/>
      <c r="F12" s="200"/>
      <c r="G12" s="200"/>
      <c r="H12" s="200"/>
      <c r="I12" s="200"/>
      <c r="J12" s="201"/>
      <c r="K12" s="528" t="s">
        <v>22</v>
      </c>
      <c r="L12" s="22" t="s">
        <v>11</v>
      </c>
      <c r="M12" s="23" t="str">
        <f>M18</f>
        <v>N NOM DE VOTRE RECETTE | collez la--FAMILLE| Auteur &gt; VOUS</v>
      </c>
      <c r="N12" s="24">
        <f>N18</f>
        <v>0.6</v>
      </c>
      <c r="O12" s="24" t="str">
        <f>O18</f>
        <v>Kg</v>
      </c>
      <c r="P12" s="25" t="str">
        <f>P18</f>
        <v>Recette mère ► Ballotine de pintade</v>
      </c>
      <c r="Q12" s="26" t="s">
        <v>22</v>
      </c>
      <c r="R12" s="27" t="s">
        <v>23</v>
      </c>
      <c r="S12" s="27"/>
      <c r="T12" s="1732" t="s">
        <v>1422</v>
      </c>
      <c r="U12" s="1732"/>
      <c r="V12" s="1732"/>
      <c r="W12" s="1732"/>
      <c r="X12" s="1732"/>
      <c r="Y12" s="1732"/>
      <c r="Z12" s="1732"/>
      <c r="AA12" s="1754" t="s">
        <v>1439</v>
      </c>
      <c r="AB12" s="1754"/>
      <c r="AC12" s="1736" t="str">
        <f>UPPER(LEFT(T12,1))</f>
        <v>N</v>
      </c>
      <c r="AD12" s="1151" t="s">
        <v>11</v>
      </c>
      <c r="AE12" s="1174"/>
      <c r="AF12" s="1174"/>
      <c r="AG12" s="1175"/>
      <c r="AH12" s="1175"/>
      <c r="AI12" s="1175"/>
      <c r="AJ12" s="1175"/>
      <c r="AK12" s="1175"/>
      <c r="AL12" s="1176"/>
      <c r="AM12" s="1175"/>
      <c r="AN12" s="1175" t="s">
        <v>1787</v>
      </c>
      <c r="AO12" s="1175"/>
      <c r="AP12" s="1175"/>
      <c r="AQ12" s="1175"/>
      <c r="AR12" s="1175"/>
      <c r="AS12" s="1175"/>
      <c r="AT12" s="1175"/>
      <c r="AU12" s="1175"/>
      <c r="AV12" s="1175"/>
      <c r="AW12" s="1175"/>
      <c r="AX12" s="1175"/>
      <c r="AY12" s="1177" t="str">
        <f ca="1">IF(COUNTIF(L2:AY2,"&lt;0.5")=0,"Aucune colonne masquée",COUNTIF(L2:AY2,"&lt;0.5")&amp;" colonnes masquées : "&amp;(AV13&amp;AW13&amp;AX13))</f>
        <v>Aucune colonne masquée</v>
      </c>
      <c r="AZ12" s="276"/>
      <c r="BA12" s="1178" t="s">
        <v>1788</v>
      </c>
      <c r="BB12" s="1179"/>
      <c r="BC12" s="276"/>
      <c r="BD12" s="280" t="s">
        <v>1789</v>
      </c>
      <c r="BE12" s="280" t="s">
        <v>1789</v>
      </c>
      <c r="BF12" s="280" t="s">
        <v>1789</v>
      </c>
      <c r="BG12" s="280" t="s">
        <v>1778</v>
      </c>
      <c r="BH12" s="280" t="s">
        <v>1790</v>
      </c>
      <c r="BI12" s="280"/>
      <c r="BJ12" s="280" t="s">
        <v>1791</v>
      </c>
      <c r="BK12" s="280" t="s">
        <v>1792</v>
      </c>
      <c r="BL12" s="276"/>
      <c r="BM12" s="276"/>
      <c r="BN12" s="276"/>
      <c r="BO12" s="276"/>
      <c r="BP12" s="276"/>
      <c r="BQ12" s="276"/>
      <c r="BR12" s="1153" t="str">
        <f t="shared" si="11"/>
        <v>A</v>
      </c>
      <c r="BS12" s="1029"/>
      <c r="BT12" s="1025"/>
      <c r="BU12" s="1025"/>
      <c r="BV12" s="1026"/>
      <c r="BW12" s="1026"/>
      <c r="BX12" s="1150"/>
      <c r="BY12" s="1180" t="s">
        <v>1793</v>
      </c>
      <c r="BZ12" s="1181"/>
      <c r="CA12" s="1181"/>
      <c r="CB12" s="1181"/>
      <c r="CC12" s="1181"/>
      <c r="CD12" s="1181"/>
      <c r="CE12" s="1182"/>
      <c r="CF12" s="276"/>
      <c r="CG12" s="1180" t="s">
        <v>1794</v>
      </c>
      <c r="CH12" s="1181"/>
      <c r="CI12" s="1181"/>
      <c r="CJ12" s="1181"/>
      <c r="CK12" s="1181"/>
      <c r="CL12" s="1181"/>
      <c r="CM12" s="1182"/>
      <c r="CN12" s="276"/>
      <c r="CO12" s="1180" t="s">
        <v>1795</v>
      </c>
      <c r="CP12" s="1181"/>
      <c r="CQ12" s="1181"/>
      <c r="CR12" s="1181"/>
      <c r="CS12" s="1181"/>
      <c r="CT12" s="1181"/>
      <c r="CU12" s="1182"/>
      <c r="CV12" s="276"/>
      <c r="CW12" s="3">
        <v>1</v>
      </c>
    </row>
    <row r="13" spans="1:103" s="877" customFormat="1" ht="21" customHeight="1" thickBot="1">
      <c r="A13" s="1129" t="s">
        <v>22</v>
      </c>
      <c r="B13" s="1145" t="str">
        <f t="shared" si="10"/>
        <v>A</v>
      </c>
      <c r="C13" s="1973"/>
      <c r="D13" s="199" t="s">
        <v>2716</v>
      </c>
      <c r="E13" s="208"/>
      <c r="F13" s="208"/>
      <c r="G13" s="208"/>
      <c r="H13" s="208"/>
      <c r="I13" s="208"/>
      <c r="J13" s="209"/>
      <c r="K13" s="528" t="s">
        <v>22</v>
      </c>
      <c r="L13" s="28" t="s">
        <v>11</v>
      </c>
      <c r="M13" s="29" t="str">
        <f>M18</f>
        <v>N NOM DE VOTRE RECETTE | collez la--FAMILLE| Auteur &gt; VOUS</v>
      </c>
      <c r="N13" s="30">
        <f>N18</f>
        <v>0.6</v>
      </c>
      <c r="O13" s="30" t="str">
        <f>O18</f>
        <v>Kg</v>
      </c>
      <c r="P13" s="31" t="str">
        <f>P18</f>
        <v>Recette mère ► Ballotine de pintade</v>
      </c>
      <c r="Q13" s="32" t="s">
        <v>29</v>
      </c>
      <c r="R13" s="33" t="s">
        <v>30</v>
      </c>
      <c r="S13" s="33"/>
      <c r="T13" s="1733"/>
      <c r="U13" s="1733"/>
      <c r="V13" s="1733"/>
      <c r="W13" s="1733"/>
      <c r="X13" s="1733"/>
      <c r="Y13" s="1733"/>
      <c r="Z13" s="1733"/>
      <c r="AA13" s="1755"/>
      <c r="AB13" s="1755"/>
      <c r="AC13" s="1737"/>
      <c r="AD13" s="1151" t="s">
        <v>11</v>
      </c>
      <c r="AE13" s="1174"/>
      <c r="AF13" s="1174"/>
      <c r="AG13" s="1183"/>
      <c r="AH13" s="1175"/>
      <c r="AI13" s="1175"/>
      <c r="AJ13" s="1175"/>
      <c r="AK13" s="1175"/>
      <c r="AL13" s="1175"/>
      <c r="AM13" s="1175"/>
      <c r="AN13" s="1175"/>
      <c r="AO13" s="1175"/>
      <c r="AP13" s="1175"/>
      <c r="AQ13" s="1175"/>
      <c r="AR13" s="1175"/>
      <c r="AS13" s="1175"/>
      <c r="AT13" s="1175"/>
      <c r="AU13" s="1184"/>
      <c r="AV13" s="1184" t="str">
        <f ca="1">IF(M2&lt;0.5,M1&amp;".","")&amp;IF(N2&lt;0.5,N1&amp;".","")&amp;IF(O2&lt;0.5,O1&amp;".","")&amp;IF(P2&lt;0.5,P1&amp;".","")&amp;IF(Q2&lt;0.5,Q1&amp;".","")&amp;IF(R2&lt;0.5,R1&amp;".","")&amp;IF(S2&lt;0.5,S1&amp;".","")&amp;IF(T2&lt;0.5,T1&amp;".","")&amp;IF(U2&lt;0.5,U1&amp;".","")&amp;IF(V2&lt;0.5,V1&amp;".","")&amp;IF(W2&lt;0.5,W1&amp;".","")&amp;IF(X2&lt;0.5,X1&amp;".","")&amp;IF(Y2&lt;0.5,Y1&amp;".","")&amp;IF(Z2&lt;0.5,Z1&amp;".","")&amp;IF(AA2&lt;0.5,AA1&amp;".","")&amp;IF(AB2&lt;0.5,AB1&amp;".","")&amp;IF(AC2&lt;0.5,AC1&amp;".","")</f>
        <v/>
      </c>
      <c r="AW13" s="1184" t="str">
        <f ca="1">IF(AD2&lt;0.5,AD1&amp;".","")&amp;IF(AE2&lt;0.5,AE1&amp;".","")&amp;IF(AF2&lt;0.5,AF1&amp;".","")&amp;IF(AG2&lt;0.5,AG1&amp;".","")&amp;IF(AH2&lt;0.5,AH1&amp;".","")&amp;IF(AI2&lt;0.5,AI1&amp;".","")&amp;IF(AJ2&lt;0.5,AJ1&amp;".","")&amp;IF(AK2&lt;0.5,AK1&amp;".","")&amp;IF(AL2&lt;0.5,AL1&amp;".","")&amp;IF(AM2&lt;0.5,AM1&amp;".","")&amp;IF(AN2&lt;0.5,AN1&amp;".","")&amp;IF(AO2&lt;0.5,AO1&amp;".","")&amp;IF(AP2&lt;0.5,AP1&amp;".","")</f>
        <v/>
      </c>
      <c r="AX13" s="1184" t="str">
        <f ca="1">IF(AQ2&lt;0.5,AQ1&amp;".","")&amp;IF(AR2&lt;0.5,AR1&amp;".","")&amp;IF(AS2&lt;0.5,AS1&amp;".","")&amp;IF(AU2&lt;0.5,AU1&amp;".","")&amp;IF(AV2&lt;0.5,AV1&amp;".","")&amp;IF(AW2&lt;0.5,AW1&amp;".","")&amp;IF(AX2&lt;0.5,AX1&amp;".","")&amp;IF(AY2&lt;0.5,AY1&amp;".","")</f>
        <v/>
      </c>
      <c r="AY13" s="1177" t="str">
        <f>ROWS(L5:L550)-SUBTOTAL(103,L5:L550)&amp;" "&amp;"Lignes masquées"</f>
        <v>0 Lignes masquées</v>
      </c>
      <c r="AZ13" s="276"/>
      <c r="BA13" s="1178" t="s">
        <v>1796</v>
      </c>
      <c r="BB13" s="1179"/>
      <c r="BC13" s="276"/>
      <c r="BD13" s="1185" t="s">
        <v>1797</v>
      </c>
      <c r="BE13" s="1185" t="s">
        <v>1798</v>
      </c>
      <c r="BF13" s="1185" t="s">
        <v>1799</v>
      </c>
      <c r="BG13" s="1185" t="s">
        <v>1800</v>
      </c>
      <c r="BH13" s="1186" t="s">
        <v>1801</v>
      </c>
      <c r="BI13" s="1186"/>
      <c r="BJ13" s="1185" t="s">
        <v>1802</v>
      </c>
      <c r="BK13" s="1185" t="s">
        <v>1803</v>
      </c>
      <c r="BL13" s="276"/>
      <c r="BM13" s="276"/>
      <c r="BN13" s="276"/>
      <c r="BO13" s="276"/>
      <c r="BP13" s="276"/>
      <c r="BQ13" s="276"/>
      <c r="BR13" s="1153" t="str">
        <f t="shared" si="11"/>
        <v>A</v>
      </c>
      <c r="BS13" s="1028" t="s">
        <v>1804</v>
      </c>
      <c r="BT13" s="1025"/>
      <c r="BU13" s="1025"/>
      <c r="BV13" s="1026"/>
      <c r="BW13" s="1026"/>
      <c r="BX13" s="1150"/>
      <c r="BY13" s="1187" t="s">
        <v>1805</v>
      </c>
      <c r="BZ13" s="1188"/>
      <c r="CA13" s="1188"/>
      <c r="CB13" s="1188"/>
      <c r="CC13" s="1188"/>
      <c r="CD13" s="1188"/>
      <c r="CE13" s="1189"/>
      <c r="CF13" s="276"/>
      <c r="CG13" s="1187" t="s">
        <v>1806</v>
      </c>
      <c r="CH13" s="1188"/>
      <c r="CI13" s="1188"/>
      <c r="CJ13" s="1188"/>
      <c r="CK13" s="1188"/>
      <c r="CL13" s="1188"/>
      <c r="CM13" s="1189"/>
      <c r="CN13" s="276"/>
      <c r="CO13" s="1187" t="s">
        <v>1807</v>
      </c>
      <c r="CP13" s="1188"/>
      <c r="CQ13" s="1188"/>
      <c r="CR13" s="1188"/>
      <c r="CS13" s="1188"/>
      <c r="CT13" s="1188"/>
      <c r="CU13" s="1189"/>
      <c r="CV13" s="276"/>
      <c r="CW13" s="3">
        <v>1</v>
      </c>
    </row>
    <row r="14" spans="1:103" s="877" customFormat="1" ht="21" customHeight="1" thickTop="1" thickBot="1">
      <c r="A14" s="1129" t="s">
        <v>22</v>
      </c>
      <c r="B14" s="1145" t="str">
        <f t="shared" si="10"/>
        <v>A</v>
      </c>
      <c r="C14" s="1190" cm="1">
        <f t="array" ref="C14">SUMPRODUCT(LEN(D14:J14))</f>
        <v>0</v>
      </c>
      <c r="D14" s="207"/>
      <c r="E14" s="212"/>
      <c r="F14" s="212"/>
      <c r="G14" s="212"/>
      <c r="H14" s="212"/>
      <c r="I14" s="212"/>
      <c r="J14" s="213"/>
      <c r="K14" s="528" t="s">
        <v>22</v>
      </c>
      <c r="L14" s="28" t="s">
        <v>11</v>
      </c>
      <c r="M14" s="34" t="str">
        <f>M18</f>
        <v>N NOM DE VOTRE RECETTE | collez la--FAMILLE| Auteur &gt; VOUS</v>
      </c>
      <c r="N14" s="35">
        <f>N18</f>
        <v>0.6</v>
      </c>
      <c r="O14" s="35" t="str">
        <f>O18</f>
        <v>Kg</v>
      </c>
      <c r="P14" s="36" t="str">
        <f>P18</f>
        <v>Recette mère ► Ballotine de pintade</v>
      </c>
      <c r="Q14" s="37"/>
      <c r="R14" s="38" t="s">
        <v>31</v>
      </c>
      <c r="S14" s="39"/>
      <c r="T14" s="40" t="s">
        <v>32</v>
      </c>
      <c r="U14" s="41" t="s">
        <v>59</v>
      </c>
      <c r="V14" s="9"/>
      <c r="W14" s="41"/>
      <c r="X14" s="41"/>
      <c r="Y14" s="41"/>
      <c r="Z14" s="42"/>
      <c r="AA14" s="9"/>
      <c r="AB14" s="9"/>
      <c r="AC14" s="43"/>
      <c r="AD14" s="1151" t="s">
        <v>11</v>
      </c>
      <c r="AE14" s="1948" t="s">
        <v>885</v>
      </c>
      <c r="AF14" s="1191"/>
      <c r="AG14" s="1950" t="s">
        <v>1808</v>
      </c>
      <c r="AH14" s="1951"/>
      <c r="AI14" s="1951"/>
      <c r="AJ14" s="1951"/>
      <c r="AK14" s="1957" t="s">
        <v>1809</v>
      </c>
      <c r="AL14" s="1957"/>
      <c r="AM14" s="1965" t="s">
        <v>1810</v>
      </c>
      <c r="AN14" s="1965"/>
      <c r="AO14" s="1962" t="s">
        <v>1811</v>
      </c>
      <c r="AP14" s="1962"/>
      <c r="AQ14" s="1869" t="s">
        <v>1812</v>
      </c>
      <c r="AR14" s="1942" t="s">
        <v>1813</v>
      </c>
      <c r="AS14" s="1944" t="s">
        <v>1814</v>
      </c>
      <c r="AT14" s="1945"/>
      <c r="AU14" s="1935" t="s">
        <v>253</v>
      </c>
      <c r="AV14" s="1858" t="s">
        <v>1815</v>
      </c>
      <c r="AW14" s="1938" t="s">
        <v>1816</v>
      </c>
      <c r="AX14" s="1928" t="s">
        <v>1817</v>
      </c>
      <c r="AY14" s="1930" t="s">
        <v>885</v>
      </c>
      <c r="AZ14" s="276"/>
      <c r="BA14" s="1178" t="s">
        <v>1818</v>
      </c>
      <c r="BB14" s="1179"/>
      <c r="BC14" s="276"/>
      <c r="BD14" s="1192" t="str">
        <f t="shared" ref="BD14:BK14" si="13">SUBSTITUTE(ADDRESS(1,COLUMN(),4),"1","")</f>
        <v>BD</v>
      </c>
      <c r="BE14" s="1192" t="str">
        <f t="shared" si="13"/>
        <v>BE</v>
      </c>
      <c r="BF14" s="1192" t="str">
        <f t="shared" si="13"/>
        <v>BF</v>
      </c>
      <c r="BG14" s="1192" t="str">
        <f t="shared" si="13"/>
        <v>BG</v>
      </c>
      <c r="BH14" s="1192" t="str">
        <f t="shared" si="13"/>
        <v>BH</v>
      </c>
      <c r="BI14" s="1192" t="str">
        <f t="shared" si="13"/>
        <v>BI</v>
      </c>
      <c r="BJ14" s="1192" t="str">
        <f t="shared" si="13"/>
        <v>BJ</v>
      </c>
      <c r="BK14" s="1192" t="str">
        <f t="shared" si="13"/>
        <v>BK</v>
      </c>
      <c r="BL14" s="276"/>
      <c r="BM14" s="276"/>
      <c r="BN14" s="276"/>
      <c r="BO14" s="276"/>
      <c r="BP14" s="276"/>
      <c r="BQ14" s="276"/>
      <c r="BR14" s="1153" t="str">
        <f t="shared" si="11"/>
        <v>A</v>
      </c>
      <c r="BS14" s="1029"/>
      <c r="BT14" s="1029"/>
      <c r="BU14" s="1025"/>
      <c r="BV14" s="1026"/>
      <c r="BW14" s="1026"/>
      <c r="BX14" s="1150"/>
      <c r="BY14" s="1030"/>
      <c r="BZ14" s="1029"/>
      <c r="CA14" s="1029"/>
      <c r="CB14" s="1029"/>
      <c r="CC14" s="1029"/>
      <c r="CD14" s="1029"/>
      <c r="CE14" s="1193"/>
      <c r="CF14" s="276"/>
      <c r="CG14" s="1030"/>
      <c r="CH14" s="1029"/>
      <c r="CI14" s="1029"/>
      <c r="CJ14" s="1029"/>
      <c r="CK14" s="1029"/>
      <c r="CL14" s="1029"/>
      <c r="CM14" s="1193"/>
      <c r="CN14" s="276"/>
      <c r="CO14" s="1030"/>
      <c r="CP14" s="1029"/>
      <c r="CQ14" s="1029"/>
      <c r="CR14" s="1029"/>
      <c r="CS14" s="1029"/>
      <c r="CT14" s="1029"/>
      <c r="CU14" s="1193"/>
      <c r="CV14" s="276"/>
      <c r="CW14" s="3">
        <v>1</v>
      </c>
    </row>
    <row r="15" spans="1:103" s="877" customFormat="1" ht="21" customHeight="1" thickBot="1">
      <c r="A15" s="1129" t="s">
        <v>22</v>
      </c>
      <c r="B15" s="1145" t="str">
        <f t="shared" si="10"/>
        <v>A</v>
      </c>
      <c r="C15" s="1190" cm="1">
        <f t="array" ref="C15">SUMPRODUCT(LEN(D15:J15))</f>
        <v>0</v>
      </c>
      <c r="D15" s="207"/>
      <c r="E15" s="212"/>
      <c r="F15" s="212"/>
      <c r="G15" s="212"/>
      <c r="H15" s="212"/>
      <c r="I15" s="212"/>
      <c r="J15" s="213"/>
      <c r="K15" s="528" t="s">
        <v>22</v>
      </c>
      <c r="L15" s="28" t="s">
        <v>11</v>
      </c>
      <c r="M15" s="34" t="str">
        <f>M18</f>
        <v>N NOM DE VOTRE RECETTE | collez la--FAMILLE| Auteur &gt; VOUS</v>
      </c>
      <c r="N15" s="35">
        <f>N18</f>
        <v>0.6</v>
      </c>
      <c r="O15" s="35" t="str">
        <f>O18</f>
        <v>Kg</v>
      </c>
      <c r="P15" s="36" t="str">
        <f>P18</f>
        <v>Recette mère ► Ballotine de pintade</v>
      </c>
      <c r="Q15" s="44" t="s">
        <v>33</v>
      </c>
      <c r="R15" s="45"/>
      <c r="S15" s="45"/>
      <c r="T15" s="46" t="s">
        <v>34</v>
      </c>
      <c r="U15" s="1738" t="str">
        <f>V18&amp;" "&amp;W18&amp;" ► Famille = "&amp;AA12&amp;" ► "&amp;T12&amp;" "&amp;Z15&amp;" "&amp;AA15&amp;" "&amp;AB15&amp;" "&amp;AC15</f>
        <v>Recette mère ► Ballotine de pintade ► Famille = collez la--FAMILLE ► NOM DE VOTRE RECETTE  ⓫  Dupliquée pour 20 maigre de pintade</v>
      </c>
      <c r="V15" s="1738"/>
      <c r="W15" s="1738"/>
      <c r="X15" s="47"/>
      <c r="Y15" s="47"/>
      <c r="Z15" s="42"/>
      <c r="AA15" s="48" t="s">
        <v>36</v>
      </c>
      <c r="AB15" s="49">
        <v>20</v>
      </c>
      <c r="AC15" s="50" t="str">
        <f>AC17</f>
        <v>maigre de pintade</v>
      </c>
      <c r="AD15" s="1151" t="s">
        <v>11</v>
      </c>
      <c r="AE15" s="1968"/>
      <c r="AF15" s="1194"/>
      <c r="AG15" s="1953"/>
      <c r="AH15" s="1954"/>
      <c r="AI15" s="1954"/>
      <c r="AJ15" s="1954"/>
      <c r="AK15" s="1959"/>
      <c r="AL15" s="1959"/>
      <c r="AM15" s="1966"/>
      <c r="AN15" s="1966"/>
      <c r="AO15" s="1963"/>
      <c r="AP15" s="1963"/>
      <c r="AQ15" s="1967"/>
      <c r="AR15" s="1943"/>
      <c r="AS15" s="1946"/>
      <c r="AT15" s="1947"/>
      <c r="AU15" s="1936"/>
      <c r="AV15" s="1937"/>
      <c r="AW15" s="1939"/>
      <c r="AX15" s="1929"/>
      <c r="AY15" s="1931"/>
      <c r="AZ15" s="276"/>
      <c r="BA15" s="1178" t="s">
        <v>1819</v>
      </c>
      <c r="BB15" s="1179"/>
      <c r="BC15" s="276"/>
      <c r="BD15" s="1195" t="s">
        <v>886</v>
      </c>
      <c r="BE15" s="1195" t="s">
        <v>1820</v>
      </c>
      <c r="BF15" s="1195" t="s">
        <v>1821</v>
      </c>
      <c r="BG15" s="1196">
        <v>0.5</v>
      </c>
      <c r="BH15" s="1031" t="s">
        <v>1822</v>
      </c>
      <c r="BI15" s="1031"/>
      <c r="BJ15" s="1197">
        <f t="shared" ref="BJ15:BJ23" si="14">ROUND(1/BG15,0)</f>
        <v>2</v>
      </c>
      <c r="BK15" s="1198"/>
      <c r="BL15" s="276"/>
      <c r="BM15" s="276"/>
      <c r="BN15" s="276"/>
      <c r="BO15" s="276"/>
      <c r="BP15" s="276"/>
      <c r="BQ15" s="276"/>
      <c r="BR15" s="1153" t="str">
        <f t="shared" si="11"/>
        <v>A</v>
      </c>
      <c r="BS15" s="1028" t="s">
        <v>1823</v>
      </c>
      <c r="BT15" s="1025"/>
      <c r="BU15" s="1025"/>
      <c r="BV15" s="1026"/>
      <c r="BW15" s="1026"/>
      <c r="BX15" s="1150"/>
      <c r="BY15" s="1030" t="s">
        <v>1824</v>
      </c>
      <c r="BZ15" s="1199"/>
      <c r="CA15" s="1199"/>
      <c r="CB15" s="1199"/>
      <c r="CC15" s="1199"/>
      <c r="CD15" s="1199"/>
      <c r="CE15" s="1200"/>
      <c r="CF15" s="276"/>
      <c r="CG15" s="1030" t="s">
        <v>1825</v>
      </c>
      <c r="CH15" s="1199"/>
      <c r="CI15" s="1199"/>
      <c r="CJ15" s="1199"/>
      <c r="CK15" s="1199"/>
      <c r="CL15" s="1199"/>
      <c r="CM15" s="1200"/>
      <c r="CN15" s="276"/>
      <c r="CO15" s="1030" t="s">
        <v>1826</v>
      </c>
      <c r="CP15" s="1199"/>
      <c r="CQ15" s="1199"/>
      <c r="CR15" s="1199"/>
      <c r="CS15" s="1199"/>
      <c r="CT15" s="1199"/>
      <c r="CU15" s="1200"/>
      <c r="CV15" s="276"/>
      <c r="CW15" s="3">
        <v>1</v>
      </c>
    </row>
    <row r="16" spans="1:103" s="877" customFormat="1" ht="21" customHeight="1" thickTop="1">
      <c r="A16" s="1129" t="s">
        <v>22</v>
      </c>
      <c r="B16" s="1145" t="str">
        <f t="shared" si="10"/>
        <v>A</v>
      </c>
      <c r="C16" s="1190" cm="1">
        <f t="array" ref="C16">SUMPRODUCT(LEN(D16:J16))</f>
        <v>0</v>
      </c>
      <c r="D16" s="207"/>
      <c r="E16" s="212"/>
      <c r="F16" s="212"/>
      <c r="G16" s="212"/>
      <c r="H16" s="212"/>
      <c r="I16" s="212"/>
      <c r="J16" s="213"/>
      <c r="K16" s="528" t="s">
        <v>22</v>
      </c>
      <c r="L16" s="28" t="s">
        <v>11</v>
      </c>
      <c r="M16" s="34" t="str">
        <f>M18</f>
        <v>N NOM DE VOTRE RECETTE | collez la--FAMILLE| Auteur &gt; VOUS</v>
      </c>
      <c r="N16" s="35">
        <f>N18</f>
        <v>0.6</v>
      </c>
      <c r="O16" s="35" t="str">
        <f>O18</f>
        <v>Kg</v>
      </c>
      <c r="P16" s="36" t="str">
        <f>P18</f>
        <v>Recette mère ► Ballotine de pintade</v>
      </c>
      <c r="Q16" s="54">
        <v>0.6</v>
      </c>
      <c r="R16" s="55" t="s">
        <v>890</v>
      </c>
      <c r="S16" s="44"/>
      <c r="T16" s="44"/>
      <c r="U16" s="1738"/>
      <c r="V16" s="1738"/>
      <c r="W16" s="1738"/>
      <c r="X16" s="47"/>
      <c r="Y16" s="47"/>
      <c r="Z16" s="56"/>
      <c r="AA16" s="9"/>
      <c r="AB16" s="57" t="s">
        <v>41</v>
      </c>
      <c r="AC16" s="58" t="s">
        <v>42</v>
      </c>
      <c r="AD16" s="1151" t="s">
        <v>11</v>
      </c>
      <c r="AE16" s="1948" t="s">
        <v>887</v>
      </c>
      <c r="AF16" s="1191"/>
      <c r="AG16" s="1950" t="s">
        <v>1827</v>
      </c>
      <c r="AH16" s="1951"/>
      <c r="AI16" s="1951"/>
      <c r="AJ16" s="1951"/>
      <c r="AK16" s="1957" t="s">
        <v>1828</v>
      </c>
      <c r="AL16" s="1957"/>
      <c r="AM16" s="1965" t="s">
        <v>1829</v>
      </c>
      <c r="AN16" s="1965"/>
      <c r="AO16" s="1962" t="s">
        <v>1830</v>
      </c>
      <c r="AP16" s="1962"/>
      <c r="AQ16" s="1869" t="s">
        <v>1831</v>
      </c>
      <c r="AR16" s="1942" t="s">
        <v>1832</v>
      </c>
      <c r="AS16" s="1944" t="s">
        <v>1833</v>
      </c>
      <c r="AT16" s="1945"/>
      <c r="AU16" s="1935" t="s">
        <v>258</v>
      </c>
      <c r="AV16" s="1858" t="s">
        <v>1834</v>
      </c>
      <c r="AW16" s="1938" t="s">
        <v>1835</v>
      </c>
      <c r="AX16" s="1928" t="s">
        <v>1836</v>
      </c>
      <c r="AY16" s="1930" t="s">
        <v>887</v>
      </c>
      <c r="AZ16" s="276"/>
      <c r="BA16" s="276"/>
      <c r="BB16" s="276"/>
      <c r="BC16" s="276"/>
      <c r="BD16" s="1195" t="s">
        <v>888</v>
      </c>
      <c r="BE16" s="1195" t="s">
        <v>1837</v>
      </c>
      <c r="BF16" s="1195" t="s">
        <v>1838</v>
      </c>
      <c r="BG16" s="1201">
        <v>0.25</v>
      </c>
      <c r="BH16" s="1032" t="s">
        <v>1822</v>
      </c>
      <c r="BI16" s="1032"/>
      <c r="BJ16" s="1202">
        <f t="shared" si="14"/>
        <v>4</v>
      </c>
      <c r="BK16" s="1203"/>
      <c r="BL16" s="1020"/>
      <c r="BM16" s="1020"/>
      <c r="BN16" s="1020"/>
      <c r="BO16" s="1020"/>
      <c r="BP16" s="1020"/>
      <c r="BQ16" s="1020"/>
      <c r="BR16" s="1153" t="str">
        <f t="shared" si="11"/>
        <v>A</v>
      </c>
      <c r="BS16" s="1204"/>
      <c r="BT16" s="1204"/>
      <c r="BU16" s="1204"/>
      <c r="BV16" s="1204"/>
      <c r="BW16" s="1204"/>
      <c r="BX16" s="1150"/>
      <c r="BY16" s="1030"/>
      <c r="BZ16" s="1199"/>
      <c r="CA16" s="1199"/>
      <c r="CB16" s="1199"/>
      <c r="CC16" s="1199"/>
      <c r="CD16" s="1199"/>
      <c r="CE16" s="1200"/>
      <c r="CF16" s="276"/>
      <c r="CG16" s="1030"/>
      <c r="CH16" s="1199"/>
      <c r="CI16" s="1199"/>
      <c r="CJ16" s="1199"/>
      <c r="CK16" s="1199"/>
      <c r="CL16" s="1199"/>
      <c r="CM16" s="1200"/>
      <c r="CN16" s="276"/>
      <c r="CO16" s="1030"/>
      <c r="CP16" s="1199"/>
      <c r="CQ16" s="1199"/>
      <c r="CR16" s="1199"/>
      <c r="CS16" s="1199"/>
      <c r="CT16" s="1199"/>
      <c r="CU16" s="1200"/>
      <c r="CV16" s="276"/>
      <c r="CW16" s="3">
        <v>1</v>
      </c>
    </row>
    <row r="17" spans="1:101" s="877" customFormat="1" ht="21" customHeight="1" thickBot="1">
      <c r="A17" s="1129" t="s">
        <v>22</v>
      </c>
      <c r="B17" s="1145" t="str">
        <f t="shared" si="10"/>
        <v>►</v>
      </c>
      <c r="C17" s="1190" cm="1">
        <f t="array" ref="C17">SUMPRODUCT(LEN(D17:J17))</f>
        <v>0</v>
      </c>
      <c r="D17" s="207"/>
      <c r="E17" s="212"/>
      <c r="F17" s="212"/>
      <c r="G17" s="212"/>
      <c r="H17" s="212"/>
      <c r="I17" s="212"/>
      <c r="J17" s="213"/>
      <c r="K17" s="528" t="s">
        <v>22</v>
      </c>
      <c r="L17" s="28" t="s">
        <v>16</v>
      </c>
      <c r="M17" s="34" t="str">
        <f>M18</f>
        <v>N NOM DE VOTRE RECETTE | collez la--FAMILLE| Auteur &gt; VOUS</v>
      </c>
      <c r="N17" s="35">
        <f>N18</f>
        <v>0.6</v>
      </c>
      <c r="O17" s="35" t="str">
        <f>O18</f>
        <v>Kg</v>
      </c>
      <c r="P17" s="36" t="str">
        <f>P18</f>
        <v>Recette mère ► Ballotine de pintade</v>
      </c>
      <c r="Q17" s="63" t="s">
        <v>51</v>
      </c>
      <c r="R17" s="64">
        <f>Z27</f>
        <v>0.60000000000000009</v>
      </c>
      <c r="S17" s="65"/>
      <c r="T17" s="65"/>
      <c r="U17" s="66"/>
      <c r="V17" s="66"/>
      <c r="W17" s="66"/>
      <c r="X17" s="66"/>
      <c r="Y17" s="66"/>
      <c r="Z17"/>
      <c r="AA17" s="67" t="s">
        <v>52</v>
      </c>
      <c r="AB17" s="1043">
        <v>0.4</v>
      </c>
      <c r="AC17" s="68" t="s">
        <v>1419</v>
      </c>
      <c r="AD17" s="1151" t="s">
        <v>11</v>
      </c>
      <c r="AE17" s="1964"/>
      <c r="AF17" s="1205"/>
      <c r="AG17" s="1953"/>
      <c r="AH17" s="1954"/>
      <c r="AI17" s="1954"/>
      <c r="AJ17" s="1954"/>
      <c r="AK17" s="1959"/>
      <c r="AL17" s="1959"/>
      <c r="AM17" s="1966"/>
      <c r="AN17" s="1966"/>
      <c r="AO17" s="1963"/>
      <c r="AP17" s="1963"/>
      <c r="AQ17" s="1967"/>
      <c r="AR17" s="1943"/>
      <c r="AS17" s="1946"/>
      <c r="AT17" s="1947"/>
      <c r="AU17" s="1936"/>
      <c r="AV17" s="1937"/>
      <c r="AW17" s="1939"/>
      <c r="AX17" s="1929"/>
      <c r="AY17" s="1931"/>
      <c r="AZ17" s="276"/>
      <c r="BA17" s="276"/>
      <c r="BB17" s="276"/>
      <c r="BC17" s="276"/>
      <c r="BD17" s="1195" t="s">
        <v>889</v>
      </c>
      <c r="BE17" s="1195" t="s">
        <v>1839</v>
      </c>
      <c r="BF17" s="1195" t="s">
        <v>1840</v>
      </c>
      <c r="BG17" s="1201">
        <v>0.33</v>
      </c>
      <c r="BH17" s="1032" t="s">
        <v>1822</v>
      </c>
      <c r="BI17" s="1032"/>
      <c r="BJ17" s="1202">
        <f t="shared" si="14"/>
        <v>3</v>
      </c>
      <c r="BK17" s="1203"/>
      <c r="BL17" s="1020"/>
      <c r="BM17" s="1020"/>
      <c r="BN17" s="1020"/>
      <c r="BO17" s="1020"/>
      <c r="BP17" s="1020"/>
      <c r="BQ17" s="1020"/>
      <c r="BR17" s="1153" t="str">
        <f t="shared" si="11"/>
        <v>A</v>
      </c>
      <c r="BS17" s="1206" t="s">
        <v>1841</v>
      </c>
      <c r="BT17" s="1029"/>
      <c r="BU17" s="1029"/>
      <c r="BV17" s="1029"/>
      <c r="BW17" s="1029"/>
      <c r="BX17" s="1150"/>
      <c r="BY17" s="1207" t="s">
        <v>1842</v>
      </c>
      <c r="BZ17" s="1208"/>
      <c r="CA17" s="1199"/>
      <c r="CB17" s="1199"/>
      <c r="CC17" s="1199"/>
      <c r="CD17" s="1199"/>
      <c r="CE17" s="1200"/>
      <c r="CF17" s="276"/>
      <c r="CG17" s="1207" t="s">
        <v>1843</v>
      </c>
      <c r="CH17" s="1208"/>
      <c r="CI17" s="1199"/>
      <c r="CJ17" s="1199"/>
      <c r="CK17" s="1199"/>
      <c r="CL17" s="1199"/>
      <c r="CM17" s="1200"/>
      <c r="CN17" s="276"/>
      <c r="CO17" s="1207" t="s">
        <v>1844</v>
      </c>
      <c r="CP17" s="1208"/>
      <c r="CQ17" s="1199"/>
      <c r="CR17" s="1199"/>
      <c r="CS17" s="1199"/>
      <c r="CT17" s="1199"/>
      <c r="CU17" s="1200"/>
      <c r="CV17" s="276"/>
      <c r="CW17" s="3">
        <v>1</v>
      </c>
    </row>
    <row r="18" spans="1:101" s="877" customFormat="1" ht="21" customHeight="1" thickTop="1" thickBot="1">
      <c r="A18" s="1129" t="s">
        <v>22</v>
      </c>
      <c r="B18" s="1145" t="str">
        <f t="shared" si="10"/>
        <v>►</v>
      </c>
      <c r="C18" s="1190" cm="1">
        <f t="array" ref="C18">SUMPRODUCT(LEN(D18:J18))</f>
        <v>0</v>
      </c>
      <c r="D18" s="207"/>
      <c r="E18" s="212"/>
      <c r="F18" s="212"/>
      <c r="G18" s="212"/>
      <c r="H18" s="212"/>
      <c r="I18" s="212"/>
      <c r="J18" s="213"/>
      <c r="K18" s="528" t="s">
        <v>22</v>
      </c>
      <c r="L18" s="73" t="s">
        <v>16</v>
      </c>
      <c r="M18" s="74" t="str">
        <f>Q18</f>
        <v>N NOM DE VOTRE RECETTE | collez la--FAMILLE| Auteur &gt; VOUS</v>
      </c>
      <c r="N18" s="75">
        <f>Q16</f>
        <v>0.6</v>
      </c>
      <c r="O18" s="74" t="str">
        <f>R16</f>
        <v>Kg</v>
      </c>
      <c r="P18" s="76" t="str">
        <f>V18&amp;" "&amp;W18</f>
        <v>Recette mère ► Ballotine de pintade</v>
      </c>
      <c r="Q18" s="77" t="str">
        <f>UPPER(LEFT(T12,1))&amp;" "&amp;T12&amp;" | "&amp;AA12&amp;"| "&amp;T14&amp;" "&amp;U14</f>
        <v>N NOM DE VOTRE RECETTE | collez la--FAMILLE| Auteur &gt; VOUS</v>
      </c>
      <c r="R18" s="78" t="s">
        <v>55</v>
      </c>
      <c r="S18" s="1739" t="s">
        <v>56</v>
      </c>
      <c r="T18" s="1739"/>
      <c r="U18" s="1739"/>
      <c r="V18" s="79" t="str">
        <f>IF(ISTEXT(W18),"Recette mère ►",R18)</f>
        <v>Recette mère ►</v>
      </c>
      <c r="W18" s="80" t="s">
        <v>1421</v>
      </c>
      <c r="X18" s="80"/>
      <c r="Y18" s="80"/>
      <c r="Z18" s="81"/>
      <c r="AA18" s="81"/>
      <c r="AB18" s="81"/>
      <c r="AC18" s="1110" t="s">
        <v>912</v>
      </c>
      <c r="AD18" s="1151" t="s">
        <v>11</v>
      </c>
      <c r="AE18" s="1209" t="str">
        <f t="shared" ref="AE18:BB18" si="15">SUBSTITUTE(ADDRESS(1,COLUMN(),4),"1","")</f>
        <v>AE</v>
      </c>
      <c r="AF18" s="1210"/>
      <c r="AG18" s="1209" t="str">
        <f t="shared" si="15"/>
        <v>AG</v>
      </c>
      <c r="AH18" s="1211"/>
      <c r="AI18" s="1211" t="str">
        <f t="shared" si="15"/>
        <v>AI</v>
      </c>
      <c r="AJ18" s="1211" t="str">
        <f t="shared" si="15"/>
        <v>AJ</v>
      </c>
      <c r="AK18" s="1211" t="str">
        <f t="shared" si="15"/>
        <v>AK</v>
      </c>
      <c r="AL18" s="1211" t="str">
        <f t="shared" si="15"/>
        <v>AL</v>
      </c>
      <c r="AM18" s="1211" t="str">
        <f t="shared" si="15"/>
        <v>AM</v>
      </c>
      <c r="AN18" s="1211" t="str">
        <f t="shared" si="15"/>
        <v>AN</v>
      </c>
      <c r="AO18" s="1211" t="str">
        <f t="shared" si="15"/>
        <v>AO</v>
      </c>
      <c r="AP18" s="1211" t="str">
        <f t="shared" si="15"/>
        <v>AP</v>
      </c>
      <c r="AQ18" s="1211" t="str">
        <f t="shared" si="15"/>
        <v>AQ</v>
      </c>
      <c r="AR18" s="1211" t="str">
        <f t="shared" si="15"/>
        <v>AR</v>
      </c>
      <c r="AS18" s="1211" t="str">
        <f t="shared" si="15"/>
        <v>AS</v>
      </c>
      <c r="AT18" s="1211"/>
      <c r="AU18" s="1211" t="str">
        <f t="shared" si="15"/>
        <v>AU</v>
      </c>
      <c r="AV18" s="1211" t="str">
        <f t="shared" si="15"/>
        <v>AV</v>
      </c>
      <c r="AW18" s="1211" t="str">
        <f t="shared" si="15"/>
        <v>AW</v>
      </c>
      <c r="AX18" s="1211" t="str">
        <f t="shared" si="15"/>
        <v>AX</v>
      </c>
      <c r="AY18" s="1211" t="str">
        <f t="shared" si="15"/>
        <v>AY</v>
      </c>
      <c r="AZ18" s="276"/>
      <c r="BA18" s="1212" t="str">
        <f t="shared" si="15"/>
        <v>BA</v>
      </c>
      <c r="BB18" s="1212" t="str">
        <f t="shared" si="15"/>
        <v>BB</v>
      </c>
      <c r="BC18" s="1020"/>
      <c r="BD18" s="557" t="s">
        <v>147</v>
      </c>
      <c r="BE18" s="557" t="s">
        <v>147</v>
      </c>
      <c r="BF18" s="557" t="s">
        <v>147</v>
      </c>
      <c r="BG18" s="1213">
        <f>BK18 / 1000</f>
        <v>1</v>
      </c>
      <c r="BH18" s="1033" t="s">
        <v>890</v>
      </c>
      <c r="BI18" s="1033" t="s">
        <v>1845</v>
      </c>
      <c r="BJ18" s="1202">
        <f t="shared" si="14"/>
        <v>1</v>
      </c>
      <c r="BK18" s="1214">
        <v>1000</v>
      </c>
      <c r="BL18" s="1020"/>
      <c r="BM18" s="1020"/>
      <c r="BN18" s="1020"/>
      <c r="BO18" s="1020"/>
      <c r="BP18" s="1020"/>
      <c r="BQ18" s="1020"/>
      <c r="BR18" s="1153" t="str">
        <f t="shared" si="11"/>
        <v>A</v>
      </c>
      <c r="BS18" s="1206"/>
      <c r="BT18" s="1025"/>
      <c r="BU18" s="1029"/>
      <c r="BV18" s="1029"/>
      <c r="BW18" s="1029"/>
      <c r="BX18" s="1150"/>
      <c r="BY18" s="1207"/>
      <c r="BZ18" s="1208"/>
      <c r="CA18" s="1199"/>
      <c r="CB18" s="1199"/>
      <c r="CC18" s="1199"/>
      <c r="CD18" s="1199"/>
      <c r="CE18" s="1200"/>
      <c r="CG18" s="1207"/>
      <c r="CH18" s="1208"/>
      <c r="CI18" s="1199"/>
      <c r="CJ18" s="1199"/>
      <c r="CK18" s="1199"/>
      <c r="CL18" s="1199"/>
      <c r="CM18" s="1200"/>
      <c r="CO18" s="1207"/>
      <c r="CP18" s="1208"/>
      <c r="CQ18" s="1199"/>
      <c r="CR18" s="1199"/>
      <c r="CS18" s="1199"/>
      <c r="CT18" s="1199"/>
      <c r="CU18" s="1200"/>
      <c r="CW18" s="3">
        <v>1</v>
      </c>
    </row>
    <row r="19" spans="1:101" s="877" customFormat="1" ht="21" customHeight="1" thickTop="1" thickBot="1">
      <c r="A19" s="1129" t="s">
        <v>22</v>
      </c>
      <c r="B19" s="1145" t="str">
        <f t="shared" si="10"/>
        <v>►</v>
      </c>
      <c r="C19" s="1190" cm="1">
        <f t="array" ref="C19">SUMPRODUCT(LEN(D19:J19))</f>
        <v>0</v>
      </c>
      <c r="D19" s="207"/>
      <c r="E19" s="212"/>
      <c r="F19" s="212"/>
      <c r="G19" s="212"/>
      <c r="H19" s="212"/>
      <c r="I19" s="212"/>
      <c r="J19" s="213"/>
      <c r="K19" s="528" t="s">
        <v>22</v>
      </c>
      <c r="L19" s="84" t="s">
        <v>16</v>
      </c>
      <c r="M19" s="85" t="str">
        <f>M18</f>
        <v>N NOM DE VOTRE RECETTE | collez la--FAMILLE| Auteur &gt; VOUS</v>
      </c>
      <c r="N19" s="85">
        <f>N18</f>
        <v>0.6</v>
      </c>
      <c r="O19" s="85" t="str">
        <f>O18</f>
        <v>Kg</v>
      </c>
      <c r="P19" s="86" t="str">
        <f>P18</f>
        <v>Recette mère ► Ballotine de pintade</v>
      </c>
      <c r="Q19" s="13" t="s">
        <v>67</v>
      </c>
      <c r="R19" s="13" t="s">
        <v>68</v>
      </c>
      <c r="S19" s="13" t="s">
        <v>69</v>
      </c>
      <c r="T19" s="13" t="s">
        <v>70</v>
      </c>
      <c r="U19" s="87" t="s">
        <v>71</v>
      </c>
      <c r="V19" s="88" t="s">
        <v>72</v>
      </c>
      <c r="W19" s="89" t="s">
        <v>73</v>
      </c>
      <c r="X19" s="89" t="s">
        <v>74</v>
      </c>
      <c r="Y19" s="89" t="s">
        <v>75</v>
      </c>
      <c r="Z19" s="89" t="s">
        <v>76</v>
      </c>
      <c r="AA19" s="89" t="s">
        <v>77</v>
      </c>
      <c r="AB19" s="89" t="s">
        <v>78</v>
      </c>
      <c r="AC19" s="90" t="s">
        <v>79</v>
      </c>
      <c r="AD19" s="1151" t="s">
        <v>11</v>
      </c>
      <c r="AE19" s="1215" t="s">
        <v>1846</v>
      </c>
      <c r="AF19" s="1216" t="s">
        <v>1847</v>
      </c>
      <c r="AG19" s="1217" t="s">
        <v>1848</v>
      </c>
      <c r="AH19" s="1217" t="s">
        <v>1849</v>
      </c>
      <c r="AI19" s="1217" t="s">
        <v>1850</v>
      </c>
      <c r="AJ19" s="1217" t="s">
        <v>1851</v>
      </c>
      <c r="AK19" s="1218" t="s">
        <v>1852</v>
      </c>
      <c r="AL19" s="1219" t="s">
        <v>1853</v>
      </c>
      <c r="AM19" s="1218" t="s">
        <v>1854</v>
      </c>
      <c r="AN19" s="1218" t="s">
        <v>1855</v>
      </c>
      <c r="AO19" s="1218" t="s">
        <v>1856</v>
      </c>
      <c r="AP19" s="1218" t="s">
        <v>1857</v>
      </c>
      <c r="AQ19" s="1218" t="s">
        <v>1858</v>
      </c>
      <c r="AR19" s="1218" t="s">
        <v>1859</v>
      </c>
      <c r="AS19" s="1219" t="s">
        <v>1860</v>
      </c>
      <c r="AT19" s="1218" t="s">
        <v>1861</v>
      </c>
      <c r="AU19" s="1218" t="s">
        <v>1862</v>
      </c>
      <c r="AV19" s="1218" t="s">
        <v>1863</v>
      </c>
      <c r="AW19" s="1218" t="s">
        <v>1864</v>
      </c>
      <c r="AX19" s="1218" t="s">
        <v>1865</v>
      </c>
      <c r="AY19" s="1220" t="s">
        <v>1866</v>
      </c>
      <c r="AZ19" s="276"/>
      <c r="BA19" s="1221" t="s">
        <v>86</v>
      </c>
      <c r="BB19" s="1222" t="s">
        <v>1867</v>
      </c>
      <c r="BC19" s="1020"/>
      <c r="BD19" s="121" t="s">
        <v>102</v>
      </c>
      <c r="BE19" s="121" t="s">
        <v>102</v>
      </c>
      <c r="BF19" s="121" t="s">
        <v>102</v>
      </c>
      <c r="BG19" s="1213">
        <f>BK19 / 1000</f>
        <v>1E-3</v>
      </c>
      <c r="BH19" s="1033" t="s">
        <v>890</v>
      </c>
      <c r="BI19" s="1033" t="s">
        <v>1845</v>
      </c>
      <c r="BJ19" s="1202">
        <f t="shared" si="14"/>
        <v>1000</v>
      </c>
      <c r="BK19" s="1214">
        <v>1</v>
      </c>
      <c r="BL19" s="1020"/>
      <c r="BM19" s="1020"/>
      <c r="BN19" s="1020"/>
      <c r="BO19" s="1020"/>
      <c r="BP19" s="1020"/>
      <c r="BQ19" s="1020"/>
      <c r="BR19" s="1153" t="str">
        <f t="shared" si="11"/>
        <v>A</v>
      </c>
      <c r="BS19" s="1206" t="s">
        <v>1868</v>
      </c>
      <c r="BT19" s="1029"/>
      <c r="BU19" s="1029"/>
      <c r="BV19" s="1029"/>
      <c r="BW19" s="1029"/>
      <c r="BX19" s="1150"/>
      <c r="BY19" s="1223" t="s">
        <v>1869</v>
      </c>
      <c r="BZ19" s="1208"/>
      <c r="CA19" s="1199"/>
      <c r="CB19" s="1199"/>
      <c r="CC19" s="1199"/>
      <c r="CD19" s="1199"/>
      <c r="CE19" s="1200"/>
      <c r="CG19" s="1223" t="s">
        <v>1870</v>
      </c>
      <c r="CH19" s="1208"/>
      <c r="CI19" s="1199"/>
      <c r="CJ19" s="1199"/>
      <c r="CK19" s="1199"/>
      <c r="CL19" s="1199"/>
      <c r="CM19" s="1200"/>
      <c r="CO19" s="1223" t="s">
        <v>1871</v>
      </c>
      <c r="CP19" s="1208"/>
      <c r="CQ19" s="1199"/>
      <c r="CR19" s="1199"/>
      <c r="CS19" s="1199"/>
      <c r="CT19" s="1199"/>
      <c r="CU19" s="1200"/>
      <c r="CW19" s="3">
        <v>1</v>
      </c>
    </row>
    <row r="20" spans="1:101" s="877" customFormat="1" ht="21" customHeight="1" thickTop="1">
      <c r="A20" s="1129" t="s">
        <v>22</v>
      </c>
      <c r="B20" s="1145" t="str">
        <f t="shared" si="10"/>
        <v>A</v>
      </c>
      <c r="C20" s="1190" cm="1">
        <f t="array" ref="C20">SUMPRODUCT(LEN(D20:J20))</f>
        <v>34</v>
      </c>
      <c r="D20" s="207"/>
      <c r="E20" s="212" t="s">
        <v>1872</v>
      </c>
      <c r="F20" s="212"/>
      <c r="G20" s="212"/>
      <c r="H20" s="212"/>
      <c r="I20" s="212"/>
      <c r="J20" s="213"/>
      <c r="K20" s="528" t="s">
        <v>22</v>
      </c>
      <c r="L20" s="28" t="s">
        <v>11</v>
      </c>
      <c r="M20" s="34" t="str">
        <f>M18</f>
        <v>N NOM DE VOTRE RECETTE | collez la--FAMILLE| Auteur &gt; VOUS</v>
      </c>
      <c r="N20" s="35">
        <f>N18</f>
        <v>0.6</v>
      </c>
      <c r="O20" s="34" t="str">
        <f>O18</f>
        <v>Kg</v>
      </c>
      <c r="P20" s="36" t="str">
        <f>P18</f>
        <v>Recette mère ► Ballotine de pintade</v>
      </c>
      <c r="Q20" s="92" t="s">
        <v>80</v>
      </c>
      <c r="R20" s="93" t="s">
        <v>81</v>
      </c>
      <c r="S20" s="94"/>
      <c r="T20" s="1884" t="s">
        <v>82</v>
      </c>
      <c r="U20" s="1885" t="s">
        <v>83</v>
      </c>
      <c r="V20" s="1886" t="s">
        <v>84</v>
      </c>
      <c r="W20" s="95" t="s">
        <v>85</v>
      </c>
      <c r="X20" s="96" t="s">
        <v>51</v>
      </c>
      <c r="Y20" s="97" t="s">
        <v>86</v>
      </c>
      <c r="Z20" s="1887" t="s">
        <v>87</v>
      </c>
      <c r="AA20" s="1889" t="s">
        <v>86</v>
      </c>
      <c r="AB20" s="1881" t="s">
        <v>88</v>
      </c>
      <c r="AC20" s="1882" t="s">
        <v>89</v>
      </c>
      <c r="AD20" s="1151" t="s">
        <v>11</v>
      </c>
      <c r="AE20" s="1948" t="s">
        <v>1873</v>
      </c>
      <c r="AF20" s="1191"/>
      <c r="AG20" s="1950" t="s">
        <v>33</v>
      </c>
      <c r="AH20" s="1951"/>
      <c r="AI20" s="1951"/>
      <c r="AJ20" s="1952"/>
      <c r="AK20" s="1956" t="s">
        <v>1874</v>
      </c>
      <c r="AL20" s="1957"/>
      <c r="AM20" s="1960" t="s">
        <v>1875</v>
      </c>
      <c r="AN20" s="1960"/>
      <c r="AO20" s="1962" t="s">
        <v>1876</v>
      </c>
      <c r="AP20" s="1962"/>
      <c r="AQ20" s="1940" t="s">
        <v>1877</v>
      </c>
      <c r="AR20" s="1942" t="s">
        <v>1878</v>
      </c>
      <c r="AS20" s="1944" t="s">
        <v>1814</v>
      </c>
      <c r="AT20" s="1945"/>
      <c r="AU20" s="1935" t="s">
        <v>86</v>
      </c>
      <c r="AV20" s="1858" t="s">
        <v>1879</v>
      </c>
      <c r="AW20" s="1938" t="s">
        <v>1880</v>
      </c>
      <c r="AX20" s="1928" t="s">
        <v>1881</v>
      </c>
      <c r="AY20" s="1930" t="s">
        <v>97</v>
      </c>
      <c r="AZ20" s="276" t="s">
        <v>22</v>
      </c>
      <c r="BA20" s="1221">
        <f>IFERROR(_xlfn.LET(_xlpm.b,(Q20*#REF!)/AI14,IF(ISNUMBER(AM14),_xlpm.b*AM14,IF(OR(ISBLANK(AM14),AM14=""),_xlpm.b*AK14,IF(AND(BB20=0,ISNUMBER(Q20)),_xlpm.b/AK14,0)))),0)</f>
        <v>0</v>
      </c>
      <c r="BB20" s="1222">
        <f>IF(AG14&lt;=0,0,IF(ISBLANK(AM14),IFERROR(AK14/AI14,0),IFERROR(AM14/AI14,0)))</f>
        <v>0</v>
      </c>
      <c r="BC20" s="1020"/>
      <c r="BD20" s="135" t="s">
        <v>149</v>
      </c>
      <c r="BE20" s="135" t="s">
        <v>1399</v>
      </c>
      <c r="BF20" s="135" t="s">
        <v>1380</v>
      </c>
      <c r="BG20" s="1213">
        <f>BK20 / 1000</f>
        <v>0.25</v>
      </c>
      <c r="BH20" s="1033" t="s">
        <v>890</v>
      </c>
      <c r="BI20" s="1033" t="s">
        <v>1845</v>
      </c>
      <c r="BJ20" s="1202">
        <f t="shared" si="14"/>
        <v>4</v>
      </c>
      <c r="BK20" s="1224">
        <v>250</v>
      </c>
      <c r="BL20" s="1020"/>
      <c r="BM20" s="1020"/>
      <c r="BN20" s="1020"/>
      <c r="BO20" s="1020"/>
      <c r="BP20" s="1020"/>
      <c r="BQ20" s="1020"/>
      <c r="BR20" s="1153" t="str">
        <f t="shared" si="11"/>
        <v>A</v>
      </c>
      <c r="BS20" s="1206"/>
      <c r="BT20" s="1025"/>
      <c r="BU20" s="1025"/>
      <c r="BV20" s="1026"/>
      <c r="BW20" s="1026"/>
      <c r="BX20" s="1150"/>
      <c r="BY20" s="1223"/>
      <c r="BZ20" s="1208"/>
      <c r="CA20" s="1199"/>
      <c r="CB20" s="1199"/>
      <c r="CC20" s="1199"/>
      <c r="CD20" s="1199"/>
      <c r="CE20" s="1200"/>
      <c r="CG20" s="1223"/>
      <c r="CH20" s="1208"/>
      <c r="CI20" s="1199"/>
      <c r="CJ20" s="1199"/>
      <c r="CK20" s="1199"/>
      <c r="CL20" s="1199"/>
      <c r="CM20" s="1200"/>
      <c r="CO20" s="1223"/>
      <c r="CP20" s="1208"/>
      <c r="CQ20" s="1199"/>
      <c r="CR20" s="1199"/>
      <c r="CS20" s="1199"/>
      <c r="CT20" s="1199"/>
      <c r="CU20" s="1200"/>
      <c r="CW20" s="3">
        <v>1</v>
      </c>
    </row>
    <row r="21" spans="1:101" s="877" customFormat="1" ht="21" customHeight="1" thickBot="1">
      <c r="A21" s="1129" t="s">
        <v>22</v>
      </c>
      <c r="B21" s="1145" t="str">
        <f t="shared" si="10"/>
        <v>A</v>
      </c>
      <c r="C21" s="1190" cm="1">
        <f t="array" ref="C21">SUMPRODUCT(LEN(D21:J21))</f>
        <v>71</v>
      </c>
      <c r="D21" s="207"/>
      <c r="E21" s="212" t="s">
        <v>2717</v>
      </c>
      <c r="F21" s="212"/>
      <c r="G21" s="212"/>
      <c r="H21" s="212"/>
      <c r="I21" s="212"/>
      <c r="J21" s="213"/>
      <c r="K21" s="528" t="s">
        <v>22</v>
      </c>
      <c r="L21" s="28" t="s">
        <v>11</v>
      </c>
      <c r="M21" s="34" t="str">
        <f>M18</f>
        <v>N NOM DE VOTRE RECETTE | collez la--FAMILLE| Auteur &gt; VOUS</v>
      </c>
      <c r="N21" s="35">
        <f>N18</f>
        <v>0.6</v>
      </c>
      <c r="O21" s="34" t="str">
        <f>O18</f>
        <v>Kg</v>
      </c>
      <c r="P21" s="36" t="str">
        <f>P18</f>
        <v>Recette mère ► Ballotine de pintade</v>
      </c>
      <c r="Q21" s="99" t="s">
        <v>94</v>
      </c>
      <c r="R21" s="100" t="s">
        <v>95</v>
      </c>
      <c r="S21" s="101" t="s">
        <v>96</v>
      </c>
      <c r="T21" s="1741"/>
      <c r="U21" s="1743"/>
      <c r="V21" s="1745"/>
      <c r="W21" s="102" t="s">
        <v>97</v>
      </c>
      <c r="X21" s="103" t="s">
        <v>98</v>
      </c>
      <c r="Y21" s="104">
        <v>1</v>
      </c>
      <c r="Z21" s="1888"/>
      <c r="AA21" s="1749"/>
      <c r="AB21" s="1751"/>
      <c r="AC21" s="1753"/>
      <c r="AD21" s="1151" t="s">
        <v>11</v>
      </c>
      <c r="AE21" s="1949"/>
      <c r="AF21" s="1225"/>
      <c r="AG21" s="1953"/>
      <c r="AH21" s="1954"/>
      <c r="AI21" s="1954"/>
      <c r="AJ21" s="1955"/>
      <c r="AK21" s="1958"/>
      <c r="AL21" s="1959"/>
      <c r="AM21" s="1961"/>
      <c r="AN21" s="1961"/>
      <c r="AO21" s="1963"/>
      <c r="AP21" s="1963"/>
      <c r="AQ21" s="1941"/>
      <c r="AR21" s="1943"/>
      <c r="AS21" s="1946"/>
      <c r="AT21" s="1947"/>
      <c r="AU21" s="1936"/>
      <c r="AV21" s="1937"/>
      <c r="AW21" s="1939"/>
      <c r="AX21" s="1929"/>
      <c r="AY21" s="1931"/>
      <c r="AZ21" s="276" t="s">
        <v>22</v>
      </c>
      <c r="BA21" s="1221">
        <f>IFERROR(_xlfn.LET(_xlpm.b,(Q21*#REF!)/AI15,IF(ISNUMBER(AM15),_xlpm.b*AM15,IF(OR(ISBLANK(AM15),AM15=""),_xlpm.b*AK15,IF(AND(BB21=0,ISNUMBER(Q21)),_xlpm.b/AK15,0)))),0)</f>
        <v>0</v>
      </c>
      <c r="BB21" s="1222">
        <f>IF(AG15&lt;=0,0,IF(ISBLANK(AM15),IFERROR(AK15/AI15,0),IFERROR(AM15/AI15,0)))</f>
        <v>0</v>
      </c>
      <c r="BC21" s="1020"/>
      <c r="BD21" s="135" t="s">
        <v>111</v>
      </c>
      <c r="BE21" s="135" t="s">
        <v>1401</v>
      </c>
      <c r="BF21" s="135" t="s">
        <v>1382</v>
      </c>
      <c r="BG21" s="1213">
        <f>BK21 / 1000</f>
        <v>0.5</v>
      </c>
      <c r="BH21" s="1033" t="s">
        <v>890</v>
      </c>
      <c r="BI21" s="1033" t="s">
        <v>1845</v>
      </c>
      <c r="BJ21" s="1202">
        <f t="shared" si="14"/>
        <v>2</v>
      </c>
      <c r="BK21" s="1224">
        <v>500</v>
      </c>
      <c r="BL21" s="1020"/>
      <c r="BM21" s="1020"/>
      <c r="BN21" s="1020"/>
      <c r="BO21" s="1020"/>
      <c r="BP21" s="1020"/>
      <c r="BQ21" s="1020"/>
      <c r="BR21" s="1153" t="str">
        <f t="shared" si="11"/>
        <v>A</v>
      </c>
      <c r="BS21" s="1206" t="s">
        <v>1882</v>
      </c>
      <c r="BT21" s="1025"/>
      <c r="BU21" s="1025"/>
      <c r="BV21" s="1026"/>
      <c r="BW21" s="1026"/>
      <c r="BX21" s="1150"/>
      <c r="BY21" s="1226" t="s">
        <v>1765</v>
      </c>
      <c r="BZ21" s="1199"/>
      <c r="CA21" s="1199"/>
      <c r="CB21" s="1227">
        <v>45</v>
      </c>
      <c r="CC21" s="1228" t="s">
        <v>20</v>
      </c>
      <c r="CD21" s="432"/>
      <c r="CE21" s="1229"/>
      <c r="CG21" s="1226" t="s">
        <v>1883</v>
      </c>
      <c r="CH21" s="1199"/>
      <c r="CI21" s="1199"/>
      <c r="CJ21" s="1227">
        <v>45</v>
      </c>
      <c r="CK21" s="1228" t="s">
        <v>143</v>
      </c>
      <c r="CL21" s="432"/>
      <c r="CM21" s="1229"/>
      <c r="CO21" s="1226" t="s">
        <v>1884</v>
      </c>
      <c r="CP21" s="1199"/>
      <c r="CQ21" s="1199"/>
      <c r="CR21" s="1227">
        <v>45</v>
      </c>
      <c r="CS21" s="1228" t="s">
        <v>146</v>
      </c>
      <c r="CT21" s="432"/>
      <c r="CU21" s="1229"/>
      <c r="CW21" s="3">
        <v>1</v>
      </c>
    </row>
    <row r="22" spans="1:101" s="877" customFormat="1" ht="21" customHeight="1" thickTop="1">
      <c r="A22" s="1129" t="s">
        <v>22</v>
      </c>
      <c r="B22" s="1145" t="str">
        <f t="shared" si="10"/>
        <v>A</v>
      </c>
      <c r="C22" s="1190" cm="1">
        <f t="array" ref="C22">SUMPRODUCT(LEN(D22:J22))</f>
        <v>78</v>
      </c>
      <c r="D22" s="207"/>
      <c r="E22" s="212" t="s">
        <v>2718</v>
      </c>
      <c r="F22" s="212"/>
      <c r="G22" s="212"/>
      <c r="H22" s="212"/>
      <c r="I22" s="212"/>
      <c r="J22" s="213"/>
      <c r="K22" s="528" t="s">
        <v>22</v>
      </c>
      <c r="L22" s="28" t="s">
        <v>11</v>
      </c>
      <c r="M22" s="34" t="str">
        <f>M18</f>
        <v>N NOM DE VOTRE RECETTE | collez la--FAMILLE| Auteur &gt; VOUS</v>
      </c>
      <c r="N22" s="35">
        <f>N18</f>
        <v>0.6</v>
      </c>
      <c r="O22" s="34" t="str">
        <f>O18</f>
        <v>Kg</v>
      </c>
      <c r="P22" s="36" t="str">
        <f>P18</f>
        <v>Recette mère ► Ballotine de pintade</v>
      </c>
      <c r="Q22" s="105"/>
      <c r="R22" s="106"/>
      <c r="S22" s="107" t="str">
        <f>IF(OR(ISTEXT(Q22), Q22&lt;=0, T22&lt;=0), "", "de")</f>
        <v/>
      </c>
      <c r="T22" s="108">
        <v>400</v>
      </c>
      <c r="U22" s="121" t="s">
        <v>102</v>
      </c>
      <c r="V22" s="148">
        <v>1</v>
      </c>
      <c r="W22" s="1101" t="s">
        <v>1419</v>
      </c>
      <c r="X22" s="112">
        <f>IF(Z27=0,0,(Z22/Z27)*Y21*1000)</f>
        <v>666.66666666666663</v>
      </c>
      <c r="Y22" s="113">
        <f>IF(Z27=0, 0, (Q22*V22)/(Z27*Y21))</f>
        <v>0</v>
      </c>
      <c r="Z22" s="114">
        <f>IFERROR(_xlfn.LET(_xlpm.v,IFERROR(_xlfn.XLOOKUP(U22,Q28:AC28,Q29:AC29),_xlfn.XLOOKUP(U22,Q30:AC30,Q31:AC31)),_xlpm.v*T22*IF(ISBLANK(Q22),1,Q22)),0)</f>
        <v>0.4</v>
      </c>
      <c r="AA22" s="115">
        <f>IF(OR(ISBLANK(AB17),AB17=0),0,Q22*AB15*V22/AB17)</f>
        <v>0</v>
      </c>
      <c r="AB22" s="116">
        <f>IF(OR(ISBLANK(AB17),AB17=0),0,Z22*V22*AB15/AB17)</f>
        <v>20</v>
      </c>
      <c r="AC22" s="117" t="str">
        <f>_xlfn.LET(_xlpm.unite,SUBSTITUTE(TRIM(U22)," (s)",""),_xlpm.val,AB22,_xlpm.estVol,COUNTIF(W28:AC28,_xlpm.unite)+COUNTIF(W30:AC30,_xlpm.unite)&gt;0,_xlpm.estPoids,COUNTIF(Q28:V28,_xlpm.unite)+COUNTIF(Q30:V30,_xlpm.unite)&gt;0,IF(_xlpm.estVol,IF(ROUND(_xlpm.val,3)&gt;=1,ROUND(_xlpm.val,3)&amp;" L",MAX(1,ROUND(_xlpm.val*100,0))&amp;" cl"),IF(_xlpm.estPoids,IF(ROUND(_xlpm.val,3)&gt;=1,ROUND(_xlpm.val,3)&amp;" Kg",MAX(1,ROUND(_xlpm.val*1000,0))&amp;" g"),"")))</f>
        <v>20 Kg</v>
      </c>
      <c r="AD22" s="1230" t="str">
        <f t="shared" ref="AD22:AD85" si="16">IF(OR(AI22&gt;0,TRIM(AE22)="▼ recette suivante"),"A","►")</f>
        <v>A</v>
      </c>
      <c r="AE22" s="1231" t="str">
        <f t="shared" ref="AE22:AE28" si="17">IF(TRIM(Q22)="Adresse PC","▼ recette suivante",IF(AI22&gt;0,M22,""))</f>
        <v>N NOM DE VOTRE RECETTE | collez la--FAMILLE| Auteur &gt; VOUS</v>
      </c>
      <c r="AF22" s="1232">
        <f t="shared" ref="AF22:AF85" si="18">N(AND(L22="A", COUNTIF($BD$15:$BF$62, TRIM(U22))&gt;0))</f>
        <v>1</v>
      </c>
      <c r="AG22" s="1233">
        <f>IF(AF22=1,Z22,0)</f>
        <v>0.4</v>
      </c>
      <c r="AH22" s="1234" t="str">
        <f>IF(AF22=1,IF(AG22&gt;0,"Kg",0),0)</f>
        <v>Kg</v>
      </c>
      <c r="AI22" s="1235">
        <f>IF(AF22=1,N22,0)</f>
        <v>0.6</v>
      </c>
      <c r="AJ22" s="1236" t="str">
        <f>IF(AF22=1,O22,0)</f>
        <v>Kg</v>
      </c>
      <c r="AK22" s="1237">
        <f t="shared" ref="AK22:AK85" si="19">IF(AI22&gt;0,AM$9,0)</f>
        <v>10</v>
      </c>
      <c r="AL22" s="1238" t="str">
        <f>IF(TRIM(AE22)="▼ recette suivante",AE22,IF(AK22&gt;0,AN$9,0))</f>
        <v>assiettes</v>
      </c>
      <c r="AM22" s="1239"/>
      <c r="AN22" s="1240" t="str">
        <f>IF(AM22&gt;0,AL22,"")</f>
        <v/>
      </c>
      <c r="AO22" s="1241">
        <f>IF(TRIM(AH22)&lt;&gt;"Kg",0,N(AG22)*N(BB22))</f>
        <v>6.6666666666666679</v>
      </c>
      <c r="AP22" s="1242" t="str">
        <f t="shared" ref="AP22:AP85" si="20">IF(AF22=1,IF(OR(AO22="",N(AO22)&lt;=0.000000001),"",_xlfn.XLOOKUP(U22,$BD$15:$BD$62,$BH$15:$BH$62,_xlfn.XLOOKUP(U22,$BE$15:$BE$62,$BH$15:$BH$62,_xlfn.XLOOKUP(U22,$BF$15:$BF$62,$BH$15:$BH$62,"")))),0)</f>
        <v>Kg</v>
      </c>
      <c r="AQ22" s="1243" t="str" cm="1">
        <f t="array" ref="AQ22">IF(AF22&lt;&gt;1,0,IF(OR(AO22="",N(AO22)&lt;=0.000000001),"",IF(OR(AI22="",N(AI22)&lt;=0.000000001),0,IF(ISNUMBER(AO22),IFERROR(_xlfn.LET(_xlpm.r,_xlfn.XLOOKUP(U22,$BD$15:$BD$62,ROW($BD$15:$BD$62),_xlfn.XLOOKUP(U22,$BE$15:$BE$62,ROW($BE$15:$BE$62),_xlfn.XLOOKUP(U22,$BF$15:$BF$62,ROW($BF$15:$BF$62),""))),_xlpm.p,_xlpm.r-MIN(ROW($BD$15:$BD$62))+1,_xlpm.f,INDEX($BG$15:$BG$62,_xlpm.p),_xlpm.u,INDEX($BH$15:$BH$62,_xlpm.p),_xlpm.s,INDEX($BJ$15:$BJ$62,_xlpm.p),_xlpm.q,N(AO22)/_xlpm.f,IF(_xlpm.q&gt;=_xlpm.s,ROUND(_xlpm.q,1)&amp;" "&amp;U22&amp;" = "&amp;ROUND(_xlpm.q*_xlpm.f,1)&amp;" "&amp;_xlpm.u,ROUND(_xlpm.q,1)&amp;" "&amp;U22)),""),""))))</f>
        <v>6666.7 g = 6.7 Kg</v>
      </c>
      <c r="AR22" s="1244"/>
      <c r="AS22" s="1241">
        <f t="shared" ref="AS22:AS49" si="21">IF(TRIM(AE22)="▼ recette suivante","▼next recipe ",IF(AO22="","",IF(ISBLANK(AR22),AO22,ROUND(AO22*(1-MIN(1,MAX(0,IF(AR22&gt;1,AR22/100,AR22)))),3))))</f>
        <v>6.6666666666666679</v>
      </c>
      <c r="AT22" s="1242" t="str">
        <f>IF(AF22=1,AP22,"")</f>
        <v>Kg</v>
      </c>
      <c r="AU22" s="1245">
        <f>_xlfn.LET(_xlpm.EPS,0.000000001,IF(ISNUMBER(BA22),IF(ABS(BA22)&lt;=_xlpm.EPS,0,BA22),0))</f>
        <v>0</v>
      </c>
      <c r="AV22" s="1246" t="str">
        <f>IF(AF22=1,IF(N(AU22)&gt;0.000000001,R22,""),"")</f>
        <v/>
      </c>
      <c r="AW22" s="1247">
        <v>1</v>
      </c>
      <c r="AX22" s="1248">
        <f t="shared" ref="AX22:AX85" si="22">IF(AI22=0,0,IF(OR(ISBLANK(AW22),ISTEXT(AU22)),0,(IF(AO22=0,Q22,AO22)*AW22)))</f>
        <v>6.6666666666666679</v>
      </c>
      <c r="AY22" s="1249" t="str">
        <f t="shared" ref="AY22:AY49" si="23">IF(IFERROR(SEARCH("Adresse PC",TRIM(Q22)),0)&gt;0,"▼ receta siguiente",IF(AS22&gt;0,W22,""))</f>
        <v>maigre de pintade</v>
      </c>
      <c r="AZ22" s="276" t="s">
        <v>22</v>
      </c>
      <c r="BA22" s="1221">
        <f t="shared" ref="BA22:BA85" si="24">IFERROR(_xlfn.LET(_xlpm.EPS,0.000000001,_xlpm.b,Q22/AI22,IF(ISNUMBER(AM22),_xlpm.b*AM22,IF(OR(ISBLANK(AM22),AM22=""),_xlpm.b*AK22,IF(AND(BB22=0,ISNUMBER(Q22)),_xlpm.b/AK22,0)))),0)</f>
        <v>0</v>
      </c>
      <c r="BB22" s="1222">
        <f>IF(AG22&gt;0,IFERROR(IF(OR(ISBLANK(AM22),AM22=""),AK22,AM22)/AI22,0),0)</f>
        <v>16.666666666666668</v>
      </c>
      <c r="BC22" s="1020"/>
      <c r="BD22" s="135" t="s">
        <v>150</v>
      </c>
      <c r="BE22" s="135" t="s">
        <v>1400</v>
      </c>
      <c r="BF22" s="135" t="s">
        <v>1381</v>
      </c>
      <c r="BG22" s="1213">
        <f>BK22 / 1000</f>
        <v>0.33300000000000002</v>
      </c>
      <c r="BH22" s="1033" t="s">
        <v>890</v>
      </c>
      <c r="BI22" s="1033" t="s">
        <v>1845</v>
      </c>
      <c r="BJ22" s="1202">
        <f t="shared" si="14"/>
        <v>3</v>
      </c>
      <c r="BK22" s="1224">
        <v>333</v>
      </c>
      <c r="BL22" s="1020"/>
      <c r="BM22" s="1020"/>
      <c r="BN22" s="1020"/>
      <c r="BO22" s="1020"/>
      <c r="BP22" s="1020"/>
      <c r="BQ22" s="1020"/>
      <c r="BR22" s="1153" t="str">
        <f t="shared" si="11"/>
        <v>A</v>
      </c>
      <c r="BS22" s="1027"/>
      <c r="BT22" s="1025"/>
      <c r="BU22" s="1025"/>
      <c r="BV22" s="1026"/>
      <c r="BW22" s="1026"/>
      <c r="BX22" s="1150"/>
      <c r="BY22" s="1250"/>
      <c r="BZ22" s="432"/>
      <c r="CA22" s="432"/>
      <c r="CB22" s="432"/>
      <c r="CC22" s="1251" t="s">
        <v>1885</v>
      </c>
      <c r="CD22" s="432"/>
      <c r="CE22" s="1229"/>
      <c r="CG22" s="1250"/>
      <c r="CH22" s="432"/>
      <c r="CI22" s="432"/>
      <c r="CJ22" s="432"/>
      <c r="CK22" s="1251" t="s">
        <v>1886</v>
      </c>
      <c r="CL22" s="432"/>
      <c r="CM22" s="1229"/>
      <c r="CO22" s="1250"/>
      <c r="CP22" s="432"/>
      <c r="CQ22" s="432"/>
      <c r="CR22" s="432"/>
      <c r="CS22" s="1251" t="s">
        <v>1887</v>
      </c>
      <c r="CT22" s="432"/>
      <c r="CU22" s="1229"/>
      <c r="CW22" s="3">
        <v>1</v>
      </c>
    </row>
    <row r="23" spans="1:101" s="877" customFormat="1" ht="21" customHeight="1">
      <c r="A23" s="1129" t="s">
        <v>22</v>
      </c>
      <c r="B23" s="1145" t="str">
        <f t="shared" si="10"/>
        <v>A</v>
      </c>
      <c r="C23" s="1190" cm="1">
        <f t="array" ref="C23">SUMPRODUCT(LEN(D23:J23))</f>
        <v>0</v>
      </c>
      <c r="D23" s="207"/>
      <c r="E23" s="212"/>
      <c r="F23" s="212"/>
      <c r="G23" s="212"/>
      <c r="H23" s="212"/>
      <c r="I23" s="212"/>
      <c r="J23" s="213"/>
      <c r="K23" s="528" t="s">
        <v>22</v>
      </c>
      <c r="L23" s="120" t="str">
        <f>IF(W23&lt;&gt;"","A","►")</f>
        <v>A</v>
      </c>
      <c r="M23" s="34" t="str">
        <f>M18</f>
        <v>N NOM DE VOTRE RECETTE | collez la--FAMILLE| Auteur &gt; VOUS</v>
      </c>
      <c r="N23" s="35">
        <f>N18</f>
        <v>0.6</v>
      </c>
      <c r="O23" s="34" t="str">
        <f>O18</f>
        <v>Kg</v>
      </c>
      <c r="P23" s="36" t="str">
        <f>P18</f>
        <v>Recette mère ► Ballotine de pintade</v>
      </c>
      <c r="Q23" s="105"/>
      <c r="R23" s="106"/>
      <c r="S23" s="107" t="str">
        <f>IF(OR(ISTEXT(Q23), Q23&lt;=0, T23&lt;=0), "", "de")</f>
        <v/>
      </c>
      <c r="T23" s="108">
        <v>200</v>
      </c>
      <c r="U23" s="121" t="s">
        <v>102</v>
      </c>
      <c r="V23" s="148">
        <v>1</v>
      </c>
      <c r="W23" s="1102" t="s">
        <v>1420</v>
      </c>
      <c r="X23" s="112">
        <f>IF(Z27=0,0,(Z23/Z27)*Y21*1000)</f>
        <v>333.33333333333331</v>
      </c>
      <c r="Y23" s="122">
        <f>IF(Z27=0, 0, (Q23*V23)/(Z27*Y21))</f>
        <v>0</v>
      </c>
      <c r="Z23" s="114">
        <f>IFERROR(_xlfn.LET(_xlpm.v,IFERROR(_xlfn.XLOOKUP(U23,Q28:AC28,Q29:AC29),_xlfn.XLOOKUP(U23,Q30:AC30,Q31:AC31)),_xlpm.v*T23*IF(ISBLANK(Q23),1,Q23)),0)</f>
        <v>0.2</v>
      </c>
      <c r="AA23" s="123">
        <f>IF(OR(ISBLANK(AB17),AB17=0),0,Q23*AB15*V23/AB17)</f>
        <v>0</v>
      </c>
      <c r="AB23" s="116">
        <f>IF(OR(ISBLANK(AB17),AB17=0),0,Z23*V23*AB15/AB17)</f>
        <v>10</v>
      </c>
      <c r="AC23" s="124" t="str">
        <f>_xlfn.LET(_xlpm.unite,SUBSTITUTE(TRIM(U23)," (s)",""),_xlpm.val,AB23,_xlpm.estVol,COUNTIF(W28:AC28,_xlpm.unite)+COUNTIF(W30:AC30,_xlpm.unite)&gt;0,_xlpm.estPoids,COUNTIF(Q28:V28,_xlpm.unite)+COUNTIF(Q30:V30,_xlpm.unite)&gt;0,IF(_xlpm.estVol,IF(ROUND(_xlpm.val,3)&gt;=1,ROUND(_xlpm.val,3)&amp;" L",MAX(1,ROUND(_xlpm.val*100,0))&amp;" cl"),IF(_xlpm.estPoids,IF(ROUND(_xlpm.val,3)&gt;=1,ROUND(_xlpm.val,3)&amp;" Kg",MAX(1,ROUND(_xlpm.val*1000,0))&amp;" g"),"")))</f>
        <v>10 Kg</v>
      </c>
      <c r="AD23" s="1230" t="str">
        <f t="shared" si="16"/>
        <v>A</v>
      </c>
      <c r="AE23" s="1231" t="str">
        <f t="shared" si="17"/>
        <v>N NOM DE VOTRE RECETTE | collez la--FAMILLE| Auteur &gt; VOUS</v>
      </c>
      <c r="AF23" s="1232">
        <f t="shared" si="18"/>
        <v>1</v>
      </c>
      <c r="AG23" s="1252">
        <f t="shared" ref="AG23:AG86" si="25">IF(AF23=1,Z23,0)</f>
        <v>0.2</v>
      </c>
      <c r="AH23" s="1234" t="str">
        <f t="shared" ref="AH23:AH86" si="26">IF(AF23=1,IF(AG23&gt;0,"Kg",0),0)</f>
        <v>Kg</v>
      </c>
      <c r="AI23" s="1235">
        <f t="shared" ref="AI23:AI86" si="27">IF(AF23=1,N23,0)</f>
        <v>0.6</v>
      </c>
      <c r="AJ23" s="1236" t="str">
        <f>_xlfn.LET(_xlpm.EPS,0.000000001,_xlpm.hasQ,AND(ISNUMBER(Q23),ABS(Q23)&gt;_xlpm.EPS),_xlpm.hasX,AND(ISNUMBER(Z23),ABS(Z23)&gt;_xlpm.EPS),_xlpm.hasZ,AND(ISNUMBER(AB23),ABS(AB23)&gt;_xlpm.EPS),IF(AI23=0,0,IF(OR(_xlpm.hasQ,_xlpm.hasX,_xlpm.hasZ),O23,"")))</f>
        <v>Kg</v>
      </c>
      <c r="AK23" s="1253">
        <f t="shared" si="19"/>
        <v>10</v>
      </c>
      <c r="AL23" s="1254" t="str">
        <f t="shared" ref="AL23:AL58" si="28">IF(TRIM(AE23)="▼ recette suivante",AE23,IF(AK23&gt;0,AN$9,0))</f>
        <v>assiettes</v>
      </c>
      <c r="AM23" s="1239"/>
      <c r="AN23" s="1255" t="str">
        <f>IF(AM23&gt;0,AL23,"")</f>
        <v/>
      </c>
      <c r="AO23" s="1256">
        <f t="shared" ref="AO23:AO86" si="29">IF(TRIM(AH23)&lt;&gt;"Kg",0,N(AG23)*N(BB23))</f>
        <v>3.3333333333333339</v>
      </c>
      <c r="AP23" s="1257" t="str">
        <f t="shared" si="20"/>
        <v>Kg</v>
      </c>
      <c r="AQ23" s="1258" t="str" cm="1">
        <f t="array" ref="AQ23">IF(AF23&lt;&gt;1,0,IF(OR(AO23="",N(AO23)&lt;=0.000000001),"",IF(OR(AI23="",N(AI23)&lt;=0.000000001),0,IF(ISNUMBER(AO23),IFERROR(_xlfn.LET(_xlpm.r,_xlfn.XLOOKUP(U23,$BD$15:$BD$62,ROW($BD$15:$BD$62),_xlfn.XLOOKUP(U23,$BE$15:$BE$62,ROW($BE$15:$BE$62),_xlfn.XLOOKUP(U23,$BF$15:$BF$62,ROW($BF$15:$BF$62),""))),_xlpm.p,_xlpm.r-MIN(ROW($BD$15:$BD$62))+1,_xlpm.f,INDEX($BG$15:$BG$62,_xlpm.p),_xlpm.u,INDEX($BH$15:$BH$62,_xlpm.p),_xlpm.s,INDEX($BJ$15:$BJ$62,_xlpm.p),_xlpm.q,N(AO23)/_xlpm.f,IF(_xlpm.q&gt;=_xlpm.s,ROUND(_xlpm.q,1)&amp;" "&amp;U23&amp;" = "&amp;ROUND(_xlpm.q*_xlpm.f,1)&amp;" "&amp;_xlpm.u,ROUND(_xlpm.q,1)&amp;" "&amp;U23)),""),""))))</f>
        <v>3333.3 g = 3.3 Kg</v>
      </c>
      <c r="AR23" s="1259"/>
      <c r="AS23" s="1256">
        <f t="shared" si="21"/>
        <v>3.3333333333333339</v>
      </c>
      <c r="AT23" s="1257" t="str">
        <f t="shared" ref="AT23:AT86" si="30">IF(AF23=1,AP23,"")</f>
        <v>Kg</v>
      </c>
      <c r="AU23" s="1260">
        <f>_xlfn.LET(_xlpm.EPS,0.000000001,IF(ISNUMBER(BA23),IF(ABS(BA23)&lt;=_xlpm.EPS,0,BA23),0))</f>
        <v>0</v>
      </c>
      <c r="AV23" s="1261" t="str">
        <f t="shared" ref="AV23:AV86" si="31">IF(AF23=1,IF(N(AU23)&gt;0.000000001,R23,""),"")</f>
        <v/>
      </c>
      <c r="AW23" s="1247">
        <v>1</v>
      </c>
      <c r="AX23" s="1262">
        <f t="shared" si="22"/>
        <v>3.3333333333333339</v>
      </c>
      <c r="AY23" s="1249" t="str">
        <f t="shared" si="23"/>
        <v>maigre de porc</v>
      </c>
      <c r="AZ23" s="276" t="s">
        <v>22</v>
      </c>
      <c r="BA23" s="1221">
        <f t="shared" si="24"/>
        <v>0</v>
      </c>
      <c r="BB23" s="1222">
        <f t="shared" ref="BB23:BB86" si="32">IF(AG23&gt;0,IFERROR(IF(OR(ISBLANK(AM23),AM23=""),AK23,AM23)/AI23,0),0)</f>
        <v>16.666666666666668</v>
      </c>
      <c r="BC23" s="1020"/>
      <c r="BD23" s="1034" t="s">
        <v>0</v>
      </c>
      <c r="BE23" s="1034" t="s">
        <v>0</v>
      </c>
      <c r="BF23" s="1034" t="s">
        <v>0</v>
      </c>
      <c r="BG23" s="1213">
        <v>1</v>
      </c>
      <c r="BH23" s="1263" t="s">
        <v>1888</v>
      </c>
      <c r="BI23" s="1263" t="s">
        <v>1889</v>
      </c>
      <c r="BJ23" s="1202">
        <f t="shared" si="14"/>
        <v>1</v>
      </c>
      <c r="BK23" s="1264">
        <v>1000</v>
      </c>
      <c r="BL23" s="1020"/>
      <c r="BM23" s="1020"/>
      <c r="BN23" s="1020"/>
      <c r="BO23" s="1020"/>
      <c r="BP23" s="1020"/>
      <c r="BQ23" s="1020"/>
      <c r="BR23" s="1153" t="str">
        <f t="shared" si="11"/>
        <v>A</v>
      </c>
      <c r="BS23" s="1029"/>
      <c r="BT23" s="1029"/>
      <c r="BU23" s="1029"/>
      <c r="BV23" s="1029"/>
      <c r="BW23" s="1029"/>
      <c r="BX23" s="1150"/>
      <c r="BY23" s="1250"/>
      <c r="BZ23" s="432"/>
      <c r="CA23" s="432"/>
      <c r="CB23" s="432"/>
      <c r="CC23" s="1265" t="s">
        <v>1890</v>
      </c>
      <c r="CD23" s="432"/>
      <c r="CE23" s="1229"/>
      <c r="CG23" s="1250"/>
      <c r="CH23" s="432"/>
      <c r="CI23" s="432"/>
      <c r="CJ23" s="432"/>
      <c r="CK23" s="1251" t="s">
        <v>1891</v>
      </c>
      <c r="CL23" s="432"/>
      <c r="CM23" s="1229"/>
      <c r="CO23" s="1250"/>
      <c r="CP23" s="432"/>
      <c r="CQ23" s="432"/>
      <c r="CR23" s="432"/>
      <c r="CS23" s="1265" t="s">
        <v>1892</v>
      </c>
      <c r="CT23" s="432"/>
      <c r="CU23" s="1229"/>
      <c r="CW23" s="3">
        <v>1</v>
      </c>
    </row>
    <row r="24" spans="1:101" s="877" customFormat="1" ht="21" customHeight="1">
      <c r="A24" s="1129" t="s">
        <v>22</v>
      </c>
      <c r="B24" s="1145" t="str">
        <f t="shared" si="10"/>
        <v>►</v>
      </c>
      <c r="C24" s="1190" cm="1">
        <f t="array" ref="C24">SUMPRODUCT(LEN(D24:J24))</f>
        <v>0</v>
      </c>
      <c r="D24" s="207"/>
      <c r="E24" s="212"/>
      <c r="F24" s="212"/>
      <c r="G24" s="212"/>
      <c r="H24" s="212"/>
      <c r="I24" s="212"/>
      <c r="J24" s="213"/>
      <c r="K24" s="528" t="s">
        <v>22</v>
      </c>
      <c r="L24" s="120" t="str">
        <f>IF(W24&lt;&gt;"","A","►")</f>
        <v>►</v>
      </c>
      <c r="M24" s="34" t="str">
        <f>M18</f>
        <v>N NOM DE VOTRE RECETTE | collez la--FAMILLE| Auteur &gt; VOUS</v>
      </c>
      <c r="N24" s="35">
        <f>N18</f>
        <v>0.6</v>
      </c>
      <c r="O24" s="34" t="str">
        <f>O18</f>
        <v>Kg</v>
      </c>
      <c r="P24" s="36" t="str">
        <f>P18</f>
        <v>Recette mère ► Ballotine de pintade</v>
      </c>
      <c r="Q24" s="105"/>
      <c r="R24" s="125"/>
      <c r="S24" s="107" t="str">
        <f>IF(OR(ISTEXT(Q24), Q24&lt;=0, T24&lt;=0), "", "de")</f>
        <v/>
      </c>
      <c r="T24" s="108"/>
      <c r="U24" s="146"/>
      <c r="V24" s="148">
        <v>1</v>
      </c>
      <c r="W24" s="1102"/>
      <c r="X24" s="112">
        <f>IF(Z27=0,0,(Z24/Z27)*Y21*1000)</f>
        <v>0</v>
      </c>
      <c r="Y24" s="122">
        <f>IF(Z27=0, 0, (Q24*V24)/(Z27*Y21))</f>
        <v>0</v>
      </c>
      <c r="Z24" s="114">
        <f>IFERROR(_xlfn.LET(_xlpm.v,IFERROR(_xlfn.XLOOKUP(U24,Q28:AC28,Q29:AC29),_xlfn.XLOOKUP(U24,Q30:AC30,Q31:AC31)),_xlpm.v*T24*IF(ISBLANK(Q24),1,Q24)),0)</f>
        <v>0</v>
      </c>
      <c r="AA24" s="127">
        <f>IF(OR(ISBLANK(AB17),AB17=0),0,Q24*AB15*V24/AB17)</f>
        <v>0</v>
      </c>
      <c r="AB24" s="116">
        <f>IF(OR(ISBLANK(AB17),AB17=0),0,Z24*V24*AB15/AB17)</f>
        <v>0</v>
      </c>
      <c r="AC24" s="128" t="str">
        <f>_xlfn.LET(_xlpm.unite,SUBSTITUTE(TRIM(U24)," (s)",""),_xlpm.val,AB24,_xlpm.estVol,COUNTIF(W28:AC28,_xlpm.unite)+COUNTIF(W30:AC30,_xlpm.unite)&gt;0,_xlpm.estPoids,COUNTIF(Q28:V28,_xlpm.unite)+COUNTIF(Q30:V30,_xlpm.unite)&gt;0,IF(_xlpm.estVol,IF(ROUND(_xlpm.val,3)&gt;=1,ROUND(_xlpm.val,3)&amp;" L",MAX(1,ROUND(_xlpm.val*100,0))&amp;" cl"),IF(_xlpm.estPoids,IF(ROUND(_xlpm.val,3)&gt;=1,ROUND(_xlpm.val,3)&amp;" Kg",MAX(1,ROUND(_xlpm.val*1000,0))&amp;" g"),"")))</f>
        <v/>
      </c>
      <c r="AD24" s="1230" t="str">
        <f t="shared" si="16"/>
        <v>►</v>
      </c>
      <c r="AE24" s="1231" t="str">
        <f t="shared" si="17"/>
        <v/>
      </c>
      <c r="AF24" s="1232">
        <f t="shared" si="18"/>
        <v>0</v>
      </c>
      <c r="AG24" s="1252">
        <f t="shared" si="25"/>
        <v>0</v>
      </c>
      <c r="AH24" s="1234">
        <f t="shared" si="26"/>
        <v>0</v>
      </c>
      <c r="AI24" s="1235">
        <f t="shared" si="27"/>
        <v>0</v>
      </c>
      <c r="AJ24" s="1236">
        <f>_xlfn.LET(_xlpm.EPS,0.000000001,_xlpm.hasQ,AND(ISNUMBER(Q24),ABS(Q24)&gt;_xlpm.EPS),_xlpm.hasX,AND(ISNUMBER(Z24),ABS(Z24)&gt;_xlpm.EPS),_xlpm.hasZ,AND(ISNUMBER(AB24),ABS(AB24)&gt;_xlpm.EPS),IF(AI24=0,0,IF(OR(_xlpm.hasQ,_xlpm.hasX,_xlpm.hasZ),O24,"")))</f>
        <v>0</v>
      </c>
      <c r="AK24" s="1237">
        <f t="shared" si="19"/>
        <v>0</v>
      </c>
      <c r="AL24" s="1238">
        <f t="shared" si="28"/>
        <v>0</v>
      </c>
      <c r="AM24" s="1239"/>
      <c r="AN24" s="1240" t="str">
        <f>IF(AM24&gt;0,AL24,"")</f>
        <v/>
      </c>
      <c r="AO24" s="1241">
        <f t="shared" si="29"/>
        <v>0</v>
      </c>
      <c r="AP24" s="1242">
        <f t="shared" si="20"/>
        <v>0</v>
      </c>
      <c r="AQ24" s="1243" cm="1">
        <f t="array" ref="AQ24">IF(AF24&lt;&gt;1,0,IF(OR(AO24="",N(AO24)&lt;=0.000000001),"",IF(OR(AI24="",N(AI24)&lt;=0.000000001),0,IF(ISNUMBER(AO24),IFERROR(_xlfn.LET(_xlpm.r,_xlfn.XLOOKUP(U24,$BD$15:$BD$62,ROW($BD$15:$BD$62),_xlfn.XLOOKUP(U24,$BE$15:$BE$62,ROW($BE$15:$BE$62),_xlfn.XLOOKUP(U24,$BF$15:$BF$62,ROW($BF$15:$BF$62),""))),_xlpm.p,_xlpm.r-MIN(ROW($BD$15:$BD$62))+1,_xlpm.f,INDEX($BG$15:$BG$62,_xlpm.p),_xlpm.u,INDEX($BH$15:$BH$62,_xlpm.p),_xlpm.s,INDEX($BJ$15:$BJ$62,_xlpm.p),_xlpm.q,N(AO24)/_xlpm.f,IF(_xlpm.q&gt;=_xlpm.s,ROUND(_xlpm.q,1)&amp;" "&amp;U24&amp;" = "&amp;ROUND(_xlpm.q*_xlpm.f,1)&amp;" "&amp;_xlpm.u,ROUND(_xlpm.q,1)&amp;" "&amp;U24)),""),""))))</f>
        <v>0</v>
      </c>
      <c r="AR24" s="1259"/>
      <c r="AS24" s="1241">
        <f t="shared" si="21"/>
        <v>0</v>
      </c>
      <c r="AT24" s="1242" t="str">
        <f t="shared" si="30"/>
        <v/>
      </c>
      <c r="AU24" s="1245">
        <f t="shared" ref="AU24:AU87" si="33">_xlfn.LET(_xlpm.EPS,0.000000001,IF(ISNUMBER(BA24),IF(ABS(BA24)&lt;=_xlpm.EPS,0,BA24),0))</f>
        <v>0</v>
      </c>
      <c r="AV24" s="1246" t="str">
        <f t="shared" si="31"/>
        <v/>
      </c>
      <c r="AW24" s="1247">
        <v>1</v>
      </c>
      <c r="AX24" s="1248">
        <f t="shared" si="22"/>
        <v>0</v>
      </c>
      <c r="AY24" s="1249" t="str">
        <f t="shared" si="23"/>
        <v/>
      </c>
      <c r="AZ24" s="276" t="s">
        <v>22</v>
      </c>
      <c r="BA24" s="1221">
        <f t="shared" si="24"/>
        <v>0</v>
      </c>
      <c r="BB24" s="1222">
        <f t="shared" si="32"/>
        <v>0</v>
      </c>
      <c r="BC24" s="1020"/>
      <c r="BD24" s="109" t="s">
        <v>99</v>
      </c>
      <c r="BE24" s="109" t="s">
        <v>99</v>
      </c>
      <c r="BF24" s="109" t="s">
        <v>99</v>
      </c>
      <c r="BG24" s="1213">
        <v>0.1</v>
      </c>
      <c r="BH24" s="1263" t="s">
        <v>1888</v>
      </c>
      <c r="BI24" s="1263" t="s">
        <v>1889</v>
      </c>
      <c r="BJ24" s="1202">
        <f>ROUND(1/BG24,0)</f>
        <v>10</v>
      </c>
      <c r="BK24" s="1264">
        <v>100</v>
      </c>
      <c r="BL24" s="1020"/>
      <c r="BM24" s="1020"/>
      <c r="BN24" s="1020"/>
      <c r="BO24" s="1020"/>
      <c r="BP24" s="1020"/>
      <c r="BQ24" s="1020"/>
      <c r="BR24" s="1153" t="str">
        <f t="shared" si="11"/>
        <v>►</v>
      </c>
      <c r="BS24" s="1029"/>
      <c r="BT24" s="1029"/>
      <c r="BU24" s="1029"/>
      <c r="BV24" s="1029"/>
      <c r="BW24" s="1029"/>
      <c r="BX24" s="1150"/>
      <c r="BY24" s="1207"/>
      <c r="BZ24" s="1266"/>
      <c r="CA24" s="1199"/>
      <c r="CB24" s="1267" t="s">
        <v>1893</v>
      </c>
      <c r="CC24" s="1199"/>
      <c r="CD24" s="1199"/>
      <c r="CE24" s="1200"/>
      <c r="CG24" s="1207"/>
      <c r="CH24" s="1266"/>
      <c r="CI24" s="1199"/>
      <c r="CJ24" s="1267" t="s">
        <v>1894</v>
      </c>
      <c r="CK24" s="1199"/>
      <c r="CL24" s="1199"/>
      <c r="CM24" s="1200"/>
      <c r="CO24" s="1207"/>
      <c r="CP24" s="1266"/>
      <c r="CQ24" s="1199"/>
      <c r="CR24" s="1267" t="s">
        <v>1895</v>
      </c>
      <c r="CS24" s="1199"/>
      <c r="CT24" s="1199"/>
      <c r="CU24" s="1200"/>
      <c r="CW24" s="3">
        <v>1</v>
      </c>
    </row>
    <row r="25" spans="1:101" s="877" customFormat="1" ht="21" customHeight="1">
      <c r="A25" s="1129" t="s">
        <v>22</v>
      </c>
      <c r="B25" s="1145" t="str">
        <f t="shared" si="10"/>
        <v>►</v>
      </c>
      <c r="C25" s="1190" cm="1">
        <f t="array" ref="C25">SUMPRODUCT(LEN(D25:J25))</f>
        <v>0</v>
      </c>
      <c r="D25" s="207"/>
      <c r="E25" s="212"/>
      <c r="F25" s="212"/>
      <c r="G25" s="212"/>
      <c r="H25" s="212"/>
      <c r="I25" s="212"/>
      <c r="J25" s="213"/>
      <c r="K25" s="528" t="s">
        <v>22</v>
      </c>
      <c r="L25" s="120" t="str">
        <f>IF(W25&lt;&gt;"","A","►")</f>
        <v>►</v>
      </c>
      <c r="M25" s="34" t="str">
        <f>M18</f>
        <v>N NOM DE VOTRE RECETTE | collez la--FAMILLE| Auteur &gt; VOUS</v>
      </c>
      <c r="N25" s="35">
        <f>N18</f>
        <v>0.6</v>
      </c>
      <c r="O25" s="34" t="str">
        <f>O18</f>
        <v>Kg</v>
      </c>
      <c r="P25" s="36" t="str">
        <f>P18</f>
        <v>Recette mère ► Ballotine de pintade</v>
      </c>
      <c r="Q25" s="105"/>
      <c r="R25" s="125"/>
      <c r="S25" s="107" t="str">
        <f>IF(OR(ISTEXT(Q25), Q25&lt;=0, T25&lt;=0), "", "de")</f>
        <v/>
      </c>
      <c r="T25" s="108"/>
      <c r="U25" s="146"/>
      <c r="V25" s="148">
        <v>1</v>
      </c>
      <c r="W25" s="1102"/>
      <c r="X25" s="112">
        <f>IF(Z27=0,0,(Z25/Z27)*Y21*1000)</f>
        <v>0</v>
      </c>
      <c r="Y25" s="122">
        <f>IF(Z27=0, 0, (Q25*V25)/(Z27*Y21))</f>
        <v>0</v>
      </c>
      <c r="Z25" s="114">
        <f>IFERROR(_xlfn.LET(_xlpm.v,IFERROR(_xlfn.XLOOKUP(U25,Q28:AC28,Q29:AC29),_xlfn.XLOOKUP(U25,Q30:AC30,Q31:AC31)),_xlpm.v*T25*IF(ISBLANK(Q25),1,Q25)),0)</f>
        <v>0</v>
      </c>
      <c r="AA25" s="123">
        <f>IF(OR(ISBLANK(AB17),AB17=0),0,Q25*AB15*V25/AB17)</f>
        <v>0</v>
      </c>
      <c r="AB25" s="116">
        <f>IF(OR(ISBLANK(AB17),AB17=0),0,Z25*V25*AB15/AB17)</f>
        <v>0</v>
      </c>
      <c r="AC25" s="124" t="str">
        <f>_xlfn.LET(_xlpm.unite,SUBSTITUTE(TRIM(U25)," (s)",""),_xlpm.val,AB25,_xlpm.estVol,COUNTIF(W28:AC28,_xlpm.unite)+COUNTIF(W30:AC30,_xlpm.unite)&gt;0,_xlpm.estPoids,COUNTIF(Q28:V28,_xlpm.unite)+COUNTIF(Q30:V30,_xlpm.unite)&gt;0,IF(_xlpm.estVol,IF(ROUND(_xlpm.val,3)&gt;=1,ROUND(_xlpm.val,3)&amp;" L",MAX(1,ROUND(_xlpm.val*100,0))&amp;" cl"),IF(_xlpm.estPoids,IF(ROUND(_xlpm.val,3)&gt;=1,ROUND(_xlpm.val,3)&amp;" Kg",MAX(1,ROUND(_xlpm.val*1000,0))&amp;" g"),"")))</f>
        <v/>
      </c>
      <c r="AD25" s="1230" t="str">
        <f t="shared" si="16"/>
        <v>►</v>
      </c>
      <c r="AE25" s="1231" t="str">
        <f t="shared" si="17"/>
        <v/>
      </c>
      <c r="AF25" s="1232">
        <f t="shared" si="18"/>
        <v>0</v>
      </c>
      <c r="AG25" s="1252">
        <f t="shared" si="25"/>
        <v>0</v>
      </c>
      <c r="AH25" s="1234">
        <f t="shared" si="26"/>
        <v>0</v>
      </c>
      <c r="AI25" s="1235">
        <f t="shared" si="27"/>
        <v>0</v>
      </c>
      <c r="AJ25" s="1236">
        <f>_xlfn.LET(_xlpm.EPS,0.000000001,_xlpm.q,N(Q25),_xlpm.x,N(Z25),_xlpm.z,N(AB25),IF(AI25=0,0,IF(SUM(ABS(_xlpm.q),ABS(_xlpm.x),ABS(_xlpm.z))&gt;_xlpm.EPS,O25,"")))</f>
        <v>0</v>
      </c>
      <c r="AK25" s="1253">
        <f t="shared" si="19"/>
        <v>0</v>
      </c>
      <c r="AL25" s="1254">
        <f t="shared" si="28"/>
        <v>0</v>
      </c>
      <c r="AM25" s="1239"/>
      <c r="AN25" s="1255" t="str">
        <f>IF(AM25&gt;0,AL25,"")</f>
        <v/>
      </c>
      <c r="AO25" s="1256">
        <f t="shared" si="29"/>
        <v>0</v>
      </c>
      <c r="AP25" s="1257">
        <f t="shared" si="20"/>
        <v>0</v>
      </c>
      <c r="AQ25" s="1258" cm="1">
        <f t="array" ref="AQ25">IF(AF25&lt;&gt;1,0,IF(OR(AO25="",N(AO25)&lt;=0.000000001),"",IF(OR(AI25="",N(AI25)&lt;=0.000000001),0,IF(ISNUMBER(AO25),IFERROR(_xlfn.LET(_xlpm.r,_xlfn.XLOOKUP(U25,$BD$15:$BD$62,ROW($BD$15:$BD$62),_xlfn.XLOOKUP(U25,$BE$15:$BE$62,ROW($BE$15:$BE$62),_xlfn.XLOOKUP(U25,$BF$15:$BF$62,ROW($BF$15:$BF$62),""))),_xlpm.p,_xlpm.r-MIN(ROW($BD$15:$BD$62))+1,_xlpm.f,INDEX($BG$15:$BG$62,_xlpm.p),_xlpm.u,INDEX($BH$15:$BH$62,_xlpm.p),_xlpm.s,INDEX($BJ$15:$BJ$62,_xlpm.p),_xlpm.q,N(AO25)/_xlpm.f,IF(_xlpm.q&gt;=_xlpm.s,ROUND(_xlpm.q,1)&amp;" "&amp;U25&amp;" = "&amp;ROUND(_xlpm.q*_xlpm.f,1)&amp;" "&amp;_xlpm.u,ROUND(_xlpm.q,1)&amp;" "&amp;U25)),""),""))))</f>
        <v>0</v>
      </c>
      <c r="AR25" s="1259"/>
      <c r="AS25" s="1256">
        <f t="shared" si="21"/>
        <v>0</v>
      </c>
      <c r="AT25" s="1257" t="str">
        <f t="shared" si="30"/>
        <v/>
      </c>
      <c r="AU25" s="1260">
        <f t="shared" si="33"/>
        <v>0</v>
      </c>
      <c r="AV25" s="1261" t="str">
        <f t="shared" si="31"/>
        <v/>
      </c>
      <c r="AW25" s="1247">
        <v>1</v>
      </c>
      <c r="AX25" s="1262">
        <f t="shared" si="22"/>
        <v>0</v>
      </c>
      <c r="AY25" s="1249" t="str">
        <f t="shared" si="23"/>
        <v/>
      </c>
      <c r="AZ25" s="276" t="s">
        <v>22</v>
      </c>
      <c r="BA25" s="1221">
        <f t="shared" si="24"/>
        <v>0</v>
      </c>
      <c r="BB25" s="1222">
        <f t="shared" si="32"/>
        <v>0</v>
      </c>
      <c r="BC25" s="1020"/>
      <c r="BD25" s="109" t="s">
        <v>151</v>
      </c>
      <c r="BE25" s="109" t="s">
        <v>151</v>
      </c>
      <c r="BF25" s="109" t="s">
        <v>151</v>
      </c>
      <c r="BG25" s="1213">
        <v>0.01</v>
      </c>
      <c r="BH25" s="1263" t="s">
        <v>1888</v>
      </c>
      <c r="BI25" s="1263" t="s">
        <v>1889</v>
      </c>
      <c r="BJ25" s="1032">
        <v>100</v>
      </c>
      <c r="BK25" s="1264">
        <v>10</v>
      </c>
      <c r="BL25" s="1020"/>
      <c r="BN25" s="1020"/>
      <c r="BO25" s="1020"/>
      <c r="BP25" s="1020"/>
      <c r="BQ25" s="1020"/>
      <c r="BR25" s="1153" t="str">
        <f t="shared" si="11"/>
        <v>►</v>
      </c>
      <c r="BS25" s="1029"/>
      <c r="BT25" s="1029"/>
      <c r="BU25" s="1029"/>
      <c r="BV25" s="1029"/>
      <c r="BW25" s="1029"/>
      <c r="BX25" s="1150"/>
      <c r="BY25" s="1223"/>
      <c r="BZ25" s="1208"/>
      <c r="CA25" s="1199"/>
      <c r="CB25" s="1199"/>
      <c r="CC25" s="1199"/>
      <c r="CD25" s="1199"/>
      <c r="CE25" s="1200"/>
      <c r="CG25" s="1223"/>
      <c r="CH25" s="1208"/>
      <c r="CI25" s="1199"/>
      <c r="CJ25" s="1199"/>
      <c r="CK25" s="1199"/>
      <c r="CL25" s="1199"/>
      <c r="CM25" s="1200"/>
      <c r="CO25" s="1223"/>
      <c r="CP25" s="1208"/>
      <c r="CQ25" s="1199"/>
      <c r="CR25" s="1199"/>
      <c r="CS25" s="1199"/>
      <c r="CT25" s="1199"/>
      <c r="CU25" s="1200"/>
      <c r="CW25" s="3">
        <v>1</v>
      </c>
    </row>
    <row r="26" spans="1:101" s="877" customFormat="1" ht="21" customHeight="1">
      <c r="A26" s="1129" t="s">
        <v>22</v>
      </c>
      <c r="B26" s="1145" t="str">
        <f t="shared" si="10"/>
        <v>►</v>
      </c>
      <c r="C26" s="1190" cm="1">
        <f t="array" ref="C26">SUMPRODUCT(LEN(D26:J26))</f>
        <v>0</v>
      </c>
      <c r="D26" s="207"/>
      <c r="E26" s="212"/>
      <c r="F26" s="212"/>
      <c r="G26" s="212"/>
      <c r="H26" s="212"/>
      <c r="I26" s="212"/>
      <c r="J26" s="213"/>
      <c r="K26" s="528" t="s">
        <v>22</v>
      </c>
      <c r="L26" s="120" t="str">
        <f>IF(W26&lt;&gt;"","A","►")</f>
        <v>►</v>
      </c>
      <c r="M26" s="34" t="str">
        <f>M18</f>
        <v>N NOM DE VOTRE RECETTE | collez la--FAMILLE| Auteur &gt; VOUS</v>
      </c>
      <c r="N26" s="35">
        <f>N18</f>
        <v>0.6</v>
      </c>
      <c r="O26" s="34" t="str">
        <f>O18</f>
        <v>Kg</v>
      </c>
      <c r="P26" s="36" t="str">
        <f>P18</f>
        <v>Recette mère ► Ballotine de pintade</v>
      </c>
      <c r="Q26" s="105"/>
      <c r="R26" s="125"/>
      <c r="S26" s="107" t="str">
        <f>IF(OR(ISTEXT(Q26), Q26&lt;=0, T26&lt;=0), "", "de")</f>
        <v/>
      </c>
      <c r="T26" s="108"/>
      <c r="U26" s="146"/>
      <c r="V26" s="148">
        <v>1</v>
      </c>
      <c r="W26" s="1102"/>
      <c r="X26" s="112">
        <f>IF(Z27=0,0,(Z26/Z27)*Y21*1000)</f>
        <v>0</v>
      </c>
      <c r="Y26" s="122">
        <f>IF(Z27=0, 0, (Q26*V26)/(Z27*Y21))</f>
        <v>0</v>
      </c>
      <c r="Z26" s="114">
        <f>IFERROR(_xlfn.LET(_xlpm.v,IFERROR(_xlfn.XLOOKUP(U26,Q28:AC28,Q29:AC29),_xlfn.XLOOKUP(U26,Q30:AC30,Q31:AC31)),_xlpm.v*T26*IF(ISBLANK(Q26),1,Q26)),0)</f>
        <v>0</v>
      </c>
      <c r="AA26" s="127">
        <f>IF(OR(ISBLANK(AB17),AB17=0),0,Q26*AB15*V26/AB17)</f>
        <v>0</v>
      </c>
      <c r="AB26" s="116">
        <f>IF(OR(ISBLANK(AB17),AB17=0),0,Z26*V26*AB15/AB17)</f>
        <v>0</v>
      </c>
      <c r="AC26" s="128" t="str">
        <f>_xlfn.LET(_xlpm.unite,SUBSTITUTE(TRIM(U26)," (s)",""),_xlpm.val,AB26,_xlpm.estVol,COUNTIF(W28:AC28,_xlpm.unite)+COUNTIF(W30:AC30,_xlpm.unite)&gt;0,_xlpm.estPoids,COUNTIF(Q28:V28,_xlpm.unite)+COUNTIF(Q30:V30,_xlpm.unite)&gt;0,IF(_xlpm.estVol,IF(ROUND(_xlpm.val,3)&gt;=1,ROUND(_xlpm.val,3)&amp;" L",MAX(1,ROUND(_xlpm.val*100,0))&amp;" cl"),IF(_xlpm.estPoids,IF(ROUND(_xlpm.val,3)&gt;=1,ROUND(_xlpm.val,3)&amp;" Kg",MAX(1,ROUND(_xlpm.val*1000,0))&amp;" g"),"")))</f>
        <v/>
      </c>
      <c r="AD26" s="1230" t="str">
        <f t="shared" si="16"/>
        <v>►</v>
      </c>
      <c r="AE26" s="1231" t="str">
        <f t="shared" si="17"/>
        <v/>
      </c>
      <c r="AF26" s="1232">
        <f t="shared" si="18"/>
        <v>0</v>
      </c>
      <c r="AG26" s="1252">
        <f t="shared" si="25"/>
        <v>0</v>
      </c>
      <c r="AH26" s="1234">
        <f t="shared" si="26"/>
        <v>0</v>
      </c>
      <c r="AI26" s="1235">
        <f t="shared" si="27"/>
        <v>0</v>
      </c>
      <c r="AJ26" s="1236">
        <f>_xlfn.LET(_xlpm.EPS,0.000000001,_xlpm.hasQ,AND(ISNUMBER(Q26),ABS(Q26)&gt;_xlpm.EPS),_xlpm.hasX,AND(ISNUMBER(Z26),ABS(Z26)&gt;_xlpm.EPS),_xlpm.hasZ,AND(ISNUMBER(AB26),ABS(AB26)&gt;_xlpm.EPS),IF(AI26=0,0,IF(OR(_xlpm.hasQ,_xlpm.hasX,_xlpm.hasZ),O26,"")))</f>
        <v>0</v>
      </c>
      <c r="AK26" s="1237">
        <f t="shared" si="19"/>
        <v>0</v>
      </c>
      <c r="AL26" s="1238">
        <f t="shared" si="28"/>
        <v>0</v>
      </c>
      <c r="AM26" s="1239"/>
      <c r="AN26" s="1240" t="str">
        <f>IF(AM26&gt;0,AL26,"")</f>
        <v/>
      </c>
      <c r="AO26" s="1241">
        <f t="shared" si="29"/>
        <v>0</v>
      </c>
      <c r="AP26" s="1242">
        <f t="shared" si="20"/>
        <v>0</v>
      </c>
      <c r="AQ26" s="1243" cm="1">
        <f t="array" ref="AQ26">IF(AF26&lt;&gt;1,0,IF(OR(AO26="",N(AO26)&lt;=0.000000001),"",IF(OR(AI26="",N(AI26)&lt;=0.000000001),0,IF(ISNUMBER(AO26),IFERROR(_xlfn.LET(_xlpm.r,_xlfn.XLOOKUP(U26,$BD$15:$BD$62,ROW($BD$15:$BD$62),_xlfn.XLOOKUP(U26,$BE$15:$BE$62,ROW($BE$15:$BE$62),_xlfn.XLOOKUP(U26,$BF$15:$BF$62,ROW($BF$15:$BF$62),""))),_xlpm.p,_xlpm.r-MIN(ROW($BD$15:$BD$62))+1,_xlpm.f,INDEX($BG$15:$BG$62,_xlpm.p),_xlpm.u,INDEX($BH$15:$BH$62,_xlpm.p),_xlpm.s,INDEX($BJ$15:$BJ$62,_xlpm.p),_xlpm.q,N(AO26)/_xlpm.f,IF(_xlpm.q&gt;=_xlpm.s,ROUND(_xlpm.q,1)&amp;" "&amp;U26&amp;" = "&amp;ROUND(_xlpm.q*_xlpm.f,1)&amp;" "&amp;_xlpm.u,ROUND(_xlpm.q,1)&amp;" "&amp;U26)),""),""))))</f>
        <v>0</v>
      </c>
      <c r="AR26" s="1259"/>
      <c r="AS26" s="1241">
        <f t="shared" si="21"/>
        <v>0</v>
      </c>
      <c r="AT26" s="1242" t="str">
        <f t="shared" si="30"/>
        <v/>
      </c>
      <c r="AU26" s="1245">
        <f t="shared" si="33"/>
        <v>0</v>
      </c>
      <c r="AV26" s="1246" t="str">
        <f t="shared" si="31"/>
        <v/>
      </c>
      <c r="AW26" s="1247">
        <v>1</v>
      </c>
      <c r="AX26" s="1248">
        <f t="shared" si="22"/>
        <v>0</v>
      </c>
      <c r="AY26" s="1249" t="str">
        <f t="shared" si="23"/>
        <v/>
      </c>
      <c r="AZ26" s="276" t="s">
        <v>22</v>
      </c>
      <c r="BA26" s="1221">
        <f t="shared" si="24"/>
        <v>0</v>
      </c>
      <c r="BB26" s="1222">
        <f t="shared" si="32"/>
        <v>0</v>
      </c>
      <c r="BC26" s="1020"/>
      <c r="BD26" s="1034" t="s">
        <v>152</v>
      </c>
      <c r="BE26" s="1034" t="s">
        <v>152</v>
      </c>
      <c r="BF26" s="1034" t="s">
        <v>152</v>
      </c>
      <c r="BG26" s="1213">
        <v>1E-3</v>
      </c>
      <c r="BH26" s="1263" t="s">
        <v>1888</v>
      </c>
      <c r="BI26" s="1263" t="s">
        <v>1889</v>
      </c>
      <c r="BJ26" s="1202">
        <f t="shared" ref="BJ26:BJ62" si="34">ROUND(1/BG26,0)</f>
        <v>1000</v>
      </c>
      <c r="BK26" s="1264">
        <v>1</v>
      </c>
      <c r="BL26" s="1020"/>
      <c r="BN26" s="1020"/>
      <c r="BO26" s="1020"/>
      <c r="BP26" s="1020"/>
      <c r="BQ26" s="1020"/>
      <c r="BR26" s="1153" t="str">
        <f t="shared" si="11"/>
        <v>►</v>
      </c>
      <c r="BS26" s="1029"/>
      <c r="BT26" s="1029"/>
      <c r="BU26" s="1029"/>
      <c r="BV26" s="1029"/>
      <c r="BW26" s="1029"/>
      <c r="BX26" s="1150"/>
      <c r="BY26" s="1932" t="s">
        <v>1896</v>
      </c>
      <c r="BZ26" s="1933"/>
      <c r="CA26" s="1933"/>
      <c r="CB26" s="1933"/>
      <c r="CC26" s="1933"/>
      <c r="CD26" s="1933"/>
      <c r="CE26" s="1934"/>
      <c r="CG26" s="1932" t="s">
        <v>1897</v>
      </c>
      <c r="CH26" s="1933"/>
      <c r="CI26" s="1933"/>
      <c r="CJ26" s="1933"/>
      <c r="CK26" s="1933"/>
      <c r="CL26" s="1933"/>
      <c r="CM26" s="1934"/>
      <c r="CO26" s="1932" t="s">
        <v>1898</v>
      </c>
      <c r="CP26" s="1933"/>
      <c r="CQ26" s="1933"/>
      <c r="CR26" s="1933"/>
      <c r="CS26" s="1933"/>
      <c r="CT26" s="1933"/>
      <c r="CU26" s="1934"/>
      <c r="CW26" s="3">
        <v>1</v>
      </c>
    </row>
    <row r="27" spans="1:101" s="877" customFormat="1" ht="21" customHeight="1">
      <c r="A27" s="1129" t="s">
        <v>22</v>
      </c>
      <c r="B27" s="1145" t="str">
        <f t="shared" si="10"/>
        <v>A</v>
      </c>
      <c r="C27" s="1190" cm="1">
        <f t="array" ref="C27">SUMPRODUCT(LEN(D27:J27))</f>
        <v>0</v>
      </c>
      <c r="D27" s="207"/>
      <c r="E27" s="212"/>
      <c r="F27" s="212"/>
      <c r="G27" s="212"/>
      <c r="H27" s="212"/>
      <c r="I27" s="212"/>
      <c r="J27" s="213"/>
      <c r="K27" s="528" t="s">
        <v>22</v>
      </c>
      <c r="L27" s="120" t="s">
        <v>11</v>
      </c>
      <c r="M27" s="34" t="str">
        <f>M18</f>
        <v>N NOM DE VOTRE RECETTE | collez la--FAMILLE| Auteur &gt; VOUS</v>
      </c>
      <c r="N27" s="35">
        <f>N18</f>
        <v>0.6</v>
      </c>
      <c r="O27" s="34" t="str">
        <f>O18</f>
        <v>Kg</v>
      </c>
      <c r="P27" s="36" t="str">
        <f>P18</f>
        <v>Recette mère ► Ballotine de pintade</v>
      </c>
      <c r="Q27" s="154" t="s">
        <v>140</v>
      </c>
      <c r="R27" s="155"/>
      <c r="S27" s="155"/>
      <c r="T27" s="155"/>
      <c r="U27" s="155"/>
      <c r="V27" s="1112"/>
      <c r="W27" s="1113"/>
      <c r="X27" s="156"/>
      <c r="Y27" s="156"/>
      <c r="Z27" s="157">
        <f>SUM(Z22:Z26)</f>
        <v>0.60000000000000009</v>
      </c>
      <c r="AA27" s="158"/>
      <c r="AB27" s="158" t="str">
        <f>"Total " &amp; AB19&amp;" &gt;"</f>
        <v>Total Col.17 &gt;</v>
      </c>
      <c r="AC27" s="1114">
        <f>SUM(AB22:AB26)</f>
        <v>30</v>
      </c>
      <c r="AD27" s="1230" t="str">
        <f t="shared" si="16"/>
        <v>►</v>
      </c>
      <c r="AE27" s="1231" t="str">
        <f t="shared" si="17"/>
        <v/>
      </c>
      <c r="AF27" s="1232">
        <f t="shared" si="18"/>
        <v>0</v>
      </c>
      <c r="AG27" s="1252">
        <f t="shared" si="25"/>
        <v>0</v>
      </c>
      <c r="AH27" s="1234">
        <f t="shared" si="26"/>
        <v>0</v>
      </c>
      <c r="AI27" s="1235">
        <f t="shared" si="27"/>
        <v>0</v>
      </c>
      <c r="AJ27" s="1236">
        <f>_xlfn.LET(_xlpm.EPS,0.000000001,_xlpm.hasQ,AND(ISNUMBER(Q27),ABS(Q27)&gt;_xlpm.EPS),_xlpm.hasX,AND(ISNUMBER(Z27),ABS(Z27)&gt;_xlpm.EPS),_xlpm.hasZ,AND(ISNUMBER(AB27),ABS(AB27)&gt;_xlpm.EPS),IF(AI27=0,0,IF(OR(_xlpm.hasQ,_xlpm.hasX,_xlpm.hasZ),O27,"")))</f>
        <v>0</v>
      </c>
      <c r="AK27" s="1253">
        <f t="shared" si="19"/>
        <v>0</v>
      </c>
      <c r="AL27" s="1254">
        <f t="shared" si="28"/>
        <v>0</v>
      </c>
      <c r="AM27" s="1239"/>
      <c r="AN27" s="1255" t="str">
        <f t="shared" ref="AN27:AN90" si="35">IF(AM27&gt;0,AL27,"")</f>
        <v/>
      </c>
      <c r="AO27" s="1256">
        <f t="shared" si="29"/>
        <v>0</v>
      </c>
      <c r="AP27" s="1257">
        <f t="shared" si="20"/>
        <v>0</v>
      </c>
      <c r="AQ27" s="1258" cm="1">
        <f t="array" ref="AQ27">IF(AF27&lt;&gt;1,0,IF(OR(AO27="",N(AO27)&lt;=0.000000001),"",IF(OR(AI27="",N(AI27)&lt;=0.000000001),0,IF(ISNUMBER(AO27),IFERROR(_xlfn.LET(_xlpm.r,_xlfn.XLOOKUP(U27,$BD$15:$BD$62,ROW($BD$15:$BD$62),_xlfn.XLOOKUP(U27,$BE$15:$BE$62,ROW($BE$15:$BE$62),_xlfn.XLOOKUP(U27,$BF$15:$BF$62,ROW($BF$15:$BF$62),""))),_xlpm.p,_xlpm.r-MIN(ROW($BD$15:$BD$62))+1,_xlpm.f,INDEX($BG$15:$BG$62,_xlpm.p),_xlpm.u,INDEX($BH$15:$BH$62,_xlpm.p),_xlpm.s,INDEX($BJ$15:$BJ$62,_xlpm.p),_xlpm.q,N(AO27)/_xlpm.f,IF(_xlpm.q&gt;=_xlpm.s,ROUND(_xlpm.q,1)&amp;" "&amp;U27&amp;" = "&amp;ROUND(_xlpm.q*_xlpm.f,1)&amp;" "&amp;_xlpm.u,ROUND(_xlpm.q,1)&amp;" "&amp;U27)),""),""))))</f>
        <v>0</v>
      </c>
      <c r="AR27" s="1259"/>
      <c r="AS27" s="1256">
        <f t="shared" si="21"/>
        <v>0</v>
      </c>
      <c r="AT27" s="1257" t="str">
        <f t="shared" si="30"/>
        <v/>
      </c>
      <c r="AU27" s="1260">
        <f t="shared" si="33"/>
        <v>0</v>
      </c>
      <c r="AV27" s="1261" t="str">
        <f t="shared" si="31"/>
        <v/>
      </c>
      <c r="AW27" s="1247">
        <v>1</v>
      </c>
      <c r="AX27" s="1262">
        <f t="shared" si="22"/>
        <v>0</v>
      </c>
      <c r="AY27" s="1249" t="str">
        <f t="shared" si="23"/>
        <v/>
      </c>
      <c r="AZ27" s="276" t="s">
        <v>22</v>
      </c>
      <c r="BA27" s="1221">
        <f t="shared" si="24"/>
        <v>0</v>
      </c>
      <c r="BB27" s="1222">
        <f t="shared" si="32"/>
        <v>0</v>
      </c>
      <c r="BC27" s="1020"/>
      <c r="BD27" s="126" t="s">
        <v>373</v>
      </c>
      <c r="BE27" s="126" t="s">
        <v>1426</v>
      </c>
      <c r="BF27" s="126" t="s">
        <v>1427</v>
      </c>
      <c r="BG27" s="1213">
        <f t="shared" ref="BG27:BG62" si="36">BK27 / 1000</f>
        <v>0.25</v>
      </c>
      <c r="BH27" s="1263" t="s">
        <v>1888</v>
      </c>
      <c r="BI27" s="1263" t="s">
        <v>1889</v>
      </c>
      <c r="BJ27" s="1202">
        <f t="shared" si="34"/>
        <v>4</v>
      </c>
      <c r="BK27" s="1264">
        <v>250</v>
      </c>
      <c r="BL27" s="1020"/>
      <c r="BN27" s="1020"/>
      <c r="BO27" s="1020"/>
      <c r="BP27" s="1020"/>
      <c r="BQ27" s="1020"/>
      <c r="BR27" s="1153" t="str">
        <f t="shared" si="11"/>
        <v>►</v>
      </c>
      <c r="BS27" s="1029"/>
      <c r="BT27" s="1029"/>
      <c r="BU27" s="1029"/>
      <c r="BV27" s="1029"/>
      <c r="BW27" s="1029"/>
      <c r="BX27" s="1150"/>
      <c r="BY27" s="1932"/>
      <c r="BZ27" s="1933"/>
      <c r="CA27" s="1933"/>
      <c r="CB27" s="1933"/>
      <c r="CC27" s="1933"/>
      <c r="CD27" s="1933"/>
      <c r="CE27" s="1934"/>
      <c r="CG27" s="1932"/>
      <c r="CH27" s="1933"/>
      <c r="CI27" s="1933"/>
      <c r="CJ27" s="1933"/>
      <c r="CK27" s="1933"/>
      <c r="CL27" s="1933"/>
      <c r="CM27" s="1934"/>
      <c r="CO27" s="1932"/>
      <c r="CP27" s="1933"/>
      <c r="CQ27" s="1933"/>
      <c r="CR27" s="1933"/>
      <c r="CS27" s="1933"/>
      <c r="CT27" s="1933"/>
      <c r="CU27" s="1934"/>
      <c r="CW27" s="3">
        <v>1</v>
      </c>
    </row>
    <row r="28" spans="1:101" s="877" customFormat="1" ht="21" customHeight="1">
      <c r="A28" s="1129" t="s">
        <v>22</v>
      </c>
      <c r="B28" s="1145" t="str">
        <f t="shared" si="10"/>
        <v>►</v>
      </c>
      <c r="C28" s="1190" cm="1">
        <f t="array" ref="C28">SUMPRODUCT(LEN(D28:J28))</f>
        <v>0</v>
      </c>
      <c r="D28" s="207"/>
      <c r="E28" s="212"/>
      <c r="F28" s="212"/>
      <c r="G28" s="212"/>
      <c r="H28" s="212"/>
      <c r="I28" s="212"/>
      <c r="J28" s="213"/>
      <c r="K28" s="528" t="s">
        <v>22</v>
      </c>
      <c r="L28" s="120" t="s">
        <v>16</v>
      </c>
      <c r="M28" s="34" t="str">
        <f>M18</f>
        <v>N NOM DE VOTRE RECETTE | collez la--FAMILLE| Auteur &gt; VOUS</v>
      </c>
      <c r="N28" s="35">
        <f>N18</f>
        <v>0.6</v>
      </c>
      <c r="O28" s="34" t="str">
        <f>O18</f>
        <v>Kg</v>
      </c>
      <c r="P28" s="36" t="str">
        <f>P18</f>
        <v>Recette mère ► Ballotine de pintade</v>
      </c>
      <c r="Q28" s="165" t="s">
        <v>147</v>
      </c>
      <c r="R28" s="121" t="s">
        <v>102</v>
      </c>
      <c r="S28" s="166" t="s">
        <v>148</v>
      </c>
      <c r="T28" s="167" t="s">
        <v>149</v>
      </c>
      <c r="U28" s="135" t="s">
        <v>150</v>
      </c>
      <c r="V28" s="135" t="s">
        <v>111</v>
      </c>
      <c r="W28" s="109" t="s">
        <v>0</v>
      </c>
      <c r="X28" s="109" t="s">
        <v>99</v>
      </c>
      <c r="Y28" s="109" t="s">
        <v>151</v>
      </c>
      <c r="Z28" s="109" t="s">
        <v>152</v>
      </c>
      <c r="AA28" s="126" t="s">
        <v>106</v>
      </c>
      <c r="AB28" s="126" t="s">
        <v>153</v>
      </c>
      <c r="AC28" s="168" t="s">
        <v>154</v>
      </c>
      <c r="AD28" s="1230" t="str">
        <f t="shared" si="16"/>
        <v>►</v>
      </c>
      <c r="AE28" s="1231" t="str">
        <f t="shared" si="17"/>
        <v/>
      </c>
      <c r="AF28" s="1232">
        <f t="shared" si="18"/>
        <v>0</v>
      </c>
      <c r="AG28" s="1252">
        <f t="shared" si="25"/>
        <v>0</v>
      </c>
      <c r="AH28" s="1234">
        <f t="shared" si="26"/>
        <v>0</v>
      </c>
      <c r="AI28" s="1235">
        <f t="shared" si="27"/>
        <v>0</v>
      </c>
      <c r="AJ28" s="1236">
        <f>_xlfn.LET(_xlpm.EPS,0.000000001,_xlpm.hasQ,AND(ISNUMBER(Q28),ABS(Q28)&gt;_xlpm.EPS),_xlpm.hasX,AND(ISNUMBER(Z28),ABS(Z28)&gt;_xlpm.EPS),_xlpm.hasZ,AND(ISNUMBER(AB28),ABS(AB28)&gt;_xlpm.EPS),IF(AI28=0,0,IF(OR(_xlpm.hasQ,_xlpm.hasX,_xlpm.hasZ),O28,"")))</f>
        <v>0</v>
      </c>
      <c r="AK28" s="1237">
        <f t="shared" si="19"/>
        <v>0</v>
      </c>
      <c r="AL28" s="1238">
        <f t="shared" si="28"/>
        <v>0</v>
      </c>
      <c r="AM28" s="1239"/>
      <c r="AN28" s="1240" t="str">
        <f t="shared" si="35"/>
        <v/>
      </c>
      <c r="AO28" s="1241">
        <f t="shared" si="29"/>
        <v>0</v>
      </c>
      <c r="AP28" s="1242">
        <f t="shared" si="20"/>
        <v>0</v>
      </c>
      <c r="AQ28" s="1243" cm="1">
        <f t="array" ref="AQ28">IF(AF28&lt;&gt;1,0,IF(OR(AO28="",N(AO28)&lt;=0.000000001),"",IF(OR(AI28="",N(AI28)&lt;=0.000000001),0,IF(ISNUMBER(AO28),IFERROR(_xlfn.LET(_xlpm.r,_xlfn.XLOOKUP(U28,$BD$15:$BD$62,ROW($BD$15:$BD$62),_xlfn.XLOOKUP(U28,$BE$15:$BE$62,ROW($BE$15:$BE$62),_xlfn.XLOOKUP(U28,$BF$15:$BF$62,ROW($BF$15:$BF$62),""))),_xlpm.p,_xlpm.r-MIN(ROW($BD$15:$BD$62))+1,_xlpm.f,INDEX($BG$15:$BG$62,_xlpm.p),_xlpm.u,INDEX($BH$15:$BH$62,_xlpm.p),_xlpm.s,INDEX($BJ$15:$BJ$62,_xlpm.p),_xlpm.q,N(AO28)/_xlpm.f,IF(_xlpm.q&gt;=_xlpm.s,ROUND(_xlpm.q,1)&amp;" "&amp;U28&amp;" = "&amp;ROUND(_xlpm.q*_xlpm.f,1)&amp;" "&amp;_xlpm.u,ROUND(_xlpm.q,1)&amp;" "&amp;U28)),""),""))))</f>
        <v>0</v>
      </c>
      <c r="AR28" s="1259"/>
      <c r="AS28" s="1241">
        <f t="shared" si="21"/>
        <v>0</v>
      </c>
      <c r="AT28" s="1242" t="str">
        <f t="shared" si="30"/>
        <v/>
      </c>
      <c r="AU28" s="1245">
        <f t="shared" si="33"/>
        <v>0</v>
      </c>
      <c r="AV28" s="1246" t="str">
        <f t="shared" si="31"/>
        <v/>
      </c>
      <c r="AW28" s="1247">
        <v>1</v>
      </c>
      <c r="AX28" s="1248">
        <f t="shared" si="22"/>
        <v>0</v>
      </c>
      <c r="AY28" s="1249" t="str">
        <f t="shared" si="23"/>
        <v/>
      </c>
      <c r="AZ28" s="276" t="s">
        <v>22</v>
      </c>
      <c r="BA28" s="1221">
        <f t="shared" si="24"/>
        <v>0</v>
      </c>
      <c r="BB28" s="1222">
        <f t="shared" si="32"/>
        <v>0</v>
      </c>
      <c r="BC28" s="1020"/>
      <c r="BD28" s="126" t="s">
        <v>106</v>
      </c>
      <c r="BE28" s="126" t="s">
        <v>1402</v>
      </c>
      <c r="BF28" s="126" t="s">
        <v>1383</v>
      </c>
      <c r="BG28" s="1213">
        <f t="shared" si="36"/>
        <v>0.5</v>
      </c>
      <c r="BH28" s="1263" t="s">
        <v>1888</v>
      </c>
      <c r="BI28" s="1263" t="s">
        <v>1889</v>
      </c>
      <c r="BJ28" s="1202">
        <f t="shared" si="34"/>
        <v>2</v>
      </c>
      <c r="BK28" s="1264">
        <v>500</v>
      </c>
      <c r="BL28" s="1020"/>
      <c r="BM28" s="1020"/>
      <c r="BN28" s="1020"/>
      <c r="BO28" s="1020"/>
      <c r="BP28" s="1020"/>
      <c r="BQ28" s="1020"/>
      <c r="BR28" s="1153" t="str">
        <f t="shared" si="11"/>
        <v>►</v>
      </c>
      <c r="BS28" s="1206"/>
      <c r="BT28" s="1025"/>
      <c r="BU28" s="1025"/>
      <c r="BV28" s="1026"/>
      <c r="BW28" s="1026"/>
      <c r="BX28" s="1150"/>
      <c r="BY28" s="1932"/>
      <c r="BZ28" s="1933"/>
      <c r="CA28" s="1933"/>
      <c r="CB28" s="1933"/>
      <c r="CC28" s="1933"/>
      <c r="CD28" s="1933"/>
      <c r="CE28" s="1934"/>
      <c r="CG28" s="1932"/>
      <c r="CH28" s="1933"/>
      <c r="CI28" s="1933"/>
      <c r="CJ28" s="1933"/>
      <c r="CK28" s="1933"/>
      <c r="CL28" s="1933"/>
      <c r="CM28" s="1934"/>
      <c r="CO28" s="1932"/>
      <c r="CP28" s="1933"/>
      <c r="CQ28" s="1933"/>
      <c r="CR28" s="1933"/>
      <c r="CS28" s="1933"/>
      <c r="CT28" s="1933"/>
      <c r="CU28" s="1934"/>
      <c r="CW28" s="3">
        <v>1</v>
      </c>
    </row>
    <row r="29" spans="1:101" s="877" customFormat="1" ht="21" customHeight="1">
      <c r="A29" s="1129" t="s">
        <v>22</v>
      </c>
      <c r="B29" s="1145" t="str">
        <f t="shared" si="10"/>
        <v>►</v>
      </c>
      <c r="C29" s="1190" cm="1">
        <f t="array" ref="C29">SUMPRODUCT(LEN(D29:J29))</f>
        <v>0</v>
      </c>
      <c r="D29" s="207"/>
      <c r="E29" s="212"/>
      <c r="F29" s="212"/>
      <c r="G29" s="212"/>
      <c r="H29" s="212"/>
      <c r="I29" s="212"/>
      <c r="J29" s="213"/>
      <c r="K29" s="528" t="s">
        <v>22</v>
      </c>
      <c r="L29" s="120" t="s">
        <v>16</v>
      </c>
      <c r="M29" s="34" t="str">
        <f>M18</f>
        <v>N NOM DE VOTRE RECETTE | collez la--FAMILLE| Auteur &gt; VOUS</v>
      </c>
      <c r="N29" s="35">
        <f>N18</f>
        <v>0.6</v>
      </c>
      <c r="O29" s="34" t="str">
        <f>O18</f>
        <v>Kg</v>
      </c>
      <c r="P29" s="36" t="str">
        <f>P18</f>
        <v>Recette mère ► Ballotine de pintade</v>
      </c>
      <c r="Q29" s="1093">
        <v>1</v>
      </c>
      <c r="R29" s="1094">
        <v>1E-3</v>
      </c>
      <c r="S29" s="1095">
        <v>0</v>
      </c>
      <c r="T29" s="1094">
        <v>0.25</v>
      </c>
      <c r="U29" s="1094">
        <v>0.33332999999999996</v>
      </c>
      <c r="V29" s="1094">
        <v>0.5</v>
      </c>
      <c r="W29" s="1096">
        <v>1</v>
      </c>
      <c r="X29" s="1096">
        <v>0.1</v>
      </c>
      <c r="Y29" s="1096">
        <v>0.01</v>
      </c>
      <c r="Z29" s="1096">
        <v>1E-3</v>
      </c>
      <c r="AA29" s="1096">
        <v>0.5</v>
      </c>
      <c r="AB29" s="1096">
        <v>0.33300000000000002</v>
      </c>
      <c r="AC29" s="1097">
        <v>0.2</v>
      </c>
      <c r="AD29" s="1230" t="str">
        <f t="shared" si="16"/>
        <v>►</v>
      </c>
      <c r="AE29" s="1231" t="str">
        <f>IF(TRIM(Q29)="Adresse PC","▼ recette suivante",IF(AI29&gt;0,M29,""))</f>
        <v/>
      </c>
      <c r="AF29" s="1232">
        <f t="shared" si="18"/>
        <v>0</v>
      </c>
      <c r="AG29" s="1252">
        <f t="shared" si="25"/>
        <v>0</v>
      </c>
      <c r="AH29" s="1234">
        <f t="shared" si="26"/>
        <v>0</v>
      </c>
      <c r="AI29" s="1235">
        <f t="shared" si="27"/>
        <v>0</v>
      </c>
      <c r="AJ29" s="1236">
        <f>_xlfn.LET(_xlpm.EPS,0.000000001,_xlpm.hasQ,AND(ISNUMBER(Q29),ABS(Q29)&gt;_xlpm.EPS),_xlpm.hasX,AND(ISNUMBER(Z29),ABS(Z29)&gt;_xlpm.EPS),_xlpm.hasZ,AND(ISNUMBER(AB29),ABS(AB29)&gt;_xlpm.EPS),IF(AI29=0,0,IF(OR(_xlpm.hasQ,_xlpm.hasX,_xlpm.hasZ),O29,"")))</f>
        <v>0</v>
      </c>
      <c r="AK29" s="1253">
        <f t="shared" si="19"/>
        <v>0</v>
      </c>
      <c r="AL29" s="1254">
        <f t="shared" si="28"/>
        <v>0</v>
      </c>
      <c r="AM29" s="1239"/>
      <c r="AN29" s="1255" t="str">
        <f t="shared" si="35"/>
        <v/>
      </c>
      <c r="AO29" s="1256">
        <f t="shared" si="29"/>
        <v>0</v>
      </c>
      <c r="AP29" s="1257">
        <f t="shared" si="20"/>
        <v>0</v>
      </c>
      <c r="AQ29" s="1258" cm="1">
        <f t="array" ref="AQ29">IF(AF29&lt;&gt;1,0,IF(OR(AO29="",N(AO29)&lt;=0.000000001),"",IF(OR(AI29="",N(AI29)&lt;=0.000000001),0,IF(ISNUMBER(AO29),IFERROR(_xlfn.LET(_xlpm.r,_xlfn.XLOOKUP(U29,$BD$15:$BD$62,ROW($BD$15:$BD$62),_xlfn.XLOOKUP(U29,$BE$15:$BE$62,ROW($BE$15:$BE$62),_xlfn.XLOOKUP(U29,$BF$15:$BF$62,ROW($BF$15:$BF$62),""))),_xlpm.p,_xlpm.r-MIN(ROW($BD$15:$BD$62))+1,_xlpm.f,INDEX($BG$15:$BG$62,_xlpm.p),_xlpm.u,INDEX($BH$15:$BH$62,_xlpm.p),_xlpm.s,INDEX($BJ$15:$BJ$62,_xlpm.p),_xlpm.q,N(AO29)/_xlpm.f,IF(_xlpm.q&gt;=_xlpm.s,ROUND(_xlpm.q,1)&amp;" "&amp;U29&amp;" = "&amp;ROUND(_xlpm.q*_xlpm.f,1)&amp;" "&amp;_xlpm.u,ROUND(_xlpm.q,1)&amp;" "&amp;U29)),""),""))))</f>
        <v>0</v>
      </c>
      <c r="AR29" s="1259"/>
      <c r="AS29" s="1256">
        <f t="shared" si="21"/>
        <v>0</v>
      </c>
      <c r="AT29" s="1257" t="str">
        <f t="shared" si="30"/>
        <v/>
      </c>
      <c r="AU29" s="1260">
        <f t="shared" si="33"/>
        <v>0</v>
      </c>
      <c r="AV29" s="1261" t="str">
        <f t="shared" si="31"/>
        <v/>
      </c>
      <c r="AW29" s="1247">
        <v>1</v>
      </c>
      <c r="AX29" s="1262">
        <f t="shared" si="22"/>
        <v>0</v>
      </c>
      <c r="AY29" s="1249" t="str">
        <f t="shared" si="23"/>
        <v/>
      </c>
      <c r="AZ29" s="276" t="s">
        <v>22</v>
      </c>
      <c r="BA29" s="1221">
        <f t="shared" si="24"/>
        <v>0</v>
      </c>
      <c r="BB29" s="1222">
        <f t="shared" si="32"/>
        <v>0</v>
      </c>
      <c r="BC29" s="1020"/>
      <c r="BD29" s="126" t="s">
        <v>169</v>
      </c>
      <c r="BE29" s="126" t="s">
        <v>1413</v>
      </c>
      <c r="BF29" s="126" t="s">
        <v>1396</v>
      </c>
      <c r="BG29" s="1213">
        <f t="shared" si="36"/>
        <v>0.1</v>
      </c>
      <c r="BH29" s="1263" t="s">
        <v>1888</v>
      </c>
      <c r="BI29" s="1263" t="s">
        <v>1889</v>
      </c>
      <c r="BJ29" s="1202">
        <f t="shared" si="34"/>
        <v>10</v>
      </c>
      <c r="BK29" s="1264">
        <v>100</v>
      </c>
      <c r="BL29" s="1020"/>
      <c r="BM29" s="1020"/>
      <c r="BN29" s="1020"/>
      <c r="BO29" s="1020"/>
      <c r="BP29" s="1020"/>
      <c r="BQ29" s="1020"/>
      <c r="BR29" s="1153" t="str">
        <f t="shared" si="11"/>
        <v>►</v>
      </c>
      <c r="BS29" s="1206" t="s">
        <v>1899</v>
      </c>
      <c r="BT29" s="1025"/>
      <c r="BU29" s="1025"/>
      <c r="BV29" s="1026"/>
      <c r="BW29" s="1026"/>
      <c r="BX29" s="1150"/>
      <c r="BY29" s="1207"/>
      <c r="BZ29" s="1266" t="s">
        <v>1900</v>
      </c>
      <c r="CA29" s="1199"/>
      <c r="CB29" s="1199"/>
      <c r="CC29" s="1199"/>
      <c r="CD29" s="1199"/>
      <c r="CE29" s="1200"/>
      <c r="CG29" s="1207"/>
      <c r="CH29" s="1266" t="s">
        <v>1901</v>
      </c>
      <c r="CI29" s="1199"/>
      <c r="CJ29" s="1199"/>
      <c r="CK29" s="1199"/>
      <c r="CL29" s="1199"/>
      <c r="CM29" s="1200"/>
      <c r="CO29" s="1207"/>
      <c r="CP29" s="1266" t="s">
        <v>1902</v>
      </c>
      <c r="CQ29" s="1199"/>
      <c r="CR29" s="1199"/>
      <c r="CS29" s="1199"/>
      <c r="CT29" s="1199"/>
      <c r="CU29" s="1200"/>
      <c r="CW29" s="3">
        <v>1</v>
      </c>
    </row>
    <row r="30" spans="1:101" s="877" customFormat="1" ht="21" customHeight="1">
      <c r="A30" s="1129" t="s">
        <v>22</v>
      </c>
      <c r="B30" s="1145" t="str">
        <f t="shared" si="10"/>
        <v>►</v>
      </c>
      <c r="C30" s="1190" cm="1">
        <f t="array" ref="C30">SUMPRODUCT(LEN(D30:J30))</f>
        <v>0</v>
      </c>
      <c r="D30" s="207"/>
      <c r="E30" s="212"/>
      <c r="F30" s="212"/>
      <c r="G30" s="212"/>
      <c r="H30" s="212"/>
      <c r="I30" s="212"/>
      <c r="J30" s="213"/>
      <c r="K30" s="528" t="s">
        <v>22</v>
      </c>
      <c r="L30" s="120" t="s">
        <v>16</v>
      </c>
      <c r="M30" s="34" t="str">
        <f>M18</f>
        <v>N NOM DE VOTRE RECETTE | collez la--FAMILLE| Auteur &gt; VOUS</v>
      </c>
      <c r="N30" s="35">
        <f>N18</f>
        <v>0.6</v>
      </c>
      <c r="O30" s="34" t="str">
        <f>O18</f>
        <v>Kg</v>
      </c>
      <c r="P30" s="36" t="str">
        <f>P18</f>
        <v>Recette mère ► Ballotine de pintade</v>
      </c>
      <c r="Q30" s="138" t="s">
        <v>162</v>
      </c>
      <c r="R30" s="138" t="s">
        <v>163</v>
      </c>
      <c r="S30" s="166" t="s">
        <v>148</v>
      </c>
      <c r="T30" s="138" t="s">
        <v>116</v>
      </c>
      <c r="U30" s="138" t="s">
        <v>164</v>
      </c>
      <c r="V30" s="138" t="s">
        <v>165</v>
      </c>
      <c r="W30" s="143" t="s">
        <v>121</v>
      </c>
      <c r="X30" s="178" t="s">
        <v>166</v>
      </c>
      <c r="Y30" s="178" t="s">
        <v>167</v>
      </c>
      <c r="Z30" s="126" t="s">
        <v>168</v>
      </c>
      <c r="AA30" s="126" t="s">
        <v>169</v>
      </c>
      <c r="AB30" s="126" t="s">
        <v>107</v>
      </c>
      <c r="AC30" s="179" t="s">
        <v>170</v>
      </c>
      <c r="AD30" s="1230" t="str">
        <f t="shared" si="16"/>
        <v>►</v>
      </c>
      <c r="AE30" s="1231" t="str">
        <f t="shared" ref="AE30:AE58" si="37">IF(TRIM(Q30)="Adresse PC","▼ recette suivante",IF(AI30&gt;0,M30,""))</f>
        <v/>
      </c>
      <c r="AF30" s="1232">
        <f t="shared" si="18"/>
        <v>0</v>
      </c>
      <c r="AG30" s="1252">
        <f t="shared" si="25"/>
        <v>0</v>
      </c>
      <c r="AH30" s="1234">
        <f t="shared" si="26"/>
        <v>0</v>
      </c>
      <c r="AI30" s="1235">
        <f t="shared" si="27"/>
        <v>0</v>
      </c>
      <c r="AJ30" s="1236">
        <f>_xlfn.LET(_xlpm.EPS,0.000000001,_xlpm.hasQ,AND(ISNUMBER(Q30),ABS(Q30)&gt;_xlpm.EPS),_xlpm.hasX,AND(ISNUMBER(Z30),ABS(Z30)&gt;_xlpm.EPS),_xlpm.hasZ,AND(ISNUMBER(AB30),ABS(AB30)&gt;_xlpm.EPS),IF(AI30=0,0,IF(OR(_xlpm.hasQ,_xlpm.hasX,_xlpm.hasZ),O30,"")))</f>
        <v>0</v>
      </c>
      <c r="AK30" s="1237">
        <f t="shared" si="19"/>
        <v>0</v>
      </c>
      <c r="AL30" s="1238">
        <f t="shared" si="28"/>
        <v>0</v>
      </c>
      <c r="AM30" s="1268"/>
      <c r="AN30" s="1240" t="str">
        <f t="shared" si="35"/>
        <v/>
      </c>
      <c r="AO30" s="1241">
        <f t="shared" si="29"/>
        <v>0</v>
      </c>
      <c r="AP30" s="1242">
        <f t="shared" si="20"/>
        <v>0</v>
      </c>
      <c r="AQ30" s="1269" cm="1">
        <f t="array" ref="AQ30">IF(AF30&lt;&gt;1,0,IF(OR(AO30="",N(AO30)&lt;=0.000000001),"",IF(OR(AI30="",N(AI30)&lt;=0.000000001),0,IF(ISNUMBER(AO30),IFERROR(_xlfn.LET(_xlpm.r,_xlfn.XLOOKUP(U30,$BD$15:$BD$62,ROW($BD$15:$BD$62),_xlfn.XLOOKUP(U30,$BE$15:$BE$62,ROW($BE$15:$BE$62),_xlfn.XLOOKUP(U30,$BF$15:$BF$62,ROW($BF$15:$BF$62),""))),_xlpm.p,_xlpm.r-MIN(ROW($BD$15:$BD$62))+1,_xlpm.f,INDEX($BG$15:$BG$62,_xlpm.p),_xlpm.u,INDEX($BH$15:$BH$62,_xlpm.p),_xlpm.s,INDEX($BJ$15:$BJ$62,_xlpm.p),_xlpm.q,N(AO30)/_xlpm.f,IF(_xlpm.q&gt;=_xlpm.s,ROUND(_xlpm.q,1)&amp;" "&amp;U30&amp;" = "&amp;ROUND(_xlpm.q*_xlpm.f,1)&amp;" "&amp;_xlpm.u,ROUND(_xlpm.q,1)&amp;" "&amp;U30)),""),""))))</f>
        <v>0</v>
      </c>
      <c r="AR30" s="1259"/>
      <c r="AS30" s="1241">
        <f t="shared" si="21"/>
        <v>0</v>
      </c>
      <c r="AT30" s="1242" t="str">
        <f t="shared" si="30"/>
        <v/>
      </c>
      <c r="AU30" s="1245">
        <f t="shared" si="33"/>
        <v>0</v>
      </c>
      <c r="AV30" s="1246" t="str">
        <f t="shared" si="31"/>
        <v/>
      </c>
      <c r="AW30" s="1247"/>
      <c r="AX30" s="1248">
        <f t="shared" si="22"/>
        <v>0</v>
      </c>
      <c r="AY30" s="1249" t="str">
        <f t="shared" si="23"/>
        <v/>
      </c>
      <c r="AZ30" s="276" t="s">
        <v>22</v>
      </c>
      <c r="BA30" s="1221">
        <f t="shared" si="24"/>
        <v>0</v>
      </c>
      <c r="BB30" s="1222">
        <f t="shared" si="32"/>
        <v>0</v>
      </c>
      <c r="BC30" s="1020"/>
      <c r="BD30" s="126" t="s">
        <v>153</v>
      </c>
      <c r="BE30" s="126" t="s">
        <v>1403</v>
      </c>
      <c r="BF30" s="126" t="s">
        <v>1384</v>
      </c>
      <c r="BG30" s="1213">
        <f t="shared" si="36"/>
        <v>0.33300000000000002</v>
      </c>
      <c r="BH30" s="1263" t="s">
        <v>1888</v>
      </c>
      <c r="BI30" s="1263" t="s">
        <v>1889</v>
      </c>
      <c r="BJ30" s="1202">
        <f t="shared" si="34"/>
        <v>3</v>
      </c>
      <c r="BK30" s="1270">
        <v>333</v>
      </c>
      <c r="BL30" s="1020"/>
      <c r="BM30" s="1020"/>
      <c r="BN30" s="1020"/>
      <c r="BO30" s="1020"/>
      <c r="BP30" s="1020"/>
      <c r="BQ30" s="1020"/>
      <c r="BR30" s="1153" t="str">
        <f t="shared" si="11"/>
        <v>►</v>
      </c>
      <c r="BS30" s="1922" t="s">
        <v>1903</v>
      </c>
      <c r="BT30" s="1922"/>
      <c r="BU30" s="1922"/>
      <c r="BV30" s="1922"/>
      <c r="BW30" s="1922"/>
      <c r="BX30" s="1150"/>
      <c r="BY30" s="1207"/>
      <c r="BZ30" s="1266" t="s">
        <v>1904</v>
      </c>
      <c r="CA30" s="1199"/>
      <c r="CB30" s="1199"/>
      <c r="CC30" s="1199"/>
      <c r="CD30" s="1199"/>
      <c r="CE30" s="1200"/>
      <c r="CG30" s="1207"/>
      <c r="CH30" s="1266" t="s">
        <v>1905</v>
      </c>
      <c r="CI30" s="1199"/>
      <c r="CJ30" s="1199"/>
      <c r="CK30" s="1199"/>
      <c r="CL30" s="1199"/>
      <c r="CM30" s="1200"/>
      <c r="CO30" s="1207"/>
      <c r="CP30" s="1266" t="s">
        <v>1906</v>
      </c>
      <c r="CQ30" s="1199"/>
      <c r="CR30" s="1199"/>
      <c r="CS30" s="1199"/>
      <c r="CT30" s="1199"/>
      <c r="CU30" s="1200"/>
      <c r="CW30" s="3">
        <v>1</v>
      </c>
    </row>
    <row r="31" spans="1:101" s="877" customFormat="1" ht="21" customHeight="1">
      <c r="A31" s="1129" t="s">
        <v>22</v>
      </c>
      <c r="B31" s="1145" t="str">
        <f t="shared" si="10"/>
        <v>►</v>
      </c>
      <c r="C31" s="1190" cm="1">
        <f t="array" ref="C31">SUMPRODUCT(LEN(D31:J31))</f>
        <v>0</v>
      </c>
      <c r="D31" s="207"/>
      <c r="E31" s="212"/>
      <c r="F31" s="212"/>
      <c r="G31" s="212"/>
      <c r="H31" s="212"/>
      <c r="I31" s="212"/>
      <c r="J31" s="213"/>
      <c r="K31" s="528" t="s">
        <v>22</v>
      </c>
      <c r="L31" s="120" t="s">
        <v>16</v>
      </c>
      <c r="M31" s="34" t="str">
        <f>M18</f>
        <v>N NOM DE VOTRE RECETTE | collez la--FAMILLE| Auteur &gt; VOUS</v>
      </c>
      <c r="N31" s="35">
        <f>N18</f>
        <v>0.6</v>
      </c>
      <c r="O31" s="34" t="str">
        <f>O18</f>
        <v>Kg</v>
      </c>
      <c r="P31" s="36" t="str">
        <f>P18</f>
        <v>Recette mère ► Ballotine de pintade</v>
      </c>
      <c r="Q31" s="1093">
        <v>2.835E-2</v>
      </c>
      <c r="R31" s="1094">
        <v>0.13</v>
      </c>
      <c r="S31" s="1095">
        <v>0</v>
      </c>
      <c r="T31" s="1094">
        <v>0.2</v>
      </c>
      <c r="U31" s="1094">
        <v>0.23</v>
      </c>
      <c r="V31" s="1094">
        <v>0.22500000000000001</v>
      </c>
      <c r="W31" s="1096">
        <v>0.35</v>
      </c>
      <c r="X31" s="1096">
        <v>5.0000000000000001E-3</v>
      </c>
      <c r="Y31" s="1096">
        <v>5.0000000000000001E-3</v>
      </c>
      <c r="Z31" s="1096">
        <v>1.4999999999999999E-2</v>
      </c>
      <c r="AA31" s="1096">
        <v>0.1</v>
      </c>
      <c r="AB31" s="1096">
        <v>0.22500000000000001</v>
      </c>
      <c r="AC31" s="1097">
        <v>1E-3</v>
      </c>
      <c r="AD31" s="1230" t="str">
        <f t="shared" si="16"/>
        <v>►</v>
      </c>
      <c r="AE31" s="1231" t="str">
        <f t="shared" si="37"/>
        <v/>
      </c>
      <c r="AF31" s="1232">
        <f t="shared" si="18"/>
        <v>0</v>
      </c>
      <c r="AG31" s="1252">
        <f t="shared" si="25"/>
        <v>0</v>
      </c>
      <c r="AH31" s="1234">
        <f t="shared" si="26"/>
        <v>0</v>
      </c>
      <c r="AI31" s="1235">
        <f t="shared" si="27"/>
        <v>0</v>
      </c>
      <c r="AJ31" s="1236">
        <f>_xlfn.LET(_xlpm.EPS,0.000000001,_xlpm.q,N(Q31),_xlpm.x,N(Z31),_xlpm.z,N(AB31),IF(AI31=0,0,IF(SUM(ABS(_xlpm.q),ABS(_xlpm.x),ABS(_xlpm.z))&gt;_xlpm.EPS,O31,"")))</f>
        <v>0</v>
      </c>
      <c r="AK31" s="1253">
        <f t="shared" si="19"/>
        <v>0</v>
      </c>
      <c r="AL31" s="1254">
        <f t="shared" si="28"/>
        <v>0</v>
      </c>
      <c r="AM31" s="1268"/>
      <c r="AN31" s="1255" t="str">
        <f t="shared" si="35"/>
        <v/>
      </c>
      <c r="AO31" s="1256">
        <f t="shared" si="29"/>
        <v>0</v>
      </c>
      <c r="AP31" s="1257">
        <f t="shared" si="20"/>
        <v>0</v>
      </c>
      <c r="AQ31" s="1271" cm="1">
        <f t="array" ref="AQ31">IF(AF31&lt;&gt;1,0,IF(OR(AO31="",N(AO31)&lt;=0.000000001),"",IF(OR(AI31="",N(AI31)&lt;=0.000000001),0,IF(ISNUMBER(AO31),IFERROR(_xlfn.LET(_xlpm.r,_xlfn.XLOOKUP(U31,$BD$15:$BD$62,ROW($BD$15:$BD$62),_xlfn.XLOOKUP(U31,$BE$15:$BE$62,ROW($BE$15:$BE$62),_xlfn.XLOOKUP(U31,$BF$15:$BF$62,ROW($BF$15:$BF$62),""))),_xlpm.p,_xlpm.r-MIN(ROW($BD$15:$BD$62))+1,_xlpm.f,INDEX($BG$15:$BG$62,_xlpm.p),_xlpm.u,INDEX($BH$15:$BH$62,_xlpm.p),_xlpm.s,INDEX($BJ$15:$BJ$62,_xlpm.p),_xlpm.q,N(AO31)/_xlpm.f,IF(_xlpm.q&gt;=_xlpm.s,ROUND(_xlpm.q,1)&amp;" "&amp;U31&amp;" = "&amp;ROUND(_xlpm.q*_xlpm.f,1)&amp;" "&amp;_xlpm.u,ROUND(_xlpm.q,1)&amp;" "&amp;U31)),""),""))))</f>
        <v>0</v>
      </c>
      <c r="AR31" s="1259"/>
      <c r="AS31" s="1256">
        <f t="shared" si="21"/>
        <v>0</v>
      </c>
      <c r="AT31" s="1257" t="str">
        <f t="shared" si="30"/>
        <v/>
      </c>
      <c r="AU31" s="1260">
        <f t="shared" si="33"/>
        <v>0</v>
      </c>
      <c r="AV31" s="1261" t="str">
        <f t="shared" si="31"/>
        <v/>
      </c>
      <c r="AW31" s="1247"/>
      <c r="AX31" s="1262">
        <f t="shared" si="22"/>
        <v>0</v>
      </c>
      <c r="AY31" s="1249" t="str">
        <f t="shared" si="23"/>
        <v/>
      </c>
      <c r="AZ31" s="276" t="s">
        <v>22</v>
      </c>
      <c r="BA31" s="1221">
        <f t="shared" si="24"/>
        <v>0</v>
      </c>
      <c r="BB31" s="1222">
        <f t="shared" si="32"/>
        <v>0</v>
      </c>
      <c r="BC31" s="1020"/>
      <c r="BD31" s="126" t="s">
        <v>168</v>
      </c>
      <c r="BE31" s="126" t="s">
        <v>1412</v>
      </c>
      <c r="BF31" s="126" t="s">
        <v>1395</v>
      </c>
      <c r="BG31" s="1213">
        <f t="shared" si="36"/>
        <v>1.4999999999999999E-2</v>
      </c>
      <c r="BH31" s="1263" t="s">
        <v>1888</v>
      </c>
      <c r="BI31" s="1263" t="s">
        <v>1889</v>
      </c>
      <c r="BJ31" s="1202">
        <f t="shared" si="34"/>
        <v>67</v>
      </c>
      <c r="BK31" s="1264">
        <v>15</v>
      </c>
      <c r="BL31" s="1020"/>
      <c r="BM31" s="1020"/>
      <c r="BN31" s="1020"/>
      <c r="BO31" s="1020"/>
      <c r="BP31" s="1020"/>
      <c r="BQ31" s="1020"/>
      <c r="BR31" s="1153" t="str">
        <f t="shared" si="11"/>
        <v>►</v>
      </c>
      <c r="BS31" s="1922"/>
      <c r="BT31" s="1922"/>
      <c r="BU31" s="1922"/>
      <c r="BV31" s="1922"/>
      <c r="BW31" s="1922"/>
      <c r="BX31" s="1150"/>
      <c r="BY31" s="1207"/>
      <c r="BZ31" s="1266" t="s">
        <v>1907</v>
      </c>
      <c r="CA31" s="1199"/>
      <c r="CB31" s="1199"/>
      <c r="CC31" s="1199"/>
      <c r="CD31" s="1199"/>
      <c r="CE31" s="1200"/>
      <c r="CG31" s="1207"/>
      <c r="CH31" s="1266" t="s">
        <v>1908</v>
      </c>
      <c r="CI31" s="1199"/>
      <c r="CJ31" s="1199"/>
      <c r="CK31" s="1199"/>
      <c r="CL31" s="1199"/>
      <c r="CM31" s="1200"/>
      <c r="CO31" s="1207"/>
      <c r="CP31" s="1266" t="s">
        <v>1909</v>
      </c>
      <c r="CQ31" s="1199"/>
      <c r="CR31" s="1199"/>
      <c r="CS31" s="1199"/>
      <c r="CT31" s="1199"/>
      <c r="CU31" s="1200"/>
      <c r="CW31" s="3">
        <v>1</v>
      </c>
    </row>
    <row r="32" spans="1:101" s="877" customFormat="1" ht="21" customHeight="1">
      <c r="A32" s="1129" t="s">
        <v>22</v>
      </c>
      <c r="B32" s="1145" t="str">
        <f t="shared" si="10"/>
        <v>A</v>
      </c>
      <c r="C32" s="1190" cm="1">
        <f t="array" ref="C32">SUMPRODUCT(LEN(D32:J32))</f>
        <v>0</v>
      </c>
      <c r="D32" s="207"/>
      <c r="E32" s="212"/>
      <c r="F32" s="212"/>
      <c r="G32" s="212"/>
      <c r="H32" s="212"/>
      <c r="I32" s="212"/>
      <c r="J32" s="213"/>
      <c r="K32" s="528" t="s">
        <v>22</v>
      </c>
      <c r="L32" s="184" t="s">
        <v>11</v>
      </c>
      <c r="M32" s="185" t="str">
        <f>M18</f>
        <v>N NOM DE VOTRE RECETTE | collez la--FAMILLE| Auteur &gt; VOUS</v>
      </c>
      <c r="N32" s="185">
        <f>N18</f>
        <v>0.6</v>
      </c>
      <c r="O32" s="186" t="str">
        <f>O18</f>
        <v>Kg</v>
      </c>
      <c r="P32" s="187" t="str">
        <f>P18</f>
        <v>Recette mère ► Ballotine de pintade</v>
      </c>
      <c r="Q32" s="188" t="str">
        <f t="shared" ref="Q32:V32" si="38">Q19</f>
        <v>Col.6</v>
      </c>
      <c r="R32" s="188" t="str">
        <f t="shared" si="38"/>
        <v>Col.7</v>
      </c>
      <c r="S32" s="188" t="str">
        <f t="shared" si="38"/>
        <v>Col.8</v>
      </c>
      <c r="T32" s="188" t="str">
        <f t="shared" si="38"/>
        <v>Col.9</v>
      </c>
      <c r="U32" s="188" t="str">
        <f t="shared" si="38"/>
        <v>Col.10</v>
      </c>
      <c r="V32" s="188" t="str">
        <f t="shared" si="38"/>
        <v>Col.11</v>
      </c>
      <c r="W32" s="189" t="s">
        <v>171</v>
      </c>
      <c r="X32" s="190"/>
      <c r="Y32" s="190"/>
      <c r="Z32" s="191"/>
      <c r="AA32" s="191"/>
      <c r="AB32" s="192" t="s">
        <v>172</v>
      </c>
      <c r="AC32" s="193" t="s">
        <v>173</v>
      </c>
      <c r="AD32" s="1230" t="str">
        <f t="shared" si="16"/>
        <v>►</v>
      </c>
      <c r="AE32" s="1231" t="str">
        <f t="shared" si="37"/>
        <v/>
      </c>
      <c r="AF32" s="1232">
        <f t="shared" si="18"/>
        <v>0</v>
      </c>
      <c r="AG32" s="1252">
        <f t="shared" si="25"/>
        <v>0</v>
      </c>
      <c r="AH32" s="1234">
        <f t="shared" si="26"/>
        <v>0</v>
      </c>
      <c r="AI32" s="1235">
        <f t="shared" si="27"/>
        <v>0</v>
      </c>
      <c r="AJ32" s="1236">
        <f t="shared" ref="AJ32:AJ47" si="39">_xlfn.LET(_xlpm.EPS,0.000000001,_xlpm.hasQ,AND(ISNUMBER(Q32),ABS(Q32)&gt;_xlpm.EPS),_xlpm.hasX,AND(ISNUMBER(Z32),ABS(Z32)&gt;_xlpm.EPS),_xlpm.hasZ,AND(ISNUMBER(AB32),ABS(AB32)&gt;_xlpm.EPS),IF(AI32=0,0,IF(OR(_xlpm.hasQ,_xlpm.hasX,_xlpm.hasZ),O32,"")))</f>
        <v>0</v>
      </c>
      <c r="AK32" s="1237">
        <f t="shared" si="19"/>
        <v>0</v>
      </c>
      <c r="AL32" s="1238">
        <f t="shared" si="28"/>
        <v>0</v>
      </c>
      <c r="AM32" s="1268"/>
      <c r="AN32" s="1240" t="str">
        <f t="shared" si="35"/>
        <v/>
      </c>
      <c r="AO32" s="1241">
        <f t="shared" si="29"/>
        <v>0</v>
      </c>
      <c r="AP32" s="1242">
        <f t="shared" si="20"/>
        <v>0</v>
      </c>
      <c r="AQ32" s="1269" cm="1">
        <f t="array" ref="AQ32">IF(AF32&lt;&gt;1,0,IF(OR(AO32="",N(AO32)&lt;=0.000000001),"",IF(OR(AI32="",N(AI32)&lt;=0.000000001),0,IF(ISNUMBER(AO32),IFERROR(_xlfn.LET(_xlpm.r,_xlfn.XLOOKUP(U32,$BD$15:$BD$62,ROW($BD$15:$BD$62),_xlfn.XLOOKUP(U32,$BE$15:$BE$62,ROW($BE$15:$BE$62),_xlfn.XLOOKUP(U32,$BF$15:$BF$62,ROW($BF$15:$BF$62),""))),_xlpm.p,_xlpm.r-MIN(ROW($BD$15:$BD$62))+1,_xlpm.f,INDEX($BG$15:$BG$62,_xlpm.p),_xlpm.u,INDEX($BH$15:$BH$62,_xlpm.p),_xlpm.s,INDEX($BJ$15:$BJ$62,_xlpm.p),_xlpm.q,N(AO32)/_xlpm.f,IF(_xlpm.q&gt;=_xlpm.s,ROUND(_xlpm.q,1)&amp;" "&amp;U32&amp;" = "&amp;ROUND(_xlpm.q*_xlpm.f,1)&amp;" "&amp;_xlpm.u,ROUND(_xlpm.q,1)&amp;" "&amp;U32)),""),""))))</f>
        <v>0</v>
      </c>
      <c r="AR32" s="1259"/>
      <c r="AS32" s="1241">
        <f t="shared" si="21"/>
        <v>0</v>
      </c>
      <c r="AT32" s="1242" t="str">
        <f t="shared" si="30"/>
        <v/>
      </c>
      <c r="AU32" s="1245">
        <f t="shared" si="33"/>
        <v>0</v>
      </c>
      <c r="AV32" s="1246" t="str">
        <f t="shared" si="31"/>
        <v/>
      </c>
      <c r="AW32" s="1247"/>
      <c r="AX32" s="1248">
        <f t="shared" si="22"/>
        <v>0</v>
      </c>
      <c r="AY32" s="1249" t="str">
        <f t="shared" si="23"/>
        <v/>
      </c>
      <c r="AZ32" s="276" t="s">
        <v>22</v>
      </c>
      <c r="BA32" s="1221">
        <f t="shared" si="24"/>
        <v>0</v>
      </c>
      <c r="BB32" s="1222">
        <f t="shared" si="32"/>
        <v>0</v>
      </c>
      <c r="BC32" s="1020"/>
      <c r="BD32" s="126" t="s">
        <v>154</v>
      </c>
      <c r="BE32" s="126" t="s">
        <v>1404</v>
      </c>
      <c r="BF32" s="168" t="s">
        <v>1385</v>
      </c>
      <c r="BG32" s="1213">
        <f t="shared" si="36"/>
        <v>0.2</v>
      </c>
      <c r="BH32" s="1263" t="s">
        <v>1888</v>
      </c>
      <c r="BI32" s="1263" t="s">
        <v>1889</v>
      </c>
      <c r="BJ32" s="1202">
        <f t="shared" si="34"/>
        <v>5</v>
      </c>
      <c r="BK32" s="1264">
        <v>200</v>
      </c>
      <c r="BL32" s="1020"/>
      <c r="BM32" s="1020"/>
      <c r="BN32" s="1020"/>
      <c r="BO32" s="1020"/>
      <c r="BP32" s="1020"/>
      <c r="BQ32" s="1020"/>
      <c r="BR32" s="1153" t="str">
        <f t="shared" si="11"/>
        <v>►</v>
      </c>
      <c r="BS32" s="1272"/>
      <c r="BT32" s="1272"/>
      <c r="BU32" s="1272"/>
      <c r="BV32" s="1272"/>
      <c r="BW32" s="1272"/>
      <c r="BX32" s="1150"/>
      <c r="BY32" s="1207"/>
      <c r="BZ32" s="1266"/>
      <c r="CA32" s="1199"/>
      <c r="CB32" s="1199"/>
      <c r="CC32" s="1199"/>
      <c r="CD32" s="1199"/>
      <c r="CE32" s="1200"/>
      <c r="CG32" s="1207"/>
      <c r="CH32" s="1266"/>
      <c r="CI32" s="1199"/>
      <c r="CJ32" s="1199"/>
      <c r="CK32" s="1199"/>
      <c r="CL32" s="1199"/>
      <c r="CM32" s="1200"/>
      <c r="CO32" s="1207"/>
      <c r="CP32" s="1266"/>
      <c r="CQ32" s="1199"/>
      <c r="CR32" s="1199"/>
      <c r="CS32" s="1199"/>
      <c r="CT32" s="1199"/>
      <c r="CU32" s="1200"/>
      <c r="CW32" s="3">
        <v>1</v>
      </c>
    </row>
    <row r="33" spans="1:101" s="877" customFormat="1" ht="21" customHeight="1">
      <c r="A33" s="1129" t="s">
        <v>22</v>
      </c>
      <c r="B33" s="1145" t="str">
        <f t="shared" si="10"/>
        <v>A</v>
      </c>
      <c r="C33" s="1190" cm="1">
        <f t="array" ref="C33">SUMPRODUCT(LEN(D33:J33))</f>
        <v>0</v>
      </c>
      <c r="D33" s="207"/>
      <c r="E33" s="212"/>
      <c r="F33" s="212"/>
      <c r="G33" s="212"/>
      <c r="H33" s="212"/>
      <c r="I33" s="212"/>
      <c r="J33" s="213"/>
      <c r="K33" s="528" t="s">
        <v>22</v>
      </c>
      <c r="L33" s="194" t="s">
        <v>11</v>
      </c>
      <c r="M33" s="195" t="str">
        <f>M18</f>
        <v>N NOM DE VOTRE RECETTE | collez la--FAMILLE| Auteur &gt; VOUS</v>
      </c>
      <c r="N33" s="195">
        <f>N18</f>
        <v>0.6</v>
      </c>
      <c r="O33" s="196" t="str">
        <f>O18</f>
        <v>Kg</v>
      </c>
      <c r="P33" s="197" t="str">
        <f>P18</f>
        <v>Recette mère ► Ballotine de pintade</v>
      </c>
      <c r="Q33" s="198" t="s">
        <v>174</v>
      </c>
      <c r="R33" s="199" t="s">
        <v>175</v>
      </c>
      <c r="S33" s="200"/>
      <c r="T33" s="200"/>
      <c r="U33" s="200"/>
      <c r="V33" s="200"/>
      <c r="W33" s="200"/>
      <c r="X33" s="200"/>
      <c r="Y33" s="201"/>
      <c r="Z33" s="202"/>
      <c r="AA33" s="203"/>
      <c r="AB33" s="204" t="s">
        <v>176</v>
      </c>
      <c r="AC33" s="205" t="s">
        <v>173</v>
      </c>
      <c r="AD33" s="1230" t="str">
        <f t="shared" si="16"/>
        <v>►</v>
      </c>
      <c r="AE33" s="1231" t="str">
        <f t="shared" si="37"/>
        <v/>
      </c>
      <c r="AF33" s="1232">
        <f t="shared" si="18"/>
        <v>0</v>
      </c>
      <c r="AG33" s="1252">
        <f t="shared" si="25"/>
        <v>0</v>
      </c>
      <c r="AH33" s="1234">
        <f t="shared" si="26"/>
        <v>0</v>
      </c>
      <c r="AI33" s="1235">
        <f t="shared" si="27"/>
        <v>0</v>
      </c>
      <c r="AJ33" s="1236">
        <f t="shared" si="39"/>
        <v>0</v>
      </c>
      <c r="AK33" s="1253">
        <f t="shared" si="19"/>
        <v>0</v>
      </c>
      <c r="AL33" s="1254">
        <f t="shared" si="28"/>
        <v>0</v>
      </c>
      <c r="AM33" s="1268"/>
      <c r="AN33" s="1255" t="str">
        <f t="shared" si="35"/>
        <v/>
      </c>
      <c r="AO33" s="1256">
        <f t="shared" si="29"/>
        <v>0</v>
      </c>
      <c r="AP33" s="1257">
        <f t="shared" si="20"/>
        <v>0</v>
      </c>
      <c r="AQ33" s="1271" cm="1">
        <f t="array" ref="AQ33">IF(AF33&lt;&gt;1,0,IF(OR(AO33="",N(AO33)&lt;=0.000000001),"",IF(OR(AI33="",N(AI33)&lt;=0.000000001),0,IF(ISNUMBER(AO33),IFERROR(_xlfn.LET(_xlpm.r,_xlfn.XLOOKUP(U33,$BD$15:$BD$62,ROW($BD$15:$BD$62),_xlfn.XLOOKUP(U33,$BE$15:$BE$62,ROW($BE$15:$BE$62),_xlfn.XLOOKUP(U33,$BF$15:$BF$62,ROW($BF$15:$BF$62),""))),_xlpm.p,_xlpm.r-MIN(ROW($BD$15:$BD$62))+1,_xlpm.f,INDEX($BG$15:$BG$62,_xlpm.p),_xlpm.u,INDEX($BH$15:$BH$62,_xlpm.p),_xlpm.s,INDEX($BJ$15:$BJ$62,_xlpm.p),_xlpm.q,N(AO33)/_xlpm.f,IF(_xlpm.q&gt;=_xlpm.s,ROUND(_xlpm.q,1)&amp;" "&amp;U33&amp;" = "&amp;ROUND(_xlpm.q*_xlpm.f,1)&amp;" "&amp;_xlpm.u,ROUND(_xlpm.q,1)&amp;" "&amp;U33)),""),""))))</f>
        <v>0</v>
      </c>
      <c r="AR33" s="1259"/>
      <c r="AS33" s="1256">
        <f t="shared" si="21"/>
        <v>0</v>
      </c>
      <c r="AT33" s="1257" t="str">
        <f t="shared" si="30"/>
        <v/>
      </c>
      <c r="AU33" s="1260">
        <f t="shared" si="33"/>
        <v>0</v>
      </c>
      <c r="AV33" s="1261" t="str">
        <f t="shared" si="31"/>
        <v/>
      </c>
      <c r="AW33" s="1247"/>
      <c r="AX33" s="1262">
        <f t="shared" si="22"/>
        <v>0</v>
      </c>
      <c r="AY33" s="1249" t="str">
        <f t="shared" si="23"/>
        <v/>
      </c>
      <c r="AZ33" s="276" t="s">
        <v>22</v>
      </c>
      <c r="BA33" s="1221">
        <f t="shared" si="24"/>
        <v>0</v>
      </c>
      <c r="BB33" s="1222">
        <f t="shared" si="32"/>
        <v>0</v>
      </c>
      <c r="BC33" s="1020"/>
      <c r="BD33" s="126" t="s">
        <v>107</v>
      </c>
      <c r="BE33" s="126" t="s">
        <v>1414</v>
      </c>
      <c r="BF33" s="126" t="s">
        <v>1397</v>
      </c>
      <c r="BG33" s="1213">
        <f t="shared" si="36"/>
        <v>0.22500000000000001</v>
      </c>
      <c r="BH33" s="1263" t="s">
        <v>1888</v>
      </c>
      <c r="BI33" s="1263" t="s">
        <v>1889</v>
      </c>
      <c r="BJ33" s="1202">
        <f t="shared" si="34"/>
        <v>4</v>
      </c>
      <c r="BK33" s="1264">
        <v>225</v>
      </c>
      <c r="BL33" s="1020"/>
      <c r="BM33" s="1020"/>
      <c r="BN33" s="1020"/>
      <c r="BO33" s="1020"/>
      <c r="BP33" s="1020"/>
      <c r="BQ33" s="1020"/>
      <c r="BR33" s="1153" t="str">
        <f t="shared" si="11"/>
        <v>►</v>
      </c>
      <c r="BS33" s="1923" t="s">
        <v>1910</v>
      </c>
      <c r="BT33" s="1923"/>
      <c r="BU33" s="1923"/>
      <c r="BV33" s="1923"/>
      <c r="BW33" s="1923"/>
      <c r="BX33" s="1150"/>
      <c r="BY33" s="1207" t="s">
        <v>1878</v>
      </c>
      <c r="BZ33" s="1266" t="s">
        <v>1911</v>
      </c>
      <c r="CA33" s="1199"/>
      <c r="CB33" s="1199"/>
      <c r="CC33" s="1199"/>
      <c r="CD33" s="1199"/>
      <c r="CE33" s="1200"/>
      <c r="CG33" s="1207" t="s">
        <v>1912</v>
      </c>
      <c r="CH33" s="1266" t="s">
        <v>1913</v>
      </c>
      <c r="CI33" s="1199"/>
      <c r="CJ33" s="1199"/>
      <c r="CK33" s="1199"/>
      <c r="CL33" s="1199"/>
      <c r="CM33" s="1200"/>
      <c r="CO33" s="1207" t="s">
        <v>1914</v>
      </c>
      <c r="CP33" s="1266" t="s">
        <v>1915</v>
      </c>
      <c r="CQ33" s="1199"/>
      <c r="CR33" s="1199"/>
      <c r="CS33" s="1199"/>
      <c r="CT33" s="1199"/>
      <c r="CU33" s="1200"/>
      <c r="CW33" s="3">
        <v>1</v>
      </c>
    </row>
    <row r="34" spans="1:101" s="877" customFormat="1" ht="21" customHeight="1">
      <c r="A34" s="1129" t="s">
        <v>22</v>
      </c>
      <c r="B34" s="1145" t="str">
        <f t="shared" si="10"/>
        <v>►</v>
      </c>
      <c r="C34" s="1190" cm="1">
        <f t="array" ref="C34">SUMPRODUCT(LEN(D34:J34))</f>
        <v>0</v>
      </c>
      <c r="D34" s="207"/>
      <c r="E34" s="212"/>
      <c r="F34" s="212"/>
      <c r="G34" s="212"/>
      <c r="H34" s="212"/>
      <c r="I34" s="212"/>
      <c r="J34" s="213"/>
      <c r="K34" s="528" t="s">
        <v>22</v>
      </c>
      <c r="L34" s="120" t="str">
        <f t="shared" ref="L34:L44" si="40">IF(OR(Q34&lt;&gt;"",R34&lt;&gt; "",S34&lt;&gt;"",T34&lt;&gt;""),"A", "►")</f>
        <v>►</v>
      </c>
      <c r="M34" s="195" t="str">
        <f>M18</f>
        <v>N NOM DE VOTRE RECETTE | collez la--FAMILLE| Auteur &gt; VOUS</v>
      </c>
      <c r="N34" s="195">
        <f>N18</f>
        <v>0.6</v>
      </c>
      <c r="O34" s="196" t="str">
        <f>O18</f>
        <v>Kg</v>
      </c>
      <c r="P34" s="197" t="str">
        <f>P18</f>
        <v>Recette mère ► Ballotine de pintade</v>
      </c>
      <c r="Q34" s="207"/>
      <c r="R34" s="208"/>
      <c r="S34" s="208"/>
      <c r="T34" s="208"/>
      <c r="U34" s="208"/>
      <c r="V34" s="208"/>
      <c r="W34" s="208"/>
      <c r="X34" s="208"/>
      <c r="Y34" s="209"/>
      <c r="Z34" s="9"/>
      <c r="AA34" s="9"/>
      <c r="AB34" s="210" t="s">
        <v>180</v>
      </c>
      <c r="AC34" s="211">
        <v>3.472222222222222E-3</v>
      </c>
      <c r="AD34" s="1230" t="str">
        <f t="shared" si="16"/>
        <v>►</v>
      </c>
      <c r="AE34" s="1231" t="str">
        <f t="shared" si="37"/>
        <v/>
      </c>
      <c r="AF34" s="1232">
        <f t="shared" si="18"/>
        <v>0</v>
      </c>
      <c r="AG34" s="1252">
        <f t="shared" si="25"/>
        <v>0</v>
      </c>
      <c r="AH34" s="1234">
        <f t="shared" si="26"/>
        <v>0</v>
      </c>
      <c r="AI34" s="1235">
        <f t="shared" si="27"/>
        <v>0</v>
      </c>
      <c r="AJ34" s="1236">
        <f t="shared" si="39"/>
        <v>0</v>
      </c>
      <c r="AK34" s="1237">
        <f t="shared" si="19"/>
        <v>0</v>
      </c>
      <c r="AL34" s="1238">
        <f t="shared" si="28"/>
        <v>0</v>
      </c>
      <c r="AM34" s="1268"/>
      <c r="AN34" s="1240" t="str">
        <f t="shared" si="35"/>
        <v/>
      </c>
      <c r="AO34" s="1241">
        <f t="shared" si="29"/>
        <v>0</v>
      </c>
      <c r="AP34" s="1242">
        <f t="shared" si="20"/>
        <v>0</v>
      </c>
      <c r="AQ34" s="1269" cm="1">
        <f t="array" ref="AQ34">IF(AF34&lt;&gt;1,0,IF(OR(AO34="",N(AO34)&lt;=0.000000001),"",IF(OR(AI34="",N(AI34)&lt;=0.000000001),0,IF(ISNUMBER(AO34),IFERROR(_xlfn.LET(_xlpm.r,_xlfn.XLOOKUP(U34,$BD$15:$BD$62,ROW($BD$15:$BD$62),_xlfn.XLOOKUP(U34,$BE$15:$BE$62,ROW($BE$15:$BE$62),_xlfn.XLOOKUP(U34,$BF$15:$BF$62,ROW($BF$15:$BF$62),""))),_xlpm.p,_xlpm.r-MIN(ROW($BD$15:$BD$62))+1,_xlpm.f,INDEX($BG$15:$BG$62,_xlpm.p),_xlpm.u,INDEX($BH$15:$BH$62,_xlpm.p),_xlpm.s,INDEX($BJ$15:$BJ$62,_xlpm.p),_xlpm.q,N(AO34)/_xlpm.f,IF(_xlpm.q&gt;=_xlpm.s,ROUND(_xlpm.q,1)&amp;" "&amp;U34&amp;" = "&amp;ROUND(_xlpm.q*_xlpm.f,1)&amp;" "&amp;_xlpm.u,ROUND(_xlpm.q,1)&amp;" "&amp;U34)),""),""))))</f>
        <v>0</v>
      </c>
      <c r="AR34" s="1259"/>
      <c r="AS34" s="1241">
        <f t="shared" si="21"/>
        <v>0</v>
      </c>
      <c r="AT34" s="1242" t="str">
        <f t="shared" si="30"/>
        <v/>
      </c>
      <c r="AU34" s="1245">
        <f t="shared" si="33"/>
        <v>0</v>
      </c>
      <c r="AV34" s="1246" t="str">
        <f t="shared" si="31"/>
        <v/>
      </c>
      <c r="AW34" s="1247"/>
      <c r="AX34" s="1248">
        <f t="shared" si="22"/>
        <v>0</v>
      </c>
      <c r="AY34" s="1249" t="str">
        <f t="shared" si="23"/>
        <v/>
      </c>
      <c r="AZ34" s="276" t="s">
        <v>22</v>
      </c>
      <c r="BA34" s="1221">
        <f t="shared" si="24"/>
        <v>0</v>
      </c>
      <c r="BB34" s="1222">
        <f t="shared" si="32"/>
        <v>0</v>
      </c>
      <c r="BC34" s="1020"/>
      <c r="BD34" s="1273" t="s">
        <v>1916</v>
      </c>
      <c r="BE34" s="1273" t="s">
        <v>1917</v>
      </c>
      <c r="BF34" s="1273" t="s">
        <v>1918</v>
      </c>
      <c r="BG34" s="1213">
        <f t="shared" si="36"/>
        <v>0.11799999999999999</v>
      </c>
      <c r="BH34" s="1263" t="s">
        <v>1888</v>
      </c>
      <c r="BI34" s="1263" t="s">
        <v>1889</v>
      </c>
      <c r="BJ34" s="1202">
        <f t="shared" si="34"/>
        <v>8</v>
      </c>
      <c r="BK34" s="1264">
        <v>118</v>
      </c>
      <c r="BL34" s="1020"/>
      <c r="BM34" s="1020"/>
      <c r="BN34" s="1020"/>
      <c r="BO34" s="1020"/>
      <c r="BP34" s="1020"/>
      <c r="BQ34" s="1020"/>
      <c r="BR34" s="1153" t="str">
        <f t="shared" si="11"/>
        <v>►</v>
      </c>
      <c r="BS34" s="1923"/>
      <c r="BT34" s="1923"/>
      <c r="BU34" s="1923"/>
      <c r="BV34" s="1923"/>
      <c r="BW34" s="1923"/>
      <c r="BX34" s="1150"/>
      <c r="BY34" s="1207"/>
      <c r="BZ34" s="1266"/>
      <c r="CA34" s="1199"/>
      <c r="CB34" s="1199"/>
      <c r="CC34" s="1199"/>
      <c r="CD34" s="1199"/>
      <c r="CE34" s="1200"/>
      <c r="CG34" s="1207"/>
      <c r="CH34" s="1266"/>
      <c r="CI34" s="1199"/>
      <c r="CJ34" s="1199"/>
      <c r="CK34" s="1199"/>
      <c r="CL34" s="1199"/>
      <c r="CM34" s="1200"/>
      <c r="CO34" s="1207"/>
      <c r="CP34" s="1266"/>
      <c r="CQ34" s="1199"/>
      <c r="CR34" s="1199"/>
      <c r="CS34" s="1199"/>
      <c r="CT34" s="1199"/>
      <c r="CU34" s="1200"/>
      <c r="CW34" s="3">
        <v>1</v>
      </c>
    </row>
    <row r="35" spans="1:101" s="877" customFormat="1" ht="21" customHeight="1">
      <c r="A35" s="1129" t="s">
        <v>22</v>
      </c>
      <c r="B35" s="1145" t="str">
        <f t="shared" si="10"/>
        <v>►</v>
      </c>
      <c r="C35" s="1190" cm="1">
        <f t="array" ref="C35">SUMPRODUCT(LEN(D35:J35))</f>
        <v>0</v>
      </c>
      <c r="D35" s="207"/>
      <c r="E35" s="212"/>
      <c r="F35" s="212"/>
      <c r="G35" s="212"/>
      <c r="H35" s="212"/>
      <c r="I35" s="212"/>
      <c r="J35" s="213"/>
      <c r="K35" s="528" t="s">
        <v>22</v>
      </c>
      <c r="L35" s="120" t="str">
        <f t="shared" si="40"/>
        <v>►</v>
      </c>
      <c r="M35" s="195" t="str">
        <f>M18</f>
        <v>N NOM DE VOTRE RECETTE | collez la--FAMILLE| Auteur &gt; VOUS</v>
      </c>
      <c r="N35" s="195">
        <f>N18</f>
        <v>0.6</v>
      </c>
      <c r="O35" s="196" t="str">
        <f>O18</f>
        <v>Kg</v>
      </c>
      <c r="P35" s="197" t="str">
        <f>P18</f>
        <v>Recette mère ► Ballotine de pintade</v>
      </c>
      <c r="Q35" s="207"/>
      <c r="R35" s="212"/>
      <c r="S35" s="212"/>
      <c r="T35" s="212"/>
      <c r="U35" s="212"/>
      <c r="V35" s="212"/>
      <c r="W35" s="212"/>
      <c r="X35" s="212"/>
      <c r="Y35" s="213"/>
      <c r="Z35" s="9"/>
      <c r="AA35" s="9"/>
      <c r="AB35" s="210" t="s">
        <v>182</v>
      </c>
      <c r="AC35" s="214">
        <v>1.0416666666666666E-2</v>
      </c>
      <c r="AD35" s="1230" t="str">
        <f t="shared" si="16"/>
        <v>►</v>
      </c>
      <c r="AE35" s="1231" t="str">
        <f t="shared" si="37"/>
        <v/>
      </c>
      <c r="AF35" s="1232">
        <f t="shared" si="18"/>
        <v>0</v>
      </c>
      <c r="AG35" s="1252">
        <f t="shared" si="25"/>
        <v>0</v>
      </c>
      <c r="AH35" s="1234">
        <f t="shared" si="26"/>
        <v>0</v>
      </c>
      <c r="AI35" s="1235">
        <f t="shared" si="27"/>
        <v>0</v>
      </c>
      <c r="AJ35" s="1236">
        <f t="shared" si="39"/>
        <v>0</v>
      </c>
      <c r="AK35" s="1253">
        <f t="shared" si="19"/>
        <v>0</v>
      </c>
      <c r="AL35" s="1254">
        <f t="shared" si="28"/>
        <v>0</v>
      </c>
      <c r="AM35" s="1268"/>
      <c r="AN35" s="1255" t="str">
        <f t="shared" si="35"/>
        <v/>
      </c>
      <c r="AO35" s="1256">
        <f t="shared" si="29"/>
        <v>0</v>
      </c>
      <c r="AP35" s="1257">
        <f t="shared" si="20"/>
        <v>0</v>
      </c>
      <c r="AQ35" s="1271" cm="1">
        <f t="array" ref="AQ35">IF(AF35&lt;&gt;1,0,IF(OR(AO35="",N(AO35)&lt;=0.000000001),"",IF(OR(AI35="",N(AI35)&lt;=0.000000001),0,IF(ISNUMBER(AO35),IFERROR(_xlfn.LET(_xlpm.r,_xlfn.XLOOKUP(U35,$BD$15:$BD$62,ROW($BD$15:$BD$62),_xlfn.XLOOKUP(U35,$BE$15:$BE$62,ROW($BE$15:$BE$62),_xlfn.XLOOKUP(U35,$BF$15:$BF$62,ROW($BF$15:$BF$62),""))),_xlpm.p,_xlpm.r-MIN(ROW($BD$15:$BD$62))+1,_xlpm.f,INDEX($BG$15:$BG$62,_xlpm.p),_xlpm.u,INDEX($BH$15:$BH$62,_xlpm.p),_xlpm.s,INDEX($BJ$15:$BJ$62,_xlpm.p),_xlpm.q,N(AO35)/_xlpm.f,IF(_xlpm.q&gt;=_xlpm.s,ROUND(_xlpm.q,1)&amp;" "&amp;U35&amp;" = "&amp;ROUND(_xlpm.q*_xlpm.f,1)&amp;" "&amp;_xlpm.u,ROUND(_xlpm.q,1)&amp;" "&amp;U35)),""),""))))</f>
        <v>0</v>
      </c>
      <c r="AR35" s="1259"/>
      <c r="AS35" s="1256">
        <f t="shared" si="21"/>
        <v>0</v>
      </c>
      <c r="AT35" s="1257" t="str">
        <f t="shared" si="30"/>
        <v/>
      </c>
      <c r="AU35" s="1260">
        <f t="shared" si="33"/>
        <v>0</v>
      </c>
      <c r="AV35" s="1261" t="str">
        <f t="shared" si="31"/>
        <v/>
      </c>
      <c r="AW35" s="1247"/>
      <c r="AX35" s="1262">
        <f t="shared" si="22"/>
        <v>0</v>
      </c>
      <c r="AY35" s="1249" t="str">
        <f t="shared" si="23"/>
        <v/>
      </c>
      <c r="AZ35" s="276" t="s">
        <v>22</v>
      </c>
      <c r="BA35" s="1221">
        <f t="shared" si="24"/>
        <v>0</v>
      </c>
      <c r="BB35" s="1222">
        <f t="shared" si="32"/>
        <v>0</v>
      </c>
      <c r="BC35" s="1020"/>
      <c r="BD35" s="1273" t="s">
        <v>1919</v>
      </c>
      <c r="BE35" s="1273" t="s">
        <v>1920</v>
      </c>
      <c r="BF35" s="1273" t="s">
        <v>1921</v>
      </c>
      <c r="BG35" s="1213">
        <f t="shared" si="36"/>
        <v>0.25</v>
      </c>
      <c r="BH35" s="1263" t="s">
        <v>1888</v>
      </c>
      <c r="BI35" s="1263" t="s">
        <v>1889</v>
      </c>
      <c r="BJ35" s="1202">
        <f t="shared" si="34"/>
        <v>4</v>
      </c>
      <c r="BK35" s="1264">
        <v>250</v>
      </c>
      <c r="BL35" s="1020"/>
      <c r="BM35" s="1020"/>
      <c r="BN35" s="1020"/>
      <c r="BO35" s="1020"/>
      <c r="BP35" s="1020"/>
      <c r="BQ35" s="1020"/>
      <c r="BR35" s="1153" t="str">
        <f t="shared" si="11"/>
        <v>►</v>
      </c>
      <c r="BS35" s="1206"/>
      <c r="BT35" s="1025"/>
      <c r="BU35" s="1025"/>
      <c r="BV35" s="1026"/>
      <c r="BW35" s="1026"/>
      <c r="BX35" s="1150"/>
      <c r="BY35" s="1226" t="s">
        <v>1880</v>
      </c>
      <c r="BZ35" s="1266" t="s">
        <v>1922</v>
      </c>
      <c r="CA35" s="1199"/>
      <c r="CB35" s="1199"/>
      <c r="CC35" s="1199"/>
      <c r="CD35" s="1199"/>
      <c r="CE35" s="1200"/>
      <c r="CG35" s="1226" t="s">
        <v>1816</v>
      </c>
      <c r="CH35" s="1266" t="s">
        <v>1923</v>
      </c>
      <c r="CI35" s="1199"/>
      <c r="CJ35" s="1199"/>
      <c r="CK35" s="1199"/>
      <c r="CL35" s="1199"/>
      <c r="CM35" s="1200"/>
      <c r="CO35" s="1226" t="s">
        <v>1835</v>
      </c>
      <c r="CP35" s="1266" t="s">
        <v>1924</v>
      </c>
      <c r="CQ35" s="1199"/>
      <c r="CR35" s="1199"/>
      <c r="CS35" s="1199"/>
      <c r="CT35" s="1199"/>
      <c r="CU35" s="1200"/>
      <c r="CW35" s="3">
        <v>1</v>
      </c>
    </row>
    <row r="36" spans="1:101" s="877" customFormat="1" ht="21" customHeight="1">
      <c r="A36" s="1129" t="s">
        <v>22</v>
      </c>
      <c r="B36" s="1145" t="str">
        <f t="shared" si="10"/>
        <v>►</v>
      </c>
      <c r="C36" s="1190" cm="1">
        <f t="array" ref="C36">SUMPRODUCT(LEN(D36:J36))</f>
        <v>0</v>
      </c>
      <c r="D36" s="207"/>
      <c r="E36" s="212"/>
      <c r="F36" s="212"/>
      <c r="G36" s="212"/>
      <c r="H36" s="212"/>
      <c r="I36" s="212"/>
      <c r="J36" s="213"/>
      <c r="K36" s="528" t="s">
        <v>22</v>
      </c>
      <c r="L36" s="120" t="str">
        <f t="shared" si="40"/>
        <v>►</v>
      </c>
      <c r="M36" s="195" t="str">
        <f>M18</f>
        <v>N NOM DE VOTRE RECETTE | collez la--FAMILLE| Auteur &gt; VOUS</v>
      </c>
      <c r="N36" s="195">
        <f>N18</f>
        <v>0.6</v>
      </c>
      <c r="O36" s="196" t="str">
        <f>O18</f>
        <v>Kg</v>
      </c>
      <c r="P36" s="197" t="str">
        <f>P18</f>
        <v>Recette mère ► Ballotine de pintade</v>
      </c>
      <c r="Q36" s="207"/>
      <c r="R36" s="212"/>
      <c r="S36" s="212"/>
      <c r="T36" s="212"/>
      <c r="U36" s="212"/>
      <c r="V36" s="212"/>
      <c r="W36" s="212"/>
      <c r="X36" s="212"/>
      <c r="Y36" s="213"/>
      <c r="Z36" s="9"/>
      <c r="AA36" s="9"/>
      <c r="AB36" s="210" t="s">
        <v>190</v>
      </c>
      <c r="AC36" s="215">
        <v>2.0833333333333332E-2</v>
      </c>
      <c r="AD36" s="1230" t="str">
        <f t="shared" si="16"/>
        <v>►</v>
      </c>
      <c r="AE36" s="1231" t="str">
        <f t="shared" si="37"/>
        <v/>
      </c>
      <c r="AF36" s="1232">
        <f t="shared" si="18"/>
        <v>0</v>
      </c>
      <c r="AG36" s="1252">
        <f t="shared" si="25"/>
        <v>0</v>
      </c>
      <c r="AH36" s="1234">
        <f t="shared" si="26"/>
        <v>0</v>
      </c>
      <c r="AI36" s="1235">
        <f t="shared" si="27"/>
        <v>0</v>
      </c>
      <c r="AJ36" s="1236">
        <f t="shared" si="39"/>
        <v>0</v>
      </c>
      <c r="AK36" s="1237">
        <f t="shared" si="19"/>
        <v>0</v>
      </c>
      <c r="AL36" s="1238">
        <f t="shared" si="28"/>
        <v>0</v>
      </c>
      <c r="AM36" s="1268"/>
      <c r="AN36" s="1240" t="str">
        <f t="shared" si="35"/>
        <v/>
      </c>
      <c r="AO36" s="1241">
        <f t="shared" si="29"/>
        <v>0</v>
      </c>
      <c r="AP36" s="1242">
        <f t="shared" si="20"/>
        <v>0</v>
      </c>
      <c r="AQ36" s="1269" cm="1">
        <f t="array" ref="AQ36">IF(AF36&lt;&gt;1,0,IF(OR(AO36="",N(AO36)&lt;=0.000000001),"",IF(OR(AI36="",N(AI36)&lt;=0.000000001),0,IF(ISNUMBER(AO36),IFERROR(_xlfn.LET(_xlpm.r,_xlfn.XLOOKUP(U36,$BD$15:$BD$62,ROW($BD$15:$BD$62),_xlfn.XLOOKUP(U36,$BE$15:$BE$62,ROW($BE$15:$BE$62),_xlfn.XLOOKUP(U36,$BF$15:$BF$62,ROW($BF$15:$BF$62),""))),_xlpm.p,_xlpm.r-MIN(ROW($BD$15:$BD$62))+1,_xlpm.f,INDEX($BG$15:$BG$62,_xlpm.p),_xlpm.u,INDEX($BH$15:$BH$62,_xlpm.p),_xlpm.s,INDEX($BJ$15:$BJ$62,_xlpm.p),_xlpm.q,N(AO36)/_xlpm.f,IF(_xlpm.q&gt;=_xlpm.s,ROUND(_xlpm.q,1)&amp;" "&amp;U36&amp;" = "&amp;ROUND(_xlpm.q*_xlpm.f,1)&amp;" "&amp;_xlpm.u,ROUND(_xlpm.q,1)&amp;" "&amp;U36)),""),""))))</f>
        <v>0</v>
      </c>
      <c r="AR36" s="1259"/>
      <c r="AS36" s="1241">
        <f t="shared" si="21"/>
        <v>0</v>
      </c>
      <c r="AT36" s="1242" t="str">
        <f t="shared" si="30"/>
        <v/>
      </c>
      <c r="AU36" s="1245">
        <f t="shared" si="33"/>
        <v>0</v>
      </c>
      <c r="AV36" s="1246" t="str">
        <f t="shared" si="31"/>
        <v/>
      </c>
      <c r="AW36" s="1247"/>
      <c r="AX36" s="1248">
        <f t="shared" si="22"/>
        <v>0</v>
      </c>
      <c r="AY36" s="1249" t="str">
        <f t="shared" si="23"/>
        <v/>
      </c>
      <c r="AZ36" s="276" t="s">
        <v>22</v>
      </c>
      <c r="BA36" s="1221">
        <f t="shared" si="24"/>
        <v>0</v>
      </c>
      <c r="BB36" s="1222">
        <f t="shared" si="32"/>
        <v>0</v>
      </c>
      <c r="BC36" s="1020"/>
      <c r="BD36" s="1273" t="s">
        <v>1925</v>
      </c>
      <c r="BE36" s="1273" t="s">
        <v>1926</v>
      </c>
      <c r="BF36" s="1273" t="s">
        <v>1927</v>
      </c>
      <c r="BG36" s="1213">
        <f t="shared" si="36"/>
        <v>0.15</v>
      </c>
      <c r="BH36" s="1263" t="s">
        <v>1888</v>
      </c>
      <c r="BI36" s="1263" t="s">
        <v>1889</v>
      </c>
      <c r="BJ36" s="1202">
        <f t="shared" si="34"/>
        <v>7</v>
      </c>
      <c r="BK36" s="1264">
        <v>150</v>
      </c>
      <c r="BL36" s="1020"/>
      <c r="BM36" s="1020"/>
      <c r="BN36" s="1020"/>
      <c r="BO36" s="1020"/>
      <c r="BP36" s="1020"/>
      <c r="BQ36" s="1020"/>
      <c r="BR36" s="1153" t="str">
        <f t="shared" si="11"/>
        <v>►</v>
      </c>
      <c r="BS36" s="1924" t="s">
        <v>1928</v>
      </c>
      <c r="BT36" s="1924"/>
      <c r="BU36" s="1924"/>
      <c r="BV36" s="1924"/>
      <c r="BW36" s="1924"/>
      <c r="BX36" s="1150"/>
      <c r="BY36" s="1207"/>
      <c r="BZ36" s="1266"/>
      <c r="CA36" s="1199"/>
      <c r="CB36" s="1199"/>
      <c r="CC36" s="1199"/>
      <c r="CD36" s="1199"/>
      <c r="CE36" s="1200"/>
      <c r="CG36" s="1207"/>
      <c r="CH36" s="1266"/>
      <c r="CI36" s="1199"/>
      <c r="CJ36" s="1199"/>
      <c r="CK36" s="1199"/>
      <c r="CL36" s="1199"/>
      <c r="CM36" s="1200"/>
      <c r="CO36" s="1207"/>
      <c r="CP36" s="1266"/>
      <c r="CQ36" s="1199"/>
      <c r="CR36" s="1199"/>
      <c r="CS36" s="1199"/>
      <c r="CT36" s="1199"/>
      <c r="CU36" s="1200"/>
      <c r="CW36" s="3">
        <v>1</v>
      </c>
    </row>
    <row r="37" spans="1:101" s="877" customFormat="1" ht="21" customHeight="1">
      <c r="A37" s="1129" t="s">
        <v>22</v>
      </c>
      <c r="B37" s="1145" t="str">
        <f t="shared" ref="B37:B68" si="41">L37</f>
        <v>►</v>
      </c>
      <c r="C37" s="1190" cm="1">
        <f t="array" ref="C37">SUMPRODUCT(LEN(D37:J37))</f>
        <v>0</v>
      </c>
      <c r="D37" s="207"/>
      <c r="E37" s="212"/>
      <c r="F37" s="212"/>
      <c r="G37" s="212"/>
      <c r="H37" s="212"/>
      <c r="I37" s="212"/>
      <c r="J37" s="213"/>
      <c r="K37" s="528" t="s">
        <v>22</v>
      </c>
      <c r="L37" s="120" t="str">
        <f t="shared" si="40"/>
        <v>►</v>
      </c>
      <c r="M37" s="195" t="str">
        <f>M18</f>
        <v>N NOM DE VOTRE RECETTE | collez la--FAMILLE| Auteur &gt; VOUS</v>
      </c>
      <c r="N37" s="195">
        <f>N18</f>
        <v>0.6</v>
      </c>
      <c r="O37" s="196" t="str">
        <f>O18</f>
        <v>Kg</v>
      </c>
      <c r="P37" s="197" t="str">
        <f>P18</f>
        <v>Recette mère ► Ballotine de pintade</v>
      </c>
      <c r="Q37" s="207"/>
      <c r="R37" s="212"/>
      <c r="S37" s="212"/>
      <c r="T37" s="212"/>
      <c r="U37" s="212"/>
      <c r="V37" s="212"/>
      <c r="W37" s="212"/>
      <c r="X37" s="212"/>
      <c r="Y37" s="213"/>
      <c r="Z37" s="9"/>
      <c r="AA37" s="9"/>
      <c r="AB37" s="216" t="s">
        <v>191</v>
      </c>
      <c r="AC37" s="217">
        <f>AC34+AC35+AC36</f>
        <v>3.4722222222222224E-2</v>
      </c>
      <c r="AD37" s="1230" t="str">
        <f t="shared" si="16"/>
        <v>►</v>
      </c>
      <c r="AE37" s="1231" t="str">
        <f t="shared" si="37"/>
        <v/>
      </c>
      <c r="AF37" s="1232">
        <f t="shared" si="18"/>
        <v>0</v>
      </c>
      <c r="AG37" s="1252">
        <f t="shared" si="25"/>
        <v>0</v>
      </c>
      <c r="AH37" s="1234">
        <f t="shared" si="26"/>
        <v>0</v>
      </c>
      <c r="AI37" s="1235">
        <f t="shared" si="27"/>
        <v>0</v>
      </c>
      <c r="AJ37" s="1236">
        <f t="shared" si="39"/>
        <v>0</v>
      </c>
      <c r="AK37" s="1253">
        <f t="shared" si="19"/>
        <v>0</v>
      </c>
      <c r="AL37" s="1254">
        <f t="shared" si="28"/>
        <v>0</v>
      </c>
      <c r="AM37" s="1268"/>
      <c r="AN37" s="1255" t="str">
        <f t="shared" si="35"/>
        <v/>
      </c>
      <c r="AO37" s="1256">
        <f t="shared" si="29"/>
        <v>0</v>
      </c>
      <c r="AP37" s="1257">
        <f t="shared" si="20"/>
        <v>0</v>
      </c>
      <c r="AQ37" s="1271" cm="1">
        <f t="array" ref="AQ37">IF(AF37&lt;&gt;1,0,IF(OR(AO37="",N(AO37)&lt;=0.000000001),"",IF(OR(AI37="",N(AI37)&lt;=0.000000001),0,IF(ISNUMBER(AO37),IFERROR(_xlfn.LET(_xlpm.r,_xlfn.XLOOKUP(U37,$BD$15:$BD$62,ROW($BD$15:$BD$62),_xlfn.XLOOKUP(U37,$BE$15:$BE$62,ROW($BE$15:$BE$62),_xlfn.XLOOKUP(U37,$BF$15:$BF$62,ROW($BF$15:$BF$62),""))),_xlpm.p,_xlpm.r-MIN(ROW($BD$15:$BD$62))+1,_xlpm.f,INDEX($BG$15:$BG$62,_xlpm.p),_xlpm.u,INDEX($BH$15:$BH$62,_xlpm.p),_xlpm.s,INDEX($BJ$15:$BJ$62,_xlpm.p),_xlpm.q,N(AO37)/_xlpm.f,IF(_xlpm.q&gt;=_xlpm.s,ROUND(_xlpm.q,1)&amp;" "&amp;U37&amp;" = "&amp;ROUND(_xlpm.q*_xlpm.f,1)&amp;" "&amp;_xlpm.u,ROUND(_xlpm.q,1)&amp;" "&amp;U37)),""),""))))</f>
        <v>0</v>
      </c>
      <c r="AR37" s="1259"/>
      <c r="AS37" s="1256">
        <f t="shared" si="21"/>
        <v>0</v>
      </c>
      <c r="AT37" s="1257" t="str">
        <f t="shared" si="30"/>
        <v/>
      </c>
      <c r="AU37" s="1260">
        <f t="shared" si="33"/>
        <v>0</v>
      </c>
      <c r="AV37" s="1261" t="str">
        <f t="shared" si="31"/>
        <v/>
      </c>
      <c r="AW37" s="1247"/>
      <c r="AX37" s="1262">
        <f t="shared" si="22"/>
        <v>0</v>
      </c>
      <c r="AY37" s="1249" t="str">
        <f t="shared" si="23"/>
        <v/>
      </c>
      <c r="AZ37" s="276" t="s">
        <v>22</v>
      </c>
      <c r="BA37" s="1221">
        <f t="shared" si="24"/>
        <v>0</v>
      </c>
      <c r="BB37" s="1222">
        <f t="shared" si="32"/>
        <v>0</v>
      </c>
      <c r="BC37" s="1020"/>
      <c r="BD37" s="1273" t="s">
        <v>121</v>
      </c>
      <c r="BE37" s="178" t="s">
        <v>1409</v>
      </c>
      <c r="BF37" s="143" t="s">
        <v>1392</v>
      </c>
      <c r="BG37" s="1213">
        <f t="shared" si="36"/>
        <v>0.35</v>
      </c>
      <c r="BH37" s="1263" t="s">
        <v>1888</v>
      </c>
      <c r="BI37" s="1263" t="s">
        <v>1889</v>
      </c>
      <c r="BJ37" s="1202">
        <f t="shared" si="34"/>
        <v>3</v>
      </c>
      <c r="BK37" s="1264">
        <v>350</v>
      </c>
      <c r="BL37" s="1020"/>
      <c r="BM37" s="1020"/>
      <c r="BN37" s="1020"/>
      <c r="BO37" s="1020"/>
      <c r="BP37" s="1020"/>
      <c r="BQ37" s="1020"/>
      <c r="BR37" s="1153" t="str">
        <f t="shared" si="11"/>
        <v>►</v>
      </c>
      <c r="BS37" s="1924"/>
      <c r="BT37" s="1924"/>
      <c r="BU37" s="1924"/>
      <c r="BV37" s="1924"/>
      <c r="BW37" s="1924"/>
      <c r="BX37" s="1150"/>
      <c r="BY37" s="1274" t="s">
        <v>1929</v>
      </c>
      <c r="BZ37" s="1275"/>
      <c r="CA37" s="1275"/>
      <c r="CB37" s="134"/>
      <c r="CC37" s="134"/>
      <c r="CD37" s="134"/>
      <c r="CE37" s="1035"/>
      <c r="CG37" s="1274" t="s">
        <v>1930</v>
      </c>
      <c r="CH37" s="1275"/>
      <c r="CI37" s="1275"/>
      <c r="CJ37" s="134"/>
      <c r="CK37" s="134"/>
      <c r="CL37" s="134"/>
      <c r="CM37" s="1035"/>
      <c r="CO37" s="1274" t="s">
        <v>1931</v>
      </c>
      <c r="CP37" s="1275"/>
      <c r="CQ37" s="1275"/>
      <c r="CR37" s="134"/>
      <c r="CS37" s="134"/>
      <c r="CT37" s="134"/>
      <c r="CU37" s="1035"/>
      <c r="CW37" s="3">
        <v>1</v>
      </c>
    </row>
    <row r="38" spans="1:101" s="877" customFormat="1" ht="21" customHeight="1">
      <c r="A38" s="1129" t="s">
        <v>22</v>
      </c>
      <c r="B38" s="1145" t="str">
        <f t="shared" si="41"/>
        <v>►</v>
      </c>
      <c r="C38" s="1190" cm="1">
        <f t="array" ref="C38">SUMPRODUCT(LEN(D38:J38))</f>
        <v>0</v>
      </c>
      <c r="D38" s="207"/>
      <c r="E38" s="212"/>
      <c r="F38" s="212"/>
      <c r="G38" s="212"/>
      <c r="H38" s="212"/>
      <c r="I38" s="212"/>
      <c r="J38" s="213"/>
      <c r="K38" s="528" t="s">
        <v>22</v>
      </c>
      <c r="L38" s="120" t="str">
        <f t="shared" si="40"/>
        <v>►</v>
      </c>
      <c r="M38" s="195" t="str">
        <f>M18</f>
        <v>N NOM DE VOTRE RECETTE | collez la--FAMILLE| Auteur &gt; VOUS</v>
      </c>
      <c r="N38" s="195">
        <f>N18</f>
        <v>0.6</v>
      </c>
      <c r="O38" s="196" t="str">
        <f>O18</f>
        <v>Kg</v>
      </c>
      <c r="P38" s="197" t="str">
        <f>P18</f>
        <v>Recette mère ► Ballotine de pintade</v>
      </c>
      <c r="Q38" s="207"/>
      <c r="R38" s="212"/>
      <c r="S38" s="212"/>
      <c r="T38" s="212"/>
      <c r="U38" s="212"/>
      <c r="V38" s="212"/>
      <c r="W38" s="212"/>
      <c r="X38" s="212"/>
      <c r="Y38" s="213"/>
      <c r="Z38" s="1757" t="s">
        <v>1932</v>
      </c>
      <c r="AA38" s="1758"/>
      <c r="AB38" s="1758"/>
      <c r="AC38" s="1759"/>
      <c r="AD38" s="1230" t="str">
        <f t="shared" si="16"/>
        <v>►</v>
      </c>
      <c r="AE38" s="1231" t="str">
        <f t="shared" si="37"/>
        <v/>
      </c>
      <c r="AF38" s="1232">
        <f t="shared" si="18"/>
        <v>0</v>
      </c>
      <c r="AG38" s="1252">
        <f t="shared" si="25"/>
        <v>0</v>
      </c>
      <c r="AH38" s="1234">
        <f t="shared" si="26"/>
        <v>0</v>
      </c>
      <c r="AI38" s="1235">
        <f t="shared" si="27"/>
        <v>0</v>
      </c>
      <c r="AJ38" s="1236">
        <f t="shared" si="39"/>
        <v>0</v>
      </c>
      <c r="AK38" s="1237">
        <f t="shared" si="19"/>
        <v>0</v>
      </c>
      <c r="AL38" s="1238">
        <f t="shared" si="28"/>
        <v>0</v>
      </c>
      <c r="AM38" s="1268"/>
      <c r="AN38" s="1240" t="str">
        <f t="shared" si="35"/>
        <v/>
      </c>
      <c r="AO38" s="1241">
        <f t="shared" si="29"/>
        <v>0</v>
      </c>
      <c r="AP38" s="1242">
        <f t="shared" si="20"/>
        <v>0</v>
      </c>
      <c r="AQ38" s="1269" cm="1">
        <f t="array" ref="AQ38">IF(AF38&lt;&gt;1,0,IF(OR(AO38="",N(AO38)&lt;=0.000000001),"",IF(OR(AI38="",N(AI38)&lt;=0.000000001),0,IF(ISNUMBER(AO38),IFERROR(_xlfn.LET(_xlpm.r,_xlfn.XLOOKUP(U38,$BD$15:$BD$62,ROW($BD$15:$BD$62),_xlfn.XLOOKUP(U38,$BE$15:$BE$62,ROW($BE$15:$BE$62),_xlfn.XLOOKUP(U38,$BF$15:$BF$62,ROW($BF$15:$BF$62),""))),_xlpm.p,_xlpm.r-MIN(ROW($BD$15:$BD$62))+1,_xlpm.f,INDEX($BG$15:$BG$62,_xlpm.p),_xlpm.u,INDEX($BH$15:$BH$62,_xlpm.p),_xlpm.s,INDEX($BJ$15:$BJ$62,_xlpm.p),_xlpm.q,N(AO38)/_xlpm.f,IF(_xlpm.q&gt;=_xlpm.s,ROUND(_xlpm.q,1)&amp;" "&amp;U38&amp;" = "&amp;ROUND(_xlpm.q*_xlpm.f,1)&amp;" "&amp;_xlpm.u,ROUND(_xlpm.q,1)&amp;" "&amp;U38)),""),""))))</f>
        <v>0</v>
      </c>
      <c r="AR38" s="1259"/>
      <c r="AS38" s="1241">
        <f t="shared" si="21"/>
        <v>0</v>
      </c>
      <c r="AT38" s="1242" t="str">
        <f t="shared" si="30"/>
        <v/>
      </c>
      <c r="AU38" s="1245">
        <f t="shared" si="33"/>
        <v>0</v>
      </c>
      <c r="AV38" s="1246" t="str">
        <f t="shared" si="31"/>
        <v/>
      </c>
      <c r="AW38" s="1247"/>
      <c r="AX38" s="1248">
        <f t="shared" si="22"/>
        <v>0</v>
      </c>
      <c r="AY38" s="1249" t="str">
        <f t="shared" si="23"/>
        <v/>
      </c>
      <c r="AZ38" s="276" t="s">
        <v>22</v>
      </c>
      <c r="BA38" s="1221">
        <f t="shared" si="24"/>
        <v>0</v>
      </c>
      <c r="BB38" s="1222">
        <f t="shared" si="32"/>
        <v>0</v>
      </c>
      <c r="BC38" s="1020"/>
      <c r="BD38" s="1273" t="s">
        <v>166</v>
      </c>
      <c r="BE38" s="178" t="s">
        <v>1410</v>
      </c>
      <c r="BF38" s="178" t="s">
        <v>1393</v>
      </c>
      <c r="BG38" s="1213">
        <f t="shared" si="36"/>
        <v>4.9299999999999995E-3</v>
      </c>
      <c r="BH38" s="1263" t="s">
        <v>1888</v>
      </c>
      <c r="BI38" s="1263" t="s">
        <v>1889</v>
      </c>
      <c r="BJ38" s="1202">
        <f t="shared" si="34"/>
        <v>203</v>
      </c>
      <c r="BK38" s="1270">
        <v>4.93</v>
      </c>
      <c r="BL38" s="1020"/>
      <c r="BM38" s="1020"/>
      <c r="BN38" s="1020"/>
      <c r="BO38" s="1020"/>
      <c r="BP38" s="1020"/>
      <c r="BQ38" s="1020"/>
      <c r="BR38" s="1153" t="str">
        <f t="shared" si="11"/>
        <v>►</v>
      </c>
      <c r="BS38" s="1276"/>
      <c r="BT38" s="1025"/>
      <c r="BU38" s="1025"/>
      <c r="BV38" s="1026"/>
      <c r="BW38" s="1026"/>
      <c r="BX38" s="1150"/>
      <c r="BY38" s="1925" t="s">
        <v>1933</v>
      </c>
      <c r="BZ38" s="1926"/>
      <c r="CA38" s="1926"/>
      <c r="CB38" s="1926"/>
      <c r="CC38" s="1926"/>
      <c r="CD38" s="1926"/>
      <c r="CE38" s="1927"/>
      <c r="CG38" s="1925" t="s">
        <v>1934</v>
      </c>
      <c r="CH38" s="1926"/>
      <c r="CI38" s="1926"/>
      <c r="CJ38" s="1926"/>
      <c r="CK38" s="1926"/>
      <c r="CL38" s="1926"/>
      <c r="CM38" s="1927"/>
      <c r="CO38" s="1925" t="s">
        <v>1935</v>
      </c>
      <c r="CP38" s="1926"/>
      <c r="CQ38" s="1926"/>
      <c r="CR38" s="1926"/>
      <c r="CS38" s="1926"/>
      <c r="CT38" s="1926"/>
      <c r="CU38" s="1927"/>
      <c r="CW38" s="3">
        <v>1</v>
      </c>
    </row>
    <row r="39" spans="1:101" s="877" customFormat="1" ht="21" customHeight="1">
      <c r="A39" s="1129" t="s">
        <v>22</v>
      </c>
      <c r="B39" s="1145" t="str">
        <f t="shared" si="41"/>
        <v>►</v>
      </c>
      <c r="C39" s="1190" cm="1">
        <f t="array" ref="C39">SUMPRODUCT(LEN(D39:J39))</f>
        <v>0</v>
      </c>
      <c r="D39" s="207"/>
      <c r="E39" s="212"/>
      <c r="F39" s="212"/>
      <c r="G39" s="212"/>
      <c r="H39" s="212"/>
      <c r="I39" s="212"/>
      <c r="J39" s="213"/>
      <c r="K39" s="528"/>
      <c r="L39" s="120" t="str">
        <f t="shared" si="40"/>
        <v>►</v>
      </c>
      <c r="M39" s="195" t="str">
        <f>M18</f>
        <v>N NOM DE VOTRE RECETTE | collez la--FAMILLE| Auteur &gt; VOUS</v>
      </c>
      <c r="N39" s="195">
        <f>N18</f>
        <v>0.6</v>
      </c>
      <c r="O39" s="196" t="str">
        <f>O18</f>
        <v>Kg</v>
      </c>
      <c r="P39" s="197" t="str">
        <f>P18</f>
        <v>Recette mère ► Ballotine de pintade</v>
      </c>
      <c r="Q39" s="207"/>
      <c r="R39" s="212"/>
      <c r="S39" s="212"/>
      <c r="T39" s="212"/>
      <c r="U39" s="212"/>
      <c r="V39" s="212"/>
      <c r="W39" s="212"/>
      <c r="X39" s="212"/>
      <c r="Y39" s="213"/>
      <c r="Z39" s="222" t="s">
        <v>199</v>
      </c>
      <c r="AA39" s="223"/>
      <c r="AB39" s="1277" t="s">
        <v>200</v>
      </c>
      <c r="AC39" s="233">
        <f>Z42*Z40</f>
        <v>225</v>
      </c>
      <c r="AD39" s="1230" t="str">
        <f t="shared" si="16"/>
        <v>►</v>
      </c>
      <c r="AE39" s="1231" t="str">
        <f t="shared" si="37"/>
        <v/>
      </c>
      <c r="AF39" s="1232">
        <f t="shared" si="18"/>
        <v>0</v>
      </c>
      <c r="AG39" s="1252">
        <f t="shared" si="25"/>
        <v>0</v>
      </c>
      <c r="AH39" s="1234">
        <f t="shared" si="26"/>
        <v>0</v>
      </c>
      <c r="AI39" s="1235">
        <f t="shared" si="27"/>
        <v>0</v>
      </c>
      <c r="AJ39" s="1236">
        <f t="shared" si="39"/>
        <v>0</v>
      </c>
      <c r="AK39" s="1253">
        <f t="shared" si="19"/>
        <v>0</v>
      </c>
      <c r="AL39" s="1254">
        <f t="shared" si="28"/>
        <v>0</v>
      </c>
      <c r="AM39" s="1268"/>
      <c r="AN39" s="1255" t="str">
        <f t="shared" si="35"/>
        <v/>
      </c>
      <c r="AO39" s="1256">
        <f t="shared" si="29"/>
        <v>0</v>
      </c>
      <c r="AP39" s="1257">
        <f t="shared" si="20"/>
        <v>0</v>
      </c>
      <c r="AQ39" s="1271" cm="1">
        <f t="array" ref="AQ39">IF(AF39&lt;&gt;1,0,IF(OR(AO39="",N(AO39)&lt;=0.000000001),"",IF(OR(AI39="",N(AI39)&lt;=0.000000001),0,IF(ISNUMBER(AO39),IFERROR(_xlfn.LET(_xlpm.r,_xlfn.XLOOKUP(U39,$BD$15:$BD$62,ROW($BD$15:$BD$62),_xlfn.XLOOKUP(U39,$BE$15:$BE$62,ROW($BE$15:$BE$62),_xlfn.XLOOKUP(U39,$BF$15:$BF$62,ROW($BF$15:$BF$62),""))),_xlpm.p,_xlpm.r-MIN(ROW($BD$15:$BD$62))+1,_xlpm.f,INDEX($BG$15:$BG$62,_xlpm.p),_xlpm.u,INDEX($BH$15:$BH$62,_xlpm.p),_xlpm.s,INDEX($BJ$15:$BJ$62,_xlpm.p),_xlpm.q,N(AO39)/_xlpm.f,IF(_xlpm.q&gt;=_xlpm.s,ROUND(_xlpm.q,1)&amp;" "&amp;U39&amp;" = "&amp;ROUND(_xlpm.q*_xlpm.f,1)&amp;" "&amp;_xlpm.u,ROUND(_xlpm.q,1)&amp;" "&amp;U39)),""),""))))</f>
        <v>0</v>
      </c>
      <c r="AR39" s="1259"/>
      <c r="AS39" s="1256">
        <f t="shared" si="21"/>
        <v>0</v>
      </c>
      <c r="AT39" s="1257" t="str">
        <f t="shared" si="30"/>
        <v/>
      </c>
      <c r="AU39" s="1260">
        <f t="shared" si="33"/>
        <v>0</v>
      </c>
      <c r="AV39" s="1261" t="str">
        <f t="shared" si="31"/>
        <v/>
      </c>
      <c r="AW39" s="1247"/>
      <c r="AX39" s="1262">
        <f t="shared" si="22"/>
        <v>0</v>
      </c>
      <c r="AY39" s="1249" t="str">
        <f t="shared" si="23"/>
        <v/>
      </c>
      <c r="AZ39" s="276" t="s">
        <v>22</v>
      </c>
      <c r="BA39" s="1221">
        <f t="shared" si="24"/>
        <v>0</v>
      </c>
      <c r="BB39" s="1222">
        <f t="shared" si="32"/>
        <v>0</v>
      </c>
      <c r="BC39" s="1020"/>
      <c r="BD39" s="1273" t="s">
        <v>167</v>
      </c>
      <c r="BE39" s="178" t="s">
        <v>1411</v>
      </c>
      <c r="BF39" s="178" t="s">
        <v>1394</v>
      </c>
      <c r="BG39" s="1213">
        <f t="shared" si="36"/>
        <v>5.0000000000000001E-3</v>
      </c>
      <c r="BH39" s="1263" t="s">
        <v>1888</v>
      </c>
      <c r="BI39" s="1263" t="s">
        <v>1889</v>
      </c>
      <c r="BJ39" s="1202">
        <f t="shared" si="34"/>
        <v>200</v>
      </c>
      <c r="BK39" s="1264">
        <v>5</v>
      </c>
      <c r="BL39" s="1020"/>
      <c r="BM39" s="1020"/>
      <c r="BN39" s="1020"/>
      <c r="BO39" s="1020"/>
      <c r="BP39" s="1020"/>
      <c r="BQ39" s="1020"/>
      <c r="BR39" s="1153" t="str">
        <f t="shared" si="11"/>
        <v>►</v>
      </c>
      <c r="BS39" s="1276"/>
      <c r="BT39" s="1025"/>
      <c r="BU39" s="1025"/>
      <c r="BV39" s="1026"/>
      <c r="BW39" s="1026"/>
      <c r="BX39" s="1150"/>
      <c r="BY39" s="1925"/>
      <c r="BZ39" s="1926"/>
      <c r="CA39" s="1926"/>
      <c r="CB39" s="1926"/>
      <c r="CC39" s="1926"/>
      <c r="CD39" s="1926"/>
      <c r="CE39" s="1927"/>
      <c r="CG39" s="1925"/>
      <c r="CH39" s="1926"/>
      <c r="CI39" s="1926"/>
      <c r="CJ39" s="1926"/>
      <c r="CK39" s="1926"/>
      <c r="CL39" s="1926"/>
      <c r="CM39" s="1927"/>
      <c r="CO39" s="1925"/>
      <c r="CP39" s="1926"/>
      <c r="CQ39" s="1926"/>
      <c r="CR39" s="1926"/>
      <c r="CS39" s="1926"/>
      <c r="CT39" s="1926"/>
      <c r="CU39" s="1927"/>
      <c r="CW39" s="3">
        <v>1</v>
      </c>
    </row>
    <row r="40" spans="1:101" s="877" customFormat="1" ht="21" customHeight="1">
      <c r="A40" s="1129" t="s">
        <v>22</v>
      </c>
      <c r="B40" s="1145" t="str">
        <f t="shared" si="41"/>
        <v>►</v>
      </c>
      <c r="C40" s="1190" cm="1">
        <f t="array" ref="C40">SUMPRODUCT(LEN(D40:J40))</f>
        <v>0</v>
      </c>
      <c r="D40" s="207"/>
      <c r="E40" s="212"/>
      <c r="F40" s="212"/>
      <c r="G40" s="212"/>
      <c r="H40" s="212"/>
      <c r="I40" s="212"/>
      <c r="J40" s="213"/>
      <c r="K40" s="528"/>
      <c r="L40" s="120" t="str">
        <f t="shared" si="40"/>
        <v>►</v>
      </c>
      <c r="M40" s="195" t="str">
        <f>M18</f>
        <v>N NOM DE VOTRE RECETTE | collez la--FAMILLE| Auteur &gt; VOUS</v>
      </c>
      <c r="N40" s="195">
        <f>N18</f>
        <v>0.6</v>
      </c>
      <c r="O40" s="196" t="str">
        <f>O18</f>
        <v>Kg</v>
      </c>
      <c r="P40" s="197" t="str">
        <f>P18</f>
        <v>Recette mère ► Ballotine de pintade</v>
      </c>
      <c r="Q40" s="207"/>
      <c r="R40" s="212"/>
      <c r="S40" s="212"/>
      <c r="T40" s="212"/>
      <c r="U40" s="212"/>
      <c r="V40" s="212"/>
      <c r="W40" s="212"/>
      <c r="X40" s="212"/>
      <c r="Y40" s="213"/>
      <c r="Z40" s="224">
        <v>150</v>
      </c>
      <c r="AA40" s="225" t="s">
        <v>201</v>
      </c>
      <c r="AB40" s="1760" t="s">
        <v>958</v>
      </c>
      <c r="AC40" s="1761"/>
      <c r="AD40" s="1230" t="str">
        <f t="shared" si="16"/>
        <v>►</v>
      </c>
      <c r="AE40" s="1231" t="str">
        <f t="shared" si="37"/>
        <v/>
      </c>
      <c r="AF40" s="1232">
        <f t="shared" si="18"/>
        <v>0</v>
      </c>
      <c r="AG40" s="1252">
        <f t="shared" si="25"/>
        <v>0</v>
      </c>
      <c r="AH40" s="1234">
        <f t="shared" si="26"/>
        <v>0</v>
      </c>
      <c r="AI40" s="1235">
        <f t="shared" si="27"/>
        <v>0</v>
      </c>
      <c r="AJ40" s="1236">
        <f t="shared" si="39"/>
        <v>0</v>
      </c>
      <c r="AK40" s="1237">
        <f t="shared" si="19"/>
        <v>0</v>
      </c>
      <c r="AL40" s="1238">
        <f t="shared" si="28"/>
        <v>0</v>
      </c>
      <c r="AM40" s="1268"/>
      <c r="AN40" s="1240" t="str">
        <f t="shared" si="35"/>
        <v/>
      </c>
      <c r="AO40" s="1241">
        <f t="shared" si="29"/>
        <v>0</v>
      </c>
      <c r="AP40" s="1242">
        <f t="shared" si="20"/>
        <v>0</v>
      </c>
      <c r="AQ40" s="1269" cm="1">
        <f t="array" ref="AQ40">IF(AF40&lt;&gt;1,0,IF(OR(AO40="",N(AO40)&lt;=0.000000001),"",IF(OR(AI40="",N(AI40)&lt;=0.000000001),0,IF(ISNUMBER(AO40),IFERROR(_xlfn.LET(_xlpm.r,_xlfn.XLOOKUP(U40,$BD$15:$BD$62,ROW($BD$15:$BD$62),_xlfn.XLOOKUP(U40,$BE$15:$BE$62,ROW($BE$15:$BE$62),_xlfn.XLOOKUP(U40,$BF$15:$BF$62,ROW($BF$15:$BF$62),""))),_xlpm.p,_xlpm.r-MIN(ROW($BD$15:$BD$62))+1,_xlpm.f,INDEX($BG$15:$BG$62,_xlpm.p),_xlpm.u,INDEX($BH$15:$BH$62,_xlpm.p),_xlpm.s,INDEX($BJ$15:$BJ$62,_xlpm.p),_xlpm.q,N(AO40)/_xlpm.f,IF(_xlpm.q&gt;=_xlpm.s,ROUND(_xlpm.q,1)&amp;" "&amp;U40&amp;" = "&amp;ROUND(_xlpm.q*_xlpm.f,1)&amp;" "&amp;_xlpm.u,ROUND(_xlpm.q,1)&amp;" "&amp;U40)),""),""))))</f>
        <v>0</v>
      </c>
      <c r="AR40" s="1259"/>
      <c r="AS40" s="1241">
        <f t="shared" si="21"/>
        <v>0</v>
      </c>
      <c r="AT40" s="1242" t="str">
        <f t="shared" si="30"/>
        <v/>
      </c>
      <c r="AU40" s="1245">
        <f t="shared" si="33"/>
        <v>0</v>
      </c>
      <c r="AV40" s="1246" t="str">
        <f t="shared" si="31"/>
        <v/>
      </c>
      <c r="AW40" s="1247"/>
      <c r="AX40" s="1248">
        <f t="shared" si="22"/>
        <v>0</v>
      </c>
      <c r="AY40" s="1249" t="str">
        <f t="shared" si="23"/>
        <v/>
      </c>
      <c r="AZ40" s="276" t="s">
        <v>22</v>
      </c>
      <c r="BA40" s="1221">
        <f t="shared" si="24"/>
        <v>0</v>
      </c>
      <c r="BB40" s="1222">
        <f t="shared" si="32"/>
        <v>0</v>
      </c>
      <c r="BC40" s="1020"/>
      <c r="BD40" s="138" t="s">
        <v>162</v>
      </c>
      <c r="BE40" s="138" t="s">
        <v>162</v>
      </c>
      <c r="BF40" s="138" t="s">
        <v>1386</v>
      </c>
      <c r="BG40" s="1213">
        <f t="shared" si="36"/>
        <v>2.835E-2</v>
      </c>
      <c r="BH40" s="1033" t="s">
        <v>890</v>
      </c>
      <c r="BI40" s="1033" t="s">
        <v>1845</v>
      </c>
      <c r="BJ40" s="1202">
        <f t="shared" si="34"/>
        <v>35</v>
      </c>
      <c r="BK40" s="1278">
        <v>28.35</v>
      </c>
      <c r="BL40" s="1020"/>
      <c r="BM40" s="1020"/>
      <c r="BN40" s="1020"/>
      <c r="BO40" s="1020"/>
      <c r="BP40" s="1020"/>
      <c r="BQ40" s="1020"/>
      <c r="BR40" s="1153" t="str">
        <f t="shared" si="11"/>
        <v>►</v>
      </c>
      <c r="BS40" s="1276"/>
      <c r="BT40" s="1025"/>
      <c r="BU40" s="1025"/>
      <c r="BV40" s="1026"/>
      <c r="BW40" s="1026"/>
      <c r="BX40" s="1150"/>
      <c r="BY40" s="617"/>
      <c r="BZ40" s="9"/>
      <c r="CA40" s="9"/>
      <c r="CB40" s="9"/>
      <c r="CC40" s="9"/>
      <c r="CD40" s="9"/>
      <c r="CE40" s="43"/>
      <c r="CG40" s="617"/>
      <c r="CH40" s="9"/>
      <c r="CI40" s="9"/>
      <c r="CJ40" s="9"/>
      <c r="CK40" s="9"/>
      <c r="CL40" s="9"/>
      <c r="CM40" s="43"/>
      <c r="CO40" s="617"/>
      <c r="CP40" s="9"/>
      <c r="CQ40" s="9"/>
      <c r="CR40" s="9"/>
      <c r="CS40" s="9"/>
      <c r="CT40" s="9"/>
      <c r="CU40" s="43"/>
      <c r="CW40" s="3">
        <v>1</v>
      </c>
    </row>
    <row r="41" spans="1:101" s="877" customFormat="1" ht="21" customHeight="1">
      <c r="A41" s="1129" t="s">
        <v>22</v>
      </c>
      <c r="B41" s="1145" t="str">
        <f t="shared" si="41"/>
        <v>►</v>
      </c>
      <c r="C41" s="1190" cm="1">
        <f t="array" ref="C41">SUMPRODUCT(LEN(D41:J41))</f>
        <v>0</v>
      </c>
      <c r="D41" s="207"/>
      <c r="E41" s="212"/>
      <c r="F41" s="212"/>
      <c r="G41" s="212"/>
      <c r="H41" s="212"/>
      <c r="I41" s="212"/>
      <c r="J41" s="213"/>
      <c r="K41" s="528" t="s">
        <v>22</v>
      </c>
      <c r="L41" s="120" t="str">
        <f t="shared" si="40"/>
        <v>►</v>
      </c>
      <c r="M41" s="195" t="str">
        <f>M18</f>
        <v>N NOM DE VOTRE RECETTE | collez la--FAMILLE| Auteur &gt; VOUS</v>
      </c>
      <c r="N41" s="195">
        <f>N18</f>
        <v>0.6</v>
      </c>
      <c r="O41" s="196" t="str">
        <f>O18</f>
        <v>Kg</v>
      </c>
      <c r="P41" s="197" t="str">
        <f>P18</f>
        <v>Recette mère ► Ballotine de pintade</v>
      </c>
      <c r="Q41" s="207"/>
      <c r="R41" s="212"/>
      <c r="S41" s="212"/>
      <c r="T41" s="212"/>
      <c r="U41" s="212"/>
      <c r="V41" s="212"/>
      <c r="W41" s="212"/>
      <c r="X41" s="212"/>
      <c r="Y41" s="213"/>
      <c r="Z41" s="1762" t="s">
        <v>439</v>
      </c>
      <c r="AA41" s="1763"/>
      <c r="AB41" s="1279" t="s">
        <v>1936</v>
      </c>
      <c r="AC41" s="229"/>
      <c r="AD41" s="1230" t="str">
        <f t="shared" si="16"/>
        <v>►</v>
      </c>
      <c r="AE41" s="1231" t="str">
        <f t="shared" si="37"/>
        <v/>
      </c>
      <c r="AF41" s="1232">
        <f t="shared" si="18"/>
        <v>0</v>
      </c>
      <c r="AG41" s="1252">
        <f t="shared" si="25"/>
        <v>0</v>
      </c>
      <c r="AH41" s="1234">
        <f t="shared" si="26"/>
        <v>0</v>
      </c>
      <c r="AI41" s="1235">
        <f t="shared" si="27"/>
        <v>0</v>
      </c>
      <c r="AJ41" s="1236">
        <f t="shared" si="39"/>
        <v>0</v>
      </c>
      <c r="AK41" s="1253">
        <f t="shared" si="19"/>
        <v>0</v>
      </c>
      <c r="AL41" s="1254">
        <f t="shared" si="28"/>
        <v>0</v>
      </c>
      <c r="AM41" s="1268"/>
      <c r="AN41" s="1255" t="str">
        <f t="shared" si="35"/>
        <v/>
      </c>
      <c r="AO41" s="1256">
        <f t="shared" si="29"/>
        <v>0</v>
      </c>
      <c r="AP41" s="1257">
        <f t="shared" si="20"/>
        <v>0</v>
      </c>
      <c r="AQ41" s="1271" cm="1">
        <f t="array" ref="AQ41">IF(AF41&lt;&gt;1,0,IF(OR(AO41="",N(AO41)&lt;=0.000000001),"",IF(OR(AI41="",N(AI41)&lt;=0.000000001),0,IF(ISNUMBER(AO41),IFERROR(_xlfn.LET(_xlpm.r,_xlfn.XLOOKUP(U41,$BD$15:$BD$62,ROW($BD$15:$BD$62),_xlfn.XLOOKUP(U41,$BE$15:$BE$62,ROW($BE$15:$BE$62),_xlfn.XLOOKUP(U41,$BF$15:$BF$62,ROW($BF$15:$BF$62),""))),_xlpm.p,_xlpm.r-MIN(ROW($BD$15:$BD$62))+1,_xlpm.f,INDEX($BG$15:$BG$62,_xlpm.p),_xlpm.u,INDEX($BH$15:$BH$62,_xlpm.p),_xlpm.s,INDEX($BJ$15:$BJ$62,_xlpm.p),_xlpm.q,N(AO41)/_xlpm.f,IF(_xlpm.q&gt;=_xlpm.s,ROUND(_xlpm.q,1)&amp;" "&amp;U41&amp;" = "&amp;ROUND(_xlpm.q*_xlpm.f,1)&amp;" "&amp;_xlpm.u,ROUND(_xlpm.q,1)&amp;" "&amp;U41)),""),""))))</f>
        <v>0</v>
      </c>
      <c r="AR41" s="1259"/>
      <c r="AS41" s="1256">
        <f t="shared" si="21"/>
        <v>0</v>
      </c>
      <c r="AT41" s="1257" t="str">
        <f t="shared" si="30"/>
        <v/>
      </c>
      <c r="AU41" s="1260">
        <f t="shared" si="33"/>
        <v>0</v>
      </c>
      <c r="AV41" s="1261" t="str">
        <f t="shared" si="31"/>
        <v/>
      </c>
      <c r="AW41" s="1247"/>
      <c r="AX41" s="1262">
        <f t="shared" si="22"/>
        <v>0</v>
      </c>
      <c r="AY41" s="1249" t="str">
        <f t="shared" si="23"/>
        <v/>
      </c>
      <c r="AZ41" s="276" t="s">
        <v>22</v>
      </c>
      <c r="BA41" s="1221">
        <f t="shared" si="24"/>
        <v>0</v>
      </c>
      <c r="BB41" s="1222">
        <f t="shared" si="32"/>
        <v>0</v>
      </c>
      <c r="BC41" s="1020"/>
      <c r="BD41" s="1280" t="s">
        <v>1937</v>
      </c>
      <c r="BE41" s="1280" t="s">
        <v>1938</v>
      </c>
      <c r="BF41" s="1280" t="s">
        <v>1939</v>
      </c>
      <c r="BG41" s="1213">
        <f t="shared" si="36"/>
        <v>1.4E-2</v>
      </c>
      <c r="BH41" s="1263" t="s">
        <v>1888</v>
      </c>
      <c r="BI41" s="1263" t="s">
        <v>1889</v>
      </c>
      <c r="BJ41" s="1202">
        <f t="shared" si="34"/>
        <v>71</v>
      </c>
      <c r="BK41" s="1264">
        <v>14</v>
      </c>
      <c r="BL41" s="1020"/>
      <c r="BM41" s="1020"/>
      <c r="BN41" s="1020"/>
      <c r="BO41" s="1020"/>
      <c r="BP41" s="1020"/>
      <c r="BQ41" s="1020"/>
      <c r="BR41" s="1153" t="str">
        <f t="shared" si="11"/>
        <v>►</v>
      </c>
      <c r="BS41" s="1276"/>
      <c r="BT41" s="1025"/>
      <c r="BU41" s="1025"/>
      <c r="BV41" s="1026"/>
      <c r="BW41" s="1026"/>
      <c r="BX41" s="1150"/>
      <c r="BY41" s="1281" t="s">
        <v>1940</v>
      </c>
      <c r="BZ41" s="9"/>
      <c r="CA41" s="9"/>
      <c r="CB41" s="9"/>
      <c r="CC41" s="9"/>
      <c r="CD41" s="9"/>
      <c r="CE41" s="43"/>
      <c r="CG41" s="1281" t="s">
        <v>1941</v>
      </c>
      <c r="CH41" s="9"/>
      <c r="CI41" s="9"/>
      <c r="CJ41" s="9"/>
      <c r="CK41" s="9"/>
      <c r="CL41" s="9"/>
      <c r="CM41" s="43"/>
      <c r="CO41" s="1281" t="s">
        <v>1942</v>
      </c>
      <c r="CP41" s="9"/>
      <c r="CQ41" s="9"/>
      <c r="CR41" s="9"/>
      <c r="CS41" s="9"/>
      <c r="CT41" s="9"/>
      <c r="CU41" s="43"/>
      <c r="CW41" s="3">
        <v>1</v>
      </c>
    </row>
    <row r="42" spans="1:101" s="877" customFormat="1" ht="21" customHeight="1">
      <c r="A42" s="1129" t="s">
        <v>22</v>
      </c>
      <c r="B42" s="1145" t="str">
        <f t="shared" si="41"/>
        <v>►</v>
      </c>
      <c r="C42" s="1190" cm="1">
        <f t="array" ref="C42">SUMPRODUCT(LEN(D42:J42))</f>
        <v>0</v>
      </c>
      <c r="D42" s="207"/>
      <c r="E42" s="212"/>
      <c r="F42" s="212"/>
      <c r="G42" s="212"/>
      <c r="H42" s="212"/>
      <c r="I42" s="212"/>
      <c r="J42" s="213"/>
      <c r="K42" s="528" t="s">
        <v>22</v>
      </c>
      <c r="L42" s="120" t="str">
        <f t="shared" si="40"/>
        <v>►</v>
      </c>
      <c r="M42" s="195" t="str">
        <f>M18</f>
        <v>N NOM DE VOTRE RECETTE | collez la--FAMILLE| Auteur &gt; VOUS</v>
      </c>
      <c r="N42" s="195">
        <f>N18</f>
        <v>0.6</v>
      </c>
      <c r="O42" s="196" t="str">
        <f>O18</f>
        <v>Kg</v>
      </c>
      <c r="P42" s="197" t="str">
        <f>P18</f>
        <v>Recette mère ► Ballotine de pintade</v>
      </c>
      <c r="Q42" s="207"/>
      <c r="R42" s="212"/>
      <c r="S42" s="212"/>
      <c r="T42" s="212"/>
      <c r="U42" s="212"/>
      <c r="V42" s="212"/>
      <c r="W42" s="212"/>
      <c r="X42" s="212"/>
      <c r="Y42" s="213"/>
      <c r="Z42" s="230">
        <v>1.5</v>
      </c>
      <c r="AA42" s="231" t="str">
        <f>"&lt; Nb de "&amp;AB40&amp;" par personne "</f>
        <v xml:space="preserve">&lt; Nb de tranches par personne </v>
      </c>
      <c r="AB42" s="232"/>
      <c r="AC42" s="838"/>
      <c r="AD42" s="1230" t="str">
        <f t="shared" si="16"/>
        <v>►</v>
      </c>
      <c r="AE42" s="1231" t="str">
        <f t="shared" si="37"/>
        <v/>
      </c>
      <c r="AF42" s="1232">
        <f t="shared" si="18"/>
        <v>0</v>
      </c>
      <c r="AG42" s="1252">
        <f t="shared" si="25"/>
        <v>0</v>
      </c>
      <c r="AH42" s="1234">
        <f t="shared" si="26"/>
        <v>0</v>
      </c>
      <c r="AI42" s="1235">
        <f t="shared" si="27"/>
        <v>0</v>
      </c>
      <c r="AJ42" s="1236">
        <f t="shared" si="39"/>
        <v>0</v>
      </c>
      <c r="AK42" s="1237">
        <f t="shared" si="19"/>
        <v>0</v>
      </c>
      <c r="AL42" s="1238">
        <f t="shared" si="28"/>
        <v>0</v>
      </c>
      <c r="AM42" s="1268"/>
      <c r="AN42" s="1240" t="str">
        <f t="shared" si="35"/>
        <v/>
      </c>
      <c r="AO42" s="1241">
        <f t="shared" si="29"/>
        <v>0</v>
      </c>
      <c r="AP42" s="1242">
        <f t="shared" si="20"/>
        <v>0</v>
      </c>
      <c r="AQ42" s="1269" cm="1">
        <f t="array" ref="AQ42">IF(AF42&lt;&gt;1,0,IF(OR(AO42="",N(AO42)&lt;=0.000000001),"",IF(OR(AI42="",N(AI42)&lt;=0.000000001),0,IF(ISNUMBER(AO42),IFERROR(_xlfn.LET(_xlpm.r,_xlfn.XLOOKUP(U42,$BD$15:$BD$62,ROW($BD$15:$BD$62),_xlfn.XLOOKUP(U42,$BE$15:$BE$62,ROW($BE$15:$BE$62),_xlfn.XLOOKUP(U42,$BF$15:$BF$62,ROW($BF$15:$BF$62),""))),_xlpm.p,_xlpm.r-MIN(ROW($BD$15:$BD$62))+1,_xlpm.f,INDEX($BG$15:$BG$62,_xlpm.p),_xlpm.u,INDEX($BH$15:$BH$62,_xlpm.p),_xlpm.s,INDEX($BJ$15:$BJ$62,_xlpm.p),_xlpm.q,N(AO42)/_xlpm.f,IF(_xlpm.q&gt;=_xlpm.s,ROUND(_xlpm.q,1)&amp;" "&amp;U42&amp;" = "&amp;ROUND(_xlpm.q*_xlpm.f,1)&amp;" "&amp;_xlpm.u,ROUND(_xlpm.q,1)&amp;" "&amp;U42)),""),""))))</f>
        <v>0</v>
      </c>
      <c r="AR42" s="1259"/>
      <c r="AS42" s="1241">
        <f t="shared" si="21"/>
        <v>0</v>
      </c>
      <c r="AT42" s="1242" t="str">
        <f t="shared" si="30"/>
        <v/>
      </c>
      <c r="AU42" s="1245">
        <f t="shared" si="33"/>
        <v>0</v>
      </c>
      <c r="AV42" s="1246" t="str">
        <f t="shared" si="31"/>
        <v/>
      </c>
      <c r="AW42" s="1247"/>
      <c r="AX42" s="1248">
        <f t="shared" si="22"/>
        <v>0</v>
      </c>
      <c r="AY42" s="1249" t="str">
        <f t="shared" si="23"/>
        <v/>
      </c>
      <c r="AZ42" s="276" t="s">
        <v>22</v>
      </c>
      <c r="BA42" s="1221">
        <f t="shared" si="24"/>
        <v>0</v>
      </c>
      <c r="BB42" s="1222">
        <f t="shared" si="32"/>
        <v>0</v>
      </c>
      <c r="BC42" s="1020"/>
      <c r="BD42" s="1280" t="s">
        <v>165</v>
      </c>
      <c r="BE42" s="138" t="s">
        <v>1428</v>
      </c>
      <c r="BF42" s="138" t="s">
        <v>1391</v>
      </c>
      <c r="BG42" s="1213">
        <f t="shared" si="36"/>
        <v>0.22500000000000001</v>
      </c>
      <c r="BH42" s="1263" t="s">
        <v>1888</v>
      </c>
      <c r="BI42" s="1263" t="s">
        <v>1889</v>
      </c>
      <c r="BJ42" s="1202">
        <f t="shared" si="34"/>
        <v>4</v>
      </c>
      <c r="BK42" s="1264">
        <v>225</v>
      </c>
      <c r="BL42" s="1020"/>
      <c r="BM42" s="1020"/>
      <c r="BN42" s="1020"/>
      <c r="BO42" s="1020"/>
      <c r="BP42" s="1020"/>
      <c r="BQ42" s="1020"/>
      <c r="BR42" s="1153" t="str">
        <f t="shared" si="11"/>
        <v>►</v>
      </c>
      <c r="BS42" s="1276"/>
      <c r="BT42" s="1025"/>
      <c r="BU42" s="1025"/>
      <c r="BV42" s="1026"/>
      <c r="BW42" s="1026"/>
      <c r="BX42" s="1150"/>
      <c r="BY42" s="1282" t="s">
        <v>1744</v>
      </c>
      <c r="BZ42" s="9"/>
      <c r="CA42" s="9"/>
      <c r="CB42" s="9"/>
      <c r="CC42" s="9"/>
      <c r="CD42" s="9"/>
      <c r="CE42" s="43"/>
      <c r="CG42" s="1282" t="s">
        <v>1943</v>
      </c>
      <c r="CH42" s="9"/>
      <c r="CI42" s="9"/>
      <c r="CJ42" s="9"/>
      <c r="CK42" s="9"/>
      <c r="CL42" s="9"/>
      <c r="CM42" s="43"/>
      <c r="CO42" s="1282" t="s">
        <v>1944</v>
      </c>
      <c r="CP42" s="9"/>
      <c r="CQ42" s="9"/>
      <c r="CR42" s="9"/>
      <c r="CS42" s="9"/>
      <c r="CT42" s="9"/>
      <c r="CU42" s="43"/>
      <c r="CW42" s="3">
        <v>1</v>
      </c>
    </row>
    <row r="43" spans="1:101" s="877" customFormat="1" ht="21" customHeight="1" thickBot="1">
      <c r="A43" s="1129" t="s">
        <v>22</v>
      </c>
      <c r="B43" s="1145" t="str">
        <f t="shared" si="41"/>
        <v>A</v>
      </c>
      <c r="C43" s="1190" cm="1">
        <f t="array" ref="C43">SUMPRODUCT(LEN(D43:J43))</f>
        <v>0</v>
      </c>
      <c r="D43" s="207"/>
      <c r="E43" s="212"/>
      <c r="F43" s="212"/>
      <c r="G43" s="212"/>
      <c r="H43" s="212"/>
      <c r="I43" s="212"/>
      <c r="J43" s="213"/>
      <c r="K43" s="528" t="s">
        <v>22</v>
      </c>
      <c r="L43" s="120" t="str">
        <f t="shared" si="40"/>
        <v>A</v>
      </c>
      <c r="M43" s="195" t="str">
        <f>M18</f>
        <v>N NOM DE VOTRE RECETTE | collez la--FAMILLE| Auteur &gt; VOUS</v>
      </c>
      <c r="N43" s="195">
        <f>N18</f>
        <v>0.6</v>
      </c>
      <c r="O43" s="196" t="str">
        <f>O18</f>
        <v>Kg</v>
      </c>
      <c r="P43" s="197" t="str">
        <f>P18</f>
        <v>Recette mère ► Ballotine de pintade</v>
      </c>
      <c r="Q43" s="207"/>
      <c r="R43" s="267" t="s">
        <v>217</v>
      </c>
      <c r="S43" s="212" t="s">
        <v>1445</v>
      </c>
      <c r="T43" s="212"/>
      <c r="U43" s="212"/>
      <c r="V43" s="212"/>
      <c r="W43" s="212"/>
      <c r="X43" s="212"/>
      <c r="Y43" s="213"/>
      <c r="Z43" s="234">
        <v>27</v>
      </c>
      <c r="AA43" s="231" t="str">
        <f>"&lt; Nb "&amp;AB40&amp;" dans 1 " &amp;Z41</f>
        <v>&lt; Nb tranches dans 1 Gastro 1/1</v>
      </c>
      <c r="AB43" s="235"/>
      <c r="AC43" s="233"/>
      <c r="AD43" s="1230" t="str">
        <f t="shared" si="16"/>
        <v>►</v>
      </c>
      <c r="AE43" s="1231" t="str">
        <f t="shared" si="37"/>
        <v/>
      </c>
      <c r="AF43" s="1232">
        <f t="shared" si="18"/>
        <v>0</v>
      </c>
      <c r="AG43" s="1252">
        <f t="shared" si="25"/>
        <v>0</v>
      </c>
      <c r="AH43" s="1234">
        <f t="shared" si="26"/>
        <v>0</v>
      </c>
      <c r="AI43" s="1235">
        <f t="shared" si="27"/>
        <v>0</v>
      </c>
      <c r="AJ43" s="1236">
        <f t="shared" si="39"/>
        <v>0</v>
      </c>
      <c r="AK43" s="1253">
        <f t="shared" si="19"/>
        <v>0</v>
      </c>
      <c r="AL43" s="1254">
        <f t="shared" si="28"/>
        <v>0</v>
      </c>
      <c r="AM43" s="1268"/>
      <c r="AN43" s="1255" t="str">
        <f t="shared" si="35"/>
        <v/>
      </c>
      <c r="AO43" s="1256">
        <f t="shared" si="29"/>
        <v>0</v>
      </c>
      <c r="AP43" s="1257">
        <f t="shared" si="20"/>
        <v>0</v>
      </c>
      <c r="AQ43" s="1271" cm="1">
        <f t="array" ref="AQ43">IF(AF43&lt;&gt;1,0,IF(OR(AO43="",N(AO43)&lt;=0.000000001),"",IF(OR(AI43="",N(AI43)&lt;=0.000000001),0,IF(ISNUMBER(AO43),IFERROR(_xlfn.LET(_xlpm.r,_xlfn.XLOOKUP(U43,$BD$15:$BD$62,ROW($BD$15:$BD$62),_xlfn.XLOOKUP(U43,$BE$15:$BE$62,ROW($BE$15:$BE$62),_xlfn.XLOOKUP(U43,$BF$15:$BF$62,ROW($BF$15:$BF$62),""))),_xlpm.p,_xlpm.r-MIN(ROW($BD$15:$BD$62))+1,_xlpm.f,INDEX($BG$15:$BG$62,_xlpm.p),_xlpm.u,INDEX($BH$15:$BH$62,_xlpm.p),_xlpm.s,INDEX($BJ$15:$BJ$62,_xlpm.p),_xlpm.q,N(AO43)/_xlpm.f,IF(_xlpm.q&gt;=_xlpm.s,ROUND(_xlpm.q,1)&amp;" "&amp;U43&amp;" = "&amp;ROUND(_xlpm.q*_xlpm.f,1)&amp;" "&amp;_xlpm.u,ROUND(_xlpm.q,1)&amp;" "&amp;U43)),""),""))))</f>
        <v>0</v>
      </c>
      <c r="AR43" s="1259"/>
      <c r="AS43" s="1256">
        <f t="shared" si="21"/>
        <v>0</v>
      </c>
      <c r="AT43" s="1257" t="str">
        <f t="shared" si="30"/>
        <v/>
      </c>
      <c r="AU43" s="1260">
        <f t="shared" si="33"/>
        <v>0</v>
      </c>
      <c r="AV43" s="1261" t="str">
        <f t="shared" si="31"/>
        <v/>
      </c>
      <c r="AW43" s="1247"/>
      <c r="AX43" s="1262">
        <f t="shared" si="22"/>
        <v>0</v>
      </c>
      <c r="AY43" s="1249" t="str">
        <f t="shared" si="23"/>
        <v/>
      </c>
      <c r="AZ43" s="276" t="s">
        <v>22</v>
      </c>
      <c r="BA43" s="1221">
        <f t="shared" si="24"/>
        <v>0</v>
      </c>
      <c r="BB43" s="1222">
        <f t="shared" si="32"/>
        <v>0</v>
      </c>
      <c r="BC43" s="1020"/>
      <c r="BD43" s="1280" t="s">
        <v>1945</v>
      </c>
      <c r="BE43" s="1280" t="s">
        <v>1945</v>
      </c>
      <c r="BF43" s="1280" t="s">
        <v>1946</v>
      </c>
      <c r="BG43" s="1213">
        <f t="shared" si="36"/>
        <v>0.11799999999999999</v>
      </c>
      <c r="BH43" s="1263" t="s">
        <v>1888</v>
      </c>
      <c r="BI43" s="1263" t="s">
        <v>1889</v>
      </c>
      <c r="BJ43" s="1202">
        <f t="shared" si="34"/>
        <v>8</v>
      </c>
      <c r="BK43" s="1264">
        <v>118</v>
      </c>
      <c r="BL43" s="1020"/>
      <c r="BM43" s="1020"/>
      <c r="BN43" s="1020"/>
      <c r="BO43" s="1020"/>
      <c r="BP43" s="1020"/>
      <c r="BQ43" s="1020"/>
      <c r="BR43" s="1153" t="str">
        <f t="shared" si="11"/>
        <v>►</v>
      </c>
      <c r="BS43" s="1276"/>
      <c r="BT43" s="1025"/>
      <c r="BU43" s="1025"/>
      <c r="BV43" s="1026"/>
      <c r="BW43" s="1026"/>
      <c r="BX43" s="1150"/>
      <c r="BY43" s="617"/>
      <c r="BZ43" s="9"/>
      <c r="CA43" s="9"/>
      <c r="CB43" s="9"/>
      <c r="CC43" s="9"/>
      <c r="CD43" s="9"/>
      <c r="CE43" s="43"/>
      <c r="CG43" s="617"/>
      <c r="CH43" s="9"/>
      <c r="CI43" s="9"/>
      <c r="CJ43" s="9"/>
      <c r="CK43" s="9"/>
      <c r="CL43" s="9"/>
      <c r="CM43" s="43"/>
      <c r="CO43" s="617"/>
      <c r="CP43" s="9"/>
      <c r="CQ43" s="9"/>
      <c r="CR43" s="9"/>
      <c r="CS43" s="9"/>
      <c r="CT43" s="9"/>
      <c r="CU43" s="43"/>
      <c r="CW43" s="3">
        <v>1</v>
      </c>
    </row>
    <row r="44" spans="1:101" s="877" customFormat="1" ht="21" customHeight="1">
      <c r="A44" s="1129" t="s">
        <v>22</v>
      </c>
      <c r="B44" s="1145" t="str">
        <f t="shared" si="41"/>
        <v>►</v>
      </c>
      <c r="C44" s="1190" cm="1">
        <f t="array" ref="C44">SUMPRODUCT(LEN(D44:J44))</f>
        <v>0</v>
      </c>
      <c r="D44" s="207"/>
      <c r="E44" s="212"/>
      <c r="F44" s="212"/>
      <c r="G44" s="212"/>
      <c r="H44" s="212"/>
      <c r="I44" s="212"/>
      <c r="J44" s="213"/>
      <c r="K44" s="528"/>
      <c r="L44" s="120" t="str">
        <f t="shared" si="40"/>
        <v>►</v>
      </c>
      <c r="M44" s="195" t="str">
        <f>M18</f>
        <v>N NOM DE VOTRE RECETTE | collez la--FAMILLE| Auteur &gt; VOUS</v>
      </c>
      <c r="N44" s="195">
        <f>N18</f>
        <v>0.6</v>
      </c>
      <c r="O44" s="196" t="str">
        <f>O18</f>
        <v>Kg</v>
      </c>
      <c r="P44" s="197" t="str">
        <f>P18</f>
        <v>Recette mère ► Ballotine de pintade</v>
      </c>
      <c r="Q44" s="207"/>
      <c r="R44" s="212"/>
      <c r="S44" s="212"/>
      <c r="T44" s="212"/>
      <c r="U44" s="212"/>
      <c r="V44" s="212"/>
      <c r="W44" s="212"/>
      <c r="X44" s="212"/>
      <c r="Y44" s="213"/>
      <c r="Z44" s="1764" t="str">
        <f>IF(OR(Z43="",AC39=0),"",INT(AC39/Z43) &amp; " " &amp; Z41 &amp; " de " &amp; Z43 &amp; " " &amp; AB40 &amp; IF(MOD(AC39,Z43)&gt;0," + 1 " &amp; Z41 &amp; " de " &amp; TEXT(MOD(AC39,Z43),"0.00") &amp; " " &amp; AB40,""))</f>
        <v>8 Gastro 1/1 de 27 tranches + 1 Gastro 1/1 de 9.00 tranches</v>
      </c>
      <c r="AA44" s="1765"/>
      <c r="AB44" s="1765"/>
      <c r="AC44" s="1766"/>
      <c r="AD44" s="1230" t="str">
        <f t="shared" si="16"/>
        <v>►</v>
      </c>
      <c r="AE44" s="1231" t="str">
        <f t="shared" si="37"/>
        <v/>
      </c>
      <c r="AF44" s="1232">
        <f t="shared" si="18"/>
        <v>0</v>
      </c>
      <c r="AG44" s="1252">
        <f t="shared" si="25"/>
        <v>0</v>
      </c>
      <c r="AH44" s="1234">
        <f t="shared" si="26"/>
        <v>0</v>
      </c>
      <c r="AI44" s="1235">
        <f t="shared" si="27"/>
        <v>0</v>
      </c>
      <c r="AJ44" s="1236">
        <f t="shared" si="39"/>
        <v>0</v>
      </c>
      <c r="AK44" s="1237">
        <f t="shared" si="19"/>
        <v>0</v>
      </c>
      <c r="AL44" s="1238">
        <f t="shared" si="28"/>
        <v>0</v>
      </c>
      <c r="AM44" s="1268"/>
      <c r="AN44" s="1240" t="str">
        <f t="shared" si="35"/>
        <v/>
      </c>
      <c r="AO44" s="1241">
        <f t="shared" si="29"/>
        <v>0</v>
      </c>
      <c r="AP44" s="1242">
        <f t="shared" si="20"/>
        <v>0</v>
      </c>
      <c r="AQ44" s="1269" cm="1">
        <f t="array" ref="AQ44">IF(AF44&lt;&gt;1,0,IF(OR(AO44="",N(AO44)&lt;=0.000000001),"",IF(OR(AI44="",N(AI44)&lt;=0.000000001),0,IF(ISNUMBER(AO44),IFERROR(_xlfn.LET(_xlpm.r,_xlfn.XLOOKUP(U44,$BD$15:$BD$62,ROW($BD$15:$BD$62),_xlfn.XLOOKUP(U44,$BE$15:$BE$62,ROW($BE$15:$BE$62),_xlfn.XLOOKUP(U44,$BF$15:$BF$62,ROW($BF$15:$BF$62),""))),_xlpm.p,_xlpm.r-MIN(ROW($BD$15:$BD$62))+1,_xlpm.f,INDEX($BG$15:$BG$62,_xlpm.p),_xlpm.u,INDEX($BH$15:$BH$62,_xlpm.p),_xlpm.s,INDEX($BJ$15:$BJ$62,_xlpm.p),_xlpm.q,N(AO44)/_xlpm.f,IF(_xlpm.q&gt;=_xlpm.s,ROUND(_xlpm.q,1)&amp;" "&amp;U44&amp;" = "&amp;ROUND(_xlpm.q*_xlpm.f,1)&amp;" "&amp;_xlpm.u,ROUND(_xlpm.q,1)&amp;" "&amp;U44)),""),""))))</f>
        <v>0</v>
      </c>
      <c r="AR44" s="1259"/>
      <c r="AS44" s="1241">
        <f t="shared" si="21"/>
        <v>0</v>
      </c>
      <c r="AT44" s="1242" t="str">
        <f t="shared" si="30"/>
        <v/>
      </c>
      <c r="AU44" s="1245">
        <f t="shared" si="33"/>
        <v>0</v>
      </c>
      <c r="AV44" s="1246" t="str">
        <f t="shared" si="31"/>
        <v/>
      </c>
      <c r="AW44" s="1247"/>
      <c r="AX44" s="1248">
        <f t="shared" si="22"/>
        <v>0</v>
      </c>
      <c r="AY44" s="1249" t="str">
        <f t="shared" si="23"/>
        <v/>
      </c>
      <c r="AZ44" s="276" t="s">
        <v>22</v>
      </c>
      <c r="BA44" s="1221">
        <f t="shared" si="24"/>
        <v>0</v>
      </c>
      <c r="BB44" s="1222">
        <f t="shared" si="32"/>
        <v>0</v>
      </c>
      <c r="BC44" s="1020"/>
      <c r="BD44" s="1280" t="s">
        <v>1947</v>
      </c>
      <c r="BE44" s="1280" t="s">
        <v>1947</v>
      </c>
      <c r="BF44" s="1280" t="s">
        <v>1948</v>
      </c>
      <c r="BG44" s="1213">
        <f t="shared" si="36"/>
        <v>5.8999999999999997E-2</v>
      </c>
      <c r="BH44" s="1263" t="s">
        <v>1888</v>
      </c>
      <c r="BI44" s="1263" t="s">
        <v>1889</v>
      </c>
      <c r="BJ44" s="1202">
        <f t="shared" si="34"/>
        <v>17</v>
      </c>
      <c r="BK44" s="1264">
        <v>59</v>
      </c>
      <c r="BL44" s="1020"/>
      <c r="BM44" s="1020"/>
      <c r="BN44" s="1020"/>
      <c r="BO44" s="1020"/>
      <c r="BP44" s="1020"/>
      <c r="BQ44" s="1020"/>
      <c r="BR44" s="1153" t="str">
        <f t="shared" si="11"/>
        <v>►</v>
      </c>
      <c r="BS44" s="1276"/>
      <c r="BT44" s="1025"/>
      <c r="BU44" s="1025"/>
      <c r="BV44" s="1026"/>
      <c r="BW44" s="1026"/>
      <c r="BX44" s="1150"/>
      <c r="BY44" s="1283" t="s">
        <v>1949</v>
      </c>
      <c r="BZ44" s="9"/>
      <c r="CA44" s="9"/>
      <c r="CB44" s="9"/>
      <c r="CC44" s="9"/>
      <c r="CD44" s="9"/>
      <c r="CE44" s="43"/>
      <c r="CG44" s="1283" t="s">
        <v>1950</v>
      </c>
      <c r="CH44" s="9"/>
      <c r="CI44" s="9"/>
      <c r="CJ44" s="9"/>
      <c r="CK44" s="9"/>
      <c r="CL44" s="9"/>
      <c r="CM44" s="43"/>
      <c r="CO44" s="1283" t="s">
        <v>1951</v>
      </c>
      <c r="CP44" s="9"/>
      <c r="CQ44" s="9"/>
      <c r="CR44" s="9"/>
      <c r="CS44" s="9"/>
      <c r="CT44" s="9"/>
      <c r="CU44" s="43"/>
      <c r="CW44" s="3">
        <v>1</v>
      </c>
    </row>
    <row r="45" spans="1:101" s="877" customFormat="1" ht="21" customHeight="1">
      <c r="A45" s="1129" t="s">
        <v>22</v>
      </c>
      <c r="B45" s="1145" t="str">
        <f t="shared" si="41"/>
        <v>►</v>
      </c>
      <c r="C45" s="1190" cm="1">
        <f t="array" ref="C45">SUMPRODUCT(LEN(D45:J45))</f>
        <v>0</v>
      </c>
      <c r="D45" s="207"/>
      <c r="E45" s="212"/>
      <c r="F45" s="212"/>
      <c r="G45" s="212"/>
      <c r="H45" s="212"/>
      <c r="I45" s="212"/>
      <c r="J45" s="213"/>
      <c r="K45" s="528"/>
      <c r="L45" s="236" t="s">
        <v>16</v>
      </c>
      <c r="M45" s="195" t="str">
        <f>M18</f>
        <v>N NOM DE VOTRE RECETTE | collez la--FAMILLE| Auteur &gt; VOUS</v>
      </c>
      <c r="N45" s="195">
        <f>N18</f>
        <v>0.6</v>
      </c>
      <c r="O45" s="196" t="str">
        <f>O18</f>
        <v>Kg</v>
      </c>
      <c r="P45" s="197" t="str">
        <f>P18</f>
        <v>Recette mère ► Ballotine de pintade</v>
      </c>
      <c r="Q45" s="237" t="s">
        <v>205</v>
      </c>
      <c r="R45" s="212"/>
      <c r="S45" s="212"/>
      <c r="T45" s="212"/>
      <c r="U45" s="212"/>
      <c r="V45" s="212"/>
      <c r="W45" s="212"/>
      <c r="X45" s="212"/>
      <c r="Y45" s="238"/>
      <c r="Z45" s="1767"/>
      <c r="AA45" s="1768"/>
      <c r="AB45" s="1768"/>
      <c r="AC45" s="1769"/>
      <c r="AD45" s="1230" t="str">
        <f t="shared" si="16"/>
        <v>►</v>
      </c>
      <c r="AE45" s="1231" t="str">
        <f t="shared" si="37"/>
        <v/>
      </c>
      <c r="AF45" s="1232">
        <f t="shared" si="18"/>
        <v>0</v>
      </c>
      <c r="AG45" s="1252">
        <f t="shared" si="25"/>
        <v>0</v>
      </c>
      <c r="AH45" s="1234">
        <f t="shared" si="26"/>
        <v>0</v>
      </c>
      <c r="AI45" s="1235">
        <f t="shared" si="27"/>
        <v>0</v>
      </c>
      <c r="AJ45" s="1236">
        <f t="shared" si="39"/>
        <v>0</v>
      </c>
      <c r="AK45" s="1253">
        <f t="shared" si="19"/>
        <v>0</v>
      </c>
      <c r="AL45" s="1254">
        <f t="shared" si="28"/>
        <v>0</v>
      </c>
      <c r="AM45" s="1268"/>
      <c r="AN45" s="1255" t="str">
        <f t="shared" si="35"/>
        <v/>
      </c>
      <c r="AO45" s="1256">
        <f t="shared" si="29"/>
        <v>0</v>
      </c>
      <c r="AP45" s="1257">
        <f t="shared" si="20"/>
        <v>0</v>
      </c>
      <c r="AQ45" s="1271" cm="1">
        <f t="array" ref="AQ45">IF(AF45&lt;&gt;1,0,IF(OR(AO45="",N(AO45)&lt;=0.000000001),"",IF(OR(AI45="",N(AI45)&lt;=0.000000001),0,IF(ISNUMBER(AO45),IFERROR(_xlfn.LET(_xlpm.r,_xlfn.XLOOKUP(U45,$BD$15:$BD$62,ROW($BD$15:$BD$62),_xlfn.XLOOKUP(U45,$BE$15:$BE$62,ROW($BE$15:$BE$62),_xlfn.XLOOKUP(U45,$BF$15:$BF$62,ROW($BF$15:$BF$62),""))),_xlpm.p,_xlpm.r-MIN(ROW($BD$15:$BD$62))+1,_xlpm.f,INDEX($BG$15:$BG$62,_xlpm.p),_xlpm.u,INDEX($BH$15:$BH$62,_xlpm.p),_xlpm.s,INDEX($BJ$15:$BJ$62,_xlpm.p),_xlpm.q,N(AO45)/_xlpm.f,IF(_xlpm.q&gt;=_xlpm.s,ROUND(_xlpm.q,1)&amp;" "&amp;U45&amp;" = "&amp;ROUND(_xlpm.q*_xlpm.f,1)&amp;" "&amp;_xlpm.u,ROUND(_xlpm.q,1)&amp;" "&amp;U45)),""),""))))</f>
        <v>0</v>
      </c>
      <c r="AR45" s="1259"/>
      <c r="AS45" s="1256">
        <f t="shared" si="21"/>
        <v>0</v>
      </c>
      <c r="AT45" s="1257" t="str">
        <f t="shared" si="30"/>
        <v/>
      </c>
      <c r="AU45" s="1260">
        <f t="shared" si="33"/>
        <v>0</v>
      </c>
      <c r="AV45" s="1261" t="str">
        <f t="shared" si="31"/>
        <v/>
      </c>
      <c r="AW45" s="1247"/>
      <c r="AX45" s="1262">
        <f t="shared" si="22"/>
        <v>0</v>
      </c>
      <c r="AY45" s="1249" t="str">
        <f t="shared" si="23"/>
        <v/>
      </c>
      <c r="AZ45" s="276" t="s">
        <v>22</v>
      </c>
      <c r="BA45" s="1221">
        <f t="shared" si="24"/>
        <v>0</v>
      </c>
      <c r="BB45" s="1222">
        <f t="shared" si="32"/>
        <v>0</v>
      </c>
      <c r="BC45" s="1020"/>
      <c r="BD45" s="138" t="s">
        <v>164</v>
      </c>
      <c r="BE45" s="138" t="s">
        <v>1408</v>
      </c>
      <c r="BF45" s="138" t="s">
        <v>1390</v>
      </c>
      <c r="BG45" s="1213">
        <f t="shared" si="36"/>
        <v>0.23</v>
      </c>
      <c r="BH45" s="1033" t="s">
        <v>890</v>
      </c>
      <c r="BI45" s="1033" t="s">
        <v>1845</v>
      </c>
      <c r="BJ45" s="1202">
        <f t="shared" si="34"/>
        <v>4</v>
      </c>
      <c r="BK45" s="1224">
        <v>230</v>
      </c>
      <c r="BL45" s="1020"/>
      <c r="BM45" s="1020"/>
      <c r="BN45" s="1020"/>
      <c r="BO45" s="1020"/>
      <c r="BP45" s="1020"/>
      <c r="BQ45" s="1020"/>
      <c r="BR45" s="1153" t="str">
        <f t="shared" si="11"/>
        <v>►</v>
      </c>
      <c r="BS45" s="1922" t="s">
        <v>1952</v>
      </c>
      <c r="BT45" s="1922"/>
      <c r="BU45" s="1922"/>
      <c r="BV45" s="1922"/>
      <c r="BW45" s="1922"/>
      <c r="BX45" s="1150"/>
      <c r="BY45" s="1284" t="s">
        <v>1953</v>
      </c>
      <c r="BZ45" s="9"/>
      <c r="CA45" s="9"/>
      <c r="CB45" s="9"/>
      <c r="CC45" s="9"/>
      <c r="CD45" s="9"/>
      <c r="CE45" s="43"/>
      <c r="CG45" s="1284" t="s">
        <v>1954</v>
      </c>
      <c r="CH45" s="9"/>
      <c r="CI45" s="9"/>
      <c r="CJ45" s="9"/>
      <c r="CK45" s="9"/>
      <c r="CL45" s="9"/>
      <c r="CM45" s="43"/>
      <c r="CO45" s="1284" t="s">
        <v>1955</v>
      </c>
      <c r="CP45" s="9"/>
      <c r="CQ45" s="9"/>
      <c r="CR45" s="9"/>
      <c r="CS45" s="9"/>
      <c r="CT45" s="9"/>
      <c r="CU45" s="43"/>
      <c r="CW45" s="3">
        <v>1</v>
      </c>
    </row>
    <row r="46" spans="1:101" s="877" customFormat="1" ht="21" customHeight="1">
      <c r="A46" s="1129" t="s">
        <v>22</v>
      </c>
      <c r="B46" s="1145" t="str">
        <f t="shared" si="41"/>
        <v>A</v>
      </c>
      <c r="C46" s="1190" cm="1">
        <f t="array" ref="C46">SUMPRODUCT(LEN(D46:J46))</f>
        <v>0</v>
      </c>
      <c r="D46" s="207"/>
      <c r="E46" s="212"/>
      <c r="F46" s="212"/>
      <c r="G46" s="212"/>
      <c r="H46" s="212"/>
      <c r="I46" s="212"/>
      <c r="J46" s="213"/>
      <c r="K46" s="528"/>
      <c r="L46" s="236" t="s">
        <v>11</v>
      </c>
      <c r="M46" s="195" t="str">
        <f>M18</f>
        <v>N NOM DE VOTRE RECETTE | collez la--FAMILLE| Auteur &gt; VOUS</v>
      </c>
      <c r="N46" s="195">
        <f>N18</f>
        <v>0.6</v>
      </c>
      <c r="O46" s="196" t="str">
        <f>O18</f>
        <v>Kg</v>
      </c>
      <c r="P46" s="197" t="str">
        <f>P18</f>
        <v>Recette mère ► Ballotine de pintade</v>
      </c>
      <c r="Q46" s="239" t="s">
        <v>206</v>
      </c>
      <c r="R46" s="240"/>
      <c r="S46" s="240"/>
      <c r="T46" s="240"/>
      <c r="U46" s="240"/>
      <c r="V46" s="240"/>
      <c r="W46" s="240"/>
      <c r="X46" s="240"/>
      <c r="Y46" s="241"/>
      <c r="Z46" s="242">
        <v>120</v>
      </c>
      <c r="AA46" s="243" t="s">
        <v>207</v>
      </c>
      <c r="AB46" s="223"/>
      <c r="AC46" s="244">
        <f>(Z46*Z40)/1000</f>
        <v>18</v>
      </c>
      <c r="AD46" s="1230" t="str">
        <f t="shared" si="16"/>
        <v>►</v>
      </c>
      <c r="AE46" s="1231" t="str">
        <f t="shared" si="37"/>
        <v/>
      </c>
      <c r="AF46" s="1232">
        <f t="shared" si="18"/>
        <v>0</v>
      </c>
      <c r="AG46" s="1252">
        <f t="shared" si="25"/>
        <v>0</v>
      </c>
      <c r="AH46" s="1234">
        <f t="shared" si="26"/>
        <v>0</v>
      </c>
      <c r="AI46" s="1235">
        <f t="shared" si="27"/>
        <v>0</v>
      </c>
      <c r="AJ46" s="1236">
        <f t="shared" si="39"/>
        <v>0</v>
      </c>
      <c r="AK46" s="1237">
        <f t="shared" si="19"/>
        <v>0</v>
      </c>
      <c r="AL46" s="1238">
        <f t="shared" si="28"/>
        <v>0</v>
      </c>
      <c r="AM46" s="1268"/>
      <c r="AN46" s="1240" t="str">
        <f t="shared" si="35"/>
        <v/>
      </c>
      <c r="AO46" s="1241">
        <f t="shared" si="29"/>
        <v>0</v>
      </c>
      <c r="AP46" s="1242">
        <f t="shared" si="20"/>
        <v>0</v>
      </c>
      <c r="AQ46" s="1269" cm="1">
        <f t="array" ref="AQ46">IF(AF46&lt;&gt;1,0,IF(OR(AO46="",N(AO46)&lt;=0.000000001),"",IF(OR(AI46="",N(AI46)&lt;=0.000000001),0,IF(ISNUMBER(AO46),IFERROR(_xlfn.LET(_xlpm.r,_xlfn.XLOOKUP(U46,$BD$15:$BD$62,ROW($BD$15:$BD$62),_xlfn.XLOOKUP(U46,$BE$15:$BE$62,ROW($BE$15:$BE$62),_xlfn.XLOOKUP(U46,$BF$15:$BF$62,ROW($BF$15:$BF$62),""))),_xlpm.p,_xlpm.r-MIN(ROW($BD$15:$BD$62))+1,_xlpm.f,INDEX($BG$15:$BG$62,_xlpm.p),_xlpm.u,INDEX($BH$15:$BH$62,_xlpm.p),_xlpm.s,INDEX($BJ$15:$BJ$62,_xlpm.p),_xlpm.q,N(AO46)/_xlpm.f,IF(_xlpm.q&gt;=_xlpm.s,ROUND(_xlpm.q,1)&amp;" "&amp;U46&amp;" = "&amp;ROUND(_xlpm.q*_xlpm.f,1)&amp;" "&amp;_xlpm.u,ROUND(_xlpm.q,1)&amp;" "&amp;U46)),""),""))))</f>
        <v>0</v>
      </c>
      <c r="AR46" s="1259"/>
      <c r="AS46" s="1241">
        <f t="shared" si="21"/>
        <v>0</v>
      </c>
      <c r="AT46" s="1242" t="str">
        <f t="shared" si="30"/>
        <v/>
      </c>
      <c r="AU46" s="1245">
        <f t="shared" si="33"/>
        <v>0</v>
      </c>
      <c r="AV46" s="1246" t="str">
        <f t="shared" si="31"/>
        <v/>
      </c>
      <c r="AW46" s="1247"/>
      <c r="AX46" s="1248">
        <f t="shared" si="22"/>
        <v>0</v>
      </c>
      <c r="AY46" s="1249" t="str">
        <f t="shared" si="23"/>
        <v/>
      </c>
      <c r="AZ46" s="276" t="s">
        <v>22</v>
      </c>
      <c r="BA46" s="1221">
        <f t="shared" si="24"/>
        <v>0</v>
      </c>
      <c r="BB46" s="1222">
        <f t="shared" si="32"/>
        <v>0</v>
      </c>
      <c r="BC46" s="1020"/>
      <c r="BD46" s="138" t="s">
        <v>163</v>
      </c>
      <c r="BE46" s="138" t="s">
        <v>1405</v>
      </c>
      <c r="BF46" s="138" t="s">
        <v>1387</v>
      </c>
      <c r="BG46" s="1213">
        <f t="shared" si="36"/>
        <v>0.13</v>
      </c>
      <c r="BH46" s="1033" t="s">
        <v>890</v>
      </c>
      <c r="BI46" s="1033" t="s">
        <v>1845</v>
      </c>
      <c r="BJ46" s="1202">
        <f t="shared" si="34"/>
        <v>8</v>
      </c>
      <c r="BK46" s="1214">
        <v>130</v>
      </c>
      <c r="BL46" s="1020"/>
      <c r="BM46" s="1020"/>
      <c r="BN46" s="1020"/>
      <c r="BO46" s="1020"/>
      <c r="BP46" s="1020"/>
      <c r="BQ46" s="1020"/>
      <c r="BR46" s="1153" t="str">
        <f t="shared" si="11"/>
        <v>►</v>
      </c>
      <c r="BS46" s="1922"/>
      <c r="BT46" s="1922"/>
      <c r="BU46" s="1922"/>
      <c r="BV46" s="1922"/>
      <c r="BW46" s="1922"/>
      <c r="BX46" s="1150"/>
      <c r="BY46" s="1284" t="s">
        <v>1956</v>
      </c>
      <c r="BZ46" s="9"/>
      <c r="CA46" s="9"/>
      <c r="CB46" s="9"/>
      <c r="CC46" s="9"/>
      <c r="CD46" s="9"/>
      <c r="CE46" s="43"/>
      <c r="CG46" s="1284" t="s">
        <v>1957</v>
      </c>
      <c r="CH46" s="9"/>
      <c r="CI46" s="9"/>
      <c r="CJ46" s="9"/>
      <c r="CK46" s="9"/>
      <c r="CL46" s="9"/>
      <c r="CM46" s="43"/>
      <c r="CO46" s="1284" t="s">
        <v>1958</v>
      </c>
      <c r="CP46" s="9"/>
      <c r="CQ46" s="9"/>
      <c r="CR46" s="9"/>
      <c r="CS46" s="9"/>
      <c r="CT46" s="9"/>
      <c r="CU46" s="43"/>
      <c r="CW46" s="3">
        <v>1</v>
      </c>
    </row>
    <row r="47" spans="1:101" s="877" customFormat="1" ht="21" customHeight="1">
      <c r="A47" s="1129" t="s">
        <v>22</v>
      </c>
      <c r="B47" s="1145" t="str">
        <f t="shared" si="41"/>
        <v>A</v>
      </c>
      <c r="C47" s="1190" cm="1">
        <f t="array" ref="C47">SUMPRODUCT(LEN(D47:J47))</f>
        <v>0</v>
      </c>
      <c r="D47" s="207"/>
      <c r="E47" s="212"/>
      <c r="F47" s="212"/>
      <c r="G47" s="212"/>
      <c r="H47" s="212"/>
      <c r="I47" s="212"/>
      <c r="J47" s="213"/>
      <c r="K47" s="528"/>
      <c r="L47" s="236" t="s">
        <v>11</v>
      </c>
      <c r="M47" s="195" t="str">
        <f>M18</f>
        <v>N NOM DE VOTRE RECETTE | collez la--FAMILLE| Auteur &gt; VOUS</v>
      </c>
      <c r="N47" s="195">
        <f>N18</f>
        <v>0.6</v>
      </c>
      <c r="O47" s="196" t="str">
        <f>O18</f>
        <v>Kg</v>
      </c>
      <c r="P47" s="197" t="str">
        <f>P18</f>
        <v>Recette mère ► Ballotine de pintade</v>
      </c>
      <c r="Q47" s="245" t="s">
        <v>208</v>
      </c>
      <c r="R47" s="246"/>
      <c r="S47" s="246"/>
      <c r="T47" s="246"/>
      <c r="U47" s="246"/>
      <c r="V47" s="246"/>
      <c r="W47" s="246"/>
      <c r="X47" s="246"/>
      <c r="Y47" s="247"/>
      <c r="Z47" s="1285">
        <v>2.7</v>
      </c>
      <c r="AA47" s="249" t="str">
        <f>"poids par "&amp; Z41</f>
        <v>poids par Gastro 1/1</v>
      </c>
      <c r="AB47" s="223"/>
      <c r="AC47" s="229"/>
      <c r="AD47" s="1230" t="str">
        <f t="shared" si="16"/>
        <v>►</v>
      </c>
      <c r="AE47" s="1231" t="str">
        <f t="shared" si="37"/>
        <v/>
      </c>
      <c r="AF47" s="1232">
        <f t="shared" si="18"/>
        <v>0</v>
      </c>
      <c r="AG47" s="1252">
        <f t="shared" si="25"/>
        <v>0</v>
      </c>
      <c r="AH47" s="1234">
        <f t="shared" si="26"/>
        <v>0</v>
      </c>
      <c r="AI47" s="1235">
        <f t="shared" si="27"/>
        <v>0</v>
      </c>
      <c r="AJ47" s="1236">
        <f t="shared" si="39"/>
        <v>0</v>
      </c>
      <c r="AK47" s="1253">
        <f t="shared" si="19"/>
        <v>0</v>
      </c>
      <c r="AL47" s="1254">
        <f t="shared" si="28"/>
        <v>0</v>
      </c>
      <c r="AM47" s="1268"/>
      <c r="AN47" s="1255" t="str">
        <f t="shared" si="35"/>
        <v/>
      </c>
      <c r="AO47" s="1256">
        <f t="shared" si="29"/>
        <v>0</v>
      </c>
      <c r="AP47" s="1257">
        <f t="shared" si="20"/>
        <v>0</v>
      </c>
      <c r="AQ47" s="1271" cm="1">
        <f t="array" ref="AQ47">IF(AF47&lt;&gt;1,0,IF(OR(AO47="",N(AO47)&lt;=0.000000001),"",IF(OR(AI47="",N(AI47)&lt;=0.000000001),0,IF(ISNUMBER(AO47),IFERROR(_xlfn.LET(_xlpm.r,_xlfn.XLOOKUP(U47,$BD$15:$BD$62,ROW($BD$15:$BD$62),_xlfn.XLOOKUP(U47,$BE$15:$BE$62,ROW($BE$15:$BE$62),_xlfn.XLOOKUP(U47,$BF$15:$BF$62,ROW($BF$15:$BF$62),""))),_xlpm.p,_xlpm.r-MIN(ROW($BD$15:$BD$62))+1,_xlpm.f,INDEX($BG$15:$BG$62,_xlpm.p),_xlpm.u,INDEX($BH$15:$BH$62,_xlpm.p),_xlpm.s,INDEX($BJ$15:$BJ$62,_xlpm.p),_xlpm.q,N(AO47)/_xlpm.f,IF(_xlpm.q&gt;=_xlpm.s,ROUND(_xlpm.q,1)&amp;" "&amp;U47&amp;" = "&amp;ROUND(_xlpm.q*_xlpm.f,1)&amp;" "&amp;_xlpm.u,ROUND(_xlpm.q,1)&amp;" "&amp;U47)),""),""))))</f>
        <v>0</v>
      </c>
      <c r="AR47" s="1259"/>
      <c r="AS47" s="1256">
        <f t="shared" si="21"/>
        <v>0</v>
      </c>
      <c r="AT47" s="1257" t="str">
        <f t="shared" si="30"/>
        <v/>
      </c>
      <c r="AU47" s="1260">
        <f t="shared" si="33"/>
        <v>0</v>
      </c>
      <c r="AV47" s="1261" t="str">
        <f t="shared" si="31"/>
        <v/>
      </c>
      <c r="AW47" s="1247"/>
      <c r="AX47" s="1262">
        <f t="shared" si="22"/>
        <v>0</v>
      </c>
      <c r="AY47" s="1249" t="str">
        <f t="shared" si="23"/>
        <v/>
      </c>
      <c r="AZ47" s="276" t="s">
        <v>22</v>
      </c>
      <c r="BA47" s="1221">
        <f t="shared" si="24"/>
        <v>0</v>
      </c>
      <c r="BB47" s="1222">
        <f t="shared" si="32"/>
        <v>0</v>
      </c>
      <c r="BC47" s="1020"/>
      <c r="BD47" s="138" t="s">
        <v>116</v>
      </c>
      <c r="BE47" s="138" t="s">
        <v>1407</v>
      </c>
      <c r="BF47" s="138" t="s">
        <v>1389</v>
      </c>
      <c r="BG47" s="1213">
        <f t="shared" si="36"/>
        <v>0.2</v>
      </c>
      <c r="BH47" s="1033" t="s">
        <v>890</v>
      </c>
      <c r="BI47" s="1033" t="s">
        <v>1845</v>
      </c>
      <c r="BJ47" s="1202">
        <f t="shared" si="34"/>
        <v>5</v>
      </c>
      <c r="BK47" s="1214">
        <v>200</v>
      </c>
      <c r="BL47" s="1020"/>
      <c r="BM47" s="1020"/>
      <c r="BN47" s="1020"/>
      <c r="BO47" s="1020"/>
      <c r="BP47" s="1020"/>
      <c r="BQ47" s="1020"/>
      <c r="BR47" s="1153" t="str">
        <f t="shared" si="11"/>
        <v>►</v>
      </c>
      <c r="BS47" s="1276"/>
      <c r="BT47" s="1025"/>
      <c r="BU47" s="1025"/>
      <c r="BV47" s="1026"/>
      <c r="BW47" s="1026"/>
      <c r="BX47" s="1150"/>
      <c r="BY47" s="1286" t="s">
        <v>1959</v>
      </c>
      <c r="BZ47" s="9"/>
      <c r="CA47" s="9"/>
      <c r="CB47" s="9"/>
      <c r="CC47" s="9"/>
      <c r="CD47" s="9"/>
      <c r="CE47" s="43"/>
      <c r="CG47" s="1286" t="s">
        <v>1960</v>
      </c>
      <c r="CH47" s="9"/>
      <c r="CI47" s="9"/>
      <c r="CJ47" s="9"/>
      <c r="CK47" s="9"/>
      <c r="CL47" s="9"/>
      <c r="CM47" s="43"/>
      <c r="CO47" s="1286" t="s">
        <v>1961</v>
      </c>
      <c r="CP47" s="9"/>
      <c r="CQ47" s="9"/>
      <c r="CR47" s="9"/>
      <c r="CS47" s="9"/>
      <c r="CT47" s="9"/>
      <c r="CU47" s="43"/>
      <c r="CW47" s="3">
        <v>1</v>
      </c>
    </row>
    <row r="48" spans="1:101" s="877" customFormat="1" ht="21" customHeight="1">
      <c r="A48" s="1129" t="s">
        <v>22</v>
      </c>
      <c r="B48" s="1145" t="str">
        <f t="shared" si="41"/>
        <v>A</v>
      </c>
      <c r="C48" s="1190" cm="1">
        <f t="array" ref="C48">SUMPRODUCT(LEN(D48:J48))</f>
        <v>0</v>
      </c>
      <c r="D48" s="207"/>
      <c r="E48" s="212"/>
      <c r="F48" s="212"/>
      <c r="G48" s="212"/>
      <c r="H48" s="212"/>
      <c r="I48" s="212"/>
      <c r="J48" s="213"/>
      <c r="K48" s="528"/>
      <c r="L48" s="236" t="s">
        <v>11</v>
      </c>
      <c r="M48" s="195" t="str">
        <f>M18</f>
        <v>N NOM DE VOTRE RECETTE | collez la--FAMILLE| Auteur &gt; VOUS</v>
      </c>
      <c r="N48" s="195">
        <f>N18</f>
        <v>0.6</v>
      </c>
      <c r="O48" s="196" t="str">
        <f>O18</f>
        <v>Kg</v>
      </c>
      <c r="P48" s="197" t="str">
        <f>P18</f>
        <v>Recette mère ► Ballotine de pintade</v>
      </c>
      <c r="Q48" s="250"/>
      <c r="R48" s="250"/>
      <c r="S48" s="250" t="s">
        <v>209</v>
      </c>
      <c r="T48" s="251"/>
      <c r="U48" s="252"/>
      <c r="V48" s="252"/>
      <c r="W48" s="252"/>
      <c r="X48" s="252"/>
      <c r="Y48" s="253"/>
      <c r="Z48" s="1770" t="str">
        <f>IF(OR(AC46&lt;=0,Z47&lt;=0),"",_xlfn.LET(_xlpm.n,ROUND(AC46/Z47,9),_xlpm.q,INT(_xlpm.n),_xlpm.r,ROUND(AC46-_xlpm.q*Z47,9),_xlpm.base,_xlpm.q&amp;" "&amp;Z41&amp;" de "&amp;TEXT(Z47,"0.000")&amp;" kg",IF(_xlpm.r&lt;=0.000000001,_xlpm.base,_xlpm.base&amp;" + 1 "&amp;Z41&amp;" de "&amp;TEXT(_xlpm.r,"0.000")&amp;" kg")))</f>
        <v>6 Gastro 1/1 de 2.700 kg + 1 Gastro 1/1 de 1.800 kg</v>
      </c>
      <c r="AA48" s="1771"/>
      <c r="AB48" s="1771"/>
      <c r="AC48" s="1772"/>
      <c r="AD48" s="1230" t="str">
        <f t="shared" si="16"/>
        <v>►</v>
      </c>
      <c r="AE48" s="1231" t="str">
        <f t="shared" si="37"/>
        <v/>
      </c>
      <c r="AF48" s="1232">
        <f t="shared" si="18"/>
        <v>0</v>
      </c>
      <c r="AG48" s="1252">
        <f t="shared" si="25"/>
        <v>0</v>
      </c>
      <c r="AH48" s="1234">
        <f t="shared" si="26"/>
        <v>0</v>
      </c>
      <c r="AI48" s="1235">
        <f t="shared" si="27"/>
        <v>0</v>
      </c>
      <c r="AJ48" s="1236">
        <f>_xlfn.LET(_xlpm.EPS,0.000000001,_xlpm.q,N(Q48),_xlpm.x,N(Z48),_xlpm.z,N(AB48),IF(AI48=0,0,IF(SUM(ABS(_xlpm.q),ABS(_xlpm.x),ABS(_xlpm.z))&gt;_xlpm.EPS,O48,"")))</f>
        <v>0</v>
      </c>
      <c r="AK48" s="1237">
        <f t="shared" si="19"/>
        <v>0</v>
      </c>
      <c r="AL48" s="1238">
        <f t="shared" si="28"/>
        <v>0</v>
      </c>
      <c r="AM48" s="1268"/>
      <c r="AN48" s="1240" t="str">
        <f t="shared" si="35"/>
        <v/>
      </c>
      <c r="AO48" s="1241">
        <f t="shared" si="29"/>
        <v>0</v>
      </c>
      <c r="AP48" s="1242">
        <f t="shared" si="20"/>
        <v>0</v>
      </c>
      <c r="AQ48" s="1269" cm="1">
        <f t="array" ref="AQ48">IF(AF48&lt;&gt;1,0,IF(OR(AO48="",N(AO48)&lt;=0.000000001),"",IF(OR(AI48="",N(AI48)&lt;=0.000000001),0,IF(ISNUMBER(AO48),IFERROR(_xlfn.LET(_xlpm.r,_xlfn.XLOOKUP(U48,$BD$15:$BD$62,ROW($BD$15:$BD$62),_xlfn.XLOOKUP(U48,$BE$15:$BE$62,ROW($BE$15:$BE$62),_xlfn.XLOOKUP(U48,$BF$15:$BF$62,ROW($BF$15:$BF$62),""))),_xlpm.p,_xlpm.r-MIN(ROW($BD$15:$BD$62))+1,_xlpm.f,INDEX($BG$15:$BG$62,_xlpm.p),_xlpm.u,INDEX($BH$15:$BH$62,_xlpm.p),_xlpm.s,INDEX($BJ$15:$BJ$62,_xlpm.p),_xlpm.q,N(AO48)/_xlpm.f,IF(_xlpm.q&gt;=_xlpm.s,ROUND(_xlpm.q,1)&amp;" "&amp;U48&amp;" = "&amp;ROUND(_xlpm.q*_xlpm.f,1)&amp;" "&amp;_xlpm.u,ROUND(_xlpm.q,1)&amp;" "&amp;U48)),""),""))))</f>
        <v>0</v>
      </c>
      <c r="AR48" s="1259"/>
      <c r="AS48" s="1241">
        <f t="shared" si="21"/>
        <v>0</v>
      </c>
      <c r="AT48" s="1242" t="str">
        <f t="shared" si="30"/>
        <v/>
      </c>
      <c r="AU48" s="1245">
        <f t="shared" si="33"/>
        <v>0</v>
      </c>
      <c r="AV48" s="1246" t="str">
        <f t="shared" si="31"/>
        <v/>
      </c>
      <c r="AW48" s="1247"/>
      <c r="AX48" s="1248">
        <f t="shared" si="22"/>
        <v>0</v>
      </c>
      <c r="AY48" s="1249" t="str">
        <f t="shared" si="23"/>
        <v/>
      </c>
      <c r="AZ48" s="276" t="s">
        <v>22</v>
      </c>
      <c r="BA48" s="1221">
        <f t="shared" si="24"/>
        <v>0</v>
      </c>
      <c r="BB48" s="1222">
        <f t="shared" si="32"/>
        <v>0</v>
      </c>
      <c r="BC48" s="1020"/>
      <c r="BD48" s="1287" t="s">
        <v>170</v>
      </c>
      <c r="BE48" s="1111" t="s">
        <v>1415</v>
      </c>
      <c r="BF48" s="1111" t="s">
        <v>1398</v>
      </c>
      <c r="BG48" s="1213">
        <f t="shared" si="36"/>
        <v>1E-3</v>
      </c>
      <c r="BH48" s="1263" t="s">
        <v>1888</v>
      </c>
      <c r="BI48" s="1263" t="s">
        <v>1889</v>
      </c>
      <c r="BJ48" s="1202">
        <f t="shared" si="34"/>
        <v>1000</v>
      </c>
      <c r="BK48" s="1264">
        <v>1</v>
      </c>
      <c r="BL48" s="1020"/>
      <c r="BM48" s="1020"/>
      <c r="BN48" s="1020"/>
      <c r="BO48" s="1020"/>
      <c r="BP48" s="1020"/>
      <c r="BQ48" s="1020"/>
      <c r="BR48" s="1153" t="str">
        <f t="shared" si="11"/>
        <v>►</v>
      </c>
      <c r="BS48" s="1922" t="s">
        <v>1962</v>
      </c>
      <c r="BT48" s="1922"/>
      <c r="BU48" s="1922"/>
      <c r="BV48" s="1922"/>
      <c r="BW48" s="1922"/>
      <c r="BX48" s="1150"/>
      <c r="BY48" s="1286" t="s">
        <v>1963</v>
      </c>
      <c r="BZ48" s="9"/>
      <c r="CA48" s="9"/>
      <c r="CB48" s="9"/>
      <c r="CC48" s="9"/>
      <c r="CD48" s="9"/>
      <c r="CE48" s="43"/>
      <c r="CG48" s="1286" t="s">
        <v>1964</v>
      </c>
      <c r="CH48" s="9"/>
      <c r="CI48" s="9"/>
      <c r="CJ48" s="9"/>
      <c r="CK48" s="9"/>
      <c r="CL48" s="9"/>
      <c r="CM48" s="43"/>
      <c r="CO48" s="1286" t="s">
        <v>1965</v>
      </c>
      <c r="CP48" s="9"/>
      <c r="CQ48" s="9"/>
      <c r="CR48" s="9"/>
      <c r="CS48" s="9"/>
      <c r="CT48" s="9"/>
      <c r="CU48" s="43"/>
      <c r="CW48" s="3">
        <v>1</v>
      </c>
    </row>
    <row r="49" spans="1:101" s="877" customFormat="1" ht="21" customHeight="1">
      <c r="A49" s="1129" t="s">
        <v>22</v>
      </c>
      <c r="B49" s="1145" t="str">
        <f t="shared" si="41"/>
        <v>A</v>
      </c>
      <c r="C49" s="1190" cm="1">
        <f t="array" ref="C49">SUMPRODUCT(LEN(D49:J49))</f>
        <v>0</v>
      </c>
      <c r="D49" s="207"/>
      <c r="E49" s="212"/>
      <c r="F49" s="212"/>
      <c r="G49" s="212"/>
      <c r="H49" s="212"/>
      <c r="I49" s="212"/>
      <c r="J49" s="213"/>
      <c r="K49" s="528"/>
      <c r="L49" s="236" t="s">
        <v>11</v>
      </c>
      <c r="M49" s="256" t="str">
        <f>M18</f>
        <v>N NOM DE VOTRE RECETTE | collez la--FAMILLE| Auteur &gt; VOUS</v>
      </c>
      <c r="N49" s="256">
        <f>N18</f>
        <v>0.6</v>
      </c>
      <c r="O49" s="257" t="str">
        <f>O18</f>
        <v>Kg</v>
      </c>
      <c r="P49" s="258" t="str">
        <f>P18</f>
        <v>Recette mère ► Ballotine de pintade</v>
      </c>
      <c r="Q49" s="259" t="s">
        <v>213</v>
      </c>
      <c r="R49" s="260"/>
      <c r="S49" s="261"/>
      <c r="T49" s="262"/>
      <c r="U49" s="261"/>
      <c r="V49" s="261"/>
      <c r="W49" s="261"/>
      <c r="X49" s="261"/>
      <c r="Y49" s="263"/>
      <c r="Z49" s="1773"/>
      <c r="AA49" s="1774"/>
      <c r="AB49" s="1774"/>
      <c r="AC49" s="1775"/>
      <c r="AD49" s="1230" t="str">
        <f t="shared" si="16"/>
        <v>►</v>
      </c>
      <c r="AE49" s="1231" t="str">
        <f t="shared" si="37"/>
        <v/>
      </c>
      <c r="AF49" s="1232">
        <f t="shared" si="18"/>
        <v>0</v>
      </c>
      <c r="AG49" s="1252">
        <f t="shared" si="25"/>
        <v>0</v>
      </c>
      <c r="AH49" s="1234">
        <f t="shared" si="26"/>
        <v>0</v>
      </c>
      <c r="AI49" s="1235">
        <f t="shared" si="27"/>
        <v>0</v>
      </c>
      <c r="AJ49" s="1236">
        <f t="shared" ref="AJ49:AJ70" si="42">_xlfn.LET(_xlpm.EPS,0.000000001,_xlpm.hasQ,AND(ISNUMBER(Q49),ABS(Q49)&gt;_xlpm.EPS),_xlpm.hasX,AND(ISNUMBER(Z49),ABS(Z49)&gt;_xlpm.EPS),_xlpm.hasZ,AND(ISNUMBER(AB49),ABS(AB49)&gt;_xlpm.EPS),IF(AI49=0,0,IF(OR(_xlpm.hasQ,_xlpm.hasX,_xlpm.hasZ),O49,"")))</f>
        <v>0</v>
      </c>
      <c r="AK49" s="1253">
        <f t="shared" si="19"/>
        <v>0</v>
      </c>
      <c r="AL49" s="1254">
        <f t="shared" si="28"/>
        <v>0</v>
      </c>
      <c r="AM49" s="1268"/>
      <c r="AN49" s="1255" t="str">
        <f t="shared" si="35"/>
        <v/>
      </c>
      <c r="AO49" s="1256">
        <f t="shared" si="29"/>
        <v>0</v>
      </c>
      <c r="AP49" s="1257">
        <f t="shared" si="20"/>
        <v>0</v>
      </c>
      <c r="AQ49" s="1271" cm="1">
        <f t="array" ref="AQ49">IF(AF49&lt;&gt;1,0,IF(OR(AO49="",N(AO49)&lt;=0.000000001),"",IF(OR(AI49="",N(AI49)&lt;=0.000000001),0,IF(ISNUMBER(AO49),IFERROR(_xlfn.LET(_xlpm.r,_xlfn.XLOOKUP(U49,$BD$15:$BD$62,ROW($BD$15:$BD$62),_xlfn.XLOOKUP(U49,$BE$15:$BE$62,ROW($BE$15:$BE$62),_xlfn.XLOOKUP(U49,$BF$15:$BF$62,ROW($BF$15:$BF$62),""))),_xlpm.p,_xlpm.r-MIN(ROW($BD$15:$BD$62))+1,_xlpm.f,INDEX($BG$15:$BG$62,_xlpm.p),_xlpm.u,INDEX($BH$15:$BH$62,_xlpm.p),_xlpm.s,INDEX($BJ$15:$BJ$62,_xlpm.p),_xlpm.q,N(AO49)/_xlpm.f,IF(_xlpm.q&gt;=_xlpm.s,ROUND(_xlpm.q,1)&amp;" "&amp;U49&amp;" = "&amp;ROUND(_xlpm.q*_xlpm.f,1)&amp;" "&amp;_xlpm.u,ROUND(_xlpm.q,1)&amp;" "&amp;U49)),""),""))))</f>
        <v>0</v>
      </c>
      <c r="AR49" s="1259"/>
      <c r="AS49" s="1256">
        <f t="shared" si="21"/>
        <v>0</v>
      </c>
      <c r="AT49" s="1257" t="str">
        <f t="shared" si="30"/>
        <v/>
      </c>
      <c r="AU49" s="1260">
        <f t="shared" si="33"/>
        <v>0</v>
      </c>
      <c r="AV49" s="1261" t="str">
        <f t="shared" si="31"/>
        <v/>
      </c>
      <c r="AW49" s="1247"/>
      <c r="AX49" s="1262">
        <f t="shared" si="22"/>
        <v>0</v>
      </c>
      <c r="AY49" s="1249" t="str">
        <f t="shared" si="23"/>
        <v/>
      </c>
      <c r="AZ49" s="276" t="s">
        <v>22</v>
      </c>
      <c r="BA49" s="1221">
        <f t="shared" si="24"/>
        <v>0</v>
      </c>
      <c r="BB49" s="1222">
        <f t="shared" si="32"/>
        <v>0</v>
      </c>
      <c r="BC49" s="1020"/>
      <c r="BD49" s="1287" t="s">
        <v>1966</v>
      </c>
      <c r="BE49" s="1111" t="s">
        <v>1415</v>
      </c>
      <c r="BF49" s="1111" t="s">
        <v>1398</v>
      </c>
      <c r="BG49" s="1213">
        <f t="shared" si="36"/>
        <v>2.5000000000000001E-3</v>
      </c>
      <c r="BH49" s="1263" t="s">
        <v>1888</v>
      </c>
      <c r="BI49" s="1263" t="s">
        <v>1889</v>
      </c>
      <c r="BJ49" s="1202">
        <f t="shared" si="34"/>
        <v>400</v>
      </c>
      <c r="BK49" s="1270">
        <v>2.5</v>
      </c>
      <c r="BL49" s="1020"/>
      <c r="BM49" s="1020"/>
      <c r="BN49" s="1020"/>
      <c r="BO49" s="1020"/>
      <c r="BP49" s="1020"/>
      <c r="BQ49" s="1020"/>
      <c r="BR49" s="1153" t="str">
        <f t="shared" si="11"/>
        <v>►</v>
      </c>
      <c r="BS49" s="1922"/>
      <c r="BT49" s="1922"/>
      <c r="BU49" s="1922"/>
      <c r="BV49" s="1922"/>
      <c r="BW49" s="1922"/>
      <c r="BX49" s="1150"/>
      <c r="BY49" s="1288"/>
      <c r="BZ49" s="9"/>
      <c r="CA49" s="9"/>
      <c r="CB49" s="9"/>
      <c r="CC49" s="9"/>
      <c r="CD49" s="9"/>
      <c r="CE49" s="43"/>
      <c r="CG49" s="1288"/>
      <c r="CH49" s="9"/>
      <c r="CI49" s="9"/>
      <c r="CJ49" s="9"/>
      <c r="CK49" s="9"/>
      <c r="CL49" s="9"/>
      <c r="CM49" s="43"/>
      <c r="CO49" s="1288"/>
      <c r="CP49" s="9"/>
      <c r="CQ49" s="9"/>
      <c r="CR49" s="9"/>
      <c r="CS49" s="9"/>
      <c r="CT49" s="9"/>
      <c r="CU49" s="43"/>
      <c r="CW49" s="3">
        <v>1</v>
      </c>
    </row>
    <row r="50" spans="1:101" s="877" customFormat="1" ht="21" customHeight="1" thickBot="1">
      <c r="A50" s="1129" t="s">
        <v>22</v>
      </c>
      <c r="B50" s="1145" t="str">
        <f t="shared" si="41"/>
        <v>A</v>
      </c>
      <c r="C50" s="1190" cm="1">
        <f t="array" ref="C50">SUMPRODUCT(LEN(D50:J50))</f>
        <v>0</v>
      </c>
      <c r="D50" s="207"/>
      <c r="E50" s="212"/>
      <c r="F50" s="212"/>
      <c r="G50" s="212"/>
      <c r="H50" s="212"/>
      <c r="I50" s="212"/>
      <c r="J50" s="213"/>
      <c r="K50" s="528"/>
      <c r="L50" s="264" t="s">
        <v>11</v>
      </c>
      <c r="M50" s="265" t="str">
        <f>M18</f>
        <v>N NOM DE VOTRE RECETTE | collez la--FAMILLE| Auteur &gt; VOUS</v>
      </c>
      <c r="N50" s="265">
        <f>N18</f>
        <v>0.6</v>
      </c>
      <c r="O50" s="265" t="str">
        <f>O18</f>
        <v>Kg</v>
      </c>
      <c r="P50" s="266" t="str">
        <f>P18</f>
        <v>Recette mère ► Ballotine de pintade</v>
      </c>
      <c r="Q50" s="267" t="s">
        <v>217</v>
      </c>
      <c r="R50" s="268" t="str">
        <f ca="1">CELL("nomfichier")</f>
        <v>D:\Données\1.UPRT\0-UPRT.fait\1-UPRT.FR-SITE-WEB\ff-fiches-fabrications\ff.fiches.fabrication.2023\ffr.restaurant.2023\[postit.sauvegarde.05.10.2025.xlsx]Nota.ES</v>
      </c>
      <c r="S50" s="269"/>
      <c r="T50" s="269"/>
      <c r="U50" s="269"/>
      <c r="V50" s="269"/>
      <c r="W50" s="269"/>
      <c r="X50" s="269"/>
      <c r="Y50" s="269"/>
      <c r="Z50" s="269"/>
      <c r="AA50" s="269"/>
      <c r="AB50" s="269"/>
      <c r="AC50" s="270"/>
      <c r="AD50" s="1230" t="str">
        <f t="shared" si="16"/>
        <v>A</v>
      </c>
      <c r="AE50" s="1231" t="str">
        <f t="shared" si="37"/>
        <v>▼ recette suivante</v>
      </c>
      <c r="AF50" s="1232">
        <f t="shared" si="18"/>
        <v>0</v>
      </c>
      <c r="AG50" s="1252">
        <f t="shared" si="25"/>
        <v>0</v>
      </c>
      <c r="AH50" s="1234">
        <f t="shared" si="26"/>
        <v>0</v>
      </c>
      <c r="AI50" s="1235">
        <f t="shared" si="27"/>
        <v>0</v>
      </c>
      <c r="AJ50" s="1236">
        <f t="shared" si="42"/>
        <v>0</v>
      </c>
      <c r="AK50" s="1237">
        <f t="shared" si="19"/>
        <v>0</v>
      </c>
      <c r="AL50" s="1238" t="str">
        <f t="shared" si="28"/>
        <v>▼ recette suivante</v>
      </c>
      <c r="AM50" s="1268"/>
      <c r="AN50" s="1240" t="str">
        <f t="shared" si="35"/>
        <v/>
      </c>
      <c r="AO50" s="1241">
        <f t="shared" si="29"/>
        <v>0</v>
      </c>
      <c r="AP50" s="1242">
        <f t="shared" si="20"/>
        <v>0</v>
      </c>
      <c r="AQ50" s="1269" cm="1">
        <f t="array" ref="AQ50">IF(AF50&lt;&gt;1,0,IF(OR(AO50="",N(AO50)&lt;=0.000000001),"",IF(OR(AI50="",N(AI50)&lt;=0.000000001),0,IF(ISNUMBER(AO50),IFERROR(_xlfn.LET(_xlpm.r,_xlfn.XLOOKUP(U50,$BD$15:$BD$62,ROW($BD$15:$BD$62),_xlfn.XLOOKUP(U50,$BE$15:$BE$62,ROW($BE$15:$BE$62),_xlfn.XLOOKUP(U50,$BF$15:$BF$62,ROW($BF$15:$BF$62),""))),_xlpm.p,_xlpm.r-MIN(ROW($BD$15:$BD$62))+1,_xlpm.f,INDEX($BG$15:$BG$62,_xlpm.p),_xlpm.u,INDEX($BH$15:$BH$62,_xlpm.p),_xlpm.s,INDEX($BJ$15:$BJ$62,_xlpm.p),_xlpm.q,N(AO50)/_xlpm.f,IF(_xlpm.q&gt;=_xlpm.s,ROUND(_xlpm.q,1)&amp;" "&amp;U50&amp;" = "&amp;ROUND(_xlpm.q*_xlpm.f,1)&amp;" "&amp;_xlpm.u,ROUND(_xlpm.q,1)&amp;" "&amp;U50)),""),""))))</f>
        <v>0</v>
      </c>
      <c r="AR50" s="1259"/>
      <c r="AS50" s="1241" t="str">
        <f>IF(TRIM(AE50)="▼ recette suivante","▼next recipe ",IF(AO50="","",IF(ISBLANK(AR50),AO50,ROUND(AO50*(1-MIN(1,MAX(0,IF(AR50&gt;1,AR50/100,AR50)))),3))))</f>
        <v xml:space="preserve">▼next recipe </v>
      </c>
      <c r="AT50" s="1242" t="str">
        <f t="shared" si="30"/>
        <v/>
      </c>
      <c r="AU50" s="1245">
        <f t="shared" si="33"/>
        <v>0</v>
      </c>
      <c r="AV50" s="1246" t="str">
        <f t="shared" si="31"/>
        <v/>
      </c>
      <c r="AW50" s="1247"/>
      <c r="AX50" s="1248">
        <f t="shared" si="22"/>
        <v>0</v>
      </c>
      <c r="AY50" s="1249" t="str">
        <f>IF(IFERROR(SEARCH("Adresse PC",TRIM(Q50)),0)&gt;0,"▼ receta siguiente",IF(AS50&gt;0,W50,""))</f>
        <v>▼ receta siguiente</v>
      </c>
      <c r="AZ50" s="276" t="s">
        <v>22</v>
      </c>
      <c r="BA50" s="1221">
        <f t="shared" si="24"/>
        <v>0</v>
      </c>
      <c r="BB50" s="1222">
        <f t="shared" si="32"/>
        <v>0</v>
      </c>
      <c r="BC50" s="1020"/>
      <c r="BD50" s="1287" t="s">
        <v>1967</v>
      </c>
      <c r="BE50" s="1287" t="s">
        <v>1968</v>
      </c>
      <c r="BF50" s="1287" t="s">
        <v>1969</v>
      </c>
      <c r="BG50" s="1213">
        <f t="shared" si="36"/>
        <v>4.4999999999999997E-3</v>
      </c>
      <c r="BH50" s="1263" t="s">
        <v>1888</v>
      </c>
      <c r="BI50" s="1263" t="s">
        <v>1889</v>
      </c>
      <c r="BJ50" s="1202">
        <f t="shared" si="34"/>
        <v>222</v>
      </c>
      <c r="BK50" s="1289">
        <v>4.5</v>
      </c>
      <c r="BL50" s="1020"/>
      <c r="BM50" s="1020"/>
      <c r="BN50" s="1020"/>
      <c r="BO50" s="1020"/>
      <c r="BP50" s="1020"/>
      <c r="BQ50" s="1020"/>
      <c r="BR50" s="1153" t="str">
        <f t="shared" si="11"/>
        <v>A</v>
      </c>
      <c r="BS50" s="1276"/>
      <c r="BT50" s="1025"/>
      <c r="BU50" s="1025"/>
      <c r="BV50" s="1026"/>
      <c r="BW50" s="1026"/>
      <c r="BX50" s="1150"/>
      <c r="BY50" s="1283" t="s">
        <v>1970</v>
      </c>
      <c r="BZ50" s="9"/>
      <c r="CA50" s="9"/>
      <c r="CB50" s="9"/>
      <c r="CC50" s="9"/>
      <c r="CD50" s="9"/>
      <c r="CE50" s="43"/>
      <c r="CG50" s="1283" t="s">
        <v>1971</v>
      </c>
      <c r="CH50" s="9"/>
      <c r="CI50" s="9"/>
      <c r="CJ50" s="9"/>
      <c r="CK50" s="9"/>
      <c r="CL50" s="9"/>
      <c r="CM50" s="43"/>
      <c r="CO50" s="1283" t="s">
        <v>1972</v>
      </c>
      <c r="CP50" s="9"/>
      <c r="CQ50" s="9"/>
      <c r="CR50" s="9"/>
      <c r="CS50" s="9"/>
      <c r="CT50" s="9"/>
      <c r="CU50" s="43"/>
      <c r="CW50" s="3">
        <v>1</v>
      </c>
    </row>
    <row r="51" spans="1:101" s="877" customFormat="1" ht="21" customHeight="1" thickBot="1">
      <c r="A51" s="1129" t="s">
        <v>22</v>
      </c>
      <c r="B51" s="1145" t="str">
        <f t="shared" si="41"/>
        <v>A</v>
      </c>
      <c r="C51" s="1190" cm="1">
        <f t="array" ref="C51">SUMPRODUCT(LEN(D51:J51))</f>
        <v>0</v>
      </c>
      <c r="D51" s="207"/>
      <c r="E51" s="212"/>
      <c r="F51" s="212"/>
      <c r="G51" s="212"/>
      <c r="H51" s="212"/>
      <c r="I51" s="212"/>
      <c r="J51" s="213"/>
      <c r="K51" s="528"/>
      <c r="L51" s="1369" t="s">
        <v>11</v>
      </c>
      <c r="M51" s="1370"/>
      <c r="N51" s="1370"/>
      <c r="O51" s="1370"/>
      <c r="P51" s="1370"/>
      <c r="Q51" s="1376" t="s">
        <v>2713</v>
      </c>
      <c r="R51" s="1371"/>
      <c r="S51" s="1372"/>
      <c r="T51" s="1373"/>
      <c r="U51" s="1374"/>
      <c r="V51" s="1375"/>
      <c r="W51" s="1376"/>
      <c r="X51" s="1377"/>
      <c r="Y51" s="1378"/>
      <c r="Z51" s="1379"/>
      <c r="AA51" s="1380"/>
      <c r="AB51" s="1381"/>
      <c r="AC51" s="1382"/>
      <c r="AD51" s="1230" t="str">
        <f t="shared" si="16"/>
        <v>►</v>
      </c>
      <c r="AE51" s="1231" t="str">
        <f t="shared" si="37"/>
        <v/>
      </c>
      <c r="AF51" s="1232">
        <f t="shared" si="18"/>
        <v>0</v>
      </c>
      <c r="AG51" s="1252">
        <f t="shared" si="25"/>
        <v>0</v>
      </c>
      <c r="AH51" s="1234">
        <f t="shared" si="26"/>
        <v>0</v>
      </c>
      <c r="AI51" s="1235">
        <f t="shared" si="27"/>
        <v>0</v>
      </c>
      <c r="AJ51" s="1236">
        <f t="shared" si="42"/>
        <v>0</v>
      </c>
      <c r="AK51" s="1253">
        <f t="shared" si="19"/>
        <v>0</v>
      </c>
      <c r="AL51" s="1254">
        <f t="shared" si="28"/>
        <v>0</v>
      </c>
      <c r="AM51" s="1268"/>
      <c r="AN51" s="1255" t="str">
        <f t="shared" si="35"/>
        <v/>
      </c>
      <c r="AO51" s="1256">
        <f t="shared" si="29"/>
        <v>0</v>
      </c>
      <c r="AP51" s="1257">
        <f t="shared" si="20"/>
        <v>0</v>
      </c>
      <c r="AQ51" s="1271" cm="1">
        <f t="array" ref="AQ51">IF(AF51&lt;&gt;1,0,IF(OR(AO51="",N(AO51)&lt;=0.000000001),"",IF(OR(AI51="",N(AI51)&lt;=0.000000001),0,IF(ISNUMBER(AO51),IFERROR(_xlfn.LET(_xlpm.r,_xlfn.XLOOKUP(U51,$BD$15:$BD$62,ROW($BD$15:$BD$62),_xlfn.XLOOKUP(U51,$BE$15:$BE$62,ROW($BE$15:$BE$62),_xlfn.XLOOKUP(U51,$BF$15:$BF$62,ROW($BF$15:$BF$62),""))),_xlpm.p,_xlpm.r-MIN(ROW($BD$15:$BD$62))+1,_xlpm.f,INDEX($BG$15:$BG$62,_xlpm.p),_xlpm.u,INDEX($BH$15:$BH$62,_xlpm.p),_xlpm.s,INDEX($BJ$15:$BJ$62,_xlpm.p),_xlpm.q,N(AO51)/_xlpm.f,IF(_xlpm.q&gt;=_xlpm.s,ROUND(_xlpm.q,1)&amp;" "&amp;U51&amp;" = "&amp;ROUND(_xlpm.q*_xlpm.f,1)&amp;" "&amp;_xlpm.u,ROUND(_xlpm.q,1)&amp;" "&amp;U51)),""),""))))</f>
        <v>0</v>
      </c>
      <c r="AR51" s="1259"/>
      <c r="AS51" s="1256">
        <f t="shared" ref="AS51:AS114" si="43">IF(TRIM(AE51)="▼ recette suivante","▼next recipe ",IF(AO51="","",IF(ISBLANK(AR51),AO51,ROUND(AO51*(1-MIN(1,MAX(0,IF(AR51&gt;1,AR51/100,AR51)))),3))))</f>
        <v>0</v>
      </c>
      <c r="AT51" s="1257" t="str">
        <f t="shared" si="30"/>
        <v/>
      </c>
      <c r="AU51" s="1260">
        <f t="shared" si="33"/>
        <v>0</v>
      </c>
      <c r="AV51" s="1261" t="str">
        <f t="shared" si="31"/>
        <v/>
      </c>
      <c r="AW51" s="1247"/>
      <c r="AX51" s="1262">
        <f t="shared" si="22"/>
        <v>0</v>
      </c>
      <c r="AY51" s="1249" t="str">
        <f t="shared" ref="AY51:AY114" si="44">IF(IFERROR(SEARCH("Adresse PC",TRIM(Q51)),0)&gt;0,"▼ receta siguiente",IF(AS51&gt;0,W51,""))</f>
        <v/>
      </c>
      <c r="AZ51" s="276" t="s">
        <v>22</v>
      </c>
      <c r="BA51" s="1221">
        <f t="shared" si="24"/>
        <v>0</v>
      </c>
      <c r="BB51" s="1222">
        <f t="shared" si="32"/>
        <v>0</v>
      </c>
      <c r="BC51" s="1020"/>
      <c r="BD51" s="1287" t="s">
        <v>1973</v>
      </c>
      <c r="BE51" s="1287" t="s">
        <v>1974</v>
      </c>
      <c r="BF51" s="1287" t="s">
        <v>1975</v>
      </c>
      <c r="BG51" s="1213">
        <f t="shared" si="36"/>
        <v>5.9000000000000007E-3</v>
      </c>
      <c r="BH51" s="1263" t="s">
        <v>1888</v>
      </c>
      <c r="BI51" s="1263" t="s">
        <v>1889</v>
      </c>
      <c r="BJ51" s="1202">
        <f t="shared" si="34"/>
        <v>169</v>
      </c>
      <c r="BK51" s="1270">
        <v>5.9</v>
      </c>
      <c r="BL51" s="1020"/>
      <c r="BM51" s="1020"/>
      <c r="BN51" s="1020"/>
      <c r="BO51" s="1020"/>
      <c r="BP51" s="1020"/>
      <c r="BQ51" s="1020"/>
      <c r="BR51" s="1153" t="str">
        <f t="shared" si="11"/>
        <v>►</v>
      </c>
      <c r="BS51" s="1206" t="s">
        <v>1976</v>
      </c>
      <c r="BT51" s="1025"/>
      <c r="BU51" s="1025"/>
      <c r="BV51" s="1026"/>
      <c r="BW51" s="1026"/>
      <c r="BX51" s="1150"/>
      <c r="BY51" s="1291" t="s">
        <v>1977</v>
      </c>
      <c r="BZ51" s="1292" t="s">
        <v>1978</v>
      </c>
      <c r="CA51" s="1293"/>
      <c r="CB51" s="1293"/>
      <c r="CC51" s="1293"/>
      <c r="CD51"/>
      <c r="CE51" s="838"/>
      <c r="CG51" s="1291" t="s">
        <v>1979</v>
      </c>
      <c r="CH51" s="1292" t="s">
        <v>1978</v>
      </c>
      <c r="CI51" s="1293"/>
      <c r="CJ51" s="1293"/>
      <c r="CK51" s="1293"/>
      <c r="CL51"/>
      <c r="CM51" s="838"/>
      <c r="CO51" s="1291" t="s">
        <v>1980</v>
      </c>
      <c r="CP51" s="1292" t="s">
        <v>1978</v>
      </c>
      <c r="CQ51" s="1293"/>
      <c r="CR51" s="1293"/>
      <c r="CS51" s="1293"/>
      <c r="CT51"/>
      <c r="CU51" s="838"/>
      <c r="CW51" s="3">
        <v>1</v>
      </c>
    </row>
    <row r="52" spans="1:101" s="877" customFormat="1" ht="21" customHeight="1">
      <c r="A52" s="1129" t="s">
        <v>22</v>
      </c>
      <c r="B52" s="1145" t="str">
        <f t="shared" si="41"/>
        <v>A</v>
      </c>
      <c r="C52" s="1190" cm="1">
        <f t="array" ref="C52">SUMPRODUCT(LEN(D52:J52))</f>
        <v>0</v>
      </c>
      <c r="D52" s="207"/>
      <c r="E52" s="212"/>
      <c r="F52" s="212"/>
      <c r="G52" s="212"/>
      <c r="H52" s="212"/>
      <c r="I52" s="212"/>
      <c r="J52" s="213"/>
      <c r="K52" s="528"/>
      <c r="L52" s="22" t="s">
        <v>11</v>
      </c>
      <c r="M52" s="23" t="str">
        <f>M58</f>
        <v>N NAME OF YOUR RECIPE | paste it — FAMILY|  Author &gt; YOU</v>
      </c>
      <c r="N52" s="24">
        <f>N58</f>
        <v>0.6</v>
      </c>
      <c r="O52" s="24" t="str">
        <f>O58</f>
        <v>kg</v>
      </c>
      <c r="P52" s="25" t="str">
        <f>P58</f>
        <v>Master recipe ► Guinea fowl ballotine</v>
      </c>
      <c r="Q52" s="26" t="s">
        <v>22</v>
      </c>
      <c r="R52" s="27" t="s">
        <v>23</v>
      </c>
      <c r="S52" s="27"/>
      <c r="T52" s="1732" t="s">
        <v>904</v>
      </c>
      <c r="U52" s="1732"/>
      <c r="V52" s="1732"/>
      <c r="W52" s="1732"/>
      <c r="X52" s="1732"/>
      <c r="Y52" s="1732"/>
      <c r="Z52" s="1732"/>
      <c r="AA52" s="1754" t="s">
        <v>1440</v>
      </c>
      <c r="AB52" s="1754"/>
      <c r="AC52" s="1736" t="str">
        <f>UPPER(LEFT(T52,1))</f>
        <v>N</v>
      </c>
      <c r="AD52" s="1230" t="str">
        <f t="shared" si="16"/>
        <v>►</v>
      </c>
      <c r="AE52" s="1231" t="str">
        <f t="shared" si="37"/>
        <v/>
      </c>
      <c r="AF52" s="1232">
        <f t="shared" si="18"/>
        <v>0</v>
      </c>
      <c r="AG52" s="1252">
        <f t="shared" si="25"/>
        <v>0</v>
      </c>
      <c r="AH52" s="1234">
        <f t="shared" si="26"/>
        <v>0</v>
      </c>
      <c r="AI52" s="1235">
        <f t="shared" si="27"/>
        <v>0</v>
      </c>
      <c r="AJ52" s="1236">
        <f t="shared" si="42"/>
        <v>0</v>
      </c>
      <c r="AK52" s="1237">
        <f t="shared" si="19"/>
        <v>0</v>
      </c>
      <c r="AL52" s="1238">
        <f t="shared" si="28"/>
        <v>0</v>
      </c>
      <c r="AM52" s="1268"/>
      <c r="AN52" s="1240" t="str">
        <f t="shared" si="35"/>
        <v/>
      </c>
      <c r="AO52" s="1241">
        <f t="shared" si="29"/>
        <v>0</v>
      </c>
      <c r="AP52" s="1242">
        <f t="shared" si="20"/>
        <v>0</v>
      </c>
      <c r="AQ52" s="1269" cm="1">
        <f t="array" ref="AQ52">IF(AF52&lt;&gt;1,0,IF(OR(AO52="",N(AO52)&lt;=0.000000001),"",IF(OR(AI52="",N(AI52)&lt;=0.000000001),0,IF(ISNUMBER(AO52),IFERROR(_xlfn.LET(_xlpm.r,_xlfn.XLOOKUP(U52,$BD$15:$BD$62,ROW($BD$15:$BD$62),_xlfn.XLOOKUP(U52,$BE$15:$BE$62,ROW($BE$15:$BE$62),_xlfn.XLOOKUP(U52,$BF$15:$BF$62,ROW($BF$15:$BF$62),""))),_xlpm.p,_xlpm.r-MIN(ROW($BD$15:$BD$62))+1,_xlpm.f,INDEX($BG$15:$BG$62,_xlpm.p),_xlpm.u,INDEX($BH$15:$BH$62,_xlpm.p),_xlpm.s,INDEX($BJ$15:$BJ$62,_xlpm.p),_xlpm.q,N(AO52)/_xlpm.f,IF(_xlpm.q&gt;=_xlpm.s,ROUND(_xlpm.q,1)&amp;" "&amp;U52&amp;" = "&amp;ROUND(_xlpm.q*_xlpm.f,1)&amp;" "&amp;_xlpm.u,ROUND(_xlpm.q,1)&amp;" "&amp;U52)),""),""))))</f>
        <v>0</v>
      </c>
      <c r="AR52" s="1259"/>
      <c r="AS52" s="1241">
        <f t="shared" si="43"/>
        <v>0</v>
      </c>
      <c r="AT52" s="1242" t="str">
        <f t="shared" si="30"/>
        <v/>
      </c>
      <c r="AU52" s="1245">
        <f t="shared" si="33"/>
        <v>0</v>
      </c>
      <c r="AV52" s="1246" t="str">
        <f t="shared" si="31"/>
        <v/>
      </c>
      <c r="AW52" s="1247"/>
      <c r="AX52" s="1248">
        <f t="shared" si="22"/>
        <v>0</v>
      </c>
      <c r="AY52" s="1249" t="str">
        <f t="shared" si="44"/>
        <v/>
      </c>
      <c r="AZ52" s="276" t="s">
        <v>22</v>
      </c>
      <c r="BA52" s="1221">
        <f t="shared" si="24"/>
        <v>0</v>
      </c>
      <c r="BB52" s="1222">
        <f t="shared" si="32"/>
        <v>0</v>
      </c>
      <c r="BC52" s="1020"/>
      <c r="BD52" s="1287" t="s">
        <v>1981</v>
      </c>
      <c r="BE52" s="1287" t="s">
        <v>1981</v>
      </c>
      <c r="BF52" s="1287" t="s">
        <v>1982</v>
      </c>
      <c r="BG52" s="1213">
        <f t="shared" si="36"/>
        <v>0.04</v>
      </c>
      <c r="BH52" s="1263" t="s">
        <v>1888</v>
      </c>
      <c r="BI52" s="1263" t="s">
        <v>1889</v>
      </c>
      <c r="BJ52" s="1202">
        <f t="shared" si="34"/>
        <v>25</v>
      </c>
      <c r="BK52" s="1264">
        <v>40</v>
      </c>
      <c r="BL52" s="1020"/>
      <c r="BM52" s="1020"/>
      <c r="BN52" s="1020"/>
      <c r="BO52" s="1020"/>
      <c r="BP52" s="1020"/>
      <c r="BQ52" s="1020"/>
      <c r="BR52" s="1153" t="str">
        <f t="shared" si="11"/>
        <v>►</v>
      </c>
      <c r="BS52" s="1276"/>
      <c r="BT52" s="1025"/>
      <c r="BU52" s="1025"/>
      <c r="BV52" s="1026"/>
      <c r="BW52" s="1026"/>
      <c r="BX52" s="1150"/>
      <c r="BY52" s="1036"/>
      <c r="BZ52" s="134"/>
      <c r="CA52" s="134"/>
      <c r="CB52" s="134"/>
      <c r="CC52" s="134"/>
      <c r="CD52" s="134"/>
      <c r="CE52" s="1035"/>
      <c r="CG52" s="1036"/>
      <c r="CH52" s="134"/>
      <c r="CI52" s="134"/>
      <c r="CJ52" s="134"/>
      <c r="CK52" s="134"/>
      <c r="CL52" s="134"/>
      <c r="CM52" s="1035"/>
      <c r="CO52" s="1036"/>
      <c r="CP52" s="134"/>
      <c r="CQ52" s="134"/>
      <c r="CR52" s="134"/>
      <c r="CS52" s="134"/>
      <c r="CT52" s="134"/>
      <c r="CU52" s="1035"/>
      <c r="CW52" s="3">
        <v>1</v>
      </c>
    </row>
    <row r="53" spans="1:101" s="877" customFormat="1" ht="21" customHeight="1">
      <c r="A53" s="1129" t="s">
        <v>22</v>
      </c>
      <c r="B53" s="1145" t="str">
        <f t="shared" si="41"/>
        <v>A</v>
      </c>
      <c r="C53" s="1190" cm="1">
        <f t="array" ref="C53">SUMPRODUCT(LEN(D53:J53))</f>
        <v>0</v>
      </c>
      <c r="D53" s="207"/>
      <c r="E53" s="212"/>
      <c r="F53" s="212"/>
      <c r="G53" s="212"/>
      <c r="H53" s="212"/>
      <c r="I53" s="212"/>
      <c r="J53" s="213"/>
      <c r="K53" s="528"/>
      <c r="L53" s="28" t="s">
        <v>11</v>
      </c>
      <c r="M53" s="29" t="str">
        <f>M58</f>
        <v>N NAME OF YOUR RECIPE | paste it — FAMILY|  Author &gt; YOU</v>
      </c>
      <c r="N53" s="30">
        <f>N58</f>
        <v>0.6</v>
      </c>
      <c r="O53" s="30" t="str">
        <f>O58</f>
        <v>kg</v>
      </c>
      <c r="P53" s="31" t="str">
        <f>P58</f>
        <v>Master recipe ► Guinea fowl ballotine</v>
      </c>
      <c r="Q53" s="32" t="s">
        <v>1377</v>
      </c>
      <c r="R53" s="33" t="s">
        <v>30</v>
      </c>
      <c r="S53" s="33"/>
      <c r="T53" s="1733"/>
      <c r="U53" s="1733"/>
      <c r="V53" s="1733"/>
      <c r="W53" s="1733"/>
      <c r="X53" s="1733"/>
      <c r="Y53" s="1733"/>
      <c r="Z53" s="1733"/>
      <c r="AA53" s="1755"/>
      <c r="AB53" s="1755"/>
      <c r="AC53" s="1737"/>
      <c r="AD53" s="1230" t="str">
        <f t="shared" si="16"/>
        <v>►</v>
      </c>
      <c r="AE53" s="1231" t="str">
        <f t="shared" si="37"/>
        <v/>
      </c>
      <c r="AF53" s="1232">
        <f t="shared" si="18"/>
        <v>0</v>
      </c>
      <c r="AG53" s="1252">
        <f t="shared" si="25"/>
        <v>0</v>
      </c>
      <c r="AH53" s="1234">
        <f t="shared" si="26"/>
        <v>0</v>
      </c>
      <c r="AI53" s="1235">
        <f t="shared" si="27"/>
        <v>0</v>
      </c>
      <c r="AJ53" s="1236">
        <f t="shared" si="42"/>
        <v>0</v>
      </c>
      <c r="AK53" s="1253">
        <f t="shared" si="19"/>
        <v>0</v>
      </c>
      <c r="AL53" s="1254">
        <f t="shared" si="28"/>
        <v>0</v>
      </c>
      <c r="AM53" s="1268"/>
      <c r="AN53" s="1255" t="str">
        <f t="shared" si="35"/>
        <v/>
      </c>
      <c r="AO53" s="1256">
        <f t="shared" si="29"/>
        <v>0</v>
      </c>
      <c r="AP53" s="1257">
        <f t="shared" si="20"/>
        <v>0</v>
      </c>
      <c r="AQ53" s="1271" cm="1">
        <f t="array" ref="AQ53">IF(AF53&lt;&gt;1,0,IF(OR(AO53="",N(AO53)&lt;=0.000000001),"",IF(OR(AI53="",N(AI53)&lt;=0.000000001),0,IF(ISNUMBER(AO53),IFERROR(_xlfn.LET(_xlpm.r,_xlfn.XLOOKUP(U53,$BD$15:$BD$62,ROW($BD$15:$BD$62),_xlfn.XLOOKUP(U53,$BE$15:$BE$62,ROW($BE$15:$BE$62),_xlfn.XLOOKUP(U53,$BF$15:$BF$62,ROW($BF$15:$BF$62),""))),_xlpm.p,_xlpm.r-MIN(ROW($BD$15:$BD$62))+1,_xlpm.f,INDEX($BG$15:$BG$62,_xlpm.p),_xlpm.u,INDEX($BH$15:$BH$62,_xlpm.p),_xlpm.s,INDEX($BJ$15:$BJ$62,_xlpm.p),_xlpm.q,N(AO53)/_xlpm.f,IF(_xlpm.q&gt;=_xlpm.s,ROUND(_xlpm.q,1)&amp;" "&amp;U53&amp;" = "&amp;ROUND(_xlpm.q*_xlpm.f,1)&amp;" "&amp;_xlpm.u,ROUND(_xlpm.q,1)&amp;" "&amp;U53)),""),""))))</f>
        <v>0</v>
      </c>
      <c r="AR53" s="1259"/>
      <c r="AS53" s="1256">
        <f t="shared" si="43"/>
        <v>0</v>
      </c>
      <c r="AT53" s="1257" t="str">
        <f t="shared" si="30"/>
        <v/>
      </c>
      <c r="AU53" s="1260">
        <f t="shared" si="33"/>
        <v>0</v>
      </c>
      <c r="AV53" s="1261" t="str">
        <f t="shared" si="31"/>
        <v/>
      </c>
      <c r="AW53" s="1247"/>
      <c r="AX53" s="1262">
        <f t="shared" si="22"/>
        <v>0</v>
      </c>
      <c r="AY53" s="1249" t="str">
        <f t="shared" si="44"/>
        <v/>
      </c>
      <c r="AZ53" s="276" t="s">
        <v>22</v>
      </c>
      <c r="BA53" s="1221">
        <f t="shared" si="24"/>
        <v>0</v>
      </c>
      <c r="BB53" s="1222">
        <f t="shared" si="32"/>
        <v>0</v>
      </c>
      <c r="BC53" s="1020"/>
      <c r="BD53" s="1287" t="s">
        <v>1983</v>
      </c>
      <c r="BE53" s="1287" t="s">
        <v>1983</v>
      </c>
      <c r="BF53" s="1287" t="s">
        <v>1983</v>
      </c>
      <c r="BG53" s="1213">
        <f t="shared" si="36"/>
        <v>4.4999999999999998E-2</v>
      </c>
      <c r="BH53" s="1263" t="s">
        <v>1888</v>
      </c>
      <c r="BI53" s="1263" t="s">
        <v>1889</v>
      </c>
      <c r="BJ53" s="1202">
        <f t="shared" si="34"/>
        <v>22</v>
      </c>
      <c r="BK53" s="1264">
        <v>45</v>
      </c>
      <c r="BL53" s="1020"/>
      <c r="BM53" s="1020"/>
      <c r="BN53" s="1020"/>
      <c r="BO53" s="1020"/>
      <c r="BP53" s="1020"/>
      <c r="BQ53" s="1020"/>
      <c r="BR53" s="1153" t="str">
        <f t="shared" si="11"/>
        <v>►</v>
      </c>
      <c r="BS53" s="1276"/>
      <c r="BT53" s="1025"/>
      <c r="BU53" s="1025"/>
      <c r="BV53" s="1026"/>
      <c r="BW53" s="1026"/>
      <c r="BX53" s="1150"/>
      <c r="BY53" s="1294" t="s">
        <v>1984</v>
      </c>
      <c r="BZ53" s="1295"/>
      <c r="CA53" s="1295"/>
      <c r="CB53" s="1295"/>
      <c r="CC53" s="1295"/>
      <c r="CD53" s="1295"/>
      <c r="CE53" s="1296"/>
      <c r="CG53" s="1294" t="s">
        <v>1985</v>
      </c>
      <c r="CH53" s="1295"/>
      <c r="CI53" s="1295"/>
      <c r="CJ53" s="1295"/>
      <c r="CK53" s="1295"/>
      <c r="CL53" s="1295"/>
      <c r="CM53" s="1296"/>
      <c r="CO53" s="1294" t="s">
        <v>1986</v>
      </c>
      <c r="CP53" s="1295"/>
      <c r="CQ53" s="1295"/>
      <c r="CR53" s="1295"/>
      <c r="CS53" s="1295"/>
      <c r="CT53" s="1295"/>
      <c r="CU53" s="1296"/>
      <c r="CW53" s="3">
        <v>1</v>
      </c>
    </row>
    <row r="54" spans="1:101" s="877" customFormat="1" ht="21" customHeight="1">
      <c r="A54" s="1129" t="s">
        <v>22</v>
      </c>
      <c r="B54" s="1145" t="str">
        <f t="shared" si="41"/>
        <v>A</v>
      </c>
      <c r="C54" s="1190" cm="1">
        <f t="array" ref="C54">SUMPRODUCT(LEN(D54:J54))</f>
        <v>0</v>
      </c>
      <c r="D54" s="207"/>
      <c r="E54" s="212"/>
      <c r="F54" s="212"/>
      <c r="G54" s="212"/>
      <c r="H54" s="212"/>
      <c r="I54" s="212"/>
      <c r="J54" s="213"/>
      <c r="K54" s="528"/>
      <c r="L54" s="28" t="s">
        <v>11</v>
      </c>
      <c r="M54" s="34" t="str">
        <f>M58</f>
        <v>N NAME OF YOUR RECIPE | paste it — FAMILY|  Author &gt; YOU</v>
      </c>
      <c r="N54" s="35">
        <f>N58</f>
        <v>0.6</v>
      </c>
      <c r="O54" s="35" t="str">
        <f>O58</f>
        <v>kg</v>
      </c>
      <c r="P54" s="36" t="str">
        <f>P58</f>
        <v>Master recipe ► Guinea fowl ballotine</v>
      </c>
      <c r="Q54" s="37"/>
      <c r="R54" s="38" t="s">
        <v>907</v>
      </c>
      <c r="S54" s="39"/>
      <c r="T54" s="40" t="s">
        <v>908</v>
      </c>
      <c r="U54" s="41" t="s">
        <v>62</v>
      </c>
      <c r="V54" s="9"/>
      <c r="W54" s="41"/>
      <c r="X54" s="41"/>
      <c r="Y54" s="41"/>
      <c r="Z54" s="42"/>
      <c r="AA54" s="9"/>
      <c r="AB54" s="9"/>
      <c r="AC54" s="43"/>
      <c r="AD54" s="1230" t="str">
        <f t="shared" si="16"/>
        <v>►</v>
      </c>
      <c r="AE54" s="1231" t="str">
        <f t="shared" si="37"/>
        <v/>
      </c>
      <c r="AF54" s="1232">
        <f t="shared" si="18"/>
        <v>0</v>
      </c>
      <c r="AG54" s="1252">
        <f t="shared" si="25"/>
        <v>0</v>
      </c>
      <c r="AH54" s="1234">
        <f t="shared" si="26"/>
        <v>0</v>
      </c>
      <c r="AI54" s="1235">
        <f t="shared" si="27"/>
        <v>0</v>
      </c>
      <c r="AJ54" s="1236">
        <f t="shared" si="42"/>
        <v>0</v>
      </c>
      <c r="AK54" s="1237">
        <f t="shared" si="19"/>
        <v>0</v>
      </c>
      <c r="AL54" s="1238">
        <f t="shared" si="28"/>
        <v>0</v>
      </c>
      <c r="AM54" s="1268"/>
      <c r="AN54" s="1240" t="str">
        <f t="shared" si="35"/>
        <v/>
      </c>
      <c r="AO54" s="1241">
        <f t="shared" si="29"/>
        <v>0</v>
      </c>
      <c r="AP54" s="1242">
        <f t="shared" si="20"/>
        <v>0</v>
      </c>
      <c r="AQ54" s="1269" cm="1">
        <f t="array" ref="AQ54">IF(AF54&lt;&gt;1,0,IF(OR(AO54="",N(AO54)&lt;=0.000000001),"",IF(OR(AI54="",N(AI54)&lt;=0.000000001),0,IF(ISNUMBER(AO54),IFERROR(_xlfn.LET(_xlpm.r,_xlfn.XLOOKUP(U54,$BD$15:$BD$62,ROW($BD$15:$BD$62),_xlfn.XLOOKUP(U54,$BE$15:$BE$62,ROW($BE$15:$BE$62),_xlfn.XLOOKUP(U54,$BF$15:$BF$62,ROW($BF$15:$BF$62),""))),_xlpm.p,_xlpm.r-MIN(ROW($BD$15:$BD$62))+1,_xlpm.f,INDEX($BG$15:$BG$62,_xlpm.p),_xlpm.u,INDEX($BH$15:$BH$62,_xlpm.p),_xlpm.s,INDEX($BJ$15:$BJ$62,_xlpm.p),_xlpm.q,N(AO54)/_xlpm.f,IF(_xlpm.q&gt;=_xlpm.s,ROUND(_xlpm.q,1)&amp;" "&amp;U54&amp;" = "&amp;ROUND(_xlpm.q*_xlpm.f,1)&amp;" "&amp;_xlpm.u,ROUND(_xlpm.q,1)&amp;" "&amp;U54)),""),""))))</f>
        <v>0</v>
      </c>
      <c r="AR54" s="1259"/>
      <c r="AS54" s="1241">
        <f t="shared" si="43"/>
        <v>0</v>
      </c>
      <c r="AT54" s="1242" t="str">
        <f t="shared" si="30"/>
        <v/>
      </c>
      <c r="AU54" s="1245">
        <f t="shared" si="33"/>
        <v>0</v>
      </c>
      <c r="AV54" s="1246" t="str">
        <f t="shared" si="31"/>
        <v/>
      </c>
      <c r="AW54" s="1247"/>
      <c r="AX54" s="1248">
        <f t="shared" si="22"/>
        <v>0</v>
      </c>
      <c r="AY54" s="1249" t="str">
        <f t="shared" si="44"/>
        <v/>
      </c>
      <c r="AZ54" s="276" t="s">
        <v>22</v>
      </c>
      <c r="BA54" s="1221">
        <f t="shared" si="24"/>
        <v>0</v>
      </c>
      <c r="BB54" s="1222">
        <f t="shared" si="32"/>
        <v>0</v>
      </c>
      <c r="BC54" s="1020"/>
      <c r="BD54" s="1287" t="s">
        <v>1987</v>
      </c>
      <c r="BE54" s="1287" t="s">
        <v>1987</v>
      </c>
      <c r="BF54" s="1287" t="s">
        <v>1987</v>
      </c>
      <c r="BG54" s="1213">
        <f t="shared" si="36"/>
        <v>0.15</v>
      </c>
      <c r="BH54" s="1263" t="s">
        <v>1888</v>
      </c>
      <c r="BI54" s="1263" t="s">
        <v>1889</v>
      </c>
      <c r="BJ54" s="1202">
        <f t="shared" si="34"/>
        <v>7</v>
      </c>
      <c r="BK54" s="1264">
        <v>150</v>
      </c>
      <c r="BL54" s="1020"/>
      <c r="BM54" s="1020"/>
      <c r="BN54" s="1020"/>
      <c r="BO54" s="1020"/>
      <c r="BP54" s="1020"/>
      <c r="BQ54" s="1020"/>
      <c r="BR54" s="1153" t="str">
        <f t="shared" si="11"/>
        <v>►</v>
      </c>
      <c r="BS54" s="1276"/>
      <c r="BT54" s="1025"/>
      <c r="BU54" s="1025"/>
      <c r="BV54" s="1026"/>
      <c r="BW54" s="1026"/>
      <c r="BX54" s="1150"/>
      <c r="BY54" s="1297" t="s">
        <v>1988</v>
      </c>
      <c r="BZ54" s="1295"/>
      <c r="CA54" s="1295"/>
      <c r="CB54" s="1295"/>
      <c r="CC54" s="1295"/>
      <c r="CD54" s="1295"/>
      <c r="CE54" s="1298" t="s">
        <v>1989</v>
      </c>
      <c r="CG54" s="1297" t="s">
        <v>1990</v>
      </c>
      <c r="CH54" s="1295"/>
      <c r="CI54" s="1295"/>
      <c r="CJ54" s="1295"/>
      <c r="CK54" s="1295"/>
      <c r="CL54" s="1295"/>
      <c r="CM54" s="1298" t="s">
        <v>1991</v>
      </c>
      <c r="CO54" s="1297" t="s">
        <v>1992</v>
      </c>
      <c r="CP54" s="1295"/>
      <c r="CQ54" s="1295"/>
      <c r="CR54" s="1295"/>
      <c r="CS54" s="1295"/>
      <c r="CT54" s="1295"/>
      <c r="CU54" s="1298" t="s">
        <v>1993</v>
      </c>
      <c r="CW54" s="3">
        <v>1</v>
      </c>
    </row>
    <row r="55" spans="1:101" s="877" customFormat="1" ht="21" customHeight="1">
      <c r="A55" s="1129" t="s">
        <v>22</v>
      </c>
      <c r="B55" s="1145" t="str">
        <f t="shared" si="41"/>
        <v>A</v>
      </c>
      <c r="C55" s="1190" cm="1">
        <f t="array" ref="C55">SUMPRODUCT(LEN(D55:J55))</f>
        <v>0</v>
      </c>
      <c r="D55" s="207"/>
      <c r="E55" s="212"/>
      <c r="F55" s="212"/>
      <c r="G55" s="212"/>
      <c r="H55" s="212"/>
      <c r="I55" s="212"/>
      <c r="J55" s="213"/>
      <c r="K55" s="528"/>
      <c r="L55" s="28" t="s">
        <v>11</v>
      </c>
      <c r="M55" s="34" t="str">
        <f>M58</f>
        <v>N NAME OF YOUR RECIPE | paste it — FAMILY|  Author &gt; YOU</v>
      </c>
      <c r="N55" s="35">
        <f>N58</f>
        <v>0.6</v>
      </c>
      <c r="O55" s="35" t="str">
        <f>O58</f>
        <v>kg</v>
      </c>
      <c r="P55" s="36" t="str">
        <f>P58</f>
        <v>Master recipe ► Guinea fowl ballotine</v>
      </c>
      <c r="Q55" s="44" t="s">
        <v>141</v>
      </c>
      <c r="R55" s="45"/>
      <c r="S55" s="45"/>
      <c r="T55" s="46" t="s">
        <v>34</v>
      </c>
      <c r="U55" s="1738" t="str">
        <f>V58&amp;" "&amp;W58&amp;" ► family = "&amp;AA52&amp;" ► "&amp;T52&amp;" "&amp;Z55&amp;" "&amp;AA55&amp;" "&amp;AB55&amp;" "&amp;AC55</f>
        <v>Master recipe ► Guinea fowl ballotine ► family = paste it — FAMILY ► NAME OF YOUR RECIPE  ⓫ Duplicated for 20 kg of guinea</v>
      </c>
      <c r="V55" s="1738"/>
      <c r="W55" s="1738"/>
      <c r="X55" s="47"/>
      <c r="Y55" s="47"/>
      <c r="Z55" s="42"/>
      <c r="AA55" s="48" t="s">
        <v>142</v>
      </c>
      <c r="AB55" s="49">
        <v>20</v>
      </c>
      <c r="AC55" s="1079" t="str">
        <f>AC57</f>
        <v>kg of guinea</v>
      </c>
      <c r="AD55" s="1230" t="str">
        <f t="shared" si="16"/>
        <v>►</v>
      </c>
      <c r="AE55" s="1231" t="str">
        <f t="shared" si="37"/>
        <v/>
      </c>
      <c r="AF55" s="1232">
        <f t="shared" si="18"/>
        <v>0</v>
      </c>
      <c r="AG55" s="1252">
        <f t="shared" si="25"/>
        <v>0</v>
      </c>
      <c r="AH55" s="1234">
        <f t="shared" si="26"/>
        <v>0</v>
      </c>
      <c r="AI55" s="1235">
        <f t="shared" si="27"/>
        <v>0</v>
      </c>
      <c r="AJ55" s="1236">
        <f t="shared" si="42"/>
        <v>0</v>
      </c>
      <c r="AK55" s="1253">
        <f t="shared" si="19"/>
        <v>0</v>
      </c>
      <c r="AL55" s="1254">
        <f t="shared" si="28"/>
        <v>0</v>
      </c>
      <c r="AM55" s="1268"/>
      <c r="AN55" s="1255" t="str">
        <f t="shared" si="35"/>
        <v/>
      </c>
      <c r="AO55" s="1256">
        <f t="shared" si="29"/>
        <v>0</v>
      </c>
      <c r="AP55" s="1257">
        <f t="shared" si="20"/>
        <v>0</v>
      </c>
      <c r="AQ55" s="1271" cm="1">
        <f t="array" ref="AQ55">IF(AF55&lt;&gt;1,0,IF(OR(AO55="",N(AO55)&lt;=0.000000001),"",IF(OR(AI55="",N(AI55)&lt;=0.000000001),0,IF(ISNUMBER(AO55),IFERROR(_xlfn.LET(_xlpm.r,_xlfn.XLOOKUP(U55,$BD$15:$BD$62,ROW($BD$15:$BD$62),_xlfn.XLOOKUP(U55,$BE$15:$BE$62,ROW($BE$15:$BE$62),_xlfn.XLOOKUP(U55,$BF$15:$BF$62,ROW($BF$15:$BF$62),""))),_xlpm.p,_xlpm.r-MIN(ROW($BD$15:$BD$62))+1,_xlpm.f,INDEX($BG$15:$BG$62,_xlpm.p),_xlpm.u,INDEX($BH$15:$BH$62,_xlpm.p),_xlpm.s,INDEX($BJ$15:$BJ$62,_xlpm.p),_xlpm.q,N(AO55)/_xlpm.f,IF(_xlpm.q&gt;=_xlpm.s,ROUND(_xlpm.q,1)&amp;" "&amp;U55&amp;" = "&amp;ROUND(_xlpm.q*_xlpm.f,1)&amp;" "&amp;_xlpm.u,ROUND(_xlpm.q,1)&amp;" "&amp;U55)),""),""))))</f>
        <v>0</v>
      </c>
      <c r="AR55" s="1259"/>
      <c r="AS55" s="1256">
        <f t="shared" si="43"/>
        <v>0</v>
      </c>
      <c r="AT55" s="1257" t="str">
        <f t="shared" si="30"/>
        <v/>
      </c>
      <c r="AU55" s="1260">
        <f t="shared" si="33"/>
        <v>0</v>
      </c>
      <c r="AV55" s="1261" t="str">
        <f t="shared" si="31"/>
        <v/>
      </c>
      <c r="AW55" s="1247"/>
      <c r="AX55" s="1262">
        <f t="shared" si="22"/>
        <v>0</v>
      </c>
      <c r="AY55" s="1249" t="str">
        <f t="shared" si="44"/>
        <v/>
      </c>
      <c r="AZ55" s="276" t="s">
        <v>22</v>
      </c>
      <c r="BA55" s="1221">
        <f t="shared" si="24"/>
        <v>0</v>
      </c>
      <c r="BB55" s="1222">
        <f t="shared" si="32"/>
        <v>0</v>
      </c>
      <c r="BC55" s="1020"/>
      <c r="BD55" s="1287" t="s">
        <v>1994</v>
      </c>
      <c r="BE55" s="1287" t="s">
        <v>1994</v>
      </c>
      <c r="BF55" s="1287" t="s">
        <v>1995</v>
      </c>
      <c r="BG55" s="1213">
        <f t="shared" si="36"/>
        <v>0.25</v>
      </c>
      <c r="BH55" s="1263" t="s">
        <v>1888</v>
      </c>
      <c r="BI55" s="1263" t="s">
        <v>1889</v>
      </c>
      <c r="BJ55" s="1202">
        <f t="shared" si="34"/>
        <v>4</v>
      </c>
      <c r="BK55" s="1264">
        <v>250</v>
      </c>
      <c r="BL55" s="1020"/>
      <c r="BM55" s="1020"/>
      <c r="BN55" s="1020"/>
      <c r="BO55" s="1020"/>
      <c r="BP55" s="1020"/>
      <c r="BQ55" s="1020"/>
      <c r="BR55" s="1153" t="str">
        <f t="shared" si="11"/>
        <v>►</v>
      </c>
      <c r="BS55" s="1276"/>
      <c r="BT55" s="1025"/>
      <c r="BU55" s="1025"/>
      <c r="BV55" s="1026"/>
      <c r="BW55" s="1026"/>
      <c r="BX55" s="1150"/>
      <c r="BY55" s="1297" t="s">
        <v>1996</v>
      </c>
      <c r="BZ55" s="1295"/>
      <c r="CA55" s="1295"/>
      <c r="CB55" s="1295"/>
      <c r="CC55" s="1295"/>
      <c r="CD55" s="1295"/>
      <c r="CE55" s="1298" t="s">
        <v>1997</v>
      </c>
      <c r="CG55" s="1297" t="s">
        <v>1998</v>
      </c>
      <c r="CH55" s="1295"/>
      <c r="CI55" s="1295"/>
      <c r="CJ55" s="1295"/>
      <c r="CK55" s="1295"/>
      <c r="CL55" s="1295"/>
      <c r="CM55" s="1298" t="s">
        <v>1999</v>
      </c>
      <c r="CO55" s="1297" t="s">
        <v>2000</v>
      </c>
      <c r="CP55" s="1295"/>
      <c r="CQ55" s="1295"/>
      <c r="CR55" s="1295"/>
      <c r="CS55" s="1295"/>
      <c r="CT55" s="1295"/>
      <c r="CU55" s="1298" t="s">
        <v>2001</v>
      </c>
      <c r="CW55" s="3">
        <v>1</v>
      </c>
    </row>
    <row r="56" spans="1:101" s="877" customFormat="1" ht="21" customHeight="1">
      <c r="A56" s="1129" t="s">
        <v>22</v>
      </c>
      <c r="B56" s="1145" t="str">
        <f t="shared" si="41"/>
        <v>A</v>
      </c>
      <c r="C56" s="1190" cm="1">
        <f t="array" ref="C56">SUMPRODUCT(LEN(D56:J56))</f>
        <v>0</v>
      </c>
      <c r="D56" s="207"/>
      <c r="E56" s="212"/>
      <c r="F56" s="212"/>
      <c r="G56" s="212"/>
      <c r="H56" s="212"/>
      <c r="I56" s="212"/>
      <c r="J56" s="213"/>
      <c r="K56" s="528"/>
      <c r="L56" s="28" t="s">
        <v>11</v>
      </c>
      <c r="M56" s="34" t="str">
        <f>M58</f>
        <v>N NAME OF YOUR RECIPE | paste it — FAMILY|  Author &gt; YOU</v>
      </c>
      <c r="N56" s="35">
        <f>N58</f>
        <v>0.6</v>
      </c>
      <c r="O56" s="35" t="str">
        <f>O58</f>
        <v>kg</v>
      </c>
      <c r="P56" s="36" t="str">
        <f>P58</f>
        <v>Master recipe ► Guinea fowl ballotine</v>
      </c>
      <c r="Q56" s="54">
        <v>0.6</v>
      </c>
      <c r="R56" s="1042" t="s">
        <v>147</v>
      </c>
      <c r="S56" s="44"/>
      <c r="T56" s="44"/>
      <c r="U56" s="1738"/>
      <c r="V56" s="1738"/>
      <c r="W56" s="1738"/>
      <c r="X56" s="47"/>
      <c r="Y56" s="47"/>
      <c r="Z56" s="56"/>
      <c r="AA56" s="9"/>
      <c r="AB56" s="57" t="s">
        <v>155</v>
      </c>
      <c r="AC56" s="58" t="s">
        <v>909</v>
      </c>
      <c r="AD56" s="1230" t="str">
        <f t="shared" si="16"/>
        <v>►</v>
      </c>
      <c r="AE56" s="1231" t="str">
        <f t="shared" si="37"/>
        <v/>
      </c>
      <c r="AF56" s="1232">
        <f t="shared" si="18"/>
        <v>0</v>
      </c>
      <c r="AG56" s="1252">
        <f t="shared" si="25"/>
        <v>0</v>
      </c>
      <c r="AH56" s="1234">
        <f t="shared" si="26"/>
        <v>0</v>
      </c>
      <c r="AI56" s="1235">
        <f t="shared" si="27"/>
        <v>0</v>
      </c>
      <c r="AJ56" s="1236">
        <f t="shared" si="42"/>
        <v>0</v>
      </c>
      <c r="AK56" s="1237">
        <f t="shared" si="19"/>
        <v>0</v>
      </c>
      <c r="AL56" s="1238">
        <f t="shared" si="28"/>
        <v>0</v>
      </c>
      <c r="AM56" s="1268"/>
      <c r="AN56" s="1240" t="str">
        <f t="shared" si="35"/>
        <v/>
      </c>
      <c r="AO56" s="1241">
        <f t="shared" si="29"/>
        <v>0</v>
      </c>
      <c r="AP56" s="1242">
        <f t="shared" si="20"/>
        <v>0</v>
      </c>
      <c r="AQ56" s="1269" cm="1">
        <f t="array" ref="AQ56">IF(AF56&lt;&gt;1,0,IF(OR(AO56="",N(AO56)&lt;=0.000000001),"",IF(OR(AI56="",N(AI56)&lt;=0.000000001),0,IF(ISNUMBER(AO56),IFERROR(_xlfn.LET(_xlpm.r,_xlfn.XLOOKUP(U56,$BD$15:$BD$62,ROW($BD$15:$BD$62),_xlfn.XLOOKUP(U56,$BE$15:$BE$62,ROW($BE$15:$BE$62),_xlfn.XLOOKUP(U56,$BF$15:$BF$62,ROW($BF$15:$BF$62),""))),_xlpm.p,_xlpm.r-MIN(ROW($BD$15:$BD$62))+1,_xlpm.f,INDEX($BG$15:$BG$62,_xlpm.p),_xlpm.u,INDEX($BH$15:$BH$62,_xlpm.p),_xlpm.s,INDEX($BJ$15:$BJ$62,_xlpm.p),_xlpm.q,N(AO56)/_xlpm.f,IF(_xlpm.q&gt;=_xlpm.s,ROUND(_xlpm.q,1)&amp;" "&amp;U56&amp;" = "&amp;ROUND(_xlpm.q*_xlpm.f,1)&amp;" "&amp;_xlpm.u,ROUND(_xlpm.q,1)&amp;" "&amp;U56)),""),""))))</f>
        <v>0</v>
      </c>
      <c r="AR56" s="1259"/>
      <c r="AS56" s="1241">
        <f t="shared" si="43"/>
        <v>0</v>
      </c>
      <c r="AT56" s="1242" t="str">
        <f t="shared" si="30"/>
        <v/>
      </c>
      <c r="AU56" s="1245">
        <f t="shared" si="33"/>
        <v>0</v>
      </c>
      <c r="AV56" s="1246" t="str">
        <f t="shared" si="31"/>
        <v/>
      </c>
      <c r="AW56" s="1247"/>
      <c r="AX56" s="1248">
        <f t="shared" si="22"/>
        <v>0</v>
      </c>
      <c r="AY56" s="1249" t="str">
        <f t="shared" si="44"/>
        <v/>
      </c>
      <c r="AZ56" s="276" t="s">
        <v>22</v>
      </c>
      <c r="BA56" s="1221">
        <f t="shared" si="24"/>
        <v>0</v>
      </c>
      <c r="BB56" s="1222">
        <f t="shared" si="32"/>
        <v>0</v>
      </c>
      <c r="BC56" s="1020"/>
      <c r="BD56" s="1287" t="s">
        <v>2002</v>
      </c>
      <c r="BE56" s="1287" t="s">
        <v>2003</v>
      </c>
      <c r="BF56" s="1287" t="s">
        <v>2004</v>
      </c>
      <c r="BG56" s="1213">
        <f t="shared" si="36"/>
        <v>0.23699999999999999</v>
      </c>
      <c r="BH56" s="1263" t="s">
        <v>1888</v>
      </c>
      <c r="BI56" s="1263" t="s">
        <v>1889</v>
      </c>
      <c r="BJ56" s="1202">
        <f t="shared" si="34"/>
        <v>4</v>
      </c>
      <c r="BK56" s="1264">
        <v>237</v>
      </c>
      <c r="BL56" s="1020"/>
      <c r="BM56" s="1020"/>
      <c r="BN56" s="1020"/>
      <c r="BO56" s="1020"/>
      <c r="BP56" s="1020"/>
      <c r="BQ56" s="1020"/>
      <c r="BR56" s="1153" t="str">
        <f t="shared" si="11"/>
        <v>►</v>
      </c>
      <c r="BS56" s="1276"/>
      <c r="BT56" s="1025"/>
      <c r="BU56" s="1025"/>
      <c r="BV56" s="1026"/>
      <c r="BW56" s="1026"/>
      <c r="BX56" s="1150"/>
      <c r="BY56" s="1297" t="s">
        <v>2005</v>
      </c>
      <c r="BZ56" s="1295"/>
      <c r="CA56" s="1295"/>
      <c r="CB56" s="1295"/>
      <c r="CC56" s="1295"/>
      <c r="CD56" s="1295"/>
      <c r="CE56" s="1296"/>
      <c r="CG56" s="1297" t="s">
        <v>2006</v>
      </c>
      <c r="CH56" s="1295"/>
      <c r="CI56" s="1295"/>
      <c r="CJ56" s="1295"/>
      <c r="CK56" s="1295"/>
      <c r="CL56" s="1295"/>
      <c r="CM56" s="1298" t="s">
        <v>2007</v>
      </c>
      <c r="CO56" s="1297" t="s">
        <v>2008</v>
      </c>
      <c r="CP56" s="1295"/>
      <c r="CQ56" s="1295"/>
      <c r="CR56" s="1295"/>
      <c r="CS56" s="1295"/>
      <c r="CT56" s="1295"/>
      <c r="CU56" s="1298"/>
      <c r="CW56" s="3">
        <v>1</v>
      </c>
    </row>
    <row r="57" spans="1:101" s="877" customFormat="1" ht="21" customHeight="1">
      <c r="A57" s="1129" t="s">
        <v>22</v>
      </c>
      <c r="B57" s="1145" t="str">
        <f t="shared" si="41"/>
        <v>►</v>
      </c>
      <c r="C57" s="1190" cm="1">
        <f t="array" ref="C57">SUMPRODUCT(LEN(D57:J57))</f>
        <v>0</v>
      </c>
      <c r="D57" s="207"/>
      <c r="E57" s="212"/>
      <c r="F57" s="212"/>
      <c r="G57" s="212"/>
      <c r="H57" s="212"/>
      <c r="I57" s="212"/>
      <c r="J57" s="213"/>
      <c r="K57" s="528"/>
      <c r="L57" s="28" t="s">
        <v>16</v>
      </c>
      <c r="M57" s="34" t="str">
        <f>M58</f>
        <v>N NAME OF YOUR RECIPE | paste it — FAMILY|  Author &gt; YOU</v>
      </c>
      <c r="N57" s="35">
        <f>N58</f>
        <v>0.6</v>
      </c>
      <c r="O57" s="35" t="str">
        <f>O58</f>
        <v>kg</v>
      </c>
      <c r="P57" s="36" t="str">
        <f>P58</f>
        <v>Master recipe ► Guinea fowl ballotine</v>
      </c>
      <c r="Q57" s="63" t="s">
        <v>159</v>
      </c>
      <c r="R57" s="64">
        <f>Z67</f>
        <v>0.60000000000000009</v>
      </c>
      <c r="S57" s="65"/>
      <c r="T57" s="65"/>
      <c r="U57" s="66"/>
      <c r="V57" s="66"/>
      <c r="W57" s="66"/>
      <c r="X57" s="66"/>
      <c r="Y57" s="66"/>
      <c r="Z57"/>
      <c r="AA57" s="67" t="s">
        <v>160</v>
      </c>
      <c r="AB57" s="1043">
        <v>0.4</v>
      </c>
      <c r="AC57" s="68" t="s">
        <v>1423</v>
      </c>
      <c r="AD57" s="1230" t="str">
        <f t="shared" si="16"/>
        <v>►</v>
      </c>
      <c r="AE57" s="1231" t="str">
        <f t="shared" si="37"/>
        <v/>
      </c>
      <c r="AF57" s="1232">
        <f t="shared" si="18"/>
        <v>0</v>
      </c>
      <c r="AG57" s="1252">
        <f t="shared" si="25"/>
        <v>0</v>
      </c>
      <c r="AH57" s="1234">
        <f t="shared" si="26"/>
        <v>0</v>
      </c>
      <c r="AI57" s="1235">
        <f t="shared" si="27"/>
        <v>0</v>
      </c>
      <c r="AJ57" s="1236">
        <f t="shared" si="42"/>
        <v>0</v>
      </c>
      <c r="AK57" s="1253">
        <f t="shared" si="19"/>
        <v>0</v>
      </c>
      <c r="AL57" s="1254">
        <f t="shared" si="28"/>
        <v>0</v>
      </c>
      <c r="AM57" s="1268"/>
      <c r="AN57" s="1255" t="str">
        <f t="shared" si="35"/>
        <v/>
      </c>
      <c r="AO57" s="1256">
        <f t="shared" si="29"/>
        <v>0</v>
      </c>
      <c r="AP57" s="1257">
        <f t="shared" si="20"/>
        <v>0</v>
      </c>
      <c r="AQ57" s="1271" cm="1">
        <f t="array" ref="AQ57">IF(AF57&lt;&gt;1,0,IF(OR(AO57="",N(AO57)&lt;=0.000000001),"",IF(OR(AI57="",N(AI57)&lt;=0.000000001),0,IF(ISNUMBER(AO57),IFERROR(_xlfn.LET(_xlpm.r,_xlfn.XLOOKUP(U57,$BD$15:$BD$62,ROW($BD$15:$BD$62),_xlfn.XLOOKUP(U57,$BE$15:$BE$62,ROW($BE$15:$BE$62),_xlfn.XLOOKUP(U57,$BF$15:$BF$62,ROW($BF$15:$BF$62),""))),_xlpm.p,_xlpm.r-MIN(ROW($BD$15:$BD$62))+1,_xlpm.f,INDEX($BG$15:$BG$62,_xlpm.p),_xlpm.u,INDEX($BH$15:$BH$62,_xlpm.p),_xlpm.s,INDEX($BJ$15:$BJ$62,_xlpm.p),_xlpm.q,N(AO57)/_xlpm.f,IF(_xlpm.q&gt;=_xlpm.s,ROUND(_xlpm.q,1)&amp;" "&amp;U57&amp;" = "&amp;ROUND(_xlpm.q*_xlpm.f,1)&amp;" "&amp;_xlpm.u,ROUND(_xlpm.q,1)&amp;" "&amp;U57)),""),""))))</f>
        <v>0</v>
      </c>
      <c r="AR57" s="1259"/>
      <c r="AS57" s="1256">
        <f t="shared" si="43"/>
        <v>0</v>
      </c>
      <c r="AT57" s="1257" t="str">
        <f t="shared" si="30"/>
        <v/>
      </c>
      <c r="AU57" s="1260">
        <f t="shared" si="33"/>
        <v>0</v>
      </c>
      <c r="AV57" s="1261" t="str">
        <f t="shared" si="31"/>
        <v/>
      </c>
      <c r="AW57" s="1247"/>
      <c r="AX57" s="1262">
        <f t="shared" si="22"/>
        <v>0</v>
      </c>
      <c r="AY57" s="1249" t="str">
        <f t="shared" si="44"/>
        <v/>
      </c>
      <c r="AZ57" s="276" t="s">
        <v>22</v>
      </c>
      <c r="BA57" s="1221">
        <f t="shared" si="24"/>
        <v>0</v>
      </c>
      <c r="BB57" s="1222">
        <f t="shared" si="32"/>
        <v>0</v>
      </c>
      <c r="BC57" s="1020"/>
      <c r="BD57" s="1287" t="s">
        <v>2009</v>
      </c>
      <c r="BE57" s="1287" t="s">
        <v>2009</v>
      </c>
      <c r="BF57" s="1287" t="s">
        <v>2010</v>
      </c>
      <c r="BG57" s="1213">
        <f t="shared" si="36"/>
        <v>0.47299999999999998</v>
      </c>
      <c r="BH57" s="1263" t="s">
        <v>1888</v>
      </c>
      <c r="BI57" s="1263" t="s">
        <v>1889</v>
      </c>
      <c r="BJ57" s="1202">
        <f t="shared" si="34"/>
        <v>2</v>
      </c>
      <c r="BK57" s="1264">
        <v>473</v>
      </c>
      <c r="BL57"/>
      <c r="BM57"/>
      <c r="BN57"/>
      <c r="BO57"/>
      <c r="BP57"/>
      <c r="BQ57"/>
      <c r="BR57" s="1153" t="str">
        <f t="shared" si="11"/>
        <v>►</v>
      </c>
      <c r="BS57" s="1276"/>
      <c r="BT57" s="1025"/>
      <c r="BU57" s="1025"/>
      <c r="BV57" s="1026"/>
      <c r="BW57" s="1026"/>
      <c r="BX57" s="1150"/>
      <c r="BY57" s="1036"/>
      <c r="BZ57" s="134"/>
      <c r="CA57" s="134"/>
      <c r="CB57" s="134"/>
      <c r="CC57" s="134"/>
      <c r="CD57" s="134"/>
      <c r="CE57" s="1035"/>
      <c r="CG57" s="1036"/>
      <c r="CH57" s="134"/>
      <c r="CI57" s="134"/>
      <c r="CJ57" s="134"/>
      <c r="CK57" s="134"/>
      <c r="CL57" s="134"/>
      <c r="CM57" s="1035"/>
      <c r="CO57" s="1036"/>
      <c r="CP57" s="134"/>
      <c r="CQ57" s="134"/>
      <c r="CR57" s="134"/>
      <c r="CS57" s="134"/>
      <c r="CT57" s="134"/>
      <c r="CU57" s="1299" t="s">
        <v>2011</v>
      </c>
      <c r="CW57" s="3">
        <v>1</v>
      </c>
    </row>
    <row r="58" spans="1:101" s="877" customFormat="1" ht="21" customHeight="1">
      <c r="A58" s="1129" t="s">
        <v>22</v>
      </c>
      <c r="B58" s="1145" t="str">
        <f t="shared" si="41"/>
        <v>►</v>
      </c>
      <c r="C58" s="1190" cm="1">
        <f t="array" ref="C58">SUMPRODUCT(LEN(D58:J58))</f>
        <v>0</v>
      </c>
      <c r="D58" s="207"/>
      <c r="E58" s="212"/>
      <c r="F58" s="212"/>
      <c r="G58" s="212"/>
      <c r="H58" s="212"/>
      <c r="I58" s="212"/>
      <c r="J58" s="213"/>
      <c r="K58" s="528"/>
      <c r="L58" s="73" t="s">
        <v>16</v>
      </c>
      <c r="M58" s="74" t="str">
        <f>Q58</f>
        <v>N NAME OF YOUR RECIPE | paste it — FAMILY|  Author &gt; YOU</v>
      </c>
      <c r="N58" s="75">
        <f>Q56</f>
        <v>0.6</v>
      </c>
      <c r="O58" s="74" t="str">
        <f>R56</f>
        <v>kg</v>
      </c>
      <c r="P58" s="76" t="str">
        <f>V58&amp;" "&amp;W58</f>
        <v>Master recipe ► Guinea fowl ballotine</v>
      </c>
      <c r="Q58" s="77" t="str">
        <f>UPPER(LEFT(T52,1))&amp;" "&amp;T52&amp;" | "&amp;AA52&amp;"| "&amp;T54&amp;" "&amp;U54</f>
        <v>N NAME OF YOUR RECIPE | paste it — FAMILY|  Author &gt; YOU</v>
      </c>
      <c r="R58" s="78" t="s">
        <v>910</v>
      </c>
      <c r="S58" s="1739" t="s">
        <v>906</v>
      </c>
      <c r="T58" s="1739"/>
      <c r="U58" s="1739"/>
      <c r="V58" s="79" t="str">
        <f>IF(ISTEXT(W58),"Master recipe ►",R58)</f>
        <v>Master recipe ►</v>
      </c>
      <c r="W58" s="80" t="s">
        <v>911</v>
      </c>
      <c r="X58" s="80"/>
      <c r="Y58" s="80"/>
      <c r="Z58" s="81"/>
      <c r="AA58" s="81"/>
      <c r="AB58" s="81"/>
      <c r="AC58" s="1110" t="s">
        <v>912</v>
      </c>
      <c r="AD58" s="1230" t="str">
        <f t="shared" si="16"/>
        <v>►</v>
      </c>
      <c r="AE58" s="1231" t="str">
        <f t="shared" si="37"/>
        <v/>
      </c>
      <c r="AF58" s="1232">
        <f t="shared" si="18"/>
        <v>0</v>
      </c>
      <c r="AG58" s="1252">
        <f t="shared" si="25"/>
        <v>0</v>
      </c>
      <c r="AH58" s="1234">
        <f t="shared" si="26"/>
        <v>0</v>
      </c>
      <c r="AI58" s="1235">
        <f t="shared" si="27"/>
        <v>0</v>
      </c>
      <c r="AJ58" s="1236">
        <f t="shared" si="42"/>
        <v>0</v>
      </c>
      <c r="AK58" s="1237">
        <f t="shared" si="19"/>
        <v>0</v>
      </c>
      <c r="AL58" s="1238">
        <f t="shared" si="28"/>
        <v>0</v>
      </c>
      <c r="AM58" s="1268"/>
      <c r="AN58" s="1240" t="str">
        <f t="shared" si="35"/>
        <v/>
      </c>
      <c r="AO58" s="1241">
        <f t="shared" si="29"/>
        <v>0</v>
      </c>
      <c r="AP58" s="1242">
        <f t="shared" si="20"/>
        <v>0</v>
      </c>
      <c r="AQ58" s="1269" cm="1">
        <f t="array" ref="AQ58">IF(AF58&lt;&gt;1,0,IF(OR(AO58="",N(AO58)&lt;=0.000000001),"",IF(OR(AI58="",N(AI58)&lt;=0.000000001),0,IF(ISNUMBER(AO58),IFERROR(_xlfn.LET(_xlpm.r,_xlfn.XLOOKUP(U58,$BD$15:$BD$62,ROW($BD$15:$BD$62),_xlfn.XLOOKUP(U58,$BE$15:$BE$62,ROW($BE$15:$BE$62),_xlfn.XLOOKUP(U58,$BF$15:$BF$62,ROW($BF$15:$BF$62),""))),_xlpm.p,_xlpm.r-MIN(ROW($BD$15:$BD$62))+1,_xlpm.f,INDEX($BG$15:$BG$62,_xlpm.p),_xlpm.u,INDEX($BH$15:$BH$62,_xlpm.p),_xlpm.s,INDEX($BJ$15:$BJ$62,_xlpm.p),_xlpm.q,N(AO58)/_xlpm.f,IF(_xlpm.q&gt;=_xlpm.s,ROUND(_xlpm.q,1)&amp;" "&amp;U58&amp;" = "&amp;ROUND(_xlpm.q*_xlpm.f,1)&amp;" "&amp;_xlpm.u,ROUND(_xlpm.q,1)&amp;" "&amp;U58)),""),""))))</f>
        <v>0</v>
      </c>
      <c r="AR58" s="1259"/>
      <c r="AS58" s="1241">
        <f t="shared" si="43"/>
        <v>0</v>
      </c>
      <c r="AT58" s="1242" t="str">
        <f t="shared" si="30"/>
        <v/>
      </c>
      <c r="AU58" s="1245">
        <f t="shared" si="33"/>
        <v>0</v>
      </c>
      <c r="AV58" s="1246" t="str">
        <f t="shared" si="31"/>
        <v/>
      </c>
      <c r="AW58" s="1247"/>
      <c r="AX58" s="1248">
        <f t="shared" si="22"/>
        <v>0</v>
      </c>
      <c r="AY58" s="1249" t="str">
        <f t="shared" si="44"/>
        <v/>
      </c>
      <c r="AZ58" s="276" t="s">
        <v>22</v>
      </c>
      <c r="BA58" s="1221">
        <f t="shared" si="24"/>
        <v>0</v>
      </c>
      <c r="BB58" s="1222">
        <f t="shared" si="32"/>
        <v>0</v>
      </c>
      <c r="BC58" s="1020"/>
      <c r="BD58" s="1287" t="s">
        <v>2012</v>
      </c>
      <c r="BE58" s="1287" t="s">
        <v>2013</v>
      </c>
      <c r="BF58" s="1287" t="s">
        <v>2014</v>
      </c>
      <c r="BG58" s="1213">
        <f t="shared" si="36"/>
        <v>0.47299999999999998</v>
      </c>
      <c r="BH58" s="1263" t="s">
        <v>1888</v>
      </c>
      <c r="BI58" s="1263" t="s">
        <v>1889</v>
      </c>
      <c r="BJ58" s="1202">
        <f t="shared" si="34"/>
        <v>2</v>
      </c>
      <c r="BK58" s="1264">
        <v>473</v>
      </c>
      <c r="BL58"/>
      <c r="BM58"/>
      <c r="BN58"/>
      <c r="BO58"/>
      <c r="BP58"/>
      <c r="BQ58"/>
      <c r="BR58" s="1153" t="str">
        <f t="shared" si="11"/>
        <v>►</v>
      </c>
      <c r="BS58" s="1921" t="s">
        <v>2015</v>
      </c>
      <c r="BT58" s="1921"/>
      <c r="BU58" s="1921"/>
      <c r="BV58" s="1921"/>
      <c r="BW58" s="1921"/>
      <c r="BX58" s="1150"/>
      <c r="BY58" s="1300" t="s">
        <v>891</v>
      </c>
      <c r="BZ58" s="1301"/>
      <c r="CA58" s="1301"/>
      <c r="CB58" s="1301"/>
      <c r="CC58" s="1301"/>
      <c r="CD58" s="1301"/>
      <c r="CE58" s="1302"/>
      <c r="CG58" s="1300" t="s">
        <v>891</v>
      </c>
      <c r="CH58" s="1301"/>
      <c r="CI58" s="1301"/>
      <c r="CJ58" s="1301"/>
      <c r="CK58" s="1301"/>
      <c r="CL58" s="1301"/>
      <c r="CM58" s="1302"/>
      <c r="CO58" s="1300" t="s">
        <v>891</v>
      </c>
      <c r="CP58" s="1301"/>
      <c r="CQ58" s="1301"/>
      <c r="CR58" s="1301"/>
      <c r="CS58" s="1301"/>
      <c r="CT58" s="1301"/>
      <c r="CU58" s="1302"/>
      <c r="CW58" s="3">
        <v>1</v>
      </c>
    </row>
    <row r="59" spans="1:101" s="877" customFormat="1" ht="21" customHeight="1">
      <c r="A59" s="1129" t="s">
        <v>22</v>
      </c>
      <c r="B59" s="1145" t="str">
        <f t="shared" si="41"/>
        <v>►</v>
      </c>
      <c r="C59" s="1190" cm="1">
        <f t="array" ref="C59">SUMPRODUCT(LEN(D59:J59))</f>
        <v>0</v>
      </c>
      <c r="D59" s="207"/>
      <c r="E59" s="212"/>
      <c r="F59" s="212"/>
      <c r="G59" s="212"/>
      <c r="H59" s="212"/>
      <c r="I59" s="212"/>
      <c r="J59" s="213"/>
      <c r="K59" s="528" t="s">
        <v>22</v>
      </c>
      <c r="L59" s="84" t="s">
        <v>16</v>
      </c>
      <c r="M59" s="85" t="str">
        <f>M58</f>
        <v>N NAME OF YOUR RECIPE | paste it — FAMILY|  Author &gt; YOU</v>
      </c>
      <c r="N59" s="85">
        <f>N58</f>
        <v>0.6</v>
      </c>
      <c r="O59" s="85" t="str">
        <f>O58</f>
        <v>kg</v>
      </c>
      <c r="P59" s="86" t="str">
        <f>P58</f>
        <v>Master recipe ► Guinea fowl ballotine</v>
      </c>
      <c r="Q59" s="13" t="s">
        <v>67</v>
      </c>
      <c r="R59" s="13" t="s">
        <v>68</v>
      </c>
      <c r="S59" s="13" t="s">
        <v>69</v>
      </c>
      <c r="T59" s="13" t="s">
        <v>70</v>
      </c>
      <c r="U59" s="87" t="s">
        <v>71</v>
      </c>
      <c r="V59" s="88" t="s">
        <v>72</v>
      </c>
      <c r="W59" s="89" t="s">
        <v>73</v>
      </c>
      <c r="X59" s="89" t="s">
        <v>74</v>
      </c>
      <c r="Y59" s="89" t="s">
        <v>75</v>
      </c>
      <c r="Z59" s="89" t="s">
        <v>76</v>
      </c>
      <c r="AA59" s="89" t="s">
        <v>77</v>
      </c>
      <c r="AB59" s="89" t="s">
        <v>78</v>
      </c>
      <c r="AC59" s="90" t="s">
        <v>79</v>
      </c>
      <c r="AD59" s="1230" t="str">
        <f t="shared" si="16"/>
        <v>►</v>
      </c>
      <c r="AE59" s="1231" t="str">
        <f>IF(TRIM(Q59)="Adresse PC","▼ recette suivante",IF(AI59&gt;0,M59,""))</f>
        <v/>
      </c>
      <c r="AF59" s="1232">
        <f t="shared" si="18"/>
        <v>0</v>
      </c>
      <c r="AG59" s="1252">
        <f t="shared" si="25"/>
        <v>0</v>
      </c>
      <c r="AH59" s="1234">
        <f t="shared" si="26"/>
        <v>0</v>
      </c>
      <c r="AI59" s="1235">
        <f t="shared" si="27"/>
        <v>0</v>
      </c>
      <c r="AJ59" s="1236">
        <f t="shared" si="42"/>
        <v>0</v>
      </c>
      <c r="AK59" s="1253">
        <f t="shared" si="19"/>
        <v>0</v>
      </c>
      <c r="AL59" s="1254">
        <f>IF(TRIM(AE59)="▼ recette suivante",AE59,IF(AK59&gt;0,AN$9,0))</f>
        <v>0</v>
      </c>
      <c r="AM59" s="1268"/>
      <c r="AN59" s="1255" t="str">
        <f t="shared" si="35"/>
        <v/>
      </c>
      <c r="AO59" s="1256">
        <f t="shared" si="29"/>
        <v>0</v>
      </c>
      <c r="AP59" s="1257">
        <f t="shared" si="20"/>
        <v>0</v>
      </c>
      <c r="AQ59" s="1271" cm="1">
        <f t="array" ref="AQ59">IF(AF59&lt;&gt;1,0,IF(OR(AO59="",N(AO59)&lt;=0.000000001),"",IF(OR(AI59="",N(AI59)&lt;=0.000000001),0,IF(ISNUMBER(AO59),IFERROR(_xlfn.LET(_xlpm.r,_xlfn.XLOOKUP(U59,$BD$15:$BD$62,ROW($BD$15:$BD$62),_xlfn.XLOOKUP(U59,$BE$15:$BE$62,ROW($BE$15:$BE$62),_xlfn.XLOOKUP(U59,$BF$15:$BF$62,ROW($BF$15:$BF$62),""))),_xlpm.p,_xlpm.r-MIN(ROW($BD$15:$BD$62))+1,_xlpm.f,INDEX($BG$15:$BG$62,_xlpm.p),_xlpm.u,INDEX($BH$15:$BH$62,_xlpm.p),_xlpm.s,INDEX($BJ$15:$BJ$62,_xlpm.p),_xlpm.q,N(AO59)/_xlpm.f,IF(_xlpm.q&gt;=_xlpm.s,ROUND(_xlpm.q,1)&amp;" "&amp;U59&amp;" = "&amp;ROUND(_xlpm.q*_xlpm.f,1)&amp;" "&amp;_xlpm.u,ROUND(_xlpm.q,1)&amp;" "&amp;U59)),""),""))))</f>
        <v>0</v>
      </c>
      <c r="AR59" s="1259"/>
      <c r="AS59" s="1256">
        <f t="shared" si="43"/>
        <v>0</v>
      </c>
      <c r="AT59" s="1257" t="str">
        <f t="shared" si="30"/>
        <v/>
      </c>
      <c r="AU59" s="1260">
        <f t="shared" si="33"/>
        <v>0</v>
      </c>
      <c r="AV59" s="1261" t="str">
        <f t="shared" si="31"/>
        <v/>
      </c>
      <c r="AW59" s="1247"/>
      <c r="AX59" s="1262">
        <f t="shared" si="22"/>
        <v>0</v>
      </c>
      <c r="AY59" s="1249" t="str">
        <f t="shared" si="44"/>
        <v/>
      </c>
      <c r="AZ59" s="276" t="s">
        <v>22</v>
      </c>
      <c r="BA59" s="1221">
        <f t="shared" si="24"/>
        <v>0</v>
      </c>
      <c r="BB59" s="1222">
        <f t="shared" si="32"/>
        <v>0</v>
      </c>
      <c r="BC59" s="1020"/>
      <c r="BD59" s="1287" t="s">
        <v>2016</v>
      </c>
      <c r="BE59" s="1287" t="s">
        <v>2017</v>
      </c>
      <c r="BF59" s="1287" t="s">
        <v>2018</v>
      </c>
      <c r="BG59" s="1213">
        <f t="shared" si="36"/>
        <v>0.56799999999999995</v>
      </c>
      <c r="BH59" s="1263" t="s">
        <v>1888</v>
      </c>
      <c r="BI59" s="1263" t="s">
        <v>1889</v>
      </c>
      <c r="BJ59" s="1202">
        <f t="shared" si="34"/>
        <v>2</v>
      </c>
      <c r="BK59" s="1264">
        <v>568</v>
      </c>
      <c r="BL59"/>
      <c r="BM59"/>
      <c r="BN59"/>
      <c r="BO59"/>
      <c r="BP59"/>
      <c r="BQ59"/>
      <c r="BR59" s="1153" t="str">
        <f t="shared" si="11"/>
        <v>►</v>
      </c>
      <c r="BS59" s="1921"/>
      <c r="BT59" s="1921"/>
      <c r="BU59" s="1921"/>
      <c r="BV59" s="1921"/>
      <c r="BW59" s="1921"/>
      <c r="BX59" s="1150"/>
      <c r="BY59" s="1918" t="s">
        <v>2019</v>
      </c>
      <c r="BZ59" s="1919"/>
      <c r="CA59" s="1919"/>
      <c r="CB59" s="1919"/>
      <c r="CC59" s="1919"/>
      <c r="CD59" s="1919"/>
      <c r="CE59" s="1920"/>
      <c r="CG59" s="1918" t="s">
        <v>2020</v>
      </c>
      <c r="CH59" s="1919"/>
      <c r="CI59" s="1919"/>
      <c r="CJ59" s="1919"/>
      <c r="CK59" s="1919"/>
      <c r="CL59" s="1919"/>
      <c r="CM59" s="1920"/>
      <c r="CO59" s="1918" t="s">
        <v>2021</v>
      </c>
      <c r="CP59" s="1919"/>
      <c r="CQ59" s="1919"/>
      <c r="CR59" s="1919"/>
      <c r="CS59" s="1919"/>
      <c r="CT59" s="1919"/>
      <c r="CU59" s="1920"/>
      <c r="CW59" s="3">
        <v>1</v>
      </c>
    </row>
    <row r="60" spans="1:101" s="877" customFormat="1" ht="21" customHeight="1">
      <c r="A60" s="1129" t="s">
        <v>22</v>
      </c>
      <c r="B60" s="1145" t="str">
        <f t="shared" si="41"/>
        <v>A</v>
      </c>
      <c r="C60" s="1190" cm="1">
        <f t="array" ref="C60">SUMPRODUCT(LEN(D60:J60))</f>
        <v>0</v>
      </c>
      <c r="D60" s="207"/>
      <c r="E60" s="212"/>
      <c r="F60" s="212"/>
      <c r="G60" s="212"/>
      <c r="H60" s="212"/>
      <c r="I60" s="212"/>
      <c r="J60" s="213"/>
      <c r="K60" s="528" t="s">
        <v>22</v>
      </c>
      <c r="L60" s="28" t="s">
        <v>11</v>
      </c>
      <c r="M60" s="34" t="str">
        <f>M58</f>
        <v>N NAME OF YOUR RECIPE | paste it — FAMILY|  Author &gt; YOU</v>
      </c>
      <c r="N60" s="35">
        <f>N58</f>
        <v>0.6</v>
      </c>
      <c r="O60" s="34" t="str">
        <f>O58</f>
        <v>kg</v>
      </c>
      <c r="P60" s="36" t="str">
        <f>P58</f>
        <v>Master recipe ► Guinea fowl ballotine</v>
      </c>
      <c r="Q60" s="92" t="s">
        <v>80</v>
      </c>
      <c r="R60" s="93" t="s">
        <v>81</v>
      </c>
      <c r="S60" s="94"/>
      <c r="T60" s="1884" t="s">
        <v>237</v>
      </c>
      <c r="U60" s="1885" t="s">
        <v>83</v>
      </c>
      <c r="V60" s="1886" t="s">
        <v>84</v>
      </c>
      <c r="W60" s="95" t="s">
        <v>85</v>
      </c>
      <c r="X60" s="96" t="s">
        <v>159</v>
      </c>
      <c r="Y60" s="97" t="s">
        <v>253</v>
      </c>
      <c r="Z60" s="1887" t="s">
        <v>913</v>
      </c>
      <c r="AA60" s="1889" t="s">
        <v>253</v>
      </c>
      <c r="AB60" s="1881" t="s">
        <v>914</v>
      </c>
      <c r="AC60" s="1882" t="s">
        <v>256</v>
      </c>
      <c r="AD60" s="1230" t="str">
        <f t="shared" si="16"/>
        <v>►</v>
      </c>
      <c r="AE60" s="1231" t="str">
        <f t="shared" ref="AE60:AE92" si="45">IF(TRIM(Q60)="Adresse PC","▼ recette suivante",IF(AI60&gt;0,M60,""))</f>
        <v/>
      </c>
      <c r="AF60" s="1232">
        <f t="shared" si="18"/>
        <v>0</v>
      </c>
      <c r="AG60" s="1252">
        <f t="shared" si="25"/>
        <v>0</v>
      </c>
      <c r="AH60" s="1234">
        <f t="shared" si="26"/>
        <v>0</v>
      </c>
      <c r="AI60" s="1235">
        <f t="shared" si="27"/>
        <v>0</v>
      </c>
      <c r="AJ60" s="1236">
        <f t="shared" si="42"/>
        <v>0</v>
      </c>
      <c r="AK60" s="1237">
        <f t="shared" si="19"/>
        <v>0</v>
      </c>
      <c r="AL60" s="1238">
        <f t="shared" ref="AL60:AL123" si="46">IF(TRIM(AE60)="▼ recette suivante",AE60,IF(AK60&gt;0,AN$9,0))</f>
        <v>0</v>
      </c>
      <c r="AM60" s="1268"/>
      <c r="AN60" s="1240" t="str">
        <f t="shared" si="35"/>
        <v/>
      </c>
      <c r="AO60" s="1241">
        <f t="shared" si="29"/>
        <v>0</v>
      </c>
      <c r="AP60" s="1242">
        <f t="shared" si="20"/>
        <v>0</v>
      </c>
      <c r="AQ60" s="1269" cm="1">
        <f t="array" ref="AQ60">IF(AF60&lt;&gt;1,0,IF(OR(AO60="",N(AO60)&lt;=0.000000001),"",IF(OR(AI60="",N(AI60)&lt;=0.000000001),0,IF(ISNUMBER(AO60),IFERROR(_xlfn.LET(_xlpm.r,_xlfn.XLOOKUP(U60,$BD$15:$BD$62,ROW($BD$15:$BD$62),_xlfn.XLOOKUP(U60,$BE$15:$BE$62,ROW($BE$15:$BE$62),_xlfn.XLOOKUP(U60,$BF$15:$BF$62,ROW($BF$15:$BF$62),""))),_xlpm.p,_xlpm.r-MIN(ROW($BD$15:$BD$62))+1,_xlpm.f,INDEX($BG$15:$BG$62,_xlpm.p),_xlpm.u,INDEX($BH$15:$BH$62,_xlpm.p),_xlpm.s,INDEX($BJ$15:$BJ$62,_xlpm.p),_xlpm.q,N(AO60)/_xlpm.f,IF(_xlpm.q&gt;=_xlpm.s,ROUND(_xlpm.q,1)&amp;" "&amp;U60&amp;" = "&amp;ROUND(_xlpm.q*_xlpm.f,1)&amp;" "&amp;_xlpm.u,ROUND(_xlpm.q,1)&amp;" "&amp;U60)),""),""))))</f>
        <v>0</v>
      </c>
      <c r="AR60" s="1259"/>
      <c r="AS60" s="1241">
        <f t="shared" si="43"/>
        <v>0</v>
      </c>
      <c r="AT60" s="1242" t="str">
        <f t="shared" si="30"/>
        <v/>
      </c>
      <c r="AU60" s="1245">
        <f t="shared" si="33"/>
        <v>0</v>
      </c>
      <c r="AV60" s="1246" t="str">
        <f t="shared" si="31"/>
        <v/>
      </c>
      <c r="AW60" s="1247"/>
      <c r="AX60" s="1248">
        <f t="shared" si="22"/>
        <v>0</v>
      </c>
      <c r="AY60" s="1249" t="str">
        <f t="shared" si="44"/>
        <v/>
      </c>
      <c r="AZ60" s="276" t="s">
        <v>22</v>
      </c>
      <c r="BA60" s="1221">
        <f t="shared" si="24"/>
        <v>0</v>
      </c>
      <c r="BB60" s="1222">
        <f t="shared" si="32"/>
        <v>0</v>
      </c>
      <c r="BC60" s="1020"/>
      <c r="BD60" s="1287" t="s">
        <v>2022</v>
      </c>
      <c r="BE60" s="1287" t="s">
        <v>2022</v>
      </c>
      <c r="BF60" s="1287" t="s">
        <v>2023</v>
      </c>
      <c r="BG60" s="1213">
        <f t="shared" si="36"/>
        <v>0.94599999999999995</v>
      </c>
      <c r="BH60" s="1263" t="s">
        <v>1888</v>
      </c>
      <c r="BI60" s="1263" t="s">
        <v>1889</v>
      </c>
      <c r="BJ60" s="1202">
        <f t="shared" si="34"/>
        <v>1</v>
      </c>
      <c r="BK60" s="1264">
        <v>946</v>
      </c>
      <c r="BL60"/>
      <c r="BM60"/>
      <c r="BN60"/>
      <c r="BO60"/>
      <c r="BP60"/>
      <c r="BQ60"/>
      <c r="BR60" s="1153" t="str">
        <f t="shared" si="11"/>
        <v>►</v>
      </c>
      <c r="BS60" s="1276"/>
      <c r="BT60" s="1025"/>
      <c r="BU60" s="1025"/>
      <c r="BV60" s="1026"/>
      <c r="BW60" s="1026"/>
      <c r="BX60" s="1150"/>
      <c r="BY60" s="1918"/>
      <c r="BZ60" s="1919"/>
      <c r="CA60" s="1919"/>
      <c r="CB60" s="1919"/>
      <c r="CC60" s="1919"/>
      <c r="CD60" s="1919"/>
      <c r="CE60" s="1920"/>
      <c r="CG60" s="1918"/>
      <c r="CH60" s="1919"/>
      <c r="CI60" s="1919"/>
      <c r="CJ60" s="1919"/>
      <c r="CK60" s="1919"/>
      <c r="CL60" s="1919"/>
      <c r="CM60" s="1920"/>
      <c r="CO60" s="1918"/>
      <c r="CP60" s="1919"/>
      <c r="CQ60" s="1919"/>
      <c r="CR60" s="1919"/>
      <c r="CS60" s="1919"/>
      <c r="CT60" s="1919"/>
      <c r="CU60" s="1920"/>
      <c r="CW60" s="3">
        <v>1</v>
      </c>
    </row>
    <row r="61" spans="1:101" s="877" customFormat="1" ht="21" customHeight="1">
      <c r="A61" s="1129" t="s">
        <v>22</v>
      </c>
      <c r="B61" s="1145" t="str">
        <f t="shared" si="41"/>
        <v>A</v>
      </c>
      <c r="C61" s="1190" cm="1">
        <f t="array" ref="C61">SUMPRODUCT(LEN(D61:J61))</f>
        <v>0</v>
      </c>
      <c r="D61" s="207"/>
      <c r="E61" s="212"/>
      <c r="F61" s="212"/>
      <c r="G61" s="212"/>
      <c r="H61" s="212"/>
      <c r="I61" s="212"/>
      <c r="J61" s="213"/>
      <c r="K61" s="528" t="s">
        <v>22</v>
      </c>
      <c r="L61" s="28" t="s">
        <v>11</v>
      </c>
      <c r="M61" s="34" t="str">
        <f>M58</f>
        <v>N NAME OF YOUR RECIPE | paste it — FAMILY|  Author &gt; YOU</v>
      </c>
      <c r="N61" s="35">
        <f>N58</f>
        <v>0.6</v>
      </c>
      <c r="O61" s="34" t="str">
        <f>O58</f>
        <v>kg</v>
      </c>
      <c r="P61" s="36" t="str">
        <f>P58</f>
        <v>Master recipe ► Guinea fowl ballotine</v>
      </c>
      <c r="Q61" s="99" t="s">
        <v>240</v>
      </c>
      <c r="R61" s="100" t="s">
        <v>241</v>
      </c>
      <c r="S61" s="101" t="s">
        <v>915</v>
      </c>
      <c r="T61" s="1741"/>
      <c r="U61" s="1743"/>
      <c r="V61" s="1745"/>
      <c r="W61" s="102" t="s">
        <v>885</v>
      </c>
      <c r="X61" s="103" t="s">
        <v>98</v>
      </c>
      <c r="Y61" s="104">
        <v>1</v>
      </c>
      <c r="Z61" s="1888"/>
      <c r="AA61" s="1749"/>
      <c r="AB61" s="1751"/>
      <c r="AC61" s="1753"/>
      <c r="AD61" s="1230" t="str">
        <f t="shared" si="16"/>
        <v>►</v>
      </c>
      <c r="AE61" s="1231" t="str">
        <f t="shared" si="45"/>
        <v/>
      </c>
      <c r="AF61" s="1232">
        <f t="shared" si="18"/>
        <v>0</v>
      </c>
      <c r="AG61" s="1252">
        <f t="shared" si="25"/>
        <v>0</v>
      </c>
      <c r="AH61" s="1234">
        <f t="shared" si="26"/>
        <v>0</v>
      </c>
      <c r="AI61" s="1235">
        <f t="shared" si="27"/>
        <v>0</v>
      </c>
      <c r="AJ61" s="1236">
        <f t="shared" si="42"/>
        <v>0</v>
      </c>
      <c r="AK61" s="1253">
        <f t="shared" si="19"/>
        <v>0</v>
      </c>
      <c r="AL61" s="1254">
        <f t="shared" si="46"/>
        <v>0</v>
      </c>
      <c r="AM61" s="1268"/>
      <c r="AN61" s="1255" t="str">
        <f t="shared" si="35"/>
        <v/>
      </c>
      <c r="AO61" s="1256">
        <f t="shared" si="29"/>
        <v>0</v>
      </c>
      <c r="AP61" s="1257">
        <f t="shared" si="20"/>
        <v>0</v>
      </c>
      <c r="AQ61" s="1271" cm="1">
        <f t="array" ref="AQ61">IF(AF61&lt;&gt;1,0,IF(OR(AO61="",N(AO61)&lt;=0.000000001),"",IF(OR(AI61="",N(AI61)&lt;=0.000000001),0,IF(ISNUMBER(AO61),IFERROR(_xlfn.LET(_xlpm.r,_xlfn.XLOOKUP(U61,$BD$15:$BD$62,ROW($BD$15:$BD$62),_xlfn.XLOOKUP(U61,$BE$15:$BE$62,ROW($BE$15:$BE$62),_xlfn.XLOOKUP(U61,$BF$15:$BF$62,ROW($BF$15:$BF$62),""))),_xlpm.p,_xlpm.r-MIN(ROW($BD$15:$BD$62))+1,_xlpm.f,INDEX($BG$15:$BG$62,_xlpm.p),_xlpm.u,INDEX($BH$15:$BH$62,_xlpm.p),_xlpm.s,INDEX($BJ$15:$BJ$62,_xlpm.p),_xlpm.q,N(AO61)/_xlpm.f,IF(_xlpm.q&gt;=_xlpm.s,ROUND(_xlpm.q,1)&amp;" "&amp;U61&amp;" = "&amp;ROUND(_xlpm.q*_xlpm.f,1)&amp;" "&amp;_xlpm.u,ROUND(_xlpm.q,1)&amp;" "&amp;U61)),""),""))))</f>
        <v>0</v>
      </c>
      <c r="AR61" s="1259"/>
      <c r="AS61" s="1256">
        <f t="shared" si="43"/>
        <v>0</v>
      </c>
      <c r="AT61" s="1257" t="str">
        <f t="shared" si="30"/>
        <v/>
      </c>
      <c r="AU61" s="1260">
        <f t="shared" si="33"/>
        <v>0</v>
      </c>
      <c r="AV61" s="1261" t="str">
        <f t="shared" si="31"/>
        <v/>
      </c>
      <c r="AW61" s="1247"/>
      <c r="AX61" s="1262">
        <f t="shared" si="22"/>
        <v>0</v>
      </c>
      <c r="AY61" s="1249" t="str">
        <f t="shared" si="44"/>
        <v/>
      </c>
      <c r="AZ61" s="276" t="s">
        <v>22</v>
      </c>
      <c r="BA61" s="1221">
        <f t="shared" si="24"/>
        <v>0</v>
      </c>
      <c r="BB61" s="1222">
        <f t="shared" si="32"/>
        <v>0</v>
      </c>
      <c r="BC61" s="1020"/>
      <c r="BD61" s="1287" t="s">
        <v>2024</v>
      </c>
      <c r="BE61" s="1287" t="s">
        <v>2024</v>
      </c>
      <c r="BF61" s="1287" t="s">
        <v>2025</v>
      </c>
      <c r="BG61" s="1213">
        <f t="shared" si="36"/>
        <v>3.7850000000000001</v>
      </c>
      <c r="BH61" s="1263" t="s">
        <v>1888</v>
      </c>
      <c r="BI61" s="1263" t="s">
        <v>1889</v>
      </c>
      <c r="BJ61" s="1202">
        <f t="shared" si="34"/>
        <v>0</v>
      </c>
      <c r="BK61" s="1264">
        <v>3785</v>
      </c>
      <c r="BL61"/>
      <c r="BM61"/>
      <c r="BN61"/>
      <c r="BO61"/>
      <c r="BP61"/>
      <c r="BQ61"/>
      <c r="BR61" s="1153" t="str">
        <f t="shared" si="11"/>
        <v>►</v>
      </c>
      <c r="BS61" s="1911" t="s">
        <v>2026</v>
      </c>
      <c r="BT61" s="1911"/>
      <c r="BU61" s="1911"/>
      <c r="BV61" s="1911"/>
      <c r="BW61" s="1911"/>
      <c r="BX61" s="1150"/>
      <c r="BY61" s="1303" t="s">
        <v>892</v>
      </c>
      <c r="BZ61" s="1304"/>
      <c r="CA61" s="1304"/>
      <c r="CB61" s="1304"/>
      <c r="CC61" s="1304"/>
      <c r="CD61" s="1304"/>
      <c r="CE61" s="1305"/>
      <c r="CG61" s="1303" t="s">
        <v>892</v>
      </c>
      <c r="CH61" s="1304"/>
      <c r="CI61" s="1304"/>
      <c r="CJ61" s="1304"/>
      <c r="CK61" s="1304"/>
      <c r="CL61" s="1304"/>
      <c r="CM61" s="1305"/>
      <c r="CO61" s="1303" t="s">
        <v>892</v>
      </c>
      <c r="CP61" s="1304"/>
      <c r="CQ61" s="1304"/>
      <c r="CR61" s="1304"/>
      <c r="CS61" s="1304"/>
      <c r="CT61" s="1304"/>
      <c r="CU61" s="1383" t="s">
        <v>2719</v>
      </c>
      <c r="CW61" s="3">
        <v>1</v>
      </c>
    </row>
    <row r="62" spans="1:101" s="877" customFormat="1" ht="21" customHeight="1" thickBot="1">
      <c r="A62" s="1129" t="s">
        <v>22</v>
      </c>
      <c r="B62" s="1145" t="str">
        <f t="shared" si="41"/>
        <v>A</v>
      </c>
      <c r="C62" s="1190" cm="1">
        <f t="array" ref="C62">SUMPRODUCT(LEN(D62:J62))</f>
        <v>0</v>
      </c>
      <c r="D62" s="207"/>
      <c r="E62" s="212"/>
      <c r="F62" s="212"/>
      <c r="G62" s="212"/>
      <c r="H62" s="212"/>
      <c r="I62" s="212"/>
      <c r="J62" s="213"/>
      <c r="K62" s="528" t="s">
        <v>22</v>
      </c>
      <c r="L62" s="28" t="s">
        <v>11</v>
      </c>
      <c r="M62" s="34" t="str">
        <f>M58</f>
        <v>N NAME OF YOUR RECIPE | paste it — FAMILY|  Author &gt; YOU</v>
      </c>
      <c r="N62" s="35">
        <f>N58</f>
        <v>0.6</v>
      </c>
      <c r="O62" s="34" t="str">
        <f>O58</f>
        <v>kg</v>
      </c>
      <c r="P62" s="36" t="str">
        <f>P58</f>
        <v>Master recipe ► Guinea fowl ballotine</v>
      </c>
      <c r="Q62" s="105"/>
      <c r="R62" s="106"/>
      <c r="S62" s="107" t="str">
        <f>IF(OR(ISTEXT(Q62), Q62&lt;=0, T62&lt;=0), "", "de")</f>
        <v/>
      </c>
      <c r="T62" s="108">
        <v>400</v>
      </c>
      <c r="U62" s="121" t="s">
        <v>102</v>
      </c>
      <c r="V62" s="148">
        <v>1</v>
      </c>
      <c r="W62" s="1101" t="s">
        <v>916</v>
      </c>
      <c r="X62" s="112">
        <f>IF(Z67=0,0,(Z62/Z67)*Y61*1000)</f>
        <v>666.66666666666663</v>
      </c>
      <c r="Y62" s="113">
        <f>IF(Z67=0, 0, (Q62*V62)/(Z67*Y61))</f>
        <v>0</v>
      </c>
      <c r="Z62" s="114">
        <f>IFERROR(_xlfn.LET(_xlpm.v,IFERROR(_xlfn.XLOOKUP(U62,Q68:AC68,Q69:AC69),_xlfn.XLOOKUP(U62,Q70:AC70,Q71:AC71)),_xlpm.v*T62*IF(ISBLANK(Q62),1,Q62)),0)</f>
        <v>0.4</v>
      </c>
      <c r="AA62" s="115">
        <f>IF(OR(ISBLANK(AB57),AB57=0),0,Q62*AB55*V62/AB57)</f>
        <v>0</v>
      </c>
      <c r="AB62" s="116">
        <f>IF(OR(ISBLANK(AB57),AB57=0),0,Z62*V62*AB55/AB57)</f>
        <v>20</v>
      </c>
      <c r="AC62" s="117" t="str">
        <f>_xlfn.LET(_xlpm.unite,SUBSTITUTE(TRIM(U62)," (s)",""),_xlpm.val,AB62,_xlpm.estVol,COUNTIF(W68:AC68,_xlpm.unite)+COUNTIF(W70:AC70,_xlpm.unite)&gt;0,_xlpm.estPoids,COUNTIF(Q68:V68,_xlpm.unite)+COUNTIF(Q70:V70,_xlpm.unite)&gt;0,IF(_xlpm.estVol,IF(ROUND(_xlpm.val,3)&gt;=1,ROUND(_xlpm.val,3)&amp;" L",MAX(1,ROUND(_xlpm.val*100,0))&amp;" cl"),IF(_xlpm.estPoids,IF(ROUND(_xlpm.val,3)&gt;=1,ROUND(_xlpm.val,3)&amp;" Kg",MAX(1,ROUND(_xlpm.val*1000,0))&amp;" g"),"")))</f>
        <v>20 Kg</v>
      </c>
      <c r="AD62" s="1230" t="str">
        <f t="shared" si="16"/>
        <v>A</v>
      </c>
      <c r="AE62" s="1231" t="str">
        <f t="shared" si="45"/>
        <v>N NAME OF YOUR RECIPE | paste it — FAMILY|  Author &gt; YOU</v>
      </c>
      <c r="AF62" s="1232">
        <f t="shared" si="18"/>
        <v>1</v>
      </c>
      <c r="AG62" s="1252">
        <f t="shared" si="25"/>
        <v>0.4</v>
      </c>
      <c r="AH62" s="1234" t="str">
        <f t="shared" si="26"/>
        <v>Kg</v>
      </c>
      <c r="AI62" s="1235">
        <f t="shared" si="27"/>
        <v>0.6</v>
      </c>
      <c r="AJ62" s="1236" t="str">
        <f t="shared" si="42"/>
        <v>kg</v>
      </c>
      <c r="AK62" s="1237">
        <f t="shared" si="19"/>
        <v>10</v>
      </c>
      <c r="AL62" s="1238" t="str">
        <f t="shared" si="46"/>
        <v>assiettes</v>
      </c>
      <c r="AM62" s="1268"/>
      <c r="AN62" s="1240" t="str">
        <f t="shared" si="35"/>
        <v/>
      </c>
      <c r="AO62" s="1241">
        <f t="shared" si="29"/>
        <v>6.6666666666666679</v>
      </c>
      <c r="AP62" s="1242" t="str">
        <f t="shared" si="20"/>
        <v>Kg</v>
      </c>
      <c r="AQ62" s="1269" t="str" cm="1">
        <f t="array" ref="AQ62">IF(AF62&lt;&gt;1,0,IF(OR(AO62="",N(AO62)&lt;=0.000000001),"",IF(OR(AI62="",N(AI62)&lt;=0.000000001),0,IF(ISNUMBER(AO62),IFERROR(_xlfn.LET(_xlpm.r,_xlfn.XLOOKUP(U62,$BD$15:$BD$62,ROW($BD$15:$BD$62),_xlfn.XLOOKUP(U62,$BE$15:$BE$62,ROW($BE$15:$BE$62),_xlfn.XLOOKUP(U62,$BF$15:$BF$62,ROW($BF$15:$BF$62),""))),_xlpm.p,_xlpm.r-MIN(ROW($BD$15:$BD$62))+1,_xlpm.f,INDEX($BG$15:$BG$62,_xlpm.p),_xlpm.u,INDEX($BH$15:$BH$62,_xlpm.p),_xlpm.s,INDEX($BJ$15:$BJ$62,_xlpm.p),_xlpm.q,N(AO62)/_xlpm.f,IF(_xlpm.q&gt;=_xlpm.s,ROUND(_xlpm.q,1)&amp;" "&amp;U62&amp;" = "&amp;ROUND(_xlpm.q*_xlpm.f,1)&amp;" "&amp;_xlpm.u,ROUND(_xlpm.q,1)&amp;" "&amp;U62)),""),""))))</f>
        <v>6666.7 g = 6.7 Kg</v>
      </c>
      <c r="AR62" s="1259"/>
      <c r="AS62" s="1241">
        <f t="shared" si="43"/>
        <v>6.6666666666666679</v>
      </c>
      <c r="AT62" s="1242" t="str">
        <f t="shared" si="30"/>
        <v>Kg</v>
      </c>
      <c r="AU62" s="1245">
        <f t="shared" si="33"/>
        <v>0</v>
      </c>
      <c r="AV62" s="1246" t="str">
        <f t="shared" si="31"/>
        <v/>
      </c>
      <c r="AW62" s="1247"/>
      <c r="AX62" s="1248">
        <f t="shared" si="22"/>
        <v>0</v>
      </c>
      <c r="AY62" s="1249" t="str">
        <f t="shared" si="44"/>
        <v>Lean guinea fowl</v>
      </c>
      <c r="AZ62" s="276" t="s">
        <v>22</v>
      </c>
      <c r="BA62" s="1221">
        <f t="shared" si="24"/>
        <v>0</v>
      </c>
      <c r="BB62" s="1222">
        <f t="shared" si="32"/>
        <v>16.666666666666668</v>
      </c>
      <c r="BC62" s="1020"/>
      <c r="BD62" s="1287" t="s">
        <v>2027</v>
      </c>
      <c r="BE62" s="1287" t="s">
        <v>2027</v>
      </c>
      <c r="BF62" s="1287" t="s">
        <v>2028</v>
      </c>
      <c r="BG62" s="1306">
        <f t="shared" si="36"/>
        <v>2.9569999999999999E-2</v>
      </c>
      <c r="BH62" s="1307" t="s">
        <v>1888</v>
      </c>
      <c r="BI62" s="1307" t="s">
        <v>1889</v>
      </c>
      <c r="BJ62" s="1308">
        <f t="shared" si="34"/>
        <v>34</v>
      </c>
      <c r="BK62" s="1309">
        <v>29.57</v>
      </c>
      <c r="BL62"/>
      <c r="BM62"/>
      <c r="BN62"/>
      <c r="BO62"/>
      <c r="BP62"/>
      <c r="BQ62"/>
      <c r="BR62" s="1153" t="str">
        <f t="shared" si="11"/>
        <v>A</v>
      </c>
      <c r="BS62" s="1911"/>
      <c r="BT62" s="1911"/>
      <c r="BU62" s="1911"/>
      <c r="BV62" s="1911"/>
      <c r="BW62" s="1911"/>
      <c r="BX62" s="1150"/>
      <c r="BY62" s="1310" t="s">
        <v>2029</v>
      </c>
      <c r="BZ62" s="1311" t="s">
        <v>2030</v>
      </c>
      <c r="CA62" s="1312" t="s">
        <v>2031</v>
      </c>
      <c r="CB62" s="1311" t="s">
        <v>2032</v>
      </c>
      <c r="CC62" s="1311" t="s">
        <v>2033</v>
      </c>
      <c r="CD62" s="1311" t="s">
        <v>2034</v>
      </c>
      <c r="CE62" s="1313" t="s">
        <v>2035</v>
      </c>
      <c r="CG62" s="1310" t="s">
        <v>2029</v>
      </c>
      <c r="CH62" s="1311" t="s">
        <v>2030</v>
      </c>
      <c r="CI62" s="1312" t="s">
        <v>2031</v>
      </c>
      <c r="CJ62" s="1311" t="s">
        <v>2032</v>
      </c>
      <c r="CK62" s="1311" t="s">
        <v>2033</v>
      </c>
      <c r="CL62" s="1311" t="s">
        <v>2034</v>
      </c>
      <c r="CM62" s="1313" t="s">
        <v>2035</v>
      </c>
      <c r="CO62" s="1310" t="s">
        <v>2029</v>
      </c>
      <c r="CP62" s="1311" t="s">
        <v>2030</v>
      </c>
      <c r="CQ62" s="1312" t="s">
        <v>2031</v>
      </c>
      <c r="CR62" s="1311" t="s">
        <v>2032</v>
      </c>
      <c r="CS62" s="1311" t="s">
        <v>2033</v>
      </c>
      <c r="CT62" s="1311" t="s">
        <v>2034</v>
      </c>
      <c r="CU62" s="1313" t="s">
        <v>2035</v>
      </c>
      <c r="CW62" s="3">
        <v>1</v>
      </c>
    </row>
    <row r="63" spans="1:101" s="877" customFormat="1" ht="21" customHeight="1">
      <c r="A63" s="1129" t="s">
        <v>22</v>
      </c>
      <c r="B63" s="1145" t="str">
        <f t="shared" si="41"/>
        <v>A</v>
      </c>
      <c r="C63" s="1190" cm="1">
        <f t="array" ref="C63">SUMPRODUCT(LEN(D63:J63))</f>
        <v>0</v>
      </c>
      <c r="D63" s="207"/>
      <c r="E63" s="212"/>
      <c r="F63" s="212"/>
      <c r="G63" s="212"/>
      <c r="H63" s="212"/>
      <c r="I63" s="212"/>
      <c r="J63" s="213"/>
      <c r="K63" s="528" t="s">
        <v>22</v>
      </c>
      <c r="L63" s="120" t="str">
        <f>IF(W63&lt;&gt;"","A","►")</f>
        <v>A</v>
      </c>
      <c r="M63" s="34" t="str">
        <f>M58</f>
        <v>N NAME OF YOUR RECIPE | paste it — FAMILY|  Author &gt; YOU</v>
      </c>
      <c r="N63" s="35">
        <f>N58</f>
        <v>0.6</v>
      </c>
      <c r="O63" s="34" t="str">
        <f>O58</f>
        <v>kg</v>
      </c>
      <c r="P63" s="36" t="str">
        <f>P58</f>
        <v>Master recipe ► Guinea fowl ballotine</v>
      </c>
      <c r="Q63" s="105"/>
      <c r="R63" s="106"/>
      <c r="S63" s="107" t="str">
        <f>IF(OR(ISTEXT(Q63), Q63&lt;=0, T63&lt;=0), "", "de")</f>
        <v/>
      </c>
      <c r="T63" s="108">
        <v>200</v>
      </c>
      <c r="U63" s="121" t="s">
        <v>102</v>
      </c>
      <c r="V63" s="148">
        <v>1</v>
      </c>
      <c r="W63" s="1102" t="s">
        <v>917</v>
      </c>
      <c r="X63" s="112">
        <f>IF(Z67=0,0,(Z63/Z67)*Y61*1000)</f>
        <v>333.33333333333331</v>
      </c>
      <c r="Y63" s="122">
        <f>IF(Z67=0, 0, (Q63*V63)/(Z67*Y61))</f>
        <v>0</v>
      </c>
      <c r="Z63" s="114">
        <f>IFERROR(_xlfn.LET(_xlpm.v,IFERROR(_xlfn.XLOOKUP(U63,Q68:AC68,Q69:AC69),_xlfn.XLOOKUP(U63,Q70:AC70,Q71:AC71)),_xlpm.v*T63*IF(ISBLANK(Q63),1,Q63)),0)</f>
        <v>0.2</v>
      </c>
      <c r="AA63" s="123">
        <f>IF(OR(ISBLANK(AB57),AB57=0),0,Q63*AB55*V63/AB57)</f>
        <v>0</v>
      </c>
      <c r="AB63" s="116">
        <f>IF(OR(ISBLANK(AB57),AB57=0),0,Z63*V63*AB55/AB57)</f>
        <v>10</v>
      </c>
      <c r="AC63" s="124" t="str">
        <f>_xlfn.LET(_xlpm.unite,SUBSTITUTE(TRIM(U63)," (s)",""),_xlpm.val,AB63,_xlpm.estVol,COUNTIF(W68:AC68,_xlpm.unite)+COUNTIF(W70:AC70,_xlpm.unite)&gt;0,_xlpm.estPoids,COUNTIF(Q68:V68,_xlpm.unite)+COUNTIF(Q70:V70,_xlpm.unite)&gt;0,IF(_xlpm.estVol,IF(ROUND(_xlpm.val,3)&gt;=1,ROUND(_xlpm.val,3)&amp;" L",MAX(1,ROUND(_xlpm.val*100,0))&amp;" cl"),IF(_xlpm.estPoids,IF(ROUND(_xlpm.val,3)&gt;=1,ROUND(_xlpm.val,3)&amp;" Kg",MAX(1,ROUND(_xlpm.val*1000,0))&amp;" g"),"")))</f>
        <v>10 Kg</v>
      </c>
      <c r="AD63" s="1230" t="str">
        <f t="shared" si="16"/>
        <v>A</v>
      </c>
      <c r="AE63" s="1231" t="str">
        <f t="shared" si="45"/>
        <v>N NAME OF YOUR RECIPE | paste it — FAMILY|  Author &gt; YOU</v>
      </c>
      <c r="AF63" s="1232">
        <f t="shared" si="18"/>
        <v>1</v>
      </c>
      <c r="AG63" s="1252">
        <f t="shared" si="25"/>
        <v>0.2</v>
      </c>
      <c r="AH63" s="1234" t="str">
        <f t="shared" si="26"/>
        <v>Kg</v>
      </c>
      <c r="AI63" s="1235">
        <f t="shared" si="27"/>
        <v>0.6</v>
      </c>
      <c r="AJ63" s="1236" t="str">
        <f t="shared" si="42"/>
        <v>kg</v>
      </c>
      <c r="AK63" s="1253">
        <f t="shared" si="19"/>
        <v>10</v>
      </c>
      <c r="AL63" s="1254" t="str">
        <f t="shared" si="46"/>
        <v>assiettes</v>
      </c>
      <c r="AM63" s="1268"/>
      <c r="AN63" s="1255" t="str">
        <f t="shared" si="35"/>
        <v/>
      </c>
      <c r="AO63" s="1256">
        <f t="shared" si="29"/>
        <v>3.3333333333333339</v>
      </c>
      <c r="AP63" s="1257" t="str">
        <f t="shared" si="20"/>
        <v>Kg</v>
      </c>
      <c r="AQ63" s="1271" t="str" cm="1">
        <f t="array" ref="AQ63">IF(AF63&lt;&gt;1,0,IF(OR(AO63="",N(AO63)&lt;=0.000000001),"",IF(OR(AI63="",N(AI63)&lt;=0.000000001),0,IF(ISNUMBER(AO63),IFERROR(_xlfn.LET(_xlpm.r,_xlfn.XLOOKUP(U63,$BD$15:$BD$62,ROW($BD$15:$BD$62),_xlfn.XLOOKUP(U63,$BE$15:$BE$62,ROW($BE$15:$BE$62),_xlfn.XLOOKUP(U63,$BF$15:$BF$62,ROW($BF$15:$BF$62),""))),_xlpm.p,_xlpm.r-MIN(ROW($BD$15:$BD$62))+1,_xlpm.f,INDEX($BG$15:$BG$62,_xlpm.p),_xlpm.u,INDEX($BH$15:$BH$62,_xlpm.p),_xlpm.s,INDEX($BJ$15:$BJ$62,_xlpm.p),_xlpm.q,N(AO63)/_xlpm.f,IF(_xlpm.q&gt;=_xlpm.s,ROUND(_xlpm.q,1)&amp;" "&amp;U63&amp;" = "&amp;ROUND(_xlpm.q*_xlpm.f,1)&amp;" "&amp;_xlpm.u,ROUND(_xlpm.q,1)&amp;" "&amp;U63)),""),""))))</f>
        <v>3333.3 g = 3.3 Kg</v>
      </c>
      <c r="AR63" s="1259"/>
      <c r="AS63" s="1256">
        <f t="shared" si="43"/>
        <v>3.3333333333333339</v>
      </c>
      <c r="AT63" s="1257" t="str">
        <f t="shared" si="30"/>
        <v>Kg</v>
      </c>
      <c r="AU63" s="1260">
        <f t="shared" si="33"/>
        <v>0</v>
      </c>
      <c r="AV63" s="1261" t="str">
        <f t="shared" si="31"/>
        <v/>
      </c>
      <c r="AW63" s="1247"/>
      <c r="AX63" s="1262">
        <f t="shared" si="22"/>
        <v>0</v>
      </c>
      <c r="AY63" s="1249" t="str">
        <f t="shared" si="44"/>
        <v>Lean pork</v>
      </c>
      <c r="AZ63" s="276" t="s">
        <v>22</v>
      </c>
      <c r="BA63" s="1221">
        <f t="shared" si="24"/>
        <v>0</v>
      </c>
      <c r="BB63" s="1222">
        <f t="shared" si="32"/>
        <v>16.666666666666668</v>
      </c>
      <c r="BC63" s="1020"/>
      <c r="BD63" s="1912" t="s">
        <v>2036</v>
      </c>
      <c r="BE63" s="1912"/>
      <c r="BF63" s="1912"/>
      <c r="BG63" s="1912"/>
      <c r="BH63" s="1912"/>
      <c r="BI63" s="1912"/>
      <c r="BJ63" s="1912"/>
      <c r="BK63" s="1912"/>
      <c r="BL63"/>
      <c r="BM63"/>
      <c r="BN63"/>
      <c r="BO63"/>
      <c r="BP63"/>
      <c r="BQ63"/>
      <c r="BR63" s="1153" t="str">
        <f t="shared" si="11"/>
        <v>A</v>
      </c>
      <c r="BS63" s="1276"/>
      <c r="BT63" s="1025"/>
      <c r="BU63" s="1025"/>
      <c r="BV63" s="1026"/>
      <c r="BW63" s="1026"/>
      <c r="BX63" s="1150"/>
      <c r="BY63" s="1310" t="s">
        <v>2037</v>
      </c>
      <c r="BZ63" s="1311" t="s">
        <v>2038</v>
      </c>
      <c r="CA63" s="1311" t="s">
        <v>2039</v>
      </c>
      <c r="CB63" s="1311" t="s">
        <v>16</v>
      </c>
      <c r="CC63" s="1311" t="s">
        <v>2040</v>
      </c>
      <c r="CD63" s="1311" t="s">
        <v>882</v>
      </c>
      <c r="CE63" s="1313" t="s">
        <v>2041</v>
      </c>
      <c r="CG63" s="1310" t="s">
        <v>2037</v>
      </c>
      <c r="CH63" s="1311" t="s">
        <v>2038</v>
      </c>
      <c r="CI63" s="1311" t="s">
        <v>2039</v>
      </c>
      <c r="CJ63" s="1311" t="s">
        <v>16</v>
      </c>
      <c r="CK63" s="1311" t="s">
        <v>2040</v>
      </c>
      <c r="CL63" s="1311" t="s">
        <v>882</v>
      </c>
      <c r="CM63" s="1313" t="s">
        <v>2041</v>
      </c>
      <c r="CO63" s="1310" t="s">
        <v>2037</v>
      </c>
      <c r="CP63" s="1311" t="s">
        <v>2038</v>
      </c>
      <c r="CQ63" s="1311" t="s">
        <v>2039</v>
      </c>
      <c r="CR63" s="1311" t="s">
        <v>16</v>
      </c>
      <c r="CS63" s="1311" t="s">
        <v>2040</v>
      </c>
      <c r="CT63" s="1311" t="s">
        <v>882</v>
      </c>
      <c r="CU63" s="1313" t="s">
        <v>2041</v>
      </c>
      <c r="CW63" s="3">
        <v>1</v>
      </c>
    </row>
    <row r="64" spans="1:101" s="877" customFormat="1" ht="21" customHeight="1">
      <c r="A64" s="1129" t="s">
        <v>22</v>
      </c>
      <c r="B64" s="1145" t="str">
        <f t="shared" si="41"/>
        <v>►</v>
      </c>
      <c r="C64" s="1190" cm="1">
        <f t="array" ref="C64">SUMPRODUCT(LEN(D64:J64))</f>
        <v>0</v>
      </c>
      <c r="D64" s="207"/>
      <c r="E64" s="212"/>
      <c r="F64" s="212"/>
      <c r="G64" s="212"/>
      <c r="H64" s="212"/>
      <c r="I64" s="212"/>
      <c r="J64" s="213"/>
      <c r="K64" s="528" t="s">
        <v>22</v>
      </c>
      <c r="L64" s="120" t="str">
        <f>IF(W64&lt;&gt;"","A","►")</f>
        <v>►</v>
      </c>
      <c r="M64" s="34" t="str">
        <f>M58</f>
        <v>N NAME OF YOUR RECIPE | paste it — FAMILY|  Author &gt; YOU</v>
      </c>
      <c r="N64" s="35">
        <f>N58</f>
        <v>0.6</v>
      </c>
      <c r="O64" s="34" t="str">
        <f>O58</f>
        <v>kg</v>
      </c>
      <c r="P64" s="36" t="str">
        <f>P58</f>
        <v>Master recipe ► Guinea fowl ballotine</v>
      </c>
      <c r="Q64" s="105"/>
      <c r="R64" s="125"/>
      <c r="S64" s="107" t="str">
        <f>IF(OR(ISTEXT(Q64), Q64&lt;=0, T64&lt;=0), "", "de")</f>
        <v/>
      </c>
      <c r="T64" s="108"/>
      <c r="U64" s="146"/>
      <c r="V64" s="148">
        <v>1</v>
      </c>
      <c r="W64" s="1102"/>
      <c r="X64" s="112">
        <f>IF(Z67=0,0,(Z64/Z67)*Y61*1000)</f>
        <v>0</v>
      </c>
      <c r="Y64" s="122">
        <f>IF(Z67=0, 0, (Q64*V64)/(Z67*Y61))</f>
        <v>0</v>
      </c>
      <c r="Z64" s="114">
        <f>IFERROR(_xlfn.LET(_xlpm.v,IFERROR(_xlfn.XLOOKUP(U64,Q68:AC68,Q69:AC69),_xlfn.XLOOKUP(U64,Q70:AC70,Q71:AC71)),_xlpm.v*T64*IF(ISBLANK(Q64),1,Q64)),0)</f>
        <v>0</v>
      </c>
      <c r="AA64" s="127">
        <f>IF(OR(ISBLANK(AB57),AB57=0),0,Q64*AB55*V64/AB57)</f>
        <v>0</v>
      </c>
      <c r="AB64" s="116">
        <f>IF(OR(ISBLANK(AB57),AB57=0),0,Z64*V64*AB55/AB57)</f>
        <v>0</v>
      </c>
      <c r="AC64" s="128" t="str">
        <f>_xlfn.LET(_xlpm.unite,SUBSTITUTE(TRIM(U64)," (s)",""),_xlpm.val,AB64,_xlpm.estVol,COUNTIF(W68:AC68,_xlpm.unite)+COUNTIF(W70:AC70,_xlpm.unite)&gt;0,_xlpm.estPoids,COUNTIF(Q68:V68,_xlpm.unite)+COUNTIF(Q70:V70,_xlpm.unite)&gt;0,IF(_xlpm.estVol,IF(ROUND(_xlpm.val,3)&gt;=1,ROUND(_xlpm.val,3)&amp;" L",MAX(1,ROUND(_xlpm.val*100,0))&amp;" cl"),IF(_xlpm.estPoids,IF(ROUND(_xlpm.val,3)&gt;=1,ROUND(_xlpm.val,3)&amp;" Kg",MAX(1,ROUND(_xlpm.val*1000,0))&amp;" g"),"")))</f>
        <v/>
      </c>
      <c r="AD64" s="1230" t="str">
        <f t="shared" si="16"/>
        <v>►</v>
      </c>
      <c r="AE64" s="1231" t="str">
        <f t="shared" si="45"/>
        <v/>
      </c>
      <c r="AF64" s="1232">
        <f t="shared" si="18"/>
        <v>0</v>
      </c>
      <c r="AG64" s="1252">
        <f t="shared" si="25"/>
        <v>0</v>
      </c>
      <c r="AH64" s="1234">
        <f t="shared" si="26"/>
        <v>0</v>
      </c>
      <c r="AI64" s="1235">
        <f t="shared" si="27"/>
        <v>0</v>
      </c>
      <c r="AJ64" s="1236">
        <f t="shared" si="42"/>
        <v>0</v>
      </c>
      <c r="AK64" s="1237">
        <f t="shared" si="19"/>
        <v>0</v>
      </c>
      <c r="AL64" s="1238">
        <f t="shared" si="46"/>
        <v>0</v>
      </c>
      <c r="AM64" s="1268"/>
      <c r="AN64" s="1240" t="str">
        <f t="shared" si="35"/>
        <v/>
      </c>
      <c r="AO64" s="1241">
        <f t="shared" si="29"/>
        <v>0</v>
      </c>
      <c r="AP64" s="1242">
        <f t="shared" si="20"/>
        <v>0</v>
      </c>
      <c r="AQ64" s="1269" cm="1">
        <f t="array" ref="AQ64">IF(AF64&lt;&gt;1,0,IF(OR(AO64="",N(AO64)&lt;=0.000000001),"",IF(OR(AI64="",N(AI64)&lt;=0.000000001),0,IF(ISNUMBER(AO64),IFERROR(_xlfn.LET(_xlpm.r,_xlfn.XLOOKUP(U64,$BD$15:$BD$62,ROW($BD$15:$BD$62),_xlfn.XLOOKUP(U64,$BE$15:$BE$62,ROW($BE$15:$BE$62),_xlfn.XLOOKUP(U64,$BF$15:$BF$62,ROW($BF$15:$BF$62),""))),_xlpm.p,_xlpm.r-MIN(ROW($BD$15:$BD$62))+1,_xlpm.f,INDEX($BG$15:$BG$62,_xlpm.p),_xlpm.u,INDEX($BH$15:$BH$62,_xlpm.p),_xlpm.s,INDEX($BJ$15:$BJ$62,_xlpm.p),_xlpm.q,N(AO64)/_xlpm.f,IF(_xlpm.q&gt;=_xlpm.s,ROUND(_xlpm.q,1)&amp;" "&amp;U64&amp;" = "&amp;ROUND(_xlpm.q*_xlpm.f,1)&amp;" "&amp;_xlpm.u,ROUND(_xlpm.q,1)&amp;" "&amp;U64)),""),""))))</f>
        <v>0</v>
      </c>
      <c r="AR64" s="1259"/>
      <c r="AS64" s="1241">
        <f t="shared" si="43"/>
        <v>0</v>
      </c>
      <c r="AT64" s="1242" t="str">
        <f t="shared" si="30"/>
        <v/>
      </c>
      <c r="AU64" s="1245">
        <f t="shared" si="33"/>
        <v>0</v>
      </c>
      <c r="AV64" s="1246" t="str">
        <f t="shared" si="31"/>
        <v/>
      </c>
      <c r="AW64" s="1247"/>
      <c r="AX64" s="1248">
        <f t="shared" si="22"/>
        <v>0</v>
      </c>
      <c r="AY64" s="1249" t="str">
        <f t="shared" si="44"/>
        <v/>
      </c>
      <c r="AZ64" s="276" t="s">
        <v>22</v>
      </c>
      <c r="BA64" s="1221">
        <f t="shared" si="24"/>
        <v>0</v>
      </c>
      <c r="BB64" s="1222">
        <f t="shared" si="32"/>
        <v>0</v>
      </c>
      <c r="BC64" s="1020"/>
      <c r="BD64" s="1912"/>
      <c r="BE64" s="1912"/>
      <c r="BF64" s="1912"/>
      <c r="BG64" s="1912"/>
      <c r="BH64" s="1912"/>
      <c r="BI64" s="1912"/>
      <c r="BJ64" s="1912"/>
      <c r="BK64" s="1912"/>
      <c r="BL64"/>
      <c r="BM64"/>
      <c r="BN64"/>
      <c r="BO64"/>
      <c r="BP64"/>
      <c r="BQ64"/>
      <c r="BR64" s="1153" t="str">
        <f t="shared" si="11"/>
        <v>►</v>
      </c>
      <c r="BS64" s="1913" t="s">
        <v>2042</v>
      </c>
      <c r="BT64" s="1913"/>
      <c r="BU64" s="1913"/>
      <c r="BV64" s="1913"/>
      <c r="BW64" s="1913"/>
      <c r="BX64" s="1150"/>
      <c r="BY64" s="1036"/>
      <c r="BZ64" s="134"/>
      <c r="CA64" s="134"/>
      <c r="CB64" s="134"/>
      <c r="CC64" s="134"/>
      <c r="CD64" s="134"/>
      <c r="CE64" s="1299" t="s">
        <v>2719</v>
      </c>
      <c r="CG64" s="1036"/>
      <c r="CH64" s="134"/>
      <c r="CI64" s="134"/>
      <c r="CJ64" s="134"/>
      <c r="CK64" s="134"/>
      <c r="CL64" s="134"/>
      <c r="CM64" s="1299" t="s">
        <v>2719</v>
      </c>
      <c r="CO64" s="1914" t="s">
        <v>2043</v>
      </c>
      <c r="CP64" s="1915"/>
      <c r="CQ64" s="1915"/>
      <c r="CR64" s="1915"/>
      <c r="CS64" s="1915"/>
      <c r="CT64" s="1915"/>
      <c r="CU64" s="1916"/>
      <c r="CW64" s="3">
        <v>1</v>
      </c>
    </row>
    <row r="65" spans="1:101" s="877" customFormat="1" ht="21" customHeight="1">
      <c r="A65" s="1129" t="s">
        <v>22</v>
      </c>
      <c r="B65" s="1145" t="str">
        <f t="shared" si="41"/>
        <v>►</v>
      </c>
      <c r="C65" s="1190" cm="1">
        <f t="array" ref="C65">SUMPRODUCT(LEN(D65:J65))</f>
        <v>0</v>
      </c>
      <c r="D65" s="207"/>
      <c r="E65" s="212"/>
      <c r="F65" s="212"/>
      <c r="G65" s="212"/>
      <c r="H65" s="212"/>
      <c r="I65" s="212"/>
      <c r="J65" s="213"/>
      <c r="K65" s="528" t="s">
        <v>22</v>
      </c>
      <c r="L65" s="120" t="str">
        <f>IF(W65&lt;&gt;"","A","►")</f>
        <v>►</v>
      </c>
      <c r="M65" s="34" t="str">
        <f>M58</f>
        <v>N NAME OF YOUR RECIPE | paste it — FAMILY|  Author &gt; YOU</v>
      </c>
      <c r="N65" s="35">
        <f>N58</f>
        <v>0.6</v>
      </c>
      <c r="O65" s="34" t="str">
        <f>O58</f>
        <v>kg</v>
      </c>
      <c r="P65" s="36" t="str">
        <f>P58</f>
        <v>Master recipe ► Guinea fowl ballotine</v>
      </c>
      <c r="Q65" s="105"/>
      <c r="R65" s="125"/>
      <c r="S65" s="107" t="str">
        <f>IF(OR(ISTEXT(Q65), Q65&lt;=0, T65&lt;=0), "", "de")</f>
        <v/>
      </c>
      <c r="T65" s="108"/>
      <c r="U65" s="146"/>
      <c r="V65" s="148">
        <v>1</v>
      </c>
      <c r="W65" s="1102"/>
      <c r="X65" s="112">
        <f>IF(Z67=0,0,(Z65/Z67)*Y61*1000)</f>
        <v>0</v>
      </c>
      <c r="Y65" s="122">
        <f>IF(Z67=0, 0, (Q65*V65)/(Z67*Y61))</f>
        <v>0</v>
      </c>
      <c r="Z65" s="114">
        <f>IFERROR(_xlfn.LET(_xlpm.v,IFERROR(_xlfn.XLOOKUP(U65,Q68:AC68,Q69:AC69),_xlfn.XLOOKUP(U65,Q70:AC70,Q71:AC71)),_xlpm.v*T65*IF(ISBLANK(Q65),1,Q65)),0)</f>
        <v>0</v>
      </c>
      <c r="AA65" s="123">
        <f>IF(OR(ISBLANK(AB57),AB57=0),0,Q65*AB55*V65/AB57)</f>
        <v>0</v>
      </c>
      <c r="AB65" s="116">
        <f>IF(OR(ISBLANK(AB57),AB57=0),0,Z65*V65*AB55/AB57)</f>
        <v>0</v>
      </c>
      <c r="AC65" s="124" t="str">
        <f>_xlfn.LET(_xlpm.unite,SUBSTITUTE(TRIM(U65)," (s)",""),_xlpm.val,AB65,_xlpm.estVol,COUNTIF(W68:AC68,_xlpm.unite)+COUNTIF(W70:AC70,_xlpm.unite)&gt;0,_xlpm.estPoids,COUNTIF(Q68:V68,_xlpm.unite)+COUNTIF(Q70:V70,_xlpm.unite)&gt;0,IF(_xlpm.estVol,IF(ROUND(_xlpm.val,3)&gt;=1,ROUND(_xlpm.val,3)&amp;" L",MAX(1,ROUND(_xlpm.val*100,0))&amp;" cl"),IF(_xlpm.estPoids,IF(ROUND(_xlpm.val,3)&gt;=1,ROUND(_xlpm.val,3)&amp;" Kg",MAX(1,ROUND(_xlpm.val*1000,0))&amp;" g"),"")))</f>
        <v/>
      </c>
      <c r="AD65" s="1230" t="str">
        <f t="shared" si="16"/>
        <v>►</v>
      </c>
      <c r="AE65" s="1231" t="str">
        <f t="shared" si="45"/>
        <v/>
      </c>
      <c r="AF65" s="1232">
        <f t="shared" si="18"/>
        <v>0</v>
      </c>
      <c r="AG65" s="1252">
        <f t="shared" si="25"/>
        <v>0</v>
      </c>
      <c r="AH65" s="1234">
        <f t="shared" si="26"/>
        <v>0</v>
      </c>
      <c r="AI65" s="1235">
        <f t="shared" si="27"/>
        <v>0</v>
      </c>
      <c r="AJ65" s="1236">
        <f t="shared" si="42"/>
        <v>0</v>
      </c>
      <c r="AK65" s="1253">
        <f t="shared" si="19"/>
        <v>0</v>
      </c>
      <c r="AL65" s="1254">
        <f t="shared" si="46"/>
        <v>0</v>
      </c>
      <c r="AM65" s="1268"/>
      <c r="AN65" s="1255" t="str">
        <f t="shared" si="35"/>
        <v/>
      </c>
      <c r="AO65" s="1256">
        <f t="shared" si="29"/>
        <v>0</v>
      </c>
      <c r="AP65" s="1257">
        <f t="shared" si="20"/>
        <v>0</v>
      </c>
      <c r="AQ65" s="1271" cm="1">
        <f t="array" ref="AQ65">IF(AF65&lt;&gt;1,0,IF(OR(AO65="",N(AO65)&lt;=0.000000001),"",IF(OR(AI65="",N(AI65)&lt;=0.000000001),0,IF(ISNUMBER(AO65),IFERROR(_xlfn.LET(_xlpm.r,_xlfn.XLOOKUP(U65,$BD$15:$BD$62,ROW($BD$15:$BD$62),_xlfn.XLOOKUP(U65,$BE$15:$BE$62,ROW($BE$15:$BE$62),_xlfn.XLOOKUP(U65,$BF$15:$BF$62,ROW($BF$15:$BF$62),""))),_xlpm.p,_xlpm.r-MIN(ROW($BD$15:$BD$62))+1,_xlpm.f,INDEX($BG$15:$BG$62,_xlpm.p),_xlpm.u,INDEX($BH$15:$BH$62,_xlpm.p),_xlpm.s,INDEX($BJ$15:$BJ$62,_xlpm.p),_xlpm.q,N(AO65)/_xlpm.f,IF(_xlpm.q&gt;=_xlpm.s,ROUND(_xlpm.q,1)&amp;" "&amp;U65&amp;" = "&amp;ROUND(_xlpm.q*_xlpm.f,1)&amp;" "&amp;_xlpm.u,ROUND(_xlpm.q,1)&amp;" "&amp;U65)),""),""))))</f>
        <v>0</v>
      </c>
      <c r="AR65" s="1259"/>
      <c r="AS65" s="1256">
        <f t="shared" si="43"/>
        <v>0</v>
      </c>
      <c r="AT65" s="1257" t="str">
        <f t="shared" si="30"/>
        <v/>
      </c>
      <c r="AU65" s="1260">
        <f t="shared" si="33"/>
        <v>0</v>
      </c>
      <c r="AV65" s="1261" t="str">
        <f t="shared" si="31"/>
        <v/>
      </c>
      <c r="AW65" s="1247"/>
      <c r="AX65" s="1262">
        <f t="shared" si="22"/>
        <v>0</v>
      </c>
      <c r="AY65" s="1249" t="str">
        <f t="shared" si="44"/>
        <v/>
      </c>
      <c r="AZ65" s="276" t="s">
        <v>22</v>
      </c>
      <c r="BA65" s="1221">
        <f t="shared" si="24"/>
        <v>0</v>
      </c>
      <c r="BB65" s="1222">
        <f t="shared" si="32"/>
        <v>0</v>
      </c>
      <c r="BC65" s="1314"/>
      <c r="BD65" s="1315" t="s">
        <v>2044</v>
      </c>
      <c r="BE65" s="1315"/>
      <c r="BF65" s="1315"/>
      <c r="BG65" s="1316"/>
      <c r="BH65" s="1317"/>
      <c r="BI65" s="1317"/>
      <c r="BJ65" s="1317"/>
      <c r="BL65"/>
      <c r="BM65"/>
      <c r="BN65"/>
      <c r="BO65"/>
      <c r="BP65"/>
      <c r="BQ65"/>
      <c r="BR65" s="1153" t="str">
        <f t="shared" si="11"/>
        <v>►</v>
      </c>
      <c r="BS65" s="1913"/>
      <c r="BT65" s="1913"/>
      <c r="BU65" s="1913"/>
      <c r="BV65" s="1913"/>
      <c r="BW65" s="1913"/>
      <c r="BX65" s="1150"/>
      <c r="BY65" s="1318">
        <v>19</v>
      </c>
      <c r="BZ65" s="1319">
        <v>18</v>
      </c>
      <c r="CA65" s="1319">
        <v>10</v>
      </c>
      <c r="CB65" s="1319">
        <v>16</v>
      </c>
      <c r="CC65" s="1319">
        <v>16</v>
      </c>
      <c r="CD65" s="1319">
        <v>11</v>
      </c>
      <c r="CE65" s="1320">
        <v>40</v>
      </c>
      <c r="CG65" s="1318">
        <v>19</v>
      </c>
      <c r="CH65" s="1319">
        <v>18</v>
      </c>
      <c r="CI65" s="1319">
        <v>10</v>
      </c>
      <c r="CJ65" s="1319">
        <v>16</v>
      </c>
      <c r="CK65" s="1319">
        <v>16</v>
      </c>
      <c r="CL65" s="1319">
        <v>11</v>
      </c>
      <c r="CM65" s="1320">
        <v>40</v>
      </c>
      <c r="CO65" s="1914"/>
      <c r="CP65" s="1915"/>
      <c r="CQ65" s="1915"/>
      <c r="CR65" s="1915"/>
      <c r="CS65" s="1915"/>
      <c r="CT65" s="1915"/>
      <c r="CU65" s="1916"/>
      <c r="CW65" s="3">
        <v>1</v>
      </c>
    </row>
    <row r="66" spans="1:101" s="877" customFormat="1" ht="21" customHeight="1" thickBot="1">
      <c r="A66" s="1129" t="s">
        <v>22</v>
      </c>
      <c r="B66" s="1145" t="str">
        <f t="shared" si="41"/>
        <v>►</v>
      </c>
      <c r="C66" s="1190" cm="1">
        <f t="array" ref="C66">SUMPRODUCT(LEN(D66:J66))</f>
        <v>0</v>
      </c>
      <c r="D66" s="207"/>
      <c r="E66" s="212"/>
      <c r="F66" s="212"/>
      <c r="G66" s="212"/>
      <c r="H66" s="212"/>
      <c r="I66" s="212"/>
      <c r="J66" s="213"/>
      <c r="K66" s="528" t="s">
        <v>22</v>
      </c>
      <c r="L66" s="120" t="str">
        <f>IF(W66&lt;&gt;"","A","►")</f>
        <v>►</v>
      </c>
      <c r="M66" s="34" t="str">
        <f>M58</f>
        <v>N NAME OF YOUR RECIPE | paste it — FAMILY|  Author &gt; YOU</v>
      </c>
      <c r="N66" s="35">
        <f>N58</f>
        <v>0.6</v>
      </c>
      <c r="O66" s="34" t="str">
        <f>O58</f>
        <v>kg</v>
      </c>
      <c r="P66" s="36" t="str">
        <f>P58</f>
        <v>Master recipe ► Guinea fowl ballotine</v>
      </c>
      <c r="Q66" s="105"/>
      <c r="R66" s="125"/>
      <c r="S66" s="107" t="str">
        <f>IF(OR(ISTEXT(Q66), Q66&lt;=0, T66&lt;=0), "", "de")</f>
        <v/>
      </c>
      <c r="T66" s="108"/>
      <c r="U66" s="146"/>
      <c r="V66" s="148">
        <v>1</v>
      </c>
      <c r="W66" s="1102"/>
      <c r="X66" s="112">
        <f>IF(Z67=0,0,(Z66/Z67)*Y61*1000)</f>
        <v>0</v>
      </c>
      <c r="Y66" s="122">
        <f>IF(Z67=0, 0, (Q66*V66)/(Z67*Y61))</f>
        <v>0</v>
      </c>
      <c r="Z66" s="114">
        <f>IFERROR(_xlfn.LET(_xlpm.v,IFERROR(_xlfn.XLOOKUP(U66,Q68:AC68,Q69:AC69),_xlfn.XLOOKUP(U66,Q70:AC70,Q71:AC71)),_xlpm.v*T66*IF(ISBLANK(Q66),1,Q66)),0)</f>
        <v>0</v>
      </c>
      <c r="AA66" s="127">
        <f>IF(OR(ISBLANK(AB57),AB57=0),0,Q66*AB55*V66/AB57)</f>
        <v>0</v>
      </c>
      <c r="AB66" s="116">
        <f>IF(OR(ISBLANK(AB57),AB57=0),0,Z66*V66*AB55/AB57)</f>
        <v>0</v>
      </c>
      <c r="AC66" s="128" t="str">
        <f>_xlfn.LET(_xlpm.unite,SUBSTITUTE(TRIM(U66)," (s)",""),_xlpm.val,AB66,_xlpm.estVol,COUNTIF(W68:AC68,_xlpm.unite)+COUNTIF(W70:AC70,_xlpm.unite)&gt;0,_xlpm.estPoids,COUNTIF(Q68:V68,_xlpm.unite)+COUNTIF(Q70:V70,_xlpm.unite)&gt;0,IF(_xlpm.estVol,IF(ROUND(_xlpm.val,3)&gt;=1,ROUND(_xlpm.val,3)&amp;" L",MAX(1,ROUND(_xlpm.val*100,0))&amp;" cl"),IF(_xlpm.estPoids,IF(ROUND(_xlpm.val,3)&gt;=1,ROUND(_xlpm.val,3)&amp;" Kg",MAX(1,ROUND(_xlpm.val*1000,0))&amp;" g"),"")))</f>
        <v/>
      </c>
      <c r="AD66" s="1230" t="str">
        <f t="shared" si="16"/>
        <v>►</v>
      </c>
      <c r="AE66" s="1231" t="str">
        <f t="shared" si="45"/>
        <v/>
      </c>
      <c r="AF66" s="1232">
        <f t="shared" si="18"/>
        <v>0</v>
      </c>
      <c r="AG66" s="1252">
        <f t="shared" si="25"/>
        <v>0</v>
      </c>
      <c r="AH66" s="1234">
        <f t="shared" si="26"/>
        <v>0</v>
      </c>
      <c r="AI66" s="1235">
        <f t="shared" si="27"/>
        <v>0</v>
      </c>
      <c r="AJ66" s="1236">
        <f t="shared" si="42"/>
        <v>0</v>
      </c>
      <c r="AK66" s="1237">
        <f t="shared" si="19"/>
        <v>0</v>
      </c>
      <c r="AL66" s="1238">
        <f t="shared" si="46"/>
        <v>0</v>
      </c>
      <c r="AM66" s="1268"/>
      <c r="AN66" s="1240" t="str">
        <f t="shared" si="35"/>
        <v/>
      </c>
      <c r="AO66" s="1241">
        <f t="shared" si="29"/>
        <v>0</v>
      </c>
      <c r="AP66" s="1242">
        <f t="shared" si="20"/>
        <v>0</v>
      </c>
      <c r="AQ66" s="1269" cm="1">
        <f t="array" ref="AQ66">IF(AF66&lt;&gt;1,0,IF(OR(AO66="",N(AO66)&lt;=0.000000001),"",IF(OR(AI66="",N(AI66)&lt;=0.000000001),0,IF(ISNUMBER(AO66),IFERROR(_xlfn.LET(_xlpm.r,_xlfn.XLOOKUP(U66,$BD$15:$BD$62,ROW($BD$15:$BD$62),_xlfn.XLOOKUP(U66,$BE$15:$BE$62,ROW($BE$15:$BE$62),_xlfn.XLOOKUP(U66,$BF$15:$BF$62,ROW($BF$15:$BF$62),""))),_xlpm.p,_xlpm.r-MIN(ROW($BD$15:$BD$62))+1,_xlpm.f,INDEX($BG$15:$BG$62,_xlpm.p),_xlpm.u,INDEX($BH$15:$BH$62,_xlpm.p),_xlpm.s,INDEX($BJ$15:$BJ$62,_xlpm.p),_xlpm.q,N(AO66)/_xlpm.f,IF(_xlpm.q&gt;=_xlpm.s,ROUND(_xlpm.q,1)&amp;" "&amp;U66&amp;" = "&amp;ROUND(_xlpm.q*_xlpm.f,1)&amp;" "&amp;_xlpm.u,ROUND(_xlpm.q,1)&amp;" "&amp;U66)),""),""))))</f>
        <v>0</v>
      </c>
      <c r="AR66" s="1259"/>
      <c r="AS66" s="1241">
        <f t="shared" si="43"/>
        <v>0</v>
      </c>
      <c r="AT66" s="1242" t="str">
        <f t="shared" si="30"/>
        <v/>
      </c>
      <c r="AU66" s="1245">
        <f t="shared" si="33"/>
        <v>0</v>
      </c>
      <c r="AV66" s="1246" t="str">
        <f t="shared" si="31"/>
        <v/>
      </c>
      <c r="AW66" s="1247"/>
      <c r="AX66" s="1248">
        <f t="shared" si="22"/>
        <v>0</v>
      </c>
      <c r="AY66" s="1249" t="str">
        <f t="shared" si="44"/>
        <v/>
      </c>
      <c r="AZ66" s="276" t="s">
        <v>22</v>
      </c>
      <c r="BA66" s="1221">
        <f t="shared" si="24"/>
        <v>0</v>
      </c>
      <c r="BB66" s="1222">
        <f t="shared" si="32"/>
        <v>0</v>
      </c>
      <c r="BC66" s="1314"/>
      <c r="BD66" s="280"/>
      <c r="BE66" s="280"/>
      <c r="BF66" s="280"/>
      <c r="BG66" s="280"/>
      <c r="BH66" s="280"/>
      <c r="BI66" s="280"/>
      <c r="BJ66" s="280"/>
      <c r="BK66" s="280"/>
      <c r="BL66"/>
      <c r="BM66"/>
      <c r="BN66"/>
      <c r="BO66"/>
      <c r="BP66"/>
      <c r="BQ66"/>
      <c r="BR66" s="1153" t="str">
        <f t="shared" si="11"/>
        <v>►</v>
      </c>
      <c r="BS66" s="1276"/>
      <c r="BT66" s="1025"/>
      <c r="BU66" s="1025"/>
      <c r="BV66" s="1026"/>
      <c r="BW66" s="1026"/>
      <c r="BX66" s="1150"/>
      <c r="BY66" s="1321">
        <f t="shared" ref="BY66:CE66" ca="1" si="47">CELL("largeur",BY66)</f>
        <v>19</v>
      </c>
      <c r="BZ66" s="1322">
        <f t="shared" ca="1" si="47"/>
        <v>18</v>
      </c>
      <c r="CA66" s="1322">
        <f t="shared" ca="1" si="47"/>
        <v>10</v>
      </c>
      <c r="CB66" s="1322">
        <f t="shared" ca="1" si="47"/>
        <v>16</v>
      </c>
      <c r="CC66" s="1322">
        <f t="shared" ca="1" si="47"/>
        <v>16</v>
      </c>
      <c r="CD66" s="1322">
        <f t="shared" ca="1" si="47"/>
        <v>11</v>
      </c>
      <c r="CE66" s="1323">
        <f t="shared" ca="1" si="47"/>
        <v>40</v>
      </c>
      <c r="CG66" s="1321">
        <f t="shared" ref="CG66:CM66" ca="1" si="48">CELL("largeur",CG66)</f>
        <v>19</v>
      </c>
      <c r="CH66" s="1322">
        <f t="shared" ca="1" si="48"/>
        <v>18</v>
      </c>
      <c r="CI66" s="1322">
        <f t="shared" ca="1" si="48"/>
        <v>10</v>
      </c>
      <c r="CJ66" s="1322">
        <f t="shared" ca="1" si="48"/>
        <v>16</v>
      </c>
      <c r="CK66" s="1322">
        <f t="shared" ca="1" si="48"/>
        <v>16</v>
      </c>
      <c r="CL66" s="1322">
        <f t="shared" ca="1" si="48"/>
        <v>11</v>
      </c>
      <c r="CM66" s="1323">
        <f t="shared" ca="1" si="48"/>
        <v>40</v>
      </c>
      <c r="CO66" s="1318">
        <v>19</v>
      </c>
      <c r="CP66" s="1319">
        <v>18</v>
      </c>
      <c r="CQ66" s="1319">
        <v>10</v>
      </c>
      <c r="CR66" s="1319">
        <v>16</v>
      </c>
      <c r="CS66" s="1319">
        <v>16</v>
      </c>
      <c r="CT66" s="1319">
        <v>11</v>
      </c>
      <c r="CU66" s="1320">
        <v>40</v>
      </c>
      <c r="CW66" s="3">
        <v>1</v>
      </c>
    </row>
    <row r="67" spans="1:101" s="877" customFormat="1" ht="21" customHeight="1" thickBot="1">
      <c r="A67" s="1129" t="s">
        <v>22</v>
      </c>
      <c r="B67" s="1145" t="str">
        <f t="shared" si="41"/>
        <v>A</v>
      </c>
      <c r="C67" s="1190" cm="1">
        <f t="array" ref="C67">SUMPRODUCT(LEN(D67:J67))</f>
        <v>0</v>
      </c>
      <c r="D67" s="207"/>
      <c r="E67" s="212"/>
      <c r="F67" s="212"/>
      <c r="G67" s="212"/>
      <c r="H67" s="212"/>
      <c r="I67" s="212"/>
      <c r="J67" s="213"/>
      <c r="K67" s="528" t="s">
        <v>22</v>
      </c>
      <c r="L67" s="120" t="s">
        <v>11</v>
      </c>
      <c r="M67" s="34" t="str">
        <f>M58</f>
        <v>N NAME OF YOUR RECIPE | paste it — FAMILY|  Author &gt; YOU</v>
      </c>
      <c r="N67" s="35">
        <f>N58</f>
        <v>0.6</v>
      </c>
      <c r="O67" s="34" t="str">
        <f>O58</f>
        <v>kg</v>
      </c>
      <c r="P67" s="36" t="str">
        <f>P58</f>
        <v>Master recipe ► Guinea fowl ballotine</v>
      </c>
      <c r="Q67" s="1086" t="s">
        <v>918</v>
      </c>
      <c r="R67" s="635"/>
      <c r="S67" s="635"/>
      <c r="T67" s="635"/>
      <c r="U67" s="635"/>
      <c r="V67" s="1087"/>
      <c r="W67" s="1088"/>
      <c r="X67" s="1089"/>
      <c r="Y67" s="1089"/>
      <c r="Z67" s="1090">
        <f>SUM(Z62:Z66)</f>
        <v>0.60000000000000009</v>
      </c>
      <c r="AA67" s="1091"/>
      <c r="AB67" s="1091" t="str">
        <f>"Total " &amp; AB59&amp;" &gt;"</f>
        <v>Total Col.17 &gt;</v>
      </c>
      <c r="AC67" s="1092">
        <f>SUM(AB62:AB66)</f>
        <v>30</v>
      </c>
      <c r="AD67" s="1230" t="str">
        <f t="shared" si="16"/>
        <v>►</v>
      </c>
      <c r="AE67" s="1231" t="str">
        <f t="shared" si="45"/>
        <v/>
      </c>
      <c r="AF67" s="1232">
        <f t="shared" si="18"/>
        <v>0</v>
      </c>
      <c r="AG67" s="1252">
        <f t="shared" si="25"/>
        <v>0</v>
      </c>
      <c r="AH67" s="1234">
        <f t="shared" si="26"/>
        <v>0</v>
      </c>
      <c r="AI67" s="1235">
        <f t="shared" si="27"/>
        <v>0</v>
      </c>
      <c r="AJ67" s="1236">
        <f t="shared" si="42"/>
        <v>0</v>
      </c>
      <c r="AK67" s="1253">
        <f t="shared" si="19"/>
        <v>0</v>
      </c>
      <c r="AL67" s="1254">
        <f t="shared" si="46"/>
        <v>0</v>
      </c>
      <c r="AM67" s="1268"/>
      <c r="AN67" s="1255" t="str">
        <f t="shared" si="35"/>
        <v/>
      </c>
      <c r="AO67" s="1256">
        <f t="shared" si="29"/>
        <v>0</v>
      </c>
      <c r="AP67" s="1257">
        <f t="shared" si="20"/>
        <v>0</v>
      </c>
      <c r="AQ67" s="1271" cm="1">
        <f t="array" ref="AQ67">IF(AF67&lt;&gt;1,0,IF(OR(AO67="",N(AO67)&lt;=0.000000001),"",IF(OR(AI67="",N(AI67)&lt;=0.000000001),0,IF(ISNUMBER(AO67),IFERROR(_xlfn.LET(_xlpm.r,_xlfn.XLOOKUP(U67,$BD$15:$BD$62,ROW($BD$15:$BD$62),_xlfn.XLOOKUP(U67,$BE$15:$BE$62,ROW($BE$15:$BE$62),_xlfn.XLOOKUP(U67,$BF$15:$BF$62,ROW($BF$15:$BF$62),""))),_xlpm.p,_xlpm.r-MIN(ROW($BD$15:$BD$62))+1,_xlpm.f,INDEX($BG$15:$BG$62,_xlpm.p),_xlpm.u,INDEX($BH$15:$BH$62,_xlpm.p),_xlpm.s,INDEX($BJ$15:$BJ$62,_xlpm.p),_xlpm.q,N(AO67)/_xlpm.f,IF(_xlpm.q&gt;=_xlpm.s,ROUND(_xlpm.q,1)&amp;" "&amp;U67&amp;" = "&amp;ROUND(_xlpm.q*_xlpm.f,1)&amp;" "&amp;_xlpm.u,ROUND(_xlpm.q,1)&amp;" "&amp;U67)),""),""))))</f>
        <v>0</v>
      </c>
      <c r="AR67" s="1259"/>
      <c r="AS67" s="1256">
        <f t="shared" si="43"/>
        <v>0</v>
      </c>
      <c r="AT67" s="1257" t="str">
        <f t="shared" si="30"/>
        <v/>
      </c>
      <c r="AU67" s="1260">
        <f t="shared" si="33"/>
        <v>0</v>
      </c>
      <c r="AV67" s="1261" t="str">
        <f t="shared" si="31"/>
        <v/>
      </c>
      <c r="AW67" s="1247"/>
      <c r="AX67" s="1262">
        <f t="shared" si="22"/>
        <v>0</v>
      </c>
      <c r="AY67" s="1249" t="str">
        <f t="shared" si="44"/>
        <v/>
      </c>
      <c r="AZ67" s="276" t="s">
        <v>22</v>
      </c>
      <c r="BA67" s="1221">
        <f t="shared" si="24"/>
        <v>0</v>
      </c>
      <c r="BB67" s="1222">
        <f t="shared" si="32"/>
        <v>0</v>
      </c>
      <c r="BC67"/>
      <c r="BD67" s="1910" t="s">
        <v>2045</v>
      </c>
      <c r="BE67" s="1910"/>
      <c r="BF67" s="1910"/>
      <c r="BG67" s="1910"/>
      <c r="BH67" s="1910"/>
      <c r="BI67" s="1910"/>
      <c r="BJ67" s="1910"/>
      <c r="BK67" s="1910"/>
      <c r="BL67"/>
      <c r="BM67"/>
      <c r="BN67"/>
      <c r="BO67"/>
      <c r="BP67"/>
      <c r="BQ67"/>
      <c r="BR67" s="1153" t="str">
        <f t="shared" si="11"/>
        <v>►</v>
      </c>
      <c r="BS67" s="1917" t="s">
        <v>2046</v>
      </c>
      <c r="BT67" s="1917"/>
      <c r="BU67" s="1917"/>
      <c r="BV67" s="1917"/>
      <c r="BW67" s="1917"/>
      <c r="BX67" s="1150"/>
      <c r="CO67" s="1321">
        <f t="shared" ref="CO67:CU67" ca="1" si="49">CELL("largeur",CO67)</f>
        <v>19</v>
      </c>
      <c r="CP67" s="1322">
        <f t="shared" ca="1" si="49"/>
        <v>18</v>
      </c>
      <c r="CQ67" s="1322">
        <f t="shared" ca="1" si="49"/>
        <v>10</v>
      </c>
      <c r="CR67" s="1322">
        <f t="shared" ca="1" si="49"/>
        <v>16</v>
      </c>
      <c r="CS67" s="1322">
        <f t="shared" ca="1" si="49"/>
        <v>16</v>
      </c>
      <c r="CT67" s="1322">
        <f t="shared" ca="1" si="49"/>
        <v>11</v>
      </c>
      <c r="CU67" s="1323">
        <f t="shared" ca="1" si="49"/>
        <v>40</v>
      </c>
      <c r="CW67" s="3">
        <v>1</v>
      </c>
    </row>
    <row r="68" spans="1:101" s="877" customFormat="1" ht="21" customHeight="1">
      <c r="A68" s="1129" t="s">
        <v>22</v>
      </c>
      <c r="B68" s="1145" t="str">
        <f t="shared" si="41"/>
        <v>►</v>
      </c>
      <c r="C68" s="1190" cm="1">
        <f t="array" ref="C68">SUMPRODUCT(LEN(D68:J68))</f>
        <v>0</v>
      </c>
      <c r="D68" s="207"/>
      <c r="E68" s="212"/>
      <c r="F68" s="212"/>
      <c r="G68" s="212"/>
      <c r="H68" s="212"/>
      <c r="I68" s="212"/>
      <c r="J68" s="213"/>
      <c r="K68" s="528" t="s">
        <v>22</v>
      </c>
      <c r="L68" s="120" t="s">
        <v>16</v>
      </c>
      <c r="M68" s="34" t="str">
        <f>M58</f>
        <v>N NAME OF YOUR RECIPE | paste it — FAMILY|  Author &gt; YOU</v>
      </c>
      <c r="N68" s="35">
        <f>N58</f>
        <v>0.6</v>
      </c>
      <c r="O68" s="34" t="str">
        <f>O58</f>
        <v>kg</v>
      </c>
      <c r="P68" s="36" t="str">
        <f>P58</f>
        <v>Master recipe ► Guinea fowl ballotine</v>
      </c>
      <c r="Q68" s="557" t="s">
        <v>147</v>
      </c>
      <c r="R68" s="121" t="s">
        <v>102</v>
      </c>
      <c r="S68" s="166" t="s">
        <v>1406</v>
      </c>
      <c r="T68" s="135" t="s">
        <v>1399</v>
      </c>
      <c r="U68" s="135" t="s">
        <v>1400</v>
      </c>
      <c r="V68" s="135" t="s">
        <v>1401</v>
      </c>
      <c r="W68" s="1034" t="s">
        <v>0</v>
      </c>
      <c r="X68" s="109" t="s">
        <v>99</v>
      </c>
      <c r="Y68" s="109" t="s">
        <v>151</v>
      </c>
      <c r="Z68" s="1034" t="s">
        <v>152</v>
      </c>
      <c r="AA68" s="126" t="s">
        <v>1402</v>
      </c>
      <c r="AB68" s="126" t="s">
        <v>1403</v>
      </c>
      <c r="AC68" s="126" t="s">
        <v>1404</v>
      </c>
      <c r="AD68" s="1230" t="str">
        <f t="shared" si="16"/>
        <v>►</v>
      </c>
      <c r="AE68" s="1231" t="str">
        <f t="shared" si="45"/>
        <v/>
      </c>
      <c r="AF68" s="1232">
        <f t="shared" si="18"/>
        <v>0</v>
      </c>
      <c r="AG68" s="1252">
        <f t="shared" si="25"/>
        <v>0</v>
      </c>
      <c r="AH68" s="1234">
        <f t="shared" si="26"/>
        <v>0</v>
      </c>
      <c r="AI68" s="1235">
        <f t="shared" si="27"/>
        <v>0</v>
      </c>
      <c r="AJ68" s="1236">
        <f t="shared" si="42"/>
        <v>0</v>
      </c>
      <c r="AK68" s="1237">
        <f t="shared" si="19"/>
        <v>0</v>
      </c>
      <c r="AL68" s="1238">
        <f t="shared" si="46"/>
        <v>0</v>
      </c>
      <c r="AM68" s="1268"/>
      <c r="AN68" s="1240" t="str">
        <f t="shared" si="35"/>
        <v/>
      </c>
      <c r="AO68" s="1241">
        <f t="shared" si="29"/>
        <v>0</v>
      </c>
      <c r="AP68" s="1242">
        <f t="shared" si="20"/>
        <v>0</v>
      </c>
      <c r="AQ68" s="1269" cm="1">
        <f t="array" ref="AQ68">IF(AF68&lt;&gt;1,0,IF(OR(AO68="",N(AO68)&lt;=0.000000001),"",IF(OR(AI68="",N(AI68)&lt;=0.000000001),0,IF(ISNUMBER(AO68),IFERROR(_xlfn.LET(_xlpm.r,_xlfn.XLOOKUP(U68,$BD$15:$BD$62,ROW($BD$15:$BD$62),_xlfn.XLOOKUP(U68,$BE$15:$BE$62,ROW($BE$15:$BE$62),_xlfn.XLOOKUP(U68,$BF$15:$BF$62,ROW($BF$15:$BF$62),""))),_xlpm.p,_xlpm.r-MIN(ROW($BD$15:$BD$62))+1,_xlpm.f,INDEX($BG$15:$BG$62,_xlpm.p),_xlpm.u,INDEX($BH$15:$BH$62,_xlpm.p),_xlpm.s,INDEX($BJ$15:$BJ$62,_xlpm.p),_xlpm.q,N(AO68)/_xlpm.f,IF(_xlpm.q&gt;=_xlpm.s,ROUND(_xlpm.q,1)&amp;" "&amp;U68&amp;" = "&amp;ROUND(_xlpm.q*_xlpm.f,1)&amp;" "&amp;_xlpm.u,ROUND(_xlpm.q,1)&amp;" "&amp;U68)),""),""))))</f>
        <v>0</v>
      </c>
      <c r="AR68" s="1259"/>
      <c r="AS68" s="1241">
        <f t="shared" si="43"/>
        <v>0</v>
      </c>
      <c r="AT68" s="1242" t="str">
        <f t="shared" si="30"/>
        <v/>
      </c>
      <c r="AU68" s="1245">
        <f t="shared" si="33"/>
        <v>0</v>
      </c>
      <c r="AV68" s="1246" t="str">
        <f t="shared" si="31"/>
        <v/>
      </c>
      <c r="AW68" s="1247"/>
      <c r="AX68" s="1248">
        <f t="shared" si="22"/>
        <v>0</v>
      </c>
      <c r="AY68" s="1249" t="str">
        <f t="shared" si="44"/>
        <v/>
      </c>
      <c r="AZ68" s="276" t="s">
        <v>22</v>
      </c>
      <c r="BA68" s="1221">
        <f t="shared" si="24"/>
        <v>0</v>
      </c>
      <c r="BB68" s="1222">
        <f t="shared" si="32"/>
        <v>0</v>
      </c>
      <c r="BC68"/>
      <c r="BD68" s="1910"/>
      <c r="BE68" s="1910"/>
      <c r="BF68" s="1910"/>
      <c r="BG68" s="1910"/>
      <c r="BH68" s="1910"/>
      <c r="BI68" s="1910"/>
      <c r="BJ68" s="1910"/>
      <c r="BK68" s="1910"/>
      <c r="BL68"/>
      <c r="BM68"/>
      <c r="BN68"/>
      <c r="BO68"/>
      <c r="BP68"/>
      <c r="BQ68"/>
      <c r="BR68" s="1153" t="str">
        <f t="shared" si="11"/>
        <v>►</v>
      </c>
      <c r="BS68" s="1917"/>
      <c r="BT68" s="1917"/>
      <c r="BU68" s="1917"/>
      <c r="BV68" s="1917"/>
      <c r="BW68" s="1917"/>
      <c r="BX68" s="1150"/>
      <c r="CW68" s="3">
        <v>1</v>
      </c>
    </row>
    <row r="69" spans="1:101" s="877" customFormat="1" ht="21" customHeight="1">
      <c r="A69" s="1129" t="s">
        <v>22</v>
      </c>
      <c r="B69" s="1145" t="str">
        <f t="shared" ref="B69:B132" si="50">L69</f>
        <v>►</v>
      </c>
      <c r="C69" s="1190" cm="1">
        <f t="array" ref="C69">SUMPRODUCT(LEN(D69:J69))</f>
        <v>0</v>
      </c>
      <c r="D69" s="207"/>
      <c r="E69" s="212"/>
      <c r="F69" s="212"/>
      <c r="G69" s="212"/>
      <c r="H69" s="212"/>
      <c r="I69" s="212"/>
      <c r="J69" s="213"/>
      <c r="K69" s="528" t="s">
        <v>22</v>
      </c>
      <c r="L69" s="120" t="s">
        <v>16</v>
      </c>
      <c r="M69" s="34" t="str">
        <f>M58</f>
        <v>N NAME OF YOUR RECIPE | paste it — FAMILY|  Author &gt; YOU</v>
      </c>
      <c r="N69" s="35">
        <f>N58</f>
        <v>0.6</v>
      </c>
      <c r="O69" s="34" t="str">
        <f>O58</f>
        <v>kg</v>
      </c>
      <c r="P69" s="36" t="str">
        <f>P58</f>
        <v>Master recipe ► Guinea fowl ballotine</v>
      </c>
      <c r="Q69" s="1093">
        <v>1</v>
      </c>
      <c r="R69" s="1094">
        <v>1E-3</v>
      </c>
      <c r="S69" s="1095">
        <v>0</v>
      </c>
      <c r="T69" s="1094">
        <v>0.25</v>
      </c>
      <c r="U69" s="1094">
        <v>0.33332999999999996</v>
      </c>
      <c r="V69" s="1094">
        <v>0.5</v>
      </c>
      <c r="W69" s="1096">
        <v>1</v>
      </c>
      <c r="X69" s="1096">
        <v>0.1</v>
      </c>
      <c r="Y69" s="1096">
        <v>0.01</v>
      </c>
      <c r="Z69" s="1096">
        <v>1E-3</v>
      </c>
      <c r="AA69" s="1096">
        <v>0.5</v>
      </c>
      <c r="AB69" s="1096">
        <v>0.33300000000000002</v>
      </c>
      <c r="AC69" s="1097">
        <v>0.2</v>
      </c>
      <c r="AD69" s="1230" t="str">
        <f t="shared" si="16"/>
        <v>►</v>
      </c>
      <c r="AE69" s="1231" t="str">
        <f t="shared" si="45"/>
        <v/>
      </c>
      <c r="AF69" s="1232">
        <f t="shared" si="18"/>
        <v>0</v>
      </c>
      <c r="AG69" s="1252">
        <f t="shared" si="25"/>
        <v>0</v>
      </c>
      <c r="AH69" s="1234">
        <f t="shared" si="26"/>
        <v>0</v>
      </c>
      <c r="AI69" s="1235">
        <f t="shared" si="27"/>
        <v>0</v>
      </c>
      <c r="AJ69" s="1236">
        <f t="shared" si="42"/>
        <v>0</v>
      </c>
      <c r="AK69" s="1253">
        <f t="shared" si="19"/>
        <v>0</v>
      </c>
      <c r="AL69" s="1254">
        <f t="shared" si="46"/>
        <v>0</v>
      </c>
      <c r="AM69" s="1268"/>
      <c r="AN69" s="1255" t="str">
        <f t="shared" si="35"/>
        <v/>
      </c>
      <c r="AO69" s="1256">
        <f t="shared" si="29"/>
        <v>0</v>
      </c>
      <c r="AP69" s="1257">
        <f t="shared" si="20"/>
        <v>0</v>
      </c>
      <c r="AQ69" s="1271" cm="1">
        <f t="array" ref="AQ69">IF(AF69&lt;&gt;1,0,IF(OR(AO69="",N(AO69)&lt;=0.000000001),"",IF(OR(AI69="",N(AI69)&lt;=0.000000001),0,IF(ISNUMBER(AO69),IFERROR(_xlfn.LET(_xlpm.r,_xlfn.XLOOKUP(U69,$BD$15:$BD$62,ROW($BD$15:$BD$62),_xlfn.XLOOKUP(U69,$BE$15:$BE$62,ROW($BE$15:$BE$62),_xlfn.XLOOKUP(U69,$BF$15:$BF$62,ROW($BF$15:$BF$62),""))),_xlpm.p,_xlpm.r-MIN(ROW($BD$15:$BD$62))+1,_xlpm.f,INDEX($BG$15:$BG$62,_xlpm.p),_xlpm.u,INDEX($BH$15:$BH$62,_xlpm.p),_xlpm.s,INDEX($BJ$15:$BJ$62,_xlpm.p),_xlpm.q,N(AO69)/_xlpm.f,IF(_xlpm.q&gt;=_xlpm.s,ROUND(_xlpm.q,1)&amp;" "&amp;U69&amp;" = "&amp;ROUND(_xlpm.q*_xlpm.f,1)&amp;" "&amp;_xlpm.u,ROUND(_xlpm.q,1)&amp;" "&amp;U69)),""),""))))</f>
        <v>0</v>
      </c>
      <c r="AR69" s="1259"/>
      <c r="AS69" s="1256">
        <f t="shared" si="43"/>
        <v>0</v>
      </c>
      <c r="AT69" s="1257" t="str">
        <f t="shared" si="30"/>
        <v/>
      </c>
      <c r="AU69" s="1260">
        <f t="shared" si="33"/>
        <v>0</v>
      </c>
      <c r="AV69" s="1261" t="str">
        <f t="shared" si="31"/>
        <v/>
      </c>
      <c r="AW69" s="1247"/>
      <c r="AX69" s="1262">
        <f t="shared" si="22"/>
        <v>0</v>
      </c>
      <c r="AY69" s="1249" t="str">
        <f t="shared" si="44"/>
        <v/>
      </c>
      <c r="AZ69" s="276" t="s">
        <v>22</v>
      </c>
      <c r="BA69" s="1221">
        <f t="shared" si="24"/>
        <v>0</v>
      </c>
      <c r="BB69" s="1222">
        <f t="shared" si="32"/>
        <v>0</v>
      </c>
      <c r="BD69" s="1910" t="s">
        <v>2047</v>
      </c>
      <c r="BE69" s="1910"/>
      <c r="BF69" s="1910"/>
      <c r="BG69" s="1910"/>
      <c r="BH69" s="1910"/>
      <c r="BI69" s="1910"/>
      <c r="BJ69" s="1910"/>
      <c r="BK69" s="1910"/>
      <c r="BL69"/>
      <c r="BM69"/>
      <c r="BN69"/>
      <c r="BO69"/>
      <c r="BP69"/>
      <c r="BQ69"/>
      <c r="BR69" s="1153" t="str">
        <f t="shared" ref="BR69:BR132" si="51">AD69</f>
        <v>►</v>
      </c>
      <c r="BS69" s="1276"/>
      <c r="BT69" s="1025"/>
      <c r="BU69" s="1025"/>
      <c r="BV69" s="1026"/>
      <c r="BW69" s="1026"/>
      <c r="BX69" s="1150"/>
      <c r="CW69" s="3">
        <v>1</v>
      </c>
    </row>
    <row r="70" spans="1:101" s="877" customFormat="1" ht="21" customHeight="1">
      <c r="A70" s="1129" t="s">
        <v>22</v>
      </c>
      <c r="B70" s="1145" t="str">
        <f t="shared" si="50"/>
        <v>►</v>
      </c>
      <c r="C70" s="1190" cm="1">
        <f t="array" ref="C70">SUMPRODUCT(LEN(D70:J70))</f>
        <v>0</v>
      </c>
      <c r="D70" s="207"/>
      <c r="E70" s="212"/>
      <c r="F70" s="212"/>
      <c r="G70" s="212"/>
      <c r="H70" s="212"/>
      <c r="I70" s="212"/>
      <c r="J70" s="213"/>
      <c r="K70" s="528" t="s">
        <v>22</v>
      </c>
      <c r="L70" s="120" t="s">
        <v>16</v>
      </c>
      <c r="M70" s="34" t="str">
        <f>M58</f>
        <v>N NAME OF YOUR RECIPE | paste it — FAMILY|  Author &gt; YOU</v>
      </c>
      <c r="N70" s="35">
        <f>N58</f>
        <v>0.6</v>
      </c>
      <c r="O70" s="34" t="str">
        <f>O58</f>
        <v>kg</v>
      </c>
      <c r="P70" s="36" t="str">
        <f>P58</f>
        <v>Master recipe ► Guinea fowl ballotine</v>
      </c>
      <c r="Q70" s="138" t="s">
        <v>162</v>
      </c>
      <c r="R70" s="138" t="s">
        <v>1405</v>
      </c>
      <c r="S70" s="166" t="s">
        <v>1406</v>
      </c>
      <c r="T70" s="138" t="s">
        <v>1407</v>
      </c>
      <c r="U70" s="138" t="s">
        <v>1408</v>
      </c>
      <c r="V70" s="138" t="s">
        <v>1428</v>
      </c>
      <c r="W70" s="178" t="s">
        <v>1409</v>
      </c>
      <c r="X70" s="178" t="s">
        <v>1410</v>
      </c>
      <c r="Y70" s="178" t="s">
        <v>1411</v>
      </c>
      <c r="Z70" s="126" t="s">
        <v>1412</v>
      </c>
      <c r="AA70" s="126" t="s">
        <v>1413</v>
      </c>
      <c r="AB70" s="126" t="s">
        <v>1414</v>
      </c>
      <c r="AC70" s="1111" t="s">
        <v>1415</v>
      </c>
      <c r="AD70" s="1230" t="str">
        <f t="shared" si="16"/>
        <v>►</v>
      </c>
      <c r="AE70" s="1231" t="str">
        <f t="shared" si="45"/>
        <v/>
      </c>
      <c r="AF70" s="1232">
        <f t="shared" si="18"/>
        <v>0</v>
      </c>
      <c r="AG70" s="1252">
        <f t="shared" si="25"/>
        <v>0</v>
      </c>
      <c r="AH70" s="1234">
        <f t="shared" si="26"/>
        <v>0</v>
      </c>
      <c r="AI70" s="1235">
        <f t="shared" si="27"/>
        <v>0</v>
      </c>
      <c r="AJ70" s="1236">
        <f t="shared" si="42"/>
        <v>0</v>
      </c>
      <c r="AK70" s="1237">
        <f t="shared" si="19"/>
        <v>0</v>
      </c>
      <c r="AL70" s="1238">
        <f t="shared" si="46"/>
        <v>0</v>
      </c>
      <c r="AM70" s="1268"/>
      <c r="AN70" s="1240" t="str">
        <f t="shared" si="35"/>
        <v/>
      </c>
      <c r="AO70" s="1241">
        <f t="shared" si="29"/>
        <v>0</v>
      </c>
      <c r="AP70" s="1242">
        <f t="shared" si="20"/>
        <v>0</v>
      </c>
      <c r="AQ70" s="1269" cm="1">
        <f t="array" ref="AQ70">IF(AF70&lt;&gt;1,0,IF(OR(AO70="",N(AO70)&lt;=0.000000001),"",IF(OR(AI70="",N(AI70)&lt;=0.000000001),0,IF(ISNUMBER(AO70),IFERROR(_xlfn.LET(_xlpm.r,_xlfn.XLOOKUP(U70,$BD$15:$BD$62,ROW($BD$15:$BD$62),_xlfn.XLOOKUP(U70,$BE$15:$BE$62,ROW($BE$15:$BE$62),_xlfn.XLOOKUP(U70,$BF$15:$BF$62,ROW($BF$15:$BF$62),""))),_xlpm.p,_xlpm.r-MIN(ROW($BD$15:$BD$62))+1,_xlpm.f,INDEX($BG$15:$BG$62,_xlpm.p),_xlpm.u,INDEX($BH$15:$BH$62,_xlpm.p),_xlpm.s,INDEX($BJ$15:$BJ$62,_xlpm.p),_xlpm.q,N(AO70)/_xlpm.f,IF(_xlpm.q&gt;=_xlpm.s,ROUND(_xlpm.q,1)&amp;" "&amp;U70&amp;" = "&amp;ROUND(_xlpm.q*_xlpm.f,1)&amp;" "&amp;_xlpm.u,ROUND(_xlpm.q,1)&amp;" "&amp;U70)),""),""))))</f>
        <v>0</v>
      </c>
      <c r="AR70" s="1259"/>
      <c r="AS70" s="1241">
        <f t="shared" si="43"/>
        <v>0</v>
      </c>
      <c r="AT70" s="1242" t="str">
        <f t="shared" si="30"/>
        <v/>
      </c>
      <c r="AU70" s="1245">
        <f t="shared" si="33"/>
        <v>0</v>
      </c>
      <c r="AV70" s="1246" t="str">
        <f t="shared" si="31"/>
        <v/>
      </c>
      <c r="AW70" s="1247"/>
      <c r="AX70" s="1248">
        <f t="shared" si="22"/>
        <v>0</v>
      </c>
      <c r="AY70" s="1249" t="str">
        <f t="shared" si="44"/>
        <v/>
      </c>
      <c r="AZ70" s="276" t="s">
        <v>22</v>
      </c>
      <c r="BA70" s="1221">
        <f t="shared" si="24"/>
        <v>0</v>
      </c>
      <c r="BB70" s="1222">
        <f t="shared" si="32"/>
        <v>0</v>
      </c>
      <c r="BD70" s="1910"/>
      <c r="BE70" s="1910"/>
      <c r="BF70" s="1910"/>
      <c r="BG70" s="1910"/>
      <c r="BH70" s="1910"/>
      <c r="BI70" s="1910"/>
      <c r="BJ70" s="1910"/>
      <c r="BK70" s="1910"/>
      <c r="BL70"/>
      <c r="BM70"/>
      <c r="BN70"/>
      <c r="BO70"/>
      <c r="BP70"/>
      <c r="BQ70"/>
      <c r="BR70" s="1153" t="str">
        <f t="shared" si="51"/>
        <v>►</v>
      </c>
      <c r="BS70" s="1276"/>
      <c r="BT70" s="1025"/>
      <c r="BU70" s="1025"/>
      <c r="BV70" s="1026"/>
      <c r="BW70" s="1026"/>
      <c r="BX70" s="1150"/>
      <c r="CW70" s="3">
        <v>1</v>
      </c>
    </row>
    <row r="71" spans="1:101" s="877" customFormat="1" ht="21" customHeight="1">
      <c r="A71" s="1129" t="s">
        <v>22</v>
      </c>
      <c r="B71" s="1145" t="str">
        <f t="shared" si="50"/>
        <v>►</v>
      </c>
      <c r="C71" s="1190" cm="1">
        <f t="array" ref="C71">SUMPRODUCT(LEN(D71:J71))</f>
        <v>0</v>
      </c>
      <c r="D71" s="207"/>
      <c r="E71" s="212"/>
      <c r="F71" s="212"/>
      <c r="G71" s="212"/>
      <c r="H71" s="212"/>
      <c r="I71" s="212"/>
      <c r="J71" s="213"/>
      <c r="K71" s="528" t="s">
        <v>22</v>
      </c>
      <c r="L71" s="120" t="s">
        <v>16</v>
      </c>
      <c r="M71" s="34" t="str">
        <f>M58</f>
        <v>N NAME OF YOUR RECIPE | paste it — FAMILY|  Author &gt; YOU</v>
      </c>
      <c r="N71" s="35">
        <f>N58</f>
        <v>0.6</v>
      </c>
      <c r="O71" s="34" t="str">
        <f>O58</f>
        <v>kg</v>
      </c>
      <c r="P71" s="36" t="str">
        <f>P58</f>
        <v>Master recipe ► Guinea fowl ballotine</v>
      </c>
      <c r="Q71" s="1098">
        <v>2.835E-2</v>
      </c>
      <c r="R71" s="1099">
        <v>0.13</v>
      </c>
      <c r="S71" s="1100">
        <v>0</v>
      </c>
      <c r="T71" s="1099">
        <v>0.2</v>
      </c>
      <c r="U71" s="1099">
        <v>0.23</v>
      </c>
      <c r="V71" s="1099">
        <v>0.22500000000000001</v>
      </c>
      <c r="W71" s="1096">
        <v>0.35</v>
      </c>
      <c r="X71" s="1096">
        <v>5.0000000000000001E-3</v>
      </c>
      <c r="Y71" s="1096">
        <v>5.0000000000000001E-3</v>
      </c>
      <c r="Z71" s="1096">
        <v>1.4999999999999999E-2</v>
      </c>
      <c r="AA71" s="1096">
        <v>0.1</v>
      </c>
      <c r="AB71" s="1096">
        <v>0.22500000000000001</v>
      </c>
      <c r="AC71" s="1097">
        <v>1E-3</v>
      </c>
      <c r="AD71" s="1230" t="str">
        <f t="shared" si="16"/>
        <v>►</v>
      </c>
      <c r="AE71" s="1231" t="str">
        <f t="shared" si="45"/>
        <v/>
      </c>
      <c r="AF71" s="1232">
        <f t="shared" si="18"/>
        <v>0</v>
      </c>
      <c r="AG71" s="1252">
        <f t="shared" si="25"/>
        <v>0</v>
      </c>
      <c r="AH71" s="1234">
        <f t="shared" si="26"/>
        <v>0</v>
      </c>
      <c r="AI71" s="1235">
        <f t="shared" si="27"/>
        <v>0</v>
      </c>
      <c r="AJ71" s="1236">
        <f>_xlfn.LET(_xlpm.EPS,0.000000001,_xlpm.q,N(Q71),_xlpm.x,N(Z71),_xlpm.z,N(AB71),IF(AI71=0,0,IF(SUM(ABS(_xlpm.q),ABS(_xlpm.x),ABS(_xlpm.z))&gt;_xlpm.EPS,O71,"")))</f>
        <v>0</v>
      </c>
      <c r="AK71" s="1253">
        <f t="shared" si="19"/>
        <v>0</v>
      </c>
      <c r="AL71" s="1254">
        <f t="shared" si="46"/>
        <v>0</v>
      </c>
      <c r="AM71" s="1268"/>
      <c r="AN71" s="1255" t="str">
        <f t="shared" si="35"/>
        <v/>
      </c>
      <c r="AO71" s="1256">
        <f t="shared" si="29"/>
        <v>0</v>
      </c>
      <c r="AP71" s="1257">
        <f t="shared" si="20"/>
        <v>0</v>
      </c>
      <c r="AQ71" s="1271" cm="1">
        <f t="array" ref="AQ71">IF(AF71&lt;&gt;1,0,IF(OR(AO71="",N(AO71)&lt;=0.000000001),"",IF(OR(AI71="",N(AI71)&lt;=0.000000001),0,IF(ISNUMBER(AO71),IFERROR(_xlfn.LET(_xlpm.r,_xlfn.XLOOKUP(U71,$BD$15:$BD$62,ROW($BD$15:$BD$62),_xlfn.XLOOKUP(U71,$BE$15:$BE$62,ROW($BE$15:$BE$62),_xlfn.XLOOKUP(U71,$BF$15:$BF$62,ROW($BF$15:$BF$62),""))),_xlpm.p,_xlpm.r-MIN(ROW($BD$15:$BD$62))+1,_xlpm.f,INDEX($BG$15:$BG$62,_xlpm.p),_xlpm.u,INDEX($BH$15:$BH$62,_xlpm.p),_xlpm.s,INDEX($BJ$15:$BJ$62,_xlpm.p),_xlpm.q,N(AO71)/_xlpm.f,IF(_xlpm.q&gt;=_xlpm.s,ROUND(_xlpm.q,1)&amp;" "&amp;U71&amp;" = "&amp;ROUND(_xlpm.q*_xlpm.f,1)&amp;" "&amp;_xlpm.u,ROUND(_xlpm.q,1)&amp;" "&amp;U71)),""),""))))</f>
        <v>0</v>
      </c>
      <c r="AR71" s="1259"/>
      <c r="AS71" s="1256">
        <f t="shared" si="43"/>
        <v>0</v>
      </c>
      <c r="AT71" s="1257" t="str">
        <f t="shared" si="30"/>
        <v/>
      </c>
      <c r="AU71" s="1260">
        <f t="shared" si="33"/>
        <v>0</v>
      </c>
      <c r="AV71" s="1261" t="str">
        <f t="shared" si="31"/>
        <v/>
      </c>
      <c r="AW71" s="1247">
        <v>1</v>
      </c>
      <c r="AX71" s="1262">
        <f t="shared" si="22"/>
        <v>0</v>
      </c>
      <c r="AY71" s="1249" t="str">
        <f t="shared" si="44"/>
        <v/>
      </c>
      <c r="AZ71" s="276" t="s">
        <v>22</v>
      </c>
      <c r="BA71" s="1221">
        <f t="shared" si="24"/>
        <v>0</v>
      </c>
      <c r="BB71" s="1222">
        <f t="shared" si="32"/>
        <v>0</v>
      </c>
      <c r="BD71" s="280" t="s">
        <v>2048</v>
      </c>
      <c r="BE71" s="280"/>
      <c r="BF71" s="280"/>
      <c r="BG71" s="280"/>
      <c r="BH71" s="280"/>
      <c r="BI71" s="280"/>
      <c r="BJ71" s="280"/>
      <c r="BK71" s="280"/>
      <c r="BL71"/>
      <c r="BM71"/>
      <c r="BN71"/>
      <c r="BO71"/>
      <c r="BP71"/>
      <c r="BQ71"/>
      <c r="BR71" s="1153" t="str">
        <f t="shared" si="51"/>
        <v>►</v>
      </c>
      <c r="BS71" s="1037" t="s">
        <v>893</v>
      </c>
      <c r="BT71" s="1025"/>
      <c r="BU71" s="1029"/>
      <c r="BV71" s="1029"/>
      <c r="BW71" s="1029"/>
      <c r="BX71" s="1150"/>
      <c r="CW71" s="3">
        <v>1</v>
      </c>
    </row>
    <row r="72" spans="1:101" s="877" customFormat="1" ht="21" customHeight="1">
      <c r="A72" s="1129" t="s">
        <v>22</v>
      </c>
      <c r="B72" s="1145" t="str">
        <f t="shared" si="50"/>
        <v>A</v>
      </c>
      <c r="C72" s="1190" cm="1">
        <f t="array" ref="C72">SUMPRODUCT(LEN(D72:J72))</f>
        <v>0</v>
      </c>
      <c r="D72" s="207"/>
      <c r="E72" s="212"/>
      <c r="F72" s="212"/>
      <c r="G72" s="212"/>
      <c r="H72" s="212"/>
      <c r="I72" s="212"/>
      <c r="J72" s="213"/>
      <c r="K72" s="528" t="s">
        <v>22</v>
      </c>
      <c r="L72" s="184" t="s">
        <v>11</v>
      </c>
      <c r="M72" s="185" t="str">
        <f>M58</f>
        <v>N NAME OF YOUR RECIPE | paste it — FAMILY|  Author &gt; YOU</v>
      </c>
      <c r="N72" s="185">
        <f>N58</f>
        <v>0.6</v>
      </c>
      <c r="O72" s="186" t="str">
        <f>O58</f>
        <v>kg</v>
      </c>
      <c r="P72" s="187" t="str">
        <f>P58</f>
        <v>Master recipe ► Guinea fowl ballotine</v>
      </c>
      <c r="Q72" s="188" t="str">
        <f t="shared" ref="Q72:V72" si="52">Q59</f>
        <v>Col.6</v>
      </c>
      <c r="R72" s="188" t="str">
        <f t="shared" si="52"/>
        <v>Col.7</v>
      </c>
      <c r="S72" s="188" t="str">
        <f t="shared" si="52"/>
        <v>Col.8</v>
      </c>
      <c r="T72" s="188" t="str">
        <f t="shared" si="52"/>
        <v>Col.9</v>
      </c>
      <c r="U72" s="188" t="str">
        <f t="shared" si="52"/>
        <v>Col.10</v>
      </c>
      <c r="V72" s="188" t="str">
        <f t="shared" si="52"/>
        <v>Col.11</v>
      </c>
      <c r="W72" s="189" t="s">
        <v>1416</v>
      </c>
      <c r="X72" s="190"/>
      <c r="Y72" s="190"/>
      <c r="Z72" s="191"/>
      <c r="AA72" s="191"/>
      <c r="AB72" s="1081" t="s">
        <v>919</v>
      </c>
      <c r="AC72" s="193" t="s">
        <v>173</v>
      </c>
      <c r="AD72" s="1230" t="str">
        <f t="shared" si="16"/>
        <v>►</v>
      </c>
      <c r="AE72" s="1231" t="str">
        <f t="shared" si="45"/>
        <v/>
      </c>
      <c r="AF72" s="1232">
        <f t="shared" si="18"/>
        <v>0</v>
      </c>
      <c r="AG72" s="1252">
        <f t="shared" si="25"/>
        <v>0</v>
      </c>
      <c r="AH72" s="1234">
        <f t="shared" si="26"/>
        <v>0</v>
      </c>
      <c r="AI72" s="1235">
        <f t="shared" si="27"/>
        <v>0</v>
      </c>
      <c r="AJ72" s="1236">
        <f t="shared" ref="AJ72:AJ135" si="53">_xlfn.LET(_xlpm.EPS,0.000000001,_xlpm.hasQ,AND(ISNUMBER(Q72),ABS(Q72)&gt;_xlpm.EPS),_xlpm.hasX,AND(ISNUMBER(Z72),ABS(Z72)&gt;_xlpm.EPS),_xlpm.hasZ,AND(ISNUMBER(AB72),ABS(AB72)&gt;_xlpm.EPS),IF(AI72=0,0,IF(OR(_xlpm.hasQ,_xlpm.hasX,_xlpm.hasZ),O72,"")))</f>
        <v>0</v>
      </c>
      <c r="AK72" s="1237">
        <f t="shared" si="19"/>
        <v>0</v>
      </c>
      <c r="AL72" s="1238">
        <f t="shared" si="46"/>
        <v>0</v>
      </c>
      <c r="AM72" s="1268"/>
      <c r="AN72" s="1240" t="str">
        <f t="shared" si="35"/>
        <v/>
      </c>
      <c r="AO72" s="1241">
        <f t="shared" si="29"/>
        <v>0</v>
      </c>
      <c r="AP72" s="1242">
        <f t="shared" si="20"/>
        <v>0</v>
      </c>
      <c r="AQ72" s="1269" cm="1">
        <f t="array" ref="AQ72">IF(AF72&lt;&gt;1,0,IF(OR(AO72="",N(AO72)&lt;=0.000000001),"",IF(OR(AI72="",N(AI72)&lt;=0.000000001),0,IF(ISNUMBER(AO72),IFERROR(_xlfn.LET(_xlpm.r,_xlfn.XLOOKUP(U72,$BD$15:$BD$62,ROW($BD$15:$BD$62),_xlfn.XLOOKUP(U72,$BE$15:$BE$62,ROW($BE$15:$BE$62),_xlfn.XLOOKUP(U72,$BF$15:$BF$62,ROW($BF$15:$BF$62),""))),_xlpm.p,_xlpm.r-MIN(ROW($BD$15:$BD$62))+1,_xlpm.f,INDEX($BG$15:$BG$62,_xlpm.p),_xlpm.u,INDEX($BH$15:$BH$62,_xlpm.p),_xlpm.s,INDEX($BJ$15:$BJ$62,_xlpm.p),_xlpm.q,N(AO72)/_xlpm.f,IF(_xlpm.q&gt;=_xlpm.s,ROUND(_xlpm.q,1)&amp;" "&amp;U72&amp;" = "&amp;ROUND(_xlpm.q*_xlpm.f,1)&amp;" "&amp;_xlpm.u,ROUND(_xlpm.q,1)&amp;" "&amp;U72)),""),""))))</f>
        <v>0</v>
      </c>
      <c r="AR72" s="1259"/>
      <c r="AS72" s="1241">
        <f t="shared" si="43"/>
        <v>0</v>
      </c>
      <c r="AT72" s="1242" t="str">
        <f t="shared" si="30"/>
        <v/>
      </c>
      <c r="AU72" s="1245">
        <f t="shared" si="33"/>
        <v>0</v>
      </c>
      <c r="AV72" s="1246" t="str">
        <f t="shared" si="31"/>
        <v/>
      </c>
      <c r="AW72" s="1247">
        <v>1</v>
      </c>
      <c r="AX72" s="1248">
        <f t="shared" si="22"/>
        <v>0</v>
      </c>
      <c r="AY72" s="1249" t="str">
        <f t="shared" si="44"/>
        <v/>
      </c>
      <c r="AZ72" s="276" t="s">
        <v>22</v>
      </c>
      <c r="BA72" s="1221">
        <f t="shared" si="24"/>
        <v>0</v>
      </c>
      <c r="BB72" s="1222">
        <f t="shared" si="32"/>
        <v>0</v>
      </c>
      <c r="BD72" s="280" t="s">
        <v>2049</v>
      </c>
      <c r="BE72" s="280"/>
      <c r="BF72" s="280"/>
      <c r="BG72" s="280"/>
      <c r="BH72" s="280"/>
      <c r="BI72" s="280"/>
      <c r="BJ72" s="280"/>
      <c r="BK72" s="280"/>
      <c r="BL72"/>
      <c r="BM72"/>
      <c r="BN72"/>
      <c r="BO72"/>
      <c r="BP72"/>
      <c r="BQ72"/>
      <c r="BR72" s="1153" t="str">
        <f t="shared" si="51"/>
        <v>►</v>
      </c>
      <c r="BS72" s="1037"/>
      <c r="BT72" s="1025"/>
      <c r="BU72" s="1029"/>
      <c r="BV72" s="1029"/>
      <c r="BW72" s="1029"/>
      <c r="BX72" s="1150"/>
      <c r="CW72" s="3">
        <v>1</v>
      </c>
    </row>
    <row r="73" spans="1:101" s="877" customFormat="1" ht="21" customHeight="1" thickBot="1">
      <c r="A73" s="1129" t="s">
        <v>22</v>
      </c>
      <c r="B73" s="1145" t="str">
        <f t="shared" si="50"/>
        <v>A</v>
      </c>
      <c r="C73" s="1190" cm="1">
        <f t="array" ref="C73">SUMPRODUCT(LEN(D73:J73))</f>
        <v>0</v>
      </c>
      <c r="D73" s="207"/>
      <c r="E73" s="212"/>
      <c r="F73" s="212"/>
      <c r="G73" s="212"/>
      <c r="H73" s="212"/>
      <c r="I73" s="212"/>
      <c r="J73" s="213"/>
      <c r="K73" s="528" t="s">
        <v>22</v>
      </c>
      <c r="L73" s="194" t="s">
        <v>11</v>
      </c>
      <c r="M73" s="195" t="str">
        <f>M58</f>
        <v>N NAME OF YOUR RECIPE | paste it — FAMILY|  Author &gt; YOU</v>
      </c>
      <c r="N73" s="195">
        <f>N58</f>
        <v>0.6</v>
      </c>
      <c r="O73" s="196" t="str">
        <f>O58</f>
        <v>kg</v>
      </c>
      <c r="P73" s="197" t="str">
        <f>P58</f>
        <v>Master recipe ► Guinea fowl ballotine</v>
      </c>
      <c r="Q73" s="281" t="s">
        <v>769</v>
      </c>
      <c r="R73" s="199" t="s">
        <v>920</v>
      </c>
      <c r="S73" s="200"/>
      <c r="T73" s="200"/>
      <c r="U73" s="200"/>
      <c r="V73" s="200"/>
      <c r="W73" s="200"/>
      <c r="X73" s="200"/>
      <c r="Y73" s="201"/>
      <c r="Z73" s="202"/>
      <c r="AA73" s="203"/>
      <c r="AB73" s="204" t="s">
        <v>921</v>
      </c>
      <c r="AC73" s="205" t="s">
        <v>173</v>
      </c>
      <c r="AD73" s="1230" t="str">
        <f t="shared" si="16"/>
        <v>►</v>
      </c>
      <c r="AE73" s="1231" t="str">
        <f t="shared" si="45"/>
        <v/>
      </c>
      <c r="AF73" s="1232">
        <f t="shared" si="18"/>
        <v>0</v>
      </c>
      <c r="AG73" s="1252">
        <f t="shared" si="25"/>
        <v>0</v>
      </c>
      <c r="AH73" s="1234">
        <f t="shared" si="26"/>
        <v>0</v>
      </c>
      <c r="AI73" s="1235">
        <f t="shared" si="27"/>
        <v>0</v>
      </c>
      <c r="AJ73" s="1236">
        <f t="shared" si="53"/>
        <v>0</v>
      </c>
      <c r="AK73" s="1253">
        <f t="shared" si="19"/>
        <v>0</v>
      </c>
      <c r="AL73" s="1254">
        <f t="shared" si="46"/>
        <v>0</v>
      </c>
      <c r="AM73" s="1268"/>
      <c r="AN73" s="1255" t="str">
        <f t="shared" si="35"/>
        <v/>
      </c>
      <c r="AO73" s="1256">
        <f t="shared" si="29"/>
        <v>0</v>
      </c>
      <c r="AP73" s="1257">
        <f t="shared" si="20"/>
        <v>0</v>
      </c>
      <c r="AQ73" s="1271" cm="1">
        <f t="array" ref="AQ73">IF(AF73&lt;&gt;1,0,IF(OR(AO73="",N(AO73)&lt;=0.000000001),"",IF(OR(AI73="",N(AI73)&lt;=0.000000001),0,IF(ISNUMBER(AO73),IFERROR(_xlfn.LET(_xlpm.r,_xlfn.XLOOKUP(U73,$BD$15:$BD$62,ROW($BD$15:$BD$62),_xlfn.XLOOKUP(U73,$BE$15:$BE$62,ROW($BE$15:$BE$62),_xlfn.XLOOKUP(U73,$BF$15:$BF$62,ROW($BF$15:$BF$62),""))),_xlpm.p,_xlpm.r-MIN(ROW($BD$15:$BD$62))+1,_xlpm.f,INDEX($BG$15:$BG$62,_xlpm.p),_xlpm.u,INDEX($BH$15:$BH$62,_xlpm.p),_xlpm.s,INDEX($BJ$15:$BJ$62,_xlpm.p),_xlpm.q,N(AO73)/_xlpm.f,IF(_xlpm.q&gt;=_xlpm.s,ROUND(_xlpm.q,1)&amp;" "&amp;U73&amp;" = "&amp;ROUND(_xlpm.q*_xlpm.f,1)&amp;" "&amp;_xlpm.u,ROUND(_xlpm.q,1)&amp;" "&amp;U73)),""),""))))</f>
        <v>0</v>
      </c>
      <c r="AR73" s="1259"/>
      <c r="AS73" s="1256">
        <f t="shared" si="43"/>
        <v>0</v>
      </c>
      <c r="AT73" s="1257" t="str">
        <f t="shared" si="30"/>
        <v/>
      </c>
      <c r="AU73" s="1260">
        <f t="shared" si="33"/>
        <v>0</v>
      </c>
      <c r="AV73" s="1261" t="str">
        <f t="shared" si="31"/>
        <v/>
      </c>
      <c r="AW73" s="1247">
        <v>1</v>
      </c>
      <c r="AX73" s="1262">
        <f t="shared" si="22"/>
        <v>0</v>
      </c>
      <c r="AY73" s="1249" t="str">
        <f t="shared" si="44"/>
        <v/>
      </c>
      <c r="AZ73" s="276" t="s">
        <v>22</v>
      </c>
      <c r="BA73" s="1221">
        <f t="shared" si="24"/>
        <v>0</v>
      </c>
      <c r="BB73" s="1222">
        <f t="shared" si="32"/>
        <v>0</v>
      </c>
      <c r="BL73"/>
      <c r="BM73"/>
      <c r="BN73"/>
      <c r="BO73"/>
      <c r="BP73"/>
      <c r="BQ73"/>
      <c r="BR73" s="1153" t="str">
        <f t="shared" si="51"/>
        <v>►</v>
      </c>
      <c r="BS73" s="1324" t="s">
        <v>894</v>
      </c>
      <c r="BT73" s="1029"/>
      <c r="BU73" s="1029"/>
      <c r="BV73" s="1029"/>
      <c r="BW73" s="1029"/>
      <c r="BX73" s="1150"/>
      <c r="CW73" s="3">
        <v>1</v>
      </c>
    </row>
    <row r="74" spans="1:101" s="877" customFormat="1" ht="21" customHeight="1">
      <c r="A74" s="1129" t="s">
        <v>22</v>
      </c>
      <c r="B74" s="1145" t="str">
        <f t="shared" si="50"/>
        <v>►</v>
      </c>
      <c r="C74" s="1190" cm="1">
        <f t="array" ref="C74">SUMPRODUCT(LEN(D74:J74))</f>
        <v>0</v>
      </c>
      <c r="D74" s="207"/>
      <c r="E74" s="212"/>
      <c r="F74" s="212"/>
      <c r="G74" s="212"/>
      <c r="H74" s="212"/>
      <c r="I74" s="212"/>
      <c r="J74" s="213"/>
      <c r="K74" s="528" t="s">
        <v>22</v>
      </c>
      <c r="L74" s="120" t="str">
        <f t="shared" ref="L74:L84" si="54">IF(OR(Q74&lt;&gt;"",R74&lt;&gt; "",S74&lt;&gt;"",T74&lt;&gt;""),"A", "►")</f>
        <v>►</v>
      </c>
      <c r="M74" s="195" t="str">
        <f>M58</f>
        <v>N NAME OF YOUR RECIPE | paste it — FAMILY|  Author &gt; YOU</v>
      </c>
      <c r="N74" s="195">
        <f>N58</f>
        <v>0.6</v>
      </c>
      <c r="O74" s="196" t="str">
        <f>O58</f>
        <v>kg</v>
      </c>
      <c r="P74" s="197" t="str">
        <f>P58</f>
        <v>Master recipe ► Guinea fowl ballotine</v>
      </c>
      <c r="Q74" s="207"/>
      <c r="R74" s="208"/>
      <c r="S74" s="208"/>
      <c r="T74" s="208"/>
      <c r="U74" s="208"/>
      <c r="V74" s="208"/>
      <c r="W74" s="208"/>
      <c r="X74" s="208"/>
      <c r="Y74" s="209"/>
      <c r="Z74" s="9"/>
      <c r="AA74" s="9"/>
      <c r="AB74" s="210" t="s">
        <v>693</v>
      </c>
      <c r="AC74" s="211">
        <v>3.472222222222222E-3</v>
      </c>
      <c r="AD74" s="1230" t="str">
        <f t="shared" si="16"/>
        <v>►</v>
      </c>
      <c r="AE74" s="1231" t="str">
        <f t="shared" si="45"/>
        <v/>
      </c>
      <c r="AF74" s="1232">
        <f t="shared" si="18"/>
        <v>0</v>
      </c>
      <c r="AG74" s="1252">
        <f t="shared" si="25"/>
        <v>0</v>
      </c>
      <c r="AH74" s="1234">
        <f t="shared" si="26"/>
        <v>0</v>
      </c>
      <c r="AI74" s="1235">
        <f t="shared" si="27"/>
        <v>0</v>
      </c>
      <c r="AJ74" s="1236">
        <f t="shared" si="53"/>
        <v>0</v>
      </c>
      <c r="AK74" s="1237">
        <f t="shared" si="19"/>
        <v>0</v>
      </c>
      <c r="AL74" s="1238">
        <f t="shared" si="46"/>
        <v>0</v>
      </c>
      <c r="AM74" s="1268"/>
      <c r="AN74" s="1240" t="str">
        <f t="shared" si="35"/>
        <v/>
      </c>
      <c r="AO74" s="1241">
        <f t="shared" si="29"/>
        <v>0</v>
      </c>
      <c r="AP74" s="1242">
        <f t="shared" si="20"/>
        <v>0</v>
      </c>
      <c r="AQ74" s="1269" cm="1">
        <f t="array" ref="AQ74">IF(AF74&lt;&gt;1,0,IF(OR(AO74="",N(AO74)&lt;=0.000000001),"",IF(OR(AI74="",N(AI74)&lt;=0.000000001),0,IF(ISNUMBER(AO74),IFERROR(_xlfn.LET(_xlpm.r,_xlfn.XLOOKUP(U74,$BD$15:$BD$62,ROW($BD$15:$BD$62),_xlfn.XLOOKUP(U74,$BE$15:$BE$62,ROW($BE$15:$BE$62),_xlfn.XLOOKUP(U74,$BF$15:$BF$62,ROW($BF$15:$BF$62),""))),_xlpm.p,_xlpm.r-MIN(ROW($BD$15:$BD$62))+1,_xlpm.f,INDEX($BG$15:$BG$62,_xlpm.p),_xlpm.u,INDEX($BH$15:$BH$62,_xlpm.p),_xlpm.s,INDEX($BJ$15:$BJ$62,_xlpm.p),_xlpm.q,N(AO74)/_xlpm.f,IF(_xlpm.q&gt;=_xlpm.s,ROUND(_xlpm.q,1)&amp;" "&amp;U74&amp;" = "&amp;ROUND(_xlpm.q*_xlpm.f,1)&amp;" "&amp;_xlpm.u,ROUND(_xlpm.q,1)&amp;" "&amp;U74)),""),""))))</f>
        <v>0</v>
      </c>
      <c r="AR74" s="1259"/>
      <c r="AS74" s="1241">
        <f t="shared" si="43"/>
        <v>0</v>
      </c>
      <c r="AT74" s="1242" t="str">
        <f t="shared" si="30"/>
        <v/>
      </c>
      <c r="AU74" s="1245">
        <f t="shared" si="33"/>
        <v>0</v>
      </c>
      <c r="AV74" s="1246" t="str">
        <f t="shared" si="31"/>
        <v/>
      </c>
      <c r="AW74" s="1247"/>
      <c r="AX74" s="1248">
        <f t="shared" si="22"/>
        <v>0</v>
      </c>
      <c r="AY74" s="1249" t="str">
        <f t="shared" si="44"/>
        <v/>
      </c>
      <c r="AZ74" s="276" t="s">
        <v>22</v>
      </c>
      <c r="BA74" s="1221">
        <f t="shared" si="24"/>
        <v>0</v>
      </c>
      <c r="BB74" s="1222">
        <f t="shared" si="32"/>
        <v>0</v>
      </c>
      <c r="BD74" s="1904" t="s">
        <v>2050</v>
      </c>
      <c r="BE74" s="1905"/>
      <c r="BF74" s="1905"/>
      <c r="BG74" s="1905"/>
      <c r="BH74" s="1905"/>
      <c r="BI74" s="1905"/>
      <c r="BJ74" s="1905"/>
      <c r="BK74" s="1905"/>
      <c r="BL74" s="1905"/>
      <c r="BM74" s="1905"/>
      <c r="BN74" s="1905"/>
      <c r="BO74" s="1905"/>
      <c r="BP74" s="1906"/>
      <c r="BQ74"/>
      <c r="BR74" s="1153" t="str">
        <f t="shared" si="51"/>
        <v>►</v>
      </c>
      <c r="BS74" s="1325">
        <v>1</v>
      </c>
      <c r="BT74" s="1029"/>
      <c r="BU74" s="1029"/>
      <c r="BV74" s="1029"/>
      <c r="BW74" s="1029"/>
      <c r="BX74" s="1150"/>
      <c r="CW74" s="3">
        <v>1</v>
      </c>
    </row>
    <row r="75" spans="1:101" s="877" customFormat="1" ht="21" customHeight="1">
      <c r="A75" s="1129" t="s">
        <v>22</v>
      </c>
      <c r="B75" s="1145" t="str">
        <f t="shared" si="50"/>
        <v>►</v>
      </c>
      <c r="C75" s="1190" cm="1">
        <f t="array" ref="C75">SUMPRODUCT(LEN(D75:J75))</f>
        <v>0</v>
      </c>
      <c r="D75" s="207"/>
      <c r="E75" s="212"/>
      <c r="F75" s="212"/>
      <c r="G75" s="212"/>
      <c r="H75" s="212"/>
      <c r="I75" s="212"/>
      <c r="J75" s="213"/>
      <c r="K75" s="528" t="s">
        <v>22</v>
      </c>
      <c r="L75" s="120" t="str">
        <f t="shared" si="54"/>
        <v>►</v>
      </c>
      <c r="M75" s="195" t="str">
        <f>M58</f>
        <v>N NAME OF YOUR RECIPE | paste it — FAMILY|  Author &gt; YOU</v>
      </c>
      <c r="N75" s="195">
        <f>N58</f>
        <v>0.6</v>
      </c>
      <c r="O75" s="196" t="str">
        <f>O58</f>
        <v>kg</v>
      </c>
      <c r="P75" s="197" t="str">
        <f>P58</f>
        <v>Master recipe ► Guinea fowl ballotine</v>
      </c>
      <c r="Q75" s="207"/>
      <c r="R75" s="212"/>
      <c r="S75" s="212"/>
      <c r="T75" s="212"/>
      <c r="U75" s="212"/>
      <c r="V75" s="212"/>
      <c r="W75" s="212"/>
      <c r="X75" s="212"/>
      <c r="Y75" s="213"/>
      <c r="Z75" s="9"/>
      <c r="AA75" s="9"/>
      <c r="AB75" s="210" t="s">
        <v>699</v>
      </c>
      <c r="AC75" s="214">
        <v>1.0416666666666666E-2</v>
      </c>
      <c r="AD75" s="1230" t="str">
        <f t="shared" si="16"/>
        <v>►</v>
      </c>
      <c r="AE75" s="1231" t="str">
        <f t="shared" si="45"/>
        <v/>
      </c>
      <c r="AF75" s="1232">
        <f t="shared" si="18"/>
        <v>0</v>
      </c>
      <c r="AG75" s="1252">
        <f t="shared" si="25"/>
        <v>0</v>
      </c>
      <c r="AH75" s="1234">
        <f t="shared" si="26"/>
        <v>0</v>
      </c>
      <c r="AI75" s="1235">
        <f t="shared" si="27"/>
        <v>0</v>
      </c>
      <c r="AJ75" s="1236">
        <f t="shared" si="53"/>
        <v>0</v>
      </c>
      <c r="AK75" s="1253">
        <f t="shared" si="19"/>
        <v>0</v>
      </c>
      <c r="AL75" s="1254">
        <f t="shared" si="46"/>
        <v>0</v>
      </c>
      <c r="AM75" s="1268"/>
      <c r="AN75" s="1255" t="str">
        <f t="shared" si="35"/>
        <v/>
      </c>
      <c r="AO75" s="1256">
        <f t="shared" si="29"/>
        <v>0</v>
      </c>
      <c r="AP75" s="1257">
        <f t="shared" si="20"/>
        <v>0</v>
      </c>
      <c r="AQ75" s="1271" cm="1">
        <f t="array" ref="AQ75">IF(AF75&lt;&gt;1,0,IF(OR(AO75="",N(AO75)&lt;=0.000000001),"",IF(OR(AI75="",N(AI75)&lt;=0.000000001),0,IF(ISNUMBER(AO75),IFERROR(_xlfn.LET(_xlpm.r,_xlfn.XLOOKUP(U75,$BD$15:$BD$62,ROW($BD$15:$BD$62),_xlfn.XLOOKUP(U75,$BE$15:$BE$62,ROW($BE$15:$BE$62),_xlfn.XLOOKUP(U75,$BF$15:$BF$62,ROW($BF$15:$BF$62),""))),_xlpm.p,_xlpm.r-MIN(ROW($BD$15:$BD$62))+1,_xlpm.f,INDEX($BG$15:$BG$62,_xlpm.p),_xlpm.u,INDEX($BH$15:$BH$62,_xlpm.p),_xlpm.s,INDEX($BJ$15:$BJ$62,_xlpm.p),_xlpm.q,N(AO75)/_xlpm.f,IF(_xlpm.q&gt;=_xlpm.s,ROUND(_xlpm.q,1)&amp;" "&amp;U75&amp;" = "&amp;ROUND(_xlpm.q*_xlpm.f,1)&amp;" "&amp;_xlpm.u,ROUND(_xlpm.q,1)&amp;" "&amp;U75)),""),""))))</f>
        <v>0</v>
      </c>
      <c r="AR75" s="1259"/>
      <c r="AS75" s="1256">
        <f t="shared" si="43"/>
        <v>0</v>
      </c>
      <c r="AT75" s="1257" t="str">
        <f t="shared" si="30"/>
        <v/>
      </c>
      <c r="AU75" s="1260">
        <f t="shared" si="33"/>
        <v>0</v>
      </c>
      <c r="AV75" s="1261" t="str">
        <f t="shared" si="31"/>
        <v/>
      </c>
      <c r="AW75" s="1247"/>
      <c r="AX75" s="1262">
        <f t="shared" si="22"/>
        <v>0</v>
      </c>
      <c r="AY75" s="1249" t="str">
        <f t="shared" si="44"/>
        <v/>
      </c>
      <c r="AZ75" s="276" t="s">
        <v>22</v>
      </c>
      <c r="BA75" s="1221">
        <f t="shared" si="24"/>
        <v>0</v>
      </c>
      <c r="BB75" s="1222">
        <f t="shared" si="32"/>
        <v>0</v>
      </c>
      <c r="BD75" s="1907"/>
      <c r="BE75" s="1908"/>
      <c r="BF75" s="1908"/>
      <c r="BG75" s="1908"/>
      <c r="BH75" s="1908"/>
      <c r="BI75" s="1908"/>
      <c r="BJ75" s="1908"/>
      <c r="BK75" s="1908"/>
      <c r="BL75" s="1908"/>
      <c r="BM75" s="1908"/>
      <c r="BN75" s="1908"/>
      <c r="BO75" s="1908"/>
      <c r="BP75" s="1909"/>
      <c r="BQ75"/>
      <c r="BR75" s="1153" t="str">
        <f t="shared" si="51"/>
        <v>►</v>
      </c>
      <c r="BS75" s="1037" t="s">
        <v>895</v>
      </c>
      <c r="BT75" s="1029"/>
      <c r="BU75" s="1029"/>
      <c r="BV75" s="1029"/>
      <c r="BW75" s="1029"/>
      <c r="BX75" s="1150"/>
      <c r="CW75" s="3">
        <v>1</v>
      </c>
    </row>
    <row r="76" spans="1:101" s="877" customFormat="1" ht="21" customHeight="1">
      <c r="A76" s="1129" t="s">
        <v>22</v>
      </c>
      <c r="B76" s="1145" t="str">
        <f t="shared" si="50"/>
        <v>►</v>
      </c>
      <c r="C76" s="1190" cm="1">
        <f t="array" ref="C76">SUMPRODUCT(LEN(D76:J76))</f>
        <v>0</v>
      </c>
      <c r="D76" s="207"/>
      <c r="E76" s="212"/>
      <c r="F76" s="212"/>
      <c r="G76" s="212"/>
      <c r="H76" s="212"/>
      <c r="I76" s="212"/>
      <c r="J76" s="213"/>
      <c r="K76" s="528" t="s">
        <v>22</v>
      </c>
      <c r="L76" s="120" t="str">
        <f t="shared" si="54"/>
        <v>►</v>
      </c>
      <c r="M76" s="195" t="str">
        <f>M58</f>
        <v>N NAME OF YOUR RECIPE | paste it — FAMILY|  Author &gt; YOU</v>
      </c>
      <c r="N76" s="195">
        <f>N58</f>
        <v>0.6</v>
      </c>
      <c r="O76" s="196" t="str">
        <f>O58</f>
        <v>kg</v>
      </c>
      <c r="P76" s="197" t="str">
        <f>P58</f>
        <v>Master recipe ► Guinea fowl ballotine</v>
      </c>
      <c r="Q76" s="207"/>
      <c r="R76" s="212"/>
      <c r="S76" s="212"/>
      <c r="T76" s="212"/>
      <c r="U76" s="212"/>
      <c r="V76" s="212"/>
      <c r="W76" s="212"/>
      <c r="X76" s="212"/>
      <c r="Y76" s="213"/>
      <c r="Z76" s="9"/>
      <c r="AA76" s="9"/>
      <c r="AB76" s="210" t="s">
        <v>701</v>
      </c>
      <c r="AC76" s="215">
        <v>2.0833333333333332E-2</v>
      </c>
      <c r="AD76" s="1230" t="str">
        <f t="shared" si="16"/>
        <v>►</v>
      </c>
      <c r="AE76" s="1231" t="str">
        <f t="shared" si="45"/>
        <v/>
      </c>
      <c r="AF76" s="1232">
        <f t="shared" si="18"/>
        <v>0</v>
      </c>
      <c r="AG76" s="1252">
        <f t="shared" si="25"/>
        <v>0</v>
      </c>
      <c r="AH76" s="1234">
        <f t="shared" si="26"/>
        <v>0</v>
      </c>
      <c r="AI76" s="1235">
        <f t="shared" si="27"/>
        <v>0</v>
      </c>
      <c r="AJ76" s="1236">
        <f t="shared" si="53"/>
        <v>0</v>
      </c>
      <c r="AK76" s="1237">
        <f t="shared" si="19"/>
        <v>0</v>
      </c>
      <c r="AL76" s="1238">
        <f t="shared" si="46"/>
        <v>0</v>
      </c>
      <c r="AM76" s="1268"/>
      <c r="AN76" s="1240" t="str">
        <f t="shared" si="35"/>
        <v/>
      </c>
      <c r="AO76" s="1241">
        <f t="shared" si="29"/>
        <v>0</v>
      </c>
      <c r="AP76" s="1242">
        <f t="shared" si="20"/>
        <v>0</v>
      </c>
      <c r="AQ76" s="1269" cm="1">
        <f t="array" ref="AQ76">IF(AF76&lt;&gt;1,0,IF(OR(AO76="",N(AO76)&lt;=0.000000001),"",IF(OR(AI76="",N(AI76)&lt;=0.000000001),0,IF(ISNUMBER(AO76),IFERROR(_xlfn.LET(_xlpm.r,_xlfn.XLOOKUP(U76,$BD$15:$BD$62,ROW($BD$15:$BD$62),_xlfn.XLOOKUP(U76,$BE$15:$BE$62,ROW($BE$15:$BE$62),_xlfn.XLOOKUP(U76,$BF$15:$BF$62,ROW($BF$15:$BF$62),""))),_xlpm.p,_xlpm.r-MIN(ROW($BD$15:$BD$62))+1,_xlpm.f,INDEX($BG$15:$BG$62,_xlpm.p),_xlpm.u,INDEX($BH$15:$BH$62,_xlpm.p),_xlpm.s,INDEX($BJ$15:$BJ$62,_xlpm.p),_xlpm.q,N(AO76)/_xlpm.f,IF(_xlpm.q&gt;=_xlpm.s,ROUND(_xlpm.q,1)&amp;" "&amp;U76&amp;" = "&amp;ROUND(_xlpm.q*_xlpm.f,1)&amp;" "&amp;_xlpm.u,ROUND(_xlpm.q,1)&amp;" "&amp;U76)),""),""))))</f>
        <v>0</v>
      </c>
      <c r="AR76" s="1259"/>
      <c r="AS76" s="1241">
        <f t="shared" si="43"/>
        <v>0</v>
      </c>
      <c r="AT76" s="1242" t="str">
        <f t="shared" si="30"/>
        <v/>
      </c>
      <c r="AU76" s="1245">
        <f t="shared" si="33"/>
        <v>0</v>
      </c>
      <c r="AV76" s="1246" t="str">
        <f t="shared" si="31"/>
        <v/>
      </c>
      <c r="AW76" s="1247"/>
      <c r="AX76" s="1248">
        <f t="shared" si="22"/>
        <v>0</v>
      </c>
      <c r="AY76" s="1249" t="str">
        <f t="shared" si="44"/>
        <v/>
      </c>
      <c r="AZ76" s="276" t="s">
        <v>22</v>
      </c>
      <c r="BA76" s="1221">
        <f t="shared" si="24"/>
        <v>0</v>
      </c>
      <c r="BB76" s="1222">
        <f t="shared" si="32"/>
        <v>0</v>
      </c>
      <c r="BD76" s="877" t="s">
        <v>2721</v>
      </c>
      <c r="BQ76"/>
      <c r="BR76" s="1153" t="str">
        <f t="shared" si="51"/>
        <v>►</v>
      </c>
      <c r="BS76" s="1038" t="s">
        <v>896</v>
      </c>
      <c r="BT76" s="1029"/>
      <c r="BU76" s="1029"/>
      <c r="BV76" s="1029"/>
      <c r="BW76" s="1029"/>
      <c r="BX76" s="1150"/>
      <c r="CW76" s="3">
        <v>1</v>
      </c>
    </row>
    <row r="77" spans="1:101" s="877" customFormat="1" ht="21" customHeight="1">
      <c r="A77" s="1129" t="s">
        <v>22</v>
      </c>
      <c r="B77" s="1145" t="str">
        <f t="shared" si="50"/>
        <v>►</v>
      </c>
      <c r="C77" s="1190" cm="1">
        <f t="array" ref="C77">SUMPRODUCT(LEN(D77:J77))</f>
        <v>0</v>
      </c>
      <c r="D77" s="207"/>
      <c r="E77" s="212"/>
      <c r="F77" s="212"/>
      <c r="G77" s="212"/>
      <c r="H77" s="212"/>
      <c r="I77" s="212"/>
      <c r="J77" s="213"/>
      <c r="K77" s="528" t="s">
        <v>22</v>
      </c>
      <c r="L77" s="120" t="str">
        <f t="shared" si="54"/>
        <v>►</v>
      </c>
      <c r="M77" s="195" t="str">
        <f>M58</f>
        <v>N NAME OF YOUR RECIPE | paste it — FAMILY|  Author &gt; YOU</v>
      </c>
      <c r="N77" s="195">
        <f>N58</f>
        <v>0.6</v>
      </c>
      <c r="O77" s="196" t="str">
        <f>O58</f>
        <v>kg</v>
      </c>
      <c r="P77" s="197" t="str">
        <f>P58</f>
        <v>Master recipe ► Guinea fowl ballotine</v>
      </c>
      <c r="Q77" s="207"/>
      <c r="R77" s="212"/>
      <c r="S77" s="212"/>
      <c r="T77" s="212"/>
      <c r="U77" s="212"/>
      <c r="V77" s="212"/>
      <c r="W77" s="212"/>
      <c r="X77" s="212"/>
      <c r="Y77" s="213"/>
      <c r="Z77" s="9"/>
      <c r="AA77" s="9"/>
      <c r="AB77" s="216" t="s">
        <v>191</v>
      </c>
      <c r="AC77" s="217">
        <f>AC74+AC75+AC76</f>
        <v>3.4722222222222224E-2</v>
      </c>
      <c r="AD77" s="1230" t="str">
        <f t="shared" si="16"/>
        <v>►</v>
      </c>
      <c r="AE77" s="1231" t="str">
        <f t="shared" si="45"/>
        <v/>
      </c>
      <c r="AF77" s="1232">
        <f t="shared" si="18"/>
        <v>0</v>
      </c>
      <c r="AG77" s="1252">
        <f t="shared" si="25"/>
        <v>0</v>
      </c>
      <c r="AH77" s="1234">
        <f t="shared" si="26"/>
        <v>0</v>
      </c>
      <c r="AI77" s="1235">
        <f t="shared" si="27"/>
        <v>0</v>
      </c>
      <c r="AJ77" s="1236">
        <f t="shared" si="53"/>
        <v>0</v>
      </c>
      <c r="AK77" s="1253">
        <f t="shared" si="19"/>
        <v>0</v>
      </c>
      <c r="AL77" s="1254">
        <f t="shared" si="46"/>
        <v>0</v>
      </c>
      <c r="AM77" s="1268"/>
      <c r="AN77" s="1255" t="str">
        <f t="shared" si="35"/>
        <v/>
      </c>
      <c r="AO77" s="1256">
        <f t="shared" si="29"/>
        <v>0</v>
      </c>
      <c r="AP77" s="1257">
        <f t="shared" si="20"/>
        <v>0</v>
      </c>
      <c r="AQ77" s="1271" cm="1">
        <f t="array" ref="AQ77">IF(AF77&lt;&gt;1,0,IF(OR(AO77="",N(AO77)&lt;=0.000000001),"",IF(OR(AI77="",N(AI77)&lt;=0.000000001),0,IF(ISNUMBER(AO77),IFERROR(_xlfn.LET(_xlpm.r,_xlfn.XLOOKUP(U77,$BD$15:$BD$62,ROW($BD$15:$BD$62),_xlfn.XLOOKUP(U77,$BE$15:$BE$62,ROW($BE$15:$BE$62),_xlfn.XLOOKUP(U77,$BF$15:$BF$62,ROW($BF$15:$BF$62),""))),_xlpm.p,_xlpm.r-MIN(ROW($BD$15:$BD$62))+1,_xlpm.f,INDEX($BG$15:$BG$62,_xlpm.p),_xlpm.u,INDEX($BH$15:$BH$62,_xlpm.p),_xlpm.s,INDEX($BJ$15:$BJ$62,_xlpm.p),_xlpm.q,N(AO77)/_xlpm.f,IF(_xlpm.q&gt;=_xlpm.s,ROUND(_xlpm.q,1)&amp;" "&amp;U77&amp;" = "&amp;ROUND(_xlpm.q*_xlpm.f,1)&amp;" "&amp;_xlpm.u,ROUND(_xlpm.q,1)&amp;" "&amp;U77)),""),""))))</f>
        <v>0</v>
      </c>
      <c r="AR77" s="1259"/>
      <c r="AS77" s="1256">
        <f t="shared" si="43"/>
        <v>0</v>
      </c>
      <c r="AT77" s="1257" t="str">
        <f t="shared" si="30"/>
        <v/>
      </c>
      <c r="AU77" s="1260">
        <f t="shared" si="33"/>
        <v>0</v>
      </c>
      <c r="AV77" s="1261" t="str">
        <f t="shared" si="31"/>
        <v/>
      </c>
      <c r="AW77" s="1247"/>
      <c r="AX77" s="1262">
        <f t="shared" si="22"/>
        <v>0</v>
      </c>
      <c r="AY77" s="1249" t="str">
        <f t="shared" si="44"/>
        <v/>
      </c>
      <c r="AZ77" s="276" t="s">
        <v>22</v>
      </c>
      <c r="BA77" s="1221">
        <f t="shared" si="24"/>
        <v>0</v>
      </c>
      <c r="BB77" s="1222">
        <f t="shared" si="32"/>
        <v>0</v>
      </c>
      <c r="BD77" s="165" t="s">
        <v>147</v>
      </c>
      <c r="BE77" s="121" t="s">
        <v>102</v>
      </c>
      <c r="BF77" s="166" t="s">
        <v>148</v>
      </c>
      <c r="BG77" s="167" t="s">
        <v>149</v>
      </c>
      <c r="BH77" s="135" t="s">
        <v>150</v>
      </c>
      <c r="BI77" s="135" t="s">
        <v>111</v>
      </c>
      <c r="BJ77" s="109" t="s">
        <v>0</v>
      </c>
      <c r="BK77" s="109" t="s">
        <v>99</v>
      </c>
      <c r="BL77" s="109" t="s">
        <v>151</v>
      </c>
      <c r="BM77" s="109" t="s">
        <v>152</v>
      </c>
      <c r="BN77" s="126" t="s">
        <v>106</v>
      </c>
      <c r="BO77" s="126" t="s">
        <v>153</v>
      </c>
      <c r="BP77" s="168" t="s">
        <v>154</v>
      </c>
      <c r="BQ77"/>
      <c r="BR77" s="1153" t="str">
        <f t="shared" si="51"/>
        <v>►</v>
      </c>
      <c r="BS77" s="1325">
        <v>1</v>
      </c>
      <c r="BT77" s="1029"/>
      <c r="BU77" s="1029"/>
      <c r="BV77" s="1029"/>
      <c r="BW77" s="1029"/>
      <c r="BX77" s="1150"/>
      <c r="CW77" s="3">
        <v>1</v>
      </c>
    </row>
    <row r="78" spans="1:101" s="877" customFormat="1" ht="21" customHeight="1">
      <c r="A78" s="1129" t="s">
        <v>22</v>
      </c>
      <c r="B78" s="1145" t="str">
        <f t="shared" si="50"/>
        <v>►</v>
      </c>
      <c r="C78" s="1190" cm="1">
        <f t="array" ref="C78">SUMPRODUCT(LEN(D78:J78))</f>
        <v>0</v>
      </c>
      <c r="D78" s="207"/>
      <c r="E78" s="212"/>
      <c r="F78" s="212"/>
      <c r="G78" s="212"/>
      <c r="H78" s="212"/>
      <c r="I78" s="212"/>
      <c r="J78" s="213"/>
      <c r="K78" s="528" t="s">
        <v>22</v>
      </c>
      <c r="L78" s="120" t="str">
        <f t="shared" si="54"/>
        <v>►</v>
      </c>
      <c r="M78" s="195" t="str">
        <f>M58</f>
        <v>N NAME OF YOUR RECIPE | paste it — FAMILY|  Author &gt; YOU</v>
      </c>
      <c r="N78" s="195">
        <f>N58</f>
        <v>0.6</v>
      </c>
      <c r="O78" s="196" t="str">
        <f>O58</f>
        <v>kg</v>
      </c>
      <c r="P78" s="197" t="str">
        <f>P58</f>
        <v>Master recipe ► Guinea fowl ballotine</v>
      </c>
      <c r="Q78" s="207"/>
      <c r="R78" s="212"/>
      <c r="S78" s="212"/>
      <c r="T78" s="212"/>
      <c r="U78" s="212"/>
      <c r="V78" s="212"/>
      <c r="W78" s="212"/>
      <c r="X78" s="212"/>
      <c r="Y78" s="213"/>
      <c r="Z78" s="1757" t="s">
        <v>2051</v>
      </c>
      <c r="AA78" s="1758"/>
      <c r="AB78" s="1758"/>
      <c r="AC78" s="1759"/>
      <c r="AD78" s="1230" t="str">
        <f t="shared" si="16"/>
        <v>►</v>
      </c>
      <c r="AE78" s="1231" t="str">
        <f t="shared" si="45"/>
        <v/>
      </c>
      <c r="AF78" s="1232">
        <f t="shared" si="18"/>
        <v>0</v>
      </c>
      <c r="AG78" s="1252">
        <f t="shared" si="25"/>
        <v>0</v>
      </c>
      <c r="AH78" s="1234">
        <f t="shared" si="26"/>
        <v>0</v>
      </c>
      <c r="AI78" s="1235">
        <f t="shared" si="27"/>
        <v>0</v>
      </c>
      <c r="AJ78" s="1236">
        <f t="shared" si="53"/>
        <v>0</v>
      </c>
      <c r="AK78" s="1237">
        <f t="shared" si="19"/>
        <v>0</v>
      </c>
      <c r="AL78" s="1238">
        <f t="shared" si="46"/>
        <v>0</v>
      </c>
      <c r="AM78" s="1268"/>
      <c r="AN78" s="1240" t="str">
        <f t="shared" si="35"/>
        <v/>
      </c>
      <c r="AO78" s="1241">
        <f t="shared" si="29"/>
        <v>0</v>
      </c>
      <c r="AP78" s="1242">
        <f t="shared" si="20"/>
        <v>0</v>
      </c>
      <c r="AQ78" s="1269" cm="1">
        <f t="array" ref="AQ78">IF(AF78&lt;&gt;1,0,IF(OR(AO78="",N(AO78)&lt;=0.000000001),"",IF(OR(AI78="",N(AI78)&lt;=0.000000001),0,IF(ISNUMBER(AO78),IFERROR(_xlfn.LET(_xlpm.r,_xlfn.XLOOKUP(U78,$BD$15:$BD$62,ROW($BD$15:$BD$62),_xlfn.XLOOKUP(U78,$BE$15:$BE$62,ROW($BE$15:$BE$62),_xlfn.XLOOKUP(U78,$BF$15:$BF$62,ROW($BF$15:$BF$62),""))),_xlpm.p,_xlpm.r-MIN(ROW($BD$15:$BD$62))+1,_xlpm.f,INDEX($BG$15:$BG$62,_xlpm.p),_xlpm.u,INDEX($BH$15:$BH$62,_xlpm.p),_xlpm.s,INDEX($BJ$15:$BJ$62,_xlpm.p),_xlpm.q,N(AO78)/_xlpm.f,IF(_xlpm.q&gt;=_xlpm.s,ROUND(_xlpm.q,1)&amp;" "&amp;U78&amp;" = "&amp;ROUND(_xlpm.q*_xlpm.f,1)&amp;" "&amp;_xlpm.u,ROUND(_xlpm.q,1)&amp;" "&amp;U78)),""),""))))</f>
        <v>0</v>
      </c>
      <c r="AR78" s="1259"/>
      <c r="AS78" s="1241">
        <f t="shared" si="43"/>
        <v>0</v>
      </c>
      <c r="AT78" s="1242" t="str">
        <f t="shared" si="30"/>
        <v/>
      </c>
      <c r="AU78" s="1245">
        <f t="shared" si="33"/>
        <v>0</v>
      </c>
      <c r="AV78" s="1246" t="str">
        <f t="shared" si="31"/>
        <v/>
      </c>
      <c r="AW78" s="1247"/>
      <c r="AX78" s="1248">
        <f t="shared" si="22"/>
        <v>0</v>
      </c>
      <c r="AY78" s="1249" t="str">
        <f t="shared" si="44"/>
        <v/>
      </c>
      <c r="AZ78" s="276" t="s">
        <v>22</v>
      </c>
      <c r="BA78" s="1221">
        <f t="shared" si="24"/>
        <v>0</v>
      </c>
      <c r="BB78" s="1222">
        <f t="shared" si="32"/>
        <v>0</v>
      </c>
      <c r="BD78" s="1093">
        <v>1</v>
      </c>
      <c r="BE78" s="1094">
        <v>1E-3</v>
      </c>
      <c r="BF78" s="1095">
        <v>0</v>
      </c>
      <c r="BG78" s="1094">
        <v>0.25</v>
      </c>
      <c r="BH78" s="1094">
        <v>0.33332999999999996</v>
      </c>
      <c r="BI78" s="1094">
        <v>0.5</v>
      </c>
      <c r="BJ78" s="1096">
        <v>1</v>
      </c>
      <c r="BK78" s="1096">
        <v>0.1</v>
      </c>
      <c r="BL78" s="1096">
        <v>0.01</v>
      </c>
      <c r="BM78" s="1096">
        <v>1E-3</v>
      </c>
      <c r="BN78" s="1096">
        <v>0.5</v>
      </c>
      <c r="BO78" s="1096">
        <v>0.33300000000000002</v>
      </c>
      <c r="BP78" s="1097">
        <v>0.2</v>
      </c>
      <c r="BQ78"/>
      <c r="BR78" s="1153" t="str">
        <f t="shared" si="51"/>
        <v>►</v>
      </c>
      <c r="BS78" s="1037" t="s">
        <v>897</v>
      </c>
      <c r="BT78" s="1029"/>
      <c r="BU78" s="1029"/>
      <c r="BV78" s="1029"/>
      <c r="BW78" s="1029"/>
      <c r="BX78" s="1150"/>
      <c r="CW78" s="3">
        <v>1</v>
      </c>
    </row>
    <row r="79" spans="1:101" s="877" customFormat="1" ht="21" customHeight="1">
      <c r="A79" s="1129" t="s">
        <v>22</v>
      </c>
      <c r="B79" s="1145" t="str">
        <f t="shared" si="50"/>
        <v>►</v>
      </c>
      <c r="C79" s="1190" cm="1">
        <f t="array" ref="C79">SUMPRODUCT(LEN(D79:J79))</f>
        <v>0</v>
      </c>
      <c r="D79" s="207"/>
      <c r="E79" s="212"/>
      <c r="F79" s="212"/>
      <c r="G79" s="212"/>
      <c r="H79" s="212"/>
      <c r="I79" s="212"/>
      <c r="J79" s="213"/>
      <c r="K79" s="528" t="s">
        <v>22</v>
      </c>
      <c r="L79" s="120" t="str">
        <f t="shared" si="54"/>
        <v>►</v>
      </c>
      <c r="M79" s="195" t="str">
        <f>M58</f>
        <v>N NAME OF YOUR RECIPE | paste it — FAMILY|  Author &gt; YOU</v>
      </c>
      <c r="N79" s="195">
        <f>N58</f>
        <v>0.6</v>
      </c>
      <c r="O79" s="196" t="str">
        <f>O58</f>
        <v>kg</v>
      </c>
      <c r="P79" s="197" t="str">
        <f>P58</f>
        <v>Master recipe ► Guinea fowl ballotine</v>
      </c>
      <c r="Q79" s="207"/>
      <c r="R79" s="212"/>
      <c r="S79" s="212"/>
      <c r="T79" s="212"/>
      <c r="U79" s="212"/>
      <c r="V79" s="212"/>
      <c r="W79" s="212"/>
      <c r="X79" s="212"/>
      <c r="Y79" s="213"/>
      <c r="Z79" s="1326" t="s">
        <v>705</v>
      </c>
      <c r="AA79" s="223"/>
      <c r="AB79" s="1277" t="s">
        <v>706</v>
      </c>
      <c r="AC79" s="233">
        <f>Z82*Z80</f>
        <v>225</v>
      </c>
      <c r="AD79" s="1230" t="str">
        <f t="shared" si="16"/>
        <v>►</v>
      </c>
      <c r="AE79" s="1231" t="str">
        <f t="shared" si="45"/>
        <v/>
      </c>
      <c r="AF79" s="1232">
        <f t="shared" si="18"/>
        <v>0</v>
      </c>
      <c r="AG79" s="1252">
        <f t="shared" si="25"/>
        <v>0</v>
      </c>
      <c r="AH79" s="1234">
        <f t="shared" si="26"/>
        <v>0</v>
      </c>
      <c r="AI79" s="1235">
        <f t="shared" si="27"/>
        <v>0</v>
      </c>
      <c r="AJ79" s="1236">
        <f t="shared" si="53"/>
        <v>0</v>
      </c>
      <c r="AK79" s="1253">
        <f t="shared" si="19"/>
        <v>0</v>
      </c>
      <c r="AL79" s="1254">
        <f t="shared" si="46"/>
        <v>0</v>
      </c>
      <c r="AM79" s="1268"/>
      <c r="AN79" s="1255" t="str">
        <f t="shared" si="35"/>
        <v/>
      </c>
      <c r="AO79" s="1256">
        <f t="shared" si="29"/>
        <v>0</v>
      </c>
      <c r="AP79" s="1257">
        <f t="shared" si="20"/>
        <v>0</v>
      </c>
      <c r="AQ79" s="1271" cm="1">
        <f t="array" ref="AQ79">IF(AF79&lt;&gt;1,0,IF(OR(AO79="",N(AO79)&lt;=0.000000001),"",IF(OR(AI79="",N(AI79)&lt;=0.000000001),0,IF(ISNUMBER(AO79),IFERROR(_xlfn.LET(_xlpm.r,_xlfn.XLOOKUP(U79,$BD$15:$BD$62,ROW($BD$15:$BD$62),_xlfn.XLOOKUP(U79,$BE$15:$BE$62,ROW($BE$15:$BE$62),_xlfn.XLOOKUP(U79,$BF$15:$BF$62,ROW($BF$15:$BF$62),""))),_xlpm.p,_xlpm.r-MIN(ROW($BD$15:$BD$62))+1,_xlpm.f,INDEX($BG$15:$BG$62,_xlpm.p),_xlpm.u,INDEX($BH$15:$BH$62,_xlpm.p),_xlpm.s,INDEX($BJ$15:$BJ$62,_xlpm.p),_xlpm.q,N(AO79)/_xlpm.f,IF(_xlpm.q&gt;=_xlpm.s,ROUND(_xlpm.q,1)&amp;" "&amp;U79&amp;" = "&amp;ROUND(_xlpm.q*_xlpm.f,1)&amp;" "&amp;_xlpm.u,ROUND(_xlpm.q,1)&amp;" "&amp;U79)),""),""))))</f>
        <v>0</v>
      </c>
      <c r="AR79" s="1259"/>
      <c r="AS79" s="1256">
        <f t="shared" si="43"/>
        <v>0</v>
      </c>
      <c r="AT79" s="1257" t="str">
        <f t="shared" si="30"/>
        <v/>
      </c>
      <c r="AU79" s="1260">
        <f t="shared" si="33"/>
        <v>0</v>
      </c>
      <c r="AV79" s="1261" t="str">
        <f t="shared" si="31"/>
        <v/>
      </c>
      <c r="AW79" s="1247"/>
      <c r="AX79" s="1262">
        <f t="shared" si="22"/>
        <v>0</v>
      </c>
      <c r="AY79" s="1249" t="str">
        <f t="shared" si="44"/>
        <v/>
      </c>
      <c r="AZ79" s="276" t="s">
        <v>22</v>
      </c>
      <c r="BA79" s="1221">
        <f t="shared" si="24"/>
        <v>0</v>
      </c>
      <c r="BB79" s="1222">
        <f t="shared" si="32"/>
        <v>0</v>
      </c>
      <c r="BD79" s="138" t="s">
        <v>162</v>
      </c>
      <c r="BE79" s="138" t="s">
        <v>163</v>
      </c>
      <c r="BF79" s="166" t="s">
        <v>148</v>
      </c>
      <c r="BG79" s="138" t="s">
        <v>116</v>
      </c>
      <c r="BH79" s="138" t="s">
        <v>164</v>
      </c>
      <c r="BI79" s="138" t="s">
        <v>165</v>
      </c>
      <c r="BJ79" s="143" t="s">
        <v>121</v>
      </c>
      <c r="BK79" s="178" t="s">
        <v>166</v>
      </c>
      <c r="BL79" s="178" t="s">
        <v>167</v>
      </c>
      <c r="BM79" s="126" t="s">
        <v>168</v>
      </c>
      <c r="BN79" s="126" t="s">
        <v>169</v>
      </c>
      <c r="BO79" s="126" t="s">
        <v>107</v>
      </c>
      <c r="BP79" s="179" t="s">
        <v>170</v>
      </c>
      <c r="BQ79"/>
      <c r="BR79" s="1153" t="str">
        <f t="shared" si="51"/>
        <v>►</v>
      </c>
      <c r="BS79" s="1038" t="s">
        <v>898</v>
      </c>
      <c r="BT79" s="1029"/>
      <c r="BU79" s="1029"/>
      <c r="BV79" s="1029"/>
      <c r="BW79" s="1029"/>
      <c r="BX79" s="1150"/>
      <c r="BY79"/>
      <c r="BZ79"/>
      <c r="CA79"/>
      <c r="CB79"/>
      <c r="CC79"/>
      <c r="CD79"/>
      <c r="CE79"/>
      <c r="CG79"/>
      <c r="CH79"/>
      <c r="CI79"/>
      <c r="CJ79"/>
      <c r="CK79"/>
      <c r="CL79"/>
      <c r="CM79"/>
      <c r="CO79"/>
      <c r="CP79"/>
      <c r="CQ79"/>
      <c r="CR79"/>
      <c r="CS79"/>
      <c r="CT79"/>
      <c r="CU79"/>
      <c r="CW79" s="3">
        <v>1</v>
      </c>
    </row>
    <row r="80" spans="1:101" s="877" customFormat="1" ht="21" customHeight="1">
      <c r="A80" s="1129" t="s">
        <v>22</v>
      </c>
      <c r="B80" s="1145" t="str">
        <f t="shared" si="50"/>
        <v>►</v>
      </c>
      <c r="C80" s="1190" cm="1">
        <f t="array" ref="C80">SUMPRODUCT(LEN(D80:J80))</f>
        <v>0</v>
      </c>
      <c r="D80" s="207"/>
      <c r="E80" s="212"/>
      <c r="F80" s="212"/>
      <c r="G80" s="212"/>
      <c r="H80" s="212"/>
      <c r="I80" s="212"/>
      <c r="J80" s="213"/>
      <c r="K80" s="528" t="s">
        <v>22</v>
      </c>
      <c r="L80" s="120" t="str">
        <f t="shared" si="54"/>
        <v>►</v>
      </c>
      <c r="M80" s="195" t="str">
        <f>M58</f>
        <v>N NAME OF YOUR RECIPE | paste it — FAMILY|  Author &gt; YOU</v>
      </c>
      <c r="N80" s="195">
        <f>N58</f>
        <v>0.6</v>
      </c>
      <c r="O80" s="196" t="str">
        <f>O58</f>
        <v>kg</v>
      </c>
      <c r="P80" s="197" t="str">
        <f>P58</f>
        <v>Master recipe ► Guinea fowl ballotine</v>
      </c>
      <c r="Q80" s="207"/>
      <c r="R80" s="212"/>
      <c r="S80" s="212"/>
      <c r="T80" s="212"/>
      <c r="U80" s="212"/>
      <c r="V80" s="212"/>
      <c r="W80" s="212"/>
      <c r="X80" s="212"/>
      <c r="Y80" s="213"/>
      <c r="Z80" s="224">
        <v>150</v>
      </c>
      <c r="AA80" s="225" t="s">
        <v>922</v>
      </c>
      <c r="AB80" s="1760" t="s">
        <v>923</v>
      </c>
      <c r="AC80" s="1761"/>
      <c r="AD80" s="1230" t="str">
        <f t="shared" si="16"/>
        <v>►</v>
      </c>
      <c r="AE80" s="1231" t="str">
        <f t="shared" si="45"/>
        <v/>
      </c>
      <c r="AF80" s="1232">
        <f t="shared" si="18"/>
        <v>0</v>
      </c>
      <c r="AG80" s="1252">
        <f t="shared" si="25"/>
        <v>0</v>
      </c>
      <c r="AH80" s="1234">
        <f t="shared" si="26"/>
        <v>0</v>
      </c>
      <c r="AI80" s="1235">
        <f t="shared" si="27"/>
        <v>0</v>
      </c>
      <c r="AJ80" s="1236">
        <f t="shared" si="53"/>
        <v>0</v>
      </c>
      <c r="AK80" s="1237">
        <f t="shared" si="19"/>
        <v>0</v>
      </c>
      <c r="AL80" s="1238">
        <f t="shared" si="46"/>
        <v>0</v>
      </c>
      <c r="AM80" s="1268"/>
      <c r="AN80" s="1240" t="str">
        <f t="shared" si="35"/>
        <v/>
      </c>
      <c r="AO80" s="1241">
        <f t="shared" si="29"/>
        <v>0</v>
      </c>
      <c r="AP80" s="1242">
        <f t="shared" si="20"/>
        <v>0</v>
      </c>
      <c r="AQ80" s="1269" cm="1">
        <f t="array" ref="AQ80">IF(AF80&lt;&gt;1,0,IF(OR(AO80="",N(AO80)&lt;=0.000000001),"",IF(OR(AI80="",N(AI80)&lt;=0.000000001),0,IF(ISNUMBER(AO80),IFERROR(_xlfn.LET(_xlpm.r,_xlfn.XLOOKUP(U80,$BD$15:$BD$62,ROW($BD$15:$BD$62),_xlfn.XLOOKUP(U80,$BE$15:$BE$62,ROW($BE$15:$BE$62),_xlfn.XLOOKUP(U80,$BF$15:$BF$62,ROW($BF$15:$BF$62),""))),_xlpm.p,_xlpm.r-MIN(ROW($BD$15:$BD$62))+1,_xlpm.f,INDEX($BG$15:$BG$62,_xlpm.p),_xlpm.u,INDEX($BH$15:$BH$62,_xlpm.p),_xlpm.s,INDEX($BJ$15:$BJ$62,_xlpm.p),_xlpm.q,N(AO80)/_xlpm.f,IF(_xlpm.q&gt;=_xlpm.s,ROUND(_xlpm.q,1)&amp;" "&amp;U80&amp;" = "&amp;ROUND(_xlpm.q*_xlpm.f,1)&amp;" "&amp;_xlpm.u,ROUND(_xlpm.q,1)&amp;" "&amp;U80)),""),""))))</f>
        <v>0</v>
      </c>
      <c r="AR80" s="1259"/>
      <c r="AS80" s="1241">
        <f t="shared" si="43"/>
        <v>0</v>
      </c>
      <c r="AT80" s="1242" t="str">
        <f t="shared" si="30"/>
        <v/>
      </c>
      <c r="AU80" s="1245">
        <f t="shared" si="33"/>
        <v>0</v>
      </c>
      <c r="AV80" s="1246" t="str">
        <f t="shared" si="31"/>
        <v/>
      </c>
      <c r="AW80" s="1247"/>
      <c r="AX80" s="1248">
        <f t="shared" si="22"/>
        <v>0</v>
      </c>
      <c r="AY80" s="1249" t="str">
        <f t="shared" si="44"/>
        <v/>
      </c>
      <c r="AZ80" s="276" t="s">
        <v>22</v>
      </c>
      <c r="BA80" s="1221">
        <f t="shared" si="24"/>
        <v>0</v>
      </c>
      <c r="BB80" s="1222">
        <f t="shared" si="32"/>
        <v>0</v>
      </c>
      <c r="BD80" s="1093">
        <v>2.835E-2</v>
      </c>
      <c r="BE80" s="1094">
        <v>0.13</v>
      </c>
      <c r="BF80" s="1095">
        <v>0</v>
      </c>
      <c r="BG80" s="1094">
        <v>0.2</v>
      </c>
      <c r="BH80" s="1094">
        <v>0.23</v>
      </c>
      <c r="BI80" s="1094">
        <v>0.22500000000000001</v>
      </c>
      <c r="BJ80" s="1096">
        <v>0.35</v>
      </c>
      <c r="BK80" s="1096">
        <v>5.0000000000000001E-3</v>
      </c>
      <c r="BL80" s="1096">
        <v>5.0000000000000001E-3</v>
      </c>
      <c r="BM80" s="1096">
        <v>1.4999999999999999E-2</v>
      </c>
      <c r="BN80" s="1096">
        <v>0.1</v>
      </c>
      <c r="BO80" s="1096">
        <v>0.22500000000000001</v>
      </c>
      <c r="BP80" s="1097">
        <v>1E-3</v>
      </c>
      <c r="BQ80"/>
      <c r="BR80" s="1153" t="str">
        <f t="shared" si="51"/>
        <v>►</v>
      </c>
      <c r="BS80" s="432"/>
      <c r="BT80" s="432"/>
      <c r="BU80" s="432"/>
      <c r="BV80" s="432"/>
      <c r="BW80" s="432"/>
      <c r="BX80" s="1150"/>
      <c r="BY80"/>
      <c r="BZ80"/>
      <c r="CA80"/>
      <c r="CB80"/>
      <c r="CC80"/>
      <c r="CD80"/>
      <c r="CE80"/>
      <c r="CG80"/>
      <c r="CH80"/>
      <c r="CI80"/>
      <c r="CJ80"/>
      <c r="CK80"/>
      <c r="CL80"/>
      <c r="CM80"/>
      <c r="CO80"/>
      <c r="CP80"/>
      <c r="CQ80"/>
      <c r="CR80"/>
      <c r="CS80"/>
      <c r="CT80"/>
      <c r="CU80"/>
      <c r="CW80" s="3">
        <v>1</v>
      </c>
    </row>
    <row r="81" spans="1:101" s="877" customFormat="1" ht="21" customHeight="1" thickBot="1">
      <c r="A81" s="1129" t="s">
        <v>22</v>
      </c>
      <c r="B81" s="1145" t="str">
        <f t="shared" si="50"/>
        <v>►</v>
      </c>
      <c r="C81" s="1190" cm="1">
        <f t="array" ref="C81">SUMPRODUCT(LEN(D81:J81))</f>
        <v>0</v>
      </c>
      <c r="D81" s="207"/>
      <c r="E81" s="212"/>
      <c r="F81" s="212"/>
      <c r="G81" s="212"/>
      <c r="H81" s="212"/>
      <c r="I81" s="212"/>
      <c r="J81" s="213"/>
      <c r="K81" s="528" t="s">
        <v>22</v>
      </c>
      <c r="L81" s="120" t="str">
        <f t="shared" si="54"/>
        <v>►</v>
      </c>
      <c r="M81" s="195" t="str">
        <f>M58</f>
        <v>N NAME OF YOUR RECIPE | paste it — FAMILY|  Author &gt; YOU</v>
      </c>
      <c r="N81" s="195">
        <f>N58</f>
        <v>0.6</v>
      </c>
      <c r="O81" s="196" t="str">
        <f>O58</f>
        <v>kg</v>
      </c>
      <c r="P81" s="197" t="str">
        <f>P58</f>
        <v>Master recipe ► Guinea fowl ballotine</v>
      </c>
      <c r="Q81" s="207"/>
      <c r="R81" s="212"/>
      <c r="S81" s="212"/>
      <c r="T81" s="212"/>
      <c r="U81" s="212"/>
      <c r="V81" s="212"/>
      <c r="W81" s="212"/>
      <c r="X81" s="212"/>
      <c r="Y81" s="213"/>
      <c r="Z81" s="1762" t="s">
        <v>924</v>
      </c>
      <c r="AA81" s="1763"/>
      <c r="AB81" s="1279" t="s">
        <v>2052</v>
      </c>
      <c r="AC81" s="229"/>
      <c r="AD81" s="1230" t="str">
        <f t="shared" si="16"/>
        <v>►</v>
      </c>
      <c r="AE81" s="1231" t="str">
        <f t="shared" si="45"/>
        <v/>
      </c>
      <c r="AF81" s="1232">
        <f t="shared" si="18"/>
        <v>0</v>
      </c>
      <c r="AG81" s="1252">
        <f t="shared" si="25"/>
        <v>0</v>
      </c>
      <c r="AH81" s="1234">
        <f t="shared" si="26"/>
        <v>0</v>
      </c>
      <c r="AI81" s="1235">
        <f t="shared" si="27"/>
        <v>0</v>
      </c>
      <c r="AJ81" s="1236">
        <f t="shared" si="53"/>
        <v>0</v>
      </c>
      <c r="AK81" s="1253">
        <f t="shared" si="19"/>
        <v>0</v>
      </c>
      <c r="AL81" s="1254">
        <f t="shared" si="46"/>
        <v>0</v>
      </c>
      <c r="AM81" s="1268"/>
      <c r="AN81" s="1255" t="str">
        <f t="shared" si="35"/>
        <v/>
      </c>
      <c r="AO81" s="1256">
        <f t="shared" si="29"/>
        <v>0</v>
      </c>
      <c r="AP81" s="1257">
        <f t="shared" si="20"/>
        <v>0</v>
      </c>
      <c r="AQ81" s="1271" cm="1">
        <f t="array" ref="AQ81">IF(AF81&lt;&gt;1,0,IF(OR(AO81="",N(AO81)&lt;=0.000000001),"",IF(OR(AI81="",N(AI81)&lt;=0.000000001),0,IF(ISNUMBER(AO81),IFERROR(_xlfn.LET(_xlpm.r,_xlfn.XLOOKUP(U81,$BD$15:$BD$62,ROW($BD$15:$BD$62),_xlfn.XLOOKUP(U81,$BE$15:$BE$62,ROW($BE$15:$BE$62),_xlfn.XLOOKUP(U81,$BF$15:$BF$62,ROW($BF$15:$BF$62),""))),_xlpm.p,_xlpm.r-MIN(ROW($BD$15:$BD$62))+1,_xlpm.f,INDEX($BG$15:$BG$62,_xlpm.p),_xlpm.u,INDEX($BH$15:$BH$62,_xlpm.p),_xlpm.s,INDEX($BJ$15:$BJ$62,_xlpm.p),_xlpm.q,N(AO81)/_xlpm.f,IF(_xlpm.q&gt;=_xlpm.s,ROUND(_xlpm.q,1)&amp;" "&amp;U81&amp;" = "&amp;ROUND(_xlpm.q*_xlpm.f,1)&amp;" "&amp;_xlpm.u,ROUND(_xlpm.q,1)&amp;" "&amp;U81)),""),""))))</f>
        <v>0</v>
      </c>
      <c r="AR81" s="1259"/>
      <c r="AS81" s="1256">
        <f t="shared" si="43"/>
        <v>0</v>
      </c>
      <c r="AT81" s="1257" t="str">
        <f t="shared" si="30"/>
        <v/>
      </c>
      <c r="AU81" s="1260">
        <f t="shared" si="33"/>
        <v>0</v>
      </c>
      <c r="AV81" s="1261" t="str">
        <f t="shared" si="31"/>
        <v/>
      </c>
      <c r="AW81" s="1247"/>
      <c r="AX81" s="1262">
        <f t="shared" si="22"/>
        <v>0</v>
      </c>
      <c r="AY81" s="1249" t="str">
        <f t="shared" si="44"/>
        <v/>
      </c>
      <c r="AZ81" s="276" t="s">
        <v>22</v>
      </c>
      <c r="BA81" s="1221">
        <f t="shared" si="24"/>
        <v>0</v>
      </c>
      <c r="BB81" s="1222">
        <f t="shared" si="32"/>
        <v>0</v>
      </c>
      <c r="BD81"/>
      <c r="BE81"/>
      <c r="BF81"/>
      <c r="BG81"/>
      <c r="BH81"/>
      <c r="BI81"/>
      <c r="BJ81"/>
      <c r="BK81"/>
      <c r="BL81"/>
      <c r="BM81"/>
      <c r="BN81"/>
      <c r="BO81"/>
      <c r="BP81"/>
      <c r="BQ81"/>
      <c r="BR81" s="1153" t="str">
        <f t="shared" si="51"/>
        <v>►</v>
      </c>
      <c r="BS81" s="432"/>
      <c r="BT81" s="432"/>
      <c r="BU81" s="432"/>
      <c r="BV81" s="432"/>
      <c r="BW81" s="432"/>
      <c r="BX81" s="1150"/>
      <c r="BY81"/>
      <c r="BZ81"/>
      <c r="CA81"/>
      <c r="CB81"/>
      <c r="CC81"/>
      <c r="CD81"/>
      <c r="CE81"/>
      <c r="CG81"/>
      <c r="CH81"/>
      <c r="CI81"/>
      <c r="CJ81"/>
      <c r="CK81"/>
      <c r="CL81"/>
      <c r="CM81"/>
      <c r="CO81"/>
      <c r="CP81"/>
      <c r="CQ81"/>
      <c r="CR81"/>
      <c r="CS81"/>
      <c r="CT81"/>
      <c r="CU81"/>
      <c r="CW81" s="3">
        <v>1</v>
      </c>
    </row>
    <row r="82" spans="1:101" s="877" customFormat="1" ht="21" customHeight="1" thickBot="1">
      <c r="A82" s="1129" t="s">
        <v>22</v>
      </c>
      <c r="B82" s="1145" t="str">
        <f t="shared" si="50"/>
        <v>A</v>
      </c>
      <c r="C82" s="1190" cm="1">
        <f t="array" ref="C82">SUMPRODUCT(LEN(D82:J82))</f>
        <v>0</v>
      </c>
      <c r="D82" s="207"/>
      <c r="E82" s="212"/>
      <c r="F82" s="212"/>
      <c r="G82" s="212"/>
      <c r="H82" s="212"/>
      <c r="I82" s="212"/>
      <c r="J82" s="213"/>
      <c r="K82" s="528" t="s">
        <v>22</v>
      </c>
      <c r="L82" s="120" t="str">
        <f t="shared" si="54"/>
        <v>A</v>
      </c>
      <c r="M82" s="195" t="str">
        <f>M58</f>
        <v>N NAME OF YOUR RECIPE | paste it — FAMILY|  Author &gt; YOU</v>
      </c>
      <c r="N82" s="195">
        <f>N58</f>
        <v>0.6</v>
      </c>
      <c r="O82" s="196" t="str">
        <f>O58</f>
        <v>kg</v>
      </c>
      <c r="P82" s="197" t="str">
        <f>P58</f>
        <v>Master recipe ► Guinea fowl ballotine</v>
      </c>
      <c r="Q82" s="207"/>
      <c r="R82" s="212"/>
      <c r="S82" s="1080" t="s">
        <v>1378</v>
      </c>
      <c r="T82" s="267" t="s">
        <v>217</v>
      </c>
      <c r="U82" s="212" t="s">
        <v>1442</v>
      </c>
      <c r="V82" s="212"/>
      <c r="W82" s="212"/>
      <c r="X82" s="212"/>
      <c r="Y82" s="213"/>
      <c r="Z82" s="230">
        <v>1.5</v>
      </c>
      <c r="AA82" s="231" t="str">
        <f>"&lt; Nb of "&amp;AB80&amp;" per person "</f>
        <v xml:space="preserve">&lt; Nb of slices per person </v>
      </c>
      <c r="AB82" s="232"/>
      <c r="AC82" s="838"/>
      <c r="AD82" s="1230" t="str">
        <f t="shared" si="16"/>
        <v>►</v>
      </c>
      <c r="AE82" s="1231" t="str">
        <f t="shared" si="45"/>
        <v/>
      </c>
      <c r="AF82" s="1232">
        <f t="shared" si="18"/>
        <v>0</v>
      </c>
      <c r="AG82" s="1252">
        <f t="shared" si="25"/>
        <v>0</v>
      </c>
      <c r="AH82" s="1234">
        <f t="shared" si="26"/>
        <v>0</v>
      </c>
      <c r="AI82" s="1235">
        <f t="shared" si="27"/>
        <v>0</v>
      </c>
      <c r="AJ82" s="1236">
        <f t="shared" si="53"/>
        <v>0</v>
      </c>
      <c r="AK82" s="1237">
        <f t="shared" si="19"/>
        <v>0</v>
      </c>
      <c r="AL82" s="1238">
        <f t="shared" si="46"/>
        <v>0</v>
      </c>
      <c r="AM82" s="1268"/>
      <c r="AN82" s="1240" t="str">
        <f t="shared" si="35"/>
        <v/>
      </c>
      <c r="AO82" s="1241">
        <f t="shared" si="29"/>
        <v>0</v>
      </c>
      <c r="AP82" s="1242">
        <f t="shared" si="20"/>
        <v>0</v>
      </c>
      <c r="AQ82" s="1269" cm="1">
        <f t="array" ref="AQ82">IF(AF82&lt;&gt;1,0,IF(OR(AO82="",N(AO82)&lt;=0.000000001),"",IF(OR(AI82="",N(AI82)&lt;=0.000000001),0,IF(ISNUMBER(AO82),IFERROR(_xlfn.LET(_xlpm.r,_xlfn.XLOOKUP(U82,$BD$15:$BD$62,ROW($BD$15:$BD$62),_xlfn.XLOOKUP(U82,$BE$15:$BE$62,ROW($BE$15:$BE$62),_xlfn.XLOOKUP(U82,$BF$15:$BF$62,ROW($BF$15:$BF$62),""))),_xlpm.p,_xlpm.r-MIN(ROW($BD$15:$BD$62))+1,_xlpm.f,INDEX($BG$15:$BG$62,_xlpm.p),_xlpm.u,INDEX($BH$15:$BH$62,_xlpm.p),_xlpm.s,INDEX($BJ$15:$BJ$62,_xlpm.p),_xlpm.q,N(AO82)/_xlpm.f,IF(_xlpm.q&gt;=_xlpm.s,ROUND(_xlpm.q,1)&amp;" "&amp;U82&amp;" = "&amp;ROUND(_xlpm.q*_xlpm.f,1)&amp;" "&amp;_xlpm.u,ROUND(_xlpm.q,1)&amp;" "&amp;U82)),""),""))))</f>
        <v>0</v>
      </c>
      <c r="AR82" s="1259"/>
      <c r="AS82" s="1241">
        <f t="shared" si="43"/>
        <v>0</v>
      </c>
      <c r="AT82" s="1242" t="str">
        <f t="shared" si="30"/>
        <v/>
      </c>
      <c r="AU82" s="1245">
        <f t="shared" si="33"/>
        <v>0</v>
      </c>
      <c r="AV82" s="1246" t="str">
        <f t="shared" si="31"/>
        <v/>
      </c>
      <c r="AW82" s="1247"/>
      <c r="AX82" s="1248">
        <f t="shared" si="22"/>
        <v>0</v>
      </c>
      <c r="AY82" s="1249" t="str">
        <f t="shared" si="44"/>
        <v/>
      </c>
      <c r="AZ82" s="276" t="s">
        <v>22</v>
      </c>
      <c r="BA82" s="1221">
        <f t="shared" si="24"/>
        <v>0</v>
      </c>
      <c r="BB82" s="1222">
        <f t="shared" si="32"/>
        <v>0</v>
      </c>
      <c r="BD82" s="1904" t="s">
        <v>2053</v>
      </c>
      <c r="BE82" s="1905"/>
      <c r="BF82" s="1905"/>
      <c r="BG82" s="1905"/>
      <c r="BH82" s="1905"/>
      <c r="BI82" s="1905"/>
      <c r="BJ82" s="1905"/>
      <c r="BK82" s="1905"/>
      <c r="BL82" s="1905"/>
      <c r="BM82" s="1905"/>
      <c r="BN82" s="1905"/>
      <c r="BO82" s="1905"/>
      <c r="BP82" s="1906"/>
      <c r="BQ82"/>
      <c r="BR82" s="1153" t="str">
        <f t="shared" si="51"/>
        <v>►</v>
      </c>
      <c r="BS82" s="432"/>
      <c r="BT82" s="432"/>
      <c r="BU82" s="432"/>
      <c r="BV82" s="432"/>
      <c r="BW82" s="432"/>
      <c r="BX82" s="1150"/>
      <c r="BY82"/>
      <c r="BZ82"/>
      <c r="CA82"/>
      <c r="CB82"/>
      <c r="CC82"/>
      <c r="CD82"/>
      <c r="CE82"/>
      <c r="CG82"/>
      <c r="CH82"/>
      <c r="CI82"/>
      <c r="CJ82"/>
      <c r="CK82"/>
      <c r="CL82"/>
      <c r="CM82"/>
      <c r="CO82"/>
      <c r="CP82"/>
      <c r="CQ82"/>
      <c r="CR82"/>
      <c r="CS82"/>
      <c r="CT82"/>
      <c r="CU82"/>
      <c r="CW82" s="3">
        <v>1</v>
      </c>
    </row>
    <row r="83" spans="1:101" s="877" customFormat="1" ht="21" customHeight="1">
      <c r="A83" s="1129" t="s">
        <v>22</v>
      </c>
      <c r="B83" s="1145" t="str">
        <f t="shared" si="50"/>
        <v>►</v>
      </c>
      <c r="C83" s="1190" cm="1">
        <f t="array" ref="C83">SUMPRODUCT(LEN(D83:J83))</f>
        <v>0</v>
      </c>
      <c r="D83" s="207"/>
      <c r="E83" s="212"/>
      <c r="F83" s="212"/>
      <c r="G83" s="212"/>
      <c r="H83" s="212"/>
      <c r="I83" s="212"/>
      <c r="J83" s="213"/>
      <c r="K83" s="528" t="s">
        <v>22</v>
      </c>
      <c r="L83" s="120" t="str">
        <f t="shared" si="54"/>
        <v>►</v>
      </c>
      <c r="M83" s="195" t="str">
        <f>M58</f>
        <v>N NAME OF YOUR RECIPE | paste it — FAMILY|  Author &gt; YOU</v>
      </c>
      <c r="N83" s="195">
        <f>N58</f>
        <v>0.6</v>
      </c>
      <c r="O83" s="196" t="str">
        <f>O58</f>
        <v>kg</v>
      </c>
      <c r="P83" s="197" t="str">
        <f>P58</f>
        <v>Master recipe ► Guinea fowl ballotine</v>
      </c>
      <c r="Q83" s="207"/>
      <c r="R83" s="212"/>
      <c r="S83" s="212"/>
      <c r="T83" s="212"/>
      <c r="U83" s="212"/>
      <c r="V83" s="212"/>
      <c r="W83" s="212"/>
      <c r="X83" s="212"/>
      <c r="Y83" s="213"/>
      <c r="Z83" s="234">
        <v>27</v>
      </c>
      <c r="AA83" s="231" t="str">
        <f>"&lt; Nb "&amp;AB80&amp;" in 1 " &amp;Z81</f>
        <v>&lt; Nb slices in 1 pack(s)</v>
      </c>
      <c r="AB83" s="235"/>
      <c r="AC83" s="233"/>
      <c r="AD83" s="1230" t="str">
        <f t="shared" si="16"/>
        <v>►</v>
      </c>
      <c r="AE83" s="1231" t="str">
        <f t="shared" si="45"/>
        <v/>
      </c>
      <c r="AF83" s="1232">
        <f t="shared" si="18"/>
        <v>0</v>
      </c>
      <c r="AG83" s="1252">
        <f t="shared" si="25"/>
        <v>0</v>
      </c>
      <c r="AH83" s="1234">
        <f t="shared" si="26"/>
        <v>0</v>
      </c>
      <c r="AI83" s="1235">
        <f t="shared" si="27"/>
        <v>0</v>
      </c>
      <c r="AJ83" s="1236">
        <f t="shared" si="53"/>
        <v>0</v>
      </c>
      <c r="AK83" s="1253">
        <f t="shared" si="19"/>
        <v>0</v>
      </c>
      <c r="AL83" s="1254">
        <f t="shared" si="46"/>
        <v>0</v>
      </c>
      <c r="AM83" s="1268"/>
      <c r="AN83" s="1255" t="str">
        <f t="shared" si="35"/>
        <v/>
      </c>
      <c r="AO83" s="1256">
        <f t="shared" si="29"/>
        <v>0</v>
      </c>
      <c r="AP83" s="1257">
        <f t="shared" si="20"/>
        <v>0</v>
      </c>
      <c r="AQ83" s="1271" cm="1">
        <f t="array" ref="AQ83">IF(AF83&lt;&gt;1,0,IF(OR(AO83="",N(AO83)&lt;=0.000000001),"",IF(OR(AI83="",N(AI83)&lt;=0.000000001),0,IF(ISNUMBER(AO83),IFERROR(_xlfn.LET(_xlpm.r,_xlfn.XLOOKUP(U83,$BD$15:$BD$62,ROW($BD$15:$BD$62),_xlfn.XLOOKUP(U83,$BE$15:$BE$62,ROW($BE$15:$BE$62),_xlfn.XLOOKUP(U83,$BF$15:$BF$62,ROW($BF$15:$BF$62),""))),_xlpm.p,_xlpm.r-MIN(ROW($BD$15:$BD$62))+1,_xlpm.f,INDEX($BG$15:$BG$62,_xlpm.p),_xlpm.u,INDEX($BH$15:$BH$62,_xlpm.p),_xlpm.s,INDEX($BJ$15:$BJ$62,_xlpm.p),_xlpm.q,N(AO83)/_xlpm.f,IF(_xlpm.q&gt;=_xlpm.s,ROUND(_xlpm.q,1)&amp;" "&amp;U83&amp;" = "&amp;ROUND(_xlpm.q*_xlpm.f,1)&amp;" "&amp;_xlpm.u,ROUND(_xlpm.q,1)&amp;" "&amp;U83)),""),""))))</f>
        <v>0</v>
      </c>
      <c r="AR83" s="1259"/>
      <c r="AS83" s="1256">
        <f t="shared" si="43"/>
        <v>0</v>
      </c>
      <c r="AT83" s="1257" t="str">
        <f t="shared" si="30"/>
        <v/>
      </c>
      <c r="AU83" s="1260">
        <f t="shared" si="33"/>
        <v>0</v>
      </c>
      <c r="AV83" s="1261" t="str">
        <f t="shared" si="31"/>
        <v/>
      </c>
      <c r="AW83" s="1247"/>
      <c r="AX83" s="1262">
        <f t="shared" si="22"/>
        <v>0</v>
      </c>
      <c r="AY83" s="1249" t="str">
        <f t="shared" si="44"/>
        <v/>
      </c>
      <c r="AZ83" s="276" t="s">
        <v>22</v>
      </c>
      <c r="BA83" s="1221">
        <f t="shared" si="24"/>
        <v>0</v>
      </c>
      <c r="BB83" s="1222">
        <f t="shared" si="32"/>
        <v>0</v>
      </c>
      <c r="BD83" s="1907"/>
      <c r="BE83" s="1908"/>
      <c r="BF83" s="1908"/>
      <c r="BG83" s="1908"/>
      <c r="BH83" s="1908"/>
      <c r="BI83" s="1908"/>
      <c r="BJ83" s="1908"/>
      <c r="BK83" s="1908"/>
      <c r="BL83" s="1908"/>
      <c r="BM83" s="1908"/>
      <c r="BN83" s="1908"/>
      <c r="BO83" s="1908"/>
      <c r="BP83" s="1909"/>
      <c r="BQ83"/>
      <c r="BR83" s="1153" t="str">
        <f t="shared" si="51"/>
        <v>►</v>
      </c>
      <c r="BS83" s="432"/>
      <c r="BT83" s="432"/>
      <c r="BU83" s="432"/>
      <c r="BV83" s="432"/>
      <c r="BW83" s="432"/>
      <c r="BX83" s="1150"/>
      <c r="BY83"/>
      <c r="BZ83"/>
      <c r="CA83"/>
      <c r="CB83"/>
      <c r="CC83"/>
      <c r="CD83"/>
      <c r="CE83"/>
      <c r="CG83"/>
      <c r="CH83"/>
      <c r="CI83"/>
      <c r="CJ83"/>
      <c r="CK83"/>
      <c r="CL83"/>
      <c r="CM83"/>
      <c r="CO83"/>
      <c r="CP83"/>
      <c r="CQ83"/>
      <c r="CR83"/>
      <c r="CS83"/>
      <c r="CT83"/>
      <c r="CU83"/>
      <c r="CW83" s="3">
        <v>1</v>
      </c>
    </row>
    <row r="84" spans="1:101" s="877" customFormat="1" ht="21" customHeight="1">
      <c r="A84" s="1129" t="s">
        <v>22</v>
      </c>
      <c r="B84" s="1145" t="str">
        <f t="shared" si="50"/>
        <v>►</v>
      </c>
      <c r="C84" s="1190" cm="1">
        <f t="array" ref="C84">SUMPRODUCT(LEN(D84:J84))</f>
        <v>0</v>
      </c>
      <c r="D84" s="207"/>
      <c r="E84" s="212"/>
      <c r="F84" s="212"/>
      <c r="G84" s="212"/>
      <c r="H84" s="212"/>
      <c r="I84" s="212"/>
      <c r="J84" s="213"/>
      <c r="K84" s="528" t="s">
        <v>22</v>
      </c>
      <c r="L84" s="120" t="str">
        <f t="shared" si="54"/>
        <v>►</v>
      </c>
      <c r="M84" s="195" t="str">
        <f>M58</f>
        <v>N NAME OF YOUR RECIPE | paste it — FAMILY|  Author &gt; YOU</v>
      </c>
      <c r="N84" s="195">
        <f>N58</f>
        <v>0.6</v>
      </c>
      <c r="O84" s="196" t="str">
        <f>O58</f>
        <v>kg</v>
      </c>
      <c r="P84" s="197" t="str">
        <f>P58</f>
        <v>Master recipe ► Guinea fowl ballotine</v>
      </c>
      <c r="Q84" s="207"/>
      <c r="R84" s="212"/>
      <c r="S84" s="212"/>
      <c r="T84" s="212"/>
      <c r="U84" s="212"/>
      <c r="V84" s="212"/>
      <c r="W84" s="212"/>
      <c r="X84" s="212"/>
      <c r="Y84" s="213"/>
      <c r="Z84" s="1764" t="str">
        <f>IF(OR(Z83="",AC79=0),"",INT(AC79/Z83) &amp; " " &amp; Z81 &amp; " de " &amp; Z83 &amp; " " &amp; AB80 &amp; IF(MOD(AC79,Z83)&gt;0," + 1 " &amp; Z81 &amp; " de " &amp; TEXT(MOD(AC79,Z83),"0.00") &amp; " " &amp; AB80,""))</f>
        <v>8 pack(s) de 27 slices + 1 pack(s) de 9.00 slices</v>
      </c>
      <c r="AA84" s="1765"/>
      <c r="AB84" s="1765"/>
      <c r="AC84" s="1766"/>
      <c r="AD84" s="1230" t="str">
        <f t="shared" si="16"/>
        <v>►</v>
      </c>
      <c r="AE84" s="1231" t="str">
        <f t="shared" si="45"/>
        <v/>
      </c>
      <c r="AF84" s="1232">
        <f t="shared" si="18"/>
        <v>0</v>
      </c>
      <c r="AG84" s="1252">
        <f t="shared" si="25"/>
        <v>0</v>
      </c>
      <c r="AH84" s="1234">
        <f t="shared" si="26"/>
        <v>0</v>
      </c>
      <c r="AI84" s="1235">
        <f t="shared" si="27"/>
        <v>0</v>
      </c>
      <c r="AJ84" s="1236">
        <f t="shared" si="53"/>
        <v>0</v>
      </c>
      <c r="AK84" s="1237">
        <f t="shared" si="19"/>
        <v>0</v>
      </c>
      <c r="AL84" s="1238">
        <f t="shared" si="46"/>
        <v>0</v>
      </c>
      <c r="AM84" s="1268"/>
      <c r="AN84" s="1240" t="str">
        <f t="shared" si="35"/>
        <v/>
      </c>
      <c r="AO84" s="1241">
        <f t="shared" si="29"/>
        <v>0</v>
      </c>
      <c r="AP84" s="1242">
        <f t="shared" si="20"/>
        <v>0</v>
      </c>
      <c r="AQ84" s="1269" cm="1">
        <f t="array" ref="AQ84">IF(AF84&lt;&gt;1,0,IF(OR(AO84="",N(AO84)&lt;=0.000000001),"",IF(OR(AI84="",N(AI84)&lt;=0.000000001),0,IF(ISNUMBER(AO84),IFERROR(_xlfn.LET(_xlpm.r,_xlfn.XLOOKUP(U84,$BD$15:$BD$62,ROW($BD$15:$BD$62),_xlfn.XLOOKUP(U84,$BE$15:$BE$62,ROW($BE$15:$BE$62),_xlfn.XLOOKUP(U84,$BF$15:$BF$62,ROW($BF$15:$BF$62),""))),_xlpm.p,_xlpm.r-MIN(ROW($BD$15:$BD$62))+1,_xlpm.f,INDEX($BG$15:$BG$62,_xlpm.p),_xlpm.u,INDEX($BH$15:$BH$62,_xlpm.p),_xlpm.s,INDEX($BJ$15:$BJ$62,_xlpm.p),_xlpm.q,N(AO84)/_xlpm.f,IF(_xlpm.q&gt;=_xlpm.s,ROUND(_xlpm.q,1)&amp;" "&amp;U84&amp;" = "&amp;ROUND(_xlpm.q*_xlpm.f,1)&amp;" "&amp;_xlpm.u,ROUND(_xlpm.q,1)&amp;" "&amp;U84)),""),""))))</f>
        <v>0</v>
      </c>
      <c r="AR84" s="1259"/>
      <c r="AS84" s="1241">
        <f t="shared" si="43"/>
        <v>0</v>
      </c>
      <c r="AT84" s="1242" t="str">
        <f t="shared" si="30"/>
        <v/>
      </c>
      <c r="AU84" s="1245">
        <f t="shared" si="33"/>
        <v>0</v>
      </c>
      <c r="AV84" s="1246" t="str">
        <f t="shared" si="31"/>
        <v/>
      </c>
      <c r="AW84" s="1247"/>
      <c r="AX84" s="1248">
        <f t="shared" si="22"/>
        <v>0</v>
      </c>
      <c r="AY84" s="1249" t="str">
        <f t="shared" si="44"/>
        <v/>
      </c>
      <c r="AZ84" s="276" t="s">
        <v>22</v>
      </c>
      <c r="BA84" s="1221">
        <f t="shared" si="24"/>
        <v>0</v>
      </c>
      <c r="BB84" s="1222">
        <f t="shared" si="32"/>
        <v>0</v>
      </c>
      <c r="BD84" s="877" t="s">
        <v>2720</v>
      </c>
      <c r="BQ84"/>
      <c r="BR84" s="1153" t="str">
        <f t="shared" si="51"/>
        <v>►</v>
      </c>
      <c r="BS84" s="1327" t="s">
        <v>2054</v>
      </c>
      <c r="BT84" s="329"/>
      <c r="BU84" s="329"/>
      <c r="BV84" s="329"/>
      <c r="BW84" s="329"/>
      <c r="BX84" s="1150"/>
      <c r="BY84"/>
      <c r="BZ84"/>
      <c r="CA84"/>
      <c r="CB84"/>
      <c r="CC84"/>
      <c r="CD84"/>
      <c r="CE84"/>
      <c r="CG84"/>
      <c r="CH84"/>
      <c r="CI84"/>
      <c r="CJ84"/>
      <c r="CK84"/>
      <c r="CL84"/>
      <c r="CM84"/>
      <c r="CO84"/>
      <c r="CP84"/>
      <c r="CQ84"/>
      <c r="CR84"/>
      <c r="CS84"/>
      <c r="CT84"/>
      <c r="CU84"/>
      <c r="CW84" s="3">
        <v>1</v>
      </c>
    </row>
    <row r="85" spans="1:101" s="877" customFormat="1" ht="21" customHeight="1">
      <c r="A85" s="1129" t="s">
        <v>22</v>
      </c>
      <c r="B85" s="1145" t="str">
        <f t="shared" si="50"/>
        <v>►</v>
      </c>
      <c r="C85" s="1190" cm="1">
        <f t="array" ref="C85">SUMPRODUCT(LEN(D85:J85))</f>
        <v>0</v>
      </c>
      <c r="D85" s="207"/>
      <c r="E85" s="212"/>
      <c r="F85" s="212"/>
      <c r="G85" s="212"/>
      <c r="H85" s="212"/>
      <c r="I85" s="212"/>
      <c r="J85" s="213"/>
      <c r="K85" s="528" t="s">
        <v>22</v>
      </c>
      <c r="L85" s="236" t="s">
        <v>16</v>
      </c>
      <c r="M85" s="195" t="str">
        <f>M58</f>
        <v>N NAME OF YOUR RECIPE | paste it — FAMILY|  Author &gt; YOU</v>
      </c>
      <c r="N85" s="195">
        <f>N58</f>
        <v>0.6</v>
      </c>
      <c r="O85" s="196" t="str">
        <f>O58</f>
        <v>kg</v>
      </c>
      <c r="P85" s="197" t="str">
        <f>P58</f>
        <v>Master recipe ► Guinea fowl ballotine</v>
      </c>
      <c r="Q85" s="237" t="s">
        <v>925</v>
      </c>
      <c r="R85" s="212"/>
      <c r="S85" s="212"/>
      <c r="T85" s="212"/>
      <c r="U85" s="212"/>
      <c r="V85" s="212"/>
      <c r="W85" s="212"/>
      <c r="X85" s="212"/>
      <c r="Y85" s="238"/>
      <c r="Z85" s="1767"/>
      <c r="AA85" s="1768"/>
      <c r="AB85" s="1768"/>
      <c r="AC85" s="1769"/>
      <c r="AD85" s="1230" t="str">
        <f t="shared" si="16"/>
        <v>►</v>
      </c>
      <c r="AE85" s="1231" t="str">
        <f t="shared" si="45"/>
        <v/>
      </c>
      <c r="AF85" s="1232">
        <f t="shared" si="18"/>
        <v>0</v>
      </c>
      <c r="AG85" s="1252">
        <f t="shared" si="25"/>
        <v>0</v>
      </c>
      <c r="AH85" s="1234">
        <f t="shared" si="26"/>
        <v>0</v>
      </c>
      <c r="AI85" s="1235">
        <f t="shared" si="27"/>
        <v>0</v>
      </c>
      <c r="AJ85" s="1236">
        <f t="shared" si="53"/>
        <v>0</v>
      </c>
      <c r="AK85" s="1253">
        <f t="shared" si="19"/>
        <v>0</v>
      </c>
      <c r="AL85" s="1254">
        <f t="shared" si="46"/>
        <v>0</v>
      </c>
      <c r="AM85" s="1268"/>
      <c r="AN85" s="1255" t="str">
        <f t="shared" si="35"/>
        <v/>
      </c>
      <c r="AO85" s="1256">
        <f t="shared" si="29"/>
        <v>0</v>
      </c>
      <c r="AP85" s="1257">
        <f t="shared" si="20"/>
        <v>0</v>
      </c>
      <c r="AQ85" s="1271" cm="1">
        <f t="array" ref="AQ85">IF(AF85&lt;&gt;1,0,IF(OR(AO85="",N(AO85)&lt;=0.000000001),"",IF(OR(AI85="",N(AI85)&lt;=0.000000001),0,IF(ISNUMBER(AO85),IFERROR(_xlfn.LET(_xlpm.r,_xlfn.XLOOKUP(U85,$BD$15:$BD$62,ROW($BD$15:$BD$62),_xlfn.XLOOKUP(U85,$BE$15:$BE$62,ROW($BE$15:$BE$62),_xlfn.XLOOKUP(U85,$BF$15:$BF$62,ROW($BF$15:$BF$62),""))),_xlpm.p,_xlpm.r-MIN(ROW($BD$15:$BD$62))+1,_xlpm.f,INDEX($BG$15:$BG$62,_xlpm.p),_xlpm.u,INDEX($BH$15:$BH$62,_xlpm.p),_xlpm.s,INDEX($BJ$15:$BJ$62,_xlpm.p),_xlpm.q,N(AO85)/_xlpm.f,IF(_xlpm.q&gt;=_xlpm.s,ROUND(_xlpm.q,1)&amp;" "&amp;U85&amp;" = "&amp;ROUND(_xlpm.q*_xlpm.f,1)&amp;" "&amp;_xlpm.u,ROUND(_xlpm.q,1)&amp;" "&amp;U85)),""),""))))</f>
        <v>0</v>
      </c>
      <c r="AR85" s="1259"/>
      <c r="AS85" s="1256">
        <f t="shared" si="43"/>
        <v>0</v>
      </c>
      <c r="AT85" s="1257" t="str">
        <f t="shared" si="30"/>
        <v/>
      </c>
      <c r="AU85" s="1260">
        <f t="shared" si="33"/>
        <v>0</v>
      </c>
      <c r="AV85" s="1261" t="str">
        <f t="shared" si="31"/>
        <v/>
      </c>
      <c r="AW85" s="1247"/>
      <c r="AX85" s="1262">
        <f t="shared" si="22"/>
        <v>0</v>
      </c>
      <c r="AY85" s="1249" t="str">
        <f t="shared" si="44"/>
        <v/>
      </c>
      <c r="AZ85" s="276" t="s">
        <v>22</v>
      </c>
      <c r="BA85" s="1221">
        <f t="shared" si="24"/>
        <v>0</v>
      </c>
      <c r="BB85" s="1222">
        <f t="shared" si="32"/>
        <v>0</v>
      </c>
      <c r="BD85" s="557" t="s">
        <v>147</v>
      </c>
      <c r="BE85" s="121" t="s">
        <v>102</v>
      </c>
      <c r="BF85" s="166" t="s">
        <v>1406</v>
      </c>
      <c r="BG85" s="135" t="s">
        <v>1399</v>
      </c>
      <c r="BH85" s="135" t="s">
        <v>1400</v>
      </c>
      <c r="BI85" s="135" t="s">
        <v>1401</v>
      </c>
      <c r="BJ85" s="1034" t="s">
        <v>0</v>
      </c>
      <c r="BK85" s="109" t="s">
        <v>99</v>
      </c>
      <c r="BL85" s="109" t="s">
        <v>151</v>
      </c>
      <c r="BM85" s="1034" t="s">
        <v>152</v>
      </c>
      <c r="BN85" s="126" t="s">
        <v>1402</v>
      </c>
      <c r="BO85" s="126" t="s">
        <v>1403</v>
      </c>
      <c r="BP85" s="126" t="s">
        <v>1404</v>
      </c>
      <c r="BQ85"/>
      <c r="BR85" s="1153" t="str">
        <f t="shared" si="51"/>
        <v>►</v>
      </c>
      <c r="BS85" s="1328" t="s">
        <v>2055</v>
      </c>
      <c r="BT85" s="329"/>
      <c r="BU85" s="329"/>
      <c r="BV85" s="329"/>
      <c r="BW85" s="329"/>
      <c r="BX85" s="1150"/>
      <c r="BY85"/>
      <c r="BZ85"/>
      <c r="CA85"/>
      <c r="CB85"/>
      <c r="CC85"/>
      <c r="CD85"/>
      <c r="CE85"/>
      <c r="CG85"/>
      <c r="CH85"/>
      <c r="CI85"/>
      <c r="CJ85"/>
      <c r="CK85"/>
      <c r="CL85"/>
      <c r="CM85"/>
      <c r="CO85"/>
      <c r="CP85"/>
      <c r="CQ85"/>
      <c r="CR85"/>
      <c r="CS85"/>
      <c r="CT85"/>
      <c r="CU85"/>
      <c r="CW85" s="3">
        <v>1</v>
      </c>
    </row>
    <row r="86" spans="1:101" s="877" customFormat="1" ht="21" customHeight="1">
      <c r="A86" s="1129" t="s">
        <v>22</v>
      </c>
      <c r="B86" s="1145" t="str">
        <f t="shared" si="50"/>
        <v>A</v>
      </c>
      <c r="C86" s="1190" cm="1">
        <f t="array" ref="C86">SUMPRODUCT(LEN(D86:J86))</f>
        <v>0</v>
      </c>
      <c r="D86" s="207"/>
      <c r="E86" s="212"/>
      <c r="F86" s="212"/>
      <c r="G86" s="212"/>
      <c r="H86" s="212"/>
      <c r="I86" s="212"/>
      <c r="J86" s="213"/>
      <c r="K86" s="528" t="s">
        <v>22</v>
      </c>
      <c r="L86" s="236" t="s">
        <v>11</v>
      </c>
      <c r="M86" s="195" t="str">
        <f>M58</f>
        <v>N NAME OF YOUR RECIPE | paste it — FAMILY|  Author &gt; YOU</v>
      </c>
      <c r="N86" s="195">
        <f>N58</f>
        <v>0.6</v>
      </c>
      <c r="O86" s="196" t="str">
        <f>O58</f>
        <v>kg</v>
      </c>
      <c r="P86" s="197" t="str">
        <f>P58</f>
        <v>Master recipe ► Guinea fowl ballotine</v>
      </c>
      <c r="Q86" s="316" t="s">
        <v>926</v>
      </c>
      <c r="R86" s="240"/>
      <c r="S86" s="240"/>
      <c r="T86" s="240"/>
      <c r="U86" s="240"/>
      <c r="V86" s="240"/>
      <c r="W86" s="240"/>
      <c r="X86" s="240"/>
      <c r="Y86" s="241"/>
      <c r="Z86" s="242">
        <v>120</v>
      </c>
      <c r="AA86" s="243" t="s">
        <v>927</v>
      </c>
      <c r="AB86" s="223"/>
      <c r="AC86" s="244">
        <f>(Z86*Z80)/1000</f>
        <v>18</v>
      </c>
      <c r="AD86" s="1230" t="str">
        <f t="shared" ref="AD86:AD92" si="55">IF(OR(AI86&gt;0,TRIM(AE86)="▼ recette suivante"),"A","►")</f>
        <v>►</v>
      </c>
      <c r="AE86" s="1231" t="str">
        <f t="shared" si="45"/>
        <v/>
      </c>
      <c r="AF86" s="1232">
        <f t="shared" ref="AF86:AF149" si="56">N(AND(L86="A", COUNTIF($BD$15:$BF$62, TRIM(U86))&gt;0))</f>
        <v>0</v>
      </c>
      <c r="AG86" s="1252">
        <f t="shared" si="25"/>
        <v>0</v>
      </c>
      <c r="AH86" s="1234">
        <f t="shared" si="26"/>
        <v>0</v>
      </c>
      <c r="AI86" s="1235">
        <f t="shared" si="27"/>
        <v>0</v>
      </c>
      <c r="AJ86" s="1236">
        <f t="shared" si="53"/>
        <v>0</v>
      </c>
      <c r="AK86" s="1237">
        <f t="shared" ref="AK86:AK149" si="57">IF(AI86&gt;0,AM$9,0)</f>
        <v>0</v>
      </c>
      <c r="AL86" s="1238">
        <f t="shared" si="46"/>
        <v>0</v>
      </c>
      <c r="AM86" s="1268"/>
      <c r="AN86" s="1240" t="str">
        <f t="shared" si="35"/>
        <v/>
      </c>
      <c r="AO86" s="1241">
        <f t="shared" si="29"/>
        <v>0</v>
      </c>
      <c r="AP86" s="1242">
        <f t="shared" ref="AP86:AP149" si="58">IF(AF86=1,IF(OR(AO86="",N(AO86)&lt;=0.000000001),"",_xlfn.XLOOKUP(U86,$BD$15:$BD$62,$BH$15:$BH$62,_xlfn.XLOOKUP(U86,$BE$15:$BE$62,$BH$15:$BH$62,_xlfn.XLOOKUP(U86,$BF$15:$BF$62,$BH$15:$BH$62,"")))),0)</f>
        <v>0</v>
      </c>
      <c r="AQ86" s="1269" cm="1">
        <f t="array" ref="AQ86">IF(AF86&lt;&gt;1,0,IF(OR(AO86="",N(AO86)&lt;=0.000000001),"",IF(OR(AI86="",N(AI86)&lt;=0.000000001),0,IF(ISNUMBER(AO86),IFERROR(_xlfn.LET(_xlpm.r,_xlfn.XLOOKUP(U86,$BD$15:$BD$62,ROW($BD$15:$BD$62),_xlfn.XLOOKUP(U86,$BE$15:$BE$62,ROW($BE$15:$BE$62),_xlfn.XLOOKUP(U86,$BF$15:$BF$62,ROW($BF$15:$BF$62),""))),_xlpm.p,_xlpm.r-MIN(ROW($BD$15:$BD$62))+1,_xlpm.f,INDEX($BG$15:$BG$62,_xlpm.p),_xlpm.u,INDEX($BH$15:$BH$62,_xlpm.p),_xlpm.s,INDEX($BJ$15:$BJ$62,_xlpm.p),_xlpm.q,N(AO86)/_xlpm.f,IF(_xlpm.q&gt;=_xlpm.s,ROUND(_xlpm.q,1)&amp;" "&amp;U86&amp;" = "&amp;ROUND(_xlpm.q*_xlpm.f,1)&amp;" "&amp;_xlpm.u,ROUND(_xlpm.q,1)&amp;" "&amp;U86)),""),""))))</f>
        <v>0</v>
      </c>
      <c r="AR86" s="1259"/>
      <c r="AS86" s="1241">
        <f t="shared" si="43"/>
        <v>0</v>
      </c>
      <c r="AT86" s="1242" t="str">
        <f t="shared" si="30"/>
        <v/>
      </c>
      <c r="AU86" s="1245">
        <f t="shared" si="33"/>
        <v>0</v>
      </c>
      <c r="AV86" s="1246" t="str">
        <f t="shared" si="31"/>
        <v/>
      </c>
      <c r="AW86" s="1247"/>
      <c r="AX86" s="1248">
        <f t="shared" ref="AX86:AX149" si="59">IF(AI86=0,0,IF(OR(ISBLANK(AW86),ISTEXT(AU86)),0,(IF(AO86=0,Q86,AO86)*AW86)))</f>
        <v>0</v>
      </c>
      <c r="AY86" s="1249" t="str">
        <f t="shared" si="44"/>
        <v/>
      </c>
      <c r="AZ86" s="276" t="s">
        <v>22</v>
      </c>
      <c r="BA86" s="1221">
        <f t="shared" ref="BA86:BA149" si="60">IFERROR(_xlfn.LET(_xlpm.EPS,0.000000001,_xlpm.b,Q86/AI86,IF(ISNUMBER(AM86),_xlpm.b*AM86,IF(OR(ISBLANK(AM86),AM86=""),_xlpm.b*AK86,IF(AND(BB86=0,ISNUMBER(Q86)),_xlpm.b/AK86,0)))),0)</f>
        <v>0</v>
      </c>
      <c r="BB86" s="1222">
        <f t="shared" si="32"/>
        <v>0</v>
      </c>
      <c r="BD86" s="1093">
        <v>1</v>
      </c>
      <c r="BE86" s="1094">
        <v>1E-3</v>
      </c>
      <c r="BF86" s="1095">
        <v>0</v>
      </c>
      <c r="BG86" s="1094">
        <v>0.25</v>
      </c>
      <c r="BH86" s="1094">
        <v>0.33332999999999996</v>
      </c>
      <c r="BI86" s="1094">
        <v>0.5</v>
      </c>
      <c r="BJ86" s="1096">
        <v>1</v>
      </c>
      <c r="BK86" s="1096">
        <v>0.1</v>
      </c>
      <c r="BL86" s="1096">
        <v>0.01</v>
      </c>
      <c r="BM86" s="1096">
        <v>1E-3</v>
      </c>
      <c r="BN86" s="1096">
        <v>0.5</v>
      </c>
      <c r="BO86" s="1096">
        <v>0.33300000000000002</v>
      </c>
      <c r="BP86" s="1097">
        <v>0.2</v>
      </c>
      <c r="BQ86"/>
      <c r="BR86" s="1153" t="str">
        <f t="shared" si="51"/>
        <v>►</v>
      </c>
      <c r="BS86" s="1329" t="s">
        <v>2056</v>
      </c>
      <c r="BT86" s="329"/>
      <c r="BU86" s="329"/>
      <c r="BV86" s="329"/>
      <c r="BW86" s="329"/>
      <c r="BX86" s="1150"/>
      <c r="BY86"/>
      <c r="BZ86"/>
      <c r="CA86"/>
      <c r="CB86"/>
      <c r="CC86"/>
      <c r="CD86"/>
      <c r="CE86"/>
      <c r="CG86"/>
      <c r="CH86"/>
      <c r="CI86"/>
      <c r="CJ86"/>
      <c r="CK86"/>
      <c r="CL86"/>
      <c r="CM86"/>
      <c r="CO86"/>
      <c r="CP86"/>
      <c r="CQ86"/>
      <c r="CR86"/>
      <c r="CS86"/>
      <c r="CT86"/>
      <c r="CU86"/>
      <c r="CW86" s="3">
        <v>1</v>
      </c>
    </row>
    <row r="87" spans="1:101" s="877" customFormat="1" ht="21" customHeight="1">
      <c r="A87" s="1129" t="s">
        <v>22</v>
      </c>
      <c r="B87" s="1145" t="str">
        <f t="shared" si="50"/>
        <v>A</v>
      </c>
      <c r="C87" s="1190" cm="1">
        <f t="array" ref="C87">SUMPRODUCT(LEN(D87:J87))</f>
        <v>0</v>
      </c>
      <c r="D87" s="207"/>
      <c r="E87" s="212"/>
      <c r="F87" s="212"/>
      <c r="G87" s="212"/>
      <c r="H87" s="212"/>
      <c r="I87" s="212"/>
      <c r="J87" s="213"/>
      <c r="K87" s="528" t="s">
        <v>22</v>
      </c>
      <c r="L87" s="236" t="s">
        <v>11</v>
      </c>
      <c r="M87" s="195" t="str">
        <f>M58</f>
        <v>N NAME OF YOUR RECIPE | paste it — FAMILY|  Author &gt; YOU</v>
      </c>
      <c r="N87" s="195">
        <f>N58</f>
        <v>0.6</v>
      </c>
      <c r="O87" s="196" t="str">
        <f>O58</f>
        <v>kg</v>
      </c>
      <c r="P87" s="197" t="str">
        <f>P58</f>
        <v>Master recipe ► Guinea fowl ballotine</v>
      </c>
      <c r="Q87" s="361" t="s">
        <v>928</v>
      </c>
      <c r="R87" s="246"/>
      <c r="S87" s="246"/>
      <c r="T87" s="246"/>
      <c r="U87" s="246"/>
      <c r="V87" s="246"/>
      <c r="W87" s="246"/>
      <c r="X87" s="246"/>
      <c r="Y87" s="247"/>
      <c r="Z87" s="1285">
        <v>2.7</v>
      </c>
      <c r="AA87" s="249" t="str">
        <f>"weight per  "&amp; Z81</f>
        <v>weight per  pack(s)</v>
      </c>
      <c r="AB87" s="223"/>
      <c r="AC87" s="229"/>
      <c r="AD87" s="1230" t="str">
        <f t="shared" si="55"/>
        <v>►</v>
      </c>
      <c r="AE87" s="1231" t="str">
        <f t="shared" si="45"/>
        <v/>
      </c>
      <c r="AF87" s="1232">
        <f t="shared" si="56"/>
        <v>0</v>
      </c>
      <c r="AG87" s="1252">
        <f t="shared" ref="AG87:AG150" si="61">IF(AF87=1,Z87,0)</f>
        <v>0</v>
      </c>
      <c r="AH87" s="1234">
        <f t="shared" ref="AH87:AH150" si="62">IF(AF87=1,IF(AG87&gt;0,"Kg",0),0)</f>
        <v>0</v>
      </c>
      <c r="AI87" s="1235">
        <f t="shared" ref="AI87:AI150" si="63">IF(AF87=1,N87,0)</f>
        <v>0</v>
      </c>
      <c r="AJ87" s="1236">
        <f t="shared" si="53"/>
        <v>0</v>
      </c>
      <c r="AK87" s="1253">
        <f t="shared" si="57"/>
        <v>0</v>
      </c>
      <c r="AL87" s="1254">
        <f t="shared" si="46"/>
        <v>0</v>
      </c>
      <c r="AM87" s="1268"/>
      <c r="AN87" s="1255" t="str">
        <f t="shared" si="35"/>
        <v/>
      </c>
      <c r="AO87" s="1256">
        <f t="shared" ref="AO87:AO150" si="64">IF(TRIM(AH87)&lt;&gt;"Kg",0,N(AG87)*N(BB87))</f>
        <v>0</v>
      </c>
      <c r="AP87" s="1257">
        <f t="shared" si="58"/>
        <v>0</v>
      </c>
      <c r="AQ87" s="1271" cm="1">
        <f t="array" ref="AQ87">IF(AF87&lt;&gt;1,0,IF(OR(AO87="",N(AO87)&lt;=0.000000001),"",IF(OR(AI87="",N(AI87)&lt;=0.000000001),0,IF(ISNUMBER(AO87),IFERROR(_xlfn.LET(_xlpm.r,_xlfn.XLOOKUP(U87,$BD$15:$BD$62,ROW($BD$15:$BD$62),_xlfn.XLOOKUP(U87,$BE$15:$BE$62,ROW($BE$15:$BE$62),_xlfn.XLOOKUP(U87,$BF$15:$BF$62,ROW($BF$15:$BF$62),""))),_xlpm.p,_xlpm.r-MIN(ROW($BD$15:$BD$62))+1,_xlpm.f,INDEX($BG$15:$BG$62,_xlpm.p),_xlpm.u,INDEX($BH$15:$BH$62,_xlpm.p),_xlpm.s,INDEX($BJ$15:$BJ$62,_xlpm.p),_xlpm.q,N(AO87)/_xlpm.f,IF(_xlpm.q&gt;=_xlpm.s,ROUND(_xlpm.q,1)&amp;" "&amp;U87&amp;" = "&amp;ROUND(_xlpm.q*_xlpm.f,1)&amp;" "&amp;_xlpm.u,ROUND(_xlpm.q,1)&amp;" "&amp;U87)),""),""))))</f>
        <v>0</v>
      </c>
      <c r="AR87" s="1259"/>
      <c r="AS87" s="1256">
        <f t="shared" si="43"/>
        <v>0</v>
      </c>
      <c r="AT87" s="1257" t="str">
        <f t="shared" ref="AT87:AT150" si="65">IF(AF87=1,AP87,"")</f>
        <v/>
      </c>
      <c r="AU87" s="1260">
        <f t="shared" si="33"/>
        <v>0</v>
      </c>
      <c r="AV87" s="1261" t="str">
        <f t="shared" ref="AV87:AV150" si="66">IF(AF87=1,IF(N(AU87)&gt;0.000000001,R87,""),"")</f>
        <v/>
      </c>
      <c r="AW87" s="1247"/>
      <c r="AX87" s="1262">
        <f t="shared" si="59"/>
        <v>0</v>
      </c>
      <c r="AY87" s="1249" t="str">
        <f t="shared" si="44"/>
        <v/>
      </c>
      <c r="AZ87" s="276" t="s">
        <v>22</v>
      </c>
      <c r="BA87" s="1221">
        <f t="shared" si="60"/>
        <v>0</v>
      </c>
      <c r="BB87" s="1222">
        <f t="shared" ref="BB87:BB150" si="67">IF(AG87&gt;0,IFERROR(IF(OR(ISBLANK(AM87),AM87=""),AK87,AM87)/AI87,0),0)</f>
        <v>0</v>
      </c>
      <c r="BD87" s="138" t="s">
        <v>162</v>
      </c>
      <c r="BE87" s="138" t="s">
        <v>1405</v>
      </c>
      <c r="BF87" s="166" t="s">
        <v>1406</v>
      </c>
      <c r="BG87" s="138" t="s">
        <v>1407</v>
      </c>
      <c r="BH87" s="138" t="s">
        <v>1408</v>
      </c>
      <c r="BI87" s="138" t="s">
        <v>1428</v>
      </c>
      <c r="BJ87" s="178" t="s">
        <v>1409</v>
      </c>
      <c r="BK87" s="178" t="s">
        <v>1410</v>
      </c>
      <c r="BL87" s="178" t="s">
        <v>1411</v>
      </c>
      <c r="BM87" s="126" t="s">
        <v>1412</v>
      </c>
      <c r="BN87" s="126" t="s">
        <v>1413</v>
      </c>
      <c r="BO87" s="126" t="s">
        <v>1414</v>
      </c>
      <c r="BP87" s="1111" t="s">
        <v>1415</v>
      </c>
      <c r="BQ87"/>
      <c r="BR87" s="1153" t="str">
        <f t="shared" si="51"/>
        <v>►</v>
      </c>
      <c r="BS87" s="1328" t="s">
        <v>2057</v>
      </c>
      <c r="BT87" s="329"/>
      <c r="BU87" s="329"/>
      <c r="BV87" s="329"/>
      <c r="BW87" s="329"/>
      <c r="BX87" s="1150"/>
      <c r="BY87"/>
      <c r="BZ87"/>
      <c r="CA87"/>
      <c r="CB87"/>
      <c r="CC87"/>
      <c r="CD87"/>
      <c r="CE87"/>
      <c r="CG87"/>
      <c r="CH87"/>
      <c r="CI87"/>
      <c r="CJ87"/>
      <c r="CK87"/>
      <c r="CL87"/>
      <c r="CM87"/>
      <c r="CO87"/>
      <c r="CP87"/>
      <c r="CQ87"/>
      <c r="CR87"/>
      <c r="CS87"/>
      <c r="CT87"/>
      <c r="CU87"/>
      <c r="CW87" s="3">
        <v>1</v>
      </c>
    </row>
    <row r="88" spans="1:101" s="877" customFormat="1" ht="21" customHeight="1">
      <c r="A88" s="1129" t="s">
        <v>22</v>
      </c>
      <c r="B88" s="1145" t="str">
        <f t="shared" si="50"/>
        <v>A</v>
      </c>
      <c r="C88" s="1190" cm="1">
        <f t="array" ref="C88">SUMPRODUCT(LEN(D88:J88))</f>
        <v>0</v>
      </c>
      <c r="D88" s="207"/>
      <c r="E88" s="212"/>
      <c r="F88" s="212"/>
      <c r="G88" s="212"/>
      <c r="H88" s="212"/>
      <c r="I88" s="212"/>
      <c r="J88" s="213"/>
      <c r="K88" s="528" t="s">
        <v>22</v>
      </c>
      <c r="L88" s="236" t="s">
        <v>11</v>
      </c>
      <c r="M88" s="195" t="str">
        <f>M58</f>
        <v>N NAME OF YOUR RECIPE | paste it — FAMILY|  Author &gt; YOU</v>
      </c>
      <c r="N88" s="195">
        <f>N58</f>
        <v>0.6</v>
      </c>
      <c r="O88" s="196" t="str">
        <f>O58</f>
        <v>kg</v>
      </c>
      <c r="P88" s="197" t="str">
        <f>P58</f>
        <v>Master recipe ► Guinea fowl ballotine</v>
      </c>
      <c r="Q88" s="250"/>
      <c r="R88" s="250"/>
      <c r="S88" s="250" t="s">
        <v>209</v>
      </c>
      <c r="T88" s="251"/>
      <c r="U88" s="252"/>
      <c r="V88" s="252"/>
      <c r="W88" s="252"/>
      <c r="X88" s="252"/>
      <c r="Y88" s="253"/>
      <c r="Z88" s="1770" t="str">
        <f>IF(OR(AC86&lt;=0,Z87&lt;=0),"",_xlfn.LET(_xlpm.n,ROUND(AC86/Z87,9),_xlpm.q,INT(_xlpm.n),_xlpm.r,ROUND(AC86-_xlpm.q*Z87,9),_xlpm.base,_xlpm.q&amp;" "&amp;Z81&amp;" de "&amp;TEXT(Z87,"0.000")&amp;" kg",IF(_xlpm.r&lt;=0.000000001,_xlpm.base,_xlpm.base&amp;" + 1 "&amp;Z81&amp;" de "&amp;TEXT(_xlpm.r,"0.000")&amp;" kg")))</f>
        <v>6 pack(s) de 2.700 kg + 1 pack(s) de 1.800 kg</v>
      </c>
      <c r="AA88" s="1771"/>
      <c r="AB88" s="1771"/>
      <c r="AC88" s="1772"/>
      <c r="AD88" s="1230" t="str">
        <f t="shared" si="55"/>
        <v>►</v>
      </c>
      <c r="AE88" s="1231" t="str">
        <f t="shared" si="45"/>
        <v/>
      </c>
      <c r="AF88" s="1232">
        <f t="shared" si="56"/>
        <v>0</v>
      </c>
      <c r="AG88" s="1252">
        <f t="shared" si="61"/>
        <v>0</v>
      </c>
      <c r="AH88" s="1234">
        <f t="shared" si="62"/>
        <v>0</v>
      </c>
      <c r="AI88" s="1235">
        <f t="shared" si="63"/>
        <v>0</v>
      </c>
      <c r="AJ88" s="1236">
        <f t="shared" si="53"/>
        <v>0</v>
      </c>
      <c r="AK88" s="1237">
        <f t="shared" si="57"/>
        <v>0</v>
      </c>
      <c r="AL88" s="1238">
        <f t="shared" si="46"/>
        <v>0</v>
      </c>
      <c r="AM88" s="1268"/>
      <c r="AN88" s="1240" t="str">
        <f t="shared" si="35"/>
        <v/>
      </c>
      <c r="AO88" s="1241">
        <f t="shared" si="64"/>
        <v>0</v>
      </c>
      <c r="AP88" s="1242">
        <f t="shared" si="58"/>
        <v>0</v>
      </c>
      <c r="AQ88" s="1269" cm="1">
        <f t="array" ref="AQ88">IF(AF88&lt;&gt;1,0,IF(OR(AO88="",N(AO88)&lt;=0.000000001),"",IF(OR(AI88="",N(AI88)&lt;=0.000000001),0,IF(ISNUMBER(AO88),IFERROR(_xlfn.LET(_xlpm.r,_xlfn.XLOOKUP(U88,$BD$15:$BD$62,ROW($BD$15:$BD$62),_xlfn.XLOOKUP(U88,$BE$15:$BE$62,ROW($BE$15:$BE$62),_xlfn.XLOOKUP(U88,$BF$15:$BF$62,ROW($BF$15:$BF$62),""))),_xlpm.p,_xlpm.r-MIN(ROW($BD$15:$BD$62))+1,_xlpm.f,INDEX($BG$15:$BG$62,_xlpm.p),_xlpm.u,INDEX($BH$15:$BH$62,_xlpm.p),_xlpm.s,INDEX($BJ$15:$BJ$62,_xlpm.p),_xlpm.q,N(AO88)/_xlpm.f,IF(_xlpm.q&gt;=_xlpm.s,ROUND(_xlpm.q,1)&amp;" "&amp;U88&amp;" = "&amp;ROUND(_xlpm.q*_xlpm.f,1)&amp;" "&amp;_xlpm.u,ROUND(_xlpm.q,1)&amp;" "&amp;U88)),""),""))))</f>
        <v>0</v>
      </c>
      <c r="AR88" s="1259"/>
      <c r="AS88" s="1241">
        <f t="shared" si="43"/>
        <v>0</v>
      </c>
      <c r="AT88" s="1242" t="str">
        <f t="shared" si="65"/>
        <v/>
      </c>
      <c r="AU88" s="1245">
        <f t="shared" ref="AU88:AU151" si="68">_xlfn.LET(_xlpm.EPS,0.000000001,IF(ISNUMBER(BA88),IF(ABS(BA88)&lt;=_xlpm.EPS,0,BA88),0))</f>
        <v>0</v>
      </c>
      <c r="AV88" s="1246" t="str">
        <f t="shared" si="66"/>
        <v/>
      </c>
      <c r="AW88" s="1247"/>
      <c r="AX88" s="1248">
        <f t="shared" si="59"/>
        <v>0</v>
      </c>
      <c r="AY88" s="1249" t="str">
        <f t="shared" si="44"/>
        <v/>
      </c>
      <c r="AZ88" s="276" t="s">
        <v>22</v>
      </c>
      <c r="BA88" s="1221">
        <f t="shared" si="60"/>
        <v>0</v>
      </c>
      <c r="BB88" s="1222">
        <f t="shared" si="67"/>
        <v>0</v>
      </c>
      <c r="BD88" s="1098">
        <v>2.835E-2</v>
      </c>
      <c r="BE88" s="1099">
        <v>0.13</v>
      </c>
      <c r="BF88" s="1100">
        <v>0</v>
      </c>
      <c r="BG88" s="1099">
        <v>0.2</v>
      </c>
      <c r="BH88" s="1099">
        <v>0.23</v>
      </c>
      <c r="BI88" s="1099">
        <v>0.22500000000000001</v>
      </c>
      <c r="BJ88" s="1096">
        <v>0.35</v>
      </c>
      <c r="BK88" s="1096">
        <v>5.0000000000000001E-3</v>
      </c>
      <c r="BL88" s="1096">
        <v>5.0000000000000001E-3</v>
      </c>
      <c r="BM88" s="1096">
        <v>1.4999999999999999E-2</v>
      </c>
      <c r="BN88" s="1096">
        <v>0.1</v>
      </c>
      <c r="BO88" s="1096">
        <v>0.22500000000000001</v>
      </c>
      <c r="BP88" s="1097">
        <v>1E-3</v>
      </c>
      <c r="BQ88"/>
      <c r="BR88" s="1153" t="str">
        <f t="shared" si="51"/>
        <v>►</v>
      </c>
      <c r="BS88" s="1330" t="s">
        <v>2058</v>
      </c>
      <c r="BT88" s="329"/>
      <c r="BU88" s="329"/>
      <c r="BV88" s="329"/>
      <c r="BW88" s="329"/>
      <c r="BX88" s="1150"/>
      <c r="BY88"/>
      <c r="BZ88"/>
      <c r="CA88"/>
      <c r="CB88"/>
      <c r="CC88"/>
      <c r="CD88"/>
      <c r="CE88"/>
      <c r="CG88"/>
      <c r="CH88"/>
      <c r="CI88"/>
      <c r="CJ88"/>
      <c r="CK88"/>
      <c r="CL88"/>
      <c r="CM88"/>
      <c r="CO88"/>
      <c r="CP88"/>
      <c r="CQ88"/>
      <c r="CR88"/>
      <c r="CS88"/>
      <c r="CT88"/>
      <c r="CU88"/>
      <c r="CW88" s="3">
        <v>1</v>
      </c>
    </row>
    <row r="89" spans="1:101" s="877" customFormat="1" ht="21" customHeight="1" thickBot="1">
      <c r="A89" s="1129" t="s">
        <v>22</v>
      </c>
      <c r="B89" s="1145" t="str">
        <f t="shared" si="50"/>
        <v>A</v>
      </c>
      <c r="C89" s="1190" cm="1">
        <f t="array" ref="C89">SUMPRODUCT(LEN(D89:J89))</f>
        <v>0</v>
      </c>
      <c r="D89" s="207"/>
      <c r="E89" s="212"/>
      <c r="F89" s="212"/>
      <c r="G89" s="212"/>
      <c r="H89" s="212"/>
      <c r="I89" s="212"/>
      <c r="J89" s="213"/>
      <c r="K89" s="528" t="s">
        <v>22</v>
      </c>
      <c r="L89" s="236" t="s">
        <v>11</v>
      </c>
      <c r="M89" s="256" t="str">
        <f>M58</f>
        <v>N NAME OF YOUR RECIPE | paste it — FAMILY|  Author &gt; YOU</v>
      </c>
      <c r="N89" s="256">
        <f>N58</f>
        <v>0.6</v>
      </c>
      <c r="O89" s="257" t="str">
        <f>O58</f>
        <v>kg</v>
      </c>
      <c r="P89" s="258" t="str">
        <f>P58</f>
        <v>Master recipe ► Guinea fowl ballotine</v>
      </c>
      <c r="Q89" s="259"/>
      <c r="R89" s="260"/>
      <c r="S89" s="261"/>
      <c r="T89" s="262"/>
      <c r="U89" s="261"/>
      <c r="V89" s="261"/>
      <c r="W89" s="261"/>
      <c r="X89" s="261"/>
      <c r="Y89" s="263"/>
      <c r="Z89" s="1773"/>
      <c r="AA89" s="1774"/>
      <c r="AB89" s="1774"/>
      <c r="AC89" s="1775"/>
      <c r="AD89" s="1230" t="str">
        <f t="shared" si="55"/>
        <v>►</v>
      </c>
      <c r="AE89" s="1231" t="str">
        <f t="shared" si="45"/>
        <v/>
      </c>
      <c r="AF89" s="1232">
        <f t="shared" si="56"/>
        <v>0</v>
      </c>
      <c r="AG89" s="1252">
        <f t="shared" si="61"/>
        <v>0</v>
      </c>
      <c r="AH89" s="1234">
        <f t="shared" si="62"/>
        <v>0</v>
      </c>
      <c r="AI89" s="1235">
        <f t="shared" si="63"/>
        <v>0</v>
      </c>
      <c r="AJ89" s="1236">
        <f t="shared" si="53"/>
        <v>0</v>
      </c>
      <c r="AK89" s="1253">
        <f t="shared" si="57"/>
        <v>0</v>
      </c>
      <c r="AL89" s="1254">
        <f t="shared" si="46"/>
        <v>0</v>
      </c>
      <c r="AM89" s="1268"/>
      <c r="AN89" s="1255" t="str">
        <f t="shared" si="35"/>
        <v/>
      </c>
      <c r="AO89" s="1256">
        <f t="shared" si="64"/>
        <v>0</v>
      </c>
      <c r="AP89" s="1257">
        <f t="shared" si="58"/>
        <v>0</v>
      </c>
      <c r="AQ89" s="1271" cm="1">
        <f t="array" ref="AQ89">IF(AF89&lt;&gt;1,0,IF(OR(AO89="",N(AO89)&lt;=0.000000001),"",IF(OR(AI89="",N(AI89)&lt;=0.000000001),0,IF(ISNUMBER(AO89),IFERROR(_xlfn.LET(_xlpm.r,_xlfn.XLOOKUP(U89,$BD$15:$BD$62,ROW($BD$15:$BD$62),_xlfn.XLOOKUP(U89,$BE$15:$BE$62,ROW($BE$15:$BE$62),_xlfn.XLOOKUP(U89,$BF$15:$BF$62,ROW($BF$15:$BF$62),""))),_xlpm.p,_xlpm.r-MIN(ROW($BD$15:$BD$62))+1,_xlpm.f,INDEX($BG$15:$BG$62,_xlpm.p),_xlpm.u,INDEX($BH$15:$BH$62,_xlpm.p),_xlpm.s,INDEX($BJ$15:$BJ$62,_xlpm.p),_xlpm.q,N(AO89)/_xlpm.f,IF(_xlpm.q&gt;=_xlpm.s,ROUND(_xlpm.q,1)&amp;" "&amp;U89&amp;" = "&amp;ROUND(_xlpm.q*_xlpm.f,1)&amp;" "&amp;_xlpm.u,ROUND(_xlpm.q,1)&amp;" "&amp;U89)),""),""))))</f>
        <v>0</v>
      </c>
      <c r="AR89" s="1259"/>
      <c r="AS89" s="1256">
        <f t="shared" si="43"/>
        <v>0</v>
      </c>
      <c r="AT89" s="1257" t="str">
        <f t="shared" si="65"/>
        <v/>
      </c>
      <c r="AU89" s="1260">
        <f t="shared" si="68"/>
        <v>0</v>
      </c>
      <c r="AV89" s="1261" t="str">
        <f t="shared" si="66"/>
        <v/>
      </c>
      <c r="AW89" s="1247"/>
      <c r="AX89" s="1262">
        <f t="shared" si="59"/>
        <v>0</v>
      </c>
      <c r="AY89" s="1249" t="str">
        <f t="shared" si="44"/>
        <v/>
      </c>
      <c r="AZ89" s="276" t="s">
        <v>22</v>
      </c>
      <c r="BA89" s="1221">
        <f t="shared" si="60"/>
        <v>0</v>
      </c>
      <c r="BB89" s="1222">
        <f t="shared" si="67"/>
        <v>0</v>
      </c>
      <c r="BQ89"/>
      <c r="BR89" s="1153" t="str">
        <f t="shared" si="51"/>
        <v>►</v>
      </c>
      <c r="BS89" s="1331"/>
      <c r="BT89" s="329"/>
      <c r="BU89" s="329"/>
      <c r="BV89" s="329"/>
      <c r="BW89" s="329"/>
      <c r="BX89" s="1150"/>
      <c r="BY89"/>
      <c r="BZ89"/>
      <c r="CA89"/>
      <c r="CB89"/>
      <c r="CC89"/>
      <c r="CD89"/>
      <c r="CE89"/>
      <c r="CG89"/>
      <c r="CH89"/>
      <c r="CI89"/>
      <c r="CJ89"/>
      <c r="CK89"/>
      <c r="CL89"/>
      <c r="CM89"/>
      <c r="CO89"/>
      <c r="CP89"/>
      <c r="CQ89"/>
      <c r="CR89"/>
      <c r="CS89"/>
      <c r="CT89"/>
      <c r="CU89"/>
      <c r="CW89" s="3">
        <v>1</v>
      </c>
    </row>
    <row r="90" spans="1:101" s="877" customFormat="1" ht="21" customHeight="1" thickBot="1">
      <c r="A90" s="1129" t="s">
        <v>22</v>
      </c>
      <c r="B90" s="1145" t="str">
        <f t="shared" si="50"/>
        <v>A</v>
      </c>
      <c r="C90" s="1190" cm="1">
        <f t="array" ref="C90">SUMPRODUCT(LEN(D90:J90))</f>
        <v>0</v>
      </c>
      <c r="D90" s="207"/>
      <c r="E90" s="212"/>
      <c r="F90" s="212"/>
      <c r="G90" s="212"/>
      <c r="H90" s="212"/>
      <c r="I90" s="212"/>
      <c r="J90" s="213"/>
      <c r="K90" s="528" t="s">
        <v>22</v>
      </c>
      <c r="L90" s="264" t="s">
        <v>11</v>
      </c>
      <c r="M90" s="265" t="str">
        <f>M58</f>
        <v>N NAME OF YOUR RECIPE | paste it — FAMILY|  Author &gt; YOU</v>
      </c>
      <c r="N90" s="265">
        <f>N58</f>
        <v>0.6</v>
      </c>
      <c r="O90" s="265" t="str">
        <f>O58</f>
        <v>kg</v>
      </c>
      <c r="P90" s="266" t="str">
        <f>P58</f>
        <v>Master recipe ► Guinea fowl ballotine</v>
      </c>
      <c r="Q90" s="267" t="s">
        <v>217</v>
      </c>
      <c r="R90" s="268" t="str">
        <f ca="1">CELL("nomfichier")</f>
        <v>D:\Données\1.UPRT\0-UPRT.fait\1-UPRT.FR-SITE-WEB\ff-fiches-fabrications\ff.fiches.fabrication.2023\ffr.restaurant.2023\[postit.sauvegarde.05.10.2025.xlsx]Nota.ES</v>
      </c>
      <c r="S90" s="269"/>
      <c r="T90" s="269"/>
      <c r="U90" s="269"/>
      <c r="V90" s="269"/>
      <c r="W90" s="269"/>
      <c r="X90" s="269"/>
      <c r="Y90" s="269"/>
      <c r="Z90" s="269"/>
      <c r="AA90" s="269"/>
      <c r="AB90" s="269"/>
      <c r="AC90" s="270"/>
      <c r="AD90" s="1230" t="str">
        <f t="shared" si="55"/>
        <v>A</v>
      </c>
      <c r="AE90" s="1231" t="str">
        <f t="shared" si="45"/>
        <v>▼ recette suivante</v>
      </c>
      <c r="AF90" s="1232">
        <f t="shared" si="56"/>
        <v>0</v>
      </c>
      <c r="AG90" s="1252">
        <f t="shared" si="61"/>
        <v>0</v>
      </c>
      <c r="AH90" s="1234">
        <f t="shared" si="62"/>
        <v>0</v>
      </c>
      <c r="AI90" s="1235">
        <f t="shared" si="63"/>
        <v>0</v>
      </c>
      <c r="AJ90" s="1236">
        <f t="shared" si="53"/>
        <v>0</v>
      </c>
      <c r="AK90" s="1237">
        <f t="shared" si="57"/>
        <v>0</v>
      </c>
      <c r="AL90" s="1238" t="str">
        <f t="shared" si="46"/>
        <v>▼ recette suivante</v>
      </c>
      <c r="AM90" s="1268"/>
      <c r="AN90" s="1240" t="str">
        <f t="shared" si="35"/>
        <v/>
      </c>
      <c r="AO90" s="1241">
        <f t="shared" si="64"/>
        <v>0</v>
      </c>
      <c r="AP90" s="1242">
        <f t="shared" si="58"/>
        <v>0</v>
      </c>
      <c r="AQ90" s="1269" cm="1">
        <f t="array" ref="AQ90">IF(AF90&lt;&gt;1,0,IF(OR(AO90="",N(AO90)&lt;=0.000000001),"",IF(OR(AI90="",N(AI90)&lt;=0.000000001),0,IF(ISNUMBER(AO90),IFERROR(_xlfn.LET(_xlpm.r,_xlfn.XLOOKUP(U90,$BD$15:$BD$62,ROW($BD$15:$BD$62),_xlfn.XLOOKUP(U90,$BE$15:$BE$62,ROW($BE$15:$BE$62),_xlfn.XLOOKUP(U90,$BF$15:$BF$62,ROW($BF$15:$BF$62),""))),_xlpm.p,_xlpm.r-MIN(ROW($BD$15:$BD$62))+1,_xlpm.f,INDEX($BG$15:$BG$62,_xlpm.p),_xlpm.u,INDEX($BH$15:$BH$62,_xlpm.p),_xlpm.s,INDEX($BJ$15:$BJ$62,_xlpm.p),_xlpm.q,N(AO90)/_xlpm.f,IF(_xlpm.q&gt;=_xlpm.s,ROUND(_xlpm.q,1)&amp;" "&amp;U90&amp;" = "&amp;ROUND(_xlpm.q*_xlpm.f,1)&amp;" "&amp;_xlpm.u,ROUND(_xlpm.q,1)&amp;" "&amp;U90)),""),""))))</f>
        <v>0</v>
      </c>
      <c r="AR90" s="1259"/>
      <c r="AS90" s="1241" t="str">
        <f t="shared" si="43"/>
        <v xml:space="preserve">▼next recipe </v>
      </c>
      <c r="AT90" s="1242" t="str">
        <f t="shared" si="65"/>
        <v/>
      </c>
      <c r="AU90" s="1245">
        <f t="shared" si="68"/>
        <v>0</v>
      </c>
      <c r="AV90" s="1246" t="str">
        <f t="shared" si="66"/>
        <v/>
      </c>
      <c r="AW90" s="1247"/>
      <c r="AX90" s="1248">
        <f t="shared" si="59"/>
        <v>0</v>
      </c>
      <c r="AY90" s="1249" t="str">
        <f t="shared" si="44"/>
        <v>▼ receta siguiente</v>
      </c>
      <c r="AZ90" s="276" t="s">
        <v>22</v>
      </c>
      <c r="BA90" s="1221">
        <f t="shared" si="60"/>
        <v>0</v>
      </c>
      <c r="BB90" s="1222">
        <f t="shared" si="67"/>
        <v>0</v>
      </c>
      <c r="BD90" s="1904" t="s">
        <v>2059</v>
      </c>
      <c r="BE90" s="1905"/>
      <c r="BF90" s="1905"/>
      <c r="BG90" s="1905"/>
      <c r="BH90" s="1905"/>
      <c r="BI90" s="1905"/>
      <c r="BJ90" s="1905"/>
      <c r="BK90" s="1905"/>
      <c r="BL90" s="1905"/>
      <c r="BM90" s="1905"/>
      <c r="BN90" s="1905"/>
      <c r="BO90" s="1905"/>
      <c r="BP90" s="1906"/>
      <c r="BQ90"/>
      <c r="BR90" s="1153" t="str">
        <f t="shared" si="51"/>
        <v>A</v>
      </c>
      <c r="BS90" s="1327" t="s">
        <v>2060</v>
      </c>
      <c r="BT90" s="329"/>
      <c r="BU90" s="329"/>
      <c r="BV90" s="329"/>
      <c r="BW90" s="329"/>
      <c r="BX90" s="1150"/>
      <c r="BY90"/>
      <c r="BZ90"/>
      <c r="CA90"/>
      <c r="CB90"/>
      <c r="CC90"/>
      <c r="CD90"/>
      <c r="CE90"/>
      <c r="CG90"/>
      <c r="CH90"/>
      <c r="CI90"/>
      <c r="CJ90"/>
      <c r="CK90"/>
      <c r="CL90"/>
      <c r="CM90"/>
      <c r="CO90"/>
      <c r="CP90"/>
      <c r="CQ90"/>
      <c r="CR90"/>
      <c r="CS90"/>
      <c r="CT90"/>
      <c r="CU90"/>
      <c r="CW90" s="3">
        <v>1</v>
      </c>
    </row>
    <row r="91" spans="1:101" s="877" customFormat="1" ht="21" customHeight="1" thickBot="1">
      <c r="A91" s="1129" t="s">
        <v>22</v>
      </c>
      <c r="B91" s="1145" t="str">
        <f t="shared" si="50"/>
        <v>A</v>
      </c>
      <c r="C91" s="1190" cm="1">
        <f t="array" ref="C91">SUMPRODUCT(LEN(D91:J91))</f>
        <v>0</v>
      </c>
      <c r="D91" s="207"/>
      <c r="E91" s="212"/>
      <c r="F91" s="212"/>
      <c r="G91" s="212"/>
      <c r="H91" s="212"/>
      <c r="I91" s="212"/>
      <c r="J91" s="213"/>
      <c r="K91" s="528" t="s">
        <v>22</v>
      </c>
      <c r="L91" s="1369" t="s">
        <v>11</v>
      </c>
      <c r="M91" s="1370"/>
      <c r="N91" s="1370"/>
      <c r="O91" s="1370"/>
      <c r="P91" s="1370"/>
      <c r="Q91" s="1376" t="s">
        <v>2713</v>
      </c>
      <c r="R91" s="1371"/>
      <c r="S91" s="1372"/>
      <c r="T91" s="1373"/>
      <c r="U91" s="1374"/>
      <c r="V91" s="1375"/>
      <c r="W91" s="1376"/>
      <c r="X91" s="1377"/>
      <c r="Y91" s="1378"/>
      <c r="Z91" s="1379"/>
      <c r="AA91" s="1380"/>
      <c r="AB91" s="1381"/>
      <c r="AC91" s="1382"/>
      <c r="AD91" s="1230" t="str">
        <f t="shared" si="55"/>
        <v>►</v>
      </c>
      <c r="AE91" s="1231" t="str">
        <f t="shared" si="45"/>
        <v/>
      </c>
      <c r="AF91" s="1232">
        <f t="shared" si="56"/>
        <v>0</v>
      </c>
      <c r="AG91" s="1252">
        <f t="shared" si="61"/>
        <v>0</v>
      </c>
      <c r="AH91" s="1234">
        <f t="shared" si="62"/>
        <v>0</v>
      </c>
      <c r="AI91" s="1235">
        <f t="shared" si="63"/>
        <v>0</v>
      </c>
      <c r="AJ91" s="1236">
        <f t="shared" si="53"/>
        <v>0</v>
      </c>
      <c r="AK91" s="1253">
        <f t="shared" si="57"/>
        <v>0</v>
      </c>
      <c r="AL91" s="1254">
        <f t="shared" si="46"/>
        <v>0</v>
      </c>
      <c r="AM91" s="1268"/>
      <c r="AN91" s="1255" t="str">
        <f t="shared" ref="AN91:AN154" si="69">IF(AM91&gt;0,AL91,"")</f>
        <v/>
      </c>
      <c r="AO91" s="1256">
        <f t="shared" si="64"/>
        <v>0</v>
      </c>
      <c r="AP91" s="1257">
        <f t="shared" si="58"/>
        <v>0</v>
      </c>
      <c r="AQ91" s="1271" cm="1">
        <f t="array" ref="AQ91">IF(AF91&lt;&gt;1,0,IF(OR(AO91="",N(AO91)&lt;=0.000000001),"",IF(OR(AI91="",N(AI91)&lt;=0.000000001),0,IF(ISNUMBER(AO91),IFERROR(_xlfn.LET(_xlpm.r,_xlfn.XLOOKUP(U91,$BD$15:$BD$62,ROW($BD$15:$BD$62),_xlfn.XLOOKUP(U91,$BE$15:$BE$62,ROW($BE$15:$BE$62),_xlfn.XLOOKUP(U91,$BF$15:$BF$62,ROW($BF$15:$BF$62),""))),_xlpm.p,_xlpm.r-MIN(ROW($BD$15:$BD$62))+1,_xlpm.f,INDEX($BG$15:$BG$62,_xlpm.p),_xlpm.u,INDEX($BH$15:$BH$62,_xlpm.p),_xlpm.s,INDEX($BJ$15:$BJ$62,_xlpm.p),_xlpm.q,N(AO91)/_xlpm.f,IF(_xlpm.q&gt;=_xlpm.s,ROUND(_xlpm.q,1)&amp;" "&amp;U91&amp;" = "&amp;ROUND(_xlpm.q*_xlpm.f,1)&amp;" "&amp;_xlpm.u,ROUND(_xlpm.q,1)&amp;" "&amp;U91)),""),""))))</f>
        <v>0</v>
      </c>
      <c r="AR91" s="1259"/>
      <c r="AS91" s="1256">
        <f t="shared" si="43"/>
        <v>0</v>
      </c>
      <c r="AT91" s="1257" t="str">
        <f t="shared" si="65"/>
        <v/>
      </c>
      <c r="AU91" s="1260">
        <f t="shared" si="68"/>
        <v>0</v>
      </c>
      <c r="AV91" s="1261" t="str">
        <f t="shared" si="66"/>
        <v/>
      </c>
      <c r="AW91" s="1247"/>
      <c r="AX91" s="1262">
        <f t="shared" si="59"/>
        <v>0</v>
      </c>
      <c r="AY91" s="1249" t="str">
        <f t="shared" si="44"/>
        <v/>
      </c>
      <c r="AZ91" s="276" t="s">
        <v>22</v>
      </c>
      <c r="BA91" s="1221">
        <f t="shared" si="60"/>
        <v>0</v>
      </c>
      <c r="BB91" s="1222">
        <f t="shared" si="67"/>
        <v>0</v>
      </c>
      <c r="BD91" s="1907"/>
      <c r="BE91" s="1908"/>
      <c r="BF91" s="1908"/>
      <c r="BG91" s="1908"/>
      <c r="BH91" s="1908"/>
      <c r="BI91" s="1908"/>
      <c r="BJ91" s="1908"/>
      <c r="BK91" s="1908"/>
      <c r="BL91" s="1908"/>
      <c r="BM91" s="1908"/>
      <c r="BN91" s="1908"/>
      <c r="BO91" s="1908"/>
      <c r="BP91" s="1909"/>
      <c r="BQ91"/>
      <c r="BR91" s="1153" t="str">
        <f t="shared" si="51"/>
        <v>►</v>
      </c>
      <c r="BS91" s="1328" t="s">
        <v>2061</v>
      </c>
      <c r="BT91" s="329"/>
      <c r="BU91" s="329"/>
      <c r="BV91" s="329"/>
      <c r="BW91" s="329"/>
      <c r="BX91" s="1150"/>
      <c r="BY91"/>
      <c r="BZ91"/>
      <c r="CA91"/>
      <c r="CB91"/>
      <c r="CC91"/>
      <c r="CD91"/>
      <c r="CE91"/>
      <c r="CG91"/>
      <c r="CH91"/>
      <c r="CI91"/>
      <c r="CJ91"/>
      <c r="CK91"/>
      <c r="CL91"/>
      <c r="CM91"/>
      <c r="CO91"/>
      <c r="CP91"/>
      <c r="CQ91"/>
      <c r="CR91"/>
      <c r="CS91"/>
      <c r="CT91"/>
      <c r="CU91"/>
      <c r="CW91" s="3">
        <v>1</v>
      </c>
    </row>
    <row r="92" spans="1:101" s="877" customFormat="1" ht="21" customHeight="1">
      <c r="A92" s="1129" t="s">
        <v>22</v>
      </c>
      <c r="B92" s="1145" t="str">
        <f t="shared" si="50"/>
        <v>A</v>
      </c>
      <c r="C92" s="1190" cm="1">
        <f t="array" ref="C92">SUMPRODUCT(LEN(D92:J92))</f>
        <v>0</v>
      </c>
      <c r="D92" s="207"/>
      <c r="E92" s="212"/>
      <c r="F92" s="212"/>
      <c r="G92" s="212"/>
      <c r="H92" s="212"/>
      <c r="I92" s="212"/>
      <c r="J92" s="213"/>
      <c r="K92" s="528"/>
      <c r="L92" s="22" t="s">
        <v>11</v>
      </c>
      <c r="M92" s="23" t="str">
        <f>M98</f>
        <v>N NOMBRE DE SU RECETA | pegue esto — FAMILIA| Autor &gt; USTED</v>
      </c>
      <c r="N92" s="24">
        <f>N98</f>
        <v>0.6</v>
      </c>
      <c r="O92" s="24" t="str">
        <f>O98</f>
        <v>kg</v>
      </c>
      <c r="P92" s="25" t="str">
        <f>P98</f>
        <v>Receta madre ► Ballotina de pintada</v>
      </c>
      <c r="Q92" s="26" t="s">
        <v>22</v>
      </c>
      <c r="R92" s="27" t="s">
        <v>930</v>
      </c>
      <c r="S92" s="27"/>
      <c r="T92" s="1732" t="s">
        <v>931</v>
      </c>
      <c r="U92" s="1732"/>
      <c r="V92" s="1732"/>
      <c r="W92" s="1732"/>
      <c r="X92" s="1732"/>
      <c r="Y92" s="1732"/>
      <c r="Z92" s="1732"/>
      <c r="AA92" s="1734" t="s">
        <v>1441</v>
      </c>
      <c r="AB92" s="1734"/>
      <c r="AC92" s="1736" t="str">
        <f>UPPER(LEFT(T92,1))</f>
        <v>N</v>
      </c>
      <c r="AD92" s="1230" t="str">
        <f t="shared" si="55"/>
        <v>►</v>
      </c>
      <c r="AE92" s="1231" t="str">
        <f t="shared" si="45"/>
        <v/>
      </c>
      <c r="AF92" s="1232">
        <f t="shared" si="56"/>
        <v>0</v>
      </c>
      <c r="AG92" s="1252">
        <f t="shared" si="61"/>
        <v>0</v>
      </c>
      <c r="AH92" s="1234">
        <f t="shared" si="62"/>
        <v>0</v>
      </c>
      <c r="AI92" s="1235">
        <f t="shared" si="63"/>
        <v>0</v>
      </c>
      <c r="AJ92" s="1236">
        <f t="shared" si="53"/>
        <v>0</v>
      </c>
      <c r="AK92" s="1237">
        <f t="shared" si="57"/>
        <v>0</v>
      </c>
      <c r="AL92" s="1238">
        <f t="shared" si="46"/>
        <v>0</v>
      </c>
      <c r="AM92" s="1268"/>
      <c r="AN92" s="1240" t="str">
        <f t="shared" si="69"/>
        <v/>
      </c>
      <c r="AO92" s="1241">
        <f t="shared" si="64"/>
        <v>0</v>
      </c>
      <c r="AP92" s="1242">
        <f t="shared" si="58"/>
        <v>0</v>
      </c>
      <c r="AQ92" s="1269" cm="1">
        <f t="array" ref="AQ92">IF(AF92&lt;&gt;1,0,IF(OR(AO92="",N(AO92)&lt;=0.000000001),"",IF(OR(AI92="",N(AI92)&lt;=0.000000001),0,IF(ISNUMBER(AO92),IFERROR(_xlfn.LET(_xlpm.r,_xlfn.XLOOKUP(U92,$BD$15:$BD$62,ROW($BD$15:$BD$62),_xlfn.XLOOKUP(U92,$BE$15:$BE$62,ROW($BE$15:$BE$62),_xlfn.XLOOKUP(U92,$BF$15:$BF$62,ROW($BF$15:$BF$62),""))),_xlpm.p,_xlpm.r-MIN(ROW($BD$15:$BD$62))+1,_xlpm.f,INDEX($BG$15:$BG$62,_xlpm.p),_xlpm.u,INDEX($BH$15:$BH$62,_xlpm.p),_xlpm.s,INDEX($BJ$15:$BJ$62,_xlpm.p),_xlpm.q,N(AO92)/_xlpm.f,IF(_xlpm.q&gt;=_xlpm.s,ROUND(_xlpm.q,1)&amp;" "&amp;U92&amp;" = "&amp;ROUND(_xlpm.q*_xlpm.f,1)&amp;" "&amp;_xlpm.u,ROUND(_xlpm.q,1)&amp;" "&amp;U92)),""),""))))</f>
        <v>0</v>
      </c>
      <c r="AR92" s="1259"/>
      <c r="AS92" s="1241">
        <f t="shared" si="43"/>
        <v>0</v>
      </c>
      <c r="AT92" s="1242" t="str">
        <f t="shared" si="65"/>
        <v/>
      </c>
      <c r="AU92" s="1245">
        <f t="shared" si="68"/>
        <v>0</v>
      </c>
      <c r="AV92" s="1246" t="str">
        <f t="shared" si="66"/>
        <v/>
      </c>
      <c r="AW92" s="1247"/>
      <c r="AX92" s="1248">
        <f t="shared" si="59"/>
        <v>0</v>
      </c>
      <c r="AY92" s="1249" t="str">
        <f t="shared" si="44"/>
        <v/>
      </c>
      <c r="AZ92" s="276" t="s">
        <v>22</v>
      </c>
      <c r="BA92" s="1221">
        <f t="shared" si="60"/>
        <v>0</v>
      </c>
      <c r="BB92" s="1222">
        <f t="shared" si="67"/>
        <v>0</v>
      </c>
      <c r="BD92" s="877" t="s">
        <v>2722</v>
      </c>
      <c r="BQ92"/>
      <c r="BR92" s="1153" t="str">
        <f t="shared" si="51"/>
        <v>►</v>
      </c>
      <c r="BS92" s="1329" t="s">
        <v>2062</v>
      </c>
      <c r="BT92" s="329"/>
      <c r="BU92" s="329"/>
      <c r="BV92" s="329"/>
      <c r="BW92" s="329"/>
      <c r="BX92" s="1150"/>
      <c r="BY92"/>
      <c r="BZ92"/>
      <c r="CA92"/>
      <c r="CB92"/>
      <c r="CC92"/>
      <c r="CD92"/>
      <c r="CE92"/>
      <c r="CG92"/>
      <c r="CH92"/>
      <c r="CI92"/>
      <c r="CJ92"/>
      <c r="CK92"/>
      <c r="CL92"/>
      <c r="CM92"/>
      <c r="CO92"/>
      <c r="CP92"/>
      <c r="CQ92"/>
      <c r="CR92"/>
      <c r="CS92"/>
      <c r="CT92"/>
      <c r="CU92"/>
      <c r="CW92" s="3">
        <v>1</v>
      </c>
    </row>
    <row r="93" spans="1:101" s="877" customFormat="1" ht="21" customHeight="1">
      <c r="A93" s="1129" t="s">
        <v>22</v>
      </c>
      <c r="B93" s="1145" t="str">
        <f t="shared" si="50"/>
        <v>A</v>
      </c>
      <c r="C93" s="1190" cm="1">
        <f t="array" ref="C93">SUMPRODUCT(LEN(D93:J93))</f>
        <v>0</v>
      </c>
      <c r="D93" s="207"/>
      <c r="E93" s="212"/>
      <c r="F93" s="212"/>
      <c r="G93" s="212"/>
      <c r="H93" s="212"/>
      <c r="I93" s="212"/>
      <c r="J93" s="213"/>
      <c r="K93" s="528"/>
      <c r="L93" s="28" t="s">
        <v>11</v>
      </c>
      <c r="M93" s="29" t="str">
        <f>M98</f>
        <v>N NOMBRE DE SU RECETA | pegue esto — FAMILIA| Autor &gt; USTED</v>
      </c>
      <c r="N93" s="30">
        <f>N98</f>
        <v>0.6</v>
      </c>
      <c r="O93" s="30" t="str">
        <f>O98</f>
        <v>kg</v>
      </c>
      <c r="P93" s="31" t="str">
        <f>P98</f>
        <v>Receta madre ► Ballotina de pintada</v>
      </c>
      <c r="Q93" s="32" t="s">
        <v>932</v>
      </c>
      <c r="R93" s="33" t="s">
        <v>30</v>
      </c>
      <c r="S93" s="33"/>
      <c r="T93" s="1733"/>
      <c r="U93" s="1733"/>
      <c r="V93" s="1733"/>
      <c r="W93" s="1733"/>
      <c r="X93" s="1733"/>
      <c r="Y93" s="1733"/>
      <c r="Z93" s="1733"/>
      <c r="AA93" s="1735"/>
      <c r="AB93" s="1735"/>
      <c r="AC93" s="1737"/>
      <c r="AD93" s="1230" t="str">
        <f>IF(OR(AI93&gt;0,TRIM(AE93)="▼ recette suivante"),"A","►")</f>
        <v>►</v>
      </c>
      <c r="AE93" s="1231" t="str">
        <f>IF(TRIM(Q93)="Adresse PC","▼ recette suivante",IF(AI93&gt;0,M93,""))</f>
        <v/>
      </c>
      <c r="AF93" s="1232">
        <f t="shared" si="56"/>
        <v>0</v>
      </c>
      <c r="AG93" s="1252">
        <f t="shared" si="61"/>
        <v>0</v>
      </c>
      <c r="AH93" s="1234">
        <f t="shared" si="62"/>
        <v>0</v>
      </c>
      <c r="AI93" s="1235">
        <f t="shared" si="63"/>
        <v>0</v>
      </c>
      <c r="AJ93" s="1236">
        <f t="shared" si="53"/>
        <v>0</v>
      </c>
      <c r="AK93" s="1253">
        <f t="shared" si="57"/>
        <v>0</v>
      </c>
      <c r="AL93" s="1254">
        <f t="shared" si="46"/>
        <v>0</v>
      </c>
      <c r="AM93" s="1268"/>
      <c r="AN93" s="1255" t="str">
        <f t="shared" si="69"/>
        <v/>
      </c>
      <c r="AO93" s="1256">
        <f t="shared" si="64"/>
        <v>0</v>
      </c>
      <c r="AP93" s="1257">
        <f t="shared" si="58"/>
        <v>0</v>
      </c>
      <c r="AQ93" s="1271" cm="1">
        <f t="array" ref="AQ93">IF(AF93&lt;&gt;1,0,IF(OR(AO93="",N(AO93)&lt;=0.000000001),"",IF(OR(AI93="",N(AI93)&lt;=0.000000001),0,IF(ISNUMBER(AO93),IFERROR(_xlfn.LET(_xlpm.r,_xlfn.XLOOKUP(U93,$BD$15:$BD$62,ROW($BD$15:$BD$62),_xlfn.XLOOKUP(U93,$BE$15:$BE$62,ROW($BE$15:$BE$62),_xlfn.XLOOKUP(U93,$BF$15:$BF$62,ROW($BF$15:$BF$62),""))),_xlpm.p,_xlpm.r-MIN(ROW($BD$15:$BD$62))+1,_xlpm.f,INDEX($BG$15:$BG$62,_xlpm.p),_xlpm.u,INDEX($BH$15:$BH$62,_xlpm.p),_xlpm.s,INDEX($BJ$15:$BJ$62,_xlpm.p),_xlpm.q,N(AO93)/_xlpm.f,IF(_xlpm.q&gt;=_xlpm.s,ROUND(_xlpm.q,1)&amp;" "&amp;U93&amp;" = "&amp;ROUND(_xlpm.q*_xlpm.f,1)&amp;" "&amp;_xlpm.u,ROUND(_xlpm.q,1)&amp;" "&amp;U93)),""),""))))</f>
        <v>0</v>
      </c>
      <c r="AR93" s="1259"/>
      <c r="AS93" s="1256">
        <f t="shared" si="43"/>
        <v>0</v>
      </c>
      <c r="AT93" s="1257" t="str">
        <f t="shared" si="65"/>
        <v/>
      </c>
      <c r="AU93" s="1260">
        <f t="shared" si="68"/>
        <v>0</v>
      </c>
      <c r="AV93" s="1261" t="str">
        <f t="shared" si="66"/>
        <v/>
      </c>
      <c r="AW93" s="1247"/>
      <c r="AX93" s="1262">
        <f t="shared" si="59"/>
        <v>0</v>
      </c>
      <c r="AY93" s="1249" t="str">
        <f t="shared" si="44"/>
        <v/>
      </c>
      <c r="AZ93" s="276" t="s">
        <v>22</v>
      </c>
      <c r="BA93" s="1221">
        <f t="shared" si="60"/>
        <v>0</v>
      </c>
      <c r="BB93" s="1222">
        <f t="shared" si="67"/>
        <v>0</v>
      </c>
      <c r="BD93" s="557" t="s">
        <v>147</v>
      </c>
      <c r="BE93" s="121" t="s">
        <v>102</v>
      </c>
      <c r="BF93" s="166" t="s">
        <v>1388</v>
      </c>
      <c r="BG93" s="135" t="s">
        <v>1380</v>
      </c>
      <c r="BH93" s="135" t="s">
        <v>1381</v>
      </c>
      <c r="BI93" s="135" t="s">
        <v>1382</v>
      </c>
      <c r="BJ93" s="1034" t="s">
        <v>0</v>
      </c>
      <c r="BK93" s="109" t="s">
        <v>99</v>
      </c>
      <c r="BL93" s="109" t="s">
        <v>151</v>
      </c>
      <c r="BM93" s="1034" t="s">
        <v>152</v>
      </c>
      <c r="BN93" s="126" t="s">
        <v>1383</v>
      </c>
      <c r="BO93" s="126" t="s">
        <v>1384</v>
      </c>
      <c r="BP93" s="168" t="s">
        <v>1385</v>
      </c>
      <c r="BQ93"/>
      <c r="BR93" s="1153" t="str">
        <f t="shared" si="51"/>
        <v>►</v>
      </c>
      <c r="BS93" s="1328" t="s">
        <v>2063</v>
      </c>
      <c r="BT93" s="329"/>
      <c r="BU93" s="329"/>
      <c r="BV93" s="329"/>
      <c r="BW93" s="329"/>
      <c r="BX93" s="1150"/>
      <c r="BY93"/>
      <c r="BZ93"/>
      <c r="CA93"/>
      <c r="CB93"/>
      <c r="CC93"/>
      <c r="CD93"/>
      <c r="CE93"/>
      <c r="CG93"/>
      <c r="CH93"/>
      <c r="CI93"/>
      <c r="CJ93"/>
      <c r="CK93"/>
      <c r="CL93"/>
      <c r="CM93"/>
      <c r="CO93"/>
      <c r="CP93"/>
      <c r="CQ93"/>
      <c r="CR93"/>
      <c r="CS93"/>
      <c r="CT93"/>
      <c r="CU93"/>
      <c r="CW93" s="3">
        <v>1</v>
      </c>
    </row>
    <row r="94" spans="1:101" s="877" customFormat="1" ht="21" customHeight="1">
      <c r="A94" s="1129" t="s">
        <v>22</v>
      </c>
      <c r="B94" s="1145" t="str">
        <f t="shared" si="50"/>
        <v>A</v>
      </c>
      <c r="C94" s="1190" cm="1">
        <f t="array" ref="C94">SUMPRODUCT(LEN(D94:J94))</f>
        <v>0</v>
      </c>
      <c r="D94" s="207"/>
      <c r="E94" s="212"/>
      <c r="F94" s="212"/>
      <c r="G94" s="212"/>
      <c r="H94" s="212"/>
      <c r="I94" s="212"/>
      <c r="J94" s="213"/>
      <c r="K94" s="528"/>
      <c r="L94" s="28" t="s">
        <v>11</v>
      </c>
      <c r="M94" s="34" t="str">
        <f>M98</f>
        <v>N NOMBRE DE SU RECETA | pegue esto — FAMILIA| Autor &gt; USTED</v>
      </c>
      <c r="N94" s="35">
        <f>N98</f>
        <v>0.6</v>
      </c>
      <c r="O94" s="35" t="str">
        <f>O98</f>
        <v>kg</v>
      </c>
      <c r="P94" s="36" t="str">
        <f>P98</f>
        <v>Receta madre ► Ballotina de pintada</v>
      </c>
      <c r="Q94" s="37"/>
      <c r="R94" s="38" t="s">
        <v>933</v>
      </c>
      <c r="S94" s="39"/>
      <c r="T94" s="40" t="s">
        <v>934</v>
      </c>
      <c r="U94" s="41" t="s">
        <v>65</v>
      </c>
      <c r="V94" s="9"/>
      <c r="W94" s="41"/>
      <c r="X94" s="41"/>
      <c r="Y94" s="41"/>
      <c r="Z94" s="42"/>
      <c r="AA94" s="9"/>
      <c r="AB94" s="9"/>
      <c r="AC94" s="43"/>
      <c r="AD94" s="1230" t="str">
        <f t="shared" ref="AD94:AD157" si="70">IF(OR(AI94&gt;0,TRIM(AE94)="▼ recette suivante"),"A","►")</f>
        <v>►</v>
      </c>
      <c r="AE94" s="1231" t="str">
        <f t="shared" ref="AE94:AE157" si="71">IF(TRIM(Q94)="Adresse PC","▼ recette suivante",IF(AI94&gt;0,M94,""))</f>
        <v/>
      </c>
      <c r="AF94" s="1232">
        <f t="shared" si="56"/>
        <v>0</v>
      </c>
      <c r="AG94" s="1252">
        <f t="shared" si="61"/>
        <v>0</v>
      </c>
      <c r="AH94" s="1234">
        <f t="shared" si="62"/>
        <v>0</v>
      </c>
      <c r="AI94" s="1235">
        <f t="shared" si="63"/>
        <v>0</v>
      </c>
      <c r="AJ94" s="1236">
        <f t="shared" si="53"/>
        <v>0</v>
      </c>
      <c r="AK94" s="1237">
        <f t="shared" si="57"/>
        <v>0</v>
      </c>
      <c r="AL94" s="1238">
        <f t="shared" si="46"/>
        <v>0</v>
      </c>
      <c r="AM94" s="1268"/>
      <c r="AN94" s="1240" t="str">
        <f t="shared" si="69"/>
        <v/>
      </c>
      <c r="AO94" s="1241">
        <f t="shared" si="64"/>
        <v>0</v>
      </c>
      <c r="AP94" s="1242">
        <f t="shared" si="58"/>
        <v>0</v>
      </c>
      <c r="AQ94" s="1269" cm="1">
        <f t="array" ref="AQ94">IF(AF94&lt;&gt;1,0,IF(OR(AO94="",N(AO94)&lt;=0.000000001),"",IF(OR(AI94="",N(AI94)&lt;=0.000000001),0,IF(ISNUMBER(AO94),IFERROR(_xlfn.LET(_xlpm.r,_xlfn.XLOOKUP(U94,$BD$15:$BD$62,ROW($BD$15:$BD$62),_xlfn.XLOOKUP(U94,$BE$15:$BE$62,ROW($BE$15:$BE$62),_xlfn.XLOOKUP(U94,$BF$15:$BF$62,ROW($BF$15:$BF$62),""))),_xlpm.p,_xlpm.r-MIN(ROW($BD$15:$BD$62))+1,_xlpm.f,INDEX($BG$15:$BG$62,_xlpm.p),_xlpm.u,INDEX($BH$15:$BH$62,_xlpm.p),_xlpm.s,INDEX($BJ$15:$BJ$62,_xlpm.p),_xlpm.q,N(AO94)/_xlpm.f,IF(_xlpm.q&gt;=_xlpm.s,ROUND(_xlpm.q,1)&amp;" "&amp;U94&amp;" = "&amp;ROUND(_xlpm.q*_xlpm.f,1)&amp;" "&amp;_xlpm.u,ROUND(_xlpm.q,1)&amp;" "&amp;U94)),""),""))))</f>
        <v>0</v>
      </c>
      <c r="AR94" s="1259"/>
      <c r="AS94" s="1241">
        <f t="shared" si="43"/>
        <v>0</v>
      </c>
      <c r="AT94" s="1242" t="str">
        <f t="shared" si="65"/>
        <v/>
      </c>
      <c r="AU94" s="1245">
        <f t="shared" si="68"/>
        <v>0</v>
      </c>
      <c r="AV94" s="1246" t="str">
        <f t="shared" si="66"/>
        <v/>
      </c>
      <c r="AW94" s="1247"/>
      <c r="AX94" s="1248">
        <f t="shared" si="59"/>
        <v>0</v>
      </c>
      <c r="AY94" s="1249" t="str">
        <f t="shared" si="44"/>
        <v/>
      </c>
      <c r="AZ94" s="276" t="s">
        <v>22</v>
      </c>
      <c r="BA94" s="1221">
        <f t="shared" si="60"/>
        <v>0</v>
      </c>
      <c r="BB94" s="1222">
        <f t="shared" si="67"/>
        <v>0</v>
      </c>
      <c r="BD94" s="1093">
        <v>1</v>
      </c>
      <c r="BE94" s="1094">
        <v>1E-3</v>
      </c>
      <c r="BF94" s="1095">
        <v>0</v>
      </c>
      <c r="BG94" s="1094">
        <v>0.25</v>
      </c>
      <c r="BH94" s="1094">
        <v>0.33332999999999996</v>
      </c>
      <c r="BI94" s="1094">
        <v>0.5</v>
      </c>
      <c r="BJ94" s="1096">
        <v>1</v>
      </c>
      <c r="BK94" s="1096">
        <v>0.1</v>
      </c>
      <c r="BL94" s="1096">
        <v>0.01</v>
      </c>
      <c r="BM94" s="1096">
        <v>1E-3</v>
      </c>
      <c r="BN94" s="1096">
        <v>0.5</v>
      </c>
      <c r="BO94" s="1096">
        <v>0.33300000000000002</v>
      </c>
      <c r="BP94" s="1097">
        <v>0.2</v>
      </c>
      <c r="BQ94"/>
      <c r="BR94" s="1153" t="str">
        <f t="shared" si="51"/>
        <v>►</v>
      </c>
      <c r="BS94" s="1332" t="s">
        <v>2064</v>
      </c>
      <c r="BT94" s="52"/>
      <c r="BU94" s="52"/>
      <c r="BV94" s="52"/>
      <c r="BW94" s="52"/>
      <c r="BX94" s="1150"/>
      <c r="BY94"/>
      <c r="BZ94"/>
      <c r="CA94"/>
      <c r="CB94"/>
      <c r="CC94"/>
      <c r="CD94"/>
      <c r="CE94"/>
      <c r="CF94"/>
      <c r="CG94"/>
      <c r="CH94"/>
      <c r="CI94"/>
      <c r="CJ94"/>
      <c r="CK94"/>
      <c r="CL94"/>
      <c r="CM94"/>
      <c r="CN94"/>
      <c r="CO94"/>
      <c r="CP94"/>
      <c r="CQ94"/>
      <c r="CR94"/>
      <c r="CS94"/>
      <c r="CT94"/>
      <c r="CU94"/>
      <c r="CW94" s="3">
        <v>1</v>
      </c>
    </row>
    <row r="95" spans="1:101" s="877" customFormat="1" ht="21" customHeight="1">
      <c r="A95" s="1129" t="s">
        <v>22</v>
      </c>
      <c r="B95" s="1145" t="str">
        <f t="shared" si="50"/>
        <v>A</v>
      </c>
      <c r="C95" s="1190" cm="1">
        <f t="array" ref="C95">SUMPRODUCT(LEN(D95:J95))</f>
        <v>0</v>
      </c>
      <c r="D95" s="207"/>
      <c r="E95" s="212"/>
      <c r="F95" s="212"/>
      <c r="G95" s="212"/>
      <c r="H95" s="212"/>
      <c r="I95" s="212"/>
      <c r="J95" s="213"/>
      <c r="K95" s="528"/>
      <c r="L95" s="28" t="s">
        <v>11</v>
      </c>
      <c r="M95" s="34" t="str">
        <f>M98</f>
        <v>N NOMBRE DE SU RECETA | pegue esto — FAMILIA| Autor &gt; USTED</v>
      </c>
      <c r="N95" s="35">
        <f>N98</f>
        <v>0.6</v>
      </c>
      <c r="O95" s="35" t="str">
        <f>O98</f>
        <v>kg</v>
      </c>
      <c r="P95" s="36" t="str">
        <f>P98</f>
        <v>Receta madre ► Ballotina de pintada</v>
      </c>
      <c r="Q95" s="44" t="s">
        <v>935</v>
      </c>
      <c r="R95" s="45"/>
      <c r="S95" s="45"/>
      <c r="T95" s="46" t="s">
        <v>936</v>
      </c>
      <c r="U95" s="1738" t="str">
        <f>V98&amp;" "&amp;W98&amp;" ► familia = "&amp;AA92&amp;" ► "&amp;T92&amp;" "&amp;Z95&amp;" "&amp;AA95&amp;" "&amp;AB95&amp;" "&amp;AC95</f>
        <v>Receta madre ► Ballotina de pintada ► familia = pegue esto — FAMILIA ► NOMBRE DE SU RECETA  ⓫ Duplicada para 20 kg magra de pintada</v>
      </c>
      <c r="V95" s="1738"/>
      <c r="W95" s="1738"/>
      <c r="X95" s="47"/>
      <c r="Y95" s="47"/>
      <c r="Z95" s="42"/>
      <c r="AA95" s="48" t="s">
        <v>145</v>
      </c>
      <c r="AB95" s="49">
        <v>20</v>
      </c>
      <c r="AC95" s="1045" t="str">
        <f>AC97</f>
        <v>kg magra de pintada</v>
      </c>
      <c r="AD95" s="1230" t="str">
        <f t="shared" si="70"/>
        <v>►</v>
      </c>
      <c r="AE95" s="1231" t="str">
        <f t="shared" si="71"/>
        <v/>
      </c>
      <c r="AF95" s="1232">
        <f t="shared" si="56"/>
        <v>0</v>
      </c>
      <c r="AG95" s="1252">
        <f t="shared" si="61"/>
        <v>0</v>
      </c>
      <c r="AH95" s="1234">
        <f t="shared" si="62"/>
        <v>0</v>
      </c>
      <c r="AI95" s="1235">
        <f t="shared" si="63"/>
        <v>0</v>
      </c>
      <c r="AJ95" s="1236">
        <f t="shared" si="53"/>
        <v>0</v>
      </c>
      <c r="AK95" s="1253">
        <f t="shared" si="57"/>
        <v>0</v>
      </c>
      <c r="AL95" s="1254">
        <f t="shared" si="46"/>
        <v>0</v>
      </c>
      <c r="AM95" s="1268"/>
      <c r="AN95" s="1255" t="str">
        <f t="shared" si="69"/>
        <v/>
      </c>
      <c r="AO95" s="1256">
        <f t="shared" si="64"/>
        <v>0</v>
      </c>
      <c r="AP95" s="1257">
        <f t="shared" si="58"/>
        <v>0</v>
      </c>
      <c r="AQ95" s="1271" cm="1">
        <f t="array" ref="AQ95">IF(AF95&lt;&gt;1,0,IF(OR(AO95="",N(AO95)&lt;=0.000000001),"",IF(OR(AI95="",N(AI95)&lt;=0.000000001),0,IF(ISNUMBER(AO95),IFERROR(_xlfn.LET(_xlpm.r,_xlfn.XLOOKUP(U95,$BD$15:$BD$62,ROW($BD$15:$BD$62),_xlfn.XLOOKUP(U95,$BE$15:$BE$62,ROW($BE$15:$BE$62),_xlfn.XLOOKUP(U95,$BF$15:$BF$62,ROW($BF$15:$BF$62),""))),_xlpm.p,_xlpm.r-MIN(ROW($BD$15:$BD$62))+1,_xlpm.f,INDEX($BG$15:$BG$62,_xlpm.p),_xlpm.u,INDEX($BH$15:$BH$62,_xlpm.p),_xlpm.s,INDEX($BJ$15:$BJ$62,_xlpm.p),_xlpm.q,N(AO95)/_xlpm.f,IF(_xlpm.q&gt;=_xlpm.s,ROUND(_xlpm.q,1)&amp;" "&amp;U95&amp;" = "&amp;ROUND(_xlpm.q*_xlpm.f,1)&amp;" "&amp;_xlpm.u,ROUND(_xlpm.q,1)&amp;" "&amp;U95)),""),""))))</f>
        <v>0</v>
      </c>
      <c r="AR95" s="1259"/>
      <c r="AS95" s="1256">
        <f t="shared" si="43"/>
        <v>0</v>
      </c>
      <c r="AT95" s="1257" t="str">
        <f t="shared" si="65"/>
        <v/>
      </c>
      <c r="AU95" s="1260">
        <f t="shared" si="68"/>
        <v>0</v>
      </c>
      <c r="AV95" s="1261" t="str">
        <f t="shared" si="66"/>
        <v/>
      </c>
      <c r="AW95" s="1247"/>
      <c r="AX95" s="1262">
        <f t="shared" si="59"/>
        <v>0</v>
      </c>
      <c r="AY95" s="1249" t="str">
        <f t="shared" si="44"/>
        <v/>
      </c>
      <c r="AZ95" s="276" t="s">
        <v>22</v>
      </c>
      <c r="BA95" s="1221">
        <f t="shared" si="60"/>
        <v>0</v>
      </c>
      <c r="BB95" s="1222">
        <f t="shared" si="67"/>
        <v>0</v>
      </c>
      <c r="BD95" s="138" t="s">
        <v>1386</v>
      </c>
      <c r="BE95" s="138" t="s">
        <v>1387</v>
      </c>
      <c r="BF95" s="166" t="s">
        <v>1388</v>
      </c>
      <c r="BG95" s="138" t="s">
        <v>1389</v>
      </c>
      <c r="BH95" s="138" t="s">
        <v>1390</v>
      </c>
      <c r="BI95" s="138" t="s">
        <v>1391</v>
      </c>
      <c r="BJ95" s="143" t="s">
        <v>1392</v>
      </c>
      <c r="BK95" s="178" t="s">
        <v>1393</v>
      </c>
      <c r="BL95" s="178" t="s">
        <v>1394</v>
      </c>
      <c r="BM95" s="126" t="s">
        <v>1395</v>
      </c>
      <c r="BN95" s="126" t="s">
        <v>1396</v>
      </c>
      <c r="BO95" s="126" t="s">
        <v>1397</v>
      </c>
      <c r="BP95" s="1111" t="s">
        <v>1398</v>
      </c>
      <c r="BQ95"/>
      <c r="BR95" s="1153" t="str">
        <f t="shared" si="51"/>
        <v>►</v>
      </c>
      <c r="BS95" s="1333" t="s">
        <v>2058</v>
      </c>
      <c r="BT95" s="329"/>
      <c r="BU95" s="329"/>
      <c r="BV95" s="52"/>
      <c r="BW95" s="52"/>
      <c r="BX95" s="1150"/>
      <c r="BY95"/>
      <c r="BZ95"/>
      <c r="CA95"/>
      <c r="CB95"/>
      <c r="CC95"/>
      <c r="CD95"/>
      <c r="CE95"/>
      <c r="CF95"/>
      <c r="CG95"/>
      <c r="CH95"/>
      <c r="CI95"/>
      <c r="CJ95"/>
      <c r="CK95"/>
      <c r="CL95"/>
      <c r="CM95"/>
      <c r="CN95"/>
      <c r="CO95"/>
      <c r="CP95"/>
      <c r="CQ95"/>
      <c r="CR95"/>
      <c r="CS95"/>
      <c r="CT95"/>
      <c r="CU95"/>
      <c r="CW95" s="3">
        <v>1</v>
      </c>
    </row>
    <row r="96" spans="1:101" s="877" customFormat="1" ht="21" customHeight="1">
      <c r="A96" s="1129" t="s">
        <v>22</v>
      </c>
      <c r="B96" s="1145" t="str">
        <f t="shared" si="50"/>
        <v>A</v>
      </c>
      <c r="C96" s="1190" cm="1">
        <f t="array" ref="C96">SUMPRODUCT(LEN(D96:J96))</f>
        <v>0</v>
      </c>
      <c r="D96" s="207"/>
      <c r="E96" s="212"/>
      <c r="F96" s="212"/>
      <c r="G96" s="212"/>
      <c r="H96" s="212"/>
      <c r="I96" s="212"/>
      <c r="J96" s="213"/>
      <c r="K96" s="528"/>
      <c r="L96" s="28" t="s">
        <v>11</v>
      </c>
      <c r="M96" s="34" t="str">
        <f>M98</f>
        <v>N NOMBRE DE SU RECETA | pegue esto — FAMILIA| Autor &gt; USTED</v>
      </c>
      <c r="N96" s="35">
        <f>N98</f>
        <v>0.6</v>
      </c>
      <c r="O96" s="35" t="str">
        <f>O98</f>
        <v>kg</v>
      </c>
      <c r="P96" s="36" t="str">
        <f>P98</f>
        <v>Receta madre ► Ballotina de pintada</v>
      </c>
      <c r="Q96" s="1085">
        <v>0.6</v>
      </c>
      <c r="R96" s="1042" t="s">
        <v>147</v>
      </c>
      <c r="S96" s="44"/>
      <c r="T96" s="44"/>
      <c r="U96" s="1738"/>
      <c r="V96" s="1738"/>
      <c r="W96" s="1738"/>
      <c r="X96" s="47"/>
      <c r="Y96" s="47"/>
      <c r="Z96" s="56"/>
      <c r="AA96" s="9"/>
      <c r="AB96" s="57" t="s">
        <v>157</v>
      </c>
      <c r="AC96" s="58" t="s">
        <v>158</v>
      </c>
      <c r="AD96" s="1230" t="str">
        <f t="shared" si="70"/>
        <v>►</v>
      </c>
      <c r="AE96" s="1231" t="str">
        <f t="shared" si="71"/>
        <v/>
      </c>
      <c r="AF96" s="1232">
        <f t="shared" si="56"/>
        <v>0</v>
      </c>
      <c r="AG96" s="1252">
        <f t="shared" si="61"/>
        <v>0</v>
      </c>
      <c r="AH96" s="1234">
        <f t="shared" si="62"/>
        <v>0</v>
      </c>
      <c r="AI96" s="1235">
        <f t="shared" si="63"/>
        <v>0</v>
      </c>
      <c r="AJ96" s="1236">
        <f t="shared" si="53"/>
        <v>0</v>
      </c>
      <c r="AK96" s="1237">
        <f t="shared" si="57"/>
        <v>0</v>
      </c>
      <c r="AL96" s="1238">
        <f t="shared" si="46"/>
        <v>0</v>
      </c>
      <c r="AM96" s="1268"/>
      <c r="AN96" s="1240" t="str">
        <f t="shared" si="69"/>
        <v/>
      </c>
      <c r="AO96" s="1241">
        <f t="shared" si="64"/>
        <v>0</v>
      </c>
      <c r="AP96" s="1242">
        <f t="shared" si="58"/>
        <v>0</v>
      </c>
      <c r="AQ96" s="1269" cm="1">
        <f t="array" ref="AQ96">IF(AF96&lt;&gt;1,0,IF(OR(AO96="",N(AO96)&lt;=0.000000001),"",IF(OR(AI96="",N(AI96)&lt;=0.000000001),0,IF(ISNUMBER(AO96),IFERROR(_xlfn.LET(_xlpm.r,_xlfn.XLOOKUP(U96,$BD$15:$BD$62,ROW($BD$15:$BD$62),_xlfn.XLOOKUP(U96,$BE$15:$BE$62,ROW($BE$15:$BE$62),_xlfn.XLOOKUP(U96,$BF$15:$BF$62,ROW($BF$15:$BF$62),""))),_xlpm.p,_xlpm.r-MIN(ROW($BD$15:$BD$62))+1,_xlpm.f,INDEX($BG$15:$BG$62,_xlpm.p),_xlpm.u,INDEX($BH$15:$BH$62,_xlpm.p),_xlpm.s,INDEX($BJ$15:$BJ$62,_xlpm.p),_xlpm.q,N(AO96)/_xlpm.f,IF(_xlpm.q&gt;=_xlpm.s,ROUND(_xlpm.q,1)&amp;" "&amp;U96&amp;" = "&amp;ROUND(_xlpm.q*_xlpm.f,1)&amp;" "&amp;_xlpm.u,ROUND(_xlpm.q,1)&amp;" "&amp;U96)),""),""))))</f>
        <v>0</v>
      </c>
      <c r="AR96" s="1259"/>
      <c r="AS96" s="1241">
        <f t="shared" si="43"/>
        <v>0</v>
      </c>
      <c r="AT96" s="1242" t="str">
        <f t="shared" si="65"/>
        <v/>
      </c>
      <c r="AU96" s="1245">
        <f t="shared" si="68"/>
        <v>0</v>
      </c>
      <c r="AV96" s="1246" t="str">
        <f t="shared" si="66"/>
        <v/>
      </c>
      <c r="AW96" s="1247"/>
      <c r="AX96" s="1248">
        <f t="shared" si="59"/>
        <v>0</v>
      </c>
      <c r="AY96" s="1249" t="str">
        <f t="shared" si="44"/>
        <v/>
      </c>
      <c r="AZ96" s="276" t="s">
        <v>22</v>
      </c>
      <c r="BA96" s="1221">
        <f t="shared" si="60"/>
        <v>0</v>
      </c>
      <c r="BB96" s="1222">
        <f t="shared" si="67"/>
        <v>0</v>
      </c>
      <c r="BD96" s="1093">
        <v>2.835E-2</v>
      </c>
      <c r="BE96" s="1094">
        <v>0.13</v>
      </c>
      <c r="BF96" s="1095">
        <v>0</v>
      </c>
      <c r="BG96" s="1094">
        <v>0.2</v>
      </c>
      <c r="BH96" s="1094">
        <v>0.23</v>
      </c>
      <c r="BI96" s="1094">
        <v>0.22500000000000001</v>
      </c>
      <c r="BJ96" s="1096">
        <v>0.35</v>
      </c>
      <c r="BK96" s="1096">
        <v>5.0000000000000001E-3</v>
      </c>
      <c r="BL96" s="1096">
        <v>5.0000000000000001E-3</v>
      </c>
      <c r="BM96" s="1096">
        <v>1.4999999999999999E-2</v>
      </c>
      <c r="BN96" s="1096">
        <v>0.1</v>
      </c>
      <c r="BO96" s="1096">
        <v>0.22500000000000001</v>
      </c>
      <c r="BP96" s="1097">
        <v>1E-3</v>
      </c>
      <c r="BQ96"/>
      <c r="BR96" s="1153" t="str">
        <f t="shared" si="51"/>
        <v>►</v>
      </c>
      <c r="BS96" s="52"/>
      <c r="BT96" s="52"/>
      <c r="BU96" s="52"/>
      <c r="BV96" s="52"/>
      <c r="BW96" s="52"/>
      <c r="BX96" s="1150"/>
      <c r="BY96"/>
      <c r="BZ96"/>
      <c r="CA96"/>
      <c r="CB96"/>
      <c r="CC96"/>
      <c r="CD96"/>
      <c r="CE96"/>
      <c r="CF96"/>
      <c r="CG96"/>
      <c r="CH96"/>
      <c r="CI96"/>
      <c r="CJ96"/>
      <c r="CK96"/>
      <c r="CL96"/>
      <c r="CM96"/>
      <c r="CN96"/>
      <c r="CO96"/>
      <c r="CP96"/>
      <c r="CQ96"/>
      <c r="CR96"/>
      <c r="CS96"/>
      <c r="CT96"/>
      <c r="CU96"/>
      <c r="CW96" s="3">
        <v>1</v>
      </c>
    </row>
    <row r="97" spans="1:101" s="877" customFormat="1" ht="21" customHeight="1">
      <c r="A97" s="1129" t="s">
        <v>22</v>
      </c>
      <c r="B97" s="1145" t="str">
        <f t="shared" si="50"/>
        <v>►</v>
      </c>
      <c r="C97" s="1190" cm="1">
        <f t="array" ref="C97">SUMPRODUCT(LEN(D97:J97))</f>
        <v>0</v>
      </c>
      <c r="D97" s="207"/>
      <c r="E97" s="212"/>
      <c r="F97" s="212"/>
      <c r="G97" s="212"/>
      <c r="H97" s="212"/>
      <c r="I97" s="212"/>
      <c r="J97" s="213"/>
      <c r="K97" s="528"/>
      <c r="L97" s="28" t="s">
        <v>16</v>
      </c>
      <c r="M97" s="34" t="str">
        <f>M98</f>
        <v>N NOMBRE DE SU RECETA | pegue esto — FAMILIA| Autor &gt; USTED</v>
      </c>
      <c r="N97" s="35">
        <f>N98</f>
        <v>0.6</v>
      </c>
      <c r="O97" s="35" t="str">
        <f>O98</f>
        <v>kg</v>
      </c>
      <c r="P97" s="36" t="str">
        <f>P98</f>
        <v>Receta madre ► Ballotina de pintada</v>
      </c>
      <c r="Q97" s="63" t="s">
        <v>257</v>
      </c>
      <c r="R97" s="64">
        <f>Z107</f>
        <v>0.60000000000000009</v>
      </c>
      <c r="S97" s="65"/>
      <c r="T97" s="65"/>
      <c r="U97" s="66"/>
      <c r="V97" s="66"/>
      <c r="W97" s="66"/>
      <c r="X97" s="66"/>
      <c r="Y97" s="66"/>
      <c r="Z97"/>
      <c r="AA97" s="67" t="s">
        <v>161</v>
      </c>
      <c r="AB97" s="1043">
        <v>0.4</v>
      </c>
      <c r="AC97" s="1046" t="s">
        <v>1424</v>
      </c>
      <c r="AD97" s="1230" t="str">
        <f t="shared" si="70"/>
        <v>►</v>
      </c>
      <c r="AE97" s="1231" t="str">
        <f t="shared" si="71"/>
        <v/>
      </c>
      <c r="AF97" s="1232">
        <f t="shared" si="56"/>
        <v>0</v>
      </c>
      <c r="AG97" s="1252">
        <f t="shared" si="61"/>
        <v>0</v>
      </c>
      <c r="AH97" s="1234">
        <f t="shared" si="62"/>
        <v>0</v>
      </c>
      <c r="AI97" s="1235">
        <f t="shared" si="63"/>
        <v>0</v>
      </c>
      <c r="AJ97" s="1236">
        <f t="shared" si="53"/>
        <v>0</v>
      </c>
      <c r="AK97" s="1253">
        <f t="shared" si="57"/>
        <v>0</v>
      </c>
      <c r="AL97" s="1254">
        <f t="shared" si="46"/>
        <v>0</v>
      </c>
      <c r="AM97" s="1268"/>
      <c r="AN97" s="1255" t="str">
        <f t="shared" si="69"/>
        <v/>
      </c>
      <c r="AO97" s="1256">
        <f t="shared" si="64"/>
        <v>0</v>
      </c>
      <c r="AP97" s="1257">
        <f t="shared" si="58"/>
        <v>0</v>
      </c>
      <c r="AQ97" s="1271" cm="1">
        <f t="array" ref="AQ97">IF(AF97&lt;&gt;1,0,IF(OR(AO97="",N(AO97)&lt;=0.000000001),"",IF(OR(AI97="",N(AI97)&lt;=0.000000001),0,IF(ISNUMBER(AO97),IFERROR(_xlfn.LET(_xlpm.r,_xlfn.XLOOKUP(U97,$BD$15:$BD$62,ROW($BD$15:$BD$62),_xlfn.XLOOKUP(U97,$BE$15:$BE$62,ROW($BE$15:$BE$62),_xlfn.XLOOKUP(U97,$BF$15:$BF$62,ROW($BF$15:$BF$62),""))),_xlpm.p,_xlpm.r-MIN(ROW($BD$15:$BD$62))+1,_xlpm.f,INDEX($BG$15:$BG$62,_xlpm.p),_xlpm.u,INDEX($BH$15:$BH$62,_xlpm.p),_xlpm.s,INDEX($BJ$15:$BJ$62,_xlpm.p),_xlpm.q,N(AO97)/_xlpm.f,IF(_xlpm.q&gt;=_xlpm.s,ROUND(_xlpm.q,1)&amp;" "&amp;U97&amp;" = "&amp;ROUND(_xlpm.q*_xlpm.f,1)&amp;" "&amp;_xlpm.u,ROUND(_xlpm.q,1)&amp;" "&amp;U97)),""),""))))</f>
        <v>0</v>
      </c>
      <c r="AR97" s="1259"/>
      <c r="AS97" s="1256">
        <f t="shared" si="43"/>
        <v>0</v>
      </c>
      <c r="AT97" s="1257" t="str">
        <f t="shared" si="65"/>
        <v/>
      </c>
      <c r="AU97" s="1260">
        <f t="shared" si="68"/>
        <v>0</v>
      </c>
      <c r="AV97" s="1261" t="str">
        <f t="shared" si="66"/>
        <v/>
      </c>
      <c r="AW97" s="1247"/>
      <c r="AX97" s="1262">
        <f t="shared" si="59"/>
        <v>0</v>
      </c>
      <c r="AY97" s="1249" t="str">
        <f t="shared" si="44"/>
        <v/>
      </c>
      <c r="AZ97" s="276" t="s">
        <v>22</v>
      </c>
      <c r="BA97" s="1221">
        <f t="shared" si="60"/>
        <v>0</v>
      </c>
      <c r="BB97" s="1222">
        <f t="shared" si="67"/>
        <v>0</v>
      </c>
      <c r="BD97" s="1334" t="s">
        <v>841</v>
      </c>
      <c r="BE97" s="1047"/>
      <c r="BF97" s="1047"/>
      <c r="BG97" s="1047"/>
      <c r="BH97" s="1047"/>
      <c r="BI97" s="1047"/>
      <c r="BJ97" s="1047"/>
      <c r="BK97" s="1047"/>
      <c r="BL97" s="1047"/>
      <c r="BM97" s="1047"/>
      <c r="BN97" s="1047"/>
      <c r="BO97" s="1047"/>
      <c r="BP97" s="1047"/>
      <c r="BQ97"/>
      <c r="BR97" s="1153" t="str">
        <f t="shared" si="51"/>
        <v>►</v>
      </c>
      <c r="BS97" s="1335"/>
      <c r="BT97" s="1336"/>
      <c r="BU97" s="1336"/>
      <c r="BV97" s="1336"/>
      <c r="BW97" s="52"/>
      <c r="BX97" s="1150"/>
      <c r="BY97"/>
      <c r="BZ97"/>
      <c r="CA97"/>
      <c r="CB97"/>
      <c r="CC97"/>
      <c r="CD97"/>
      <c r="CE97"/>
      <c r="CF97"/>
      <c r="CG97"/>
      <c r="CH97"/>
      <c r="CI97"/>
      <c r="CJ97"/>
      <c r="CK97"/>
      <c r="CL97"/>
      <c r="CM97"/>
      <c r="CN97"/>
      <c r="CO97"/>
      <c r="CP97"/>
      <c r="CQ97"/>
      <c r="CR97"/>
      <c r="CS97"/>
      <c r="CT97"/>
      <c r="CU97"/>
      <c r="CW97" s="3">
        <v>1</v>
      </c>
    </row>
    <row r="98" spans="1:101" s="877" customFormat="1" ht="21" customHeight="1">
      <c r="A98" s="1129" t="s">
        <v>22</v>
      </c>
      <c r="B98" s="1145" t="str">
        <f t="shared" si="50"/>
        <v>►</v>
      </c>
      <c r="C98" s="1190" cm="1">
        <f t="array" ref="C98">SUMPRODUCT(LEN(D98:J98))</f>
        <v>0</v>
      </c>
      <c r="D98" s="207"/>
      <c r="E98" s="212"/>
      <c r="F98" s="212"/>
      <c r="G98" s="212"/>
      <c r="H98" s="212"/>
      <c r="I98" s="212"/>
      <c r="J98" s="213"/>
      <c r="K98" s="528"/>
      <c r="L98" s="73" t="s">
        <v>16</v>
      </c>
      <c r="M98" s="74" t="str">
        <f>Q98</f>
        <v>N NOMBRE DE SU RECETA | pegue esto — FAMILIA| Autor &gt; USTED</v>
      </c>
      <c r="N98" s="75">
        <f>Q96</f>
        <v>0.6</v>
      </c>
      <c r="O98" s="74" t="str">
        <f>R96</f>
        <v>kg</v>
      </c>
      <c r="P98" s="76" t="str">
        <f>V98&amp;" "&amp;W98</f>
        <v>Receta madre ► Ballotina de pintada</v>
      </c>
      <c r="Q98" s="77" t="str">
        <f>UPPER(LEFT(T92,1))&amp;" "&amp;T92&amp;" | "&amp;AA92&amp;"| "&amp;T94&amp;" "&amp;U94</f>
        <v>N NOMBRE DE SU RECETA | pegue esto — FAMILIA| Autor &gt; USTED</v>
      </c>
      <c r="R98" s="78" t="s">
        <v>937</v>
      </c>
      <c r="S98" s="1739" t="s">
        <v>938</v>
      </c>
      <c r="T98" s="1739"/>
      <c r="U98" s="1739"/>
      <c r="V98" s="79" t="s">
        <v>114</v>
      </c>
      <c r="W98" s="80" t="s">
        <v>939</v>
      </c>
      <c r="X98" s="80"/>
      <c r="Y98" s="1083"/>
      <c r="Z98" s="81"/>
      <c r="AA98" s="81"/>
      <c r="AB98" s="81"/>
      <c r="AC98" s="1110" t="s">
        <v>912</v>
      </c>
      <c r="AD98" s="1230" t="str">
        <f t="shared" si="70"/>
        <v>►</v>
      </c>
      <c r="AE98" s="1231" t="str">
        <f t="shared" si="71"/>
        <v/>
      </c>
      <c r="AF98" s="1232">
        <f t="shared" si="56"/>
        <v>0</v>
      </c>
      <c r="AG98" s="1252">
        <f t="shared" si="61"/>
        <v>0</v>
      </c>
      <c r="AH98" s="1234">
        <f t="shared" si="62"/>
        <v>0</v>
      </c>
      <c r="AI98" s="1235">
        <f t="shared" si="63"/>
        <v>0</v>
      </c>
      <c r="AJ98" s="1236">
        <f t="shared" si="53"/>
        <v>0</v>
      </c>
      <c r="AK98" s="1237">
        <f t="shared" si="57"/>
        <v>0</v>
      </c>
      <c r="AL98" s="1238">
        <f t="shared" si="46"/>
        <v>0</v>
      </c>
      <c r="AM98" s="1268"/>
      <c r="AN98" s="1240" t="str">
        <f t="shared" si="69"/>
        <v/>
      </c>
      <c r="AO98" s="1241">
        <f t="shared" si="64"/>
        <v>0</v>
      </c>
      <c r="AP98" s="1242">
        <f t="shared" si="58"/>
        <v>0</v>
      </c>
      <c r="AQ98" s="1269" cm="1">
        <f t="array" ref="AQ98">IF(AF98&lt;&gt;1,0,IF(OR(AO98="",N(AO98)&lt;=0.000000001),"",IF(OR(AI98="",N(AI98)&lt;=0.000000001),0,IF(ISNUMBER(AO98),IFERROR(_xlfn.LET(_xlpm.r,_xlfn.XLOOKUP(U98,$BD$15:$BD$62,ROW($BD$15:$BD$62),_xlfn.XLOOKUP(U98,$BE$15:$BE$62,ROW($BE$15:$BE$62),_xlfn.XLOOKUP(U98,$BF$15:$BF$62,ROW($BF$15:$BF$62),""))),_xlpm.p,_xlpm.r-MIN(ROW($BD$15:$BD$62))+1,_xlpm.f,INDEX($BG$15:$BG$62,_xlpm.p),_xlpm.u,INDEX($BH$15:$BH$62,_xlpm.p),_xlpm.s,INDEX($BJ$15:$BJ$62,_xlpm.p),_xlpm.q,N(AO98)/_xlpm.f,IF(_xlpm.q&gt;=_xlpm.s,ROUND(_xlpm.q,1)&amp;" "&amp;U98&amp;" = "&amp;ROUND(_xlpm.q*_xlpm.f,1)&amp;" "&amp;_xlpm.u,ROUND(_xlpm.q,1)&amp;" "&amp;U98)),""),""))))</f>
        <v>0</v>
      </c>
      <c r="AR98" s="1259"/>
      <c r="AS98" s="1241">
        <f t="shared" si="43"/>
        <v>0</v>
      </c>
      <c r="AT98" s="1242" t="str">
        <f t="shared" si="65"/>
        <v/>
      </c>
      <c r="AU98" s="1245">
        <f t="shared" si="68"/>
        <v>0</v>
      </c>
      <c r="AV98" s="1246" t="str">
        <f t="shared" si="66"/>
        <v/>
      </c>
      <c r="AW98" s="1247"/>
      <c r="AX98" s="1248">
        <f t="shared" si="59"/>
        <v>0</v>
      </c>
      <c r="AY98" s="1249" t="str">
        <f t="shared" si="44"/>
        <v/>
      </c>
      <c r="AZ98" s="276" t="s">
        <v>22</v>
      </c>
      <c r="BA98" s="1221">
        <f t="shared" si="60"/>
        <v>0</v>
      </c>
      <c r="BB98" s="1222">
        <f t="shared" si="67"/>
        <v>0</v>
      </c>
      <c r="BD98" s="1337" t="s">
        <v>2065</v>
      </c>
      <c r="BE98" s="1338"/>
      <c r="BF98" s="1338"/>
      <c r="BG98" s="1338"/>
      <c r="BH98" s="1338"/>
      <c r="BI98" s="1338"/>
      <c r="BJ98" s="1338"/>
      <c r="BK98" s="1338"/>
      <c r="BL98" s="1338"/>
      <c r="BM98" s="1338"/>
      <c r="BN98" s="1338"/>
      <c r="BO98" s="1338"/>
      <c r="BP98" s="1338"/>
      <c r="BQ98"/>
      <c r="BR98" s="1153" t="str">
        <f t="shared" si="51"/>
        <v>►</v>
      </c>
      <c r="BS98" s="1335"/>
      <c r="BT98" s="1336"/>
      <c r="BU98" s="1336"/>
      <c r="BV98" s="1336"/>
      <c r="BW98" s="52"/>
      <c r="BX98" s="1150"/>
      <c r="BY98"/>
      <c r="BZ98"/>
      <c r="CA98"/>
      <c r="CB98"/>
      <c r="CC98"/>
      <c r="CD98"/>
      <c r="CE98"/>
      <c r="CF98"/>
      <c r="CG98"/>
      <c r="CH98"/>
      <c r="CI98"/>
      <c r="CJ98"/>
      <c r="CK98"/>
      <c r="CL98"/>
      <c r="CM98"/>
      <c r="CN98"/>
      <c r="CO98"/>
      <c r="CP98"/>
      <c r="CQ98"/>
      <c r="CR98"/>
      <c r="CS98"/>
      <c r="CT98"/>
      <c r="CU98"/>
      <c r="CW98" s="3">
        <v>1</v>
      </c>
    </row>
    <row r="99" spans="1:101" s="877" customFormat="1" ht="21" customHeight="1">
      <c r="A99" s="1129" t="s">
        <v>22</v>
      </c>
      <c r="B99" s="1145" t="str">
        <f t="shared" si="50"/>
        <v>►</v>
      </c>
      <c r="C99" s="1190" cm="1">
        <f t="array" ref="C99">SUMPRODUCT(LEN(D99:J99))</f>
        <v>0</v>
      </c>
      <c r="D99" s="207"/>
      <c r="E99" s="212"/>
      <c r="F99" s="212"/>
      <c r="G99" s="212"/>
      <c r="H99" s="212"/>
      <c r="I99" s="212"/>
      <c r="J99" s="213"/>
      <c r="K99" s="528"/>
      <c r="L99" s="84" t="s">
        <v>16</v>
      </c>
      <c r="M99" s="85" t="str">
        <f>M98</f>
        <v>N NOMBRE DE SU RECETA | pegue esto — FAMILIA| Autor &gt; USTED</v>
      </c>
      <c r="N99" s="85">
        <f>N98</f>
        <v>0.6</v>
      </c>
      <c r="O99" s="85" t="str">
        <f>O98</f>
        <v>kg</v>
      </c>
      <c r="P99" s="86" t="str">
        <f>P98</f>
        <v>Receta madre ► Ballotina de pintada</v>
      </c>
      <c r="Q99" s="13" t="s">
        <v>67</v>
      </c>
      <c r="R99" s="13" t="s">
        <v>68</v>
      </c>
      <c r="S99" s="13" t="s">
        <v>69</v>
      </c>
      <c r="T99" s="13" t="s">
        <v>70</v>
      </c>
      <c r="U99" s="87" t="s">
        <v>71</v>
      </c>
      <c r="V99" s="88" t="s">
        <v>72</v>
      </c>
      <c r="W99" s="89" t="s">
        <v>73</v>
      </c>
      <c r="X99" s="89" t="s">
        <v>74</v>
      </c>
      <c r="Y99" s="1084" t="s">
        <v>75</v>
      </c>
      <c r="Z99" s="1044" t="s">
        <v>76</v>
      </c>
      <c r="AA99" s="1044" t="s">
        <v>77</v>
      </c>
      <c r="AB99" s="1044" t="s">
        <v>78</v>
      </c>
      <c r="AC99" s="90" t="s">
        <v>79</v>
      </c>
      <c r="AD99" s="1230" t="str">
        <f t="shared" si="70"/>
        <v>►</v>
      </c>
      <c r="AE99" s="1231" t="str">
        <f t="shared" si="71"/>
        <v/>
      </c>
      <c r="AF99" s="1232">
        <f t="shared" si="56"/>
        <v>0</v>
      </c>
      <c r="AG99" s="1252">
        <f t="shared" si="61"/>
        <v>0</v>
      </c>
      <c r="AH99" s="1234">
        <f t="shared" si="62"/>
        <v>0</v>
      </c>
      <c r="AI99" s="1235">
        <f t="shared" si="63"/>
        <v>0</v>
      </c>
      <c r="AJ99" s="1236">
        <f t="shared" si="53"/>
        <v>0</v>
      </c>
      <c r="AK99" s="1253">
        <f t="shared" si="57"/>
        <v>0</v>
      </c>
      <c r="AL99" s="1254">
        <f t="shared" si="46"/>
        <v>0</v>
      </c>
      <c r="AM99" s="1268"/>
      <c r="AN99" s="1255" t="str">
        <f t="shared" si="69"/>
        <v/>
      </c>
      <c r="AO99" s="1256">
        <f t="shared" si="64"/>
        <v>0</v>
      </c>
      <c r="AP99" s="1257">
        <f t="shared" si="58"/>
        <v>0</v>
      </c>
      <c r="AQ99" s="1271" cm="1">
        <f t="array" ref="AQ99">IF(AF99&lt;&gt;1,0,IF(OR(AO99="",N(AO99)&lt;=0.000000001),"",IF(OR(AI99="",N(AI99)&lt;=0.000000001),0,IF(ISNUMBER(AO99),IFERROR(_xlfn.LET(_xlpm.r,_xlfn.XLOOKUP(U99,$BD$15:$BD$62,ROW($BD$15:$BD$62),_xlfn.XLOOKUP(U99,$BE$15:$BE$62,ROW($BE$15:$BE$62),_xlfn.XLOOKUP(U99,$BF$15:$BF$62,ROW($BF$15:$BF$62),""))),_xlpm.p,_xlpm.r-MIN(ROW($BD$15:$BD$62))+1,_xlpm.f,INDEX($BG$15:$BG$62,_xlpm.p),_xlpm.u,INDEX($BH$15:$BH$62,_xlpm.p),_xlpm.s,INDEX($BJ$15:$BJ$62,_xlpm.p),_xlpm.q,N(AO99)/_xlpm.f,IF(_xlpm.q&gt;=_xlpm.s,ROUND(_xlpm.q,1)&amp;" "&amp;U99&amp;" = "&amp;ROUND(_xlpm.q*_xlpm.f,1)&amp;" "&amp;_xlpm.u,ROUND(_xlpm.q,1)&amp;" "&amp;U99)),""),""))))</f>
        <v>0</v>
      </c>
      <c r="AR99" s="1259"/>
      <c r="AS99" s="1256">
        <f t="shared" si="43"/>
        <v>0</v>
      </c>
      <c r="AT99" s="1257" t="str">
        <f t="shared" si="65"/>
        <v/>
      </c>
      <c r="AU99" s="1260">
        <f t="shared" si="68"/>
        <v>0</v>
      </c>
      <c r="AV99" s="1261" t="str">
        <f t="shared" si="66"/>
        <v/>
      </c>
      <c r="AW99" s="1247"/>
      <c r="AX99" s="1262">
        <f t="shared" si="59"/>
        <v>0</v>
      </c>
      <c r="AY99" s="1249" t="str">
        <f t="shared" si="44"/>
        <v/>
      </c>
      <c r="AZ99" s="276" t="s">
        <v>22</v>
      </c>
      <c r="BA99" s="1221">
        <f t="shared" si="60"/>
        <v>0</v>
      </c>
      <c r="BB99" s="1222">
        <f t="shared" si="67"/>
        <v>0</v>
      </c>
      <c r="BD99" s="1903" t="s">
        <v>2066</v>
      </c>
      <c r="BE99" s="1903"/>
      <c r="BF99" s="1903"/>
      <c r="BG99" s="1903"/>
      <c r="BH99" s="1903"/>
      <c r="BI99" s="1903"/>
      <c r="BJ99" s="1903"/>
      <c r="BK99" s="1903"/>
      <c r="BL99" s="1903"/>
      <c r="BM99" s="1903"/>
      <c r="BN99" s="1903"/>
      <c r="BO99" s="1903"/>
      <c r="BP99" s="1903"/>
      <c r="BQ99"/>
      <c r="BR99" s="1153" t="str">
        <f t="shared" si="51"/>
        <v>►</v>
      </c>
      <c r="BS99" s="1335" t="s">
        <v>2719</v>
      </c>
      <c r="BT99" s="1336"/>
      <c r="BU99" s="1336"/>
      <c r="BV99" s="1336"/>
      <c r="BW99" s="52"/>
      <c r="BX99" s="1150"/>
      <c r="BY99"/>
      <c r="BZ99"/>
      <c r="CA99"/>
      <c r="CB99"/>
      <c r="CC99"/>
      <c r="CD99"/>
      <c r="CE99"/>
      <c r="CF99"/>
      <c r="CG99"/>
      <c r="CH99"/>
      <c r="CI99"/>
      <c r="CJ99"/>
      <c r="CK99"/>
      <c r="CL99"/>
      <c r="CM99"/>
      <c r="CN99"/>
      <c r="CO99"/>
      <c r="CP99"/>
      <c r="CQ99"/>
      <c r="CR99"/>
      <c r="CS99"/>
      <c r="CT99"/>
      <c r="CU99"/>
      <c r="CW99" s="3">
        <v>1</v>
      </c>
    </row>
    <row r="100" spans="1:101" s="877" customFormat="1" ht="21" customHeight="1">
      <c r="A100" s="1129" t="s">
        <v>22</v>
      </c>
      <c r="B100" s="1145" t="str">
        <f t="shared" si="50"/>
        <v>A</v>
      </c>
      <c r="C100" s="1190" cm="1">
        <f t="array" ref="C100">SUMPRODUCT(LEN(D100:J100))</f>
        <v>0</v>
      </c>
      <c r="D100" s="207"/>
      <c r="E100" s="212"/>
      <c r="F100" s="212"/>
      <c r="G100" s="212"/>
      <c r="H100" s="212"/>
      <c r="I100" s="212"/>
      <c r="J100" s="213"/>
      <c r="K100" s="528"/>
      <c r="L100" s="28" t="s">
        <v>11</v>
      </c>
      <c r="M100" s="34" t="str">
        <f>M98</f>
        <v>N NOMBRE DE SU RECETA | pegue esto — FAMILIA| Autor &gt; USTED</v>
      </c>
      <c r="N100" s="35">
        <f>N98</f>
        <v>0.6</v>
      </c>
      <c r="O100" s="34" t="str">
        <f>O98</f>
        <v>kg</v>
      </c>
      <c r="P100" s="36" t="str">
        <f>P98</f>
        <v>Receta madre ► Ballotina de pintada</v>
      </c>
      <c r="Q100" s="92" t="s">
        <v>80</v>
      </c>
      <c r="R100" s="93" t="s">
        <v>81</v>
      </c>
      <c r="S100" s="94"/>
      <c r="T100" s="1884" t="s">
        <v>238</v>
      </c>
      <c r="U100" s="1885" t="s">
        <v>83</v>
      </c>
      <c r="V100" s="1886" t="s">
        <v>405</v>
      </c>
      <c r="W100" s="95" t="s">
        <v>85</v>
      </c>
      <c r="X100" s="96" t="s">
        <v>257</v>
      </c>
      <c r="Y100" s="97" t="s">
        <v>258</v>
      </c>
      <c r="Z100" s="1887" t="s">
        <v>940</v>
      </c>
      <c r="AA100" s="1889" t="s">
        <v>258</v>
      </c>
      <c r="AB100" s="1881" t="s">
        <v>941</v>
      </c>
      <c r="AC100" s="1882" t="s">
        <v>261</v>
      </c>
      <c r="AD100" s="1230" t="str">
        <f t="shared" si="70"/>
        <v>►</v>
      </c>
      <c r="AE100" s="1231" t="str">
        <f t="shared" si="71"/>
        <v/>
      </c>
      <c r="AF100" s="1232">
        <f t="shared" si="56"/>
        <v>0</v>
      </c>
      <c r="AG100" s="1252">
        <f t="shared" si="61"/>
        <v>0</v>
      </c>
      <c r="AH100" s="1234">
        <f t="shared" si="62"/>
        <v>0</v>
      </c>
      <c r="AI100" s="1235">
        <f t="shared" si="63"/>
        <v>0</v>
      </c>
      <c r="AJ100" s="1236">
        <f t="shared" si="53"/>
        <v>0</v>
      </c>
      <c r="AK100" s="1237">
        <f t="shared" si="57"/>
        <v>0</v>
      </c>
      <c r="AL100" s="1238">
        <f t="shared" si="46"/>
        <v>0</v>
      </c>
      <c r="AM100" s="1268"/>
      <c r="AN100" s="1240" t="str">
        <f t="shared" si="69"/>
        <v/>
      </c>
      <c r="AO100" s="1241">
        <f t="shared" si="64"/>
        <v>0</v>
      </c>
      <c r="AP100" s="1242">
        <f t="shared" si="58"/>
        <v>0</v>
      </c>
      <c r="AQ100" s="1269" cm="1">
        <f t="array" ref="AQ100">IF(AF100&lt;&gt;1,0,IF(OR(AO100="",N(AO100)&lt;=0.000000001),"",IF(OR(AI100="",N(AI100)&lt;=0.000000001),0,IF(ISNUMBER(AO100),IFERROR(_xlfn.LET(_xlpm.r,_xlfn.XLOOKUP(U100,$BD$15:$BD$62,ROW($BD$15:$BD$62),_xlfn.XLOOKUP(U100,$BE$15:$BE$62,ROW($BE$15:$BE$62),_xlfn.XLOOKUP(U100,$BF$15:$BF$62,ROW($BF$15:$BF$62),""))),_xlpm.p,_xlpm.r-MIN(ROW($BD$15:$BD$62))+1,_xlpm.f,INDEX($BG$15:$BG$62,_xlpm.p),_xlpm.u,INDEX($BH$15:$BH$62,_xlpm.p),_xlpm.s,INDEX($BJ$15:$BJ$62,_xlpm.p),_xlpm.q,N(AO100)/_xlpm.f,IF(_xlpm.q&gt;=_xlpm.s,ROUND(_xlpm.q,1)&amp;" "&amp;U100&amp;" = "&amp;ROUND(_xlpm.q*_xlpm.f,1)&amp;" "&amp;_xlpm.u,ROUND(_xlpm.q,1)&amp;" "&amp;U100)),""),""))))</f>
        <v>0</v>
      </c>
      <c r="AR100" s="1259"/>
      <c r="AS100" s="1241">
        <f t="shared" si="43"/>
        <v>0</v>
      </c>
      <c r="AT100" s="1242" t="str">
        <f t="shared" si="65"/>
        <v/>
      </c>
      <c r="AU100" s="1245">
        <f t="shared" si="68"/>
        <v>0</v>
      </c>
      <c r="AV100" s="1246" t="str">
        <f t="shared" si="66"/>
        <v/>
      </c>
      <c r="AW100" s="1247"/>
      <c r="AX100" s="1248">
        <f t="shared" si="59"/>
        <v>0</v>
      </c>
      <c r="AY100" s="1249" t="str">
        <f t="shared" si="44"/>
        <v/>
      </c>
      <c r="AZ100" s="276" t="s">
        <v>22</v>
      </c>
      <c r="BA100" s="1221">
        <f t="shared" si="60"/>
        <v>0</v>
      </c>
      <c r="BB100" s="1222">
        <f t="shared" si="67"/>
        <v>0</v>
      </c>
      <c r="BD100" s="1903"/>
      <c r="BE100" s="1903"/>
      <c r="BF100" s="1903"/>
      <c r="BG100" s="1903"/>
      <c r="BH100" s="1903"/>
      <c r="BI100" s="1903"/>
      <c r="BJ100" s="1903"/>
      <c r="BK100" s="1903"/>
      <c r="BL100" s="1903"/>
      <c r="BM100" s="1903"/>
      <c r="BN100" s="1903"/>
      <c r="BO100" s="1903"/>
      <c r="BP100" s="1903"/>
      <c r="BQ100"/>
      <c r="BR100" s="1153" t="str">
        <f t="shared" si="51"/>
        <v>►</v>
      </c>
      <c r="BS100" s="1335"/>
      <c r="BT100" s="1336"/>
      <c r="BU100" s="1336"/>
      <c r="BV100" s="1336"/>
      <c r="BW100" s="52"/>
      <c r="BX100" s="1150"/>
      <c r="BY100"/>
      <c r="BZ100"/>
      <c r="CA100"/>
      <c r="CB100"/>
      <c r="CC100"/>
      <c r="CD100"/>
      <c r="CE100"/>
      <c r="CF100"/>
      <c r="CG100"/>
      <c r="CH100"/>
      <c r="CI100"/>
      <c r="CJ100"/>
      <c r="CK100"/>
      <c r="CL100"/>
      <c r="CM100"/>
      <c r="CN100"/>
      <c r="CO100"/>
      <c r="CP100"/>
      <c r="CQ100"/>
      <c r="CR100"/>
      <c r="CS100"/>
      <c r="CT100"/>
      <c r="CU100"/>
      <c r="CW100" s="3">
        <v>1</v>
      </c>
    </row>
    <row r="101" spans="1:101" s="877" customFormat="1" ht="21" customHeight="1">
      <c r="A101" s="1129" t="s">
        <v>22</v>
      </c>
      <c r="B101" s="1145" t="str">
        <f t="shared" si="50"/>
        <v>A</v>
      </c>
      <c r="C101" s="1190" cm="1">
        <f t="array" ref="C101">SUMPRODUCT(LEN(D101:J101))</f>
        <v>0</v>
      </c>
      <c r="D101" s="207"/>
      <c r="E101" s="212"/>
      <c r="F101" s="212"/>
      <c r="G101" s="212"/>
      <c r="H101" s="212"/>
      <c r="I101" s="212"/>
      <c r="J101" s="213"/>
      <c r="K101" s="528"/>
      <c r="L101" s="28" t="s">
        <v>11</v>
      </c>
      <c r="M101" s="34" t="str">
        <f>M98</f>
        <v>N NOMBRE DE SU RECETA | pegue esto — FAMILIA| Autor &gt; USTED</v>
      </c>
      <c r="N101" s="35">
        <f>N98</f>
        <v>0.6</v>
      </c>
      <c r="O101" s="34" t="str">
        <f>O98</f>
        <v>kg</v>
      </c>
      <c r="P101" s="36" t="str">
        <f>P98</f>
        <v>Receta madre ► Ballotina de pintada</v>
      </c>
      <c r="Q101" s="99" t="s">
        <v>243</v>
      </c>
      <c r="R101" s="100" t="s">
        <v>244</v>
      </c>
      <c r="S101" s="101" t="s">
        <v>96</v>
      </c>
      <c r="T101" s="1741"/>
      <c r="U101" s="1743"/>
      <c r="V101" s="1745"/>
      <c r="W101" s="102" t="s">
        <v>887</v>
      </c>
      <c r="X101" s="103" t="s">
        <v>98</v>
      </c>
      <c r="Y101" s="104">
        <v>1</v>
      </c>
      <c r="Z101" s="1888"/>
      <c r="AA101" s="1749"/>
      <c r="AB101" s="1751"/>
      <c r="AC101" s="1753"/>
      <c r="AD101" s="1230" t="str">
        <f t="shared" si="70"/>
        <v>►</v>
      </c>
      <c r="AE101" s="1231" t="str">
        <f t="shared" si="71"/>
        <v/>
      </c>
      <c r="AF101" s="1232">
        <f t="shared" si="56"/>
        <v>0</v>
      </c>
      <c r="AG101" s="1252">
        <f t="shared" si="61"/>
        <v>0</v>
      </c>
      <c r="AH101" s="1234">
        <f t="shared" si="62"/>
        <v>0</v>
      </c>
      <c r="AI101" s="1235">
        <f t="shared" si="63"/>
        <v>0</v>
      </c>
      <c r="AJ101" s="1236">
        <f t="shared" si="53"/>
        <v>0</v>
      </c>
      <c r="AK101" s="1253">
        <f t="shared" si="57"/>
        <v>0</v>
      </c>
      <c r="AL101" s="1254">
        <f t="shared" si="46"/>
        <v>0</v>
      </c>
      <c r="AM101" s="1268"/>
      <c r="AN101" s="1255" t="str">
        <f t="shared" si="69"/>
        <v/>
      </c>
      <c r="AO101" s="1256">
        <f t="shared" si="64"/>
        <v>0</v>
      </c>
      <c r="AP101" s="1257">
        <f t="shared" si="58"/>
        <v>0</v>
      </c>
      <c r="AQ101" s="1271" cm="1">
        <f t="array" ref="AQ101">IF(AF101&lt;&gt;1,0,IF(OR(AO101="",N(AO101)&lt;=0.000000001),"",IF(OR(AI101="",N(AI101)&lt;=0.000000001),0,IF(ISNUMBER(AO101),IFERROR(_xlfn.LET(_xlpm.r,_xlfn.XLOOKUP(U101,$BD$15:$BD$62,ROW($BD$15:$BD$62),_xlfn.XLOOKUP(U101,$BE$15:$BE$62,ROW($BE$15:$BE$62),_xlfn.XLOOKUP(U101,$BF$15:$BF$62,ROW($BF$15:$BF$62),""))),_xlpm.p,_xlpm.r-MIN(ROW($BD$15:$BD$62))+1,_xlpm.f,INDEX($BG$15:$BG$62,_xlpm.p),_xlpm.u,INDEX($BH$15:$BH$62,_xlpm.p),_xlpm.s,INDEX($BJ$15:$BJ$62,_xlpm.p),_xlpm.q,N(AO101)/_xlpm.f,IF(_xlpm.q&gt;=_xlpm.s,ROUND(_xlpm.q,1)&amp;" "&amp;U101&amp;" = "&amp;ROUND(_xlpm.q*_xlpm.f,1)&amp;" "&amp;_xlpm.u,ROUND(_xlpm.q,1)&amp;" "&amp;U101)),""),""))))</f>
        <v>0</v>
      </c>
      <c r="AR101" s="1259"/>
      <c r="AS101" s="1256">
        <f t="shared" si="43"/>
        <v>0</v>
      </c>
      <c r="AT101" s="1257" t="str">
        <f t="shared" si="65"/>
        <v/>
      </c>
      <c r="AU101" s="1260">
        <f t="shared" si="68"/>
        <v>0</v>
      </c>
      <c r="AV101" s="1261" t="str">
        <f t="shared" si="66"/>
        <v/>
      </c>
      <c r="AW101" s="1247"/>
      <c r="AX101" s="1262">
        <f t="shared" si="59"/>
        <v>0</v>
      </c>
      <c r="AY101" s="1249" t="str">
        <f t="shared" si="44"/>
        <v/>
      </c>
      <c r="AZ101" s="276" t="s">
        <v>22</v>
      </c>
      <c r="BA101" s="1221">
        <f t="shared" si="60"/>
        <v>0</v>
      </c>
      <c r="BB101" s="1222">
        <f t="shared" si="67"/>
        <v>0</v>
      </c>
      <c r="BD101" s="1334" t="s">
        <v>842</v>
      </c>
      <c r="BE101" s="1047"/>
      <c r="BF101" s="1047"/>
      <c r="BG101" s="1047"/>
      <c r="BH101" s="1047"/>
      <c r="BI101" s="1047"/>
      <c r="BJ101" s="1047"/>
      <c r="BK101" s="1047"/>
      <c r="BL101" s="1047"/>
      <c r="BM101" s="1047"/>
      <c r="BN101" s="1047"/>
      <c r="BO101" s="1047"/>
      <c r="BP101" s="1047"/>
      <c r="BQ101"/>
      <c r="BR101" s="1153" t="str">
        <f t="shared" si="51"/>
        <v>►</v>
      </c>
      <c r="BS101"/>
      <c r="BT101"/>
      <c r="BU101"/>
      <c r="BV101"/>
      <c r="BW101"/>
      <c r="BX101" s="1150"/>
      <c r="BY101"/>
      <c r="BZ101"/>
      <c r="CA101"/>
      <c r="CB101"/>
      <c r="CC101"/>
      <c r="CD101"/>
      <c r="CE101"/>
      <c r="CF101"/>
      <c r="CG101"/>
      <c r="CH101"/>
      <c r="CI101"/>
      <c r="CJ101"/>
      <c r="CK101"/>
      <c r="CL101"/>
      <c r="CM101"/>
      <c r="CN101"/>
      <c r="CO101"/>
      <c r="CP101"/>
      <c r="CQ101"/>
      <c r="CR101"/>
      <c r="CS101"/>
      <c r="CT101"/>
      <c r="CU101"/>
      <c r="CW101" s="3">
        <v>1</v>
      </c>
    </row>
    <row r="102" spans="1:101" s="877" customFormat="1" ht="21" customHeight="1">
      <c r="A102" s="1129" t="s">
        <v>22</v>
      </c>
      <c r="B102" s="1145" t="str">
        <f t="shared" si="50"/>
        <v>A</v>
      </c>
      <c r="C102" s="1190" cm="1">
        <f t="array" ref="C102">SUMPRODUCT(LEN(D102:J102))</f>
        <v>0</v>
      </c>
      <c r="D102" s="207"/>
      <c r="E102" s="212"/>
      <c r="F102" s="212"/>
      <c r="G102" s="212"/>
      <c r="H102" s="212"/>
      <c r="I102" s="212"/>
      <c r="J102" s="213"/>
      <c r="K102" s="528"/>
      <c r="L102" s="28" t="s">
        <v>11</v>
      </c>
      <c r="M102" s="34" t="str">
        <f>M98</f>
        <v>N NOMBRE DE SU RECETA | pegue esto — FAMILIA| Autor &gt; USTED</v>
      </c>
      <c r="N102" s="35">
        <f>N98</f>
        <v>0.6</v>
      </c>
      <c r="O102" s="34" t="str">
        <f>O98</f>
        <v>kg</v>
      </c>
      <c r="P102" s="36" t="str">
        <f>P98</f>
        <v>Receta madre ► Ballotina de pintada</v>
      </c>
      <c r="Q102" s="105"/>
      <c r="R102" s="106"/>
      <c r="S102" s="107" t="str">
        <f>IF(OR(ISTEXT(Q102), Q102&lt;=0, T102&lt;=0), "", "de")</f>
        <v/>
      </c>
      <c r="T102" s="108">
        <v>400</v>
      </c>
      <c r="U102" s="121" t="s">
        <v>102</v>
      </c>
      <c r="V102" s="148">
        <v>1</v>
      </c>
      <c r="W102" s="1101" t="s">
        <v>942</v>
      </c>
      <c r="X102" s="112">
        <f>IF(Z107=0,0,(Z102/Z107)*Y101*1000)</f>
        <v>666.66666666666663</v>
      </c>
      <c r="Y102" s="113">
        <f>IF(Z107=0, 0, (Q102*V102)/(Z107*Y101))</f>
        <v>0</v>
      </c>
      <c r="Z102" s="114">
        <f>IFERROR(_xlfn.LET(_xlpm.v,IFERROR(_xlfn.XLOOKUP(U102,Q108:AC108,Q109:AC109),_xlfn.XLOOKUP(U102,Q110:AC110,Q111:AC111)),_xlpm.v*T102*IF(ISBLANK(Q102),1,Q102)),0)</f>
        <v>0.4</v>
      </c>
      <c r="AA102" s="115">
        <f>IF(OR(ISBLANK(AB97),AB97=0),0,Q102*AB95*V102/AB97)</f>
        <v>0</v>
      </c>
      <c r="AB102" s="116">
        <f>IF(OR(ISBLANK(AB97),AB97=0),0,Z102*V102*AB95/AB97)</f>
        <v>20</v>
      </c>
      <c r="AC102" s="117" t="str">
        <f>_xlfn.LET(_xlpm.unite,SUBSTITUTE(TRIM(U102)," (s)",""),_xlpm.val,AB102,_xlpm.estVol,COUNTIF(W108:AC108,_xlpm.unite)+COUNTIF(W110:AC110,_xlpm.unite)&gt;0,_xlpm.estPoids,COUNTIF(Q108:V108,_xlpm.unite)+COUNTIF(Q110:V110,_xlpm.unite)&gt;0,IF(_xlpm.estVol,IF(ROUND(_xlpm.val,3)&gt;=1,ROUND(_xlpm.val,3)&amp;" L",MAX(1,ROUND(_xlpm.val*100,0))&amp;" cl"),IF(_xlpm.estPoids,IF(ROUND(_xlpm.val,3)&gt;=1,ROUND(_xlpm.val,3)&amp;" Kg",MAX(1,ROUND(_xlpm.val*1000,0))&amp;" g"),"")))</f>
        <v>20 Kg</v>
      </c>
      <c r="AD102" s="1230" t="str">
        <f t="shared" si="70"/>
        <v>A</v>
      </c>
      <c r="AE102" s="1231" t="str">
        <f t="shared" si="71"/>
        <v>N NOMBRE DE SU RECETA | pegue esto — FAMILIA| Autor &gt; USTED</v>
      </c>
      <c r="AF102" s="1232">
        <f t="shared" si="56"/>
        <v>1</v>
      </c>
      <c r="AG102" s="1252">
        <f t="shared" si="61"/>
        <v>0.4</v>
      </c>
      <c r="AH102" s="1234" t="str">
        <f t="shared" si="62"/>
        <v>Kg</v>
      </c>
      <c r="AI102" s="1235">
        <f t="shared" si="63"/>
        <v>0.6</v>
      </c>
      <c r="AJ102" s="1236" t="str">
        <f t="shared" si="53"/>
        <v>kg</v>
      </c>
      <c r="AK102" s="1237">
        <f t="shared" si="57"/>
        <v>10</v>
      </c>
      <c r="AL102" s="1238" t="str">
        <f t="shared" si="46"/>
        <v>assiettes</v>
      </c>
      <c r="AM102" s="1268"/>
      <c r="AN102" s="1240" t="str">
        <f t="shared" si="69"/>
        <v/>
      </c>
      <c r="AO102" s="1241">
        <f t="shared" si="64"/>
        <v>6.6666666666666679</v>
      </c>
      <c r="AP102" s="1242" t="str">
        <f t="shared" si="58"/>
        <v>Kg</v>
      </c>
      <c r="AQ102" s="1269" t="str" cm="1">
        <f t="array" ref="AQ102">IF(AF102&lt;&gt;1,0,IF(OR(AO102="",N(AO102)&lt;=0.000000001),"",IF(OR(AI102="",N(AI102)&lt;=0.000000001),0,IF(ISNUMBER(AO102),IFERROR(_xlfn.LET(_xlpm.r,_xlfn.XLOOKUP(U102,$BD$15:$BD$62,ROW($BD$15:$BD$62),_xlfn.XLOOKUP(U102,$BE$15:$BE$62,ROW($BE$15:$BE$62),_xlfn.XLOOKUP(U102,$BF$15:$BF$62,ROW($BF$15:$BF$62),""))),_xlpm.p,_xlpm.r-MIN(ROW($BD$15:$BD$62))+1,_xlpm.f,INDEX($BG$15:$BG$62,_xlpm.p),_xlpm.u,INDEX($BH$15:$BH$62,_xlpm.p),_xlpm.s,INDEX($BJ$15:$BJ$62,_xlpm.p),_xlpm.q,N(AO102)/_xlpm.f,IF(_xlpm.q&gt;=_xlpm.s,ROUND(_xlpm.q,1)&amp;" "&amp;U102&amp;" = "&amp;ROUND(_xlpm.q*_xlpm.f,1)&amp;" "&amp;_xlpm.u,ROUND(_xlpm.q,1)&amp;" "&amp;U102)),""),""))))</f>
        <v>6666.7 g = 6.7 Kg</v>
      </c>
      <c r="AR102" s="1259"/>
      <c r="AS102" s="1241">
        <f t="shared" si="43"/>
        <v>6.6666666666666679</v>
      </c>
      <c r="AT102" s="1242" t="str">
        <f t="shared" si="65"/>
        <v>Kg</v>
      </c>
      <c r="AU102" s="1245">
        <f t="shared" si="68"/>
        <v>0</v>
      </c>
      <c r="AV102" s="1246" t="str">
        <f t="shared" si="66"/>
        <v/>
      </c>
      <c r="AW102" s="1247"/>
      <c r="AX102" s="1248">
        <f t="shared" si="59"/>
        <v>0</v>
      </c>
      <c r="AY102" s="1249" t="str">
        <f t="shared" si="44"/>
        <v>Carne magra de pintada</v>
      </c>
      <c r="AZ102" s="276" t="s">
        <v>22</v>
      </c>
      <c r="BA102" s="1221">
        <f t="shared" si="60"/>
        <v>0</v>
      </c>
      <c r="BB102" s="1222">
        <f t="shared" si="67"/>
        <v>16.666666666666668</v>
      </c>
      <c r="BD102" s="1339" t="s">
        <v>2067</v>
      </c>
      <c r="BE102" s="1047"/>
      <c r="BF102" s="1047"/>
      <c r="BG102" s="1047"/>
      <c r="BH102" s="1047"/>
      <c r="BI102" s="1047"/>
      <c r="BJ102" s="1047"/>
      <c r="BK102" s="1047"/>
      <c r="BL102" s="1047"/>
      <c r="BM102" s="1047"/>
      <c r="BN102" s="1047"/>
      <c r="BO102" s="1047"/>
      <c r="BP102" s="1047"/>
      <c r="BQ102"/>
      <c r="BR102" s="1153" t="str">
        <f t="shared" si="51"/>
        <v>A</v>
      </c>
      <c r="BS102"/>
      <c r="BT102"/>
      <c r="BU102"/>
      <c r="BV102"/>
      <c r="BW102"/>
      <c r="BX102" s="1150"/>
      <c r="BY102"/>
      <c r="BZ102"/>
      <c r="CA102"/>
      <c r="CB102"/>
      <c r="CC102"/>
      <c r="CD102"/>
      <c r="CE102"/>
      <c r="CF102"/>
      <c r="CG102"/>
      <c r="CH102"/>
      <c r="CI102"/>
      <c r="CJ102"/>
      <c r="CK102"/>
      <c r="CL102"/>
      <c r="CM102"/>
      <c r="CN102"/>
      <c r="CO102"/>
      <c r="CP102"/>
      <c r="CQ102"/>
      <c r="CR102"/>
      <c r="CS102"/>
      <c r="CT102"/>
      <c r="CU102"/>
      <c r="CW102" s="3">
        <v>1</v>
      </c>
    </row>
    <row r="103" spans="1:101" s="877" customFormat="1" ht="21" customHeight="1">
      <c r="A103" s="1129" t="s">
        <v>22</v>
      </c>
      <c r="B103" s="1145" t="str">
        <f t="shared" si="50"/>
        <v>A</v>
      </c>
      <c r="C103" s="1190" cm="1">
        <f t="array" ref="C103">SUMPRODUCT(LEN(D103:J103))</f>
        <v>0</v>
      </c>
      <c r="D103" s="207"/>
      <c r="E103" s="212"/>
      <c r="F103" s="212"/>
      <c r="G103" s="212"/>
      <c r="H103" s="212"/>
      <c r="I103" s="212"/>
      <c r="J103" s="213"/>
      <c r="K103" s="528"/>
      <c r="L103" s="120" t="str">
        <f>IF(W103&lt;&gt;"","A","►")</f>
        <v>A</v>
      </c>
      <c r="M103" s="34" t="str">
        <f>M98</f>
        <v>N NOMBRE DE SU RECETA | pegue esto — FAMILIA| Autor &gt; USTED</v>
      </c>
      <c r="N103" s="35">
        <f>N98</f>
        <v>0.6</v>
      </c>
      <c r="O103" s="34" t="str">
        <f>O98</f>
        <v>kg</v>
      </c>
      <c r="P103" s="36" t="str">
        <f>P98</f>
        <v>Receta madre ► Ballotina de pintada</v>
      </c>
      <c r="Q103" s="105"/>
      <c r="R103" s="106"/>
      <c r="S103" s="107" t="str">
        <f>IF(OR(ISTEXT(Q103), Q103&lt;=0, T103&lt;=0), "", "de")</f>
        <v/>
      </c>
      <c r="T103" s="108">
        <v>200</v>
      </c>
      <c r="U103" s="121" t="s">
        <v>102</v>
      </c>
      <c r="V103" s="148">
        <v>1</v>
      </c>
      <c r="W103" s="1102" t="s">
        <v>943</v>
      </c>
      <c r="X103" s="112">
        <f>IF(Z107=0,0,(Z103/Z107)*Y101*1000)</f>
        <v>333.33333333333331</v>
      </c>
      <c r="Y103" s="122">
        <f>IF(Z107=0, 0, (Q103*V103)/(Z107*Y101))</f>
        <v>0</v>
      </c>
      <c r="Z103" s="114">
        <f>IFERROR(_xlfn.LET(_xlpm.v,IFERROR(_xlfn.XLOOKUP(U103,Q108:AC108,Q109:AC109),_xlfn.XLOOKUP(U103,Q110:AC110,Q111:AC111)),_xlpm.v*T103*IF(ISBLANK(Q103),1,Q103)),0)</f>
        <v>0.2</v>
      </c>
      <c r="AA103" s="123">
        <f>IF(OR(ISBLANK(AB97),AB97=0),0,Q103*AB95*V103/AB97)</f>
        <v>0</v>
      </c>
      <c r="AB103" s="116">
        <f>IF(OR(ISBLANK(AB97),AB97=0),0,Z103*V103*AB95/AB97)</f>
        <v>10</v>
      </c>
      <c r="AC103" s="124" t="str">
        <f>_xlfn.LET(_xlpm.unite,SUBSTITUTE(TRIM(U103)," (s)",""),_xlpm.val,AB103,_xlpm.estVol,COUNTIF(W108:AC108,_xlpm.unite)+COUNTIF(W110:AC110,_xlpm.unite)&gt;0,_xlpm.estPoids,COUNTIF(Q108:V108,_xlpm.unite)+COUNTIF(Q110:V110,_xlpm.unite)&gt;0,IF(_xlpm.estVol,IF(ROUND(_xlpm.val,3)&gt;=1,ROUND(_xlpm.val,3)&amp;" L",MAX(1,ROUND(_xlpm.val*100,0))&amp;" cl"),IF(_xlpm.estPoids,IF(ROUND(_xlpm.val,3)&gt;=1,ROUND(_xlpm.val,3)&amp;" Kg",MAX(1,ROUND(_xlpm.val*1000,0))&amp;" g"),"")))</f>
        <v>10 Kg</v>
      </c>
      <c r="AD103" s="1230" t="str">
        <f t="shared" si="70"/>
        <v>A</v>
      </c>
      <c r="AE103" s="1231" t="str">
        <f t="shared" si="71"/>
        <v>N NOMBRE DE SU RECETA | pegue esto — FAMILIA| Autor &gt; USTED</v>
      </c>
      <c r="AF103" s="1232">
        <f t="shared" si="56"/>
        <v>1</v>
      </c>
      <c r="AG103" s="1252">
        <f t="shared" si="61"/>
        <v>0.2</v>
      </c>
      <c r="AH103" s="1234" t="str">
        <f t="shared" si="62"/>
        <v>Kg</v>
      </c>
      <c r="AI103" s="1235">
        <f t="shared" si="63"/>
        <v>0.6</v>
      </c>
      <c r="AJ103" s="1236" t="str">
        <f t="shared" si="53"/>
        <v>kg</v>
      </c>
      <c r="AK103" s="1253">
        <f t="shared" si="57"/>
        <v>10</v>
      </c>
      <c r="AL103" s="1254" t="str">
        <f t="shared" si="46"/>
        <v>assiettes</v>
      </c>
      <c r="AM103" s="1268"/>
      <c r="AN103" s="1255" t="str">
        <f t="shared" si="69"/>
        <v/>
      </c>
      <c r="AO103" s="1256">
        <f t="shared" si="64"/>
        <v>3.3333333333333339</v>
      </c>
      <c r="AP103" s="1257" t="str">
        <f t="shared" si="58"/>
        <v>Kg</v>
      </c>
      <c r="AQ103" s="1271" t="str" cm="1">
        <f t="array" ref="AQ103">IF(AF103&lt;&gt;1,0,IF(OR(AO103="",N(AO103)&lt;=0.000000001),"",IF(OR(AI103="",N(AI103)&lt;=0.000000001),0,IF(ISNUMBER(AO103),IFERROR(_xlfn.LET(_xlpm.r,_xlfn.XLOOKUP(U103,$BD$15:$BD$62,ROW($BD$15:$BD$62),_xlfn.XLOOKUP(U103,$BE$15:$BE$62,ROW($BE$15:$BE$62),_xlfn.XLOOKUP(U103,$BF$15:$BF$62,ROW($BF$15:$BF$62),""))),_xlpm.p,_xlpm.r-MIN(ROW($BD$15:$BD$62))+1,_xlpm.f,INDEX($BG$15:$BG$62,_xlpm.p),_xlpm.u,INDEX($BH$15:$BH$62,_xlpm.p),_xlpm.s,INDEX($BJ$15:$BJ$62,_xlpm.p),_xlpm.q,N(AO103)/_xlpm.f,IF(_xlpm.q&gt;=_xlpm.s,ROUND(_xlpm.q,1)&amp;" "&amp;U103&amp;" = "&amp;ROUND(_xlpm.q*_xlpm.f,1)&amp;" "&amp;_xlpm.u,ROUND(_xlpm.q,1)&amp;" "&amp;U103)),""),""))))</f>
        <v>3333.3 g = 3.3 Kg</v>
      </c>
      <c r="AR103" s="1259"/>
      <c r="AS103" s="1256">
        <f t="shared" si="43"/>
        <v>3.3333333333333339</v>
      </c>
      <c r="AT103" s="1257" t="str">
        <f t="shared" si="65"/>
        <v>Kg</v>
      </c>
      <c r="AU103" s="1260">
        <f t="shared" si="68"/>
        <v>0</v>
      </c>
      <c r="AV103" s="1261" t="str">
        <f t="shared" si="66"/>
        <v/>
      </c>
      <c r="AW103" s="1247"/>
      <c r="AX103" s="1262">
        <f t="shared" si="59"/>
        <v>0</v>
      </c>
      <c r="AY103" s="1249" t="str">
        <f t="shared" si="44"/>
        <v>Carne magra de cerdo</v>
      </c>
      <c r="AZ103" s="276" t="s">
        <v>22</v>
      </c>
      <c r="BA103" s="1221">
        <f t="shared" si="60"/>
        <v>0</v>
      </c>
      <c r="BB103" s="1222">
        <f t="shared" si="67"/>
        <v>16.666666666666668</v>
      </c>
      <c r="BD103" s="1339" t="s">
        <v>2068</v>
      </c>
      <c r="BE103" s="1047"/>
      <c r="BF103" s="1047"/>
      <c r="BG103" s="1047"/>
      <c r="BH103" s="1047"/>
      <c r="BI103" s="1047"/>
      <c r="BJ103" s="1047"/>
      <c r="BK103" s="1047"/>
      <c r="BL103" s="1047"/>
      <c r="BM103" s="1047"/>
      <c r="BN103" s="1047"/>
      <c r="BO103" s="1047"/>
      <c r="BP103" s="1047"/>
      <c r="BQ103"/>
      <c r="BR103" s="1153" t="str">
        <f t="shared" si="51"/>
        <v>A</v>
      </c>
      <c r="BS103"/>
      <c r="BT103"/>
      <c r="BU103"/>
      <c r="BV103"/>
      <c r="BW103"/>
      <c r="BX103" s="1150"/>
      <c r="BY103"/>
      <c r="BZ103"/>
      <c r="CA103"/>
      <c r="CB103"/>
      <c r="CC103"/>
      <c r="CD103"/>
      <c r="CE103"/>
      <c r="CF103"/>
      <c r="CG103"/>
      <c r="CH103"/>
      <c r="CI103"/>
      <c r="CJ103"/>
      <c r="CK103"/>
      <c r="CL103"/>
      <c r="CM103"/>
      <c r="CN103"/>
      <c r="CO103"/>
      <c r="CP103"/>
      <c r="CQ103"/>
      <c r="CR103"/>
      <c r="CS103"/>
      <c r="CT103"/>
      <c r="CU103"/>
      <c r="CW103" s="3">
        <v>1</v>
      </c>
    </row>
    <row r="104" spans="1:101" s="877" customFormat="1" ht="21" customHeight="1">
      <c r="A104" s="1129" t="s">
        <v>22</v>
      </c>
      <c r="B104" s="1145" t="str">
        <f t="shared" si="50"/>
        <v>►</v>
      </c>
      <c r="C104" s="1190" cm="1">
        <f t="array" ref="C104">SUMPRODUCT(LEN(D104:J104))</f>
        <v>0</v>
      </c>
      <c r="D104" s="207"/>
      <c r="E104" s="212"/>
      <c r="F104" s="212"/>
      <c r="G104" s="212"/>
      <c r="H104" s="212"/>
      <c r="I104" s="212"/>
      <c r="J104" s="213"/>
      <c r="K104" s="528"/>
      <c r="L104" s="120" t="str">
        <f>IF(W104&lt;&gt;"","A","►")</f>
        <v>►</v>
      </c>
      <c r="M104" s="34" t="str">
        <f>M98</f>
        <v>N NOMBRE DE SU RECETA | pegue esto — FAMILIA| Autor &gt; USTED</v>
      </c>
      <c r="N104" s="35">
        <f>N98</f>
        <v>0.6</v>
      </c>
      <c r="O104" s="34" t="str">
        <f>O98</f>
        <v>kg</v>
      </c>
      <c r="P104" s="36" t="str">
        <f>P98</f>
        <v>Receta madre ► Ballotina de pintada</v>
      </c>
      <c r="Q104" s="105"/>
      <c r="R104" s="125"/>
      <c r="S104" s="107" t="str">
        <f>IF(OR(ISTEXT(Q104), Q104&lt;=0, T104&lt;=0), "", "de")</f>
        <v/>
      </c>
      <c r="T104" s="108"/>
      <c r="U104" s="146"/>
      <c r="V104" s="148">
        <v>1</v>
      </c>
      <c r="W104" s="1102"/>
      <c r="X104" s="112">
        <f>IF(Z107=0,0,(Z104/Z107)*Y101*1000)</f>
        <v>0</v>
      </c>
      <c r="Y104" s="122">
        <f>IF(Z107=0, 0, (Q104*V104)/(Z107*Y101))</f>
        <v>0</v>
      </c>
      <c r="Z104" s="114">
        <f>IFERROR(_xlfn.LET(_xlpm.v,IFERROR(_xlfn.XLOOKUP(U104,Q108:AC108,Q109:AC109),_xlfn.XLOOKUP(U104,Q110:AC110,Q111:AC111)),_xlpm.v*T104*IF(ISBLANK(Q104),1,Q104)),0)</f>
        <v>0</v>
      </c>
      <c r="AA104" s="127">
        <f>IF(OR(ISBLANK(AB97),AB97=0),0,Q104*AB95*V104/AB97)</f>
        <v>0</v>
      </c>
      <c r="AB104" s="116">
        <f>IF(OR(ISBLANK(AB97),AB97=0),0,Z104*V104*AB95/AB97)</f>
        <v>0</v>
      </c>
      <c r="AC104" s="128" t="str">
        <f>_xlfn.LET(_xlpm.unite,SUBSTITUTE(TRIM(U104)," (s)",""),_xlpm.val,AB104,_xlpm.estVol,COUNTIF(W108:AC108,_xlpm.unite)+COUNTIF(W110:AC110,_xlpm.unite)&gt;0,_xlpm.estPoids,COUNTIF(Q108:V108,_xlpm.unite)+COUNTIF(Q110:V110,_xlpm.unite)&gt;0,IF(_xlpm.estVol,IF(ROUND(_xlpm.val,3)&gt;=1,ROUND(_xlpm.val,3)&amp;" L",MAX(1,ROUND(_xlpm.val*100,0))&amp;" cl"),IF(_xlpm.estPoids,IF(ROUND(_xlpm.val,3)&gt;=1,ROUND(_xlpm.val,3)&amp;" Kg",MAX(1,ROUND(_xlpm.val*1000,0))&amp;" g"),"")))</f>
        <v/>
      </c>
      <c r="AD104" s="1230" t="str">
        <f t="shared" si="70"/>
        <v>►</v>
      </c>
      <c r="AE104" s="1231" t="str">
        <f t="shared" si="71"/>
        <v/>
      </c>
      <c r="AF104" s="1232">
        <f t="shared" si="56"/>
        <v>0</v>
      </c>
      <c r="AG104" s="1252">
        <f t="shared" si="61"/>
        <v>0</v>
      </c>
      <c r="AH104" s="1234">
        <f t="shared" si="62"/>
        <v>0</v>
      </c>
      <c r="AI104" s="1235">
        <f t="shared" si="63"/>
        <v>0</v>
      </c>
      <c r="AJ104" s="1236">
        <f t="shared" si="53"/>
        <v>0</v>
      </c>
      <c r="AK104" s="1237">
        <f t="shared" si="57"/>
        <v>0</v>
      </c>
      <c r="AL104" s="1238">
        <f t="shared" si="46"/>
        <v>0</v>
      </c>
      <c r="AM104" s="1268"/>
      <c r="AN104" s="1240" t="str">
        <f t="shared" si="69"/>
        <v/>
      </c>
      <c r="AO104" s="1241">
        <f t="shared" si="64"/>
        <v>0</v>
      </c>
      <c r="AP104" s="1242">
        <f t="shared" si="58"/>
        <v>0</v>
      </c>
      <c r="AQ104" s="1269" cm="1">
        <f t="array" ref="AQ104">IF(AF104&lt;&gt;1,0,IF(OR(AO104="",N(AO104)&lt;=0.000000001),"",IF(OR(AI104="",N(AI104)&lt;=0.000000001),0,IF(ISNUMBER(AO104),IFERROR(_xlfn.LET(_xlpm.r,_xlfn.XLOOKUP(U104,$BD$15:$BD$62,ROW($BD$15:$BD$62),_xlfn.XLOOKUP(U104,$BE$15:$BE$62,ROW($BE$15:$BE$62),_xlfn.XLOOKUP(U104,$BF$15:$BF$62,ROW($BF$15:$BF$62),""))),_xlpm.p,_xlpm.r-MIN(ROW($BD$15:$BD$62))+1,_xlpm.f,INDEX($BG$15:$BG$62,_xlpm.p),_xlpm.u,INDEX($BH$15:$BH$62,_xlpm.p),_xlpm.s,INDEX($BJ$15:$BJ$62,_xlpm.p),_xlpm.q,N(AO104)/_xlpm.f,IF(_xlpm.q&gt;=_xlpm.s,ROUND(_xlpm.q,1)&amp;" "&amp;U104&amp;" = "&amp;ROUND(_xlpm.q*_xlpm.f,1)&amp;" "&amp;_xlpm.u,ROUND(_xlpm.q,1)&amp;" "&amp;U104)),""),""))))</f>
        <v>0</v>
      </c>
      <c r="AR104" s="1259"/>
      <c r="AS104" s="1241">
        <f t="shared" si="43"/>
        <v>0</v>
      </c>
      <c r="AT104" s="1242" t="str">
        <f t="shared" si="65"/>
        <v/>
      </c>
      <c r="AU104" s="1245">
        <f t="shared" si="68"/>
        <v>0</v>
      </c>
      <c r="AV104" s="1246" t="str">
        <f t="shared" si="66"/>
        <v/>
      </c>
      <c r="AW104" s="1247"/>
      <c r="AX104" s="1248">
        <f t="shared" si="59"/>
        <v>0</v>
      </c>
      <c r="AY104" s="1249" t="str">
        <f t="shared" si="44"/>
        <v/>
      </c>
      <c r="AZ104" s="276" t="s">
        <v>22</v>
      </c>
      <c r="BA104" s="1221">
        <f t="shared" si="60"/>
        <v>0</v>
      </c>
      <c r="BB104" s="1222">
        <f t="shared" si="67"/>
        <v>0</v>
      </c>
      <c r="BD104" s="280"/>
      <c r="BE104" s="280"/>
      <c r="BF104" s="280"/>
      <c r="BG104" s="280"/>
      <c r="BH104" s="280"/>
      <c r="BI104" s="280"/>
      <c r="BJ104" s="280"/>
      <c r="BK104" s="280"/>
      <c r="BL104" s="280"/>
      <c r="BM104" s="280"/>
      <c r="BN104" s="280"/>
      <c r="BO104" s="280"/>
      <c r="BP104" s="280"/>
      <c r="BQ104"/>
      <c r="BR104" s="1153" t="str">
        <f t="shared" si="51"/>
        <v>►</v>
      </c>
      <c r="BS104"/>
      <c r="BT104"/>
      <c r="BU104"/>
      <c r="BV104"/>
      <c r="BW104"/>
      <c r="BX104" s="1150"/>
      <c r="BY104"/>
      <c r="BZ104"/>
      <c r="CA104"/>
      <c r="CB104"/>
      <c r="CC104"/>
      <c r="CD104"/>
      <c r="CE104"/>
      <c r="CF104"/>
      <c r="CG104"/>
      <c r="CH104"/>
      <c r="CI104"/>
      <c r="CJ104"/>
      <c r="CK104"/>
      <c r="CL104"/>
      <c r="CM104"/>
      <c r="CN104"/>
      <c r="CO104"/>
      <c r="CP104"/>
      <c r="CQ104"/>
      <c r="CR104"/>
      <c r="CS104"/>
      <c r="CT104"/>
      <c r="CU104"/>
      <c r="CW104" s="3">
        <v>1</v>
      </c>
    </row>
    <row r="105" spans="1:101" s="877" customFormat="1" ht="21" customHeight="1">
      <c r="A105" s="1129" t="s">
        <v>22</v>
      </c>
      <c r="B105" s="1145" t="str">
        <f t="shared" si="50"/>
        <v>►</v>
      </c>
      <c r="C105" s="1190" cm="1">
        <f t="array" ref="C105">SUMPRODUCT(LEN(D105:J105))</f>
        <v>0</v>
      </c>
      <c r="D105" s="207"/>
      <c r="E105" s="212"/>
      <c r="F105" s="212"/>
      <c r="G105" s="212"/>
      <c r="H105" s="212"/>
      <c r="I105" s="212"/>
      <c r="J105" s="213"/>
      <c r="K105" s="528"/>
      <c r="L105" s="120" t="str">
        <f>IF(W105&lt;&gt;"","A","►")</f>
        <v>►</v>
      </c>
      <c r="M105" s="34" t="str">
        <f>M98</f>
        <v>N NOMBRE DE SU RECETA | pegue esto — FAMILIA| Autor &gt; USTED</v>
      </c>
      <c r="N105" s="35">
        <f>N98</f>
        <v>0.6</v>
      </c>
      <c r="O105" s="34" t="str">
        <f>O98</f>
        <v>kg</v>
      </c>
      <c r="P105" s="36" t="str">
        <f>P98</f>
        <v>Receta madre ► Ballotina de pintada</v>
      </c>
      <c r="Q105" s="105"/>
      <c r="R105" s="125"/>
      <c r="S105" s="107" t="str">
        <f>IF(OR(ISTEXT(Q105), Q105&lt;=0, T105&lt;=0), "", "de")</f>
        <v/>
      </c>
      <c r="T105" s="108"/>
      <c r="U105" s="146"/>
      <c r="V105" s="148">
        <v>1</v>
      </c>
      <c r="W105" s="1102"/>
      <c r="X105" s="112">
        <f>IF(Z107=0,0,(Z105/Z107)*Y101*1000)</f>
        <v>0</v>
      </c>
      <c r="Y105" s="122">
        <f>IF(Z107=0, 0, (Q105*V105)/(Z107*Y101))</f>
        <v>0</v>
      </c>
      <c r="Z105" s="114">
        <f>IFERROR(_xlfn.LET(_xlpm.v,IFERROR(_xlfn.XLOOKUP(U105,Q108:AC108,Q109:AC109),_xlfn.XLOOKUP(U105,Q110:AC110,Q111:AC111)),_xlpm.v*T105*IF(ISBLANK(Q105),1,Q105)),0)</f>
        <v>0</v>
      </c>
      <c r="AA105" s="123">
        <f>IF(OR(ISBLANK(AB97),AB97=0),0,Q105*AB95*V105/AB97)</f>
        <v>0</v>
      </c>
      <c r="AB105" s="116">
        <f>IF(OR(ISBLANK(AB97),AB97=0),0,Z105*V105*AB95/AB97)</f>
        <v>0</v>
      </c>
      <c r="AC105" s="124" t="str">
        <f>_xlfn.LET(_xlpm.unite,SUBSTITUTE(TRIM(U105)," (s)",""),_xlpm.val,AB105,_xlpm.estVol,COUNTIF(W108:AC108,_xlpm.unite)+COUNTIF(W110:AC110,_xlpm.unite)&gt;0,_xlpm.estPoids,COUNTIF(Q108:V108,_xlpm.unite)+COUNTIF(Q110:V110,_xlpm.unite)&gt;0,IF(_xlpm.estVol,IF(ROUND(_xlpm.val,3)&gt;=1,ROUND(_xlpm.val,3)&amp;" L",MAX(1,ROUND(_xlpm.val*100,0))&amp;" cl"),IF(_xlpm.estPoids,IF(ROUND(_xlpm.val,3)&gt;=1,ROUND(_xlpm.val,3)&amp;" Kg",MAX(1,ROUND(_xlpm.val*1000,0))&amp;" g"),"")))</f>
        <v/>
      </c>
      <c r="AD105" s="1230" t="str">
        <f t="shared" si="70"/>
        <v>►</v>
      </c>
      <c r="AE105" s="1231" t="str">
        <f t="shared" si="71"/>
        <v/>
      </c>
      <c r="AF105" s="1232">
        <f t="shared" si="56"/>
        <v>0</v>
      </c>
      <c r="AG105" s="1252">
        <f t="shared" si="61"/>
        <v>0</v>
      </c>
      <c r="AH105" s="1234">
        <f t="shared" si="62"/>
        <v>0</v>
      </c>
      <c r="AI105" s="1235">
        <f t="shared" si="63"/>
        <v>0</v>
      </c>
      <c r="AJ105" s="1236">
        <f t="shared" si="53"/>
        <v>0</v>
      </c>
      <c r="AK105" s="1253">
        <f t="shared" si="57"/>
        <v>0</v>
      </c>
      <c r="AL105" s="1254">
        <f t="shared" si="46"/>
        <v>0</v>
      </c>
      <c r="AM105" s="1268"/>
      <c r="AN105" s="1255" t="str">
        <f t="shared" si="69"/>
        <v/>
      </c>
      <c r="AO105" s="1256">
        <f t="shared" si="64"/>
        <v>0</v>
      </c>
      <c r="AP105" s="1257">
        <f t="shared" si="58"/>
        <v>0</v>
      </c>
      <c r="AQ105" s="1271" cm="1">
        <f t="array" ref="AQ105">IF(AF105&lt;&gt;1,0,IF(OR(AO105="",N(AO105)&lt;=0.000000001),"",IF(OR(AI105="",N(AI105)&lt;=0.000000001),0,IF(ISNUMBER(AO105),IFERROR(_xlfn.LET(_xlpm.r,_xlfn.XLOOKUP(U105,$BD$15:$BD$62,ROW($BD$15:$BD$62),_xlfn.XLOOKUP(U105,$BE$15:$BE$62,ROW($BE$15:$BE$62),_xlfn.XLOOKUP(U105,$BF$15:$BF$62,ROW($BF$15:$BF$62),""))),_xlpm.p,_xlpm.r-MIN(ROW($BD$15:$BD$62))+1,_xlpm.f,INDEX($BG$15:$BG$62,_xlpm.p),_xlpm.u,INDEX($BH$15:$BH$62,_xlpm.p),_xlpm.s,INDEX($BJ$15:$BJ$62,_xlpm.p),_xlpm.q,N(AO105)/_xlpm.f,IF(_xlpm.q&gt;=_xlpm.s,ROUND(_xlpm.q,1)&amp;" "&amp;U105&amp;" = "&amp;ROUND(_xlpm.q*_xlpm.f,1)&amp;" "&amp;_xlpm.u,ROUND(_xlpm.q,1)&amp;" "&amp;U105)),""),""))))</f>
        <v>0</v>
      </c>
      <c r="AR105" s="1259"/>
      <c r="AS105" s="1256">
        <f t="shared" si="43"/>
        <v>0</v>
      </c>
      <c r="AT105" s="1257" t="str">
        <f t="shared" si="65"/>
        <v/>
      </c>
      <c r="AU105" s="1260">
        <f t="shared" si="68"/>
        <v>0</v>
      </c>
      <c r="AV105" s="1261" t="str">
        <f t="shared" si="66"/>
        <v/>
      </c>
      <c r="AW105" s="1247"/>
      <c r="AX105" s="1262">
        <f t="shared" si="59"/>
        <v>0</v>
      </c>
      <c r="AY105" s="1249" t="str">
        <f t="shared" si="44"/>
        <v/>
      </c>
      <c r="AZ105" s="276" t="s">
        <v>22</v>
      </c>
      <c r="BA105" s="1221">
        <f t="shared" si="60"/>
        <v>0</v>
      </c>
      <c r="BB105" s="1222">
        <f t="shared" si="67"/>
        <v>0</v>
      </c>
      <c r="BD105" s="1334" t="s">
        <v>843</v>
      </c>
      <c r="BE105" s="280"/>
      <c r="BF105" s="280"/>
      <c r="BG105" s="280"/>
      <c r="BH105" s="280"/>
      <c r="BI105" s="280"/>
      <c r="BJ105" s="280"/>
      <c r="BK105" s="280"/>
      <c r="BL105" s="280"/>
      <c r="BM105" s="280"/>
      <c r="BN105" s="280"/>
      <c r="BO105" s="280"/>
      <c r="BP105" s="280"/>
      <c r="BQ105"/>
      <c r="BR105" s="1153" t="str">
        <f t="shared" si="51"/>
        <v>►</v>
      </c>
      <c r="BS105"/>
      <c r="BT105"/>
      <c r="BU105"/>
      <c r="BV105"/>
      <c r="BW105"/>
      <c r="BX105" s="1150"/>
      <c r="BY105"/>
      <c r="BZ105"/>
      <c r="CA105"/>
      <c r="CB105"/>
      <c r="CC105"/>
      <c r="CD105"/>
      <c r="CE105"/>
      <c r="CF105"/>
      <c r="CG105"/>
      <c r="CH105"/>
      <c r="CI105"/>
      <c r="CJ105"/>
      <c r="CK105"/>
      <c r="CL105"/>
      <c r="CM105"/>
      <c r="CN105"/>
      <c r="CO105"/>
      <c r="CP105"/>
      <c r="CQ105"/>
      <c r="CR105"/>
      <c r="CS105"/>
      <c r="CT105"/>
      <c r="CU105"/>
      <c r="CW105" s="3">
        <v>1</v>
      </c>
    </row>
    <row r="106" spans="1:101" s="877" customFormat="1" ht="21" customHeight="1">
      <c r="A106" s="1129" t="s">
        <v>22</v>
      </c>
      <c r="B106" s="1145" t="str">
        <f t="shared" si="50"/>
        <v>►</v>
      </c>
      <c r="C106" s="1190" cm="1">
        <f t="array" ref="C106">SUMPRODUCT(LEN(D106:J106))</f>
        <v>0</v>
      </c>
      <c r="D106" s="207"/>
      <c r="E106" s="212"/>
      <c r="F106" s="212"/>
      <c r="G106" s="212"/>
      <c r="H106" s="212"/>
      <c r="I106" s="212"/>
      <c r="J106" s="213"/>
      <c r="K106" s="528"/>
      <c r="L106" s="120" t="str">
        <f>IF(W106&lt;&gt;"","A","►")</f>
        <v>►</v>
      </c>
      <c r="M106" s="34" t="str">
        <f>M98</f>
        <v>N NOMBRE DE SU RECETA | pegue esto — FAMILIA| Autor &gt; USTED</v>
      </c>
      <c r="N106" s="35">
        <f>N98</f>
        <v>0.6</v>
      </c>
      <c r="O106" s="34" t="str">
        <f>O98</f>
        <v>kg</v>
      </c>
      <c r="P106" s="36" t="str">
        <f>P98</f>
        <v>Receta madre ► Ballotina de pintada</v>
      </c>
      <c r="Q106" s="105"/>
      <c r="R106" s="125"/>
      <c r="S106" s="107" t="str">
        <f>IF(OR(ISTEXT(Q106), Q106&lt;=0, T106&lt;=0), "", "de")</f>
        <v/>
      </c>
      <c r="T106" s="108"/>
      <c r="U106" s="146"/>
      <c r="V106" s="148">
        <v>1</v>
      </c>
      <c r="W106" s="1102"/>
      <c r="X106" s="112">
        <f>IF(Z107=0,0,(Z106/Z107)*Y101*1000)</f>
        <v>0</v>
      </c>
      <c r="Y106" s="122">
        <f>IF(Z107=0, 0, (Q106*V106)/(Z107*Y101))</f>
        <v>0</v>
      </c>
      <c r="Z106" s="114">
        <f>IFERROR(_xlfn.LET(_xlpm.v,IFERROR(_xlfn.XLOOKUP(U106,Q108:AC108,Q109:AC109),_xlfn.XLOOKUP(U106,Q110:AC110,Q111:AC111)),_xlpm.v*T106*IF(ISBLANK(Q106),1,Q106)),0)</f>
        <v>0</v>
      </c>
      <c r="AA106" s="127">
        <f>IF(OR(ISBLANK(AB97),AB97=0),0,Q106*AB95*V106/AB97)</f>
        <v>0</v>
      </c>
      <c r="AB106" s="116">
        <f>IF(OR(ISBLANK(AB97),AB97=0),0,Z106*V106*AB95/AB97)</f>
        <v>0</v>
      </c>
      <c r="AC106" s="128" t="str">
        <f>_xlfn.LET(_xlpm.unite,SUBSTITUTE(TRIM(U106)," (s)",""),_xlpm.val,AB106,_xlpm.estVol,COUNTIF(W108:AC108,_xlpm.unite)+COUNTIF(W110:AC110,_xlpm.unite)&gt;0,_xlpm.estPoids,COUNTIF(Q108:V108,_xlpm.unite)+COUNTIF(Q110:V110,_xlpm.unite)&gt;0,IF(_xlpm.estVol,IF(ROUND(_xlpm.val,3)&gt;=1,ROUND(_xlpm.val,3)&amp;" L",MAX(1,ROUND(_xlpm.val*100,0))&amp;" cl"),IF(_xlpm.estPoids,IF(ROUND(_xlpm.val,3)&gt;=1,ROUND(_xlpm.val,3)&amp;" Kg",MAX(1,ROUND(_xlpm.val*1000,0))&amp;" g"),"")))</f>
        <v/>
      </c>
      <c r="AD106" s="1230" t="str">
        <f t="shared" si="70"/>
        <v>►</v>
      </c>
      <c r="AE106" s="1231" t="str">
        <f t="shared" si="71"/>
        <v/>
      </c>
      <c r="AF106" s="1232">
        <f t="shared" si="56"/>
        <v>0</v>
      </c>
      <c r="AG106" s="1252">
        <f t="shared" si="61"/>
        <v>0</v>
      </c>
      <c r="AH106" s="1234">
        <f t="shared" si="62"/>
        <v>0</v>
      </c>
      <c r="AI106" s="1235">
        <f t="shared" si="63"/>
        <v>0</v>
      </c>
      <c r="AJ106" s="1236">
        <f t="shared" si="53"/>
        <v>0</v>
      </c>
      <c r="AK106" s="1237">
        <f t="shared" si="57"/>
        <v>0</v>
      </c>
      <c r="AL106" s="1238">
        <f t="shared" si="46"/>
        <v>0</v>
      </c>
      <c r="AM106" s="1268"/>
      <c r="AN106" s="1240" t="str">
        <f t="shared" si="69"/>
        <v/>
      </c>
      <c r="AO106" s="1241">
        <f t="shared" si="64"/>
        <v>0</v>
      </c>
      <c r="AP106" s="1242">
        <f t="shared" si="58"/>
        <v>0</v>
      </c>
      <c r="AQ106" s="1269" cm="1">
        <f t="array" ref="AQ106">IF(AF106&lt;&gt;1,0,IF(OR(AO106="",N(AO106)&lt;=0.000000001),"",IF(OR(AI106="",N(AI106)&lt;=0.000000001),0,IF(ISNUMBER(AO106),IFERROR(_xlfn.LET(_xlpm.r,_xlfn.XLOOKUP(U106,$BD$15:$BD$62,ROW($BD$15:$BD$62),_xlfn.XLOOKUP(U106,$BE$15:$BE$62,ROW($BE$15:$BE$62),_xlfn.XLOOKUP(U106,$BF$15:$BF$62,ROW($BF$15:$BF$62),""))),_xlpm.p,_xlpm.r-MIN(ROW($BD$15:$BD$62))+1,_xlpm.f,INDEX($BG$15:$BG$62,_xlpm.p),_xlpm.u,INDEX($BH$15:$BH$62,_xlpm.p),_xlpm.s,INDEX($BJ$15:$BJ$62,_xlpm.p),_xlpm.q,N(AO106)/_xlpm.f,IF(_xlpm.q&gt;=_xlpm.s,ROUND(_xlpm.q,1)&amp;" "&amp;U106&amp;" = "&amp;ROUND(_xlpm.q*_xlpm.f,1)&amp;" "&amp;_xlpm.u,ROUND(_xlpm.q,1)&amp;" "&amp;U106)),""),""))))</f>
        <v>0</v>
      </c>
      <c r="AR106" s="1259"/>
      <c r="AS106" s="1241">
        <f t="shared" si="43"/>
        <v>0</v>
      </c>
      <c r="AT106" s="1242" t="str">
        <f t="shared" si="65"/>
        <v/>
      </c>
      <c r="AU106" s="1245">
        <f t="shared" si="68"/>
        <v>0</v>
      </c>
      <c r="AV106" s="1246" t="str">
        <f t="shared" si="66"/>
        <v/>
      </c>
      <c r="AW106" s="1247"/>
      <c r="AX106" s="1248">
        <f t="shared" si="59"/>
        <v>0</v>
      </c>
      <c r="AY106" s="1249" t="str">
        <f t="shared" si="44"/>
        <v/>
      </c>
      <c r="AZ106" s="276" t="s">
        <v>22</v>
      </c>
      <c r="BA106" s="1221">
        <f t="shared" si="60"/>
        <v>0</v>
      </c>
      <c r="BB106" s="1222">
        <f t="shared" si="67"/>
        <v>0</v>
      </c>
      <c r="BD106" s="1339" t="s">
        <v>2069</v>
      </c>
      <c r="BE106" s="280"/>
      <c r="BF106" s="280"/>
      <c r="BG106" s="280"/>
      <c r="BH106" s="280"/>
      <c r="BI106" s="280"/>
      <c r="BJ106" s="280"/>
      <c r="BK106" s="280"/>
      <c r="BL106" s="280"/>
      <c r="BM106" s="280"/>
      <c r="BN106" s="280"/>
      <c r="BO106" s="280"/>
      <c r="BP106" s="280"/>
      <c r="BQ106"/>
      <c r="BR106" s="1153" t="str">
        <f t="shared" si="51"/>
        <v>►</v>
      </c>
      <c r="BS106"/>
      <c r="BT106"/>
      <c r="BU106"/>
      <c r="BV106"/>
      <c r="BW106"/>
      <c r="BX106" s="1150"/>
      <c r="BY106"/>
      <c r="BZ106"/>
      <c r="CA106"/>
      <c r="CB106"/>
      <c r="CC106"/>
      <c r="CD106"/>
      <c r="CE106"/>
      <c r="CF106"/>
      <c r="CG106"/>
      <c r="CH106"/>
      <c r="CI106"/>
      <c r="CJ106"/>
      <c r="CK106"/>
      <c r="CL106"/>
      <c r="CM106"/>
      <c r="CN106"/>
      <c r="CO106"/>
      <c r="CP106"/>
      <c r="CQ106"/>
      <c r="CR106"/>
      <c r="CS106"/>
      <c r="CT106"/>
      <c r="CU106"/>
      <c r="CW106" s="3">
        <v>1</v>
      </c>
    </row>
    <row r="107" spans="1:101" s="877" customFormat="1" ht="21" customHeight="1">
      <c r="A107" s="1129" t="s">
        <v>22</v>
      </c>
      <c r="B107" s="1145" t="str">
        <f t="shared" si="50"/>
        <v>A</v>
      </c>
      <c r="C107" s="1190" cm="1">
        <f t="array" ref="C107">SUMPRODUCT(LEN(D107:J107))</f>
        <v>0</v>
      </c>
      <c r="D107" s="207"/>
      <c r="E107" s="212"/>
      <c r="F107" s="212"/>
      <c r="G107" s="212"/>
      <c r="H107" s="212"/>
      <c r="I107" s="212"/>
      <c r="J107" s="213"/>
      <c r="K107" s="528"/>
      <c r="L107" s="120" t="s">
        <v>11</v>
      </c>
      <c r="M107" s="34" t="str">
        <f>M98</f>
        <v>N NOMBRE DE SU RECETA | pegue esto — FAMILIA| Autor &gt; USTED</v>
      </c>
      <c r="N107" s="35">
        <f>N98</f>
        <v>0.6</v>
      </c>
      <c r="O107" s="34" t="str">
        <f>O98</f>
        <v>kg</v>
      </c>
      <c r="P107" s="36" t="str">
        <f>P98</f>
        <v>Receta madre ► Ballotina de pintada</v>
      </c>
      <c r="Q107" s="1086" t="s">
        <v>140</v>
      </c>
      <c r="R107" s="635"/>
      <c r="S107" s="635"/>
      <c r="T107" s="635"/>
      <c r="U107" s="635"/>
      <c r="V107" s="1087"/>
      <c r="W107" s="1088"/>
      <c r="X107" s="1089"/>
      <c r="Y107" s="1089"/>
      <c r="Z107" s="1090">
        <f>SUM(Z102:Z106)</f>
        <v>0.60000000000000009</v>
      </c>
      <c r="AA107" s="1091"/>
      <c r="AB107" s="1091" t="str">
        <f>"Total " &amp; AB99&amp;" &gt;"</f>
        <v>Total Col.17 &gt;</v>
      </c>
      <c r="AC107" s="1092">
        <f>SUM(AB102:AB106)</f>
        <v>30</v>
      </c>
      <c r="AD107" s="1230" t="str">
        <f t="shared" si="70"/>
        <v>►</v>
      </c>
      <c r="AE107" s="1231" t="str">
        <f t="shared" si="71"/>
        <v/>
      </c>
      <c r="AF107" s="1232">
        <f t="shared" si="56"/>
        <v>0</v>
      </c>
      <c r="AG107" s="1252">
        <f t="shared" si="61"/>
        <v>0</v>
      </c>
      <c r="AH107" s="1234">
        <f t="shared" si="62"/>
        <v>0</v>
      </c>
      <c r="AI107" s="1235">
        <f t="shared" si="63"/>
        <v>0</v>
      </c>
      <c r="AJ107" s="1236">
        <f t="shared" si="53"/>
        <v>0</v>
      </c>
      <c r="AK107" s="1253">
        <f t="shared" si="57"/>
        <v>0</v>
      </c>
      <c r="AL107" s="1254">
        <f t="shared" si="46"/>
        <v>0</v>
      </c>
      <c r="AM107" s="1268"/>
      <c r="AN107" s="1255" t="str">
        <f t="shared" si="69"/>
        <v/>
      </c>
      <c r="AO107" s="1256">
        <f t="shared" si="64"/>
        <v>0</v>
      </c>
      <c r="AP107" s="1257">
        <f t="shared" si="58"/>
        <v>0</v>
      </c>
      <c r="AQ107" s="1271" cm="1">
        <f t="array" ref="AQ107">IF(AF107&lt;&gt;1,0,IF(OR(AO107="",N(AO107)&lt;=0.000000001),"",IF(OR(AI107="",N(AI107)&lt;=0.000000001),0,IF(ISNUMBER(AO107),IFERROR(_xlfn.LET(_xlpm.r,_xlfn.XLOOKUP(U107,$BD$15:$BD$62,ROW($BD$15:$BD$62),_xlfn.XLOOKUP(U107,$BE$15:$BE$62,ROW($BE$15:$BE$62),_xlfn.XLOOKUP(U107,$BF$15:$BF$62,ROW($BF$15:$BF$62),""))),_xlpm.p,_xlpm.r-MIN(ROW($BD$15:$BD$62))+1,_xlpm.f,INDEX($BG$15:$BG$62,_xlpm.p),_xlpm.u,INDEX($BH$15:$BH$62,_xlpm.p),_xlpm.s,INDEX($BJ$15:$BJ$62,_xlpm.p),_xlpm.q,N(AO107)/_xlpm.f,IF(_xlpm.q&gt;=_xlpm.s,ROUND(_xlpm.q,1)&amp;" "&amp;U107&amp;" = "&amp;ROUND(_xlpm.q*_xlpm.f,1)&amp;" "&amp;_xlpm.u,ROUND(_xlpm.q,1)&amp;" "&amp;U107)),""),""))))</f>
        <v>0</v>
      </c>
      <c r="AR107" s="1259"/>
      <c r="AS107" s="1256">
        <f t="shared" si="43"/>
        <v>0</v>
      </c>
      <c r="AT107" s="1257" t="str">
        <f t="shared" si="65"/>
        <v/>
      </c>
      <c r="AU107" s="1260">
        <f t="shared" si="68"/>
        <v>0</v>
      </c>
      <c r="AV107" s="1261" t="str">
        <f t="shared" si="66"/>
        <v/>
      </c>
      <c r="AW107" s="1247"/>
      <c r="AX107" s="1262">
        <f t="shared" si="59"/>
        <v>0</v>
      </c>
      <c r="AY107" s="1249" t="str">
        <f t="shared" si="44"/>
        <v/>
      </c>
      <c r="AZ107" s="276" t="s">
        <v>22</v>
      </c>
      <c r="BA107" s="1221">
        <f t="shared" si="60"/>
        <v>0</v>
      </c>
      <c r="BB107" s="1222">
        <f t="shared" si="67"/>
        <v>0</v>
      </c>
      <c r="BD107" s="1903" t="s">
        <v>2070</v>
      </c>
      <c r="BE107" s="1903"/>
      <c r="BF107" s="1903"/>
      <c r="BG107" s="1903"/>
      <c r="BH107" s="1903"/>
      <c r="BI107" s="1903"/>
      <c r="BJ107" s="1903"/>
      <c r="BK107" s="1903"/>
      <c r="BL107" s="1903"/>
      <c r="BM107" s="1903"/>
      <c r="BN107" s="1903"/>
      <c r="BO107" s="1903"/>
      <c r="BP107" s="1903"/>
      <c r="BQ107"/>
      <c r="BR107" s="1153" t="str">
        <f t="shared" si="51"/>
        <v>►</v>
      </c>
      <c r="BS107"/>
      <c r="BT107"/>
      <c r="BU107"/>
      <c r="BV107"/>
      <c r="BW107"/>
      <c r="BX107" s="1150"/>
      <c r="BY107"/>
      <c r="BZ107"/>
      <c r="CA107"/>
      <c r="CB107"/>
      <c r="CC107"/>
      <c r="CD107"/>
      <c r="CE107"/>
      <c r="CF107"/>
      <c r="CG107"/>
      <c r="CH107"/>
      <c r="CI107"/>
      <c r="CJ107"/>
      <c r="CK107"/>
      <c r="CL107"/>
      <c r="CM107"/>
      <c r="CN107"/>
      <c r="CO107"/>
      <c r="CP107"/>
      <c r="CQ107"/>
      <c r="CR107"/>
      <c r="CS107"/>
      <c r="CT107"/>
      <c r="CU107"/>
      <c r="CW107" s="3">
        <v>1</v>
      </c>
    </row>
    <row r="108" spans="1:101" s="877" customFormat="1" ht="21" customHeight="1">
      <c r="A108" s="1129" t="s">
        <v>22</v>
      </c>
      <c r="B108" s="1145" t="str">
        <f t="shared" si="50"/>
        <v>►</v>
      </c>
      <c r="C108" s="1190" cm="1">
        <f t="array" ref="C108">SUMPRODUCT(LEN(D108:J108))</f>
        <v>0</v>
      </c>
      <c r="D108" s="207"/>
      <c r="E108" s="212"/>
      <c r="F108" s="212"/>
      <c r="G108" s="212"/>
      <c r="H108" s="212"/>
      <c r="I108" s="212"/>
      <c r="J108" s="213"/>
      <c r="K108" s="528"/>
      <c r="L108" s="120" t="s">
        <v>16</v>
      </c>
      <c r="M108" s="34" t="str">
        <f>M98</f>
        <v>N NOMBRE DE SU RECETA | pegue esto — FAMILIA| Autor &gt; USTED</v>
      </c>
      <c r="N108" s="35">
        <f>N98</f>
        <v>0.6</v>
      </c>
      <c r="O108" s="34" t="str">
        <f>O98</f>
        <v>kg</v>
      </c>
      <c r="P108" s="36" t="str">
        <f>P98</f>
        <v>Receta madre ► Ballotina de pintada</v>
      </c>
      <c r="Q108" s="557" t="s">
        <v>147</v>
      </c>
      <c r="R108" s="121" t="s">
        <v>102</v>
      </c>
      <c r="S108" s="166" t="s">
        <v>1388</v>
      </c>
      <c r="T108" s="135" t="s">
        <v>1380</v>
      </c>
      <c r="U108" s="135" t="s">
        <v>1381</v>
      </c>
      <c r="V108" s="135" t="s">
        <v>1382</v>
      </c>
      <c r="W108" s="1034" t="s">
        <v>0</v>
      </c>
      <c r="X108" s="109" t="s">
        <v>99</v>
      </c>
      <c r="Y108" s="109" t="s">
        <v>151</v>
      </c>
      <c r="Z108" s="1034" t="s">
        <v>152</v>
      </c>
      <c r="AA108" s="126" t="s">
        <v>1383</v>
      </c>
      <c r="AB108" s="126" t="s">
        <v>1384</v>
      </c>
      <c r="AC108" s="126" t="s">
        <v>1385</v>
      </c>
      <c r="AD108" s="1230" t="str">
        <f t="shared" si="70"/>
        <v>►</v>
      </c>
      <c r="AE108" s="1231" t="str">
        <f t="shared" si="71"/>
        <v/>
      </c>
      <c r="AF108" s="1232">
        <f t="shared" si="56"/>
        <v>0</v>
      </c>
      <c r="AG108" s="1252">
        <f t="shared" si="61"/>
        <v>0</v>
      </c>
      <c r="AH108" s="1234">
        <f t="shared" si="62"/>
        <v>0</v>
      </c>
      <c r="AI108" s="1235">
        <f t="shared" si="63"/>
        <v>0</v>
      </c>
      <c r="AJ108" s="1236">
        <f t="shared" si="53"/>
        <v>0</v>
      </c>
      <c r="AK108" s="1237">
        <f t="shared" si="57"/>
        <v>0</v>
      </c>
      <c r="AL108" s="1238">
        <f t="shared" si="46"/>
        <v>0</v>
      </c>
      <c r="AM108" s="1268"/>
      <c r="AN108" s="1240" t="str">
        <f t="shared" si="69"/>
        <v/>
      </c>
      <c r="AO108" s="1241">
        <f t="shared" si="64"/>
        <v>0</v>
      </c>
      <c r="AP108" s="1242">
        <f t="shared" si="58"/>
        <v>0</v>
      </c>
      <c r="AQ108" s="1269" cm="1">
        <f t="array" ref="AQ108">IF(AF108&lt;&gt;1,0,IF(OR(AO108="",N(AO108)&lt;=0.000000001),"",IF(OR(AI108="",N(AI108)&lt;=0.000000001),0,IF(ISNUMBER(AO108),IFERROR(_xlfn.LET(_xlpm.r,_xlfn.XLOOKUP(U108,$BD$15:$BD$62,ROW($BD$15:$BD$62),_xlfn.XLOOKUP(U108,$BE$15:$BE$62,ROW($BE$15:$BE$62),_xlfn.XLOOKUP(U108,$BF$15:$BF$62,ROW($BF$15:$BF$62),""))),_xlpm.p,_xlpm.r-MIN(ROW($BD$15:$BD$62))+1,_xlpm.f,INDEX($BG$15:$BG$62,_xlpm.p),_xlpm.u,INDEX($BH$15:$BH$62,_xlpm.p),_xlpm.s,INDEX($BJ$15:$BJ$62,_xlpm.p),_xlpm.q,N(AO108)/_xlpm.f,IF(_xlpm.q&gt;=_xlpm.s,ROUND(_xlpm.q,1)&amp;" "&amp;U108&amp;" = "&amp;ROUND(_xlpm.q*_xlpm.f,1)&amp;" "&amp;_xlpm.u,ROUND(_xlpm.q,1)&amp;" "&amp;U108)),""),""))))</f>
        <v>0</v>
      </c>
      <c r="AR108" s="1259"/>
      <c r="AS108" s="1241">
        <f t="shared" si="43"/>
        <v>0</v>
      </c>
      <c r="AT108" s="1242" t="str">
        <f t="shared" si="65"/>
        <v/>
      </c>
      <c r="AU108" s="1245">
        <f t="shared" si="68"/>
        <v>0</v>
      </c>
      <c r="AV108" s="1246" t="str">
        <f t="shared" si="66"/>
        <v/>
      </c>
      <c r="AW108" s="1247"/>
      <c r="AX108" s="1248">
        <f t="shared" si="59"/>
        <v>0</v>
      </c>
      <c r="AY108" s="1249" t="str">
        <f t="shared" si="44"/>
        <v/>
      </c>
      <c r="AZ108" s="276" t="s">
        <v>22</v>
      </c>
      <c r="BA108" s="1221">
        <f t="shared" si="60"/>
        <v>0</v>
      </c>
      <c r="BB108" s="1222">
        <f t="shared" si="67"/>
        <v>0</v>
      </c>
      <c r="BD108" s="1903"/>
      <c r="BE108" s="1903"/>
      <c r="BF108" s="1903"/>
      <c r="BG108" s="1903"/>
      <c r="BH108" s="1903"/>
      <c r="BI108" s="1903"/>
      <c r="BJ108" s="1903"/>
      <c r="BK108" s="1903"/>
      <c r="BL108" s="1903"/>
      <c r="BM108" s="1903"/>
      <c r="BN108" s="1903"/>
      <c r="BO108" s="1903"/>
      <c r="BP108" s="1903"/>
      <c r="BQ108"/>
      <c r="BR108" s="1153" t="str">
        <f t="shared" si="51"/>
        <v>►</v>
      </c>
      <c r="BS108"/>
      <c r="BT108"/>
      <c r="BU108"/>
      <c r="BV108"/>
      <c r="BW108"/>
      <c r="BX108" s="1150"/>
      <c r="BY108"/>
      <c r="BZ108"/>
      <c r="CA108"/>
      <c r="CB108"/>
      <c r="CC108"/>
      <c r="CD108"/>
      <c r="CE108"/>
      <c r="CF108"/>
      <c r="CG108"/>
      <c r="CH108"/>
      <c r="CI108"/>
      <c r="CJ108"/>
      <c r="CK108"/>
      <c r="CL108"/>
      <c r="CM108"/>
      <c r="CN108"/>
      <c r="CO108"/>
      <c r="CP108"/>
      <c r="CQ108"/>
      <c r="CR108"/>
      <c r="CS108"/>
      <c r="CT108"/>
      <c r="CU108"/>
      <c r="CW108" s="3">
        <v>1</v>
      </c>
    </row>
    <row r="109" spans="1:101" s="877" customFormat="1" ht="21" customHeight="1">
      <c r="A109" s="1129" t="s">
        <v>22</v>
      </c>
      <c r="B109" s="1145" t="str">
        <f t="shared" si="50"/>
        <v>►</v>
      </c>
      <c r="C109" s="1190" cm="1">
        <f t="array" ref="C109">SUMPRODUCT(LEN(D109:J109))</f>
        <v>0</v>
      </c>
      <c r="D109" s="207"/>
      <c r="E109" s="212"/>
      <c r="F109" s="212"/>
      <c r="G109" s="212"/>
      <c r="H109" s="212"/>
      <c r="I109" s="212"/>
      <c r="J109" s="213"/>
      <c r="K109" s="528" t="s">
        <v>22</v>
      </c>
      <c r="L109" s="120" t="s">
        <v>16</v>
      </c>
      <c r="M109" s="34" t="str">
        <f>M98</f>
        <v>N NOMBRE DE SU RECETA | pegue esto — FAMILIA| Autor &gt; USTED</v>
      </c>
      <c r="N109" s="35">
        <f>N98</f>
        <v>0.6</v>
      </c>
      <c r="O109" s="34" t="str">
        <f>O98</f>
        <v>kg</v>
      </c>
      <c r="P109" s="36" t="str">
        <f>P98</f>
        <v>Receta madre ► Ballotina de pintada</v>
      </c>
      <c r="Q109" s="1093">
        <v>1</v>
      </c>
      <c r="R109" s="1094">
        <v>1E-3</v>
      </c>
      <c r="S109" s="1095">
        <v>0</v>
      </c>
      <c r="T109" s="1094">
        <v>0.25</v>
      </c>
      <c r="U109" s="1094">
        <v>0.33332999999999996</v>
      </c>
      <c r="V109" s="1094">
        <v>0.5</v>
      </c>
      <c r="W109" s="1096">
        <v>1</v>
      </c>
      <c r="X109" s="1096">
        <v>0.1</v>
      </c>
      <c r="Y109" s="1096">
        <v>0.01</v>
      </c>
      <c r="Z109" s="1096">
        <v>1E-3</v>
      </c>
      <c r="AA109" s="1096">
        <v>0.5</v>
      </c>
      <c r="AB109" s="1096">
        <v>0.33300000000000002</v>
      </c>
      <c r="AC109" s="1097">
        <v>0.2</v>
      </c>
      <c r="AD109" s="1230" t="str">
        <f t="shared" si="70"/>
        <v>►</v>
      </c>
      <c r="AE109" s="1231" t="str">
        <f t="shared" si="71"/>
        <v/>
      </c>
      <c r="AF109" s="1232">
        <f t="shared" si="56"/>
        <v>0</v>
      </c>
      <c r="AG109" s="1252">
        <f t="shared" si="61"/>
        <v>0</v>
      </c>
      <c r="AH109" s="1234">
        <f t="shared" si="62"/>
        <v>0</v>
      </c>
      <c r="AI109" s="1235">
        <f t="shared" si="63"/>
        <v>0</v>
      </c>
      <c r="AJ109" s="1236">
        <f t="shared" si="53"/>
        <v>0</v>
      </c>
      <c r="AK109" s="1253">
        <f t="shared" si="57"/>
        <v>0</v>
      </c>
      <c r="AL109" s="1254">
        <f t="shared" si="46"/>
        <v>0</v>
      </c>
      <c r="AM109" s="1268"/>
      <c r="AN109" s="1255" t="str">
        <f t="shared" si="69"/>
        <v/>
      </c>
      <c r="AO109" s="1256">
        <f t="shared" si="64"/>
        <v>0</v>
      </c>
      <c r="AP109" s="1257">
        <f t="shared" si="58"/>
        <v>0</v>
      </c>
      <c r="AQ109" s="1271" cm="1">
        <f t="array" ref="AQ109">IF(AF109&lt;&gt;1,0,IF(OR(AO109="",N(AO109)&lt;=0.000000001),"",IF(OR(AI109="",N(AI109)&lt;=0.000000001),0,IF(ISNUMBER(AO109),IFERROR(_xlfn.LET(_xlpm.r,_xlfn.XLOOKUP(U109,$BD$15:$BD$62,ROW($BD$15:$BD$62),_xlfn.XLOOKUP(U109,$BE$15:$BE$62,ROW($BE$15:$BE$62),_xlfn.XLOOKUP(U109,$BF$15:$BF$62,ROW($BF$15:$BF$62),""))),_xlpm.p,_xlpm.r-MIN(ROW($BD$15:$BD$62))+1,_xlpm.f,INDEX($BG$15:$BG$62,_xlpm.p),_xlpm.u,INDEX($BH$15:$BH$62,_xlpm.p),_xlpm.s,INDEX($BJ$15:$BJ$62,_xlpm.p),_xlpm.q,N(AO109)/_xlpm.f,IF(_xlpm.q&gt;=_xlpm.s,ROUND(_xlpm.q,1)&amp;" "&amp;U109&amp;" = "&amp;ROUND(_xlpm.q*_xlpm.f,1)&amp;" "&amp;_xlpm.u,ROUND(_xlpm.q,1)&amp;" "&amp;U109)),""),""))))</f>
        <v>0</v>
      </c>
      <c r="AR109" s="1259"/>
      <c r="AS109" s="1256">
        <f t="shared" si="43"/>
        <v>0</v>
      </c>
      <c r="AT109" s="1257" t="str">
        <f t="shared" si="65"/>
        <v/>
      </c>
      <c r="AU109" s="1260">
        <f t="shared" si="68"/>
        <v>0</v>
      </c>
      <c r="AV109" s="1261" t="str">
        <f t="shared" si="66"/>
        <v/>
      </c>
      <c r="AW109" s="1247"/>
      <c r="AX109" s="1262">
        <f t="shared" si="59"/>
        <v>0</v>
      </c>
      <c r="AY109" s="1249" t="str">
        <f t="shared" si="44"/>
        <v/>
      </c>
      <c r="AZ109" s="276" t="s">
        <v>22</v>
      </c>
      <c r="BA109" s="1221">
        <f t="shared" si="60"/>
        <v>0</v>
      </c>
      <c r="BB109" s="1222">
        <f t="shared" si="67"/>
        <v>0</v>
      </c>
      <c r="BQ109"/>
      <c r="BR109" s="1153" t="str">
        <f t="shared" si="51"/>
        <v>►</v>
      </c>
      <c r="BS109"/>
      <c r="BT109"/>
      <c r="BU109"/>
      <c r="BV109"/>
      <c r="BW109"/>
      <c r="BX109" s="1150"/>
      <c r="BY109"/>
      <c r="BZ109"/>
      <c r="CA109"/>
      <c r="CB109"/>
      <c r="CC109"/>
      <c r="CD109"/>
      <c r="CE109"/>
      <c r="CF109"/>
      <c r="CG109"/>
      <c r="CH109"/>
      <c r="CI109"/>
      <c r="CJ109"/>
      <c r="CK109"/>
      <c r="CL109"/>
      <c r="CM109"/>
      <c r="CN109"/>
      <c r="CO109"/>
      <c r="CP109"/>
      <c r="CQ109"/>
      <c r="CR109"/>
      <c r="CS109"/>
      <c r="CT109"/>
      <c r="CU109"/>
      <c r="CW109" s="3">
        <v>1</v>
      </c>
    </row>
    <row r="110" spans="1:101" s="877" customFormat="1" ht="21" customHeight="1">
      <c r="A110" s="1129" t="s">
        <v>22</v>
      </c>
      <c r="B110" s="1145" t="str">
        <f t="shared" si="50"/>
        <v>►</v>
      </c>
      <c r="C110" s="1190" cm="1">
        <f t="array" ref="C110">SUMPRODUCT(LEN(D110:J110))</f>
        <v>0</v>
      </c>
      <c r="D110" s="207"/>
      <c r="E110" s="212"/>
      <c r="F110" s="212"/>
      <c r="G110" s="212"/>
      <c r="H110" s="212"/>
      <c r="I110" s="212"/>
      <c r="J110" s="213"/>
      <c r="K110" s="528" t="s">
        <v>22</v>
      </c>
      <c r="L110" s="120" t="s">
        <v>16</v>
      </c>
      <c r="M110" s="34" t="str">
        <f>M98</f>
        <v>N NOMBRE DE SU RECETA | pegue esto — FAMILIA| Autor &gt; USTED</v>
      </c>
      <c r="N110" s="35">
        <f>N98</f>
        <v>0.6</v>
      </c>
      <c r="O110" s="34" t="str">
        <f>O98</f>
        <v>kg</v>
      </c>
      <c r="P110" s="36" t="str">
        <f>P98</f>
        <v>Receta madre ► Ballotina de pintada</v>
      </c>
      <c r="Q110" s="138" t="s">
        <v>1386</v>
      </c>
      <c r="R110" s="138" t="s">
        <v>1387</v>
      </c>
      <c r="S110" s="166" t="s">
        <v>1388</v>
      </c>
      <c r="T110" s="138" t="s">
        <v>1389</v>
      </c>
      <c r="U110" s="138" t="s">
        <v>1390</v>
      </c>
      <c r="V110" s="138" t="s">
        <v>1391</v>
      </c>
      <c r="W110" s="143" t="s">
        <v>1392</v>
      </c>
      <c r="X110" s="178" t="s">
        <v>1393</v>
      </c>
      <c r="Y110" s="178" t="s">
        <v>1394</v>
      </c>
      <c r="Z110" s="126" t="s">
        <v>1395</v>
      </c>
      <c r="AA110" s="126" t="s">
        <v>1396</v>
      </c>
      <c r="AB110" s="126" t="s">
        <v>1397</v>
      </c>
      <c r="AC110" s="1111" t="s">
        <v>1398</v>
      </c>
      <c r="AD110" s="1230" t="str">
        <f t="shared" si="70"/>
        <v>►</v>
      </c>
      <c r="AE110" s="1231" t="str">
        <f t="shared" si="71"/>
        <v/>
      </c>
      <c r="AF110" s="1232">
        <f t="shared" si="56"/>
        <v>0</v>
      </c>
      <c r="AG110" s="1252">
        <f t="shared" si="61"/>
        <v>0</v>
      </c>
      <c r="AH110" s="1234">
        <f t="shared" si="62"/>
        <v>0</v>
      </c>
      <c r="AI110" s="1235">
        <f t="shared" si="63"/>
        <v>0</v>
      </c>
      <c r="AJ110" s="1236">
        <f t="shared" si="53"/>
        <v>0</v>
      </c>
      <c r="AK110" s="1237">
        <f t="shared" si="57"/>
        <v>0</v>
      </c>
      <c r="AL110" s="1238">
        <f t="shared" si="46"/>
        <v>0</v>
      </c>
      <c r="AM110" s="1268"/>
      <c r="AN110" s="1240" t="str">
        <f t="shared" si="69"/>
        <v/>
      </c>
      <c r="AO110" s="1241">
        <f t="shared" si="64"/>
        <v>0</v>
      </c>
      <c r="AP110" s="1242">
        <f t="shared" si="58"/>
        <v>0</v>
      </c>
      <c r="AQ110" s="1269" cm="1">
        <f t="array" ref="AQ110">IF(AF110&lt;&gt;1,0,IF(OR(AO110="",N(AO110)&lt;=0.000000001),"",IF(OR(AI110="",N(AI110)&lt;=0.000000001),0,IF(ISNUMBER(AO110),IFERROR(_xlfn.LET(_xlpm.r,_xlfn.XLOOKUP(U110,$BD$15:$BD$62,ROW($BD$15:$BD$62),_xlfn.XLOOKUP(U110,$BE$15:$BE$62,ROW($BE$15:$BE$62),_xlfn.XLOOKUP(U110,$BF$15:$BF$62,ROW($BF$15:$BF$62),""))),_xlpm.p,_xlpm.r-MIN(ROW($BD$15:$BD$62))+1,_xlpm.f,INDEX($BG$15:$BG$62,_xlpm.p),_xlpm.u,INDEX($BH$15:$BH$62,_xlpm.p),_xlpm.s,INDEX($BJ$15:$BJ$62,_xlpm.p),_xlpm.q,N(AO110)/_xlpm.f,IF(_xlpm.q&gt;=_xlpm.s,ROUND(_xlpm.q,1)&amp;" "&amp;U110&amp;" = "&amp;ROUND(_xlpm.q*_xlpm.f,1)&amp;" "&amp;_xlpm.u,ROUND(_xlpm.q,1)&amp;" "&amp;U110)),""),""))))</f>
        <v>0</v>
      </c>
      <c r="AR110" s="1259"/>
      <c r="AS110" s="1241">
        <f t="shared" si="43"/>
        <v>0</v>
      </c>
      <c r="AT110" s="1242" t="str">
        <f t="shared" si="65"/>
        <v/>
      </c>
      <c r="AU110" s="1245">
        <f t="shared" si="68"/>
        <v>0</v>
      </c>
      <c r="AV110" s="1246" t="str">
        <f t="shared" si="66"/>
        <v/>
      </c>
      <c r="AW110" s="1247"/>
      <c r="AX110" s="1248">
        <f t="shared" si="59"/>
        <v>0</v>
      </c>
      <c r="AY110" s="1249" t="str">
        <f t="shared" si="44"/>
        <v/>
      </c>
      <c r="AZ110" s="276" t="s">
        <v>22</v>
      </c>
      <c r="BA110" s="1221">
        <f t="shared" si="60"/>
        <v>0</v>
      </c>
      <c r="BB110" s="1222">
        <f t="shared" si="67"/>
        <v>0</v>
      </c>
      <c r="BQ110"/>
      <c r="BR110" s="1153" t="str">
        <f t="shared" si="51"/>
        <v>►</v>
      </c>
      <c r="BS110"/>
      <c r="BT110"/>
      <c r="BU110"/>
      <c r="BV110"/>
      <c r="BW110"/>
      <c r="BX110" s="1150"/>
      <c r="BY110"/>
      <c r="BZ110"/>
      <c r="CA110"/>
      <c r="CB110"/>
      <c r="CC110"/>
      <c r="CD110"/>
      <c r="CE110"/>
      <c r="CF110"/>
      <c r="CG110"/>
      <c r="CH110"/>
      <c r="CI110"/>
      <c r="CJ110"/>
      <c r="CK110"/>
      <c r="CL110"/>
      <c r="CM110"/>
      <c r="CN110"/>
      <c r="CO110"/>
      <c r="CP110"/>
      <c r="CQ110"/>
      <c r="CR110"/>
      <c r="CS110"/>
      <c r="CT110"/>
      <c r="CU110"/>
      <c r="CW110" s="3">
        <v>1</v>
      </c>
    </row>
    <row r="111" spans="1:101" s="877" customFormat="1" ht="21" customHeight="1">
      <c r="A111" s="1129" t="s">
        <v>22</v>
      </c>
      <c r="B111" s="1145" t="str">
        <f t="shared" si="50"/>
        <v>►</v>
      </c>
      <c r="C111" s="1190" cm="1">
        <f t="array" ref="C111">SUMPRODUCT(LEN(D111:J111))</f>
        <v>0</v>
      </c>
      <c r="D111" s="207"/>
      <c r="E111" s="212"/>
      <c r="F111" s="212"/>
      <c r="G111" s="212"/>
      <c r="H111" s="212"/>
      <c r="I111" s="212"/>
      <c r="J111" s="213"/>
      <c r="K111" s="528" t="s">
        <v>22</v>
      </c>
      <c r="L111" s="120" t="s">
        <v>16</v>
      </c>
      <c r="M111" s="34" t="str">
        <f>M98</f>
        <v>N NOMBRE DE SU RECETA | pegue esto — FAMILIA| Autor &gt; USTED</v>
      </c>
      <c r="N111" s="35">
        <f>N98</f>
        <v>0.6</v>
      </c>
      <c r="O111" s="34" t="str">
        <f>O98</f>
        <v>kg</v>
      </c>
      <c r="P111" s="36" t="str">
        <f>P98</f>
        <v>Receta madre ► Ballotina de pintada</v>
      </c>
      <c r="Q111" s="1098">
        <v>2.835E-2</v>
      </c>
      <c r="R111" s="1099">
        <v>0.13</v>
      </c>
      <c r="S111" s="1100">
        <v>0</v>
      </c>
      <c r="T111" s="1099">
        <v>0.2</v>
      </c>
      <c r="U111" s="1099">
        <v>0.23</v>
      </c>
      <c r="V111" s="1099">
        <v>0.22500000000000001</v>
      </c>
      <c r="W111" s="1096">
        <v>0.35</v>
      </c>
      <c r="X111" s="1096">
        <v>5.0000000000000001E-3</v>
      </c>
      <c r="Y111" s="1096">
        <v>5.0000000000000001E-3</v>
      </c>
      <c r="Z111" s="1096">
        <v>1.4999999999999999E-2</v>
      </c>
      <c r="AA111" s="1096">
        <v>0.1</v>
      </c>
      <c r="AB111" s="1096">
        <v>0.22500000000000001</v>
      </c>
      <c r="AC111" s="1097">
        <v>1E-3</v>
      </c>
      <c r="AD111" s="1230" t="str">
        <f t="shared" si="70"/>
        <v>►</v>
      </c>
      <c r="AE111" s="1231" t="str">
        <f t="shared" si="71"/>
        <v/>
      </c>
      <c r="AF111" s="1232">
        <f t="shared" si="56"/>
        <v>0</v>
      </c>
      <c r="AG111" s="1252">
        <f t="shared" si="61"/>
        <v>0</v>
      </c>
      <c r="AH111" s="1234">
        <f t="shared" si="62"/>
        <v>0</v>
      </c>
      <c r="AI111" s="1235">
        <f t="shared" si="63"/>
        <v>0</v>
      </c>
      <c r="AJ111" s="1236">
        <f t="shared" si="53"/>
        <v>0</v>
      </c>
      <c r="AK111" s="1253">
        <f t="shared" si="57"/>
        <v>0</v>
      </c>
      <c r="AL111" s="1254">
        <f t="shared" si="46"/>
        <v>0</v>
      </c>
      <c r="AM111" s="1268"/>
      <c r="AN111" s="1255" t="str">
        <f t="shared" si="69"/>
        <v/>
      </c>
      <c r="AO111" s="1256">
        <f t="shared" si="64"/>
        <v>0</v>
      </c>
      <c r="AP111" s="1257">
        <f t="shared" si="58"/>
        <v>0</v>
      </c>
      <c r="AQ111" s="1271" cm="1">
        <f t="array" ref="AQ111">IF(AF111&lt;&gt;1,0,IF(OR(AO111="",N(AO111)&lt;=0.000000001),"",IF(OR(AI111="",N(AI111)&lt;=0.000000001),0,IF(ISNUMBER(AO111),IFERROR(_xlfn.LET(_xlpm.r,_xlfn.XLOOKUP(U111,$BD$15:$BD$62,ROW($BD$15:$BD$62),_xlfn.XLOOKUP(U111,$BE$15:$BE$62,ROW($BE$15:$BE$62),_xlfn.XLOOKUP(U111,$BF$15:$BF$62,ROW($BF$15:$BF$62),""))),_xlpm.p,_xlpm.r-MIN(ROW($BD$15:$BD$62))+1,_xlpm.f,INDEX($BG$15:$BG$62,_xlpm.p),_xlpm.u,INDEX($BH$15:$BH$62,_xlpm.p),_xlpm.s,INDEX($BJ$15:$BJ$62,_xlpm.p),_xlpm.q,N(AO111)/_xlpm.f,IF(_xlpm.q&gt;=_xlpm.s,ROUND(_xlpm.q,1)&amp;" "&amp;U111&amp;" = "&amp;ROUND(_xlpm.q*_xlpm.f,1)&amp;" "&amp;_xlpm.u,ROUND(_xlpm.q,1)&amp;" "&amp;U111)),""),""))))</f>
        <v>0</v>
      </c>
      <c r="AR111" s="1259"/>
      <c r="AS111" s="1256">
        <f t="shared" si="43"/>
        <v>0</v>
      </c>
      <c r="AT111" s="1257" t="str">
        <f t="shared" si="65"/>
        <v/>
      </c>
      <c r="AU111" s="1260">
        <f t="shared" si="68"/>
        <v>0</v>
      </c>
      <c r="AV111" s="1261" t="str">
        <f t="shared" si="66"/>
        <v/>
      </c>
      <c r="AW111" s="1247"/>
      <c r="AX111" s="1262">
        <f t="shared" si="59"/>
        <v>0</v>
      </c>
      <c r="AY111" s="1249" t="str">
        <f t="shared" si="44"/>
        <v/>
      </c>
      <c r="AZ111" s="276" t="s">
        <v>22</v>
      </c>
      <c r="BA111" s="1221">
        <f t="shared" si="60"/>
        <v>0</v>
      </c>
      <c r="BB111" s="1222">
        <f t="shared" si="67"/>
        <v>0</v>
      </c>
      <c r="BQ111"/>
      <c r="BR111" s="1153" t="str">
        <f t="shared" si="51"/>
        <v>►</v>
      </c>
      <c r="BS111"/>
      <c r="BT111"/>
      <c r="BU111"/>
      <c r="BV111"/>
      <c r="BW111"/>
      <c r="BX111" s="1150"/>
      <c r="BY111"/>
      <c r="BZ111"/>
      <c r="CA111"/>
      <c r="CB111"/>
      <c r="CC111"/>
      <c r="CD111"/>
      <c r="CE111"/>
      <c r="CF111"/>
      <c r="CG111"/>
      <c r="CH111"/>
      <c r="CI111"/>
      <c r="CJ111"/>
      <c r="CK111"/>
      <c r="CL111"/>
      <c r="CM111"/>
      <c r="CN111"/>
      <c r="CO111"/>
      <c r="CP111"/>
      <c r="CQ111"/>
      <c r="CR111"/>
      <c r="CS111"/>
      <c r="CT111"/>
      <c r="CU111"/>
      <c r="CW111" s="3">
        <v>1</v>
      </c>
    </row>
    <row r="112" spans="1:101" s="877" customFormat="1" ht="21" customHeight="1">
      <c r="A112" s="1129" t="s">
        <v>22</v>
      </c>
      <c r="B112" s="1145" t="str">
        <f t="shared" si="50"/>
        <v>A</v>
      </c>
      <c r="C112" s="1190" cm="1">
        <f t="array" ref="C112">SUMPRODUCT(LEN(D112:J112))</f>
        <v>0</v>
      </c>
      <c r="D112" s="207"/>
      <c r="E112" s="212"/>
      <c r="F112" s="212"/>
      <c r="G112" s="212"/>
      <c r="H112" s="212"/>
      <c r="I112" s="212"/>
      <c r="J112" s="213"/>
      <c r="K112" s="528" t="s">
        <v>22</v>
      </c>
      <c r="L112" s="184" t="s">
        <v>11</v>
      </c>
      <c r="M112" s="185" t="str">
        <f>M98</f>
        <v>N NOMBRE DE SU RECETA | pegue esto — FAMILIA| Autor &gt; USTED</v>
      </c>
      <c r="N112" s="185">
        <f>N98</f>
        <v>0.6</v>
      </c>
      <c r="O112" s="186" t="str">
        <f>O98</f>
        <v>kg</v>
      </c>
      <c r="P112" s="187" t="str">
        <f>P98</f>
        <v>Receta madre ► Ballotina de pintada</v>
      </c>
      <c r="Q112" s="188" t="str">
        <f t="shared" ref="Q112:V112" si="72">Q99</f>
        <v>Col.6</v>
      </c>
      <c r="R112" s="188" t="str">
        <f t="shared" si="72"/>
        <v>Col.7</v>
      </c>
      <c r="S112" s="188" t="str">
        <f t="shared" si="72"/>
        <v>Col.8</v>
      </c>
      <c r="T112" s="188" t="str">
        <f t="shared" si="72"/>
        <v>Col.9</v>
      </c>
      <c r="U112" s="188" t="str">
        <f t="shared" si="72"/>
        <v>Col.10</v>
      </c>
      <c r="V112" s="188" t="str">
        <f t="shared" si="72"/>
        <v>Col.11</v>
      </c>
      <c r="W112" s="189" t="s">
        <v>1379</v>
      </c>
      <c r="X112" s="190"/>
      <c r="Y112" s="190"/>
      <c r="Z112" s="191"/>
      <c r="AA112" s="191"/>
      <c r="AB112" s="1081" t="s">
        <v>944</v>
      </c>
      <c r="AC112" s="193" t="s">
        <v>173</v>
      </c>
      <c r="AD112" s="1230" t="str">
        <f t="shared" si="70"/>
        <v>►</v>
      </c>
      <c r="AE112" s="1231" t="str">
        <f t="shared" si="71"/>
        <v/>
      </c>
      <c r="AF112" s="1232">
        <f t="shared" si="56"/>
        <v>0</v>
      </c>
      <c r="AG112" s="1252">
        <f t="shared" si="61"/>
        <v>0</v>
      </c>
      <c r="AH112" s="1234">
        <f t="shared" si="62"/>
        <v>0</v>
      </c>
      <c r="AI112" s="1235">
        <f t="shared" si="63"/>
        <v>0</v>
      </c>
      <c r="AJ112" s="1236">
        <f t="shared" si="53"/>
        <v>0</v>
      </c>
      <c r="AK112" s="1237">
        <f t="shared" si="57"/>
        <v>0</v>
      </c>
      <c r="AL112" s="1238">
        <f t="shared" si="46"/>
        <v>0</v>
      </c>
      <c r="AM112" s="1268"/>
      <c r="AN112" s="1240" t="str">
        <f t="shared" si="69"/>
        <v/>
      </c>
      <c r="AO112" s="1241">
        <f t="shared" si="64"/>
        <v>0</v>
      </c>
      <c r="AP112" s="1242">
        <f t="shared" si="58"/>
        <v>0</v>
      </c>
      <c r="AQ112" s="1269" cm="1">
        <f t="array" ref="AQ112">IF(AF112&lt;&gt;1,0,IF(OR(AO112="",N(AO112)&lt;=0.000000001),"",IF(OR(AI112="",N(AI112)&lt;=0.000000001),0,IF(ISNUMBER(AO112),IFERROR(_xlfn.LET(_xlpm.r,_xlfn.XLOOKUP(U112,$BD$15:$BD$62,ROW($BD$15:$BD$62),_xlfn.XLOOKUP(U112,$BE$15:$BE$62,ROW($BE$15:$BE$62),_xlfn.XLOOKUP(U112,$BF$15:$BF$62,ROW($BF$15:$BF$62),""))),_xlpm.p,_xlpm.r-MIN(ROW($BD$15:$BD$62))+1,_xlpm.f,INDEX($BG$15:$BG$62,_xlpm.p),_xlpm.u,INDEX($BH$15:$BH$62,_xlpm.p),_xlpm.s,INDEX($BJ$15:$BJ$62,_xlpm.p),_xlpm.q,N(AO112)/_xlpm.f,IF(_xlpm.q&gt;=_xlpm.s,ROUND(_xlpm.q,1)&amp;" "&amp;U112&amp;" = "&amp;ROUND(_xlpm.q*_xlpm.f,1)&amp;" "&amp;_xlpm.u,ROUND(_xlpm.q,1)&amp;" "&amp;U112)),""),""))))</f>
        <v>0</v>
      </c>
      <c r="AR112" s="1259"/>
      <c r="AS112" s="1241">
        <f t="shared" si="43"/>
        <v>0</v>
      </c>
      <c r="AT112" s="1242" t="str">
        <f t="shared" si="65"/>
        <v/>
      </c>
      <c r="AU112" s="1245">
        <f t="shared" si="68"/>
        <v>0</v>
      </c>
      <c r="AV112" s="1246" t="str">
        <f t="shared" si="66"/>
        <v/>
      </c>
      <c r="AW112" s="1247"/>
      <c r="AX112" s="1248">
        <f t="shared" si="59"/>
        <v>0</v>
      </c>
      <c r="AY112" s="1249" t="str">
        <f t="shared" si="44"/>
        <v/>
      </c>
      <c r="AZ112" s="276" t="s">
        <v>22</v>
      </c>
      <c r="BA112" s="1221">
        <f t="shared" si="60"/>
        <v>0</v>
      </c>
      <c r="BB112" s="1222">
        <f t="shared" si="67"/>
        <v>0</v>
      </c>
      <c r="BQ112"/>
      <c r="BR112" s="1153" t="str">
        <f t="shared" si="51"/>
        <v>►</v>
      </c>
      <c r="BS112"/>
      <c r="BT112"/>
      <c r="BU112"/>
      <c r="BV112"/>
      <c r="BW112"/>
      <c r="BX112" s="1150"/>
      <c r="BY112"/>
      <c r="BZ112"/>
      <c r="CA112"/>
      <c r="CB112"/>
      <c r="CC112"/>
      <c r="CD112"/>
      <c r="CE112"/>
      <c r="CF112"/>
      <c r="CG112"/>
      <c r="CH112"/>
      <c r="CI112"/>
      <c r="CJ112"/>
      <c r="CK112"/>
      <c r="CL112"/>
      <c r="CM112"/>
      <c r="CN112"/>
      <c r="CO112"/>
      <c r="CP112"/>
      <c r="CQ112"/>
      <c r="CR112"/>
      <c r="CS112"/>
      <c r="CT112"/>
      <c r="CU112"/>
      <c r="CW112" s="3">
        <v>1</v>
      </c>
    </row>
    <row r="113" spans="1:101" s="877" customFormat="1" ht="21" customHeight="1">
      <c r="A113" s="1129" t="s">
        <v>22</v>
      </c>
      <c r="B113" s="1145" t="str">
        <f t="shared" si="50"/>
        <v>A</v>
      </c>
      <c r="C113" s="1190" cm="1">
        <f t="array" ref="C113">SUMPRODUCT(LEN(D113:J113))</f>
        <v>0</v>
      </c>
      <c r="D113" s="207"/>
      <c r="E113" s="212"/>
      <c r="F113" s="212"/>
      <c r="G113" s="212"/>
      <c r="H113" s="212"/>
      <c r="I113" s="212"/>
      <c r="J113" s="213"/>
      <c r="K113" s="528" t="s">
        <v>22</v>
      </c>
      <c r="L113" s="194" t="s">
        <v>11</v>
      </c>
      <c r="M113" s="195" t="str">
        <f>M98</f>
        <v>N NOMBRE DE SU RECETA | pegue esto — FAMILIA| Autor &gt; USTED</v>
      </c>
      <c r="N113" s="195">
        <f>N98</f>
        <v>0.6</v>
      </c>
      <c r="O113" s="196" t="str">
        <f>O98</f>
        <v>kg</v>
      </c>
      <c r="P113" s="197" t="str">
        <f>P98</f>
        <v>Receta madre ► Ballotina de pintada</v>
      </c>
      <c r="Q113" s="281" t="s">
        <v>771</v>
      </c>
      <c r="R113" s="199" t="s">
        <v>945</v>
      </c>
      <c r="S113" s="200"/>
      <c r="T113" s="200"/>
      <c r="U113" s="200"/>
      <c r="V113" s="200"/>
      <c r="W113" s="200"/>
      <c r="X113" s="200"/>
      <c r="Y113" s="201"/>
      <c r="Z113" s="202"/>
      <c r="AA113" s="203"/>
      <c r="AB113" s="204" t="s">
        <v>946</v>
      </c>
      <c r="AC113" s="205" t="s">
        <v>173</v>
      </c>
      <c r="AD113" s="1230" t="str">
        <f t="shared" si="70"/>
        <v>►</v>
      </c>
      <c r="AE113" s="1231" t="str">
        <f t="shared" si="71"/>
        <v/>
      </c>
      <c r="AF113" s="1232">
        <f t="shared" si="56"/>
        <v>0</v>
      </c>
      <c r="AG113" s="1252">
        <f t="shared" si="61"/>
        <v>0</v>
      </c>
      <c r="AH113" s="1234">
        <f t="shared" si="62"/>
        <v>0</v>
      </c>
      <c r="AI113" s="1235">
        <f t="shared" si="63"/>
        <v>0</v>
      </c>
      <c r="AJ113" s="1236">
        <f t="shared" si="53"/>
        <v>0</v>
      </c>
      <c r="AK113" s="1253">
        <f t="shared" si="57"/>
        <v>0</v>
      </c>
      <c r="AL113" s="1254">
        <f t="shared" si="46"/>
        <v>0</v>
      </c>
      <c r="AM113" s="1268"/>
      <c r="AN113" s="1255" t="str">
        <f t="shared" si="69"/>
        <v/>
      </c>
      <c r="AO113" s="1256">
        <f t="shared" si="64"/>
        <v>0</v>
      </c>
      <c r="AP113" s="1257">
        <f t="shared" si="58"/>
        <v>0</v>
      </c>
      <c r="AQ113" s="1271" cm="1">
        <f t="array" ref="AQ113">IF(AF113&lt;&gt;1,0,IF(OR(AO113="",N(AO113)&lt;=0.000000001),"",IF(OR(AI113="",N(AI113)&lt;=0.000000001),0,IF(ISNUMBER(AO113),IFERROR(_xlfn.LET(_xlpm.r,_xlfn.XLOOKUP(U113,$BD$15:$BD$62,ROW($BD$15:$BD$62),_xlfn.XLOOKUP(U113,$BE$15:$BE$62,ROW($BE$15:$BE$62),_xlfn.XLOOKUP(U113,$BF$15:$BF$62,ROW($BF$15:$BF$62),""))),_xlpm.p,_xlpm.r-MIN(ROW($BD$15:$BD$62))+1,_xlpm.f,INDEX($BG$15:$BG$62,_xlpm.p),_xlpm.u,INDEX($BH$15:$BH$62,_xlpm.p),_xlpm.s,INDEX($BJ$15:$BJ$62,_xlpm.p),_xlpm.q,N(AO113)/_xlpm.f,IF(_xlpm.q&gt;=_xlpm.s,ROUND(_xlpm.q,1)&amp;" "&amp;U113&amp;" = "&amp;ROUND(_xlpm.q*_xlpm.f,1)&amp;" "&amp;_xlpm.u,ROUND(_xlpm.q,1)&amp;" "&amp;U113)),""),""))))</f>
        <v>0</v>
      </c>
      <c r="AR113" s="1259"/>
      <c r="AS113" s="1256">
        <f t="shared" si="43"/>
        <v>0</v>
      </c>
      <c r="AT113" s="1257" t="str">
        <f t="shared" si="65"/>
        <v/>
      </c>
      <c r="AU113" s="1260">
        <f t="shared" si="68"/>
        <v>0</v>
      </c>
      <c r="AV113" s="1261" t="str">
        <f t="shared" si="66"/>
        <v/>
      </c>
      <c r="AW113" s="1247"/>
      <c r="AX113" s="1262">
        <f t="shared" si="59"/>
        <v>0</v>
      </c>
      <c r="AY113" s="1249" t="str">
        <f t="shared" si="44"/>
        <v/>
      </c>
      <c r="AZ113" s="276" t="s">
        <v>22</v>
      </c>
      <c r="BA113" s="1221">
        <f t="shared" si="60"/>
        <v>0</v>
      </c>
      <c r="BB113" s="1222">
        <f t="shared" si="67"/>
        <v>0</v>
      </c>
      <c r="BQ113"/>
      <c r="BR113" s="1153" t="str">
        <f t="shared" si="51"/>
        <v>►</v>
      </c>
      <c r="BS113"/>
      <c r="BT113"/>
      <c r="BU113"/>
      <c r="BV113"/>
      <c r="BW113"/>
      <c r="BX113" s="1150"/>
      <c r="BY113"/>
      <c r="BZ113"/>
      <c r="CA113"/>
      <c r="CB113"/>
      <c r="CC113"/>
      <c r="CD113"/>
      <c r="CE113"/>
      <c r="CF113"/>
      <c r="CG113"/>
      <c r="CH113"/>
      <c r="CI113"/>
      <c r="CJ113"/>
      <c r="CK113"/>
      <c r="CL113"/>
      <c r="CM113"/>
      <c r="CN113"/>
      <c r="CO113"/>
      <c r="CP113"/>
      <c r="CQ113"/>
      <c r="CR113"/>
      <c r="CS113"/>
      <c r="CT113"/>
      <c r="CU113"/>
      <c r="CW113" s="3">
        <v>1</v>
      </c>
    </row>
    <row r="114" spans="1:101" s="877" customFormat="1" ht="21" customHeight="1">
      <c r="A114" s="1129" t="s">
        <v>22</v>
      </c>
      <c r="B114" s="1145" t="str">
        <f t="shared" si="50"/>
        <v>►</v>
      </c>
      <c r="C114" s="1190" cm="1">
        <f t="array" ref="C114">SUMPRODUCT(LEN(D114:J114))</f>
        <v>0</v>
      </c>
      <c r="D114" s="207"/>
      <c r="E114" s="212"/>
      <c r="F114" s="212"/>
      <c r="G114" s="212"/>
      <c r="H114" s="212"/>
      <c r="I114" s="212"/>
      <c r="J114" s="213"/>
      <c r="K114" s="528" t="s">
        <v>22</v>
      </c>
      <c r="L114" s="120" t="str">
        <f t="shared" ref="L114:L124" si="73">IF(OR(Q114&lt;&gt;"",R114&lt;&gt; "",S114&lt;&gt;"",T114&lt;&gt;""),"A", "►")</f>
        <v>►</v>
      </c>
      <c r="M114" s="195" t="str">
        <f>M98</f>
        <v>N NOMBRE DE SU RECETA | pegue esto — FAMILIA| Autor &gt; USTED</v>
      </c>
      <c r="N114" s="195">
        <f>N98</f>
        <v>0.6</v>
      </c>
      <c r="O114" s="196" t="str">
        <f>O98</f>
        <v>kg</v>
      </c>
      <c r="P114" s="197" t="str">
        <f>P98</f>
        <v>Receta madre ► Ballotina de pintada</v>
      </c>
      <c r="Q114" s="207"/>
      <c r="R114" s="208"/>
      <c r="S114" s="208"/>
      <c r="T114" s="208"/>
      <c r="U114" s="208"/>
      <c r="V114" s="208"/>
      <c r="W114" s="208"/>
      <c r="X114" s="208"/>
      <c r="Y114" s="209"/>
      <c r="Z114" s="9"/>
      <c r="AA114" s="9"/>
      <c r="AB114" s="210" t="s">
        <v>694</v>
      </c>
      <c r="AC114" s="211">
        <v>3.472222222222222E-3</v>
      </c>
      <c r="AD114" s="1230" t="str">
        <f t="shared" si="70"/>
        <v>►</v>
      </c>
      <c r="AE114" s="1231" t="str">
        <f t="shared" si="71"/>
        <v/>
      </c>
      <c r="AF114" s="1232">
        <f t="shared" si="56"/>
        <v>0</v>
      </c>
      <c r="AG114" s="1252">
        <f t="shared" si="61"/>
        <v>0</v>
      </c>
      <c r="AH114" s="1234">
        <f t="shared" si="62"/>
        <v>0</v>
      </c>
      <c r="AI114" s="1235">
        <f t="shared" si="63"/>
        <v>0</v>
      </c>
      <c r="AJ114" s="1236">
        <f t="shared" si="53"/>
        <v>0</v>
      </c>
      <c r="AK114" s="1237">
        <f t="shared" si="57"/>
        <v>0</v>
      </c>
      <c r="AL114" s="1238">
        <f t="shared" si="46"/>
        <v>0</v>
      </c>
      <c r="AM114" s="1268"/>
      <c r="AN114" s="1240" t="str">
        <f t="shared" si="69"/>
        <v/>
      </c>
      <c r="AO114" s="1241">
        <f t="shared" si="64"/>
        <v>0</v>
      </c>
      <c r="AP114" s="1242">
        <f t="shared" si="58"/>
        <v>0</v>
      </c>
      <c r="AQ114" s="1269" cm="1">
        <f t="array" ref="AQ114">IF(AF114&lt;&gt;1,0,IF(OR(AO114="",N(AO114)&lt;=0.000000001),"",IF(OR(AI114="",N(AI114)&lt;=0.000000001),0,IF(ISNUMBER(AO114),IFERROR(_xlfn.LET(_xlpm.r,_xlfn.XLOOKUP(U114,$BD$15:$BD$62,ROW($BD$15:$BD$62),_xlfn.XLOOKUP(U114,$BE$15:$BE$62,ROW($BE$15:$BE$62),_xlfn.XLOOKUP(U114,$BF$15:$BF$62,ROW($BF$15:$BF$62),""))),_xlpm.p,_xlpm.r-MIN(ROW($BD$15:$BD$62))+1,_xlpm.f,INDEX($BG$15:$BG$62,_xlpm.p),_xlpm.u,INDEX($BH$15:$BH$62,_xlpm.p),_xlpm.s,INDEX($BJ$15:$BJ$62,_xlpm.p),_xlpm.q,N(AO114)/_xlpm.f,IF(_xlpm.q&gt;=_xlpm.s,ROUND(_xlpm.q,1)&amp;" "&amp;U114&amp;" = "&amp;ROUND(_xlpm.q*_xlpm.f,1)&amp;" "&amp;_xlpm.u,ROUND(_xlpm.q,1)&amp;" "&amp;U114)),""),""))))</f>
        <v>0</v>
      </c>
      <c r="AR114" s="1259"/>
      <c r="AS114" s="1241">
        <f t="shared" si="43"/>
        <v>0</v>
      </c>
      <c r="AT114" s="1242" t="str">
        <f t="shared" si="65"/>
        <v/>
      </c>
      <c r="AU114" s="1245">
        <f t="shared" si="68"/>
        <v>0</v>
      </c>
      <c r="AV114" s="1246" t="str">
        <f t="shared" si="66"/>
        <v/>
      </c>
      <c r="AW114" s="1247"/>
      <c r="AX114" s="1248">
        <f t="shared" si="59"/>
        <v>0</v>
      </c>
      <c r="AY114" s="1249" t="str">
        <f t="shared" si="44"/>
        <v/>
      </c>
      <c r="AZ114" s="276" t="s">
        <v>22</v>
      </c>
      <c r="BA114" s="1221">
        <f t="shared" si="60"/>
        <v>0</v>
      </c>
      <c r="BB114" s="1222">
        <f t="shared" si="67"/>
        <v>0</v>
      </c>
      <c r="BQ114"/>
      <c r="BR114" s="1153" t="str">
        <f t="shared" si="51"/>
        <v>►</v>
      </c>
      <c r="BS114"/>
      <c r="BT114"/>
      <c r="BU114"/>
      <c r="BV114"/>
      <c r="BW114"/>
      <c r="BX114" s="1150"/>
      <c r="BY114"/>
      <c r="BZ114"/>
      <c r="CA114"/>
      <c r="CB114"/>
      <c r="CC114"/>
      <c r="CD114"/>
      <c r="CE114"/>
      <c r="CF114"/>
      <c r="CG114"/>
      <c r="CH114"/>
      <c r="CI114"/>
      <c r="CJ114"/>
      <c r="CK114"/>
      <c r="CL114"/>
      <c r="CM114"/>
      <c r="CN114"/>
      <c r="CO114"/>
      <c r="CP114"/>
      <c r="CQ114"/>
      <c r="CR114"/>
      <c r="CS114"/>
      <c r="CT114"/>
      <c r="CU114"/>
      <c r="CW114" s="3">
        <v>1</v>
      </c>
    </row>
    <row r="115" spans="1:101" s="877" customFormat="1" ht="21" customHeight="1">
      <c r="A115" s="1129" t="s">
        <v>22</v>
      </c>
      <c r="B115" s="1145" t="str">
        <f t="shared" si="50"/>
        <v>►</v>
      </c>
      <c r="C115" s="1190" cm="1">
        <f t="array" ref="C115">SUMPRODUCT(LEN(D115:J115))</f>
        <v>0</v>
      </c>
      <c r="D115" s="207"/>
      <c r="E115" s="212"/>
      <c r="F115" s="212"/>
      <c r="G115" s="212"/>
      <c r="H115" s="212"/>
      <c r="I115" s="212"/>
      <c r="J115" s="213"/>
      <c r="K115" s="528" t="s">
        <v>22</v>
      </c>
      <c r="L115" s="120" t="str">
        <f t="shared" si="73"/>
        <v>►</v>
      </c>
      <c r="M115" s="195" t="str">
        <f>M98</f>
        <v>N NOMBRE DE SU RECETA | pegue esto — FAMILIA| Autor &gt; USTED</v>
      </c>
      <c r="N115" s="195">
        <f>N98</f>
        <v>0.6</v>
      </c>
      <c r="O115" s="196" t="str">
        <f>O98</f>
        <v>kg</v>
      </c>
      <c r="P115" s="197" t="str">
        <f>P98</f>
        <v>Receta madre ► Ballotina de pintada</v>
      </c>
      <c r="Q115" s="207"/>
      <c r="R115" s="212"/>
      <c r="S115" s="212"/>
      <c r="T115" s="212"/>
      <c r="U115" s="212"/>
      <c r="V115" s="212"/>
      <c r="W115" s="212"/>
      <c r="X115" s="212"/>
      <c r="Y115" s="213"/>
      <c r="Z115" s="9"/>
      <c r="AA115" s="9"/>
      <c r="AB115" s="210" t="s">
        <v>700</v>
      </c>
      <c r="AC115" s="214">
        <v>1.0416666666666666E-2</v>
      </c>
      <c r="AD115" s="1230" t="str">
        <f t="shared" si="70"/>
        <v>►</v>
      </c>
      <c r="AE115" s="1231" t="str">
        <f t="shared" si="71"/>
        <v/>
      </c>
      <c r="AF115" s="1232">
        <f t="shared" si="56"/>
        <v>0</v>
      </c>
      <c r="AG115" s="1252">
        <f t="shared" si="61"/>
        <v>0</v>
      </c>
      <c r="AH115" s="1234">
        <f t="shared" si="62"/>
        <v>0</v>
      </c>
      <c r="AI115" s="1235">
        <f t="shared" si="63"/>
        <v>0</v>
      </c>
      <c r="AJ115" s="1236">
        <f t="shared" si="53"/>
        <v>0</v>
      </c>
      <c r="AK115" s="1253">
        <f t="shared" si="57"/>
        <v>0</v>
      </c>
      <c r="AL115" s="1254">
        <f t="shared" si="46"/>
        <v>0</v>
      </c>
      <c r="AM115" s="1268"/>
      <c r="AN115" s="1255" t="str">
        <f t="shared" si="69"/>
        <v/>
      </c>
      <c r="AO115" s="1256">
        <f t="shared" si="64"/>
        <v>0</v>
      </c>
      <c r="AP115" s="1257">
        <f t="shared" si="58"/>
        <v>0</v>
      </c>
      <c r="AQ115" s="1271" cm="1">
        <f t="array" ref="AQ115">IF(AF115&lt;&gt;1,0,IF(OR(AO115="",N(AO115)&lt;=0.000000001),"",IF(OR(AI115="",N(AI115)&lt;=0.000000001),0,IF(ISNUMBER(AO115),IFERROR(_xlfn.LET(_xlpm.r,_xlfn.XLOOKUP(U115,$BD$15:$BD$62,ROW($BD$15:$BD$62),_xlfn.XLOOKUP(U115,$BE$15:$BE$62,ROW($BE$15:$BE$62),_xlfn.XLOOKUP(U115,$BF$15:$BF$62,ROW($BF$15:$BF$62),""))),_xlpm.p,_xlpm.r-MIN(ROW($BD$15:$BD$62))+1,_xlpm.f,INDEX($BG$15:$BG$62,_xlpm.p),_xlpm.u,INDEX($BH$15:$BH$62,_xlpm.p),_xlpm.s,INDEX($BJ$15:$BJ$62,_xlpm.p),_xlpm.q,N(AO115)/_xlpm.f,IF(_xlpm.q&gt;=_xlpm.s,ROUND(_xlpm.q,1)&amp;" "&amp;U115&amp;" = "&amp;ROUND(_xlpm.q*_xlpm.f,1)&amp;" "&amp;_xlpm.u,ROUND(_xlpm.q,1)&amp;" "&amp;U115)),""),""))))</f>
        <v>0</v>
      </c>
      <c r="AR115" s="1259"/>
      <c r="AS115" s="1256">
        <f t="shared" ref="AS115:AS178" si="74">IF(TRIM(AE115)="▼ recette suivante","▼next recipe ",IF(AO115="","",IF(ISBLANK(AR115),AO115,ROUND(AO115*(1-MIN(1,MAX(0,IF(AR115&gt;1,AR115/100,AR115)))),3))))</f>
        <v>0</v>
      </c>
      <c r="AT115" s="1257" t="str">
        <f t="shared" si="65"/>
        <v/>
      </c>
      <c r="AU115" s="1260">
        <f t="shared" si="68"/>
        <v>0</v>
      </c>
      <c r="AV115" s="1261" t="str">
        <f t="shared" si="66"/>
        <v/>
      </c>
      <c r="AW115" s="1247"/>
      <c r="AX115" s="1262">
        <f t="shared" si="59"/>
        <v>0</v>
      </c>
      <c r="AY115" s="1249" t="str">
        <f t="shared" ref="AY115:AY178" si="75">IF(IFERROR(SEARCH("Adresse PC",TRIM(Q115)),0)&gt;0,"▼ receta siguiente",IF(AS115&gt;0,W115,""))</f>
        <v/>
      </c>
      <c r="AZ115" s="276" t="s">
        <v>22</v>
      </c>
      <c r="BA115" s="1221">
        <f t="shared" si="60"/>
        <v>0</v>
      </c>
      <c r="BB115" s="1222">
        <f t="shared" si="67"/>
        <v>0</v>
      </c>
      <c r="BQ115"/>
      <c r="BR115" s="1153" t="str">
        <f t="shared" si="51"/>
        <v>►</v>
      </c>
      <c r="BS115"/>
      <c r="BT115"/>
      <c r="BU115"/>
      <c r="BV115"/>
      <c r="BW115"/>
      <c r="BX115" s="1150"/>
      <c r="BY115"/>
      <c r="BZ115"/>
      <c r="CA115"/>
      <c r="CB115"/>
      <c r="CC115"/>
      <c r="CD115"/>
      <c r="CE115"/>
      <c r="CF115"/>
      <c r="CG115"/>
      <c r="CH115"/>
      <c r="CI115"/>
      <c r="CJ115"/>
      <c r="CK115"/>
      <c r="CL115"/>
      <c r="CM115"/>
      <c r="CN115"/>
      <c r="CO115"/>
      <c r="CP115"/>
      <c r="CQ115"/>
      <c r="CR115"/>
      <c r="CS115"/>
      <c r="CT115"/>
      <c r="CU115"/>
      <c r="CW115" s="3">
        <v>1</v>
      </c>
    </row>
    <row r="116" spans="1:101" s="877" customFormat="1" ht="21" customHeight="1">
      <c r="A116" s="1129" t="s">
        <v>22</v>
      </c>
      <c r="B116" s="1145" t="str">
        <f t="shared" si="50"/>
        <v>►</v>
      </c>
      <c r="C116" s="1190" cm="1">
        <f t="array" ref="C116">SUMPRODUCT(LEN(D116:J116))</f>
        <v>0</v>
      </c>
      <c r="D116" s="207"/>
      <c r="E116" s="212"/>
      <c r="F116" s="212"/>
      <c r="G116" s="212"/>
      <c r="H116" s="212"/>
      <c r="I116" s="212"/>
      <c r="J116" s="213"/>
      <c r="K116" s="528" t="s">
        <v>22</v>
      </c>
      <c r="L116" s="120" t="str">
        <f t="shared" si="73"/>
        <v>►</v>
      </c>
      <c r="M116" s="195" t="str">
        <f>M98</f>
        <v>N NOMBRE DE SU RECETA | pegue esto — FAMILIA| Autor &gt; USTED</v>
      </c>
      <c r="N116" s="195">
        <f>N98</f>
        <v>0.6</v>
      </c>
      <c r="O116" s="196" t="str">
        <f>O98</f>
        <v>kg</v>
      </c>
      <c r="P116" s="197" t="str">
        <f>P98</f>
        <v>Receta madre ► Ballotina de pintada</v>
      </c>
      <c r="Q116" s="207"/>
      <c r="R116" s="212"/>
      <c r="S116" s="212"/>
      <c r="T116" s="212"/>
      <c r="U116" s="212"/>
      <c r="V116" s="212"/>
      <c r="W116" s="212"/>
      <c r="X116" s="212"/>
      <c r="Y116" s="213"/>
      <c r="Z116" s="9"/>
      <c r="AA116" s="9"/>
      <c r="AB116" s="210" t="s">
        <v>948</v>
      </c>
      <c r="AC116" s="215">
        <v>2.0833333333333332E-2</v>
      </c>
      <c r="AD116" s="1230" t="str">
        <f t="shared" si="70"/>
        <v>►</v>
      </c>
      <c r="AE116" s="1231" t="str">
        <f t="shared" si="71"/>
        <v/>
      </c>
      <c r="AF116" s="1232">
        <f t="shared" si="56"/>
        <v>0</v>
      </c>
      <c r="AG116" s="1252">
        <f t="shared" si="61"/>
        <v>0</v>
      </c>
      <c r="AH116" s="1234">
        <f t="shared" si="62"/>
        <v>0</v>
      </c>
      <c r="AI116" s="1235">
        <f t="shared" si="63"/>
        <v>0</v>
      </c>
      <c r="AJ116" s="1236">
        <f t="shared" si="53"/>
        <v>0</v>
      </c>
      <c r="AK116" s="1237">
        <f t="shared" si="57"/>
        <v>0</v>
      </c>
      <c r="AL116" s="1238">
        <f t="shared" si="46"/>
        <v>0</v>
      </c>
      <c r="AM116" s="1268"/>
      <c r="AN116" s="1240" t="str">
        <f t="shared" si="69"/>
        <v/>
      </c>
      <c r="AO116" s="1241">
        <f t="shared" si="64"/>
        <v>0</v>
      </c>
      <c r="AP116" s="1242">
        <f t="shared" si="58"/>
        <v>0</v>
      </c>
      <c r="AQ116" s="1269" cm="1">
        <f t="array" ref="AQ116">IF(AF116&lt;&gt;1,0,IF(OR(AO116="",N(AO116)&lt;=0.000000001),"",IF(OR(AI116="",N(AI116)&lt;=0.000000001),0,IF(ISNUMBER(AO116),IFERROR(_xlfn.LET(_xlpm.r,_xlfn.XLOOKUP(U116,$BD$15:$BD$62,ROW($BD$15:$BD$62),_xlfn.XLOOKUP(U116,$BE$15:$BE$62,ROW($BE$15:$BE$62),_xlfn.XLOOKUP(U116,$BF$15:$BF$62,ROW($BF$15:$BF$62),""))),_xlpm.p,_xlpm.r-MIN(ROW($BD$15:$BD$62))+1,_xlpm.f,INDEX($BG$15:$BG$62,_xlpm.p),_xlpm.u,INDEX($BH$15:$BH$62,_xlpm.p),_xlpm.s,INDEX($BJ$15:$BJ$62,_xlpm.p),_xlpm.q,N(AO116)/_xlpm.f,IF(_xlpm.q&gt;=_xlpm.s,ROUND(_xlpm.q,1)&amp;" "&amp;U116&amp;" = "&amp;ROUND(_xlpm.q*_xlpm.f,1)&amp;" "&amp;_xlpm.u,ROUND(_xlpm.q,1)&amp;" "&amp;U116)),""),""))))</f>
        <v>0</v>
      </c>
      <c r="AR116" s="1259"/>
      <c r="AS116" s="1241">
        <f t="shared" si="74"/>
        <v>0</v>
      </c>
      <c r="AT116" s="1242" t="str">
        <f t="shared" si="65"/>
        <v/>
      </c>
      <c r="AU116" s="1245">
        <f t="shared" si="68"/>
        <v>0</v>
      </c>
      <c r="AV116" s="1246" t="str">
        <f t="shared" si="66"/>
        <v/>
      </c>
      <c r="AW116" s="1247"/>
      <c r="AX116" s="1248">
        <f t="shared" si="59"/>
        <v>0</v>
      </c>
      <c r="AY116" s="1249" t="str">
        <f t="shared" si="75"/>
        <v/>
      </c>
      <c r="AZ116" s="276" t="s">
        <v>22</v>
      </c>
      <c r="BA116" s="1221">
        <f t="shared" si="60"/>
        <v>0</v>
      </c>
      <c r="BB116" s="1222">
        <f t="shared" si="67"/>
        <v>0</v>
      </c>
      <c r="BQ116"/>
      <c r="BR116" s="1153" t="str">
        <f t="shared" si="51"/>
        <v>►</v>
      </c>
      <c r="BX116" s="1150"/>
      <c r="BY116"/>
      <c r="BZ116"/>
      <c r="CA116"/>
      <c r="CB116"/>
      <c r="CC116"/>
      <c r="CD116"/>
      <c r="CE116"/>
      <c r="CF116"/>
      <c r="CG116"/>
      <c r="CH116"/>
      <c r="CI116"/>
      <c r="CJ116"/>
      <c r="CK116"/>
      <c r="CL116"/>
      <c r="CM116"/>
      <c r="CN116"/>
      <c r="CO116"/>
      <c r="CP116"/>
      <c r="CQ116"/>
      <c r="CR116"/>
      <c r="CS116"/>
      <c r="CT116"/>
      <c r="CU116"/>
      <c r="CW116" s="3">
        <v>1</v>
      </c>
    </row>
    <row r="117" spans="1:101" s="877" customFormat="1" ht="21" customHeight="1">
      <c r="A117" s="1129" t="s">
        <v>22</v>
      </c>
      <c r="B117" s="1145" t="str">
        <f t="shared" si="50"/>
        <v>►</v>
      </c>
      <c r="C117" s="1190" cm="1">
        <f t="array" ref="C117">SUMPRODUCT(LEN(D117:J117))</f>
        <v>0</v>
      </c>
      <c r="D117" s="207"/>
      <c r="E117" s="212"/>
      <c r="F117" s="212"/>
      <c r="G117" s="212"/>
      <c r="H117" s="212"/>
      <c r="I117" s="212"/>
      <c r="J117" s="213"/>
      <c r="K117" s="528" t="s">
        <v>22</v>
      </c>
      <c r="L117" s="120" t="str">
        <f t="shared" si="73"/>
        <v>►</v>
      </c>
      <c r="M117" s="195" t="str">
        <f>M98</f>
        <v>N NOMBRE DE SU RECETA | pegue esto — FAMILIA| Autor &gt; USTED</v>
      </c>
      <c r="N117" s="195">
        <f>N98</f>
        <v>0.6</v>
      </c>
      <c r="O117" s="196" t="str">
        <f>O98</f>
        <v>kg</v>
      </c>
      <c r="P117" s="197" t="str">
        <f>P98</f>
        <v>Receta madre ► Ballotina de pintada</v>
      </c>
      <c r="Q117" s="207"/>
      <c r="R117" s="212"/>
      <c r="S117" s="212"/>
      <c r="T117" s="212"/>
      <c r="U117" s="212"/>
      <c r="V117" s="212"/>
      <c r="W117" s="212"/>
      <c r="X117" s="212"/>
      <c r="Y117" s="213"/>
      <c r="Z117" s="9"/>
      <c r="AA117" s="9"/>
      <c r="AB117" s="216" t="s">
        <v>191</v>
      </c>
      <c r="AC117" s="217">
        <f>AC114+AC115+AC116</f>
        <v>3.4722222222222224E-2</v>
      </c>
      <c r="AD117" s="1230" t="str">
        <f t="shared" si="70"/>
        <v>►</v>
      </c>
      <c r="AE117" s="1231" t="str">
        <f t="shared" si="71"/>
        <v/>
      </c>
      <c r="AF117" s="1232">
        <f t="shared" si="56"/>
        <v>0</v>
      </c>
      <c r="AG117" s="1252">
        <f t="shared" si="61"/>
        <v>0</v>
      </c>
      <c r="AH117" s="1234">
        <f t="shared" si="62"/>
        <v>0</v>
      </c>
      <c r="AI117" s="1235">
        <f t="shared" si="63"/>
        <v>0</v>
      </c>
      <c r="AJ117" s="1236">
        <f t="shared" si="53"/>
        <v>0</v>
      </c>
      <c r="AK117" s="1253">
        <f t="shared" si="57"/>
        <v>0</v>
      </c>
      <c r="AL117" s="1254">
        <f t="shared" si="46"/>
        <v>0</v>
      </c>
      <c r="AM117" s="1268"/>
      <c r="AN117" s="1255" t="str">
        <f t="shared" si="69"/>
        <v/>
      </c>
      <c r="AO117" s="1256">
        <f t="shared" si="64"/>
        <v>0</v>
      </c>
      <c r="AP117" s="1257">
        <f t="shared" si="58"/>
        <v>0</v>
      </c>
      <c r="AQ117" s="1271" cm="1">
        <f t="array" ref="AQ117">IF(AF117&lt;&gt;1,0,IF(OR(AO117="",N(AO117)&lt;=0.000000001),"",IF(OR(AI117="",N(AI117)&lt;=0.000000001),0,IF(ISNUMBER(AO117),IFERROR(_xlfn.LET(_xlpm.r,_xlfn.XLOOKUP(U117,$BD$15:$BD$62,ROW($BD$15:$BD$62),_xlfn.XLOOKUP(U117,$BE$15:$BE$62,ROW($BE$15:$BE$62),_xlfn.XLOOKUP(U117,$BF$15:$BF$62,ROW($BF$15:$BF$62),""))),_xlpm.p,_xlpm.r-MIN(ROW($BD$15:$BD$62))+1,_xlpm.f,INDEX($BG$15:$BG$62,_xlpm.p),_xlpm.u,INDEX($BH$15:$BH$62,_xlpm.p),_xlpm.s,INDEX($BJ$15:$BJ$62,_xlpm.p),_xlpm.q,N(AO117)/_xlpm.f,IF(_xlpm.q&gt;=_xlpm.s,ROUND(_xlpm.q,1)&amp;" "&amp;U117&amp;" = "&amp;ROUND(_xlpm.q*_xlpm.f,1)&amp;" "&amp;_xlpm.u,ROUND(_xlpm.q,1)&amp;" "&amp;U117)),""),""))))</f>
        <v>0</v>
      </c>
      <c r="AR117" s="1259"/>
      <c r="AS117" s="1256">
        <f t="shared" si="74"/>
        <v>0</v>
      </c>
      <c r="AT117" s="1257" t="str">
        <f t="shared" si="65"/>
        <v/>
      </c>
      <c r="AU117" s="1260">
        <f t="shared" si="68"/>
        <v>0</v>
      </c>
      <c r="AV117" s="1261" t="str">
        <f t="shared" si="66"/>
        <v/>
      </c>
      <c r="AW117" s="1247"/>
      <c r="AX117" s="1262">
        <f t="shared" si="59"/>
        <v>0</v>
      </c>
      <c r="AY117" s="1249" t="str">
        <f t="shared" si="75"/>
        <v/>
      </c>
      <c r="AZ117" s="276" t="s">
        <v>22</v>
      </c>
      <c r="BA117" s="1221">
        <f t="shared" si="60"/>
        <v>0</v>
      </c>
      <c r="BB117" s="1222">
        <f t="shared" si="67"/>
        <v>0</v>
      </c>
      <c r="BQ117"/>
      <c r="BR117" s="1153" t="str">
        <f t="shared" si="51"/>
        <v>►</v>
      </c>
      <c r="BX117" s="1150"/>
      <c r="BY117"/>
      <c r="BZ117"/>
      <c r="CA117"/>
      <c r="CB117"/>
      <c r="CC117"/>
      <c r="CD117"/>
      <c r="CE117"/>
      <c r="CF117"/>
      <c r="CG117"/>
      <c r="CH117"/>
      <c r="CI117"/>
      <c r="CJ117"/>
      <c r="CK117"/>
      <c r="CL117"/>
      <c r="CM117"/>
      <c r="CN117"/>
      <c r="CO117"/>
      <c r="CP117"/>
      <c r="CQ117"/>
      <c r="CR117"/>
      <c r="CS117"/>
      <c r="CT117"/>
      <c r="CU117"/>
      <c r="CW117" s="3">
        <v>1</v>
      </c>
    </row>
    <row r="118" spans="1:101" s="877" customFormat="1" ht="21" customHeight="1">
      <c r="A118" s="1129" t="s">
        <v>22</v>
      </c>
      <c r="B118" s="1145" t="str">
        <f t="shared" si="50"/>
        <v>►</v>
      </c>
      <c r="C118" s="1190" cm="1">
        <f t="array" ref="C118">SUMPRODUCT(LEN(D118:J118))</f>
        <v>0</v>
      </c>
      <c r="D118" s="207"/>
      <c r="E118" s="212"/>
      <c r="F118" s="212"/>
      <c r="G118" s="212"/>
      <c r="H118" s="212"/>
      <c r="I118" s="212"/>
      <c r="J118" s="213"/>
      <c r="K118" s="528" t="s">
        <v>22</v>
      </c>
      <c r="L118" s="120" t="str">
        <f t="shared" si="73"/>
        <v>►</v>
      </c>
      <c r="M118" s="195" t="str">
        <f>M98</f>
        <v>N NOMBRE DE SU RECETA | pegue esto — FAMILIA| Autor &gt; USTED</v>
      </c>
      <c r="N118" s="195">
        <f>N98</f>
        <v>0.6</v>
      </c>
      <c r="O118" s="196" t="str">
        <f>O98</f>
        <v>kg</v>
      </c>
      <c r="P118" s="197" t="str">
        <f>P98</f>
        <v>Receta madre ► Ballotina de pintada</v>
      </c>
      <c r="Q118" s="207"/>
      <c r="R118" s="212"/>
      <c r="S118" s="212"/>
      <c r="T118" s="212"/>
      <c r="U118" s="212"/>
      <c r="V118" s="212"/>
      <c r="W118" s="212"/>
      <c r="X118" s="212"/>
      <c r="Y118" s="213"/>
      <c r="Z118" s="1757" t="s">
        <v>2071</v>
      </c>
      <c r="AA118" s="1758"/>
      <c r="AB118" s="1758"/>
      <c r="AC118" s="1759"/>
      <c r="AD118" s="1230" t="str">
        <f t="shared" si="70"/>
        <v>►</v>
      </c>
      <c r="AE118" s="1231" t="str">
        <f t="shared" si="71"/>
        <v/>
      </c>
      <c r="AF118" s="1232">
        <f t="shared" si="56"/>
        <v>0</v>
      </c>
      <c r="AG118" s="1252">
        <f t="shared" si="61"/>
        <v>0</v>
      </c>
      <c r="AH118" s="1234">
        <f t="shared" si="62"/>
        <v>0</v>
      </c>
      <c r="AI118" s="1235">
        <f t="shared" si="63"/>
        <v>0</v>
      </c>
      <c r="AJ118" s="1236">
        <f t="shared" si="53"/>
        <v>0</v>
      </c>
      <c r="AK118" s="1237">
        <f t="shared" si="57"/>
        <v>0</v>
      </c>
      <c r="AL118" s="1238">
        <f t="shared" si="46"/>
        <v>0</v>
      </c>
      <c r="AM118" s="1268"/>
      <c r="AN118" s="1240" t="str">
        <f t="shared" si="69"/>
        <v/>
      </c>
      <c r="AO118" s="1241">
        <f t="shared" si="64"/>
        <v>0</v>
      </c>
      <c r="AP118" s="1242">
        <f t="shared" si="58"/>
        <v>0</v>
      </c>
      <c r="AQ118" s="1269" cm="1">
        <f t="array" ref="AQ118">IF(AF118&lt;&gt;1,0,IF(OR(AO118="",N(AO118)&lt;=0.000000001),"",IF(OR(AI118="",N(AI118)&lt;=0.000000001),0,IF(ISNUMBER(AO118),IFERROR(_xlfn.LET(_xlpm.r,_xlfn.XLOOKUP(U118,$BD$15:$BD$62,ROW($BD$15:$BD$62),_xlfn.XLOOKUP(U118,$BE$15:$BE$62,ROW($BE$15:$BE$62),_xlfn.XLOOKUP(U118,$BF$15:$BF$62,ROW($BF$15:$BF$62),""))),_xlpm.p,_xlpm.r-MIN(ROW($BD$15:$BD$62))+1,_xlpm.f,INDEX($BG$15:$BG$62,_xlpm.p),_xlpm.u,INDEX($BH$15:$BH$62,_xlpm.p),_xlpm.s,INDEX($BJ$15:$BJ$62,_xlpm.p),_xlpm.q,N(AO118)/_xlpm.f,IF(_xlpm.q&gt;=_xlpm.s,ROUND(_xlpm.q,1)&amp;" "&amp;U118&amp;" = "&amp;ROUND(_xlpm.q*_xlpm.f,1)&amp;" "&amp;_xlpm.u,ROUND(_xlpm.q,1)&amp;" "&amp;U118)),""),""))))</f>
        <v>0</v>
      </c>
      <c r="AR118" s="1259"/>
      <c r="AS118" s="1241">
        <f t="shared" si="74"/>
        <v>0</v>
      </c>
      <c r="AT118" s="1242" t="str">
        <f t="shared" si="65"/>
        <v/>
      </c>
      <c r="AU118" s="1245">
        <f t="shared" si="68"/>
        <v>0</v>
      </c>
      <c r="AV118" s="1246" t="str">
        <f t="shared" si="66"/>
        <v/>
      </c>
      <c r="AW118" s="1247"/>
      <c r="AX118" s="1248">
        <f t="shared" si="59"/>
        <v>0</v>
      </c>
      <c r="AY118" s="1249" t="str">
        <f t="shared" si="75"/>
        <v/>
      </c>
      <c r="AZ118" s="276" t="s">
        <v>22</v>
      </c>
      <c r="BA118" s="1221">
        <f t="shared" si="60"/>
        <v>0</v>
      </c>
      <c r="BB118" s="1222">
        <f t="shared" si="67"/>
        <v>0</v>
      </c>
      <c r="BQ118"/>
      <c r="BR118" s="1153" t="str">
        <f t="shared" si="51"/>
        <v>►</v>
      </c>
      <c r="BX118" s="1150"/>
      <c r="BY118"/>
      <c r="BZ118"/>
      <c r="CA118"/>
      <c r="CB118"/>
      <c r="CC118"/>
      <c r="CD118"/>
      <c r="CE118"/>
      <c r="CF118"/>
      <c r="CG118"/>
      <c r="CH118"/>
      <c r="CI118"/>
      <c r="CJ118"/>
      <c r="CK118"/>
      <c r="CL118"/>
      <c r="CM118"/>
      <c r="CN118"/>
      <c r="CO118"/>
      <c r="CP118"/>
      <c r="CQ118"/>
      <c r="CR118"/>
      <c r="CS118"/>
      <c r="CT118"/>
      <c r="CU118"/>
      <c r="CW118" s="3">
        <v>1</v>
      </c>
    </row>
    <row r="119" spans="1:101" s="877" customFormat="1" ht="21" customHeight="1">
      <c r="A119" s="1129" t="s">
        <v>22</v>
      </c>
      <c r="B119" s="1145" t="str">
        <f t="shared" si="50"/>
        <v>►</v>
      </c>
      <c r="C119" s="1190" cm="1">
        <f t="array" ref="C119">SUMPRODUCT(LEN(D119:J119))</f>
        <v>0</v>
      </c>
      <c r="D119" s="207"/>
      <c r="E119" s="212"/>
      <c r="F119" s="212"/>
      <c r="G119" s="212"/>
      <c r="H119" s="212"/>
      <c r="I119" s="212"/>
      <c r="J119" s="213"/>
      <c r="K119" s="528" t="s">
        <v>22</v>
      </c>
      <c r="L119" s="120" t="str">
        <f t="shared" si="73"/>
        <v>►</v>
      </c>
      <c r="M119" s="195" t="str">
        <f>M98</f>
        <v>N NOMBRE DE SU RECETA | pegue esto — FAMILIA| Autor &gt; USTED</v>
      </c>
      <c r="N119" s="195">
        <f>N98</f>
        <v>0.6</v>
      </c>
      <c r="O119" s="196" t="str">
        <f>O98</f>
        <v>kg</v>
      </c>
      <c r="P119" s="197" t="str">
        <f>P98</f>
        <v>Receta madre ► Ballotina de pintada</v>
      </c>
      <c r="Q119" s="207"/>
      <c r="R119" s="212"/>
      <c r="S119" s="212"/>
      <c r="T119" s="212"/>
      <c r="U119" s="212"/>
      <c r="V119" s="212"/>
      <c r="W119" s="212"/>
      <c r="X119" s="212"/>
      <c r="Y119" s="213"/>
      <c r="Z119" s="222" t="s">
        <v>707</v>
      </c>
      <c r="AA119" s="223"/>
      <c r="AB119" s="1277" t="s">
        <v>949</v>
      </c>
      <c r="AC119" s="233">
        <f>Z122*Z120</f>
        <v>225</v>
      </c>
      <c r="AD119" s="1230" t="str">
        <f t="shared" si="70"/>
        <v>►</v>
      </c>
      <c r="AE119" s="1231" t="str">
        <f t="shared" si="71"/>
        <v/>
      </c>
      <c r="AF119" s="1232">
        <f t="shared" si="56"/>
        <v>0</v>
      </c>
      <c r="AG119" s="1252">
        <f t="shared" si="61"/>
        <v>0</v>
      </c>
      <c r="AH119" s="1234">
        <f t="shared" si="62"/>
        <v>0</v>
      </c>
      <c r="AI119" s="1235">
        <f t="shared" si="63"/>
        <v>0</v>
      </c>
      <c r="AJ119" s="1236">
        <f t="shared" si="53"/>
        <v>0</v>
      </c>
      <c r="AK119" s="1253">
        <f t="shared" si="57"/>
        <v>0</v>
      </c>
      <c r="AL119" s="1254">
        <f t="shared" si="46"/>
        <v>0</v>
      </c>
      <c r="AM119" s="1268"/>
      <c r="AN119" s="1255" t="str">
        <f t="shared" si="69"/>
        <v/>
      </c>
      <c r="AO119" s="1256">
        <f t="shared" si="64"/>
        <v>0</v>
      </c>
      <c r="AP119" s="1257">
        <f t="shared" si="58"/>
        <v>0</v>
      </c>
      <c r="AQ119" s="1271" cm="1">
        <f t="array" ref="AQ119">IF(AF119&lt;&gt;1,0,IF(OR(AO119="",N(AO119)&lt;=0.000000001),"",IF(OR(AI119="",N(AI119)&lt;=0.000000001),0,IF(ISNUMBER(AO119),IFERROR(_xlfn.LET(_xlpm.r,_xlfn.XLOOKUP(U119,$BD$15:$BD$62,ROW($BD$15:$BD$62),_xlfn.XLOOKUP(U119,$BE$15:$BE$62,ROW($BE$15:$BE$62),_xlfn.XLOOKUP(U119,$BF$15:$BF$62,ROW($BF$15:$BF$62),""))),_xlpm.p,_xlpm.r-MIN(ROW($BD$15:$BD$62))+1,_xlpm.f,INDEX($BG$15:$BG$62,_xlpm.p),_xlpm.u,INDEX($BH$15:$BH$62,_xlpm.p),_xlpm.s,INDEX($BJ$15:$BJ$62,_xlpm.p),_xlpm.q,N(AO119)/_xlpm.f,IF(_xlpm.q&gt;=_xlpm.s,ROUND(_xlpm.q,1)&amp;" "&amp;U119&amp;" = "&amp;ROUND(_xlpm.q*_xlpm.f,1)&amp;" "&amp;_xlpm.u,ROUND(_xlpm.q,1)&amp;" "&amp;U119)),""),""))))</f>
        <v>0</v>
      </c>
      <c r="AR119" s="1259"/>
      <c r="AS119" s="1256">
        <f t="shared" si="74"/>
        <v>0</v>
      </c>
      <c r="AT119" s="1257" t="str">
        <f t="shared" si="65"/>
        <v/>
      </c>
      <c r="AU119" s="1260">
        <f t="shared" si="68"/>
        <v>0</v>
      </c>
      <c r="AV119" s="1261" t="str">
        <f t="shared" si="66"/>
        <v/>
      </c>
      <c r="AW119" s="1247"/>
      <c r="AX119" s="1262">
        <f t="shared" si="59"/>
        <v>0</v>
      </c>
      <c r="AY119" s="1249" t="str">
        <f t="shared" si="75"/>
        <v/>
      </c>
      <c r="AZ119" s="276" t="s">
        <v>22</v>
      </c>
      <c r="BA119" s="1221">
        <f t="shared" si="60"/>
        <v>0</v>
      </c>
      <c r="BB119" s="1222">
        <f t="shared" si="67"/>
        <v>0</v>
      </c>
      <c r="BQ119"/>
      <c r="BR119" s="1153" t="str">
        <f t="shared" si="51"/>
        <v>►</v>
      </c>
      <c r="BX119" s="1150"/>
      <c r="BY119"/>
      <c r="BZ119"/>
      <c r="CA119"/>
      <c r="CB119"/>
      <c r="CC119"/>
      <c r="CD119"/>
      <c r="CE119"/>
      <c r="CF119"/>
      <c r="CG119"/>
      <c r="CH119"/>
      <c r="CI119"/>
      <c r="CJ119"/>
      <c r="CK119"/>
      <c r="CL119"/>
      <c r="CM119"/>
      <c r="CN119"/>
      <c r="CO119"/>
      <c r="CP119"/>
      <c r="CQ119"/>
      <c r="CR119"/>
      <c r="CS119"/>
      <c r="CT119"/>
      <c r="CU119"/>
      <c r="CW119" s="3">
        <v>1</v>
      </c>
    </row>
    <row r="120" spans="1:101" s="877" customFormat="1" ht="21" customHeight="1">
      <c r="A120" s="1129" t="s">
        <v>22</v>
      </c>
      <c r="B120" s="1145" t="str">
        <f t="shared" si="50"/>
        <v>►</v>
      </c>
      <c r="C120" s="1190" cm="1">
        <f t="array" ref="C120">SUMPRODUCT(LEN(D120:J120))</f>
        <v>0</v>
      </c>
      <c r="D120" s="207"/>
      <c r="E120" s="212"/>
      <c r="F120" s="212"/>
      <c r="G120" s="212"/>
      <c r="H120" s="212"/>
      <c r="I120" s="212"/>
      <c r="J120" s="213"/>
      <c r="K120" s="528" t="s">
        <v>22</v>
      </c>
      <c r="L120" s="120" t="str">
        <f t="shared" si="73"/>
        <v>►</v>
      </c>
      <c r="M120" s="195" t="str">
        <f>M98</f>
        <v>N NOMBRE DE SU RECETA | pegue esto — FAMILIA| Autor &gt; USTED</v>
      </c>
      <c r="N120" s="195">
        <f>N98</f>
        <v>0.6</v>
      </c>
      <c r="O120" s="196" t="str">
        <f>O98</f>
        <v>kg</v>
      </c>
      <c r="P120" s="197" t="str">
        <f>P98</f>
        <v>Receta madre ► Ballotina de pintada</v>
      </c>
      <c r="Q120" s="207"/>
      <c r="R120" s="212"/>
      <c r="S120" s="212"/>
      <c r="T120" s="212"/>
      <c r="U120" s="212"/>
      <c r="V120" s="212"/>
      <c r="W120" s="212"/>
      <c r="X120" s="212"/>
      <c r="Y120" s="213"/>
      <c r="Z120" s="224">
        <v>150</v>
      </c>
      <c r="AA120" s="225" t="s">
        <v>1417</v>
      </c>
      <c r="AB120" s="1760" t="s">
        <v>1418</v>
      </c>
      <c r="AC120" s="1761"/>
      <c r="AD120" s="1230" t="str">
        <f t="shared" si="70"/>
        <v>►</v>
      </c>
      <c r="AE120" s="1231" t="str">
        <f t="shared" si="71"/>
        <v/>
      </c>
      <c r="AF120" s="1232">
        <f t="shared" si="56"/>
        <v>0</v>
      </c>
      <c r="AG120" s="1252">
        <f t="shared" si="61"/>
        <v>0</v>
      </c>
      <c r="AH120" s="1234">
        <f t="shared" si="62"/>
        <v>0</v>
      </c>
      <c r="AI120" s="1235">
        <f t="shared" si="63"/>
        <v>0</v>
      </c>
      <c r="AJ120" s="1236">
        <f t="shared" si="53"/>
        <v>0</v>
      </c>
      <c r="AK120" s="1237">
        <f t="shared" si="57"/>
        <v>0</v>
      </c>
      <c r="AL120" s="1238">
        <f t="shared" si="46"/>
        <v>0</v>
      </c>
      <c r="AM120" s="1268"/>
      <c r="AN120" s="1240" t="str">
        <f t="shared" si="69"/>
        <v/>
      </c>
      <c r="AO120" s="1241">
        <f t="shared" si="64"/>
        <v>0</v>
      </c>
      <c r="AP120" s="1242">
        <f t="shared" si="58"/>
        <v>0</v>
      </c>
      <c r="AQ120" s="1269" cm="1">
        <f t="array" ref="AQ120">IF(AF120&lt;&gt;1,0,IF(OR(AO120="",N(AO120)&lt;=0.000000001),"",IF(OR(AI120="",N(AI120)&lt;=0.000000001),0,IF(ISNUMBER(AO120),IFERROR(_xlfn.LET(_xlpm.r,_xlfn.XLOOKUP(U120,$BD$15:$BD$62,ROW($BD$15:$BD$62),_xlfn.XLOOKUP(U120,$BE$15:$BE$62,ROW($BE$15:$BE$62),_xlfn.XLOOKUP(U120,$BF$15:$BF$62,ROW($BF$15:$BF$62),""))),_xlpm.p,_xlpm.r-MIN(ROW($BD$15:$BD$62))+1,_xlpm.f,INDEX($BG$15:$BG$62,_xlpm.p),_xlpm.u,INDEX($BH$15:$BH$62,_xlpm.p),_xlpm.s,INDEX($BJ$15:$BJ$62,_xlpm.p),_xlpm.q,N(AO120)/_xlpm.f,IF(_xlpm.q&gt;=_xlpm.s,ROUND(_xlpm.q,1)&amp;" "&amp;U120&amp;" = "&amp;ROUND(_xlpm.q*_xlpm.f,1)&amp;" "&amp;_xlpm.u,ROUND(_xlpm.q,1)&amp;" "&amp;U120)),""),""))))</f>
        <v>0</v>
      </c>
      <c r="AR120" s="1259"/>
      <c r="AS120" s="1241">
        <f t="shared" si="74"/>
        <v>0</v>
      </c>
      <c r="AT120" s="1242" t="str">
        <f t="shared" si="65"/>
        <v/>
      </c>
      <c r="AU120" s="1245">
        <f t="shared" si="68"/>
        <v>0</v>
      </c>
      <c r="AV120" s="1246" t="str">
        <f t="shared" si="66"/>
        <v/>
      </c>
      <c r="AW120" s="1247">
        <v>1</v>
      </c>
      <c r="AX120" s="1248">
        <f t="shared" si="59"/>
        <v>0</v>
      </c>
      <c r="AY120" s="1249" t="str">
        <f t="shared" si="75"/>
        <v/>
      </c>
      <c r="AZ120" s="276" t="s">
        <v>22</v>
      </c>
      <c r="BA120" s="1221">
        <f t="shared" si="60"/>
        <v>0</v>
      </c>
      <c r="BB120" s="1222">
        <f t="shared" si="67"/>
        <v>0</v>
      </c>
      <c r="BQ120"/>
      <c r="BR120" s="1153" t="str">
        <f t="shared" si="51"/>
        <v>►</v>
      </c>
      <c r="BX120" s="1150"/>
      <c r="BY120"/>
      <c r="BZ120"/>
      <c r="CA120"/>
      <c r="CB120"/>
      <c r="CC120"/>
      <c r="CD120"/>
      <c r="CE120"/>
      <c r="CF120"/>
      <c r="CG120"/>
      <c r="CH120"/>
      <c r="CI120"/>
      <c r="CJ120"/>
      <c r="CK120"/>
      <c r="CL120"/>
      <c r="CM120"/>
      <c r="CN120"/>
      <c r="CO120"/>
      <c r="CP120"/>
      <c r="CQ120"/>
      <c r="CR120"/>
      <c r="CS120"/>
      <c r="CT120"/>
      <c r="CU120"/>
      <c r="CW120" s="3">
        <v>1</v>
      </c>
    </row>
    <row r="121" spans="1:101" s="877" customFormat="1" ht="21" customHeight="1">
      <c r="A121" s="1129" t="s">
        <v>22</v>
      </c>
      <c r="B121" s="1145" t="str">
        <f t="shared" si="50"/>
        <v>►</v>
      </c>
      <c r="C121" s="1190" cm="1">
        <f t="array" ref="C121">SUMPRODUCT(LEN(D121:J121))</f>
        <v>0</v>
      </c>
      <c r="D121" s="207"/>
      <c r="E121" s="212"/>
      <c r="F121" s="212"/>
      <c r="G121" s="212"/>
      <c r="H121" s="212"/>
      <c r="I121" s="212"/>
      <c r="J121" s="213"/>
      <c r="K121" s="528" t="s">
        <v>22</v>
      </c>
      <c r="L121" s="120" t="str">
        <f t="shared" si="73"/>
        <v>►</v>
      </c>
      <c r="M121" s="195" t="str">
        <f>M98</f>
        <v>N NOMBRE DE SU RECETA | pegue esto — FAMILIA| Autor &gt; USTED</v>
      </c>
      <c r="N121" s="195">
        <f>N98</f>
        <v>0.6</v>
      </c>
      <c r="O121" s="196" t="str">
        <f>O98</f>
        <v>kg</v>
      </c>
      <c r="P121" s="197" t="str">
        <f>P98</f>
        <v>Receta madre ► Ballotina de pintada</v>
      </c>
      <c r="Q121" s="207"/>
      <c r="R121" s="212"/>
      <c r="S121" s="212"/>
      <c r="T121" s="212"/>
      <c r="U121" s="212"/>
      <c r="V121" s="212"/>
      <c r="W121" s="212"/>
      <c r="X121" s="212"/>
      <c r="Y121" s="213"/>
      <c r="Z121" s="1762" t="s">
        <v>924</v>
      </c>
      <c r="AA121" s="1763"/>
      <c r="AB121" s="1279" t="s">
        <v>712</v>
      </c>
      <c r="AC121" s="229"/>
      <c r="AD121" s="1230" t="str">
        <f t="shared" si="70"/>
        <v>►</v>
      </c>
      <c r="AE121" s="1231" t="str">
        <f t="shared" si="71"/>
        <v/>
      </c>
      <c r="AF121" s="1232">
        <f t="shared" si="56"/>
        <v>0</v>
      </c>
      <c r="AG121" s="1252">
        <f t="shared" si="61"/>
        <v>0</v>
      </c>
      <c r="AH121" s="1234">
        <f t="shared" si="62"/>
        <v>0</v>
      </c>
      <c r="AI121" s="1235">
        <f t="shared" si="63"/>
        <v>0</v>
      </c>
      <c r="AJ121" s="1236">
        <f t="shared" si="53"/>
        <v>0</v>
      </c>
      <c r="AK121" s="1253">
        <f t="shared" si="57"/>
        <v>0</v>
      </c>
      <c r="AL121" s="1254">
        <f t="shared" si="46"/>
        <v>0</v>
      </c>
      <c r="AM121" s="1268"/>
      <c r="AN121" s="1255" t="str">
        <f t="shared" si="69"/>
        <v/>
      </c>
      <c r="AO121" s="1256">
        <f t="shared" si="64"/>
        <v>0</v>
      </c>
      <c r="AP121" s="1257">
        <f t="shared" si="58"/>
        <v>0</v>
      </c>
      <c r="AQ121" s="1271" cm="1">
        <f t="array" ref="AQ121">IF(AF121&lt;&gt;1,0,IF(OR(AO121="",N(AO121)&lt;=0.000000001),"",IF(OR(AI121="",N(AI121)&lt;=0.000000001),0,IF(ISNUMBER(AO121),IFERROR(_xlfn.LET(_xlpm.r,_xlfn.XLOOKUP(U121,$BD$15:$BD$62,ROW($BD$15:$BD$62),_xlfn.XLOOKUP(U121,$BE$15:$BE$62,ROW($BE$15:$BE$62),_xlfn.XLOOKUP(U121,$BF$15:$BF$62,ROW($BF$15:$BF$62),""))),_xlpm.p,_xlpm.r-MIN(ROW($BD$15:$BD$62))+1,_xlpm.f,INDEX($BG$15:$BG$62,_xlpm.p),_xlpm.u,INDEX($BH$15:$BH$62,_xlpm.p),_xlpm.s,INDEX($BJ$15:$BJ$62,_xlpm.p),_xlpm.q,N(AO121)/_xlpm.f,IF(_xlpm.q&gt;=_xlpm.s,ROUND(_xlpm.q,1)&amp;" "&amp;U121&amp;" = "&amp;ROUND(_xlpm.q*_xlpm.f,1)&amp;" "&amp;_xlpm.u,ROUND(_xlpm.q,1)&amp;" "&amp;U121)),""),""))))</f>
        <v>0</v>
      </c>
      <c r="AR121" s="1259"/>
      <c r="AS121" s="1256">
        <f t="shared" si="74"/>
        <v>0</v>
      </c>
      <c r="AT121" s="1257" t="str">
        <f t="shared" si="65"/>
        <v/>
      </c>
      <c r="AU121" s="1260">
        <f t="shared" si="68"/>
        <v>0</v>
      </c>
      <c r="AV121" s="1261" t="str">
        <f t="shared" si="66"/>
        <v/>
      </c>
      <c r="AW121" s="1247"/>
      <c r="AX121" s="1262">
        <f t="shared" si="59"/>
        <v>0</v>
      </c>
      <c r="AY121" s="1249" t="str">
        <f t="shared" si="75"/>
        <v/>
      </c>
      <c r="AZ121" s="276" t="s">
        <v>22</v>
      </c>
      <c r="BA121" s="1221">
        <f t="shared" si="60"/>
        <v>0</v>
      </c>
      <c r="BB121" s="1222">
        <f t="shared" si="67"/>
        <v>0</v>
      </c>
      <c r="BQ121"/>
      <c r="BR121" s="1153" t="str">
        <f t="shared" si="51"/>
        <v>►</v>
      </c>
      <c r="BX121" s="1150"/>
      <c r="BY121"/>
      <c r="BZ121"/>
      <c r="CA121"/>
      <c r="CB121"/>
      <c r="CC121"/>
      <c r="CD121"/>
      <c r="CE121"/>
      <c r="CF121"/>
      <c r="CG121"/>
      <c r="CH121"/>
      <c r="CI121"/>
      <c r="CJ121"/>
      <c r="CK121"/>
      <c r="CL121"/>
      <c r="CM121"/>
      <c r="CN121"/>
      <c r="CO121"/>
      <c r="CP121"/>
      <c r="CQ121"/>
      <c r="CR121"/>
      <c r="CS121"/>
      <c r="CT121"/>
      <c r="CU121"/>
      <c r="CW121" s="3">
        <v>1</v>
      </c>
    </row>
    <row r="122" spans="1:101" s="877" customFormat="1" ht="21" customHeight="1" thickBot="1">
      <c r="A122" s="1129" t="s">
        <v>22</v>
      </c>
      <c r="B122" s="1145" t="str">
        <f t="shared" si="50"/>
        <v>A</v>
      </c>
      <c r="C122" s="1190" cm="1">
        <f t="array" ref="C122">SUMPRODUCT(LEN(D122:J122))</f>
        <v>0</v>
      </c>
      <c r="D122" s="207"/>
      <c r="E122" s="212"/>
      <c r="F122" s="212"/>
      <c r="G122" s="212"/>
      <c r="H122" s="212"/>
      <c r="I122" s="212"/>
      <c r="J122" s="213"/>
      <c r="K122" s="528" t="s">
        <v>22</v>
      </c>
      <c r="L122" s="120" t="str">
        <f t="shared" si="73"/>
        <v>A</v>
      </c>
      <c r="M122" s="195" t="str">
        <f>M98</f>
        <v>N NOMBRE DE SU RECETA | pegue esto — FAMILIA| Autor &gt; USTED</v>
      </c>
      <c r="N122" s="195">
        <f>N98</f>
        <v>0.6</v>
      </c>
      <c r="O122" s="196" t="str">
        <f>O98</f>
        <v>kg</v>
      </c>
      <c r="P122" s="197" t="str">
        <f>P98</f>
        <v>Receta madre ► Ballotina de pintada</v>
      </c>
      <c r="Q122" s="207"/>
      <c r="R122" s="212"/>
      <c r="S122" s="1080" t="s">
        <v>1443</v>
      </c>
      <c r="T122" s="267" t="s">
        <v>217</v>
      </c>
      <c r="U122" s="212" t="s">
        <v>1444</v>
      </c>
      <c r="V122" s="212"/>
      <c r="W122" s="212"/>
      <c r="X122" s="212"/>
      <c r="Y122" s="213"/>
      <c r="Z122" s="230">
        <v>1.5</v>
      </c>
      <c r="AA122" s="231" t="str">
        <f>"&lt; Nb de "&amp;AB120&amp;" por persona "</f>
        <v xml:space="preserve">&lt; Nb de tajadas por persona </v>
      </c>
      <c r="AB122" s="232"/>
      <c r="AC122" s="838"/>
      <c r="AD122" s="1230" t="str">
        <f t="shared" si="70"/>
        <v>►</v>
      </c>
      <c r="AE122" s="1231" t="str">
        <f t="shared" si="71"/>
        <v/>
      </c>
      <c r="AF122" s="1232">
        <f t="shared" si="56"/>
        <v>0</v>
      </c>
      <c r="AG122" s="1252">
        <f t="shared" si="61"/>
        <v>0</v>
      </c>
      <c r="AH122" s="1234">
        <f t="shared" si="62"/>
        <v>0</v>
      </c>
      <c r="AI122" s="1235">
        <f t="shared" si="63"/>
        <v>0</v>
      </c>
      <c r="AJ122" s="1236">
        <f t="shared" si="53"/>
        <v>0</v>
      </c>
      <c r="AK122" s="1237">
        <f t="shared" si="57"/>
        <v>0</v>
      </c>
      <c r="AL122" s="1238">
        <f t="shared" si="46"/>
        <v>0</v>
      </c>
      <c r="AM122" s="1268"/>
      <c r="AN122" s="1240" t="str">
        <f t="shared" si="69"/>
        <v/>
      </c>
      <c r="AO122" s="1241">
        <f t="shared" si="64"/>
        <v>0</v>
      </c>
      <c r="AP122" s="1242">
        <f t="shared" si="58"/>
        <v>0</v>
      </c>
      <c r="AQ122" s="1269" cm="1">
        <f t="array" ref="AQ122">IF(AF122&lt;&gt;1,0,IF(OR(AO122="",N(AO122)&lt;=0.000000001),"",IF(OR(AI122="",N(AI122)&lt;=0.000000001),0,IF(ISNUMBER(AO122),IFERROR(_xlfn.LET(_xlpm.r,_xlfn.XLOOKUP(U122,$BD$15:$BD$62,ROW($BD$15:$BD$62),_xlfn.XLOOKUP(U122,$BE$15:$BE$62,ROW($BE$15:$BE$62),_xlfn.XLOOKUP(U122,$BF$15:$BF$62,ROW($BF$15:$BF$62),""))),_xlpm.p,_xlpm.r-MIN(ROW($BD$15:$BD$62))+1,_xlpm.f,INDEX($BG$15:$BG$62,_xlpm.p),_xlpm.u,INDEX($BH$15:$BH$62,_xlpm.p),_xlpm.s,INDEX($BJ$15:$BJ$62,_xlpm.p),_xlpm.q,N(AO122)/_xlpm.f,IF(_xlpm.q&gt;=_xlpm.s,ROUND(_xlpm.q,1)&amp;" "&amp;U122&amp;" = "&amp;ROUND(_xlpm.q*_xlpm.f,1)&amp;" "&amp;_xlpm.u,ROUND(_xlpm.q,1)&amp;" "&amp;U122)),""),""))))</f>
        <v>0</v>
      </c>
      <c r="AR122" s="1259"/>
      <c r="AS122" s="1241">
        <f t="shared" si="74"/>
        <v>0</v>
      </c>
      <c r="AT122" s="1242" t="str">
        <f t="shared" si="65"/>
        <v/>
      </c>
      <c r="AU122" s="1245">
        <f t="shared" si="68"/>
        <v>0</v>
      </c>
      <c r="AV122" s="1246" t="str">
        <f t="shared" si="66"/>
        <v/>
      </c>
      <c r="AW122" s="1247"/>
      <c r="AX122" s="1248">
        <f t="shared" si="59"/>
        <v>0</v>
      </c>
      <c r="AY122" s="1249" t="str">
        <f t="shared" si="75"/>
        <v/>
      </c>
      <c r="AZ122" s="276" t="s">
        <v>22</v>
      </c>
      <c r="BA122" s="1221">
        <f t="shared" si="60"/>
        <v>0</v>
      </c>
      <c r="BB122" s="1222">
        <f t="shared" si="67"/>
        <v>0</v>
      </c>
      <c r="BQ122"/>
      <c r="BR122" s="1153" t="str">
        <f t="shared" si="51"/>
        <v>►</v>
      </c>
      <c r="BX122" s="1150"/>
      <c r="BY122"/>
      <c r="BZ122"/>
      <c r="CA122"/>
      <c r="CB122"/>
      <c r="CC122"/>
      <c r="CD122"/>
      <c r="CE122"/>
      <c r="CF122"/>
      <c r="CG122"/>
      <c r="CH122"/>
      <c r="CI122"/>
      <c r="CJ122"/>
      <c r="CK122"/>
      <c r="CL122"/>
      <c r="CM122"/>
      <c r="CN122"/>
      <c r="CO122"/>
      <c r="CP122"/>
      <c r="CQ122"/>
      <c r="CR122"/>
      <c r="CS122"/>
      <c r="CT122"/>
      <c r="CU122"/>
      <c r="CW122" s="3">
        <v>1</v>
      </c>
    </row>
    <row r="123" spans="1:101" s="877" customFormat="1" ht="21" customHeight="1">
      <c r="A123" s="1129" t="s">
        <v>22</v>
      </c>
      <c r="B123" s="1145" t="str">
        <f t="shared" si="50"/>
        <v>►</v>
      </c>
      <c r="C123" s="1190" cm="1">
        <f t="array" ref="C123">SUMPRODUCT(LEN(D123:J123))</f>
        <v>0</v>
      </c>
      <c r="D123" s="207"/>
      <c r="E123" s="212"/>
      <c r="F123" s="212"/>
      <c r="G123" s="212"/>
      <c r="H123" s="212"/>
      <c r="I123" s="212"/>
      <c r="J123" s="213"/>
      <c r="K123" s="528" t="s">
        <v>22</v>
      </c>
      <c r="L123" s="120" t="str">
        <f t="shared" si="73"/>
        <v>►</v>
      </c>
      <c r="M123" s="195" t="str">
        <f>M98</f>
        <v>N NOMBRE DE SU RECETA | pegue esto — FAMILIA| Autor &gt; USTED</v>
      </c>
      <c r="N123" s="195">
        <f>N98</f>
        <v>0.6</v>
      </c>
      <c r="O123" s="196" t="str">
        <f>O98</f>
        <v>kg</v>
      </c>
      <c r="P123" s="197" t="str">
        <f>P98</f>
        <v>Receta madre ► Ballotina de pintada</v>
      </c>
      <c r="Q123" s="207"/>
      <c r="R123" s="212"/>
      <c r="S123" s="212"/>
      <c r="T123" s="212"/>
      <c r="U123" s="212"/>
      <c r="V123" s="212"/>
      <c r="W123" s="212"/>
      <c r="X123" s="212"/>
      <c r="Y123" s="213"/>
      <c r="Z123" s="234">
        <v>27</v>
      </c>
      <c r="AA123" s="231" t="str">
        <f>"&lt; Nb "&amp;AB120&amp;" dans 1 " &amp;Z121</f>
        <v>&lt; Nb tajadas dans 1 pack(s)</v>
      </c>
      <c r="AB123" s="235"/>
      <c r="AC123" s="233"/>
      <c r="AD123" s="1230" t="str">
        <f t="shared" si="70"/>
        <v>►</v>
      </c>
      <c r="AE123" s="1231" t="str">
        <f t="shared" si="71"/>
        <v/>
      </c>
      <c r="AF123" s="1232">
        <f t="shared" si="56"/>
        <v>0</v>
      </c>
      <c r="AG123" s="1252">
        <f t="shared" si="61"/>
        <v>0</v>
      </c>
      <c r="AH123" s="1234">
        <f t="shared" si="62"/>
        <v>0</v>
      </c>
      <c r="AI123" s="1235">
        <f t="shared" si="63"/>
        <v>0</v>
      </c>
      <c r="AJ123" s="1236">
        <f t="shared" si="53"/>
        <v>0</v>
      </c>
      <c r="AK123" s="1253">
        <f t="shared" si="57"/>
        <v>0</v>
      </c>
      <c r="AL123" s="1254">
        <f t="shared" si="46"/>
        <v>0</v>
      </c>
      <c r="AM123" s="1268"/>
      <c r="AN123" s="1255" t="str">
        <f t="shared" si="69"/>
        <v/>
      </c>
      <c r="AO123" s="1256">
        <f t="shared" si="64"/>
        <v>0</v>
      </c>
      <c r="AP123" s="1257">
        <f t="shared" si="58"/>
        <v>0</v>
      </c>
      <c r="AQ123" s="1271" cm="1">
        <f t="array" ref="AQ123">IF(AF123&lt;&gt;1,0,IF(OR(AO123="",N(AO123)&lt;=0.000000001),"",IF(OR(AI123="",N(AI123)&lt;=0.000000001),0,IF(ISNUMBER(AO123),IFERROR(_xlfn.LET(_xlpm.r,_xlfn.XLOOKUP(U123,$BD$15:$BD$62,ROW($BD$15:$BD$62),_xlfn.XLOOKUP(U123,$BE$15:$BE$62,ROW($BE$15:$BE$62),_xlfn.XLOOKUP(U123,$BF$15:$BF$62,ROW($BF$15:$BF$62),""))),_xlpm.p,_xlpm.r-MIN(ROW($BD$15:$BD$62))+1,_xlpm.f,INDEX($BG$15:$BG$62,_xlpm.p),_xlpm.u,INDEX($BH$15:$BH$62,_xlpm.p),_xlpm.s,INDEX($BJ$15:$BJ$62,_xlpm.p),_xlpm.q,N(AO123)/_xlpm.f,IF(_xlpm.q&gt;=_xlpm.s,ROUND(_xlpm.q,1)&amp;" "&amp;U123&amp;" = "&amp;ROUND(_xlpm.q*_xlpm.f,1)&amp;" "&amp;_xlpm.u,ROUND(_xlpm.q,1)&amp;" "&amp;U123)),""),""))))</f>
        <v>0</v>
      </c>
      <c r="AR123" s="1259"/>
      <c r="AS123" s="1256">
        <f t="shared" si="74"/>
        <v>0</v>
      </c>
      <c r="AT123" s="1257" t="str">
        <f t="shared" si="65"/>
        <v/>
      </c>
      <c r="AU123" s="1260">
        <f t="shared" si="68"/>
        <v>0</v>
      </c>
      <c r="AV123" s="1261" t="str">
        <f t="shared" si="66"/>
        <v/>
      </c>
      <c r="AW123" s="1247"/>
      <c r="AX123" s="1262">
        <f t="shared" si="59"/>
        <v>0</v>
      </c>
      <c r="AY123" s="1249" t="str">
        <f t="shared" si="75"/>
        <v/>
      </c>
      <c r="AZ123" s="276" t="s">
        <v>22</v>
      </c>
      <c r="BA123" s="1221">
        <f t="shared" si="60"/>
        <v>0</v>
      </c>
      <c r="BB123" s="1222">
        <f t="shared" si="67"/>
        <v>0</v>
      </c>
      <c r="BQ123"/>
      <c r="BR123" s="1153" t="str">
        <f t="shared" si="51"/>
        <v>►</v>
      </c>
      <c r="BX123" s="1150"/>
      <c r="BY123"/>
      <c r="BZ123"/>
      <c r="CA123"/>
      <c r="CB123"/>
      <c r="CC123"/>
      <c r="CD123"/>
      <c r="CE123"/>
      <c r="CF123"/>
      <c r="CG123"/>
      <c r="CH123"/>
      <c r="CI123"/>
      <c r="CJ123"/>
      <c r="CK123"/>
      <c r="CL123"/>
      <c r="CM123"/>
      <c r="CN123"/>
      <c r="CO123"/>
      <c r="CP123"/>
      <c r="CQ123"/>
      <c r="CR123"/>
      <c r="CS123"/>
      <c r="CT123"/>
      <c r="CU123"/>
      <c r="CW123" s="3">
        <v>1</v>
      </c>
    </row>
    <row r="124" spans="1:101" s="877" customFormat="1" ht="21" customHeight="1">
      <c r="A124" s="1129" t="s">
        <v>22</v>
      </c>
      <c r="B124" s="1145" t="str">
        <f t="shared" si="50"/>
        <v>►</v>
      </c>
      <c r="C124" s="1190" cm="1">
        <f t="array" ref="C124">SUMPRODUCT(LEN(D124:J124))</f>
        <v>0</v>
      </c>
      <c r="D124" s="207"/>
      <c r="E124" s="212"/>
      <c r="F124" s="212"/>
      <c r="G124" s="212"/>
      <c r="H124" s="212"/>
      <c r="I124" s="212"/>
      <c r="J124" s="213"/>
      <c r="K124" s="528" t="s">
        <v>22</v>
      </c>
      <c r="L124" s="120" t="str">
        <f t="shared" si="73"/>
        <v>►</v>
      </c>
      <c r="M124" s="195" t="str">
        <f>M98</f>
        <v>N NOMBRE DE SU RECETA | pegue esto — FAMILIA| Autor &gt; USTED</v>
      </c>
      <c r="N124" s="195">
        <f>N98</f>
        <v>0.6</v>
      </c>
      <c r="O124" s="196" t="str">
        <f>O98</f>
        <v>kg</v>
      </c>
      <c r="P124" s="197" t="str">
        <f>P98</f>
        <v>Receta madre ► Ballotina de pintada</v>
      </c>
      <c r="Q124" s="207"/>
      <c r="R124" s="212"/>
      <c r="S124" s="212"/>
      <c r="T124" s="212"/>
      <c r="U124" s="212"/>
      <c r="V124" s="212"/>
      <c r="W124" s="212"/>
      <c r="X124" s="212"/>
      <c r="Y124" s="213"/>
      <c r="Z124" s="1764" t="str">
        <f>IF(OR(Z123="",AC119=0),"",INT(AC119/Z123) &amp; " " &amp; Z121 &amp; " de " &amp; Z123 &amp; " " &amp; AB120 &amp; IF(MOD(AC119,Z123)&gt;0," + 1 " &amp; Z121 &amp; " de " &amp; TEXT(MOD(AC119,Z123),"0.00") &amp; " " &amp; AB120,""))</f>
        <v>8 pack(s) de 27 tajadas + 1 pack(s) de 9.00 tajadas</v>
      </c>
      <c r="AA124" s="1765"/>
      <c r="AB124" s="1765"/>
      <c r="AC124" s="1766"/>
      <c r="AD124" s="1230" t="str">
        <f t="shared" si="70"/>
        <v>►</v>
      </c>
      <c r="AE124" s="1231" t="str">
        <f t="shared" si="71"/>
        <v/>
      </c>
      <c r="AF124" s="1232">
        <f t="shared" si="56"/>
        <v>0</v>
      </c>
      <c r="AG124" s="1252">
        <f t="shared" si="61"/>
        <v>0</v>
      </c>
      <c r="AH124" s="1234">
        <f t="shared" si="62"/>
        <v>0</v>
      </c>
      <c r="AI124" s="1235">
        <f t="shared" si="63"/>
        <v>0</v>
      </c>
      <c r="AJ124" s="1236">
        <f t="shared" si="53"/>
        <v>0</v>
      </c>
      <c r="AK124" s="1237">
        <f t="shared" si="57"/>
        <v>0</v>
      </c>
      <c r="AL124" s="1238">
        <f t="shared" ref="AL124:AL187" si="76">IF(TRIM(AE124)="▼ recette suivante",AE124,IF(AK124&gt;0,AN$9,0))</f>
        <v>0</v>
      </c>
      <c r="AM124" s="1268"/>
      <c r="AN124" s="1240" t="str">
        <f t="shared" si="69"/>
        <v/>
      </c>
      <c r="AO124" s="1241">
        <f t="shared" si="64"/>
        <v>0</v>
      </c>
      <c r="AP124" s="1242">
        <f t="shared" si="58"/>
        <v>0</v>
      </c>
      <c r="AQ124" s="1269" cm="1">
        <f t="array" ref="AQ124">IF(AF124&lt;&gt;1,0,IF(OR(AO124="",N(AO124)&lt;=0.000000001),"",IF(OR(AI124="",N(AI124)&lt;=0.000000001),0,IF(ISNUMBER(AO124),IFERROR(_xlfn.LET(_xlpm.r,_xlfn.XLOOKUP(U124,$BD$15:$BD$62,ROW($BD$15:$BD$62),_xlfn.XLOOKUP(U124,$BE$15:$BE$62,ROW($BE$15:$BE$62),_xlfn.XLOOKUP(U124,$BF$15:$BF$62,ROW($BF$15:$BF$62),""))),_xlpm.p,_xlpm.r-MIN(ROW($BD$15:$BD$62))+1,_xlpm.f,INDEX($BG$15:$BG$62,_xlpm.p),_xlpm.u,INDEX($BH$15:$BH$62,_xlpm.p),_xlpm.s,INDEX($BJ$15:$BJ$62,_xlpm.p),_xlpm.q,N(AO124)/_xlpm.f,IF(_xlpm.q&gt;=_xlpm.s,ROUND(_xlpm.q,1)&amp;" "&amp;U124&amp;" = "&amp;ROUND(_xlpm.q*_xlpm.f,1)&amp;" "&amp;_xlpm.u,ROUND(_xlpm.q,1)&amp;" "&amp;U124)),""),""))))</f>
        <v>0</v>
      </c>
      <c r="AR124" s="1259"/>
      <c r="AS124" s="1241">
        <f t="shared" si="74"/>
        <v>0</v>
      </c>
      <c r="AT124" s="1242" t="str">
        <f t="shared" si="65"/>
        <v/>
      </c>
      <c r="AU124" s="1245">
        <f t="shared" si="68"/>
        <v>0</v>
      </c>
      <c r="AV124" s="1246" t="str">
        <f t="shared" si="66"/>
        <v/>
      </c>
      <c r="AW124" s="1247"/>
      <c r="AX124" s="1248">
        <f t="shared" si="59"/>
        <v>0</v>
      </c>
      <c r="AY124" s="1249" t="str">
        <f t="shared" si="75"/>
        <v/>
      </c>
      <c r="AZ124" s="276" t="s">
        <v>22</v>
      </c>
      <c r="BA124" s="1221">
        <f t="shared" si="60"/>
        <v>0</v>
      </c>
      <c r="BB124" s="1222">
        <f t="shared" si="67"/>
        <v>0</v>
      </c>
      <c r="BQ124"/>
      <c r="BR124" s="1153" t="str">
        <f t="shared" si="51"/>
        <v>►</v>
      </c>
      <c r="BX124" s="1150"/>
      <c r="BY124"/>
      <c r="BZ124"/>
      <c r="CA124"/>
      <c r="CB124"/>
      <c r="CC124"/>
      <c r="CD124"/>
      <c r="CE124"/>
      <c r="CF124"/>
      <c r="CG124"/>
      <c r="CH124"/>
      <c r="CI124"/>
      <c r="CJ124"/>
      <c r="CK124"/>
      <c r="CL124"/>
      <c r="CM124"/>
      <c r="CN124"/>
      <c r="CO124"/>
      <c r="CP124"/>
      <c r="CQ124"/>
      <c r="CR124"/>
      <c r="CS124"/>
      <c r="CT124"/>
      <c r="CU124"/>
      <c r="CW124" s="3">
        <v>1</v>
      </c>
    </row>
    <row r="125" spans="1:101" s="877" customFormat="1" ht="21" customHeight="1">
      <c r="A125" s="1129" t="s">
        <v>22</v>
      </c>
      <c r="B125" s="1145" t="str">
        <f t="shared" si="50"/>
        <v>►</v>
      </c>
      <c r="C125" s="1190" cm="1">
        <f t="array" ref="C125">SUMPRODUCT(LEN(D125:J125))</f>
        <v>0</v>
      </c>
      <c r="D125" s="207"/>
      <c r="E125" s="212"/>
      <c r="F125" s="212"/>
      <c r="G125" s="212"/>
      <c r="H125" s="212"/>
      <c r="I125" s="212"/>
      <c r="J125" s="213"/>
      <c r="K125" s="528" t="s">
        <v>22</v>
      </c>
      <c r="L125" s="236" t="s">
        <v>16</v>
      </c>
      <c r="M125" s="195" t="str">
        <f>M98</f>
        <v>N NOMBRE DE SU RECETA | pegue esto — FAMILIA| Autor &gt; USTED</v>
      </c>
      <c r="N125" s="195">
        <f>N98</f>
        <v>0.6</v>
      </c>
      <c r="O125" s="196" t="str">
        <f>O98</f>
        <v>kg</v>
      </c>
      <c r="P125" s="197" t="str">
        <f>P98</f>
        <v>Receta madre ► Ballotina de pintada</v>
      </c>
      <c r="Q125" s="237" t="s">
        <v>950</v>
      </c>
      <c r="R125" s="212"/>
      <c r="S125" s="212"/>
      <c r="T125" s="212"/>
      <c r="U125" s="212"/>
      <c r="V125" s="212"/>
      <c r="W125" s="212"/>
      <c r="X125" s="212"/>
      <c r="Y125" s="238"/>
      <c r="Z125" s="1767"/>
      <c r="AA125" s="1768"/>
      <c r="AB125" s="1768"/>
      <c r="AC125" s="1769"/>
      <c r="AD125" s="1230" t="str">
        <f t="shared" si="70"/>
        <v>►</v>
      </c>
      <c r="AE125" s="1231" t="str">
        <f t="shared" si="71"/>
        <v/>
      </c>
      <c r="AF125" s="1232">
        <f t="shared" si="56"/>
        <v>0</v>
      </c>
      <c r="AG125" s="1252">
        <f t="shared" si="61"/>
        <v>0</v>
      </c>
      <c r="AH125" s="1234">
        <f t="shared" si="62"/>
        <v>0</v>
      </c>
      <c r="AI125" s="1235">
        <f t="shared" si="63"/>
        <v>0</v>
      </c>
      <c r="AJ125" s="1236">
        <f t="shared" si="53"/>
        <v>0</v>
      </c>
      <c r="AK125" s="1253">
        <f t="shared" si="57"/>
        <v>0</v>
      </c>
      <c r="AL125" s="1254">
        <f t="shared" si="76"/>
        <v>0</v>
      </c>
      <c r="AM125" s="1268"/>
      <c r="AN125" s="1255" t="str">
        <f t="shared" si="69"/>
        <v/>
      </c>
      <c r="AO125" s="1256">
        <f t="shared" si="64"/>
        <v>0</v>
      </c>
      <c r="AP125" s="1257">
        <f t="shared" si="58"/>
        <v>0</v>
      </c>
      <c r="AQ125" s="1271" cm="1">
        <f t="array" ref="AQ125">IF(AF125&lt;&gt;1,0,IF(OR(AO125="",N(AO125)&lt;=0.000000001),"",IF(OR(AI125="",N(AI125)&lt;=0.000000001),0,IF(ISNUMBER(AO125),IFERROR(_xlfn.LET(_xlpm.r,_xlfn.XLOOKUP(U125,$BD$15:$BD$62,ROW($BD$15:$BD$62),_xlfn.XLOOKUP(U125,$BE$15:$BE$62,ROW($BE$15:$BE$62),_xlfn.XLOOKUP(U125,$BF$15:$BF$62,ROW($BF$15:$BF$62),""))),_xlpm.p,_xlpm.r-MIN(ROW($BD$15:$BD$62))+1,_xlpm.f,INDEX($BG$15:$BG$62,_xlpm.p),_xlpm.u,INDEX($BH$15:$BH$62,_xlpm.p),_xlpm.s,INDEX($BJ$15:$BJ$62,_xlpm.p),_xlpm.q,N(AO125)/_xlpm.f,IF(_xlpm.q&gt;=_xlpm.s,ROUND(_xlpm.q,1)&amp;" "&amp;U125&amp;" = "&amp;ROUND(_xlpm.q*_xlpm.f,1)&amp;" "&amp;_xlpm.u,ROUND(_xlpm.q,1)&amp;" "&amp;U125)),""),""))))</f>
        <v>0</v>
      </c>
      <c r="AR125" s="1259"/>
      <c r="AS125" s="1256">
        <f t="shared" si="74"/>
        <v>0</v>
      </c>
      <c r="AT125" s="1257" t="str">
        <f t="shared" si="65"/>
        <v/>
      </c>
      <c r="AU125" s="1260">
        <f t="shared" si="68"/>
        <v>0</v>
      </c>
      <c r="AV125" s="1261" t="str">
        <f t="shared" si="66"/>
        <v/>
      </c>
      <c r="AW125" s="1247"/>
      <c r="AX125" s="1262">
        <f t="shared" si="59"/>
        <v>0</v>
      </c>
      <c r="AY125" s="1249" t="str">
        <f t="shared" si="75"/>
        <v/>
      </c>
      <c r="AZ125" s="276" t="s">
        <v>22</v>
      </c>
      <c r="BA125" s="1221">
        <f t="shared" si="60"/>
        <v>0</v>
      </c>
      <c r="BB125" s="1222">
        <f t="shared" si="67"/>
        <v>0</v>
      </c>
      <c r="BQ125"/>
      <c r="BR125" s="1153" t="str">
        <f t="shared" si="51"/>
        <v>►</v>
      </c>
      <c r="BX125" s="1150"/>
      <c r="BY125"/>
      <c r="BZ125"/>
      <c r="CA125"/>
      <c r="CB125"/>
      <c r="CC125"/>
      <c r="CD125"/>
      <c r="CE125"/>
      <c r="CF125"/>
      <c r="CG125"/>
      <c r="CH125"/>
      <c r="CI125"/>
      <c r="CJ125"/>
      <c r="CK125"/>
      <c r="CL125"/>
      <c r="CM125"/>
      <c r="CN125"/>
      <c r="CO125"/>
      <c r="CP125"/>
      <c r="CQ125"/>
      <c r="CR125"/>
      <c r="CS125"/>
      <c r="CT125"/>
      <c r="CU125"/>
      <c r="CW125" s="3">
        <v>1</v>
      </c>
    </row>
    <row r="126" spans="1:101" s="877" customFormat="1" ht="21" customHeight="1">
      <c r="A126" s="1129" t="s">
        <v>22</v>
      </c>
      <c r="B126" s="1145" t="str">
        <f t="shared" si="50"/>
        <v>A</v>
      </c>
      <c r="C126" s="1190" cm="1">
        <f t="array" ref="C126">SUMPRODUCT(LEN(D126:J126))</f>
        <v>0</v>
      </c>
      <c r="D126" s="207"/>
      <c r="E126" s="212"/>
      <c r="F126" s="212"/>
      <c r="G126" s="212"/>
      <c r="H126" s="212"/>
      <c r="I126" s="212"/>
      <c r="J126" s="213"/>
      <c r="K126" s="528" t="s">
        <v>22</v>
      </c>
      <c r="L126" s="236" t="s">
        <v>11</v>
      </c>
      <c r="M126" s="195" t="str">
        <f>M98</f>
        <v>N NOMBRE DE SU RECETA | pegue esto — FAMILIA| Autor &gt; USTED</v>
      </c>
      <c r="N126" s="195">
        <f>N98</f>
        <v>0.6</v>
      </c>
      <c r="O126" s="196" t="str">
        <f>O98</f>
        <v>kg</v>
      </c>
      <c r="P126" s="197" t="str">
        <f>P98</f>
        <v>Receta madre ► Ballotina de pintada</v>
      </c>
      <c r="Q126" s="316" t="s">
        <v>951</v>
      </c>
      <c r="R126" s="240"/>
      <c r="S126" s="240"/>
      <c r="T126" s="240"/>
      <c r="U126" s="240"/>
      <c r="V126" s="240"/>
      <c r="W126" s="240"/>
      <c r="X126" s="240"/>
      <c r="Y126" s="241"/>
      <c r="Z126" s="242">
        <v>120</v>
      </c>
      <c r="AA126" s="243" t="s">
        <v>952</v>
      </c>
      <c r="AB126" s="223"/>
      <c r="AC126" s="244">
        <f>(Z126*Z120)/1000</f>
        <v>18</v>
      </c>
      <c r="AD126" s="1230" t="str">
        <f t="shared" si="70"/>
        <v>►</v>
      </c>
      <c r="AE126" s="1231" t="str">
        <f t="shared" si="71"/>
        <v/>
      </c>
      <c r="AF126" s="1232">
        <f t="shared" si="56"/>
        <v>0</v>
      </c>
      <c r="AG126" s="1252">
        <f t="shared" si="61"/>
        <v>0</v>
      </c>
      <c r="AH126" s="1234">
        <f t="shared" si="62"/>
        <v>0</v>
      </c>
      <c r="AI126" s="1235">
        <f t="shared" si="63"/>
        <v>0</v>
      </c>
      <c r="AJ126" s="1236">
        <f t="shared" si="53"/>
        <v>0</v>
      </c>
      <c r="AK126" s="1237">
        <f t="shared" si="57"/>
        <v>0</v>
      </c>
      <c r="AL126" s="1238">
        <f t="shared" si="76"/>
        <v>0</v>
      </c>
      <c r="AM126" s="1268"/>
      <c r="AN126" s="1240" t="str">
        <f t="shared" si="69"/>
        <v/>
      </c>
      <c r="AO126" s="1241">
        <f t="shared" si="64"/>
        <v>0</v>
      </c>
      <c r="AP126" s="1242">
        <f t="shared" si="58"/>
        <v>0</v>
      </c>
      <c r="AQ126" s="1269" cm="1">
        <f t="array" ref="AQ126">IF(AF126&lt;&gt;1,0,IF(OR(AO126="",N(AO126)&lt;=0.000000001),"",IF(OR(AI126="",N(AI126)&lt;=0.000000001),0,IF(ISNUMBER(AO126),IFERROR(_xlfn.LET(_xlpm.r,_xlfn.XLOOKUP(U126,$BD$15:$BD$62,ROW($BD$15:$BD$62),_xlfn.XLOOKUP(U126,$BE$15:$BE$62,ROW($BE$15:$BE$62),_xlfn.XLOOKUP(U126,$BF$15:$BF$62,ROW($BF$15:$BF$62),""))),_xlpm.p,_xlpm.r-MIN(ROW($BD$15:$BD$62))+1,_xlpm.f,INDEX($BG$15:$BG$62,_xlpm.p),_xlpm.u,INDEX($BH$15:$BH$62,_xlpm.p),_xlpm.s,INDEX($BJ$15:$BJ$62,_xlpm.p),_xlpm.q,N(AO126)/_xlpm.f,IF(_xlpm.q&gt;=_xlpm.s,ROUND(_xlpm.q,1)&amp;" "&amp;U126&amp;" = "&amp;ROUND(_xlpm.q*_xlpm.f,1)&amp;" "&amp;_xlpm.u,ROUND(_xlpm.q,1)&amp;" "&amp;U126)),""),""))))</f>
        <v>0</v>
      </c>
      <c r="AR126" s="1259"/>
      <c r="AS126" s="1241">
        <f t="shared" si="74"/>
        <v>0</v>
      </c>
      <c r="AT126" s="1242" t="str">
        <f t="shared" si="65"/>
        <v/>
      </c>
      <c r="AU126" s="1245">
        <f t="shared" si="68"/>
        <v>0</v>
      </c>
      <c r="AV126" s="1246" t="str">
        <f t="shared" si="66"/>
        <v/>
      </c>
      <c r="AW126" s="1247"/>
      <c r="AX126" s="1248">
        <f t="shared" si="59"/>
        <v>0</v>
      </c>
      <c r="AY126" s="1249" t="str">
        <f t="shared" si="75"/>
        <v/>
      </c>
      <c r="AZ126" s="276" t="s">
        <v>22</v>
      </c>
      <c r="BA126" s="1221">
        <f t="shared" si="60"/>
        <v>0</v>
      </c>
      <c r="BB126" s="1222">
        <f t="shared" si="67"/>
        <v>0</v>
      </c>
      <c r="BQ126"/>
      <c r="BR126" s="1153" t="str">
        <f t="shared" si="51"/>
        <v>►</v>
      </c>
      <c r="BX126" s="1150"/>
      <c r="BY126"/>
      <c r="BZ126"/>
      <c r="CA126"/>
      <c r="CB126"/>
      <c r="CC126"/>
      <c r="CD126"/>
      <c r="CE126"/>
      <c r="CF126"/>
      <c r="CG126"/>
      <c r="CH126"/>
      <c r="CI126"/>
      <c r="CJ126"/>
      <c r="CK126"/>
      <c r="CL126"/>
      <c r="CM126"/>
      <c r="CN126"/>
      <c r="CO126"/>
      <c r="CP126"/>
      <c r="CQ126"/>
      <c r="CR126"/>
      <c r="CS126"/>
      <c r="CT126"/>
      <c r="CU126"/>
      <c r="CW126" s="3">
        <v>1</v>
      </c>
    </row>
    <row r="127" spans="1:101" s="877" customFormat="1" ht="21" customHeight="1">
      <c r="A127" s="1129" t="s">
        <v>22</v>
      </c>
      <c r="B127" s="1145" t="str">
        <f t="shared" si="50"/>
        <v>A</v>
      </c>
      <c r="C127" s="1190" cm="1">
        <f t="array" ref="C127">SUMPRODUCT(LEN(D127:J127))</f>
        <v>0</v>
      </c>
      <c r="D127" s="207"/>
      <c r="E127" s="212"/>
      <c r="F127" s="212"/>
      <c r="G127" s="212"/>
      <c r="H127" s="212"/>
      <c r="I127" s="212"/>
      <c r="J127" s="213"/>
      <c r="K127" s="528" t="s">
        <v>22</v>
      </c>
      <c r="L127" s="236" t="s">
        <v>11</v>
      </c>
      <c r="M127" s="195" t="str">
        <f>M98</f>
        <v>N NOMBRE DE SU RECETA | pegue esto — FAMILIA| Autor &gt; USTED</v>
      </c>
      <c r="N127" s="195">
        <f>N98</f>
        <v>0.6</v>
      </c>
      <c r="O127" s="196" t="str">
        <f>O98</f>
        <v>kg</v>
      </c>
      <c r="P127" s="197" t="str">
        <f>P98</f>
        <v>Receta madre ► Ballotina de pintada</v>
      </c>
      <c r="Q127" s="361" t="s">
        <v>953</v>
      </c>
      <c r="R127" s="246"/>
      <c r="S127" s="246"/>
      <c r="T127" s="246"/>
      <c r="U127" s="246"/>
      <c r="V127" s="246"/>
      <c r="W127" s="246"/>
      <c r="X127" s="246"/>
      <c r="Y127" s="247"/>
      <c r="Z127" s="1285">
        <v>2.7</v>
      </c>
      <c r="AA127" s="249" t="str">
        <f>"peso por  "&amp; Z121</f>
        <v>peso por  pack(s)</v>
      </c>
      <c r="AB127" s="223"/>
      <c r="AC127" s="229"/>
      <c r="AD127" s="1230" t="str">
        <f t="shared" si="70"/>
        <v>►</v>
      </c>
      <c r="AE127" s="1231" t="str">
        <f t="shared" si="71"/>
        <v/>
      </c>
      <c r="AF127" s="1232">
        <f t="shared" si="56"/>
        <v>0</v>
      </c>
      <c r="AG127" s="1252">
        <f t="shared" si="61"/>
        <v>0</v>
      </c>
      <c r="AH127" s="1234">
        <f t="shared" si="62"/>
        <v>0</v>
      </c>
      <c r="AI127" s="1235">
        <f t="shared" si="63"/>
        <v>0</v>
      </c>
      <c r="AJ127" s="1236">
        <f t="shared" si="53"/>
        <v>0</v>
      </c>
      <c r="AK127" s="1253">
        <f t="shared" si="57"/>
        <v>0</v>
      </c>
      <c r="AL127" s="1254">
        <f t="shared" si="76"/>
        <v>0</v>
      </c>
      <c r="AM127" s="1268"/>
      <c r="AN127" s="1255" t="str">
        <f t="shared" si="69"/>
        <v/>
      </c>
      <c r="AO127" s="1256">
        <f t="shared" si="64"/>
        <v>0</v>
      </c>
      <c r="AP127" s="1257">
        <f t="shared" si="58"/>
        <v>0</v>
      </c>
      <c r="AQ127" s="1271" cm="1">
        <f t="array" ref="AQ127">IF(AF127&lt;&gt;1,0,IF(OR(AO127="",N(AO127)&lt;=0.000000001),"",IF(OR(AI127="",N(AI127)&lt;=0.000000001),0,IF(ISNUMBER(AO127),IFERROR(_xlfn.LET(_xlpm.r,_xlfn.XLOOKUP(U127,$BD$15:$BD$62,ROW($BD$15:$BD$62),_xlfn.XLOOKUP(U127,$BE$15:$BE$62,ROW($BE$15:$BE$62),_xlfn.XLOOKUP(U127,$BF$15:$BF$62,ROW($BF$15:$BF$62),""))),_xlpm.p,_xlpm.r-MIN(ROW($BD$15:$BD$62))+1,_xlpm.f,INDEX($BG$15:$BG$62,_xlpm.p),_xlpm.u,INDEX($BH$15:$BH$62,_xlpm.p),_xlpm.s,INDEX($BJ$15:$BJ$62,_xlpm.p),_xlpm.q,N(AO127)/_xlpm.f,IF(_xlpm.q&gt;=_xlpm.s,ROUND(_xlpm.q,1)&amp;" "&amp;U127&amp;" = "&amp;ROUND(_xlpm.q*_xlpm.f,1)&amp;" "&amp;_xlpm.u,ROUND(_xlpm.q,1)&amp;" "&amp;U127)),""),""))))</f>
        <v>0</v>
      </c>
      <c r="AR127" s="1259"/>
      <c r="AS127" s="1256">
        <f t="shared" si="74"/>
        <v>0</v>
      </c>
      <c r="AT127" s="1257" t="str">
        <f t="shared" si="65"/>
        <v/>
      </c>
      <c r="AU127" s="1260">
        <f t="shared" si="68"/>
        <v>0</v>
      </c>
      <c r="AV127" s="1261" t="str">
        <f t="shared" si="66"/>
        <v/>
      </c>
      <c r="AW127" s="1247"/>
      <c r="AX127" s="1262">
        <f t="shared" si="59"/>
        <v>0</v>
      </c>
      <c r="AY127" s="1249" t="str">
        <f t="shared" si="75"/>
        <v/>
      </c>
      <c r="AZ127" s="276" t="s">
        <v>22</v>
      </c>
      <c r="BA127" s="1221">
        <f t="shared" si="60"/>
        <v>0</v>
      </c>
      <c r="BB127" s="1222">
        <f t="shared" si="67"/>
        <v>0</v>
      </c>
      <c r="BL127"/>
      <c r="BM127"/>
      <c r="BN127"/>
      <c r="BO127"/>
      <c r="BP127"/>
      <c r="BQ127"/>
      <c r="BR127" s="1153" t="str">
        <f t="shared" si="51"/>
        <v>►</v>
      </c>
      <c r="BX127" s="1150"/>
      <c r="CW127" s="3">
        <v>1</v>
      </c>
    </row>
    <row r="128" spans="1:101" s="877" customFormat="1" ht="21" customHeight="1">
      <c r="A128" s="1129" t="s">
        <v>22</v>
      </c>
      <c r="B128" s="1145" t="str">
        <f t="shared" si="50"/>
        <v>A</v>
      </c>
      <c r="C128" s="1190" cm="1">
        <f t="array" ref="C128">SUMPRODUCT(LEN(D128:J128))</f>
        <v>0</v>
      </c>
      <c r="D128" s="207"/>
      <c r="E128" s="212"/>
      <c r="F128" s="212"/>
      <c r="G128" s="212"/>
      <c r="H128" s="212"/>
      <c r="I128" s="212"/>
      <c r="J128" s="213"/>
      <c r="K128" s="528" t="s">
        <v>22</v>
      </c>
      <c r="L128" s="236" t="s">
        <v>11</v>
      </c>
      <c r="M128" s="195" t="str">
        <f>M98</f>
        <v>N NOMBRE DE SU RECETA | pegue esto — FAMILIA| Autor &gt; USTED</v>
      </c>
      <c r="N128" s="195">
        <f>N98</f>
        <v>0.6</v>
      </c>
      <c r="O128" s="196" t="str">
        <f>O98</f>
        <v>kg</v>
      </c>
      <c r="P128" s="197" t="str">
        <f>P98</f>
        <v>Receta madre ► Ballotina de pintada</v>
      </c>
      <c r="Q128" s="250"/>
      <c r="R128" s="250"/>
      <c r="S128" s="250" t="s">
        <v>954</v>
      </c>
      <c r="T128" s="251"/>
      <c r="U128" s="252"/>
      <c r="V128" s="252"/>
      <c r="W128" s="252"/>
      <c r="X128" s="252"/>
      <c r="Y128" s="253"/>
      <c r="Z128" s="1770" t="str">
        <f>IF(OR(AC126&lt;=0,Z127&lt;=0),"",_xlfn.LET(_xlpm.n,ROUND(AC126/Z127,9),_xlpm.q,INT(_xlpm.n),_xlpm.r,ROUND(AC126-_xlpm.q*Z127,9),_xlpm.base,_xlpm.q&amp;" "&amp;Z121&amp;" de "&amp;TEXT(Z127,"0.000")&amp;" kg",IF(_xlpm.r&lt;=0.000000001,_xlpm.base,_xlpm.base&amp;" + 1 "&amp;Z121&amp;" de "&amp;TEXT(_xlpm.r,"0.000")&amp;" kg")))</f>
        <v>6 pack(s) de 2.700 kg + 1 pack(s) de 1.800 kg</v>
      </c>
      <c r="AA128" s="1771"/>
      <c r="AB128" s="1771"/>
      <c r="AC128" s="1772"/>
      <c r="AD128" s="1230" t="str">
        <f t="shared" si="70"/>
        <v>►</v>
      </c>
      <c r="AE128" s="1231" t="str">
        <f t="shared" si="71"/>
        <v/>
      </c>
      <c r="AF128" s="1232">
        <f t="shared" si="56"/>
        <v>0</v>
      </c>
      <c r="AG128" s="1252">
        <f t="shared" si="61"/>
        <v>0</v>
      </c>
      <c r="AH128" s="1234">
        <f t="shared" si="62"/>
        <v>0</v>
      </c>
      <c r="AI128" s="1235">
        <f t="shared" si="63"/>
        <v>0</v>
      </c>
      <c r="AJ128" s="1236">
        <f t="shared" si="53"/>
        <v>0</v>
      </c>
      <c r="AK128" s="1237">
        <f t="shared" si="57"/>
        <v>0</v>
      </c>
      <c r="AL128" s="1238">
        <f t="shared" si="76"/>
        <v>0</v>
      </c>
      <c r="AM128" s="1268"/>
      <c r="AN128" s="1240" t="str">
        <f t="shared" si="69"/>
        <v/>
      </c>
      <c r="AO128" s="1241">
        <f t="shared" si="64"/>
        <v>0</v>
      </c>
      <c r="AP128" s="1242">
        <f t="shared" si="58"/>
        <v>0</v>
      </c>
      <c r="AQ128" s="1269" cm="1">
        <f t="array" ref="AQ128">IF(AF128&lt;&gt;1,0,IF(OR(AO128="",N(AO128)&lt;=0.000000001),"",IF(OR(AI128="",N(AI128)&lt;=0.000000001),0,IF(ISNUMBER(AO128),IFERROR(_xlfn.LET(_xlpm.r,_xlfn.XLOOKUP(U128,$BD$15:$BD$62,ROW($BD$15:$BD$62),_xlfn.XLOOKUP(U128,$BE$15:$BE$62,ROW($BE$15:$BE$62),_xlfn.XLOOKUP(U128,$BF$15:$BF$62,ROW($BF$15:$BF$62),""))),_xlpm.p,_xlpm.r-MIN(ROW($BD$15:$BD$62))+1,_xlpm.f,INDEX($BG$15:$BG$62,_xlpm.p),_xlpm.u,INDEX($BH$15:$BH$62,_xlpm.p),_xlpm.s,INDEX($BJ$15:$BJ$62,_xlpm.p),_xlpm.q,N(AO128)/_xlpm.f,IF(_xlpm.q&gt;=_xlpm.s,ROUND(_xlpm.q,1)&amp;" "&amp;U128&amp;" = "&amp;ROUND(_xlpm.q*_xlpm.f,1)&amp;" "&amp;_xlpm.u,ROUND(_xlpm.q,1)&amp;" "&amp;U128)),""),""))))</f>
        <v>0</v>
      </c>
      <c r="AR128" s="1259"/>
      <c r="AS128" s="1241">
        <f t="shared" si="74"/>
        <v>0</v>
      </c>
      <c r="AT128" s="1242" t="str">
        <f t="shared" si="65"/>
        <v/>
      </c>
      <c r="AU128" s="1245">
        <f t="shared" si="68"/>
        <v>0</v>
      </c>
      <c r="AV128" s="1246" t="str">
        <f t="shared" si="66"/>
        <v/>
      </c>
      <c r="AW128" s="1247"/>
      <c r="AX128" s="1248">
        <f t="shared" si="59"/>
        <v>0</v>
      </c>
      <c r="AY128" s="1249" t="str">
        <f t="shared" si="75"/>
        <v/>
      </c>
      <c r="AZ128" s="276" t="s">
        <v>22</v>
      </c>
      <c r="BA128" s="1221">
        <f t="shared" si="60"/>
        <v>0</v>
      </c>
      <c r="BB128" s="1222">
        <f t="shared" si="67"/>
        <v>0</v>
      </c>
      <c r="BC128"/>
      <c r="BL128"/>
      <c r="BM128"/>
      <c r="BN128"/>
      <c r="BO128"/>
      <c r="BP128"/>
      <c r="BQ128"/>
      <c r="BR128" s="1153" t="str">
        <f t="shared" si="51"/>
        <v>►</v>
      </c>
      <c r="BX128" s="1150"/>
      <c r="CW128" s="3">
        <v>1</v>
      </c>
    </row>
    <row r="129" spans="1:101" s="877" customFormat="1" ht="21" customHeight="1">
      <c r="A129" s="1129" t="s">
        <v>22</v>
      </c>
      <c r="B129" s="1145" t="str">
        <f t="shared" si="50"/>
        <v>A</v>
      </c>
      <c r="C129" s="1190" cm="1">
        <f t="array" ref="C129">SUMPRODUCT(LEN(D129:J129))</f>
        <v>0</v>
      </c>
      <c r="D129" s="207"/>
      <c r="E129" s="212"/>
      <c r="F129" s="212"/>
      <c r="G129" s="212"/>
      <c r="H129" s="212"/>
      <c r="I129" s="212"/>
      <c r="J129" s="213"/>
      <c r="K129" s="528" t="s">
        <v>22</v>
      </c>
      <c r="L129" s="236" t="s">
        <v>11</v>
      </c>
      <c r="M129" s="256" t="str">
        <f>M98</f>
        <v>N NOMBRE DE SU RECETA | pegue esto — FAMILIA| Autor &gt; USTED</v>
      </c>
      <c r="N129" s="256">
        <f>N98</f>
        <v>0.6</v>
      </c>
      <c r="O129" s="257" t="str">
        <f>O98</f>
        <v>kg</v>
      </c>
      <c r="P129" s="258" t="str">
        <f>P98</f>
        <v>Receta madre ► Ballotina de pintada</v>
      </c>
      <c r="Q129" s="259"/>
      <c r="R129" s="260"/>
      <c r="S129" s="261"/>
      <c r="T129" s="262"/>
      <c r="U129" s="261"/>
      <c r="V129" s="261"/>
      <c r="W129" s="261"/>
      <c r="X129" s="261"/>
      <c r="Y129" s="263"/>
      <c r="Z129" s="1773"/>
      <c r="AA129" s="1774"/>
      <c r="AB129" s="1774"/>
      <c r="AC129" s="1775"/>
      <c r="AD129" s="1230" t="str">
        <f t="shared" si="70"/>
        <v>►</v>
      </c>
      <c r="AE129" s="1231" t="str">
        <f t="shared" si="71"/>
        <v/>
      </c>
      <c r="AF129" s="1232">
        <f t="shared" si="56"/>
        <v>0</v>
      </c>
      <c r="AG129" s="1252">
        <f t="shared" si="61"/>
        <v>0</v>
      </c>
      <c r="AH129" s="1234">
        <f t="shared" si="62"/>
        <v>0</v>
      </c>
      <c r="AI129" s="1235">
        <f t="shared" si="63"/>
        <v>0</v>
      </c>
      <c r="AJ129" s="1236">
        <f t="shared" si="53"/>
        <v>0</v>
      </c>
      <c r="AK129" s="1253">
        <f t="shared" si="57"/>
        <v>0</v>
      </c>
      <c r="AL129" s="1254">
        <f t="shared" si="76"/>
        <v>0</v>
      </c>
      <c r="AM129" s="1268"/>
      <c r="AN129" s="1255" t="str">
        <f t="shared" si="69"/>
        <v/>
      </c>
      <c r="AO129" s="1256">
        <f t="shared" si="64"/>
        <v>0</v>
      </c>
      <c r="AP129" s="1257">
        <f t="shared" si="58"/>
        <v>0</v>
      </c>
      <c r="AQ129" s="1271" cm="1">
        <f t="array" ref="AQ129">IF(AF129&lt;&gt;1,0,IF(OR(AO129="",N(AO129)&lt;=0.000000001),"",IF(OR(AI129="",N(AI129)&lt;=0.000000001),0,IF(ISNUMBER(AO129),IFERROR(_xlfn.LET(_xlpm.r,_xlfn.XLOOKUP(U129,$BD$15:$BD$62,ROW($BD$15:$BD$62),_xlfn.XLOOKUP(U129,$BE$15:$BE$62,ROW($BE$15:$BE$62),_xlfn.XLOOKUP(U129,$BF$15:$BF$62,ROW($BF$15:$BF$62),""))),_xlpm.p,_xlpm.r-MIN(ROW($BD$15:$BD$62))+1,_xlpm.f,INDEX($BG$15:$BG$62,_xlpm.p),_xlpm.u,INDEX($BH$15:$BH$62,_xlpm.p),_xlpm.s,INDEX($BJ$15:$BJ$62,_xlpm.p),_xlpm.q,N(AO129)/_xlpm.f,IF(_xlpm.q&gt;=_xlpm.s,ROUND(_xlpm.q,1)&amp;" "&amp;U129&amp;" = "&amp;ROUND(_xlpm.q*_xlpm.f,1)&amp;" "&amp;_xlpm.u,ROUND(_xlpm.q,1)&amp;" "&amp;U129)),""),""))))</f>
        <v>0</v>
      </c>
      <c r="AR129" s="1259"/>
      <c r="AS129" s="1256">
        <f t="shared" si="74"/>
        <v>0</v>
      </c>
      <c r="AT129" s="1257" t="str">
        <f t="shared" si="65"/>
        <v/>
      </c>
      <c r="AU129" s="1260">
        <f t="shared" si="68"/>
        <v>0</v>
      </c>
      <c r="AV129" s="1261" t="str">
        <f t="shared" si="66"/>
        <v/>
      </c>
      <c r="AW129" s="1247"/>
      <c r="AX129" s="1262">
        <f t="shared" si="59"/>
        <v>0</v>
      </c>
      <c r="AY129" s="1249" t="str">
        <f t="shared" si="75"/>
        <v/>
      </c>
      <c r="AZ129" s="276" t="s">
        <v>22</v>
      </c>
      <c r="BA129" s="1221">
        <f t="shared" si="60"/>
        <v>0</v>
      </c>
      <c r="BB129" s="1222">
        <f t="shared" si="67"/>
        <v>0</v>
      </c>
      <c r="BC129"/>
      <c r="BL129"/>
      <c r="BM129"/>
      <c r="BN129"/>
      <c r="BO129"/>
      <c r="BP129"/>
      <c r="BQ129"/>
      <c r="BR129" s="1153" t="str">
        <f t="shared" si="51"/>
        <v>►</v>
      </c>
      <c r="BX129" s="1150"/>
      <c r="CW129" s="3">
        <v>1</v>
      </c>
    </row>
    <row r="130" spans="1:101" s="877" customFormat="1" ht="21" customHeight="1" thickBot="1">
      <c r="A130" s="1129" t="s">
        <v>22</v>
      </c>
      <c r="B130" s="1145" t="str">
        <f t="shared" si="50"/>
        <v>A</v>
      </c>
      <c r="C130" s="1190" cm="1">
        <f t="array" ref="C130">SUMPRODUCT(LEN(D130:J130))</f>
        <v>0</v>
      </c>
      <c r="D130" s="207"/>
      <c r="E130" s="212"/>
      <c r="F130" s="212"/>
      <c r="G130" s="212"/>
      <c r="H130" s="212"/>
      <c r="I130" s="212"/>
      <c r="J130" s="213"/>
      <c r="K130" s="528" t="s">
        <v>22</v>
      </c>
      <c r="L130" s="264" t="s">
        <v>11</v>
      </c>
      <c r="M130" s="265" t="str">
        <f>M98</f>
        <v>N NOMBRE DE SU RECETA | pegue esto — FAMILIA| Autor &gt; USTED</v>
      </c>
      <c r="N130" s="265">
        <f>N98</f>
        <v>0.6</v>
      </c>
      <c r="O130" s="265" t="str">
        <f>O98</f>
        <v>kg</v>
      </c>
      <c r="P130" s="266" t="str">
        <f>P98</f>
        <v>Receta madre ► Ballotina de pintada</v>
      </c>
      <c r="Q130" s="267" t="s">
        <v>217</v>
      </c>
      <c r="R130" s="268" t="str">
        <f ca="1">CELL("nomfichier")</f>
        <v>D:\Données\1.UPRT\0-UPRT.fait\1-UPRT.FR-SITE-WEB\ff-fiches-fabrications\ff.fiches.fabrication.2023\ffr.restaurant.2023\[postit.sauvegarde.05.10.2025.xlsx]Nota.ES</v>
      </c>
      <c r="S130" s="269"/>
      <c r="T130" s="269"/>
      <c r="U130" s="269"/>
      <c r="V130" s="269"/>
      <c r="W130" s="269"/>
      <c r="X130" s="269"/>
      <c r="Y130" s="269"/>
      <c r="Z130" s="269"/>
      <c r="AA130" s="269"/>
      <c r="AB130" s="269"/>
      <c r="AC130" s="270"/>
      <c r="AD130" s="1230" t="str">
        <f t="shared" si="70"/>
        <v>A</v>
      </c>
      <c r="AE130" s="1231" t="str">
        <f t="shared" si="71"/>
        <v>▼ recette suivante</v>
      </c>
      <c r="AF130" s="1232">
        <f t="shared" si="56"/>
        <v>0</v>
      </c>
      <c r="AG130" s="1252">
        <f t="shared" si="61"/>
        <v>0</v>
      </c>
      <c r="AH130" s="1234">
        <f t="shared" si="62"/>
        <v>0</v>
      </c>
      <c r="AI130" s="1235">
        <f t="shared" si="63"/>
        <v>0</v>
      </c>
      <c r="AJ130" s="1236">
        <f t="shared" si="53"/>
        <v>0</v>
      </c>
      <c r="AK130" s="1237">
        <f t="shared" si="57"/>
        <v>0</v>
      </c>
      <c r="AL130" s="1238" t="str">
        <f t="shared" si="76"/>
        <v>▼ recette suivante</v>
      </c>
      <c r="AM130" s="1268"/>
      <c r="AN130" s="1240" t="str">
        <f t="shared" si="69"/>
        <v/>
      </c>
      <c r="AO130" s="1241">
        <f t="shared" si="64"/>
        <v>0</v>
      </c>
      <c r="AP130" s="1242">
        <f t="shared" si="58"/>
        <v>0</v>
      </c>
      <c r="AQ130" s="1269" cm="1">
        <f t="array" ref="AQ130">IF(AF130&lt;&gt;1,0,IF(OR(AO130="",N(AO130)&lt;=0.000000001),"",IF(OR(AI130="",N(AI130)&lt;=0.000000001),0,IF(ISNUMBER(AO130),IFERROR(_xlfn.LET(_xlpm.r,_xlfn.XLOOKUP(U130,$BD$15:$BD$62,ROW($BD$15:$BD$62),_xlfn.XLOOKUP(U130,$BE$15:$BE$62,ROW($BE$15:$BE$62),_xlfn.XLOOKUP(U130,$BF$15:$BF$62,ROW($BF$15:$BF$62),""))),_xlpm.p,_xlpm.r-MIN(ROW($BD$15:$BD$62))+1,_xlpm.f,INDEX($BG$15:$BG$62,_xlpm.p),_xlpm.u,INDEX($BH$15:$BH$62,_xlpm.p),_xlpm.s,INDEX($BJ$15:$BJ$62,_xlpm.p),_xlpm.q,N(AO130)/_xlpm.f,IF(_xlpm.q&gt;=_xlpm.s,ROUND(_xlpm.q,1)&amp;" "&amp;U130&amp;" = "&amp;ROUND(_xlpm.q*_xlpm.f,1)&amp;" "&amp;_xlpm.u,ROUND(_xlpm.q,1)&amp;" "&amp;U130)),""),""))))</f>
        <v>0</v>
      </c>
      <c r="AR130" s="1259"/>
      <c r="AS130" s="1241" t="str">
        <f t="shared" si="74"/>
        <v xml:space="preserve">▼next recipe </v>
      </c>
      <c r="AT130" s="1242" t="str">
        <f t="shared" si="65"/>
        <v/>
      </c>
      <c r="AU130" s="1245">
        <f t="shared" si="68"/>
        <v>0</v>
      </c>
      <c r="AV130" s="1246" t="str">
        <f t="shared" si="66"/>
        <v/>
      </c>
      <c r="AW130" s="1247"/>
      <c r="AX130" s="1248">
        <f t="shared" si="59"/>
        <v>0</v>
      </c>
      <c r="AY130" s="1249" t="str">
        <f t="shared" si="75"/>
        <v>▼ receta siguiente</v>
      </c>
      <c r="AZ130" s="276" t="s">
        <v>22</v>
      </c>
      <c r="BA130" s="1221">
        <f t="shared" si="60"/>
        <v>0</v>
      </c>
      <c r="BB130" s="1222">
        <f t="shared" si="67"/>
        <v>0</v>
      </c>
      <c r="BC130"/>
      <c r="BL130"/>
      <c r="BM130"/>
      <c r="BN130"/>
      <c r="BO130"/>
      <c r="BP130"/>
      <c r="BQ130"/>
      <c r="BR130" s="1153" t="str">
        <f t="shared" si="51"/>
        <v>A</v>
      </c>
      <c r="BX130" s="1150"/>
      <c r="CW130" s="3">
        <v>1</v>
      </c>
    </row>
    <row r="131" spans="1:101" s="877" customFormat="1" ht="21" customHeight="1" thickBot="1">
      <c r="A131" s="1129" t="s">
        <v>22</v>
      </c>
      <c r="B131" s="1145" t="str">
        <f t="shared" si="50"/>
        <v>A</v>
      </c>
      <c r="C131" s="1190" cm="1">
        <f t="array" ref="C131">SUMPRODUCT(LEN(D131:J131))</f>
        <v>0</v>
      </c>
      <c r="D131" s="207"/>
      <c r="E131" s="212"/>
      <c r="F131" s="212"/>
      <c r="G131" s="212"/>
      <c r="H131" s="212"/>
      <c r="I131" s="212"/>
      <c r="J131" s="213"/>
      <c r="K131" s="528" t="s">
        <v>22</v>
      </c>
      <c r="L131" s="1369" t="s">
        <v>11</v>
      </c>
      <c r="M131" s="1370"/>
      <c r="N131" s="1370"/>
      <c r="O131" s="1370"/>
      <c r="P131" s="1370"/>
      <c r="Q131" s="1376" t="s">
        <v>2713</v>
      </c>
      <c r="R131" s="1371"/>
      <c r="S131" s="1372"/>
      <c r="T131" s="1373"/>
      <c r="U131" s="1374"/>
      <c r="V131" s="1375"/>
      <c r="W131" s="1376"/>
      <c r="X131" s="1377"/>
      <c r="Y131" s="1378"/>
      <c r="Z131" s="1379"/>
      <c r="AA131" s="1380"/>
      <c r="AB131" s="1381"/>
      <c r="AC131" s="1382"/>
      <c r="AD131" s="1230" t="str">
        <f t="shared" si="70"/>
        <v>►</v>
      </c>
      <c r="AE131" s="1231" t="str">
        <f t="shared" si="71"/>
        <v/>
      </c>
      <c r="AF131" s="1232">
        <f t="shared" si="56"/>
        <v>0</v>
      </c>
      <c r="AG131" s="1252">
        <f t="shared" si="61"/>
        <v>0</v>
      </c>
      <c r="AH131" s="1234">
        <f t="shared" si="62"/>
        <v>0</v>
      </c>
      <c r="AI131" s="1235">
        <f t="shared" si="63"/>
        <v>0</v>
      </c>
      <c r="AJ131" s="1236">
        <f t="shared" si="53"/>
        <v>0</v>
      </c>
      <c r="AK131" s="1253">
        <f t="shared" si="57"/>
        <v>0</v>
      </c>
      <c r="AL131" s="1254">
        <f t="shared" si="76"/>
        <v>0</v>
      </c>
      <c r="AM131" s="1268"/>
      <c r="AN131" s="1255" t="str">
        <f t="shared" si="69"/>
        <v/>
      </c>
      <c r="AO131" s="1256">
        <f t="shared" si="64"/>
        <v>0</v>
      </c>
      <c r="AP131" s="1257">
        <f t="shared" si="58"/>
        <v>0</v>
      </c>
      <c r="AQ131" s="1271" cm="1">
        <f t="array" ref="AQ131">IF(AF131&lt;&gt;1,0,IF(OR(AO131="",N(AO131)&lt;=0.000000001),"",IF(OR(AI131="",N(AI131)&lt;=0.000000001),0,IF(ISNUMBER(AO131),IFERROR(_xlfn.LET(_xlpm.r,_xlfn.XLOOKUP(U131,$BD$15:$BD$62,ROW($BD$15:$BD$62),_xlfn.XLOOKUP(U131,$BE$15:$BE$62,ROW($BE$15:$BE$62),_xlfn.XLOOKUP(U131,$BF$15:$BF$62,ROW($BF$15:$BF$62),""))),_xlpm.p,_xlpm.r-MIN(ROW($BD$15:$BD$62))+1,_xlpm.f,INDEX($BG$15:$BG$62,_xlpm.p),_xlpm.u,INDEX($BH$15:$BH$62,_xlpm.p),_xlpm.s,INDEX($BJ$15:$BJ$62,_xlpm.p),_xlpm.q,N(AO131)/_xlpm.f,IF(_xlpm.q&gt;=_xlpm.s,ROUND(_xlpm.q,1)&amp;" "&amp;U131&amp;" = "&amp;ROUND(_xlpm.q*_xlpm.f,1)&amp;" "&amp;_xlpm.u,ROUND(_xlpm.q,1)&amp;" "&amp;U131)),""),""))))</f>
        <v>0</v>
      </c>
      <c r="AR131" s="1259"/>
      <c r="AS131" s="1256">
        <f t="shared" si="74"/>
        <v>0</v>
      </c>
      <c r="AT131" s="1257" t="str">
        <f t="shared" si="65"/>
        <v/>
      </c>
      <c r="AU131" s="1260">
        <f t="shared" si="68"/>
        <v>0</v>
      </c>
      <c r="AV131" s="1261" t="str">
        <f t="shared" si="66"/>
        <v/>
      </c>
      <c r="AW131" s="1247"/>
      <c r="AX131" s="1262">
        <f t="shared" si="59"/>
        <v>0</v>
      </c>
      <c r="AY131" s="1249" t="str">
        <f t="shared" si="75"/>
        <v/>
      </c>
      <c r="AZ131" s="276" t="s">
        <v>22</v>
      </c>
      <c r="BA131" s="1221">
        <f t="shared" si="60"/>
        <v>0</v>
      </c>
      <c r="BB131" s="1222">
        <f t="shared" si="67"/>
        <v>0</v>
      </c>
      <c r="BC131"/>
      <c r="BL131"/>
      <c r="BM131"/>
      <c r="BN131"/>
      <c r="BO131"/>
      <c r="BP131"/>
      <c r="BQ131"/>
      <c r="BR131" s="1153" t="str">
        <f t="shared" si="51"/>
        <v>►</v>
      </c>
      <c r="BX131" s="1150"/>
      <c r="CW131" s="3">
        <v>1</v>
      </c>
    </row>
    <row r="132" spans="1:101" s="877" customFormat="1" ht="21" customHeight="1">
      <c r="A132" s="1129" t="s">
        <v>22</v>
      </c>
      <c r="B132" s="1145" t="str">
        <f t="shared" si="50"/>
        <v>►</v>
      </c>
      <c r="C132" s="1190" cm="1">
        <f t="array" ref="C132">SUMPRODUCT(LEN(D132:J132))</f>
        <v>0</v>
      </c>
      <c r="D132" s="207"/>
      <c r="E132" s="212"/>
      <c r="F132" s="212"/>
      <c r="G132" s="212"/>
      <c r="H132" s="212"/>
      <c r="I132" s="212"/>
      <c r="J132" s="213"/>
      <c r="K132" s="528" t="s">
        <v>22</v>
      </c>
      <c r="L132" s="120" t="s">
        <v>16</v>
      </c>
      <c r="M132" s="34"/>
      <c r="N132" s="35"/>
      <c r="O132" s="34"/>
      <c r="P132" s="36"/>
      <c r="Q132" s="105"/>
      <c r="R132" s="125"/>
      <c r="S132" s="107"/>
      <c r="T132" s="108"/>
      <c r="U132" s="1290"/>
      <c r="V132" s="276"/>
      <c r="W132" s="111"/>
      <c r="X132" s="112"/>
      <c r="Y132" s="122"/>
      <c r="Z132" s="114"/>
      <c r="AA132" s="127"/>
      <c r="AB132" s="116"/>
      <c r="AC132" s="139"/>
      <c r="AD132" s="1230" t="str">
        <f t="shared" si="70"/>
        <v>►</v>
      </c>
      <c r="AE132" s="1231" t="str">
        <f t="shared" si="71"/>
        <v/>
      </c>
      <c r="AF132" s="1232">
        <f t="shared" si="56"/>
        <v>0</v>
      </c>
      <c r="AG132" s="1252">
        <f t="shared" si="61"/>
        <v>0</v>
      </c>
      <c r="AH132" s="1234">
        <f t="shared" si="62"/>
        <v>0</v>
      </c>
      <c r="AI132" s="1235">
        <f t="shared" si="63"/>
        <v>0</v>
      </c>
      <c r="AJ132" s="1236">
        <f t="shared" si="53"/>
        <v>0</v>
      </c>
      <c r="AK132" s="1237">
        <f t="shared" si="57"/>
        <v>0</v>
      </c>
      <c r="AL132" s="1238">
        <f t="shared" si="76"/>
        <v>0</v>
      </c>
      <c r="AM132" s="1268"/>
      <c r="AN132" s="1240" t="str">
        <f t="shared" si="69"/>
        <v/>
      </c>
      <c r="AO132" s="1241">
        <f t="shared" si="64"/>
        <v>0</v>
      </c>
      <c r="AP132" s="1242">
        <f t="shared" si="58"/>
        <v>0</v>
      </c>
      <c r="AQ132" s="1269" cm="1">
        <f t="array" ref="AQ132">IF(AF132&lt;&gt;1,0,IF(OR(AO132="",N(AO132)&lt;=0.000000001),"",IF(OR(AI132="",N(AI132)&lt;=0.000000001),0,IF(ISNUMBER(AO132),IFERROR(_xlfn.LET(_xlpm.r,_xlfn.XLOOKUP(U132,$BD$15:$BD$62,ROW($BD$15:$BD$62),_xlfn.XLOOKUP(U132,$BE$15:$BE$62,ROW($BE$15:$BE$62),_xlfn.XLOOKUP(U132,$BF$15:$BF$62,ROW($BF$15:$BF$62),""))),_xlpm.p,_xlpm.r-MIN(ROW($BD$15:$BD$62))+1,_xlpm.f,INDEX($BG$15:$BG$62,_xlpm.p),_xlpm.u,INDEX($BH$15:$BH$62,_xlpm.p),_xlpm.s,INDEX($BJ$15:$BJ$62,_xlpm.p),_xlpm.q,N(AO132)/_xlpm.f,IF(_xlpm.q&gt;=_xlpm.s,ROUND(_xlpm.q,1)&amp;" "&amp;U132&amp;" = "&amp;ROUND(_xlpm.q*_xlpm.f,1)&amp;" "&amp;_xlpm.u,ROUND(_xlpm.q,1)&amp;" "&amp;U132)),""),""))))</f>
        <v>0</v>
      </c>
      <c r="AR132" s="1259"/>
      <c r="AS132" s="1241">
        <f t="shared" si="74"/>
        <v>0</v>
      </c>
      <c r="AT132" s="1242" t="str">
        <f t="shared" si="65"/>
        <v/>
      </c>
      <c r="AU132" s="1245">
        <f t="shared" si="68"/>
        <v>0</v>
      </c>
      <c r="AV132" s="1246" t="str">
        <f t="shared" si="66"/>
        <v/>
      </c>
      <c r="AW132" s="1247"/>
      <c r="AX132" s="1248">
        <f t="shared" si="59"/>
        <v>0</v>
      </c>
      <c r="AY132" s="1249" t="str">
        <f t="shared" si="75"/>
        <v/>
      </c>
      <c r="AZ132" s="276" t="s">
        <v>22</v>
      </c>
      <c r="BA132" s="1221">
        <f t="shared" si="60"/>
        <v>0</v>
      </c>
      <c r="BB132" s="1222">
        <f t="shared" si="67"/>
        <v>0</v>
      </c>
      <c r="BC132"/>
      <c r="BL132"/>
      <c r="BM132"/>
      <c r="BN132"/>
      <c r="BO132"/>
      <c r="BP132"/>
      <c r="BQ132"/>
      <c r="BR132" s="1153" t="str">
        <f t="shared" si="51"/>
        <v>►</v>
      </c>
      <c r="BX132" s="1150"/>
      <c r="CW132" s="3">
        <v>1</v>
      </c>
    </row>
    <row r="133" spans="1:101" s="877" customFormat="1" ht="21" customHeight="1">
      <c r="A133" s="1129" t="s">
        <v>22</v>
      </c>
      <c r="B133" s="1145" t="str">
        <f t="shared" ref="B133:B196" si="77">L133</f>
        <v>►</v>
      </c>
      <c r="C133" s="1190" cm="1">
        <f t="array" ref="C133">SUMPRODUCT(LEN(D133:J133))</f>
        <v>0</v>
      </c>
      <c r="D133" s="207"/>
      <c r="E133" s="212"/>
      <c r="F133" s="212"/>
      <c r="G133" s="212"/>
      <c r="H133" s="212"/>
      <c r="I133" s="212"/>
      <c r="J133" s="213"/>
      <c r="K133" s="528" t="s">
        <v>22</v>
      </c>
      <c r="L133" s="120" t="s">
        <v>16</v>
      </c>
      <c r="M133" s="34"/>
      <c r="N133" s="35"/>
      <c r="O133" s="34"/>
      <c r="P133" s="36"/>
      <c r="Q133" s="105"/>
      <c r="R133" s="125"/>
      <c r="S133" s="107"/>
      <c r="T133" s="108"/>
      <c r="U133" s="1290"/>
      <c r="V133" s="276"/>
      <c r="W133" s="111"/>
      <c r="X133" s="112"/>
      <c r="Y133" s="122"/>
      <c r="Z133" s="114"/>
      <c r="AA133" s="127"/>
      <c r="AB133" s="116"/>
      <c r="AC133" s="139"/>
      <c r="AD133" s="1230" t="str">
        <f t="shared" si="70"/>
        <v>►</v>
      </c>
      <c r="AE133" s="1231" t="str">
        <f t="shared" si="71"/>
        <v/>
      </c>
      <c r="AF133" s="1232">
        <f t="shared" si="56"/>
        <v>0</v>
      </c>
      <c r="AG133" s="1252">
        <f t="shared" si="61"/>
        <v>0</v>
      </c>
      <c r="AH133" s="1234">
        <f t="shared" si="62"/>
        <v>0</v>
      </c>
      <c r="AI133" s="1235">
        <f t="shared" si="63"/>
        <v>0</v>
      </c>
      <c r="AJ133" s="1236">
        <f t="shared" si="53"/>
        <v>0</v>
      </c>
      <c r="AK133" s="1253">
        <f t="shared" si="57"/>
        <v>0</v>
      </c>
      <c r="AL133" s="1254">
        <f t="shared" si="76"/>
        <v>0</v>
      </c>
      <c r="AM133" s="1268"/>
      <c r="AN133" s="1255" t="str">
        <f t="shared" si="69"/>
        <v/>
      </c>
      <c r="AO133" s="1256">
        <f t="shared" si="64"/>
        <v>0</v>
      </c>
      <c r="AP133" s="1257">
        <f t="shared" si="58"/>
        <v>0</v>
      </c>
      <c r="AQ133" s="1271" cm="1">
        <f t="array" ref="AQ133">IF(AF133&lt;&gt;1,0,IF(OR(AO133="",N(AO133)&lt;=0.000000001),"",IF(OR(AI133="",N(AI133)&lt;=0.000000001),0,IF(ISNUMBER(AO133),IFERROR(_xlfn.LET(_xlpm.r,_xlfn.XLOOKUP(U133,$BD$15:$BD$62,ROW($BD$15:$BD$62),_xlfn.XLOOKUP(U133,$BE$15:$BE$62,ROW($BE$15:$BE$62),_xlfn.XLOOKUP(U133,$BF$15:$BF$62,ROW($BF$15:$BF$62),""))),_xlpm.p,_xlpm.r-MIN(ROW($BD$15:$BD$62))+1,_xlpm.f,INDEX($BG$15:$BG$62,_xlpm.p),_xlpm.u,INDEX($BH$15:$BH$62,_xlpm.p),_xlpm.s,INDEX($BJ$15:$BJ$62,_xlpm.p),_xlpm.q,N(AO133)/_xlpm.f,IF(_xlpm.q&gt;=_xlpm.s,ROUND(_xlpm.q,1)&amp;" "&amp;U133&amp;" = "&amp;ROUND(_xlpm.q*_xlpm.f,1)&amp;" "&amp;_xlpm.u,ROUND(_xlpm.q,1)&amp;" "&amp;U133)),""),""))))</f>
        <v>0</v>
      </c>
      <c r="AR133" s="1259"/>
      <c r="AS133" s="1256">
        <f t="shared" si="74"/>
        <v>0</v>
      </c>
      <c r="AT133" s="1257" t="str">
        <f t="shared" si="65"/>
        <v/>
      </c>
      <c r="AU133" s="1260">
        <f t="shared" si="68"/>
        <v>0</v>
      </c>
      <c r="AV133" s="1261" t="str">
        <f t="shared" si="66"/>
        <v/>
      </c>
      <c r="AW133" s="1247"/>
      <c r="AX133" s="1262">
        <f t="shared" si="59"/>
        <v>0</v>
      </c>
      <c r="AY133" s="1249" t="str">
        <f t="shared" si="75"/>
        <v/>
      </c>
      <c r="AZ133" s="276" t="s">
        <v>22</v>
      </c>
      <c r="BA133" s="1221">
        <f t="shared" si="60"/>
        <v>0</v>
      </c>
      <c r="BB133" s="1222">
        <f t="shared" si="67"/>
        <v>0</v>
      </c>
      <c r="BC133"/>
      <c r="BL133"/>
      <c r="BM133"/>
      <c r="BN133"/>
      <c r="BO133"/>
      <c r="BP133"/>
      <c r="BQ133"/>
      <c r="BR133" s="1153" t="str">
        <f t="shared" ref="BR133:BR196" si="78">AD133</f>
        <v>►</v>
      </c>
      <c r="BX133" s="1150"/>
      <c r="CW133" s="3">
        <v>1</v>
      </c>
    </row>
    <row r="134" spans="1:101" s="877" customFormat="1" ht="21" customHeight="1">
      <c r="A134" s="1129" t="s">
        <v>22</v>
      </c>
      <c r="B134" s="1145" t="str">
        <f t="shared" si="77"/>
        <v>►</v>
      </c>
      <c r="C134" s="1190" cm="1">
        <f t="array" ref="C134">SUMPRODUCT(LEN(D134:J134))</f>
        <v>0</v>
      </c>
      <c r="D134" s="207"/>
      <c r="E134" s="212"/>
      <c r="F134" s="212"/>
      <c r="G134" s="212"/>
      <c r="H134" s="212"/>
      <c r="I134" s="212"/>
      <c r="J134" s="213"/>
      <c r="K134" s="528" t="s">
        <v>22</v>
      </c>
      <c r="L134" s="120" t="s">
        <v>16</v>
      </c>
      <c r="M134" s="34"/>
      <c r="N134" s="35"/>
      <c r="O134" s="34"/>
      <c r="P134" s="36"/>
      <c r="Q134" s="105"/>
      <c r="R134" s="125"/>
      <c r="S134" s="107"/>
      <c r="T134" s="108"/>
      <c r="U134" s="1290"/>
      <c r="V134" s="276"/>
      <c r="W134" s="111"/>
      <c r="X134" s="112"/>
      <c r="Y134" s="122"/>
      <c r="Z134" s="114"/>
      <c r="AA134" s="127"/>
      <c r="AB134" s="116"/>
      <c r="AC134" s="139"/>
      <c r="AD134" s="1230" t="str">
        <f t="shared" si="70"/>
        <v>►</v>
      </c>
      <c r="AE134" s="1231" t="str">
        <f t="shared" si="71"/>
        <v/>
      </c>
      <c r="AF134" s="1232">
        <f t="shared" si="56"/>
        <v>0</v>
      </c>
      <c r="AG134" s="1252">
        <f t="shared" si="61"/>
        <v>0</v>
      </c>
      <c r="AH134" s="1234">
        <f t="shared" si="62"/>
        <v>0</v>
      </c>
      <c r="AI134" s="1235">
        <f t="shared" si="63"/>
        <v>0</v>
      </c>
      <c r="AJ134" s="1236">
        <f t="shared" si="53"/>
        <v>0</v>
      </c>
      <c r="AK134" s="1237">
        <f t="shared" si="57"/>
        <v>0</v>
      </c>
      <c r="AL134" s="1238">
        <f t="shared" si="76"/>
        <v>0</v>
      </c>
      <c r="AM134" s="1268"/>
      <c r="AN134" s="1240" t="str">
        <f t="shared" si="69"/>
        <v/>
      </c>
      <c r="AO134" s="1241">
        <f t="shared" si="64"/>
        <v>0</v>
      </c>
      <c r="AP134" s="1242">
        <f t="shared" si="58"/>
        <v>0</v>
      </c>
      <c r="AQ134" s="1269" cm="1">
        <f t="array" ref="AQ134">IF(AF134&lt;&gt;1,0,IF(OR(AO134="",N(AO134)&lt;=0.000000001),"",IF(OR(AI134="",N(AI134)&lt;=0.000000001),0,IF(ISNUMBER(AO134),IFERROR(_xlfn.LET(_xlpm.r,_xlfn.XLOOKUP(U134,$BD$15:$BD$62,ROW($BD$15:$BD$62),_xlfn.XLOOKUP(U134,$BE$15:$BE$62,ROW($BE$15:$BE$62),_xlfn.XLOOKUP(U134,$BF$15:$BF$62,ROW($BF$15:$BF$62),""))),_xlpm.p,_xlpm.r-MIN(ROW($BD$15:$BD$62))+1,_xlpm.f,INDEX($BG$15:$BG$62,_xlpm.p),_xlpm.u,INDEX($BH$15:$BH$62,_xlpm.p),_xlpm.s,INDEX($BJ$15:$BJ$62,_xlpm.p),_xlpm.q,N(AO134)/_xlpm.f,IF(_xlpm.q&gt;=_xlpm.s,ROUND(_xlpm.q,1)&amp;" "&amp;U134&amp;" = "&amp;ROUND(_xlpm.q*_xlpm.f,1)&amp;" "&amp;_xlpm.u,ROUND(_xlpm.q,1)&amp;" "&amp;U134)),""),""))))</f>
        <v>0</v>
      </c>
      <c r="AR134" s="1259"/>
      <c r="AS134" s="1241">
        <f t="shared" si="74"/>
        <v>0</v>
      </c>
      <c r="AT134" s="1242" t="str">
        <f t="shared" si="65"/>
        <v/>
      </c>
      <c r="AU134" s="1245">
        <f t="shared" si="68"/>
        <v>0</v>
      </c>
      <c r="AV134" s="1246" t="str">
        <f t="shared" si="66"/>
        <v/>
      </c>
      <c r="AW134" s="1247"/>
      <c r="AX134" s="1248">
        <f t="shared" si="59"/>
        <v>0</v>
      </c>
      <c r="AY134" s="1249" t="str">
        <f t="shared" si="75"/>
        <v/>
      </c>
      <c r="AZ134" s="276" t="s">
        <v>22</v>
      </c>
      <c r="BA134" s="1221">
        <f t="shared" si="60"/>
        <v>0</v>
      </c>
      <c r="BB134" s="1222">
        <f t="shared" si="67"/>
        <v>0</v>
      </c>
      <c r="BC134"/>
      <c r="BL134"/>
      <c r="BM134"/>
      <c r="BN134"/>
      <c r="BO134"/>
      <c r="BP134"/>
      <c r="BQ134"/>
      <c r="BR134" s="1153" t="str">
        <f t="shared" si="78"/>
        <v>►</v>
      </c>
      <c r="BX134" s="1150"/>
      <c r="CW134" s="3">
        <v>1</v>
      </c>
    </row>
    <row r="135" spans="1:101" s="877" customFormat="1" ht="21" customHeight="1">
      <c r="A135" s="1129" t="s">
        <v>22</v>
      </c>
      <c r="B135" s="1145" t="str">
        <f t="shared" si="77"/>
        <v>►</v>
      </c>
      <c r="C135" s="1190" cm="1">
        <f t="array" ref="C135">SUMPRODUCT(LEN(D135:J135))</f>
        <v>0</v>
      </c>
      <c r="D135" s="207"/>
      <c r="E135" s="212"/>
      <c r="F135" s="212"/>
      <c r="G135" s="212"/>
      <c r="H135" s="212"/>
      <c r="I135" s="212"/>
      <c r="J135" s="213"/>
      <c r="K135" s="528" t="s">
        <v>22</v>
      </c>
      <c r="L135" s="120" t="s">
        <v>16</v>
      </c>
      <c r="M135" s="34"/>
      <c r="N135" s="35"/>
      <c r="O135" s="34"/>
      <c r="P135" s="36"/>
      <c r="Q135" s="105"/>
      <c r="R135" s="125"/>
      <c r="S135" s="107"/>
      <c r="T135" s="108"/>
      <c r="U135" s="1290"/>
      <c r="V135" s="276"/>
      <c r="W135" s="111"/>
      <c r="X135" s="112"/>
      <c r="Y135" s="122"/>
      <c r="Z135" s="114"/>
      <c r="AA135" s="127"/>
      <c r="AB135" s="116"/>
      <c r="AC135" s="139"/>
      <c r="AD135" s="1230" t="str">
        <f t="shared" si="70"/>
        <v>►</v>
      </c>
      <c r="AE135" s="1231" t="str">
        <f t="shared" si="71"/>
        <v/>
      </c>
      <c r="AF135" s="1232">
        <f t="shared" si="56"/>
        <v>0</v>
      </c>
      <c r="AG135" s="1252">
        <f t="shared" si="61"/>
        <v>0</v>
      </c>
      <c r="AH135" s="1234">
        <f t="shared" si="62"/>
        <v>0</v>
      </c>
      <c r="AI135" s="1235">
        <f t="shared" si="63"/>
        <v>0</v>
      </c>
      <c r="AJ135" s="1236">
        <f t="shared" si="53"/>
        <v>0</v>
      </c>
      <c r="AK135" s="1253">
        <f t="shared" si="57"/>
        <v>0</v>
      </c>
      <c r="AL135" s="1254">
        <f t="shared" si="76"/>
        <v>0</v>
      </c>
      <c r="AM135" s="1268"/>
      <c r="AN135" s="1255" t="str">
        <f t="shared" si="69"/>
        <v/>
      </c>
      <c r="AO135" s="1256">
        <f t="shared" si="64"/>
        <v>0</v>
      </c>
      <c r="AP135" s="1257">
        <f t="shared" si="58"/>
        <v>0</v>
      </c>
      <c r="AQ135" s="1271" cm="1">
        <f t="array" ref="AQ135">IF(AF135&lt;&gt;1,0,IF(OR(AO135="",N(AO135)&lt;=0.000000001),"",IF(OR(AI135="",N(AI135)&lt;=0.000000001),0,IF(ISNUMBER(AO135),IFERROR(_xlfn.LET(_xlpm.r,_xlfn.XLOOKUP(U135,$BD$15:$BD$62,ROW($BD$15:$BD$62),_xlfn.XLOOKUP(U135,$BE$15:$BE$62,ROW($BE$15:$BE$62),_xlfn.XLOOKUP(U135,$BF$15:$BF$62,ROW($BF$15:$BF$62),""))),_xlpm.p,_xlpm.r-MIN(ROW($BD$15:$BD$62))+1,_xlpm.f,INDEX($BG$15:$BG$62,_xlpm.p),_xlpm.u,INDEX($BH$15:$BH$62,_xlpm.p),_xlpm.s,INDEX($BJ$15:$BJ$62,_xlpm.p),_xlpm.q,N(AO135)/_xlpm.f,IF(_xlpm.q&gt;=_xlpm.s,ROUND(_xlpm.q,1)&amp;" "&amp;U135&amp;" = "&amp;ROUND(_xlpm.q*_xlpm.f,1)&amp;" "&amp;_xlpm.u,ROUND(_xlpm.q,1)&amp;" "&amp;U135)),""),""))))</f>
        <v>0</v>
      </c>
      <c r="AR135" s="1259"/>
      <c r="AS135" s="1256">
        <f t="shared" si="74"/>
        <v>0</v>
      </c>
      <c r="AT135" s="1257" t="str">
        <f t="shared" si="65"/>
        <v/>
      </c>
      <c r="AU135" s="1260">
        <f t="shared" si="68"/>
        <v>0</v>
      </c>
      <c r="AV135" s="1261" t="str">
        <f t="shared" si="66"/>
        <v/>
      </c>
      <c r="AW135" s="1247"/>
      <c r="AX135" s="1262">
        <f t="shared" si="59"/>
        <v>0</v>
      </c>
      <c r="AY135" s="1249" t="str">
        <f t="shared" si="75"/>
        <v/>
      </c>
      <c r="AZ135" s="276" t="s">
        <v>22</v>
      </c>
      <c r="BA135" s="1221">
        <f t="shared" si="60"/>
        <v>0</v>
      </c>
      <c r="BB135" s="1222">
        <f t="shared" si="67"/>
        <v>0</v>
      </c>
      <c r="BC135"/>
      <c r="BL135"/>
      <c r="BM135"/>
      <c r="BN135"/>
      <c r="BO135"/>
      <c r="BP135"/>
      <c r="BQ135"/>
      <c r="BR135" s="1153" t="str">
        <f t="shared" si="78"/>
        <v>►</v>
      </c>
      <c r="BX135" s="1150"/>
      <c r="CW135" s="3">
        <v>1</v>
      </c>
    </row>
    <row r="136" spans="1:101" s="877" customFormat="1" ht="21" customHeight="1">
      <c r="A136" s="1129" t="s">
        <v>22</v>
      </c>
      <c r="B136" s="1145" t="str">
        <f t="shared" si="77"/>
        <v>►</v>
      </c>
      <c r="C136" s="1190" cm="1">
        <f t="array" ref="C136">SUMPRODUCT(LEN(D136:J136))</f>
        <v>0</v>
      </c>
      <c r="D136" s="207"/>
      <c r="E136" s="212"/>
      <c r="F136" s="212"/>
      <c r="G136" s="212"/>
      <c r="H136" s="212"/>
      <c r="I136" s="212"/>
      <c r="J136" s="213"/>
      <c r="K136" s="528" t="s">
        <v>22</v>
      </c>
      <c r="L136" s="120" t="s">
        <v>16</v>
      </c>
      <c r="M136" s="34"/>
      <c r="N136" s="35"/>
      <c r="O136" s="34"/>
      <c r="P136" s="36"/>
      <c r="Q136" s="105"/>
      <c r="R136" s="125"/>
      <c r="S136" s="107"/>
      <c r="T136" s="108"/>
      <c r="U136" s="1290"/>
      <c r="V136" s="276"/>
      <c r="W136" s="111"/>
      <c r="X136" s="112"/>
      <c r="Y136" s="122"/>
      <c r="Z136" s="114"/>
      <c r="AA136" s="127"/>
      <c r="AB136" s="116"/>
      <c r="AC136" s="139"/>
      <c r="AD136" s="1230" t="str">
        <f t="shared" si="70"/>
        <v>►</v>
      </c>
      <c r="AE136" s="1231" t="str">
        <f t="shared" si="71"/>
        <v/>
      </c>
      <c r="AF136" s="1232">
        <f t="shared" si="56"/>
        <v>0</v>
      </c>
      <c r="AG136" s="1252">
        <f t="shared" si="61"/>
        <v>0</v>
      </c>
      <c r="AH136" s="1234">
        <f t="shared" si="62"/>
        <v>0</v>
      </c>
      <c r="AI136" s="1235">
        <f t="shared" si="63"/>
        <v>0</v>
      </c>
      <c r="AJ136" s="1236">
        <f t="shared" ref="AJ136:AJ182" si="79">_xlfn.LET(_xlpm.EPS,0.000000001,_xlpm.hasQ,AND(ISNUMBER(Q136),ABS(Q136)&gt;_xlpm.EPS),_xlpm.hasX,AND(ISNUMBER(Z136),ABS(Z136)&gt;_xlpm.EPS),_xlpm.hasZ,AND(ISNUMBER(AB136),ABS(AB136)&gt;_xlpm.EPS),IF(AI136=0,0,IF(OR(_xlpm.hasQ,_xlpm.hasX,_xlpm.hasZ),O136,"")))</f>
        <v>0</v>
      </c>
      <c r="AK136" s="1237">
        <f t="shared" si="57"/>
        <v>0</v>
      </c>
      <c r="AL136" s="1238">
        <f t="shared" si="76"/>
        <v>0</v>
      </c>
      <c r="AM136" s="1268"/>
      <c r="AN136" s="1240" t="str">
        <f t="shared" si="69"/>
        <v/>
      </c>
      <c r="AO136" s="1241">
        <f t="shared" si="64"/>
        <v>0</v>
      </c>
      <c r="AP136" s="1242">
        <f t="shared" si="58"/>
        <v>0</v>
      </c>
      <c r="AQ136" s="1269" cm="1">
        <f t="array" ref="AQ136">IF(AF136&lt;&gt;1,0,IF(OR(AO136="",N(AO136)&lt;=0.000000001),"",IF(OR(AI136="",N(AI136)&lt;=0.000000001),0,IF(ISNUMBER(AO136),IFERROR(_xlfn.LET(_xlpm.r,_xlfn.XLOOKUP(U136,$BD$15:$BD$62,ROW($BD$15:$BD$62),_xlfn.XLOOKUP(U136,$BE$15:$BE$62,ROW($BE$15:$BE$62),_xlfn.XLOOKUP(U136,$BF$15:$BF$62,ROW($BF$15:$BF$62),""))),_xlpm.p,_xlpm.r-MIN(ROW($BD$15:$BD$62))+1,_xlpm.f,INDEX($BG$15:$BG$62,_xlpm.p),_xlpm.u,INDEX($BH$15:$BH$62,_xlpm.p),_xlpm.s,INDEX($BJ$15:$BJ$62,_xlpm.p),_xlpm.q,N(AO136)/_xlpm.f,IF(_xlpm.q&gt;=_xlpm.s,ROUND(_xlpm.q,1)&amp;" "&amp;U136&amp;" = "&amp;ROUND(_xlpm.q*_xlpm.f,1)&amp;" "&amp;_xlpm.u,ROUND(_xlpm.q,1)&amp;" "&amp;U136)),""),""))))</f>
        <v>0</v>
      </c>
      <c r="AR136" s="1259"/>
      <c r="AS136" s="1241">
        <f t="shared" si="74"/>
        <v>0</v>
      </c>
      <c r="AT136" s="1242" t="str">
        <f t="shared" si="65"/>
        <v/>
      </c>
      <c r="AU136" s="1245">
        <f t="shared" si="68"/>
        <v>0</v>
      </c>
      <c r="AV136" s="1246" t="str">
        <f t="shared" si="66"/>
        <v/>
      </c>
      <c r="AW136" s="1247"/>
      <c r="AX136" s="1248">
        <f t="shared" si="59"/>
        <v>0</v>
      </c>
      <c r="AY136" s="1249" t="str">
        <f t="shared" si="75"/>
        <v/>
      </c>
      <c r="AZ136" s="276" t="s">
        <v>22</v>
      </c>
      <c r="BA136" s="1221">
        <f t="shared" si="60"/>
        <v>0</v>
      </c>
      <c r="BB136" s="1222">
        <f t="shared" si="67"/>
        <v>0</v>
      </c>
      <c r="BC136"/>
      <c r="BL136"/>
      <c r="BM136"/>
      <c r="BN136"/>
      <c r="BO136"/>
      <c r="BP136"/>
      <c r="BQ136"/>
      <c r="BR136" s="1153" t="str">
        <f t="shared" si="78"/>
        <v>►</v>
      </c>
      <c r="BX136" s="1150"/>
      <c r="CW136" s="3">
        <v>1</v>
      </c>
    </row>
    <row r="137" spans="1:101" s="877" customFormat="1" ht="21" customHeight="1">
      <c r="A137" s="1129" t="s">
        <v>22</v>
      </c>
      <c r="B137" s="1145" t="str">
        <f t="shared" si="77"/>
        <v>►</v>
      </c>
      <c r="C137" s="1190" cm="1">
        <f t="array" ref="C137">SUMPRODUCT(LEN(D137:J137))</f>
        <v>0</v>
      </c>
      <c r="D137" s="207"/>
      <c r="E137" s="212"/>
      <c r="F137" s="212"/>
      <c r="G137" s="212"/>
      <c r="H137" s="212"/>
      <c r="I137" s="212"/>
      <c r="J137" s="213"/>
      <c r="K137" s="528" t="s">
        <v>22</v>
      </c>
      <c r="L137" s="120" t="s">
        <v>16</v>
      </c>
      <c r="M137" s="34"/>
      <c r="N137" s="35"/>
      <c r="O137" s="34"/>
      <c r="P137" s="36"/>
      <c r="Q137" s="105"/>
      <c r="R137" s="125"/>
      <c r="S137" s="107"/>
      <c r="T137" s="108"/>
      <c r="U137" s="1290"/>
      <c r="V137" s="276"/>
      <c r="W137" s="111"/>
      <c r="X137" s="112"/>
      <c r="Y137" s="122"/>
      <c r="Z137" s="114"/>
      <c r="AA137" s="127"/>
      <c r="AB137" s="116"/>
      <c r="AC137" s="139"/>
      <c r="AD137" s="1230" t="str">
        <f t="shared" si="70"/>
        <v>►</v>
      </c>
      <c r="AE137" s="1231" t="str">
        <f t="shared" si="71"/>
        <v/>
      </c>
      <c r="AF137" s="1232">
        <f t="shared" si="56"/>
        <v>0</v>
      </c>
      <c r="AG137" s="1252">
        <f t="shared" si="61"/>
        <v>0</v>
      </c>
      <c r="AH137" s="1234">
        <f t="shared" si="62"/>
        <v>0</v>
      </c>
      <c r="AI137" s="1235">
        <f t="shared" si="63"/>
        <v>0</v>
      </c>
      <c r="AJ137" s="1236">
        <f t="shared" si="79"/>
        <v>0</v>
      </c>
      <c r="AK137" s="1253">
        <f t="shared" si="57"/>
        <v>0</v>
      </c>
      <c r="AL137" s="1254">
        <f t="shared" si="76"/>
        <v>0</v>
      </c>
      <c r="AM137" s="1268"/>
      <c r="AN137" s="1255" t="str">
        <f t="shared" si="69"/>
        <v/>
      </c>
      <c r="AO137" s="1256">
        <f t="shared" si="64"/>
        <v>0</v>
      </c>
      <c r="AP137" s="1257">
        <f t="shared" si="58"/>
        <v>0</v>
      </c>
      <c r="AQ137" s="1271" cm="1">
        <f t="array" ref="AQ137">IF(AF137&lt;&gt;1,0,IF(OR(AO137="",N(AO137)&lt;=0.000000001),"",IF(OR(AI137="",N(AI137)&lt;=0.000000001),0,IF(ISNUMBER(AO137),IFERROR(_xlfn.LET(_xlpm.r,_xlfn.XLOOKUP(U137,$BD$15:$BD$62,ROW($BD$15:$BD$62),_xlfn.XLOOKUP(U137,$BE$15:$BE$62,ROW($BE$15:$BE$62),_xlfn.XLOOKUP(U137,$BF$15:$BF$62,ROW($BF$15:$BF$62),""))),_xlpm.p,_xlpm.r-MIN(ROW($BD$15:$BD$62))+1,_xlpm.f,INDEX($BG$15:$BG$62,_xlpm.p),_xlpm.u,INDEX($BH$15:$BH$62,_xlpm.p),_xlpm.s,INDEX($BJ$15:$BJ$62,_xlpm.p),_xlpm.q,N(AO137)/_xlpm.f,IF(_xlpm.q&gt;=_xlpm.s,ROUND(_xlpm.q,1)&amp;" "&amp;U137&amp;" = "&amp;ROUND(_xlpm.q*_xlpm.f,1)&amp;" "&amp;_xlpm.u,ROUND(_xlpm.q,1)&amp;" "&amp;U137)),""),""))))</f>
        <v>0</v>
      </c>
      <c r="AR137" s="1259"/>
      <c r="AS137" s="1256">
        <f t="shared" si="74"/>
        <v>0</v>
      </c>
      <c r="AT137" s="1257" t="str">
        <f t="shared" si="65"/>
        <v/>
      </c>
      <c r="AU137" s="1260">
        <f t="shared" si="68"/>
        <v>0</v>
      </c>
      <c r="AV137" s="1261" t="str">
        <f t="shared" si="66"/>
        <v/>
      </c>
      <c r="AW137" s="1247"/>
      <c r="AX137" s="1262">
        <f t="shared" si="59"/>
        <v>0</v>
      </c>
      <c r="AY137" s="1249" t="str">
        <f t="shared" si="75"/>
        <v/>
      </c>
      <c r="AZ137" s="276" t="s">
        <v>22</v>
      </c>
      <c r="BA137" s="1221">
        <f t="shared" si="60"/>
        <v>0</v>
      </c>
      <c r="BB137" s="1222">
        <f t="shared" si="67"/>
        <v>0</v>
      </c>
      <c r="BC137"/>
      <c r="BL137"/>
      <c r="BM137"/>
      <c r="BN137"/>
      <c r="BO137"/>
      <c r="BP137"/>
      <c r="BQ137"/>
      <c r="BR137" s="1153" t="str">
        <f t="shared" si="78"/>
        <v>►</v>
      </c>
      <c r="BX137" s="1150"/>
      <c r="CW137" s="3">
        <v>1</v>
      </c>
    </row>
    <row r="138" spans="1:101" s="877" customFormat="1" ht="21" customHeight="1">
      <c r="A138" s="1129" t="s">
        <v>22</v>
      </c>
      <c r="B138" s="1145" t="str">
        <f t="shared" si="77"/>
        <v>►</v>
      </c>
      <c r="C138" s="1190" cm="1">
        <f t="array" ref="C138">SUMPRODUCT(LEN(D138:J138))</f>
        <v>0</v>
      </c>
      <c r="D138" s="207"/>
      <c r="E138" s="212"/>
      <c r="F138" s="212"/>
      <c r="G138" s="212"/>
      <c r="H138" s="212"/>
      <c r="I138" s="212"/>
      <c r="J138" s="213"/>
      <c r="K138" s="528" t="s">
        <v>22</v>
      </c>
      <c r="L138" s="120" t="s">
        <v>16</v>
      </c>
      <c r="M138" s="34"/>
      <c r="N138" s="35"/>
      <c r="O138" s="34"/>
      <c r="P138" s="36"/>
      <c r="Q138" s="105"/>
      <c r="R138" s="125"/>
      <c r="S138" s="107"/>
      <c r="T138" s="108"/>
      <c r="U138" s="1290"/>
      <c r="V138" s="276"/>
      <c r="W138" s="111"/>
      <c r="X138" s="112"/>
      <c r="Y138" s="122"/>
      <c r="Z138" s="114"/>
      <c r="AA138" s="127"/>
      <c r="AB138" s="116"/>
      <c r="AC138" s="139"/>
      <c r="AD138" s="1230" t="str">
        <f t="shared" si="70"/>
        <v>►</v>
      </c>
      <c r="AE138" s="1231" t="str">
        <f t="shared" si="71"/>
        <v/>
      </c>
      <c r="AF138" s="1232">
        <f t="shared" si="56"/>
        <v>0</v>
      </c>
      <c r="AG138" s="1252">
        <f t="shared" si="61"/>
        <v>0</v>
      </c>
      <c r="AH138" s="1234">
        <f t="shared" si="62"/>
        <v>0</v>
      </c>
      <c r="AI138" s="1235">
        <f t="shared" si="63"/>
        <v>0</v>
      </c>
      <c r="AJ138" s="1236">
        <f t="shared" si="79"/>
        <v>0</v>
      </c>
      <c r="AK138" s="1237">
        <f t="shared" si="57"/>
        <v>0</v>
      </c>
      <c r="AL138" s="1238">
        <f t="shared" si="76"/>
        <v>0</v>
      </c>
      <c r="AM138" s="1268"/>
      <c r="AN138" s="1240" t="str">
        <f t="shared" si="69"/>
        <v/>
      </c>
      <c r="AO138" s="1241">
        <f t="shared" si="64"/>
        <v>0</v>
      </c>
      <c r="AP138" s="1242">
        <f t="shared" si="58"/>
        <v>0</v>
      </c>
      <c r="AQ138" s="1269" cm="1">
        <f t="array" ref="AQ138">IF(AF138&lt;&gt;1,0,IF(OR(AO138="",N(AO138)&lt;=0.000000001),"",IF(OR(AI138="",N(AI138)&lt;=0.000000001),0,IF(ISNUMBER(AO138),IFERROR(_xlfn.LET(_xlpm.r,_xlfn.XLOOKUP(U138,$BD$15:$BD$62,ROW($BD$15:$BD$62),_xlfn.XLOOKUP(U138,$BE$15:$BE$62,ROW($BE$15:$BE$62),_xlfn.XLOOKUP(U138,$BF$15:$BF$62,ROW($BF$15:$BF$62),""))),_xlpm.p,_xlpm.r-MIN(ROW($BD$15:$BD$62))+1,_xlpm.f,INDEX($BG$15:$BG$62,_xlpm.p),_xlpm.u,INDEX($BH$15:$BH$62,_xlpm.p),_xlpm.s,INDEX($BJ$15:$BJ$62,_xlpm.p),_xlpm.q,N(AO138)/_xlpm.f,IF(_xlpm.q&gt;=_xlpm.s,ROUND(_xlpm.q,1)&amp;" "&amp;U138&amp;" = "&amp;ROUND(_xlpm.q*_xlpm.f,1)&amp;" "&amp;_xlpm.u,ROUND(_xlpm.q,1)&amp;" "&amp;U138)),""),""))))</f>
        <v>0</v>
      </c>
      <c r="AR138" s="1259"/>
      <c r="AS138" s="1241">
        <f t="shared" si="74"/>
        <v>0</v>
      </c>
      <c r="AT138" s="1242" t="str">
        <f t="shared" si="65"/>
        <v/>
      </c>
      <c r="AU138" s="1245">
        <f t="shared" si="68"/>
        <v>0</v>
      </c>
      <c r="AV138" s="1246" t="str">
        <f t="shared" si="66"/>
        <v/>
      </c>
      <c r="AW138" s="1247"/>
      <c r="AX138" s="1248">
        <f t="shared" si="59"/>
        <v>0</v>
      </c>
      <c r="AY138" s="1249" t="str">
        <f t="shared" si="75"/>
        <v/>
      </c>
      <c r="AZ138" s="276" t="s">
        <v>22</v>
      </c>
      <c r="BA138" s="1221">
        <f t="shared" si="60"/>
        <v>0</v>
      </c>
      <c r="BB138" s="1222">
        <f t="shared" si="67"/>
        <v>0</v>
      </c>
      <c r="BC138"/>
      <c r="BL138"/>
      <c r="BM138"/>
      <c r="BN138"/>
      <c r="BO138"/>
      <c r="BP138"/>
      <c r="BQ138"/>
      <c r="BR138" s="1153" t="str">
        <f t="shared" si="78"/>
        <v>►</v>
      </c>
      <c r="BX138" s="1150"/>
      <c r="CW138" s="3">
        <v>1</v>
      </c>
    </row>
    <row r="139" spans="1:101" s="877" customFormat="1" ht="21" customHeight="1">
      <c r="A139" s="1129" t="s">
        <v>22</v>
      </c>
      <c r="B139" s="1145" t="str">
        <f t="shared" si="77"/>
        <v>►</v>
      </c>
      <c r="C139" s="1190" cm="1">
        <f t="array" ref="C139">SUMPRODUCT(LEN(D139:J139))</f>
        <v>0</v>
      </c>
      <c r="D139" s="207"/>
      <c r="E139" s="212"/>
      <c r="F139" s="212"/>
      <c r="G139" s="212"/>
      <c r="H139" s="212"/>
      <c r="I139" s="212"/>
      <c r="J139" s="213"/>
      <c r="K139" s="528" t="s">
        <v>22</v>
      </c>
      <c r="L139" s="120" t="s">
        <v>16</v>
      </c>
      <c r="M139" s="34"/>
      <c r="N139" s="35"/>
      <c r="O139" s="34"/>
      <c r="P139" s="36"/>
      <c r="Q139" s="105"/>
      <c r="R139" s="125"/>
      <c r="S139" s="107"/>
      <c r="T139" s="108"/>
      <c r="U139" s="1290"/>
      <c r="V139" s="276"/>
      <c r="W139" s="111"/>
      <c r="X139" s="112"/>
      <c r="Y139" s="122"/>
      <c r="Z139" s="114"/>
      <c r="AA139" s="127"/>
      <c r="AB139" s="116"/>
      <c r="AC139" s="139"/>
      <c r="AD139" s="1230" t="str">
        <f t="shared" si="70"/>
        <v>►</v>
      </c>
      <c r="AE139" s="1231" t="str">
        <f t="shared" si="71"/>
        <v/>
      </c>
      <c r="AF139" s="1232">
        <f t="shared" si="56"/>
        <v>0</v>
      </c>
      <c r="AG139" s="1252">
        <f t="shared" si="61"/>
        <v>0</v>
      </c>
      <c r="AH139" s="1234">
        <f t="shared" si="62"/>
        <v>0</v>
      </c>
      <c r="AI139" s="1235">
        <f t="shared" si="63"/>
        <v>0</v>
      </c>
      <c r="AJ139" s="1236">
        <f t="shared" si="79"/>
        <v>0</v>
      </c>
      <c r="AK139" s="1253">
        <f t="shared" si="57"/>
        <v>0</v>
      </c>
      <c r="AL139" s="1254">
        <f t="shared" si="76"/>
        <v>0</v>
      </c>
      <c r="AM139" s="1268"/>
      <c r="AN139" s="1255" t="str">
        <f t="shared" si="69"/>
        <v/>
      </c>
      <c r="AO139" s="1256">
        <f t="shared" si="64"/>
        <v>0</v>
      </c>
      <c r="AP139" s="1257">
        <f t="shared" si="58"/>
        <v>0</v>
      </c>
      <c r="AQ139" s="1271" cm="1">
        <f t="array" ref="AQ139">IF(AF139&lt;&gt;1,0,IF(OR(AO139="",N(AO139)&lt;=0.000000001),"",IF(OR(AI139="",N(AI139)&lt;=0.000000001),0,IF(ISNUMBER(AO139),IFERROR(_xlfn.LET(_xlpm.r,_xlfn.XLOOKUP(U139,$BD$15:$BD$62,ROW($BD$15:$BD$62),_xlfn.XLOOKUP(U139,$BE$15:$BE$62,ROW($BE$15:$BE$62),_xlfn.XLOOKUP(U139,$BF$15:$BF$62,ROW($BF$15:$BF$62),""))),_xlpm.p,_xlpm.r-MIN(ROW($BD$15:$BD$62))+1,_xlpm.f,INDEX($BG$15:$BG$62,_xlpm.p),_xlpm.u,INDEX($BH$15:$BH$62,_xlpm.p),_xlpm.s,INDEX($BJ$15:$BJ$62,_xlpm.p),_xlpm.q,N(AO139)/_xlpm.f,IF(_xlpm.q&gt;=_xlpm.s,ROUND(_xlpm.q,1)&amp;" "&amp;U139&amp;" = "&amp;ROUND(_xlpm.q*_xlpm.f,1)&amp;" "&amp;_xlpm.u,ROUND(_xlpm.q,1)&amp;" "&amp;U139)),""),""))))</f>
        <v>0</v>
      </c>
      <c r="AR139" s="1259"/>
      <c r="AS139" s="1256">
        <f t="shared" si="74"/>
        <v>0</v>
      </c>
      <c r="AT139" s="1257" t="str">
        <f t="shared" si="65"/>
        <v/>
      </c>
      <c r="AU139" s="1260">
        <f t="shared" si="68"/>
        <v>0</v>
      </c>
      <c r="AV139" s="1261" t="str">
        <f t="shared" si="66"/>
        <v/>
      </c>
      <c r="AW139" s="1247"/>
      <c r="AX139" s="1262">
        <f t="shared" si="59"/>
        <v>0</v>
      </c>
      <c r="AY139" s="1249" t="str">
        <f t="shared" si="75"/>
        <v/>
      </c>
      <c r="AZ139" s="276" t="s">
        <v>22</v>
      </c>
      <c r="BA139" s="1221">
        <f t="shared" si="60"/>
        <v>0</v>
      </c>
      <c r="BB139" s="1222">
        <f t="shared" si="67"/>
        <v>0</v>
      </c>
      <c r="BC139"/>
      <c r="BL139"/>
      <c r="BM139"/>
      <c r="BN139"/>
      <c r="BO139"/>
      <c r="BP139"/>
      <c r="BQ139"/>
      <c r="BR139" s="1153" t="str">
        <f t="shared" si="78"/>
        <v>►</v>
      </c>
      <c r="BX139" s="1024"/>
      <c r="CW139" s="3">
        <v>1</v>
      </c>
    </row>
    <row r="140" spans="1:101" s="877" customFormat="1" ht="21" customHeight="1">
      <c r="A140" s="1129" t="s">
        <v>22</v>
      </c>
      <c r="B140" s="1145" t="str">
        <f t="shared" si="77"/>
        <v>►</v>
      </c>
      <c r="C140" s="1190" cm="1">
        <f t="array" ref="C140">SUMPRODUCT(LEN(D140:J140))</f>
        <v>0</v>
      </c>
      <c r="D140" s="207"/>
      <c r="E140" s="212"/>
      <c r="F140" s="212"/>
      <c r="G140" s="212"/>
      <c r="H140" s="212"/>
      <c r="I140" s="212"/>
      <c r="J140" s="213"/>
      <c r="K140" s="528" t="s">
        <v>22</v>
      </c>
      <c r="L140" s="120" t="s">
        <v>16</v>
      </c>
      <c r="M140" s="34"/>
      <c r="N140" s="35"/>
      <c r="O140" s="34"/>
      <c r="P140" s="36"/>
      <c r="Q140" s="105"/>
      <c r="R140" s="125"/>
      <c r="S140" s="107"/>
      <c r="T140" s="108"/>
      <c r="U140" s="1290"/>
      <c r="V140" s="276"/>
      <c r="W140" s="111"/>
      <c r="X140" s="112"/>
      <c r="Y140" s="122"/>
      <c r="Z140" s="114"/>
      <c r="AA140" s="127"/>
      <c r="AB140" s="116"/>
      <c r="AC140" s="139"/>
      <c r="AD140" s="1230" t="str">
        <f t="shared" si="70"/>
        <v>►</v>
      </c>
      <c r="AE140" s="1231" t="str">
        <f t="shared" si="71"/>
        <v/>
      </c>
      <c r="AF140" s="1232">
        <f t="shared" si="56"/>
        <v>0</v>
      </c>
      <c r="AG140" s="1252">
        <f t="shared" si="61"/>
        <v>0</v>
      </c>
      <c r="AH140" s="1234">
        <f t="shared" si="62"/>
        <v>0</v>
      </c>
      <c r="AI140" s="1235">
        <f t="shared" si="63"/>
        <v>0</v>
      </c>
      <c r="AJ140" s="1236">
        <f t="shared" si="79"/>
        <v>0</v>
      </c>
      <c r="AK140" s="1237">
        <f t="shared" si="57"/>
        <v>0</v>
      </c>
      <c r="AL140" s="1238">
        <f t="shared" si="76"/>
        <v>0</v>
      </c>
      <c r="AM140" s="1268"/>
      <c r="AN140" s="1240" t="str">
        <f t="shared" si="69"/>
        <v/>
      </c>
      <c r="AO140" s="1241">
        <f t="shared" si="64"/>
        <v>0</v>
      </c>
      <c r="AP140" s="1242">
        <f t="shared" si="58"/>
        <v>0</v>
      </c>
      <c r="AQ140" s="1269" cm="1">
        <f t="array" ref="AQ140">IF(AF140&lt;&gt;1,0,IF(OR(AO140="",N(AO140)&lt;=0.000000001),"",IF(OR(AI140="",N(AI140)&lt;=0.000000001),0,IF(ISNUMBER(AO140),IFERROR(_xlfn.LET(_xlpm.r,_xlfn.XLOOKUP(U140,$BD$15:$BD$62,ROW($BD$15:$BD$62),_xlfn.XLOOKUP(U140,$BE$15:$BE$62,ROW($BE$15:$BE$62),_xlfn.XLOOKUP(U140,$BF$15:$BF$62,ROW($BF$15:$BF$62),""))),_xlpm.p,_xlpm.r-MIN(ROW($BD$15:$BD$62))+1,_xlpm.f,INDEX($BG$15:$BG$62,_xlpm.p),_xlpm.u,INDEX($BH$15:$BH$62,_xlpm.p),_xlpm.s,INDEX($BJ$15:$BJ$62,_xlpm.p),_xlpm.q,N(AO140)/_xlpm.f,IF(_xlpm.q&gt;=_xlpm.s,ROUND(_xlpm.q,1)&amp;" "&amp;U140&amp;" = "&amp;ROUND(_xlpm.q*_xlpm.f,1)&amp;" "&amp;_xlpm.u,ROUND(_xlpm.q,1)&amp;" "&amp;U140)),""),""))))</f>
        <v>0</v>
      </c>
      <c r="AR140" s="1259"/>
      <c r="AS140" s="1241">
        <f t="shared" si="74"/>
        <v>0</v>
      </c>
      <c r="AT140" s="1242" t="str">
        <f t="shared" si="65"/>
        <v/>
      </c>
      <c r="AU140" s="1245">
        <f t="shared" si="68"/>
        <v>0</v>
      </c>
      <c r="AV140" s="1246" t="str">
        <f t="shared" si="66"/>
        <v/>
      </c>
      <c r="AW140" s="1247"/>
      <c r="AX140" s="1248">
        <f t="shared" si="59"/>
        <v>0</v>
      </c>
      <c r="AY140" s="1249" t="str">
        <f t="shared" si="75"/>
        <v/>
      </c>
      <c r="AZ140" s="276" t="s">
        <v>22</v>
      </c>
      <c r="BA140" s="1221">
        <f t="shared" si="60"/>
        <v>0</v>
      </c>
      <c r="BB140" s="1222">
        <f t="shared" si="67"/>
        <v>0</v>
      </c>
      <c r="BC140"/>
      <c r="BL140"/>
      <c r="BM140"/>
      <c r="BN140"/>
      <c r="BO140"/>
      <c r="BP140"/>
      <c r="BQ140"/>
      <c r="BR140" s="1153" t="str">
        <f t="shared" si="78"/>
        <v>►</v>
      </c>
      <c r="BX140" s="1024"/>
      <c r="CW140" s="3">
        <v>1</v>
      </c>
    </row>
    <row r="141" spans="1:101" s="877" customFormat="1" ht="21" customHeight="1">
      <c r="A141" s="1129" t="s">
        <v>22</v>
      </c>
      <c r="B141" s="1145" t="str">
        <f t="shared" si="77"/>
        <v>►</v>
      </c>
      <c r="C141" s="1190" cm="1">
        <f t="array" ref="C141">SUMPRODUCT(LEN(D141:J141))</f>
        <v>0</v>
      </c>
      <c r="D141" s="207"/>
      <c r="E141" s="212"/>
      <c r="F141" s="212"/>
      <c r="G141" s="212"/>
      <c r="H141" s="212"/>
      <c r="I141" s="212"/>
      <c r="J141" s="213"/>
      <c r="K141" s="528"/>
      <c r="L141" s="120" t="s">
        <v>16</v>
      </c>
      <c r="M141" s="34"/>
      <c r="N141" s="35"/>
      <c r="O141" s="34"/>
      <c r="P141" s="36"/>
      <c r="Q141" s="105"/>
      <c r="R141" s="125"/>
      <c r="S141" s="107"/>
      <c r="T141" s="108"/>
      <c r="U141" s="1290"/>
      <c r="V141" s="276"/>
      <c r="W141" s="111"/>
      <c r="X141" s="112"/>
      <c r="Y141" s="122"/>
      <c r="Z141" s="114"/>
      <c r="AA141" s="127"/>
      <c r="AB141" s="116"/>
      <c r="AC141" s="139"/>
      <c r="AD141" s="1230" t="str">
        <f t="shared" si="70"/>
        <v>►</v>
      </c>
      <c r="AE141" s="1231" t="str">
        <f t="shared" si="71"/>
        <v/>
      </c>
      <c r="AF141" s="1232">
        <f t="shared" si="56"/>
        <v>0</v>
      </c>
      <c r="AG141" s="1252">
        <f t="shared" si="61"/>
        <v>0</v>
      </c>
      <c r="AH141" s="1234">
        <f t="shared" si="62"/>
        <v>0</v>
      </c>
      <c r="AI141" s="1235">
        <f t="shared" si="63"/>
        <v>0</v>
      </c>
      <c r="AJ141" s="1236">
        <f t="shared" si="79"/>
        <v>0</v>
      </c>
      <c r="AK141" s="1253">
        <f t="shared" si="57"/>
        <v>0</v>
      </c>
      <c r="AL141" s="1254">
        <f t="shared" si="76"/>
        <v>0</v>
      </c>
      <c r="AM141" s="1268"/>
      <c r="AN141" s="1255" t="str">
        <f t="shared" si="69"/>
        <v/>
      </c>
      <c r="AO141" s="1256">
        <f t="shared" si="64"/>
        <v>0</v>
      </c>
      <c r="AP141" s="1257">
        <f t="shared" si="58"/>
        <v>0</v>
      </c>
      <c r="AQ141" s="1271" cm="1">
        <f t="array" ref="AQ141">IF(AF141&lt;&gt;1,0,IF(OR(AO141="",N(AO141)&lt;=0.000000001),"",IF(OR(AI141="",N(AI141)&lt;=0.000000001),0,IF(ISNUMBER(AO141),IFERROR(_xlfn.LET(_xlpm.r,_xlfn.XLOOKUP(U141,$BD$15:$BD$62,ROW($BD$15:$BD$62),_xlfn.XLOOKUP(U141,$BE$15:$BE$62,ROW($BE$15:$BE$62),_xlfn.XLOOKUP(U141,$BF$15:$BF$62,ROW($BF$15:$BF$62),""))),_xlpm.p,_xlpm.r-MIN(ROW($BD$15:$BD$62))+1,_xlpm.f,INDEX($BG$15:$BG$62,_xlpm.p),_xlpm.u,INDEX($BH$15:$BH$62,_xlpm.p),_xlpm.s,INDEX($BJ$15:$BJ$62,_xlpm.p),_xlpm.q,N(AO141)/_xlpm.f,IF(_xlpm.q&gt;=_xlpm.s,ROUND(_xlpm.q,1)&amp;" "&amp;U141&amp;" = "&amp;ROUND(_xlpm.q*_xlpm.f,1)&amp;" "&amp;_xlpm.u,ROUND(_xlpm.q,1)&amp;" "&amp;U141)),""),""))))</f>
        <v>0</v>
      </c>
      <c r="AR141" s="1259"/>
      <c r="AS141" s="1256">
        <f t="shared" si="74"/>
        <v>0</v>
      </c>
      <c r="AT141" s="1257" t="str">
        <f t="shared" si="65"/>
        <v/>
      </c>
      <c r="AU141" s="1260">
        <f t="shared" si="68"/>
        <v>0</v>
      </c>
      <c r="AV141" s="1261" t="str">
        <f t="shared" si="66"/>
        <v/>
      </c>
      <c r="AW141" s="1247"/>
      <c r="AX141" s="1262">
        <f t="shared" si="59"/>
        <v>0</v>
      </c>
      <c r="AY141" s="1249" t="str">
        <f t="shared" si="75"/>
        <v/>
      </c>
      <c r="AZ141" s="276" t="s">
        <v>22</v>
      </c>
      <c r="BA141" s="1221">
        <f t="shared" si="60"/>
        <v>0</v>
      </c>
      <c r="BB141" s="1222">
        <f t="shared" si="67"/>
        <v>0</v>
      </c>
      <c r="BC141"/>
      <c r="BL141"/>
      <c r="BM141"/>
      <c r="BN141"/>
      <c r="BO141"/>
      <c r="BP141"/>
      <c r="BQ141"/>
      <c r="BR141" s="1153" t="str">
        <f t="shared" si="78"/>
        <v>►</v>
      </c>
      <c r="BX141" s="1024"/>
      <c r="CW141" s="3">
        <v>1</v>
      </c>
    </row>
    <row r="142" spans="1:101" s="877" customFormat="1" ht="21" customHeight="1">
      <c r="A142" s="1129" t="s">
        <v>22</v>
      </c>
      <c r="B142" s="1145" t="str">
        <f t="shared" si="77"/>
        <v>►</v>
      </c>
      <c r="C142" s="1190" cm="1">
        <f t="array" ref="C142">SUMPRODUCT(LEN(D142:J142))</f>
        <v>0</v>
      </c>
      <c r="D142" s="207"/>
      <c r="E142" s="212"/>
      <c r="F142" s="212"/>
      <c r="G142" s="212"/>
      <c r="H142" s="212"/>
      <c r="I142" s="212"/>
      <c r="J142" s="213"/>
      <c r="K142" s="528"/>
      <c r="L142" s="120" t="s">
        <v>16</v>
      </c>
      <c r="M142" s="34"/>
      <c r="N142" s="35"/>
      <c r="O142" s="34"/>
      <c r="P142" s="36"/>
      <c r="Q142" s="105"/>
      <c r="R142" s="125"/>
      <c r="S142" s="107"/>
      <c r="T142" s="108"/>
      <c r="U142" s="1290"/>
      <c r="V142" s="276"/>
      <c r="W142" s="111"/>
      <c r="X142" s="112"/>
      <c r="Y142" s="122"/>
      <c r="Z142" s="114"/>
      <c r="AA142" s="127"/>
      <c r="AB142" s="116"/>
      <c r="AC142" s="139"/>
      <c r="AD142" s="1230" t="str">
        <f t="shared" si="70"/>
        <v>►</v>
      </c>
      <c r="AE142" s="1231" t="str">
        <f t="shared" si="71"/>
        <v/>
      </c>
      <c r="AF142" s="1232">
        <f t="shared" si="56"/>
        <v>0</v>
      </c>
      <c r="AG142" s="1252">
        <f t="shared" si="61"/>
        <v>0</v>
      </c>
      <c r="AH142" s="1234">
        <f t="shared" si="62"/>
        <v>0</v>
      </c>
      <c r="AI142" s="1235">
        <f t="shared" si="63"/>
        <v>0</v>
      </c>
      <c r="AJ142" s="1236">
        <f t="shared" si="79"/>
        <v>0</v>
      </c>
      <c r="AK142" s="1237">
        <f t="shared" si="57"/>
        <v>0</v>
      </c>
      <c r="AL142" s="1238">
        <f t="shared" si="76"/>
        <v>0</v>
      </c>
      <c r="AM142" s="1268"/>
      <c r="AN142" s="1240" t="str">
        <f t="shared" si="69"/>
        <v/>
      </c>
      <c r="AO142" s="1241">
        <f t="shared" si="64"/>
        <v>0</v>
      </c>
      <c r="AP142" s="1242">
        <f t="shared" si="58"/>
        <v>0</v>
      </c>
      <c r="AQ142" s="1269" cm="1">
        <f t="array" ref="AQ142">IF(AF142&lt;&gt;1,0,IF(OR(AO142="",N(AO142)&lt;=0.000000001),"",IF(OR(AI142="",N(AI142)&lt;=0.000000001),0,IF(ISNUMBER(AO142),IFERROR(_xlfn.LET(_xlpm.r,_xlfn.XLOOKUP(U142,$BD$15:$BD$62,ROW($BD$15:$BD$62),_xlfn.XLOOKUP(U142,$BE$15:$BE$62,ROW($BE$15:$BE$62),_xlfn.XLOOKUP(U142,$BF$15:$BF$62,ROW($BF$15:$BF$62),""))),_xlpm.p,_xlpm.r-MIN(ROW($BD$15:$BD$62))+1,_xlpm.f,INDEX($BG$15:$BG$62,_xlpm.p),_xlpm.u,INDEX($BH$15:$BH$62,_xlpm.p),_xlpm.s,INDEX($BJ$15:$BJ$62,_xlpm.p),_xlpm.q,N(AO142)/_xlpm.f,IF(_xlpm.q&gt;=_xlpm.s,ROUND(_xlpm.q,1)&amp;" "&amp;U142&amp;" = "&amp;ROUND(_xlpm.q*_xlpm.f,1)&amp;" "&amp;_xlpm.u,ROUND(_xlpm.q,1)&amp;" "&amp;U142)),""),""))))</f>
        <v>0</v>
      </c>
      <c r="AR142" s="1259"/>
      <c r="AS142" s="1241">
        <f t="shared" si="74"/>
        <v>0</v>
      </c>
      <c r="AT142" s="1242" t="str">
        <f t="shared" si="65"/>
        <v/>
      </c>
      <c r="AU142" s="1245">
        <f t="shared" si="68"/>
        <v>0</v>
      </c>
      <c r="AV142" s="1246" t="str">
        <f t="shared" si="66"/>
        <v/>
      </c>
      <c r="AW142" s="1247"/>
      <c r="AX142" s="1248">
        <f t="shared" si="59"/>
        <v>0</v>
      </c>
      <c r="AY142" s="1249" t="str">
        <f t="shared" si="75"/>
        <v/>
      </c>
      <c r="AZ142" s="276" t="s">
        <v>22</v>
      </c>
      <c r="BA142" s="1221">
        <f t="shared" si="60"/>
        <v>0</v>
      </c>
      <c r="BB142" s="1222">
        <f t="shared" si="67"/>
        <v>0</v>
      </c>
      <c r="BC142"/>
      <c r="BL142"/>
      <c r="BM142"/>
      <c r="BN142"/>
      <c r="BO142"/>
      <c r="BP142"/>
      <c r="BQ142"/>
      <c r="BR142" s="1153" t="str">
        <f t="shared" si="78"/>
        <v>►</v>
      </c>
      <c r="BX142" s="1024"/>
      <c r="CW142" s="3">
        <v>1</v>
      </c>
    </row>
    <row r="143" spans="1:101" s="877" customFormat="1" ht="21" customHeight="1">
      <c r="A143" s="1129" t="s">
        <v>22</v>
      </c>
      <c r="B143" s="1145" t="str">
        <f t="shared" si="77"/>
        <v>►</v>
      </c>
      <c r="C143" s="1190" cm="1">
        <f t="array" ref="C143">SUMPRODUCT(LEN(D143:J143))</f>
        <v>0</v>
      </c>
      <c r="D143" s="207"/>
      <c r="E143" s="212"/>
      <c r="F143" s="212"/>
      <c r="G143" s="212"/>
      <c r="H143" s="212"/>
      <c r="I143" s="212"/>
      <c r="J143" s="213"/>
      <c r="K143" s="528"/>
      <c r="L143" s="120" t="s">
        <v>16</v>
      </c>
      <c r="M143" s="34"/>
      <c r="N143" s="35"/>
      <c r="O143" s="34"/>
      <c r="P143" s="36"/>
      <c r="Q143" s="105"/>
      <c r="R143" s="125"/>
      <c r="S143" s="107"/>
      <c r="T143" s="108"/>
      <c r="U143" s="1290"/>
      <c r="V143" s="276"/>
      <c r="W143" s="111"/>
      <c r="X143" s="112"/>
      <c r="Y143" s="122"/>
      <c r="Z143" s="114"/>
      <c r="AA143" s="127"/>
      <c r="AB143" s="116"/>
      <c r="AC143" s="139"/>
      <c r="AD143" s="1230" t="str">
        <f t="shared" si="70"/>
        <v>►</v>
      </c>
      <c r="AE143" s="1231" t="str">
        <f t="shared" si="71"/>
        <v/>
      </c>
      <c r="AF143" s="1232">
        <f t="shared" si="56"/>
        <v>0</v>
      </c>
      <c r="AG143" s="1252">
        <f t="shared" si="61"/>
        <v>0</v>
      </c>
      <c r="AH143" s="1234">
        <f t="shared" si="62"/>
        <v>0</v>
      </c>
      <c r="AI143" s="1235">
        <f t="shared" si="63"/>
        <v>0</v>
      </c>
      <c r="AJ143" s="1236">
        <f t="shared" si="79"/>
        <v>0</v>
      </c>
      <c r="AK143" s="1253">
        <f t="shared" si="57"/>
        <v>0</v>
      </c>
      <c r="AL143" s="1254">
        <f t="shared" si="76"/>
        <v>0</v>
      </c>
      <c r="AM143" s="1268"/>
      <c r="AN143" s="1255" t="str">
        <f t="shared" si="69"/>
        <v/>
      </c>
      <c r="AO143" s="1256">
        <f t="shared" si="64"/>
        <v>0</v>
      </c>
      <c r="AP143" s="1257">
        <f t="shared" si="58"/>
        <v>0</v>
      </c>
      <c r="AQ143" s="1271" cm="1">
        <f t="array" ref="AQ143">IF(AF143&lt;&gt;1,0,IF(OR(AO143="",N(AO143)&lt;=0.000000001),"",IF(OR(AI143="",N(AI143)&lt;=0.000000001),0,IF(ISNUMBER(AO143),IFERROR(_xlfn.LET(_xlpm.r,_xlfn.XLOOKUP(U143,$BD$15:$BD$62,ROW($BD$15:$BD$62),_xlfn.XLOOKUP(U143,$BE$15:$BE$62,ROW($BE$15:$BE$62),_xlfn.XLOOKUP(U143,$BF$15:$BF$62,ROW($BF$15:$BF$62),""))),_xlpm.p,_xlpm.r-MIN(ROW($BD$15:$BD$62))+1,_xlpm.f,INDEX($BG$15:$BG$62,_xlpm.p),_xlpm.u,INDEX($BH$15:$BH$62,_xlpm.p),_xlpm.s,INDEX($BJ$15:$BJ$62,_xlpm.p),_xlpm.q,N(AO143)/_xlpm.f,IF(_xlpm.q&gt;=_xlpm.s,ROUND(_xlpm.q,1)&amp;" "&amp;U143&amp;" = "&amp;ROUND(_xlpm.q*_xlpm.f,1)&amp;" "&amp;_xlpm.u,ROUND(_xlpm.q,1)&amp;" "&amp;U143)),""),""))))</f>
        <v>0</v>
      </c>
      <c r="AR143" s="1259"/>
      <c r="AS143" s="1256">
        <f t="shared" si="74"/>
        <v>0</v>
      </c>
      <c r="AT143" s="1257" t="str">
        <f t="shared" si="65"/>
        <v/>
      </c>
      <c r="AU143" s="1260">
        <f t="shared" si="68"/>
        <v>0</v>
      </c>
      <c r="AV143" s="1261" t="str">
        <f t="shared" si="66"/>
        <v/>
      </c>
      <c r="AW143" s="1247"/>
      <c r="AX143" s="1262">
        <f t="shared" si="59"/>
        <v>0</v>
      </c>
      <c r="AY143" s="1249" t="str">
        <f t="shared" si="75"/>
        <v/>
      </c>
      <c r="AZ143" s="276" t="s">
        <v>22</v>
      </c>
      <c r="BA143" s="1221">
        <f t="shared" si="60"/>
        <v>0</v>
      </c>
      <c r="BB143" s="1222">
        <f t="shared" si="67"/>
        <v>0</v>
      </c>
      <c r="BC143"/>
      <c r="BL143"/>
      <c r="BM143"/>
      <c r="BN143"/>
      <c r="BO143"/>
      <c r="BP143"/>
      <c r="BQ143"/>
      <c r="BR143" s="1153" t="str">
        <f t="shared" si="78"/>
        <v>►</v>
      </c>
      <c r="BX143" s="1024"/>
      <c r="CW143" s="3">
        <v>1</v>
      </c>
    </row>
    <row r="144" spans="1:101" s="877" customFormat="1" ht="21" customHeight="1">
      <c r="A144" s="1129" t="s">
        <v>22</v>
      </c>
      <c r="B144" s="1145" t="str">
        <f t="shared" si="77"/>
        <v>►</v>
      </c>
      <c r="C144" s="1190" cm="1">
        <f t="array" ref="C144">SUMPRODUCT(LEN(D144:J144))</f>
        <v>0</v>
      </c>
      <c r="D144" s="207"/>
      <c r="E144" s="212"/>
      <c r="F144" s="212"/>
      <c r="G144" s="212"/>
      <c r="H144" s="212"/>
      <c r="I144" s="212"/>
      <c r="J144" s="213"/>
      <c r="K144" s="528"/>
      <c r="L144" s="120" t="s">
        <v>16</v>
      </c>
      <c r="M144" s="34"/>
      <c r="N144" s="35"/>
      <c r="O144" s="34"/>
      <c r="P144" s="36"/>
      <c r="Q144" s="105"/>
      <c r="R144" s="125"/>
      <c r="S144" s="107"/>
      <c r="T144" s="108"/>
      <c r="U144" s="1290"/>
      <c r="V144" s="276"/>
      <c r="W144" s="111"/>
      <c r="X144" s="112"/>
      <c r="Y144" s="122"/>
      <c r="Z144" s="114"/>
      <c r="AA144" s="127"/>
      <c r="AB144" s="116"/>
      <c r="AC144" s="139"/>
      <c r="AD144" s="1230" t="str">
        <f t="shared" si="70"/>
        <v>►</v>
      </c>
      <c r="AE144" s="1231" t="str">
        <f t="shared" si="71"/>
        <v/>
      </c>
      <c r="AF144" s="1232">
        <f t="shared" si="56"/>
        <v>0</v>
      </c>
      <c r="AG144" s="1252">
        <f t="shared" si="61"/>
        <v>0</v>
      </c>
      <c r="AH144" s="1234">
        <f t="shared" si="62"/>
        <v>0</v>
      </c>
      <c r="AI144" s="1235">
        <f t="shared" si="63"/>
        <v>0</v>
      </c>
      <c r="AJ144" s="1236">
        <f t="shared" si="79"/>
        <v>0</v>
      </c>
      <c r="AK144" s="1237">
        <f t="shared" si="57"/>
        <v>0</v>
      </c>
      <c r="AL144" s="1238">
        <f t="shared" si="76"/>
        <v>0</v>
      </c>
      <c r="AM144" s="1268"/>
      <c r="AN144" s="1240" t="str">
        <f t="shared" si="69"/>
        <v/>
      </c>
      <c r="AO144" s="1241">
        <f t="shared" si="64"/>
        <v>0</v>
      </c>
      <c r="AP144" s="1242">
        <f t="shared" si="58"/>
        <v>0</v>
      </c>
      <c r="AQ144" s="1269" cm="1">
        <f t="array" ref="AQ144">IF(AF144&lt;&gt;1,0,IF(OR(AO144="",N(AO144)&lt;=0.000000001),"",IF(OR(AI144="",N(AI144)&lt;=0.000000001),0,IF(ISNUMBER(AO144),IFERROR(_xlfn.LET(_xlpm.r,_xlfn.XLOOKUP(U144,$BD$15:$BD$62,ROW($BD$15:$BD$62),_xlfn.XLOOKUP(U144,$BE$15:$BE$62,ROW($BE$15:$BE$62),_xlfn.XLOOKUP(U144,$BF$15:$BF$62,ROW($BF$15:$BF$62),""))),_xlpm.p,_xlpm.r-MIN(ROW($BD$15:$BD$62))+1,_xlpm.f,INDEX($BG$15:$BG$62,_xlpm.p),_xlpm.u,INDEX($BH$15:$BH$62,_xlpm.p),_xlpm.s,INDEX($BJ$15:$BJ$62,_xlpm.p),_xlpm.q,N(AO144)/_xlpm.f,IF(_xlpm.q&gt;=_xlpm.s,ROUND(_xlpm.q,1)&amp;" "&amp;U144&amp;" = "&amp;ROUND(_xlpm.q*_xlpm.f,1)&amp;" "&amp;_xlpm.u,ROUND(_xlpm.q,1)&amp;" "&amp;U144)),""),""))))</f>
        <v>0</v>
      </c>
      <c r="AR144" s="1259"/>
      <c r="AS144" s="1241">
        <f t="shared" si="74"/>
        <v>0</v>
      </c>
      <c r="AT144" s="1242" t="str">
        <f t="shared" si="65"/>
        <v/>
      </c>
      <c r="AU144" s="1245">
        <f t="shared" si="68"/>
        <v>0</v>
      </c>
      <c r="AV144" s="1246" t="str">
        <f t="shared" si="66"/>
        <v/>
      </c>
      <c r="AW144" s="1247"/>
      <c r="AX144" s="1248">
        <f t="shared" si="59"/>
        <v>0</v>
      </c>
      <c r="AY144" s="1249" t="str">
        <f t="shared" si="75"/>
        <v/>
      </c>
      <c r="AZ144" s="276" t="s">
        <v>22</v>
      </c>
      <c r="BA144" s="1221">
        <f t="shared" si="60"/>
        <v>0</v>
      </c>
      <c r="BB144" s="1222">
        <f t="shared" si="67"/>
        <v>0</v>
      </c>
      <c r="BC144"/>
      <c r="BL144"/>
      <c r="BM144"/>
      <c r="BN144"/>
      <c r="BO144"/>
      <c r="BP144"/>
      <c r="BQ144"/>
      <c r="BR144" s="1153" t="str">
        <f t="shared" si="78"/>
        <v>►</v>
      </c>
      <c r="BX144" s="1024"/>
      <c r="CW144" s="3">
        <v>1</v>
      </c>
    </row>
    <row r="145" spans="1:101" s="877" customFormat="1" ht="21" customHeight="1">
      <c r="A145" s="1129" t="s">
        <v>22</v>
      </c>
      <c r="B145" s="1145" t="str">
        <f t="shared" si="77"/>
        <v>►</v>
      </c>
      <c r="C145" s="1190" cm="1">
        <f t="array" ref="C145">SUMPRODUCT(LEN(D145:J145))</f>
        <v>0</v>
      </c>
      <c r="D145" s="207"/>
      <c r="E145" s="212"/>
      <c r="F145" s="212"/>
      <c r="G145" s="212"/>
      <c r="H145" s="212"/>
      <c r="I145" s="212"/>
      <c r="J145" s="213"/>
      <c r="K145" s="528"/>
      <c r="L145" s="120" t="s">
        <v>16</v>
      </c>
      <c r="M145" s="34"/>
      <c r="N145" s="35"/>
      <c r="O145" s="34"/>
      <c r="P145" s="36"/>
      <c r="Q145" s="105"/>
      <c r="R145" s="125"/>
      <c r="S145" s="107"/>
      <c r="T145" s="108"/>
      <c r="U145" s="1290"/>
      <c r="V145" s="276"/>
      <c r="W145" s="111"/>
      <c r="X145" s="112"/>
      <c r="Y145" s="122"/>
      <c r="Z145" s="114"/>
      <c r="AA145" s="127"/>
      <c r="AB145" s="116"/>
      <c r="AC145" s="139"/>
      <c r="AD145" s="1230" t="str">
        <f t="shared" si="70"/>
        <v>►</v>
      </c>
      <c r="AE145" s="1231" t="str">
        <f t="shared" si="71"/>
        <v/>
      </c>
      <c r="AF145" s="1232">
        <f t="shared" si="56"/>
        <v>0</v>
      </c>
      <c r="AG145" s="1252">
        <f t="shared" si="61"/>
        <v>0</v>
      </c>
      <c r="AH145" s="1234">
        <f t="shared" si="62"/>
        <v>0</v>
      </c>
      <c r="AI145" s="1235">
        <f t="shared" si="63"/>
        <v>0</v>
      </c>
      <c r="AJ145" s="1236">
        <f t="shared" si="79"/>
        <v>0</v>
      </c>
      <c r="AK145" s="1253">
        <f t="shared" si="57"/>
        <v>0</v>
      </c>
      <c r="AL145" s="1254">
        <f t="shared" si="76"/>
        <v>0</v>
      </c>
      <c r="AM145" s="1268"/>
      <c r="AN145" s="1255" t="str">
        <f t="shared" si="69"/>
        <v/>
      </c>
      <c r="AO145" s="1256">
        <f t="shared" si="64"/>
        <v>0</v>
      </c>
      <c r="AP145" s="1257">
        <f t="shared" si="58"/>
        <v>0</v>
      </c>
      <c r="AQ145" s="1271" cm="1">
        <f t="array" ref="AQ145">IF(AF145&lt;&gt;1,0,IF(OR(AO145="",N(AO145)&lt;=0.000000001),"",IF(OR(AI145="",N(AI145)&lt;=0.000000001),0,IF(ISNUMBER(AO145),IFERROR(_xlfn.LET(_xlpm.r,_xlfn.XLOOKUP(U145,$BD$15:$BD$62,ROW($BD$15:$BD$62),_xlfn.XLOOKUP(U145,$BE$15:$BE$62,ROW($BE$15:$BE$62),_xlfn.XLOOKUP(U145,$BF$15:$BF$62,ROW($BF$15:$BF$62),""))),_xlpm.p,_xlpm.r-MIN(ROW($BD$15:$BD$62))+1,_xlpm.f,INDEX($BG$15:$BG$62,_xlpm.p),_xlpm.u,INDEX($BH$15:$BH$62,_xlpm.p),_xlpm.s,INDEX($BJ$15:$BJ$62,_xlpm.p),_xlpm.q,N(AO145)/_xlpm.f,IF(_xlpm.q&gt;=_xlpm.s,ROUND(_xlpm.q,1)&amp;" "&amp;U145&amp;" = "&amp;ROUND(_xlpm.q*_xlpm.f,1)&amp;" "&amp;_xlpm.u,ROUND(_xlpm.q,1)&amp;" "&amp;U145)),""),""))))</f>
        <v>0</v>
      </c>
      <c r="AR145" s="1259"/>
      <c r="AS145" s="1256">
        <f t="shared" si="74"/>
        <v>0</v>
      </c>
      <c r="AT145" s="1257" t="str">
        <f t="shared" si="65"/>
        <v/>
      </c>
      <c r="AU145" s="1260">
        <f t="shared" si="68"/>
        <v>0</v>
      </c>
      <c r="AV145" s="1261" t="str">
        <f t="shared" si="66"/>
        <v/>
      </c>
      <c r="AW145" s="1247"/>
      <c r="AX145" s="1262">
        <f t="shared" si="59"/>
        <v>0</v>
      </c>
      <c r="AY145" s="1249" t="str">
        <f t="shared" si="75"/>
        <v/>
      </c>
      <c r="AZ145" s="276" t="s">
        <v>22</v>
      </c>
      <c r="BA145" s="1221">
        <f t="shared" si="60"/>
        <v>0</v>
      </c>
      <c r="BB145" s="1222">
        <f t="shared" si="67"/>
        <v>0</v>
      </c>
      <c r="BC145"/>
      <c r="BL145"/>
      <c r="BM145"/>
      <c r="BN145"/>
      <c r="BO145"/>
      <c r="BP145"/>
      <c r="BQ145"/>
      <c r="BR145" s="1153" t="str">
        <f t="shared" si="78"/>
        <v>►</v>
      </c>
      <c r="BX145" s="1024"/>
      <c r="CW145" s="3">
        <v>1</v>
      </c>
    </row>
    <row r="146" spans="1:101" s="877" customFormat="1" ht="21" customHeight="1">
      <c r="A146" s="1129" t="s">
        <v>22</v>
      </c>
      <c r="B146" s="1145" t="str">
        <f t="shared" si="77"/>
        <v>►</v>
      </c>
      <c r="C146" s="1190" cm="1">
        <f t="array" ref="C146">SUMPRODUCT(LEN(D146:J146))</f>
        <v>0</v>
      </c>
      <c r="D146" s="207"/>
      <c r="E146" s="212"/>
      <c r="F146" s="212"/>
      <c r="G146" s="212"/>
      <c r="H146" s="212"/>
      <c r="I146" s="212"/>
      <c r="J146" s="213"/>
      <c r="K146" s="528"/>
      <c r="L146" s="120" t="s">
        <v>16</v>
      </c>
      <c r="M146" s="34"/>
      <c r="N146" s="35"/>
      <c r="O146" s="34"/>
      <c r="P146" s="36"/>
      <c r="Q146" s="105"/>
      <c r="R146" s="125"/>
      <c r="S146" s="107"/>
      <c r="T146" s="108"/>
      <c r="U146" s="1290"/>
      <c r="V146" s="276"/>
      <c r="W146" s="111"/>
      <c r="X146" s="112"/>
      <c r="Y146" s="122"/>
      <c r="Z146" s="114"/>
      <c r="AA146" s="127"/>
      <c r="AB146" s="116"/>
      <c r="AC146" s="139"/>
      <c r="AD146" s="1230" t="str">
        <f t="shared" si="70"/>
        <v>►</v>
      </c>
      <c r="AE146" s="1231" t="str">
        <f t="shared" si="71"/>
        <v/>
      </c>
      <c r="AF146" s="1232">
        <f t="shared" si="56"/>
        <v>0</v>
      </c>
      <c r="AG146" s="1252">
        <f t="shared" si="61"/>
        <v>0</v>
      </c>
      <c r="AH146" s="1234">
        <f t="shared" si="62"/>
        <v>0</v>
      </c>
      <c r="AI146" s="1235">
        <f t="shared" si="63"/>
        <v>0</v>
      </c>
      <c r="AJ146" s="1236">
        <f t="shared" si="79"/>
        <v>0</v>
      </c>
      <c r="AK146" s="1237">
        <f t="shared" si="57"/>
        <v>0</v>
      </c>
      <c r="AL146" s="1238">
        <f t="shared" si="76"/>
        <v>0</v>
      </c>
      <c r="AM146" s="1268"/>
      <c r="AN146" s="1240" t="str">
        <f t="shared" si="69"/>
        <v/>
      </c>
      <c r="AO146" s="1241">
        <f t="shared" si="64"/>
        <v>0</v>
      </c>
      <c r="AP146" s="1242">
        <f t="shared" si="58"/>
        <v>0</v>
      </c>
      <c r="AQ146" s="1269" cm="1">
        <f t="array" ref="AQ146">IF(AF146&lt;&gt;1,0,IF(OR(AO146="",N(AO146)&lt;=0.000000001),"",IF(OR(AI146="",N(AI146)&lt;=0.000000001),0,IF(ISNUMBER(AO146),IFERROR(_xlfn.LET(_xlpm.r,_xlfn.XLOOKUP(U146,$BD$15:$BD$62,ROW($BD$15:$BD$62),_xlfn.XLOOKUP(U146,$BE$15:$BE$62,ROW($BE$15:$BE$62),_xlfn.XLOOKUP(U146,$BF$15:$BF$62,ROW($BF$15:$BF$62),""))),_xlpm.p,_xlpm.r-MIN(ROW($BD$15:$BD$62))+1,_xlpm.f,INDEX($BG$15:$BG$62,_xlpm.p),_xlpm.u,INDEX($BH$15:$BH$62,_xlpm.p),_xlpm.s,INDEX($BJ$15:$BJ$62,_xlpm.p),_xlpm.q,N(AO146)/_xlpm.f,IF(_xlpm.q&gt;=_xlpm.s,ROUND(_xlpm.q,1)&amp;" "&amp;U146&amp;" = "&amp;ROUND(_xlpm.q*_xlpm.f,1)&amp;" "&amp;_xlpm.u,ROUND(_xlpm.q,1)&amp;" "&amp;U146)),""),""))))</f>
        <v>0</v>
      </c>
      <c r="AR146" s="1259"/>
      <c r="AS146" s="1241">
        <f t="shared" si="74"/>
        <v>0</v>
      </c>
      <c r="AT146" s="1242" t="str">
        <f t="shared" si="65"/>
        <v/>
      </c>
      <c r="AU146" s="1245">
        <f t="shared" si="68"/>
        <v>0</v>
      </c>
      <c r="AV146" s="1246" t="str">
        <f t="shared" si="66"/>
        <v/>
      </c>
      <c r="AW146" s="1247"/>
      <c r="AX146" s="1248">
        <f t="shared" si="59"/>
        <v>0</v>
      </c>
      <c r="AY146" s="1249" t="str">
        <f t="shared" si="75"/>
        <v/>
      </c>
      <c r="AZ146" s="276" t="s">
        <v>22</v>
      </c>
      <c r="BA146" s="1221">
        <f t="shared" si="60"/>
        <v>0</v>
      </c>
      <c r="BB146" s="1222">
        <f t="shared" si="67"/>
        <v>0</v>
      </c>
      <c r="BC146"/>
      <c r="BL146"/>
      <c r="BM146"/>
      <c r="BN146"/>
      <c r="BO146"/>
      <c r="BP146"/>
      <c r="BQ146"/>
      <c r="BR146" s="1153" t="str">
        <f t="shared" si="78"/>
        <v>►</v>
      </c>
      <c r="BS146"/>
      <c r="BT146"/>
      <c r="BU146"/>
      <c r="BV146"/>
      <c r="BW146"/>
      <c r="BX146" s="1024"/>
      <c r="CW146" s="3">
        <v>1</v>
      </c>
    </row>
    <row r="147" spans="1:101" s="877" customFormat="1" ht="21" customHeight="1">
      <c r="A147" s="1129" t="s">
        <v>22</v>
      </c>
      <c r="B147" s="1145" t="str">
        <f t="shared" si="77"/>
        <v>►</v>
      </c>
      <c r="C147" s="1190" cm="1">
        <f t="array" ref="C147">SUMPRODUCT(LEN(D147:J147))</f>
        <v>0</v>
      </c>
      <c r="D147" s="207"/>
      <c r="E147" s="212"/>
      <c r="F147" s="212"/>
      <c r="G147" s="212"/>
      <c r="H147" s="212"/>
      <c r="I147" s="212"/>
      <c r="J147" s="213"/>
      <c r="K147" s="528"/>
      <c r="L147" s="120" t="s">
        <v>16</v>
      </c>
      <c r="M147" s="34"/>
      <c r="N147" s="35"/>
      <c r="O147" s="34"/>
      <c r="P147" s="36"/>
      <c r="Q147" s="105"/>
      <c r="R147" s="125"/>
      <c r="S147" s="107"/>
      <c r="T147" s="108"/>
      <c r="U147" s="1290"/>
      <c r="V147" s="276"/>
      <c r="W147" s="111"/>
      <c r="X147" s="112"/>
      <c r="Y147" s="122"/>
      <c r="Z147" s="114"/>
      <c r="AA147" s="127"/>
      <c r="AB147" s="116"/>
      <c r="AC147" s="139"/>
      <c r="AD147" s="1230" t="str">
        <f t="shared" si="70"/>
        <v>►</v>
      </c>
      <c r="AE147" s="1231" t="str">
        <f t="shared" si="71"/>
        <v/>
      </c>
      <c r="AF147" s="1232">
        <f t="shared" si="56"/>
        <v>0</v>
      </c>
      <c r="AG147" s="1252">
        <f t="shared" si="61"/>
        <v>0</v>
      </c>
      <c r="AH147" s="1234">
        <f t="shared" si="62"/>
        <v>0</v>
      </c>
      <c r="AI147" s="1235">
        <f t="shared" si="63"/>
        <v>0</v>
      </c>
      <c r="AJ147" s="1236">
        <f t="shared" si="79"/>
        <v>0</v>
      </c>
      <c r="AK147" s="1253">
        <f t="shared" si="57"/>
        <v>0</v>
      </c>
      <c r="AL147" s="1254">
        <f t="shared" si="76"/>
        <v>0</v>
      </c>
      <c r="AM147" s="1268"/>
      <c r="AN147" s="1255" t="str">
        <f t="shared" si="69"/>
        <v/>
      </c>
      <c r="AO147" s="1256">
        <f t="shared" si="64"/>
        <v>0</v>
      </c>
      <c r="AP147" s="1257">
        <f t="shared" si="58"/>
        <v>0</v>
      </c>
      <c r="AQ147" s="1271" cm="1">
        <f t="array" ref="AQ147">IF(AF147&lt;&gt;1,0,IF(OR(AO147="",N(AO147)&lt;=0.000000001),"",IF(OR(AI147="",N(AI147)&lt;=0.000000001),0,IF(ISNUMBER(AO147),IFERROR(_xlfn.LET(_xlpm.r,_xlfn.XLOOKUP(U147,$BD$15:$BD$62,ROW($BD$15:$BD$62),_xlfn.XLOOKUP(U147,$BE$15:$BE$62,ROW($BE$15:$BE$62),_xlfn.XLOOKUP(U147,$BF$15:$BF$62,ROW($BF$15:$BF$62),""))),_xlpm.p,_xlpm.r-MIN(ROW($BD$15:$BD$62))+1,_xlpm.f,INDEX($BG$15:$BG$62,_xlpm.p),_xlpm.u,INDEX($BH$15:$BH$62,_xlpm.p),_xlpm.s,INDEX($BJ$15:$BJ$62,_xlpm.p),_xlpm.q,N(AO147)/_xlpm.f,IF(_xlpm.q&gt;=_xlpm.s,ROUND(_xlpm.q,1)&amp;" "&amp;U147&amp;" = "&amp;ROUND(_xlpm.q*_xlpm.f,1)&amp;" "&amp;_xlpm.u,ROUND(_xlpm.q,1)&amp;" "&amp;U147)),""),""))))</f>
        <v>0</v>
      </c>
      <c r="AR147" s="1259"/>
      <c r="AS147" s="1256">
        <f t="shared" si="74"/>
        <v>0</v>
      </c>
      <c r="AT147" s="1257" t="str">
        <f t="shared" si="65"/>
        <v/>
      </c>
      <c r="AU147" s="1260">
        <f t="shared" si="68"/>
        <v>0</v>
      </c>
      <c r="AV147" s="1261" t="str">
        <f t="shared" si="66"/>
        <v/>
      </c>
      <c r="AW147" s="1247"/>
      <c r="AX147" s="1262">
        <f t="shared" si="59"/>
        <v>0</v>
      </c>
      <c r="AY147" s="1249" t="str">
        <f t="shared" si="75"/>
        <v/>
      </c>
      <c r="AZ147" s="276" t="s">
        <v>22</v>
      </c>
      <c r="BA147" s="1221">
        <f t="shared" si="60"/>
        <v>0</v>
      </c>
      <c r="BB147" s="1222">
        <f t="shared" si="67"/>
        <v>0</v>
      </c>
      <c r="BC147"/>
      <c r="BL147"/>
      <c r="BM147"/>
      <c r="BN147"/>
      <c r="BO147"/>
      <c r="BP147"/>
      <c r="BQ147"/>
      <c r="BR147" s="1153" t="str">
        <f t="shared" si="78"/>
        <v>►</v>
      </c>
      <c r="BS147"/>
      <c r="BT147"/>
      <c r="BU147"/>
      <c r="BV147"/>
      <c r="BW147"/>
      <c r="BX147" s="1024"/>
      <c r="CW147" s="3">
        <v>1</v>
      </c>
    </row>
    <row r="148" spans="1:101" s="877" customFormat="1" ht="21" customHeight="1">
      <c r="A148" s="1129" t="s">
        <v>22</v>
      </c>
      <c r="B148" s="1145" t="str">
        <f t="shared" si="77"/>
        <v>►</v>
      </c>
      <c r="C148" s="1190" cm="1">
        <f t="array" ref="C148">SUMPRODUCT(LEN(D148:J148))</f>
        <v>0</v>
      </c>
      <c r="D148" s="207"/>
      <c r="E148" s="212"/>
      <c r="F148" s="212"/>
      <c r="G148" s="212"/>
      <c r="H148" s="212"/>
      <c r="I148" s="212"/>
      <c r="J148" s="213"/>
      <c r="K148" s="528"/>
      <c r="L148" s="120" t="s">
        <v>16</v>
      </c>
      <c r="M148" s="34"/>
      <c r="N148" s="35"/>
      <c r="O148" s="34"/>
      <c r="P148" s="36"/>
      <c r="Q148" s="105"/>
      <c r="R148" s="125"/>
      <c r="S148" s="107"/>
      <c r="T148" s="108"/>
      <c r="U148" s="1290"/>
      <c r="V148" s="276"/>
      <c r="W148" s="111"/>
      <c r="X148" s="112"/>
      <c r="Y148" s="122"/>
      <c r="Z148" s="114"/>
      <c r="AA148" s="127"/>
      <c r="AB148" s="116"/>
      <c r="AC148" s="139"/>
      <c r="AD148" s="1230" t="str">
        <f t="shared" si="70"/>
        <v>►</v>
      </c>
      <c r="AE148" s="1231" t="str">
        <f t="shared" si="71"/>
        <v/>
      </c>
      <c r="AF148" s="1232">
        <f t="shared" si="56"/>
        <v>0</v>
      </c>
      <c r="AG148" s="1252">
        <f t="shared" si="61"/>
        <v>0</v>
      </c>
      <c r="AH148" s="1234">
        <f t="shared" si="62"/>
        <v>0</v>
      </c>
      <c r="AI148" s="1235">
        <f t="shared" si="63"/>
        <v>0</v>
      </c>
      <c r="AJ148" s="1236">
        <f t="shared" si="79"/>
        <v>0</v>
      </c>
      <c r="AK148" s="1237">
        <f t="shared" si="57"/>
        <v>0</v>
      </c>
      <c r="AL148" s="1238">
        <f t="shared" si="76"/>
        <v>0</v>
      </c>
      <c r="AM148" s="1268"/>
      <c r="AN148" s="1240" t="str">
        <f t="shared" si="69"/>
        <v/>
      </c>
      <c r="AO148" s="1241">
        <f t="shared" si="64"/>
        <v>0</v>
      </c>
      <c r="AP148" s="1242">
        <f t="shared" si="58"/>
        <v>0</v>
      </c>
      <c r="AQ148" s="1269" cm="1">
        <f t="array" ref="AQ148">IF(AF148&lt;&gt;1,0,IF(OR(AO148="",N(AO148)&lt;=0.000000001),"",IF(OR(AI148="",N(AI148)&lt;=0.000000001),0,IF(ISNUMBER(AO148),IFERROR(_xlfn.LET(_xlpm.r,_xlfn.XLOOKUP(U148,$BD$15:$BD$62,ROW($BD$15:$BD$62),_xlfn.XLOOKUP(U148,$BE$15:$BE$62,ROW($BE$15:$BE$62),_xlfn.XLOOKUP(U148,$BF$15:$BF$62,ROW($BF$15:$BF$62),""))),_xlpm.p,_xlpm.r-MIN(ROW($BD$15:$BD$62))+1,_xlpm.f,INDEX($BG$15:$BG$62,_xlpm.p),_xlpm.u,INDEX($BH$15:$BH$62,_xlpm.p),_xlpm.s,INDEX($BJ$15:$BJ$62,_xlpm.p),_xlpm.q,N(AO148)/_xlpm.f,IF(_xlpm.q&gt;=_xlpm.s,ROUND(_xlpm.q,1)&amp;" "&amp;U148&amp;" = "&amp;ROUND(_xlpm.q*_xlpm.f,1)&amp;" "&amp;_xlpm.u,ROUND(_xlpm.q,1)&amp;" "&amp;U148)),""),""))))</f>
        <v>0</v>
      </c>
      <c r="AR148" s="1259"/>
      <c r="AS148" s="1241">
        <f t="shared" si="74"/>
        <v>0</v>
      </c>
      <c r="AT148" s="1242" t="str">
        <f t="shared" si="65"/>
        <v/>
      </c>
      <c r="AU148" s="1245">
        <f t="shared" si="68"/>
        <v>0</v>
      </c>
      <c r="AV148" s="1246" t="str">
        <f t="shared" si="66"/>
        <v/>
      </c>
      <c r="AW148" s="1247"/>
      <c r="AX148" s="1248">
        <f t="shared" si="59"/>
        <v>0</v>
      </c>
      <c r="AY148" s="1249" t="str">
        <f t="shared" si="75"/>
        <v/>
      </c>
      <c r="AZ148" s="276" t="s">
        <v>22</v>
      </c>
      <c r="BA148" s="1221">
        <f t="shared" si="60"/>
        <v>0</v>
      </c>
      <c r="BB148" s="1222">
        <f t="shared" si="67"/>
        <v>0</v>
      </c>
      <c r="BC148"/>
      <c r="BL148"/>
      <c r="BM148"/>
      <c r="BN148"/>
      <c r="BO148"/>
      <c r="BP148"/>
      <c r="BQ148"/>
      <c r="BR148" s="1153" t="str">
        <f t="shared" si="78"/>
        <v>►</v>
      </c>
      <c r="BS148"/>
      <c r="BT148"/>
      <c r="BU148"/>
      <c r="BV148"/>
      <c r="BW148"/>
      <c r="BX148" s="1024"/>
      <c r="CW148" s="3">
        <v>1</v>
      </c>
    </row>
    <row r="149" spans="1:101" s="877" customFormat="1" ht="21" customHeight="1">
      <c r="A149" s="1129" t="s">
        <v>22</v>
      </c>
      <c r="B149" s="1145" t="str">
        <f t="shared" si="77"/>
        <v>►</v>
      </c>
      <c r="C149" s="1190" cm="1">
        <f t="array" ref="C149">SUMPRODUCT(LEN(D149:J149))</f>
        <v>0</v>
      </c>
      <c r="D149" s="207"/>
      <c r="E149" s="212"/>
      <c r="F149" s="212"/>
      <c r="G149" s="212"/>
      <c r="H149" s="212"/>
      <c r="I149" s="212"/>
      <c r="J149" s="213"/>
      <c r="K149" s="528"/>
      <c r="L149" s="120" t="s">
        <v>16</v>
      </c>
      <c r="M149" s="34"/>
      <c r="N149" s="35"/>
      <c r="O149" s="34"/>
      <c r="P149" s="36"/>
      <c r="Q149" s="105"/>
      <c r="R149" s="125"/>
      <c r="S149" s="107"/>
      <c r="T149" s="108"/>
      <c r="U149" s="1290"/>
      <c r="V149" s="276"/>
      <c r="W149" s="111"/>
      <c r="X149" s="112"/>
      <c r="Y149" s="122"/>
      <c r="Z149" s="114"/>
      <c r="AA149" s="127"/>
      <c r="AB149" s="116"/>
      <c r="AC149" s="139"/>
      <c r="AD149" s="1230" t="str">
        <f t="shared" si="70"/>
        <v>►</v>
      </c>
      <c r="AE149" s="1231" t="str">
        <f t="shared" si="71"/>
        <v/>
      </c>
      <c r="AF149" s="1232">
        <f t="shared" si="56"/>
        <v>0</v>
      </c>
      <c r="AG149" s="1252">
        <f t="shared" si="61"/>
        <v>0</v>
      </c>
      <c r="AH149" s="1234">
        <f t="shared" si="62"/>
        <v>0</v>
      </c>
      <c r="AI149" s="1235">
        <f t="shared" si="63"/>
        <v>0</v>
      </c>
      <c r="AJ149" s="1236">
        <f t="shared" si="79"/>
        <v>0</v>
      </c>
      <c r="AK149" s="1253">
        <f t="shared" si="57"/>
        <v>0</v>
      </c>
      <c r="AL149" s="1254">
        <f t="shared" si="76"/>
        <v>0</v>
      </c>
      <c r="AM149" s="1268"/>
      <c r="AN149" s="1255" t="str">
        <f t="shared" si="69"/>
        <v/>
      </c>
      <c r="AO149" s="1256">
        <f t="shared" si="64"/>
        <v>0</v>
      </c>
      <c r="AP149" s="1257">
        <f t="shared" si="58"/>
        <v>0</v>
      </c>
      <c r="AQ149" s="1271" cm="1">
        <f t="array" ref="AQ149">IF(AF149&lt;&gt;1,0,IF(OR(AO149="",N(AO149)&lt;=0.000000001),"",IF(OR(AI149="",N(AI149)&lt;=0.000000001),0,IF(ISNUMBER(AO149),IFERROR(_xlfn.LET(_xlpm.r,_xlfn.XLOOKUP(U149,$BD$15:$BD$62,ROW($BD$15:$BD$62),_xlfn.XLOOKUP(U149,$BE$15:$BE$62,ROW($BE$15:$BE$62),_xlfn.XLOOKUP(U149,$BF$15:$BF$62,ROW($BF$15:$BF$62),""))),_xlpm.p,_xlpm.r-MIN(ROW($BD$15:$BD$62))+1,_xlpm.f,INDEX($BG$15:$BG$62,_xlpm.p),_xlpm.u,INDEX($BH$15:$BH$62,_xlpm.p),_xlpm.s,INDEX($BJ$15:$BJ$62,_xlpm.p),_xlpm.q,N(AO149)/_xlpm.f,IF(_xlpm.q&gt;=_xlpm.s,ROUND(_xlpm.q,1)&amp;" "&amp;U149&amp;" = "&amp;ROUND(_xlpm.q*_xlpm.f,1)&amp;" "&amp;_xlpm.u,ROUND(_xlpm.q,1)&amp;" "&amp;U149)),""),""))))</f>
        <v>0</v>
      </c>
      <c r="AR149" s="1259"/>
      <c r="AS149" s="1256">
        <f t="shared" si="74"/>
        <v>0</v>
      </c>
      <c r="AT149" s="1257" t="str">
        <f t="shared" si="65"/>
        <v/>
      </c>
      <c r="AU149" s="1260">
        <f t="shared" si="68"/>
        <v>0</v>
      </c>
      <c r="AV149" s="1261" t="str">
        <f t="shared" si="66"/>
        <v/>
      </c>
      <c r="AW149" s="1247"/>
      <c r="AX149" s="1262">
        <f t="shared" si="59"/>
        <v>0</v>
      </c>
      <c r="AY149" s="1249" t="str">
        <f t="shared" si="75"/>
        <v/>
      </c>
      <c r="AZ149" s="276" t="s">
        <v>22</v>
      </c>
      <c r="BA149" s="1221">
        <f t="shared" si="60"/>
        <v>0</v>
      </c>
      <c r="BB149" s="1222">
        <f t="shared" si="67"/>
        <v>0</v>
      </c>
      <c r="BC149"/>
      <c r="BL149"/>
      <c r="BM149"/>
      <c r="BN149"/>
      <c r="BO149"/>
      <c r="BP149"/>
      <c r="BQ149"/>
      <c r="BR149" s="1153" t="str">
        <f t="shared" si="78"/>
        <v>►</v>
      </c>
      <c r="BS149"/>
      <c r="BT149"/>
      <c r="BU149"/>
      <c r="BV149"/>
      <c r="BW149"/>
      <c r="BX149" s="1024"/>
      <c r="CW149" s="3">
        <v>1</v>
      </c>
    </row>
    <row r="150" spans="1:101" s="877" customFormat="1" ht="21" customHeight="1">
      <c r="A150" s="1129" t="s">
        <v>22</v>
      </c>
      <c r="B150" s="1145" t="str">
        <f t="shared" si="77"/>
        <v>►</v>
      </c>
      <c r="C150" s="1190" cm="1">
        <f t="array" ref="C150">SUMPRODUCT(LEN(D150:J150))</f>
        <v>0</v>
      </c>
      <c r="D150" s="207"/>
      <c r="E150" s="212"/>
      <c r="F150" s="212"/>
      <c r="G150" s="212"/>
      <c r="H150" s="212"/>
      <c r="I150" s="212"/>
      <c r="J150" s="213"/>
      <c r="K150" s="528"/>
      <c r="L150" s="120" t="s">
        <v>16</v>
      </c>
      <c r="M150" s="34"/>
      <c r="N150" s="35"/>
      <c r="O150" s="34"/>
      <c r="P150" s="36"/>
      <c r="Q150" s="105"/>
      <c r="R150" s="125"/>
      <c r="S150" s="107"/>
      <c r="T150" s="108"/>
      <c r="U150" s="1290"/>
      <c r="V150" s="276"/>
      <c r="W150" s="111"/>
      <c r="X150" s="112"/>
      <c r="Y150" s="122"/>
      <c r="Z150" s="114"/>
      <c r="AA150" s="127"/>
      <c r="AB150" s="116"/>
      <c r="AC150" s="139"/>
      <c r="AD150" s="1230" t="str">
        <f t="shared" si="70"/>
        <v>►</v>
      </c>
      <c r="AE150" s="1231" t="str">
        <f t="shared" si="71"/>
        <v/>
      </c>
      <c r="AF150" s="1232">
        <f t="shared" ref="AF150:AF213" si="80">N(AND(L150="A", COUNTIF($BD$15:$BF$62, TRIM(U150))&gt;0))</f>
        <v>0</v>
      </c>
      <c r="AG150" s="1252">
        <f t="shared" si="61"/>
        <v>0</v>
      </c>
      <c r="AH150" s="1234">
        <f t="shared" si="62"/>
        <v>0</v>
      </c>
      <c r="AI150" s="1235">
        <f t="shared" si="63"/>
        <v>0</v>
      </c>
      <c r="AJ150" s="1236">
        <f t="shared" si="79"/>
        <v>0</v>
      </c>
      <c r="AK150" s="1237">
        <f t="shared" ref="AK150:AK213" si="81">IF(AI150&gt;0,AM$9,0)</f>
        <v>0</v>
      </c>
      <c r="AL150" s="1238">
        <f t="shared" si="76"/>
        <v>0</v>
      </c>
      <c r="AM150" s="1268"/>
      <c r="AN150" s="1240" t="str">
        <f t="shared" si="69"/>
        <v/>
      </c>
      <c r="AO150" s="1241">
        <f t="shared" si="64"/>
        <v>0</v>
      </c>
      <c r="AP150" s="1242">
        <f t="shared" ref="AP150:AP213" si="82">IF(AF150=1,IF(OR(AO150="",N(AO150)&lt;=0.000000001),"",_xlfn.XLOOKUP(U150,$BD$15:$BD$62,$BH$15:$BH$62,_xlfn.XLOOKUP(U150,$BE$15:$BE$62,$BH$15:$BH$62,_xlfn.XLOOKUP(U150,$BF$15:$BF$62,$BH$15:$BH$62,"")))),0)</f>
        <v>0</v>
      </c>
      <c r="AQ150" s="1269" cm="1">
        <f t="array" ref="AQ150">IF(AF150&lt;&gt;1,0,IF(OR(AO150="",N(AO150)&lt;=0.000000001),"",IF(OR(AI150="",N(AI150)&lt;=0.000000001),0,IF(ISNUMBER(AO150),IFERROR(_xlfn.LET(_xlpm.r,_xlfn.XLOOKUP(U150,$BD$15:$BD$62,ROW($BD$15:$BD$62),_xlfn.XLOOKUP(U150,$BE$15:$BE$62,ROW($BE$15:$BE$62),_xlfn.XLOOKUP(U150,$BF$15:$BF$62,ROW($BF$15:$BF$62),""))),_xlpm.p,_xlpm.r-MIN(ROW($BD$15:$BD$62))+1,_xlpm.f,INDEX($BG$15:$BG$62,_xlpm.p),_xlpm.u,INDEX($BH$15:$BH$62,_xlpm.p),_xlpm.s,INDEX($BJ$15:$BJ$62,_xlpm.p),_xlpm.q,N(AO150)/_xlpm.f,IF(_xlpm.q&gt;=_xlpm.s,ROUND(_xlpm.q,1)&amp;" "&amp;U150&amp;" = "&amp;ROUND(_xlpm.q*_xlpm.f,1)&amp;" "&amp;_xlpm.u,ROUND(_xlpm.q,1)&amp;" "&amp;U150)),""),""))))</f>
        <v>0</v>
      </c>
      <c r="AR150" s="1259"/>
      <c r="AS150" s="1241">
        <f t="shared" si="74"/>
        <v>0</v>
      </c>
      <c r="AT150" s="1242" t="str">
        <f t="shared" si="65"/>
        <v/>
      </c>
      <c r="AU150" s="1245">
        <f t="shared" si="68"/>
        <v>0</v>
      </c>
      <c r="AV150" s="1246" t="str">
        <f t="shared" si="66"/>
        <v/>
      </c>
      <c r="AW150" s="1247"/>
      <c r="AX150" s="1248">
        <f t="shared" ref="AX150:AX213" si="83">IF(AI150=0,0,IF(OR(ISBLANK(AW150),ISTEXT(AU150)),0,(IF(AO150=0,Q150,AO150)*AW150)))</f>
        <v>0</v>
      </c>
      <c r="AY150" s="1249" t="str">
        <f t="shared" si="75"/>
        <v/>
      </c>
      <c r="AZ150" s="276" t="s">
        <v>22</v>
      </c>
      <c r="BA150" s="1221">
        <f t="shared" ref="BA150:BA213" si="84">IFERROR(_xlfn.LET(_xlpm.EPS,0.000000001,_xlpm.b,Q150/AI150,IF(ISNUMBER(AM150),_xlpm.b*AM150,IF(OR(ISBLANK(AM150),AM150=""),_xlpm.b*AK150,IF(AND(BB150=0,ISNUMBER(Q150)),_xlpm.b/AK150,0)))),0)</f>
        <v>0</v>
      </c>
      <c r="BB150" s="1222">
        <f t="shared" si="67"/>
        <v>0</v>
      </c>
      <c r="BC150"/>
      <c r="BL150"/>
      <c r="BM150"/>
      <c r="BN150"/>
      <c r="BO150"/>
      <c r="BP150"/>
      <c r="BQ150"/>
      <c r="BR150" s="1153" t="str">
        <f t="shared" si="78"/>
        <v>►</v>
      </c>
      <c r="BS150"/>
      <c r="BT150"/>
      <c r="BU150"/>
      <c r="BV150"/>
      <c r="BW150"/>
      <c r="BX150" s="1024"/>
      <c r="CW150" s="3">
        <v>1</v>
      </c>
    </row>
    <row r="151" spans="1:101" s="877" customFormat="1" ht="21" customHeight="1">
      <c r="A151" s="1129" t="s">
        <v>22</v>
      </c>
      <c r="B151" s="1145" t="str">
        <f t="shared" si="77"/>
        <v>►</v>
      </c>
      <c r="C151" s="1190" cm="1">
        <f t="array" ref="C151">SUMPRODUCT(LEN(D151:J151))</f>
        <v>0</v>
      </c>
      <c r="D151" s="207"/>
      <c r="E151" s="212"/>
      <c r="F151" s="212"/>
      <c r="G151" s="212"/>
      <c r="H151" s="212"/>
      <c r="I151" s="212"/>
      <c r="J151" s="213"/>
      <c r="K151" s="528"/>
      <c r="L151" s="120" t="s">
        <v>16</v>
      </c>
      <c r="M151" s="34"/>
      <c r="N151" s="35"/>
      <c r="O151" s="34"/>
      <c r="P151" s="36"/>
      <c r="Q151" s="105"/>
      <c r="R151" s="125"/>
      <c r="S151" s="107"/>
      <c r="T151" s="108"/>
      <c r="U151" s="1290"/>
      <c r="V151" s="276"/>
      <c r="W151" s="111"/>
      <c r="X151" s="112"/>
      <c r="Y151" s="122"/>
      <c r="Z151" s="114"/>
      <c r="AA151" s="127"/>
      <c r="AB151" s="116"/>
      <c r="AC151" s="139"/>
      <c r="AD151" s="1230" t="str">
        <f t="shared" si="70"/>
        <v>►</v>
      </c>
      <c r="AE151" s="1231" t="str">
        <f t="shared" si="71"/>
        <v/>
      </c>
      <c r="AF151" s="1232">
        <f t="shared" si="80"/>
        <v>0</v>
      </c>
      <c r="AG151" s="1252">
        <f t="shared" ref="AG151:AG214" si="85">IF(AF151=1,Z151,0)</f>
        <v>0</v>
      </c>
      <c r="AH151" s="1234">
        <f t="shared" ref="AH151:AH214" si="86">IF(AF151=1,IF(AG151&gt;0,"Kg",0),0)</f>
        <v>0</v>
      </c>
      <c r="AI151" s="1235">
        <f t="shared" ref="AI151:AI214" si="87">IF(AF151=1,N151,0)</f>
        <v>0</v>
      </c>
      <c r="AJ151" s="1236">
        <f t="shared" si="79"/>
        <v>0</v>
      </c>
      <c r="AK151" s="1253">
        <f t="shared" si="81"/>
        <v>0</v>
      </c>
      <c r="AL151" s="1254">
        <f t="shared" si="76"/>
        <v>0</v>
      </c>
      <c r="AM151" s="1268"/>
      <c r="AN151" s="1255" t="str">
        <f t="shared" si="69"/>
        <v/>
      </c>
      <c r="AO151" s="1256">
        <f t="shared" ref="AO151:AO214" si="88">IF(TRIM(AH151)&lt;&gt;"Kg",0,N(AG151)*N(BB151))</f>
        <v>0</v>
      </c>
      <c r="AP151" s="1257">
        <f t="shared" si="82"/>
        <v>0</v>
      </c>
      <c r="AQ151" s="1271" cm="1">
        <f t="array" ref="AQ151">IF(AF151&lt;&gt;1,0,IF(OR(AO151="",N(AO151)&lt;=0.000000001),"",IF(OR(AI151="",N(AI151)&lt;=0.000000001),0,IF(ISNUMBER(AO151),IFERROR(_xlfn.LET(_xlpm.r,_xlfn.XLOOKUP(U151,$BD$15:$BD$62,ROW($BD$15:$BD$62),_xlfn.XLOOKUP(U151,$BE$15:$BE$62,ROW($BE$15:$BE$62),_xlfn.XLOOKUP(U151,$BF$15:$BF$62,ROW($BF$15:$BF$62),""))),_xlpm.p,_xlpm.r-MIN(ROW($BD$15:$BD$62))+1,_xlpm.f,INDEX($BG$15:$BG$62,_xlpm.p),_xlpm.u,INDEX($BH$15:$BH$62,_xlpm.p),_xlpm.s,INDEX($BJ$15:$BJ$62,_xlpm.p),_xlpm.q,N(AO151)/_xlpm.f,IF(_xlpm.q&gt;=_xlpm.s,ROUND(_xlpm.q,1)&amp;" "&amp;U151&amp;" = "&amp;ROUND(_xlpm.q*_xlpm.f,1)&amp;" "&amp;_xlpm.u,ROUND(_xlpm.q,1)&amp;" "&amp;U151)),""),""))))</f>
        <v>0</v>
      </c>
      <c r="AR151" s="1259"/>
      <c r="AS151" s="1256">
        <f t="shared" si="74"/>
        <v>0</v>
      </c>
      <c r="AT151" s="1257" t="str">
        <f t="shared" ref="AT151:AT214" si="89">IF(AF151=1,AP151,"")</f>
        <v/>
      </c>
      <c r="AU151" s="1260">
        <f t="shared" si="68"/>
        <v>0</v>
      </c>
      <c r="AV151" s="1261" t="str">
        <f t="shared" ref="AV151:AV214" si="90">IF(AF151=1,IF(N(AU151)&gt;0.000000001,R151,""),"")</f>
        <v/>
      </c>
      <c r="AW151" s="1247"/>
      <c r="AX151" s="1262">
        <f t="shared" si="83"/>
        <v>0</v>
      </c>
      <c r="AY151" s="1249" t="str">
        <f t="shared" si="75"/>
        <v/>
      </c>
      <c r="AZ151" s="276" t="s">
        <v>22</v>
      </c>
      <c r="BA151" s="1221">
        <f t="shared" si="84"/>
        <v>0</v>
      </c>
      <c r="BB151" s="1222">
        <f t="shared" ref="BB151:BB214" si="91">IF(AG151&gt;0,IFERROR(IF(OR(ISBLANK(AM151),AM151=""),AK151,AM151)/AI151,0),0)</f>
        <v>0</v>
      </c>
      <c r="BC151"/>
      <c r="BL151"/>
      <c r="BM151"/>
      <c r="BN151"/>
      <c r="BO151"/>
      <c r="BP151"/>
      <c r="BQ151"/>
      <c r="BR151" s="1153" t="str">
        <f t="shared" si="78"/>
        <v>►</v>
      </c>
      <c r="BS151"/>
      <c r="BT151"/>
      <c r="BU151"/>
      <c r="BV151"/>
      <c r="BW151"/>
      <c r="BX151" s="1024"/>
      <c r="CW151" s="3">
        <v>1</v>
      </c>
    </row>
    <row r="152" spans="1:101" s="877" customFormat="1" ht="21" customHeight="1">
      <c r="A152" s="1129" t="s">
        <v>22</v>
      </c>
      <c r="B152" s="1145" t="str">
        <f t="shared" si="77"/>
        <v>►</v>
      </c>
      <c r="C152" s="1190" cm="1">
        <f t="array" ref="C152">SUMPRODUCT(LEN(D152:J152))</f>
        <v>0</v>
      </c>
      <c r="D152" s="207"/>
      <c r="E152" s="212"/>
      <c r="F152" s="212"/>
      <c r="G152" s="212"/>
      <c r="H152" s="212"/>
      <c r="I152" s="212"/>
      <c r="J152" s="213"/>
      <c r="K152" s="528"/>
      <c r="L152" s="120" t="s">
        <v>16</v>
      </c>
      <c r="M152" s="34"/>
      <c r="N152" s="35"/>
      <c r="O152" s="34"/>
      <c r="P152" s="36"/>
      <c r="Q152" s="105"/>
      <c r="R152" s="125"/>
      <c r="S152" s="107"/>
      <c r="T152" s="108"/>
      <c r="U152" s="1290"/>
      <c r="V152" s="276"/>
      <c r="W152" s="111"/>
      <c r="X152" s="112"/>
      <c r="Y152" s="122"/>
      <c r="Z152" s="114"/>
      <c r="AA152" s="127"/>
      <c r="AB152" s="116"/>
      <c r="AC152" s="139"/>
      <c r="AD152" s="1230" t="str">
        <f t="shared" si="70"/>
        <v>►</v>
      </c>
      <c r="AE152" s="1231" t="str">
        <f t="shared" si="71"/>
        <v/>
      </c>
      <c r="AF152" s="1232">
        <f t="shared" si="80"/>
        <v>0</v>
      </c>
      <c r="AG152" s="1252">
        <f t="shared" si="85"/>
        <v>0</v>
      </c>
      <c r="AH152" s="1234">
        <f t="shared" si="86"/>
        <v>0</v>
      </c>
      <c r="AI152" s="1235">
        <f t="shared" si="87"/>
        <v>0</v>
      </c>
      <c r="AJ152" s="1236">
        <f t="shared" si="79"/>
        <v>0</v>
      </c>
      <c r="AK152" s="1237">
        <f t="shared" si="81"/>
        <v>0</v>
      </c>
      <c r="AL152" s="1238">
        <f t="shared" si="76"/>
        <v>0</v>
      </c>
      <c r="AM152" s="1268"/>
      <c r="AN152" s="1240" t="str">
        <f t="shared" si="69"/>
        <v/>
      </c>
      <c r="AO152" s="1241">
        <f t="shared" si="88"/>
        <v>0</v>
      </c>
      <c r="AP152" s="1242">
        <f t="shared" si="82"/>
        <v>0</v>
      </c>
      <c r="AQ152" s="1269" cm="1">
        <f t="array" ref="AQ152">IF(AF152&lt;&gt;1,0,IF(OR(AO152="",N(AO152)&lt;=0.000000001),"",IF(OR(AI152="",N(AI152)&lt;=0.000000001),0,IF(ISNUMBER(AO152),IFERROR(_xlfn.LET(_xlpm.r,_xlfn.XLOOKUP(U152,$BD$15:$BD$62,ROW($BD$15:$BD$62),_xlfn.XLOOKUP(U152,$BE$15:$BE$62,ROW($BE$15:$BE$62),_xlfn.XLOOKUP(U152,$BF$15:$BF$62,ROW($BF$15:$BF$62),""))),_xlpm.p,_xlpm.r-MIN(ROW($BD$15:$BD$62))+1,_xlpm.f,INDEX($BG$15:$BG$62,_xlpm.p),_xlpm.u,INDEX($BH$15:$BH$62,_xlpm.p),_xlpm.s,INDEX($BJ$15:$BJ$62,_xlpm.p),_xlpm.q,N(AO152)/_xlpm.f,IF(_xlpm.q&gt;=_xlpm.s,ROUND(_xlpm.q,1)&amp;" "&amp;U152&amp;" = "&amp;ROUND(_xlpm.q*_xlpm.f,1)&amp;" "&amp;_xlpm.u,ROUND(_xlpm.q,1)&amp;" "&amp;U152)),""),""))))</f>
        <v>0</v>
      </c>
      <c r="AR152" s="1259"/>
      <c r="AS152" s="1241">
        <f t="shared" si="74"/>
        <v>0</v>
      </c>
      <c r="AT152" s="1242" t="str">
        <f t="shared" si="89"/>
        <v/>
      </c>
      <c r="AU152" s="1245">
        <f t="shared" ref="AU152:AU215" si="92">_xlfn.LET(_xlpm.EPS,0.000000001,IF(ISNUMBER(BA152),IF(ABS(BA152)&lt;=_xlpm.EPS,0,BA152),0))</f>
        <v>0</v>
      </c>
      <c r="AV152" s="1246" t="str">
        <f t="shared" si="90"/>
        <v/>
      </c>
      <c r="AW152" s="1247"/>
      <c r="AX152" s="1248">
        <f t="shared" si="83"/>
        <v>0</v>
      </c>
      <c r="AY152" s="1249" t="str">
        <f t="shared" si="75"/>
        <v/>
      </c>
      <c r="AZ152" s="276" t="s">
        <v>22</v>
      </c>
      <c r="BA152" s="1221">
        <f t="shared" si="84"/>
        <v>0</v>
      </c>
      <c r="BB152" s="1222">
        <f t="shared" si="91"/>
        <v>0</v>
      </c>
      <c r="BC152"/>
      <c r="BL152"/>
      <c r="BM152"/>
      <c r="BN152"/>
      <c r="BO152"/>
      <c r="BP152"/>
      <c r="BQ152"/>
      <c r="BR152" s="1153" t="str">
        <f t="shared" si="78"/>
        <v>►</v>
      </c>
      <c r="BS152"/>
      <c r="BT152"/>
      <c r="BU152"/>
      <c r="BV152"/>
      <c r="BW152"/>
      <c r="BX152" s="1024"/>
      <c r="CW152" s="3">
        <v>1</v>
      </c>
    </row>
    <row r="153" spans="1:101" s="877" customFormat="1" ht="21" customHeight="1">
      <c r="A153" s="1129" t="s">
        <v>22</v>
      </c>
      <c r="B153" s="1145" t="str">
        <f t="shared" si="77"/>
        <v>►</v>
      </c>
      <c r="C153" s="1190" cm="1">
        <f t="array" ref="C153">SUMPRODUCT(LEN(D153:J153))</f>
        <v>0</v>
      </c>
      <c r="D153" s="207"/>
      <c r="E153" s="212"/>
      <c r="F153" s="212"/>
      <c r="G153" s="212"/>
      <c r="H153" s="212"/>
      <c r="I153" s="212"/>
      <c r="J153" s="213"/>
      <c r="K153" s="528"/>
      <c r="L153" s="120" t="s">
        <v>16</v>
      </c>
      <c r="M153" s="34"/>
      <c r="N153" s="35"/>
      <c r="O153" s="34"/>
      <c r="P153" s="36"/>
      <c r="Q153" s="105"/>
      <c r="R153" s="125"/>
      <c r="S153" s="107"/>
      <c r="T153" s="108"/>
      <c r="U153" s="1290"/>
      <c r="V153" s="276"/>
      <c r="W153" s="111"/>
      <c r="X153" s="112"/>
      <c r="Y153" s="122"/>
      <c r="Z153" s="114"/>
      <c r="AA153" s="127"/>
      <c r="AB153" s="116"/>
      <c r="AC153" s="139"/>
      <c r="AD153" s="1230" t="str">
        <f t="shared" si="70"/>
        <v>►</v>
      </c>
      <c r="AE153" s="1231" t="str">
        <f t="shared" si="71"/>
        <v/>
      </c>
      <c r="AF153" s="1232">
        <f t="shared" si="80"/>
        <v>0</v>
      </c>
      <c r="AG153" s="1252">
        <f t="shared" si="85"/>
        <v>0</v>
      </c>
      <c r="AH153" s="1234">
        <f t="shared" si="86"/>
        <v>0</v>
      </c>
      <c r="AI153" s="1235">
        <f t="shared" si="87"/>
        <v>0</v>
      </c>
      <c r="AJ153" s="1236">
        <f t="shared" si="79"/>
        <v>0</v>
      </c>
      <c r="AK153" s="1253">
        <f t="shared" si="81"/>
        <v>0</v>
      </c>
      <c r="AL153" s="1254">
        <f t="shared" si="76"/>
        <v>0</v>
      </c>
      <c r="AM153" s="1268"/>
      <c r="AN153" s="1255" t="str">
        <f t="shared" si="69"/>
        <v/>
      </c>
      <c r="AO153" s="1256">
        <f t="shared" si="88"/>
        <v>0</v>
      </c>
      <c r="AP153" s="1257">
        <f t="shared" si="82"/>
        <v>0</v>
      </c>
      <c r="AQ153" s="1271" cm="1">
        <f t="array" ref="AQ153">IF(AF153&lt;&gt;1,0,IF(OR(AO153="",N(AO153)&lt;=0.000000001),"",IF(OR(AI153="",N(AI153)&lt;=0.000000001),0,IF(ISNUMBER(AO153),IFERROR(_xlfn.LET(_xlpm.r,_xlfn.XLOOKUP(U153,$BD$15:$BD$62,ROW($BD$15:$BD$62),_xlfn.XLOOKUP(U153,$BE$15:$BE$62,ROW($BE$15:$BE$62),_xlfn.XLOOKUP(U153,$BF$15:$BF$62,ROW($BF$15:$BF$62),""))),_xlpm.p,_xlpm.r-MIN(ROW($BD$15:$BD$62))+1,_xlpm.f,INDEX($BG$15:$BG$62,_xlpm.p),_xlpm.u,INDEX($BH$15:$BH$62,_xlpm.p),_xlpm.s,INDEX($BJ$15:$BJ$62,_xlpm.p),_xlpm.q,N(AO153)/_xlpm.f,IF(_xlpm.q&gt;=_xlpm.s,ROUND(_xlpm.q,1)&amp;" "&amp;U153&amp;" = "&amp;ROUND(_xlpm.q*_xlpm.f,1)&amp;" "&amp;_xlpm.u,ROUND(_xlpm.q,1)&amp;" "&amp;U153)),""),""))))</f>
        <v>0</v>
      </c>
      <c r="AR153" s="1259"/>
      <c r="AS153" s="1256">
        <f t="shared" si="74"/>
        <v>0</v>
      </c>
      <c r="AT153" s="1257" t="str">
        <f t="shared" si="89"/>
        <v/>
      </c>
      <c r="AU153" s="1260">
        <f t="shared" si="92"/>
        <v>0</v>
      </c>
      <c r="AV153" s="1261" t="str">
        <f t="shared" si="90"/>
        <v/>
      </c>
      <c r="AW153" s="1247"/>
      <c r="AX153" s="1262">
        <f t="shared" si="83"/>
        <v>0</v>
      </c>
      <c r="AY153" s="1249" t="str">
        <f t="shared" si="75"/>
        <v/>
      </c>
      <c r="AZ153" s="276" t="s">
        <v>22</v>
      </c>
      <c r="BA153" s="1221">
        <f t="shared" si="84"/>
        <v>0</v>
      </c>
      <c r="BB153" s="1222">
        <f t="shared" si="91"/>
        <v>0</v>
      </c>
      <c r="BC153"/>
      <c r="BL153"/>
      <c r="BM153"/>
      <c r="BN153"/>
      <c r="BO153"/>
      <c r="BP153"/>
      <c r="BQ153"/>
      <c r="BR153" s="1153" t="str">
        <f t="shared" si="78"/>
        <v>►</v>
      </c>
      <c r="BS153"/>
      <c r="BT153"/>
      <c r="BU153"/>
      <c r="BV153"/>
      <c r="BW153"/>
      <c r="BX153" s="1024"/>
      <c r="CW153" s="3">
        <v>1</v>
      </c>
    </row>
    <row r="154" spans="1:101" s="877" customFormat="1" ht="21" customHeight="1">
      <c r="A154" s="1129" t="s">
        <v>22</v>
      </c>
      <c r="B154" s="1145" t="str">
        <f t="shared" si="77"/>
        <v>►</v>
      </c>
      <c r="C154" s="1190" cm="1">
        <f t="array" ref="C154">SUMPRODUCT(LEN(D154:J154))</f>
        <v>0</v>
      </c>
      <c r="D154" s="207"/>
      <c r="E154" s="212"/>
      <c r="F154" s="212"/>
      <c r="G154" s="212"/>
      <c r="H154" s="212"/>
      <c r="I154" s="212"/>
      <c r="J154" s="213"/>
      <c r="K154" s="528"/>
      <c r="L154" s="120" t="s">
        <v>16</v>
      </c>
      <c r="M154" s="34"/>
      <c r="N154" s="35"/>
      <c r="O154" s="34"/>
      <c r="P154" s="36"/>
      <c r="Q154" s="105"/>
      <c r="R154" s="125"/>
      <c r="S154" s="107"/>
      <c r="T154" s="108"/>
      <c r="U154" s="1290"/>
      <c r="V154" s="276"/>
      <c r="W154" s="111"/>
      <c r="X154" s="112"/>
      <c r="Y154" s="122"/>
      <c r="Z154" s="114"/>
      <c r="AA154" s="127"/>
      <c r="AB154" s="116"/>
      <c r="AC154" s="139"/>
      <c r="AD154" s="1230" t="str">
        <f t="shared" si="70"/>
        <v>►</v>
      </c>
      <c r="AE154" s="1231" t="str">
        <f t="shared" si="71"/>
        <v/>
      </c>
      <c r="AF154" s="1232">
        <f t="shared" si="80"/>
        <v>0</v>
      </c>
      <c r="AG154" s="1252">
        <f t="shared" si="85"/>
        <v>0</v>
      </c>
      <c r="AH154" s="1234">
        <f t="shared" si="86"/>
        <v>0</v>
      </c>
      <c r="AI154" s="1235">
        <f t="shared" si="87"/>
        <v>0</v>
      </c>
      <c r="AJ154" s="1236">
        <f t="shared" si="79"/>
        <v>0</v>
      </c>
      <c r="AK154" s="1237">
        <f t="shared" si="81"/>
        <v>0</v>
      </c>
      <c r="AL154" s="1238">
        <f t="shared" si="76"/>
        <v>0</v>
      </c>
      <c r="AM154" s="1268"/>
      <c r="AN154" s="1240" t="str">
        <f t="shared" si="69"/>
        <v/>
      </c>
      <c r="AO154" s="1241">
        <f t="shared" si="88"/>
        <v>0</v>
      </c>
      <c r="AP154" s="1242">
        <f t="shared" si="82"/>
        <v>0</v>
      </c>
      <c r="AQ154" s="1269" cm="1">
        <f t="array" ref="AQ154">IF(AF154&lt;&gt;1,0,IF(OR(AO154="",N(AO154)&lt;=0.000000001),"",IF(OR(AI154="",N(AI154)&lt;=0.000000001),0,IF(ISNUMBER(AO154),IFERROR(_xlfn.LET(_xlpm.r,_xlfn.XLOOKUP(U154,$BD$15:$BD$62,ROW($BD$15:$BD$62),_xlfn.XLOOKUP(U154,$BE$15:$BE$62,ROW($BE$15:$BE$62),_xlfn.XLOOKUP(U154,$BF$15:$BF$62,ROW($BF$15:$BF$62),""))),_xlpm.p,_xlpm.r-MIN(ROW($BD$15:$BD$62))+1,_xlpm.f,INDEX($BG$15:$BG$62,_xlpm.p),_xlpm.u,INDEX($BH$15:$BH$62,_xlpm.p),_xlpm.s,INDEX($BJ$15:$BJ$62,_xlpm.p),_xlpm.q,N(AO154)/_xlpm.f,IF(_xlpm.q&gt;=_xlpm.s,ROUND(_xlpm.q,1)&amp;" "&amp;U154&amp;" = "&amp;ROUND(_xlpm.q*_xlpm.f,1)&amp;" "&amp;_xlpm.u,ROUND(_xlpm.q,1)&amp;" "&amp;U154)),""),""))))</f>
        <v>0</v>
      </c>
      <c r="AR154" s="1259"/>
      <c r="AS154" s="1241">
        <f t="shared" si="74"/>
        <v>0</v>
      </c>
      <c r="AT154" s="1242" t="str">
        <f t="shared" si="89"/>
        <v/>
      </c>
      <c r="AU154" s="1245">
        <f t="shared" si="92"/>
        <v>0</v>
      </c>
      <c r="AV154" s="1246" t="str">
        <f t="shared" si="90"/>
        <v/>
      </c>
      <c r="AW154" s="1247"/>
      <c r="AX154" s="1248">
        <f t="shared" si="83"/>
        <v>0</v>
      </c>
      <c r="AY154" s="1249" t="str">
        <f t="shared" si="75"/>
        <v/>
      </c>
      <c r="AZ154" s="276" t="s">
        <v>22</v>
      </c>
      <c r="BA154" s="1221">
        <f t="shared" si="84"/>
        <v>0</v>
      </c>
      <c r="BB154" s="1222">
        <f t="shared" si="91"/>
        <v>0</v>
      </c>
      <c r="BC154"/>
      <c r="BL154"/>
      <c r="BM154"/>
      <c r="BN154"/>
      <c r="BO154"/>
      <c r="BP154"/>
      <c r="BQ154"/>
      <c r="BR154" s="1153" t="str">
        <f t="shared" si="78"/>
        <v>►</v>
      </c>
      <c r="BS154"/>
      <c r="BT154"/>
      <c r="BU154"/>
      <c r="BV154"/>
      <c r="BW154"/>
      <c r="BX154" s="1024"/>
      <c r="BY154"/>
      <c r="BZ154"/>
      <c r="CA154"/>
      <c r="CB154"/>
      <c r="CC154"/>
      <c r="CD154"/>
      <c r="CE154"/>
      <c r="CG154"/>
      <c r="CH154"/>
      <c r="CI154"/>
      <c r="CJ154"/>
      <c r="CK154"/>
      <c r="CL154"/>
      <c r="CM154"/>
      <c r="CO154"/>
      <c r="CP154"/>
      <c r="CQ154"/>
      <c r="CR154"/>
      <c r="CS154"/>
      <c r="CT154"/>
      <c r="CU154"/>
      <c r="CW154" s="3">
        <v>1</v>
      </c>
    </row>
    <row r="155" spans="1:101" s="877" customFormat="1" ht="21" customHeight="1">
      <c r="A155" s="1129" t="s">
        <v>22</v>
      </c>
      <c r="B155" s="1145" t="str">
        <f t="shared" si="77"/>
        <v>►</v>
      </c>
      <c r="C155" s="1190" cm="1">
        <f t="array" ref="C155">SUMPRODUCT(LEN(D155:J155))</f>
        <v>0</v>
      </c>
      <c r="D155" s="207"/>
      <c r="E155" s="212"/>
      <c r="F155" s="212"/>
      <c r="G155" s="212"/>
      <c r="H155" s="212"/>
      <c r="I155" s="212"/>
      <c r="J155" s="213"/>
      <c r="K155" s="528"/>
      <c r="L155" s="120" t="s">
        <v>16</v>
      </c>
      <c r="M155" s="34"/>
      <c r="N155" s="35"/>
      <c r="O155" s="34"/>
      <c r="P155" s="36"/>
      <c r="Q155" s="105"/>
      <c r="R155" s="125"/>
      <c r="S155" s="107"/>
      <c r="T155" s="108"/>
      <c r="U155" s="1290"/>
      <c r="V155" s="276"/>
      <c r="W155" s="111"/>
      <c r="X155" s="112"/>
      <c r="Y155" s="122"/>
      <c r="Z155" s="114"/>
      <c r="AA155" s="127"/>
      <c r="AB155" s="116"/>
      <c r="AC155" s="139"/>
      <c r="AD155" s="1230" t="str">
        <f t="shared" si="70"/>
        <v>►</v>
      </c>
      <c r="AE155" s="1231" t="str">
        <f t="shared" si="71"/>
        <v/>
      </c>
      <c r="AF155" s="1232">
        <f t="shared" si="80"/>
        <v>0</v>
      </c>
      <c r="AG155" s="1252">
        <f t="shared" si="85"/>
        <v>0</v>
      </c>
      <c r="AH155" s="1234">
        <f t="shared" si="86"/>
        <v>0</v>
      </c>
      <c r="AI155" s="1235">
        <f t="shared" si="87"/>
        <v>0</v>
      </c>
      <c r="AJ155" s="1236">
        <f t="shared" si="79"/>
        <v>0</v>
      </c>
      <c r="AK155" s="1253">
        <f t="shared" si="81"/>
        <v>0</v>
      </c>
      <c r="AL155" s="1254">
        <f t="shared" si="76"/>
        <v>0</v>
      </c>
      <c r="AM155" s="1268"/>
      <c r="AN155" s="1255" t="str">
        <f t="shared" ref="AN155:AN218" si="93">IF(AM155&gt;0,AL155,"")</f>
        <v/>
      </c>
      <c r="AO155" s="1256">
        <f t="shared" si="88"/>
        <v>0</v>
      </c>
      <c r="AP155" s="1257">
        <f t="shared" si="82"/>
        <v>0</v>
      </c>
      <c r="AQ155" s="1271" cm="1">
        <f t="array" ref="AQ155">IF(AF155&lt;&gt;1,0,IF(OR(AO155="",N(AO155)&lt;=0.000000001),"",IF(OR(AI155="",N(AI155)&lt;=0.000000001),0,IF(ISNUMBER(AO155),IFERROR(_xlfn.LET(_xlpm.r,_xlfn.XLOOKUP(U155,$BD$15:$BD$62,ROW($BD$15:$BD$62),_xlfn.XLOOKUP(U155,$BE$15:$BE$62,ROW($BE$15:$BE$62),_xlfn.XLOOKUP(U155,$BF$15:$BF$62,ROW($BF$15:$BF$62),""))),_xlpm.p,_xlpm.r-MIN(ROW($BD$15:$BD$62))+1,_xlpm.f,INDEX($BG$15:$BG$62,_xlpm.p),_xlpm.u,INDEX($BH$15:$BH$62,_xlpm.p),_xlpm.s,INDEX($BJ$15:$BJ$62,_xlpm.p),_xlpm.q,N(AO155)/_xlpm.f,IF(_xlpm.q&gt;=_xlpm.s,ROUND(_xlpm.q,1)&amp;" "&amp;U155&amp;" = "&amp;ROUND(_xlpm.q*_xlpm.f,1)&amp;" "&amp;_xlpm.u,ROUND(_xlpm.q,1)&amp;" "&amp;U155)),""),""))))</f>
        <v>0</v>
      </c>
      <c r="AR155" s="1259"/>
      <c r="AS155" s="1256">
        <f t="shared" si="74"/>
        <v>0</v>
      </c>
      <c r="AT155" s="1257" t="str">
        <f t="shared" si="89"/>
        <v/>
      </c>
      <c r="AU155" s="1260">
        <f t="shared" si="92"/>
        <v>0</v>
      </c>
      <c r="AV155" s="1261" t="str">
        <f t="shared" si="90"/>
        <v/>
      </c>
      <c r="AW155" s="1247"/>
      <c r="AX155" s="1262">
        <f t="shared" si="83"/>
        <v>0</v>
      </c>
      <c r="AY155" s="1249" t="str">
        <f t="shared" si="75"/>
        <v/>
      </c>
      <c r="AZ155" s="276" t="s">
        <v>22</v>
      </c>
      <c r="BA155" s="1221">
        <f t="shared" si="84"/>
        <v>0</v>
      </c>
      <c r="BB155" s="1222">
        <f t="shared" si="91"/>
        <v>0</v>
      </c>
      <c r="BC155"/>
      <c r="BL155"/>
      <c r="BM155"/>
      <c r="BN155"/>
      <c r="BO155"/>
      <c r="BP155"/>
      <c r="BQ155"/>
      <c r="BR155" s="1153" t="str">
        <f t="shared" si="78"/>
        <v>►</v>
      </c>
      <c r="BS155"/>
      <c r="BT155"/>
      <c r="BU155"/>
      <c r="BV155"/>
      <c r="BW155"/>
      <c r="BX155" s="1024"/>
      <c r="BY155"/>
      <c r="BZ155"/>
      <c r="CA155"/>
      <c r="CB155"/>
      <c r="CC155"/>
      <c r="CD155"/>
      <c r="CE155"/>
      <c r="CG155"/>
      <c r="CH155"/>
      <c r="CI155"/>
      <c r="CJ155"/>
      <c r="CK155"/>
      <c r="CL155"/>
      <c r="CM155"/>
      <c r="CO155"/>
      <c r="CP155"/>
      <c r="CQ155"/>
      <c r="CR155"/>
      <c r="CS155"/>
      <c r="CT155"/>
      <c r="CU155"/>
      <c r="CW155" s="3">
        <v>1</v>
      </c>
    </row>
    <row r="156" spans="1:101" s="877" customFormat="1" ht="21" customHeight="1">
      <c r="A156" s="1129" t="s">
        <v>22</v>
      </c>
      <c r="B156" s="1145" t="str">
        <f t="shared" si="77"/>
        <v>►</v>
      </c>
      <c r="C156" s="1190" cm="1">
        <f t="array" ref="C156">SUMPRODUCT(LEN(D156:J156))</f>
        <v>0</v>
      </c>
      <c r="D156" s="207"/>
      <c r="E156" s="212"/>
      <c r="F156" s="212"/>
      <c r="G156" s="212"/>
      <c r="H156" s="212"/>
      <c r="I156" s="212"/>
      <c r="J156" s="213"/>
      <c r="K156" s="528"/>
      <c r="L156" s="120" t="s">
        <v>16</v>
      </c>
      <c r="M156" s="34"/>
      <c r="N156" s="35"/>
      <c r="O156" s="34"/>
      <c r="P156" s="36"/>
      <c r="Q156" s="105"/>
      <c r="R156" s="125"/>
      <c r="S156" s="107"/>
      <c r="T156" s="108"/>
      <c r="U156" s="1290"/>
      <c r="V156" s="276"/>
      <c r="W156" s="111"/>
      <c r="X156" s="112"/>
      <c r="Y156" s="122"/>
      <c r="Z156" s="114"/>
      <c r="AA156" s="127"/>
      <c r="AB156" s="116"/>
      <c r="AC156" s="139"/>
      <c r="AD156" s="1230" t="str">
        <f t="shared" si="70"/>
        <v>►</v>
      </c>
      <c r="AE156" s="1231" t="str">
        <f t="shared" si="71"/>
        <v/>
      </c>
      <c r="AF156" s="1232">
        <f t="shared" si="80"/>
        <v>0</v>
      </c>
      <c r="AG156" s="1252">
        <f t="shared" si="85"/>
        <v>0</v>
      </c>
      <c r="AH156" s="1234">
        <f t="shared" si="86"/>
        <v>0</v>
      </c>
      <c r="AI156" s="1235">
        <f t="shared" si="87"/>
        <v>0</v>
      </c>
      <c r="AJ156" s="1236">
        <f t="shared" si="79"/>
        <v>0</v>
      </c>
      <c r="AK156" s="1237">
        <f t="shared" si="81"/>
        <v>0</v>
      </c>
      <c r="AL156" s="1238">
        <f t="shared" si="76"/>
        <v>0</v>
      </c>
      <c r="AM156" s="1268"/>
      <c r="AN156" s="1240" t="str">
        <f t="shared" si="93"/>
        <v/>
      </c>
      <c r="AO156" s="1241">
        <f t="shared" si="88"/>
        <v>0</v>
      </c>
      <c r="AP156" s="1242">
        <f t="shared" si="82"/>
        <v>0</v>
      </c>
      <c r="AQ156" s="1269" cm="1">
        <f t="array" ref="AQ156">IF(AF156&lt;&gt;1,0,IF(OR(AO156="",N(AO156)&lt;=0.000000001),"",IF(OR(AI156="",N(AI156)&lt;=0.000000001),0,IF(ISNUMBER(AO156),IFERROR(_xlfn.LET(_xlpm.r,_xlfn.XLOOKUP(U156,$BD$15:$BD$62,ROW($BD$15:$BD$62),_xlfn.XLOOKUP(U156,$BE$15:$BE$62,ROW($BE$15:$BE$62),_xlfn.XLOOKUP(U156,$BF$15:$BF$62,ROW($BF$15:$BF$62),""))),_xlpm.p,_xlpm.r-MIN(ROW($BD$15:$BD$62))+1,_xlpm.f,INDEX($BG$15:$BG$62,_xlpm.p),_xlpm.u,INDEX($BH$15:$BH$62,_xlpm.p),_xlpm.s,INDEX($BJ$15:$BJ$62,_xlpm.p),_xlpm.q,N(AO156)/_xlpm.f,IF(_xlpm.q&gt;=_xlpm.s,ROUND(_xlpm.q,1)&amp;" "&amp;U156&amp;" = "&amp;ROUND(_xlpm.q*_xlpm.f,1)&amp;" "&amp;_xlpm.u,ROUND(_xlpm.q,1)&amp;" "&amp;U156)),""),""))))</f>
        <v>0</v>
      </c>
      <c r="AR156" s="1259"/>
      <c r="AS156" s="1241">
        <f t="shared" si="74"/>
        <v>0</v>
      </c>
      <c r="AT156" s="1242" t="str">
        <f t="shared" si="89"/>
        <v/>
      </c>
      <c r="AU156" s="1245">
        <f t="shared" si="92"/>
        <v>0</v>
      </c>
      <c r="AV156" s="1246" t="str">
        <f t="shared" si="90"/>
        <v/>
      </c>
      <c r="AW156" s="1247"/>
      <c r="AX156" s="1248">
        <f t="shared" si="83"/>
        <v>0</v>
      </c>
      <c r="AY156" s="1249" t="str">
        <f t="shared" si="75"/>
        <v/>
      </c>
      <c r="AZ156" s="276" t="s">
        <v>22</v>
      </c>
      <c r="BA156" s="1221">
        <f t="shared" si="84"/>
        <v>0</v>
      </c>
      <c r="BB156" s="1222">
        <f t="shared" si="91"/>
        <v>0</v>
      </c>
      <c r="BC156"/>
      <c r="BL156"/>
      <c r="BM156"/>
      <c r="BN156"/>
      <c r="BO156"/>
      <c r="BP156"/>
      <c r="BQ156"/>
      <c r="BR156" s="1153" t="str">
        <f t="shared" si="78"/>
        <v>►</v>
      </c>
      <c r="BS156"/>
      <c r="BT156"/>
      <c r="BU156"/>
      <c r="BV156"/>
      <c r="BW156"/>
      <c r="BX156" s="1024"/>
      <c r="BY156"/>
      <c r="BZ156"/>
      <c r="CA156"/>
      <c r="CB156"/>
      <c r="CC156"/>
      <c r="CD156"/>
      <c r="CE156"/>
      <c r="CG156"/>
      <c r="CH156"/>
      <c r="CI156"/>
      <c r="CJ156"/>
      <c r="CK156"/>
      <c r="CL156"/>
      <c r="CM156"/>
      <c r="CO156"/>
      <c r="CP156"/>
      <c r="CQ156"/>
      <c r="CR156"/>
      <c r="CS156"/>
      <c r="CT156"/>
      <c r="CU156"/>
      <c r="CW156" s="3">
        <v>1</v>
      </c>
    </row>
    <row r="157" spans="1:101" s="877" customFormat="1" ht="21" customHeight="1">
      <c r="A157" s="1129" t="s">
        <v>22</v>
      </c>
      <c r="B157" s="1145" t="str">
        <f t="shared" si="77"/>
        <v>►</v>
      </c>
      <c r="C157" s="1190" cm="1">
        <f t="array" ref="C157">SUMPRODUCT(LEN(D157:J157))</f>
        <v>0</v>
      </c>
      <c r="D157" s="207"/>
      <c r="E157" s="212"/>
      <c r="F157" s="212"/>
      <c r="G157" s="212"/>
      <c r="H157" s="212"/>
      <c r="I157" s="212"/>
      <c r="J157" s="213"/>
      <c r="K157" s="528"/>
      <c r="L157" s="120" t="s">
        <v>16</v>
      </c>
      <c r="M157" s="34"/>
      <c r="N157" s="35"/>
      <c r="O157" s="34"/>
      <c r="P157" s="36"/>
      <c r="Q157" s="105"/>
      <c r="R157" s="125"/>
      <c r="S157" s="107"/>
      <c r="T157" s="108"/>
      <c r="U157" s="1290"/>
      <c r="V157" s="276"/>
      <c r="W157" s="111"/>
      <c r="X157" s="112"/>
      <c r="Y157" s="122"/>
      <c r="Z157" s="114"/>
      <c r="AA157" s="127"/>
      <c r="AB157" s="116"/>
      <c r="AC157" s="139"/>
      <c r="AD157" s="1230" t="str">
        <f t="shared" si="70"/>
        <v>►</v>
      </c>
      <c r="AE157" s="1231" t="str">
        <f t="shared" si="71"/>
        <v/>
      </c>
      <c r="AF157" s="1232">
        <f t="shared" si="80"/>
        <v>0</v>
      </c>
      <c r="AG157" s="1252">
        <f t="shared" si="85"/>
        <v>0</v>
      </c>
      <c r="AH157" s="1234">
        <f t="shared" si="86"/>
        <v>0</v>
      </c>
      <c r="AI157" s="1235">
        <f t="shared" si="87"/>
        <v>0</v>
      </c>
      <c r="AJ157" s="1236">
        <f t="shared" si="79"/>
        <v>0</v>
      </c>
      <c r="AK157" s="1253">
        <f t="shared" si="81"/>
        <v>0</v>
      </c>
      <c r="AL157" s="1254">
        <f t="shared" si="76"/>
        <v>0</v>
      </c>
      <c r="AM157" s="1268"/>
      <c r="AN157" s="1255" t="str">
        <f t="shared" si="93"/>
        <v/>
      </c>
      <c r="AO157" s="1256">
        <f t="shared" si="88"/>
        <v>0</v>
      </c>
      <c r="AP157" s="1257">
        <f t="shared" si="82"/>
        <v>0</v>
      </c>
      <c r="AQ157" s="1271" cm="1">
        <f t="array" ref="AQ157">IF(AF157&lt;&gt;1,0,IF(OR(AO157="",N(AO157)&lt;=0.000000001),"",IF(OR(AI157="",N(AI157)&lt;=0.000000001),0,IF(ISNUMBER(AO157),IFERROR(_xlfn.LET(_xlpm.r,_xlfn.XLOOKUP(U157,$BD$15:$BD$62,ROW($BD$15:$BD$62),_xlfn.XLOOKUP(U157,$BE$15:$BE$62,ROW($BE$15:$BE$62),_xlfn.XLOOKUP(U157,$BF$15:$BF$62,ROW($BF$15:$BF$62),""))),_xlpm.p,_xlpm.r-MIN(ROW($BD$15:$BD$62))+1,_xlpm.f,INDEX($BG$15:$BG$62,_xlpm.p),_xlpm.u,INDEX($BH$15:$BH$62,_xlpm.p),_xlpm.s,INDEX($BJ$15:$BJ$62,_xlpm.p),_xlpm.q,N(AO157)/_xlpm.f,IF(_xlpm.q&gt;=_xlpm.s,ROUND(_xlpm.q,1)&amp;" "&amp;U157&amp;" = "&amp;ROUND(_xlpm.q*_xlpm.f,1)&amp;" "&amp;_xlpm.u,ROUND(_xlpm.q,1)&amp;" "&amp;U157)),""),""))))</f>
        <v>0</v>
      </c>
      <c r="AR157" s="1259"/>
      <c r="AS157" s="1256">
        <f t="shared" si="74"/>
        <v>0</v>
      </c>
      <c r="AT157" s="1257" t="str">
        <f t="shared" si="89"/>
        <v/>
      </c>
      <c r="AU157" s="1260">
        <f t="shared" si="92"/>
        <v>0</v>
      </c>
      <c r="AV157" s="1261" t="str">
        <f t="shared" si="90"/>
        <v/>
      </c>
      <c r="AW157" s="1247"/>
      <c r="AX157" s="1262">
        <f t="shared" si="83"/>
        <v>0</v>
      </c>
      <c r="AY157" s="1249" t="str">
        <f t="shared" si="75"/>
        <v/>
      </c>
      <c r="AZ157" s="276" t="s">
        <v>22</v>
      </c>
      <c r="BA157" s="1221">
        <f t="shared" si="84"/>
        <v>0</v>
      </c>
      <c r="BB157" s="1222">
        <f t="shared" si="91"/>
        <v>0</v>
      </c>
      <c r="BC157"/>
      <c r="BL157"/>
      <c r="BM157"/>
      <c r="BN157"/>
      <c r="BO157"/>
      <c r="BP157"/>
      <c r="BQ157"/>
      <c r="BR157" s="1153" t="str">
        <f t="shared" si="78"/>
        <v>►</v>
      </c>
      <c r="BS157"/>
      <c r="BT157"/>
      <c r="BU157"/>
      <c r="BV157"/>
      <c r="BW157"/>
      <c r="BX157" s="1024"/>
      <c r="BY157"/>
      <c r="BZ157"/>
      <c r="CA157"/>
      <c r="CB157"/>
      <c r="CC157"/>
      <c r="CD157"/>
      <c r="CE157"/>
      <c r="CG157"/>
      <c r="CH157"/>
      <c r="CI157"/>
      <c r="CJ157"/>
      <c r="CK157"/>
      <c r="CL157"/>
      <c r="CM157"/>
      <c r="CO157"/>
      <c r="CP157"/>
      <c r="CQ157"/>
      <c r="CR157"/>
      <c r="CS157"/>
      <c r="CT157"/>
      <c r="CU157"/>
      <c r="CW157" s="3">
        <v>1</v>
      </c>
    </row>
    <row r="158" spans="1:101" s="877" customFormat="1" ht="21" customHeight="1">
      <c r="A158" s="1129" t="s">
        <v>22</v>
      </c>
      <c r="B158" s="1145" t="str">
        <f t="shared" si="77"/>
        <v>►</v>
      </c>
      <c r="C158" s="1190" cm="1">
        <f t="array" ref="C158">SUMPRODUCT(LEN(D158:J158))</f>
        <v>0</v>
      </c>
      <c r="D158" s="207"/>
      <c r="E158" s="212"/>
      <c r="F158" s="212"/>
      <c r="G158" s="212"/>
      <c r="H158" s="212"/>
      <c r="I158" s="212"/>
      <c r="J158" s="213"/>
      <c r="K158" s="528" t="s">
        <v>22</v>
      </c>
      <c r="L158" s="120" t="s">
        <v>16</v>
      </c>
      <c r="M158" s="34"/>
      <c r="N158" s="35"/>
      <c r="O158" s="34"/>
      <c r="P158" s="36"/>
      <c r="Q158" s="105"/>
      <c r="R158" s="125"/>
      <c r="S158" s="107"/>
      <c r="T158" s="108"/>
      <c r="U158" s="1290"/>
      <c r="V158" s="276"/>
      <c r="W158" s="111"/>
      <c r="X158" s="112"/>
      <c r="Y158" s="122"/>
      <c r="Z158" s="114"/>
      <c r="AA158" s="127"/>
      <c r="AB158" s="116"/>
      <c r="AC158" s="139"/>
      <c r="AD158" s="1230" t="str">
        <f t="shared" ref="AD158:AD221" si="94">IF(OR(AI158&gt;0,TRIM(AE158)="▼ recette suivante"),"A","►")</f>
        <v>►</v>
      </c>
      <c r="AE158" s="1231" t="str">
        <f t="shared" ref="AE158:AE221" si="95">IF(TRIM(Q158)="Adresse PC","▼ recette suivante",IF(AI158&gt;0,M158,""))</f>
        <v/>
      </c>
      <c r="AF158" s="1232">
        <f t="shared" si="80"/>
        <v>0</v>
      </c>
      <c r="AG158" s="1252">
        <f t="shared" si="85"/>
        <v>0</v>
      </c>
      <c r="AH158" s="1234">
        <f t="shared" si="86"/>
        <v>0</v>
      </c>
      <c r="AI158" s="1235">
        <f t="shared" si="87"/>
        <v>0</v>
      </c>
      <c r="AJ158" s="1236">
        <f t="shared" si="79"/>
        <v>0</v>
      </c>
      <c r="AK158" s="1237">
        <f t="shared" si="81"/>
        <v>0</v>
      </c>
      <c r="AL158" s="1238">
        <f t="shared" si="76"/>
        <v>0</v>
      </c>
      <c r="AM158" s="1268"/>
      <c r="AN158" s="1240" t="str">
        <f t="shared" si="93"/>
        <v/>
      </c>
      <c r="AO158" s="1241">
        <f t="shared" si="88"/>
        <v>0</v>
      </c>
      <c r="AP158" s="1242">
        <f t="shared" si="82"/>
        <v>0</v>
      </c>
      <c r="AQ158" s="1269" cm="1">
        <f t="array" ref="AQ158">IF(AF158&lt;&gt;1,0,IF(OR(AO158="",N(AO158)&lt;=0.000000001),"",IF(OR(AI158="",N(AI158)&lt;=0.000000001),0,IF(ISNUMBER(AO158),IFERROR(_xlfn.LET(_xlpm.r,_xlfn.XLOOKUP(U158,$BD$15:$BD$62,ROW($BD$15:$BD$62),_xlfn.XLOOKUP(U158,$BE$15:$BE$62,ROW($BE$15:$BE$62),_xlfn.XLOOKUP(U158,$BF$15:$BF$62,ROW($BF$15:$BF$62),""))),_xlpm.p,_xlpm.r-MIN(ROW($BD$15:$BD$62))+1,_xlpm.f,INDEX($BG$15:$BG$62,_xlpm.p),_xlpm.u,INDEX($BH$15:$BH$62,_xlpm.p),_xlpm.s,INDEX($BJ$15:$BJ$62,_xlpm.p),_xlpm.q,N(AO158)/_xlpm.f,IF(_xlpm.q&gt;=_xlpm.s,ROUND(_xlpm.q,1)&amp;" "&amp;U158&amp;" = "&amp;ROUND(_xlpm.q*_xlpm.f,1)&amp;" "&amp;_xlpm.u,ROUND(_xlpm.q,1)&amp;" "&amp;U158)),""),""))))</f>
        <v>0</v>
      </c>
      <c r="AR158" s="1259"/>
      <c r="AS158" s="1241">
        <f t="shared" si="74"/>
        <v>0</v>
      </c>
      <c r="AT158" s="1242" t="str">
        <f t="shared" si="89"/>
        <v/>
      </c>
      <c r="AU158" s="1245">
        <f t="shared" si="92"/>
        <v>0</v>
      </c>
      <c r="AV158" s="1246" t="str">
        <f t="shared" si="90"/>
        <v/>
      </c>
      <c r="AW158" s="1247"/>
      <c r="AX158" s="1248">
        <f t="shared" si="83"/>
        <v>0</v>
      </c>
      <c r="AY158" s="1249" t="str">
        <f t="shared" si="75"/>
        <v/>
      </c>
      <c r="AZ158" s="276" t="s">
        <v>22</v>
      </c>
      <c r="BA158" s="1221">
        <f t="shared" si="84"/>
        <v>0</v>
      </c>
      <c r="BB158" s="1222">
        <f t="shared" si="91"/>
        <v>0</v>
      </c>
      <c r="BC158"/>
      <c r="BL158"/>
      <c r="BM158"/>
      <c r="BN158"/>
      <c r="BO158"/>
      <c r="BP158"/>
      <c r="BQ158"/>
      <c r="BR158" s="1153" t="str">
        <f t="shared" si="78"/>
        <v>►</v>
      </c>
      <c r="BS158"/>
      <c r="BT158"/>
      <c r="BU158"/>
      <c r="BV158"/>
      <c r="BW158"/>
      <c r="BX158" s="1024"/>
      <c r="BY158"/>
      <c r="BZ158"/>
      <c r="CA158"/>
      <c r="CB158"/>
      <c r="CC158"/>
      <c r="CD158"/>
      <c r="CE158"/>
      <c r="CG158"/>
      <c r="CH158"/>
      <c r="CI158"/>
      <c r="CJ158"/>
      <c r="CK158"/>
      <c r="CL158"/>
      <c r="CM158"/>
      <c r="CO158"/>
      <c r="CP158"/>
      <c r="CQ158"/>
      <c r="CR158"/>
      <c r="CS158"/>
      <c r="CT158"/>
      <c r="CU158"/>
      <c r="CW158" s="3">
        <v>1</v>
      </c>
    </row>
    <row r="159" spans="1:101" s="877" customFormat="1" ht="21" customHeight="1">
      <c r="A159" s="1129" t="s">
        <v>22</v>
      </c>
      <c r="B159" s="1145" t="str">
        <f t="shared" si="77"/>
        <v>►</v>
      </c>
      <c r="C159" s="1190" cm="1">
        <f t="array" ref="C159">SUMPRODUCT(LEN(D159:J159))</f>
        <v>0</v>
      </c>
      <c r="D159" s="207"/>
      <c r="E159" s="212"/>
      <c r="F159" s="212"/>
      <c r="G159" s="212"/>
      <c r="H159" s="212"/>
      <c r="I159" s="212"/>
      <c r="J159" s="213"/>
      <c r="K159" s="528" t="s">
        <v>22</v>
      </c>
      <c r="L159" s="120" t="s">
        <v>16</v>
      </c>
      <c r="M159" s="34"/>
      <c r="N159" s="35"/>
      <c r="O159" s="34"/>
      <c r="P159" s="36"/>
      <c r="Q159" s="105"/>
      <c r="R159" s="125"/>
      <c r="S159" s="107"/>
      <c r="T159" s="108"/>
      <c r="U159" s="1290"/>
      <c r="V159" s="276"/>
      <c r="W159" s="111"/>
      <c r="X159" s="112"/>
      <c r="Y159" s="122"/>
      <c r="Z159" s="114"/>
      <c r="AA159" s="127"/>
      <c r="AB159" s="116"/>
      <c r="AC159" s="139"/>
      <c r="AD159" s="1230" t="str">
        <f t="shared" si="94"/>
        <v>►</v>
      </c>
      <c r="AE159" s="1231" t="str">
        <f t="shared" si="95"/>
        <v/>
      </c>
      <c r="AF159" s="1232">
        <f t="shared" si="80"/>
        <v>0</v>
      </c>
      <c r="AG159" s="1252">
        <f t="shared" si="85"/>
        <v>0</v>
      </c>
      <c r="AH159" s="1234">
        <f t="shared" si="86"/>
        <v>0</v>
      </c>
      <c r="AI159" s="1235">
        <f t="shared" si="87"/>
        <v>0</v>
      </c>
      <c r="AJ159" s="1236">
        <f t="shared" si="79"/>
        <v>0</v>
      </c>
      <c r="AK159" s="1253">
        <f t="shared" si="81"/>
        <v>0</v>
      </c>
      <c r="AL159" s="1254">
        <f t="shared" si="76"/>
        <v>0</v>
      </c>
      <c r="AM159" s="1268"/>
      <c r="AN159" s="1255" t="str">
        <f t="shared" si="93"/>
        <v/>
      </c>
      <c r="AO159" s="1256">
        <f t="shared" si="88"/>
        <v>0</v>
      </c>
      <c r="AP159" s="1257">
        <f t="shared" si="82"/>
        <v>0</v>
      </c>
      <c r="AQ159" s="1271" cm="1">
        <f t="array" ref="AQ159">IF(AF159&lt;&gt;1,0,IF(OR(AO159="",N(AO159)&lt;=0.000000001),"",IF(OR(AI159="",N(AI159)&lt;=0.000000001),0,IF(ISNUMBER(AO159),IFERROR(_xlfn.LET(_xlpm.r,_xlfn.XLOOKUP(U159,$BD$15:$BD$62,ROW($BD$15:$BD$62),_xlfn.XLOOKUP(U159,$BE$15:$BE$62,ROW($BE$15:$BE$62),_xlfn.XLOOKUP(U159,$BF$15:$BF$62,ROW($BF$15:$BF$62),""))),_xlpm.p,_xlpm.r-MIN(ROW($BD$15:$BD$62))+1,_xlpm.f,INDEX($BG$15:$BG$62,_xlpm.p),_xlpm.u,INDEX($BH$15:$BH$62,_xlpm.p),_xlpm.s,INDEX($BJ$15:$BJ$62,_xlpm.p),_xlpm.q,N(AO159)/_xlpm.f,IF(_xlpm.q&gt;=_xlpm.s,ROUND(_xlpm.q,1)&amp;" "&amp;U159&amp;" = "&amp;ROUND(_xlpm.q*_xlpm.f,1)&amp;" "&amp;_xlpm.u,ROUND(_xlpm.q,1)&amp;" "&amp;U159)),""),""))))</f>
        <v>0</v>
      </c>
      <c r="AR159" s="1259"/>
      <c r="AS159" s="1256">
        <f t="shared" si="74"/>
        <v>0</v>
      </c>
      <c r="AT159" s="1257" t="str">
        <f t="shared" si="89"/>
        <v/>
      </c>
      <c r="AU159" s="1260">
        <f t="shared" si="92"/>
        <v>0</v>
      </c>
      <c r="AV159" s="1261" t="str">
        <f t="shared" si="90"/>
        <v/>
      </c>
      <c r="AW159" s="1247"/>
      <c r="AX159" s="1262">
        <f t="shared" si="83"/>
        <v>0</v>
      </c>
      <c r="AY159" s="1249" t="str">
        <f t="shared" si="75"/>
        <v/>
      </c>
      <c r="AZ159" s="276" t="s">
        <v>22</v>
      </c>
      <c r="BA159" s="1221">
        <f t="shared" si="84"/>
        <v>0</v>
      </c>
      <c r="BB159" s="1222">
        <f t="shared" si="91"/>
        <v>0</v>
      </c>
      <c r="BC159"/>
      <c r="BL159"/>
      <c r="BM159"/>
      <c r="BN159"/>
      <c r="BO159"/>
      <c r="BP159"/>
      <c r="BQ159"/>
      <c r="BR159" s="1153" t="str">
        <f t="shared" si="78"/>
        <v>►</v>
      </c>
      <c r="BS159"/>
      <c r="BT159"/>
      <c r="BU159"/>
      <c r="BV159"/>
      <c r="BW159"/>
      <c r="BX159" s="1024"/>
      <c r="BY159"/>
      <c r="BZ159"/>
      <c r="CA159"/>
      <c r="CB159"/>
      <c r="CC159"/>
      <c r="CD159"/>
      <c r="CE159"/>
      <c r="CG159"/>
      <c r="CH159"/>
      <c r="CI159"/>
      <c r="CJ159"/>
      <c r="CK159"/>
      <c r="CL159"/>
      <c r="CM159"/>
      <c r="CO159"/>
      <c r="CP159"/>
      <c r="CQ159"/>
      <c r="CR159"/>
      <c r="CS159"/>
      <c r="CT159"/>
      <c r="CU159"/>
      <c r="CW159" s="3">
        <v>1</v>
      </c>
    </row>
    <row r="160" spans="1:101" s="877" customFormat="1" ht="21" customHeight="1">
      <c r="A160" s="1129" t="s">
        <v>22</v>
      </c>
      <c r="B160" s="1145" t="str">
        <f t="shared" si="77"/>
        <v>►</v>
      </c>
      <c r="C160" s="1190" cm="1">
        <f t="array" ref="C160">SUMPRODUCT(LEN(D160:J160))</f>
        <v>0</v>
      </c>
      <c r="D160" s="207"/>
      <c r="E160" s="212"/>
      <c r="F160" s="212"/>
      <c r="G160" s="212"/>
      <c r="H160" s="212"/>
      <c r="I160" s="212"/>
      <c r="J160" s="213"/>
      <c r="K160" s="528" t="s">
        <v>22</v>
      </c>
      <c r="L160" s="120" t="s">
        <v>16</v>
      </c>
      <c r="M160" s="34"/>
      <c r="N160" s="35"/>
      <c r="O160" s="34"/>
      <c r="P160" s="36"/>
      <c r="Q160" s="105"/>
      <c r="R160" s="125"/>
      <c r="S160" s="107"/>
      <c r="T160" s="108"/>
      <c r="U160" s="1290"/>
      <c r="V160" s="276"/>
      <c r="W160" s="111"/>
      <c r="X160" s="112"/>
      <c r="Y160" s="122"/>
      <c r="Z160" s="114"/>
      <c r="AA160" s="127"/>
      <c r="AB160" s="116"/>
      <c r="AC160" s="139"/>
      <c r="AD160" s="1230" t="str">
        <f t="shared" si="94"/>
        <v>►</v>
      </c>
      <c r="AE160" s="1231" t="str">
        <f t="shared" si="95"/>
        <v/>
      </c>
      <c r="AF160" s="1232">
        <f t="shared" si="80"/>
        <v>0</v>
      </c>
      <c r="AG160" s="1252">
        <f t="shared" si="85"/>
        <v>0</v>
      </c>
      <c r="AH160" s="1234">
        <f t="shared" si="86"/>
        <v>0</v>
      </c>
      <c r="AI160" s="1235">
        <f t="shared" si="87"/>
        <v>0</v>
      </c>
      <c r="AJ160" s="1236">
        <f t="shared" si="79"/>
        <v>0</v>
      </c>
      <c r="AK160" s="1237">
        <f t="shared" si="81"/>
        <v>0</v>
      </c>
      <c r="AL160" s="1238">
        <f t="shared" si="76"/>
        <v>0</v>
      </c>
      <c r="AM160" s="1268"/>
      <c r="AN160" s="1240" t="str">
        <f t="shared" si="93"/>
        <v/>
      </c>
      <c r="AO160" s="1241">
        <f t="shared" si="88"/>
        <v>0</v>
      </c>
      <c r="AP160" s="1242">
        <f t="shared" si="82"/>
        <v>0</v>
      </c>
      <c r="AQ160" s="1269" cm="1">
        <f t="array" ref="AQ160">IF(AF160&lt;&gt;1,0,IF(OR(AO160="",N(AO160)&lt;=0.000000001),"",IF(OR(AI160="",N(AI160)&lt;=0.000000001),0,IF(ISNUMBER(AO160),IFERROR(_xlfn.LET(_xlpm.r,_xlfn.XLOOKUP(U160,$BD$15:$BD$62,ROW($BD$15:$BD$62),_xlfn.XLOOKUP(U160,$BE$15:$BE$62,ROW($BE$15:$BE$62),_xlfn.XLOOKUP(U160,$BF$15:$BF$62,ROW($BF$15:$BF$62),""))),_xlpm.p,_xlpm.r-MIN(ROW($BD$15:$BD$62))+1,_xlpm.f,INDEX($BG$15:$BG$62,_xlpm.p),_xlpm.u,INDEX($BH$15:$BH$62,_xlpm.p),_xlpm.s,INDEX($BJ$15:$BJ$62,_xlpm.p),_xlpm.q,N(AO160)/_xlpm.f,IF(_xlpm.q&gt;=_xlpm.s,ROUND(_xlpm.q,1)&amp;" "&amp;U160&amp;" = "&amp;ROUND(_xlpm.q*_xlpm.f,1)&amp;" "&amp;_xlpm.u,ROUND(_xlpm.q,1)&amp;" "&amp;U160)),""),""))))</f>
        <v>0</v>
      </c>
      <c r="AR160" s="1259"/>
      <c r="AS160" s="1241">
        <f t="shared" si="74"/>
        <v>0</v>
      </c>
      <c r="AT160" s="1242" t="str">
        <f t="shared" si="89"/>
        <v/>
      </c>
      <c r="AU160" s="1245">
        <f t="shared" si="92"/>
        <v>0</v>
      </c>
      <c r="AV160" s="1246" t="str">
        <f t="shared" si="90"/>
        <v/>
      </c>
      <c r="AW160" s="1247"/>
      <c r="AX160" s="1248">
        <f t="shared" si="83"/>
        <v>0</v>
      </c>
      <c r="AY160" s="1249" t="str">
        <f t="shared" si="75"/>
        <v/>
      </c>
      <c r="AZ160" s="276" t="s">
        <v>22</v>
      </c>
      <c r="BA160" s="1221">
        <f t="shared" si="84"/>
        <v>0</v>
      </c>
      <c r="BB160" s="1222">
        <f t="shared" si="91"/>
        <v>0</v>
      </c>
      <c r="BC160"/>
      <c r="BL160"/>
      <c r="BM160"/>
      <c r="BN160"/>
      <c r="BO160"/>
      <c r="BP160"/>
      <c r="BQ160"/>
      <c r="BR160" s="1153" t="str">
        <f t="shared" si="78"/>
        <v>►</v>
      </c>
      <c r="BS160"/>
      <c r="BT160"/>
      <c r="BU160"/>
      <c r="BV160"/>
      <c r="BW160"/>
      <c r="BX160" s="1024"/>
      <c r="BY160"/>
      <c r="BZ160"/>
      <c r="CA160"/>
      <c r="CB160"/>
      <c r="CC160"/>
      <c r="CD160"/>
      <c r="CE160"/>
      <c r="CG160"/>
      <c r="CH160"/>
      <c r="CI160"/>
      <c r="CJ160"/>
      <c r="CK160"/>
      <c r="CL160"/>
      <c r="CM160"/>
      <c r="CO160"/>
      <c r="CP160"/>
      <c r="CQ160"/>
      <c r="CR160"/>
      <c r="CS160"/>
      <c r="CT160"/>
      <c r="CU160"/>
      <c r="CW160" s="3">
        <v>1</v>
      </c>
    </row>
    <row r="161" spans="1:101" s="877" customFormat="1" ht="21" customHeight="1">
      <c r="A161" s="1129" t="s">
        <v>22</v>
      </c>
      <c r="B161" s="1145" t="str">
        <f t="shared" si="77"/>
        <v>►</v>
      </c>
      <c r="C161" s="1190" cm="1">
        <f t="array" ref="C161">SUMPRODUCT(LEN(D161:J161))</f>
        <v>0</v>
      </c>
      <c r="D161" s="207"/>
      <c r="E161" s="212"/>
      <c r="F161" s="212"/>
      <c r="G161" s="212"/>
      <c r="H161" s="212"/>
      <c r="I161" s="212"/>
      <c r="J161" s="213"/>
      <c r="K161" s="528" t="s">
        <v>22</v>
      </c>
      <c r="L161" s="120" t="s">
        <v>16</v>
      </c>
      <c r="M161" s="34"/>
      <c r="N161" s="35"/>
      <c r="O161" s="34"/>
      <c r="P161" s="36"/>
      <c r="Q161" s="105"/>
      <c r="R161" s="125"/>
      <c r="S161" s="107"/>
      <c r="T161" s="108"/>
      <c r="U161" s="1290"/>
      <c r="V161" s="276"/>
      <c r="W161" s="111"/>
      <c r="X161" s="112"/>
      <c r="Y161" s="122"/>
      <c r="Z161" s="114"/>
      <c r="AA161" s="127"/>
      <c r="AB161" s="116"/>
      <c r="AC161" s="139"/>
      <c r="AD161" s="1230" t="str">
        <f t="shared" si="94"/>
        <v>►</v>
      </c>
      <c r="AE161" s="1231" t="str">
        <f t="shared" si="95"/>
        <v/>
      </c>
      <c r="AF161" s="1232">
        <f t="shared" si="80"/>
        <v>0</v>
      </c>
      <c r="AG161" s="1252">
        <f t="shared" si="85"/>
        <v>0</v>
      </c>
      <c r="AH161" s="1234">
        <f t="shared" si="86"/>
        <v>0</v>
      </c>
      <c r="AI161" s="1235">
        <f t="shared" si="87"/>
        <v>0</v>
      </c>
      <c r="AJ161" s="1236">
        <f t="shared" si="79"/>
        <v>0</v>
      </c>
      <c r="AK161" s="1253">
        <f t="shared" si="81"/>
        <v>0</v>
      </c>
      <c r="AL161" s="1254">
        <f t="shared" si="76"/>
        <v>0</v>
      </c>
      <c r="AM161" s="1268"/>
      <c r="AN161" s="1255" t="str">
        <f t="shared" si="93"/>
        <v/>
      </c>
      <c r="AO161" s="1256">
        <f t="shared" si="88"/>
        <v>0</v>
      </c>
      <c r="AP161" s="1257">
        <f t="shared" si="82"/>
        <v>0</v>
      </c>
      <c r="AQ161" s="1271" cm="1">
        <f t="array" ref="AQ161">IF(AF161&lt;&gt;1,0,IF(OR(AO161="",N(AO161)&lt;=0.000000001),"",IF(OR(AI161="",N(AI161)&lt;=0.000000001),0,IF(ISNUMBER(AO161),IFERROR(_xlfn.LET(_xlpm.r,_xlfn.XLOOKUP(U161,$BD$15:$BD$62,ROW($BD$15:$BD$62),_xlfn.XLOOKUP(U161,$BE$15:$BE$62,ROW($BE$15:$BE$62),_xlfn.XLOOKUP(U161,$BF$15:$BF$62,ROW($BF$15:$BF$62),""))),_xlpm.p,_xlpm.r-MIN(ROW($BD$15:$BD$62))+1,_xlpm.f,INDEX($BG$15:$BG$62,_xlpm.p),_xlpm.u,INDEX($BH$15:$BH$62,_xlpm.p),_xlpm.s,INDEX($BJ$15:$BJ$62,_xlpm.p),_xlpm.q,N(AO161)/_xlpm.f,IF(_xlpm.q&gt;=_xlpm.s,ROUND(_xlpm.q,1)&amp;" "&amp;U161&amp;" = "&amp;ROUND(_xlpm.q*_xlpm.f,1)&amp;" "&amp;_xlpm.u,ROUND(_xlpm.q,1)&amp;" "&amp;U161)),""),""))))</f>
        <v>0</v>
      </c>
      <c r="AR161" s="1259"/>
      <c r="AS161" s="1256">
        <f t="shared" si="74"/>
        <v>0</v>
      </c>
      <c r="AT161" s="1257" t="str">
        <f t="shared" si="89"/>
        <v/>
      </c>
      <c r="AU161" s="1260">
        <f t="shared" si="92"/>
        <v>0</v>
      </c>
      <c r="AV161" s="1261" t="str">
        <f t="shared" si="90"/>
        <v/>
      </c>
      <c r="AW161" s="1247"/>
      <c r="AX161" s="1262">
        <f t="shared" si="83"/>
        <v>0</v>
      </c>
      <c r="AY161" s="1249" t="str">
        <f t="shared" si="75"/>
        <v/>
      </c>
      <c r="AZ161" s="276" t="s">
        <v>22</v>
      </c>
      <c r="BA161" s="1221">
        <f t="shared" si="84"/>
        <v>0</v>
      </c>
      <c r="BB161" s="1222">
        <f t="shared" si="91"/>
        <v>0</v>
      </c>
      <c r="BC161"/>
      <c r="BL161"/>
      <c r="BM161"/>
      <c r="BN161"/>
      <c r="BO161"/>
      <c r="BP161"/>
      <c r="BQ161"/>
      <c r="BR161" s="1153" t="str">
        <f t="shared" si="78"/>
        <v>►</v>
      </c>
      <c r="BS161"/>
      <c r="BT161"/>
      <c r="BU161"/>
      <c r="BV161"/>
      <c r="BW161"/>
      <c r="BX161" s="1024"/>
      <c r="BY161"/>
      <c r="BZ161"/>
      <c r="CA161"/>
      <c r="CB161"/>
      <c r="CC161"/>
      <c r="CD161"/>
      <c r="CE161"/>
      <c r="CG161"/>
      <c r="CH161"/>
      <c r="CI161"/>
      <c r="CJ161"/>
      <c r="CK161"/>
      <c r="CL161"/>
      <c r="CM161"/>
      <c r="CO161"/>
      <c r="CP161"/>
      <c r="CQ161"/>
      <c r="CR161"/>
      <c r="CS161"/>
      <c r="CT161"/>
      <c r="CU161"/>
      <c r="CW161" s="3">
        <v>1</v>
      </c>
    </row>
    <row r="162" spans="1:101" s="877" customFormat="1" ht="21" customHeight="1">
      <c r="A162" s="1129" t="s">
        <v>22</v>
      </c>
      <c r="B162" s="1145" t="str">
        <f t="shared" si="77"/>
        <v>►</v>
      </c>
      <c r="C162" s="1190" cm="1">
        <f t="array" ref="C162">SUMPRODUCT(LEN(D162:J162))</f>
        <v>0</v>
      </c>
      <c r="D162" s="207"/>
      <c r="E162" s="212"/>
      <c r="F162" s="212"/>
      <c r="G162" s="212"/>
      <c r="H162" s="212"/>
      <c r="I162" s="212"/>
      <c r="J162" s="213"/>
      <c r="K162" s="528" t="s">
        <v>22</v>
      </c>
      <c r="L162" s="120" t="s">
        <v>16</v>
      </c>
      <c r="M162" s="34"/>
      <c r="N162" s="35"/>
      <c r="O162" s="34"/>
      <c r="P162" s="36"/>
      <c r="Q162" s="105"/>
      <c r="R162" s="125"/>
      <c r="S162" s="107"/>
      <c r="T162" s="108"/>
      <c r="U162" s="1290"/>
      <c r="V162" s="276"/>
      <c r="W162" s="111"/>
      <c r="X162" s="112"/>
      <c r="Y162" s="122"/>
      <c r="Z162" s="114"/>
      <c r="AA162" s="127"/>
      <c r="AB162" s="116"/>
      <c r="AC162" s="139"/>
      <c r="AD162" s="1230" t="str">
        <f t="shared" si="94"/>
        <v>►</v>
      </c>
      <c r="AE162" s="1231" t="str">
        <f t="shared" si="95"/>
        <v/>
      </c>
      <c r="AF162" s="1232">
        <f t="shared" si="80"/>
        <v>0</v>
      </c>
      <c r="AG162" s="1252">
        <f t="shared" si="85"/>
        <v>0</v>
      </c>
      <c r="AH162" s="1234">
        <f t="shared" si="86"/>
        <v>0</v>
      </c>
      <c r="AI162" s="1235">
        <f t="shared" si="87"/>
        <v>0</v>
      </c>
      <c r="AJ162" s="1236">
        <f t="shared" si="79"/>
        <v>0</v>
      </c>
      <c r="AK162" s="1237">
        <f t="shared" si="81"/>
        <v>0</v>
      </c>
      <c r="AL162" s="1238">
        <f t="shared" si="76"/>
        <v>0</v>
      </c>
      <c r="AM162" s="1268"/>
      <c r="AN162" s="1240" t="str">
        <f t="shared" si="93"/>
        <v/>
      </c>
      <c r="AO162" s="1241">
        <f t="shared" si="88"/>
        <v>0</v>
      </c>
      <c r="AP162" s="1242">
        <f t="shared" si="82"/>
        <v>0</v>
      </c>
      <c r="AQ162" s="1269" cm="1">
        <f t="array" ref="AQ162">IF(AF162&lt;&gt;1,0,IF(OR(AO162="",N(AO162)&lt;=0.000000001),"",IF(OR(AI162="",N(AI162)&lt;=0.000000001),0,IF(ISNUMBER(AO162),IFERROR(_xlfn.LET(_xlpm.r,_xlfn.XLOOKUP(U162,$BD$15:$BD$62,ROW($BD$15:$BD$62),_xlfn.XLOOKUP(U162,$BE$15:$BE$62,ROW($BE$15:$BE$62),_xlfn.XLOOKUP(U162,$BF$15:$BF$62,ROW($BF$15:$BF$62),""))),_xlpm.p,_xlpm.r-MIN(ROW($BD$15:$BD$62))+1,_xlpm.f,INDEX($BG$15:$BG$62,_xlpm.p),_xlpm.u,INDEX($BH$15:$BH$62,_xlpm.p),_xlpm.s,INDEX($BJ$15:$BJ$62,_xlpm.p),_xlpm.q,N(AO162)/_xlpm.f,IF(_xlpm.q&gt;=_xlpm.s,ROUND(_xlpm.q,1)&amp;" "&amp;U162&amp;" = "&amp;ROUND(_xlpm.q*_xlpm.f,1)&amp;" "&amp;_xlpm.u,ROUND(_xlpm.q,1)&amp;" "&amp;U162)),""),""))))</f>
        <v>0</v>
      </c>
      <c r="AR162" s="1259"/>
      <c r="AS162" s="1241">
        <f t="shared" si="74"/>
        <v>0</v>
      </c>
      <c r="AT162" s="1242" t="str">
        <f t="shared" si="89"/>
        <v/>
      </c>
      <c r="AU162" s="1245">
        <f t="shared" si="92"/>
        <v>0</v>
      </c>
      <c r="AV162" s="1246" t="str">
        <f t="shared" si="90"/>
        <v/>
      </c>
      <c r="AW162" s="1247"/>
      <c r="AX162" s="1248">
        <f t="shared" si="83"/>
        <v>0</v>
      </c>
      <c r="AY162" s="1249" t="str">
        <f t="shared" si="75"/>
        <v/>
      </c>
      <c r="AZ162" s="276" t="s">
        <v>22</v>
      </c>
      <c r="BA162" s="1221">
        <f t="shared" si="84"/>
        <v>0</v>
      </c>
      <c r="BB162" s="1222">
        <f t="shared" si="91"/>
        <v>0</v>
      </c>
      <c r="BC162"/>
      <c r="BL162"/>
      <c r="BM162"/>
      <c r="BN162"/>
      <c r="BO162"/>
      <c r="BP162"/>
      <c r="BQ162"/>
      <c r="BR162" s="1153" t="str">
        <f t="shared" si="78"/>
        <v>►</v>
      </c>
      <c r="BS162"/>
      <c r="BT162"/>
      <c r="BU162"/>
      <c r="BV162"/>
      <c r="BW162"/>
      <c r="BX162" s="1024"/>
      <c r="BY162"/>
      <c r="BZ162"/>
      <c r="CA162"/>
      <c r="CB162"/>
      <c r="CC162"/>
      <c r="CD162"/>
      <c r="CE162"/>
      <c r="CG162"/>
      <c r="CH162"/>
      <c r="CI162"/>
      <c r="CJ162"/>
      <c r="CK162"/>
      <c r="CL162"/>
      <c r="CM162"/>
      <c r="CO162"/>
      <c r="CP162"/>
      <c r="CQ162"/>
      <c r="CR162"/>
      <c r="CS162"/>
      <c r="CT162"/>
      <c r="CU162"/>
      <c r="CW162" s="3">
        <v>1</v>
      </c>
    </row>
    <row r="163" spans="1:101" s="877" customFormat="1" ht="21" customHeight="1">
      <c r="A163" s="1129" t="s">
        <v>22</v>
      </c>
      <c r="B163" s="1145" t="str">
        <f t="shared" si="77"/>
        <v>►</v>
      </c>
      <c r="C163" s="1190" cm="1">
        <f t="array" ref="C163">SUMPRODUCT(LEN(D163:J163))</f>
        <v>0</v>
      </c>
      <c r="D163" s="207"/>
      <c r="E163" s="212"/>
      <c r="F163" s="212"/>
      <c r="G163" s="212"/>
      <c r="H163" s="212"/>
      <c r="I163" s="212"/>
      <c r="J163" s="213"/>
      <c r="K163" s="528" t="s">
        <v>22</v>
      </c>
      <c r="L163" s="120" t="s">
        <v>16</v>
      </c>
      <c r="M163" s="34"/>
      <c r="N163" s="35"/>
      <c r="O163" s="34"/>
      <c r="P163" s="36"/>
      <c r="Q163" s="105"/>
      <c r="R163" s="125"/>
      <c r="S163" s="107"/>
      <c r="T163" s="108"/>
      <c r="U163" s="1290"/>
      <c r="V163" s="276"/>
      <c r="W163" s="111"/>
      <c r="X163" s="112"/>
      <c r="Y163" s="122"/>
      <c r="Z163" s="114"/>
      <c r="AA163" s="127"/>
      <c r="AB163" s="116"/>
      <c r="AC163" s="139"/>
      <c r="AD163" s="1230" t="str">
        <f t="shared" si="94"/>
        <v>►</v>
      </c>
      <c r="AE163" s="1231" t="str">
        <f t="shared" si="95"/>
        <v/>
      </c>
      <c r="AF163" s="1232">
        <f t="shared" si="80"/>
        <v>0</v>
      </c>
      <c r="AG163" s="1252">
        <f t="shared" si="85"/>
        <v>0</v>
      </c>
      <c r="AH163" s="1234">
        <f t="shared" si="86"/>
        <v>0</v>
      </c>
      <c r="AI163" s="1235">
        <f t="shared" si="87"/>
        <v>0</v>
      </c>
      <c r="AJ163" s="1236">
        <f t="shared" si="79"/>
        <v>0</v>
      </c>
      <c r="AK163" s="1253">
        <f t="shared" si="81"/>
        <v>0</v>
      </c>
      <c r="AL163" s="1254">
        <f t="shared" si="76"/>
        <v>0</v>
      </c>
      <c r="AM163" s="1268"/>
      <c r="AN163" s="1255" t="str">
        <f t="shared" si="93"/>
        <v/>
      </c>
      <c r="AO163" s="1256">
        <f t="shared" si="88"/>
        <v>0</v>
      </c>
      <c r="AP163" s="1257">
        <f t="shared" si="82"/>
        <v>0</v>
      </c>
      <c r="AQ163" s="1271" cm="1">
        <f t="array" ref="AQ163">IF(AF163&lt;&gt;1,0,IF(OR(AO163="",N(AO163)&lt;=0.000000001),"",IF(OR(AI163="",N(AI163)&lt;=0.000000001),0,IF(ISNUMBER(AO163),IFERROR(_xlfn.LET(_xlpm.r,_xlfn.XLOOKUP(U163,$BD$15:$BD$62,ROW($BD$15:$BD$62),_xlfn.XLOOKUP(U163,$BE$15:$BE$62,ROW($BE$15:$BE$62),_xlfn.XLOOKUP(U163,$BF$15:$BF$62,ROW($BF$15:$BF$62),""))),_xlpm.p,_xlpm.r-MIN(ROW($BD$15:$BD$62))+1,_xlpm.f,INDEX($BG$15:$BG$62,_xlpm.p),_xlpm.u,INDEX($BH$15:$BH$62,_xlpm.p),_xlpm.s,INDEX($BJ$15:$BJ$62,_xlpm.p),_xlpm.q,N(AO163)/_xlpm.f,IF(_xlpm.q&gt;=_xlpm.s,ROUND(_xlpm.q,1)&amp;" "&amp;U163&amp;" = "&amp;ROUND(_xlpm.q*_xlpm.f,1)&amp;" "&amp;_xlpm.u,ROUND(_xlpm.q,1)&amp;" "&amp;U163)),""),""))))</f>
        <v>0</v>
      </c>
      <c r="AR163" s="1259"/>
      <c r="AS163" s="1256">
        <f t="shared" si="74"/>
        <v>0</v>
      </c>
      <c r="AT163" s="1257" t="str">
        <f t="shared" si="89"/>
        <v/>
      </c>
      <c r="AU163" s="1260">
        <f t="shared" si="92"/>
        <v>0</v>
      </c>
      <c r="AV163" s="1261" t="str">
        <f t="shared" si="90"/>
        <v/>
      </c>
      <c r="AW163" s="1247"/>
      <c r="AX163" s="1262">
        <f t="shared" si="83"/>
        <v>0</v>
      </c>
      <c r="AY163" s="1249" t="str">
        <f t="shared" si="75"/>
        <v/>
      </c>
      <c r="AZ163" s="276" t="s">
        <v>22</v>
      </c>
      <c r="BA163" s="1221">
        <f t="shared" si="84"/>
        <v>0</v>
      </c>
      <c r="BB163" s="1222">
        <f t="shared" si="91"/>
        <v>0</v>
      </c>
      <c r="BC163"/>
      <c r="BL163"/>
      <c r="BM163"/>
      <c r="BN163"/>
      <c r="BO163"/>
      <c r="BP163"/>
      <c r="BQ163"/>
      <c r="BR163" s="1153" t="str">
        <f t="shared" si="78"/>
        <v>►</v>
      </c>
      <c r="BS163"/>
      <c r="BT163"/>
      <c r="BU163"/>
      <c r="BV163"/>
      <c r="BW163"/>
      <c r="BX163" s="1024"/>
      <c r="BY163"/>
      <c r="BZ163"/>
      <c r="CA163"/>
      <c r="CB163"/>
      <c r="CC163"/>
      <c r="CD163"/>
      <c r="CE163"/>
      <c r="CG163"/>
      <c r="CH163"/>
      <c r="CI163"/>
      <c r="CJ163"/>
      <c r="CK163"/>
      <c r="CL163"/>
      <c r="CM163"/>
      <c r="CO163"/>
      <c r="CP163"/>
      <c r="CQ163"/>
      <c r="CR163"/>
      <c r="CS163"/>
      <c r="CT163"/>
      <c r="CU163"/>
      <c r="CW163" s="3">
        <v>1</v>
      </c>
    </row>
    <row r="164" spans="1:101" s="877" customFormat="1" ht="21" customHeight="1">
      <c r="A164" s="1129" t="s">
        <v>22</v>
      </c>
      <c r="B164" s="1145" t="str">
        <f t="shared" si="77"/>
        <v>►</v>
      </c>
      <c r="C164" s="1190" cm="1">
        <f t="array" ref="C164">SUMPRODUCT(LEN(D164:J164))</f>
        <v>0</v>
      </c>
      <c r="D164" s="207"/>
      <c r="E164" s="212"/>
      <c r="F164" s="212"/>
      <c r="G164" s="212"/>
      <c r="H164" s="212"/>
      <c r="I164" s="212"/>
      <c r="J164" s="213"/>
      <c r="K164" s="528" t="s">
        <v>22</v>
      </c>
      <c r="L164" s="120" t="s">
        <v>16</v>
      </c>
      <c r="M164" s="34"/>
      <c r="N164" s="35"/>
      <c r="O164" s="34"/>
      <c r="P164" s="36"/>
      <c r="Q164" s="105"/>
      <c r="R164" s="125"/>
      <c r="S164" s="107"/>
      <c r="T164" s="108"/>
      <c r="U164" s="1290"/>
      <c r="V164" s="276"/>
      <c r="W164" s="111"/>
      <c r="X164" s="112"/>
      <c r="Y164" s="122"/>
      <c r="Z164" s="114"/>
      <c r="AA164" s="127"/>
      <c r="AB164" s="116"/>
      <c r="AC164" s="139"/>
      <c r="AD164" s="1230" t="str">
        <f t="shared" si="94"/>
        <v>►</v>
      </c>
      <c r="AE164" s="1231" t="str">
        <f t="shared" si="95"/>
        <v/>
      </c>
      <c r="AF164" s="1232">
        <f t="shared" si="80"/>
        <v>0</v>
      </c>
      <c r="AG164" s="1252">
        <f t="shared" si="85"/>
        <v>0</v>
      </c>
      <c r="AH164" s="1234">
        <f t="shared" si="86"/>
        <v>0</v>
      </c>
      <c r="AI164" s="1235">
        <f t="shared" si="87"/>
        <v>0</v>
      </c>
      <c r="AJ164" s="1236">
        <f t="shared" si="79"/>
        <v>0</v>
      </c>
      <c r="AK164" s="1237">
        <f t="shared" si="81"/>
        <v>0</v>
      </c>
      <c r="AL164" s="1238">
        <f t="shared" si="76"/>
        <v>0</v>
      </c>
      <c r="AM164" s="1268"/>
      <c r="AN164" s="1240" t="str">
        <f t="shared" si="93"/>
        <v/>
      </c>
      <c r="AO164" s="1241">
        <f t="shared" si="88"/>
        <v>0</v>
      </c>
      <c r="AP164" s="1242">
        <f t="shared" si="82"/>
        <v>0</v>
      </c>
      <c r="AQ164" s="1269" cm="1">
        <f t="array" ref="AQ164">IF(AF164&lt;&gt;1,0,IF(OR(AO164="",N(AO164)&lt;=0.000000001),"",IF(OR(AI164="",N(AI164)&lt;=0.000000001),0,IF(ISNUMBER(AO164),IFERROR(_xlfn.LET(_xlpm.r,_xlfn.XLOOKUP(U164,$BD$15:$BD$62,ROW($BD$15:$BD$62),_xlfn.XLOOKUP(U164,$BE$15:$BE$62,ROW($BE$15:$BE$62),_xlfn.XLOOKUP(U164,$BF$15:$BF$62,ROW($BF$15:$BF$62),""))),_xlpm.p,_xlpm.r-MIN(ROW($BD$15:$BD$62))+1,_xlpm.f,INDEX($BG$15:$BG$62,_xlpm.p),_xlpm.u,INDEX($BH$15:$BH$62,_xlpm.p),_xlpm.s,INDEX($BJ$15:$BJ$62,_xlpm.p),_xlpm.q,N(AO164)/_xlpm.f,IF(_xlpm.q&gt;=_xlpm.s,ROUND(_xlpm.q,1)&amp;" "&amp;U164&amp;" = "&amp;ROUND(_xlpm.q*_xlpm.f,1)&amp;" "&amp;_xlpm.u,ROUND(_xlpm.q,1)&amp;" "&amp;U164)),""),""))))</f>
        <v>0</v>
      </c>
      <c r="AR164" s="1259"/>
      <c r="AS164" s="1241">
        <f t="shared" si="74"/>
        <v>0</v>
      </c>
      <c r="AT164" s="1242" t="str">
        <f t="shared" si="89"/>
        <v/>
      </c>
      <c r="AU164" s="1245">
        <f t="shared" si="92"/>
        <v>0</v>
      </c>
      <c r="AV164" s="1246" t="str">
        <f t="shared" si="90"/>
        <v/>
      </c>
      <c r="AW164" s="1247"/>
      <c r="AX164" s="1248">
        <f t="shared" si="83"/>
        <v>0</v>
      </c>
      <c r="AY164" s="1249" t="str">
        <f t="shared" si="75"/>
        <v/>
      </c>
      <c r="AZ164" s="276" t="s">
        <v>22</v>
      </c>
      <c r="BA164" s="1221">
        <f t="shared" si="84"/>
        <v>0</v>
      </c>
      <c r="BB164" s="1222">
        <f t="shared" si="91"/>
        <v>0</v>
      </c>
      <c r="BC164"/>
      <c r="BL164"/>
      <c r="BM164"/>
      <c r="BN164"/>
      <c r="BO164"/>
      <c r="BP164"/>
      <c r="BQ164"/>
      <c r="BR164" s="1153" t="str">
        <f t="shared" si="78"/>
        <v>►</v>
      </c>
      <c r="BS164"/>
      <c r="BT164"/>
      <c r="BU164"/>
      <c r="BV164"/>
      <c r="BW164"/>
      <c r="BX164" s="1024"/>
      <c r="BY164"/>
      <c r="BZ164"/>
      <c r="CA164"/>
      <c r="CB164"/>
      <c r="CC164"/>
      <c r="CD164"/>
      <c r="CE164"/>
      <c r="CG164"/>
      <c r="CH164"/>
      <c r="CI164"/>
      <c r="CJ164"/>
      <c r="CK164"/>
      <c r="CL164"/>
      <c r="CM164"/>
      <c r="CO164"/>
      <c r="CP164"/>
      <c r="CQ164"/>
      <c r="CR164"/>
      <c r="CS164"/>
      <c r="CT164"/>
      <c r="CU164"/>
      <c r="CW164" s="3">
        <v>1</v>
      </c>
    </row>
    <row r="165" spans="1:101" s="877" customFormat="1" ht="21" customHeight="1">
      <c r="A165" s="1129" t="s">
        <v>22</v>
      </c>
      <c r="B165" s="1145" t="str">
        <f t="shared" si="77"/>
        <v>►</v>
      </c>
      <c r="C165" s="1190" cm="1">
        <f t="array" ref="C165">SUMPRODUCT(LEN(D165:J165))</f>
        <v>0</v>
      </c>
      <c r="D165" s="207"/>
      <c r="E165" s="212"/>
      <c r="F165" s="212"/>
      <c r="G165" s="212"/>
      <c r="H165" s="212"/>
      <c r="I165" s="212"/>
      <c r="J165" s="213"/>
      <c r="K165" s="528" t="s">
        <v>22</v>
      </c>
      <c r="L165" s="120" t="s">
        <v>16</v>
      </c>
      <c r="M165" s="34"/>
      <c r="N165" s="35"/>
      <c r="O165" s="34"/>
      <c r="P165" s="36"/>
      <c r="Q165" s="105"/>
      <c r="R165" s="125"/>
      <c r="S165" s="107"/>
      <c r="T165" s="108"/>
      <c r="U165" s="1290"/>
      <c r="V165" s="276"/>
      <c r="W165" s="111"/>
      <c r="X165" s="112"/>
      <c r="Y165" s="122"/>
      <c r="Z165" s="114"/>
      <c r="AA165" s="127"/>
      <c r="AB165" s="116"/>
      <c r="AC165" s="139"/>
      <c r="AD165" s="1230" t="str">
        <f t="shared" si="94"/>
        <v>►</v>
      </c>
      <c r="AE165" s="1231" t="str">
        <f t="shared" si="95"/>
        <v/>
      </c>
      <c r="AF165" s="1232">
        <f t="shared" si="80"/>
        <v>0</v>
      </c>
      <c r="AG165" s="1252">
        <f t="shared" si="85"/>
        <v>0</v>
      </c>
      <c r="AH165" s="1234">
        <f t="shared" si="86"/>
        <v>0</v>
      </c>
      <c r="AI165" s="1235">
        <f t="shared" si="87"/>
        <v>0</v>
      </c>
      <c r="AJ165" s="1236">
        <f t="shared" si="79"/>
        <v>0</v>
      </c>
      <c r="AK165" s="1253">
        <f t="shared" si="81"/>
        <v>0</v>
      </c>
      <c r="AL165" s="1254">
        <f t="shared" si="76"/>
        <v>0</v>
      </c>
      <c r="AM165" s="1268"/>
      <c r="AN165" s="1255" t="str">
        <f t="shared" si="93"/>
        <v/>
      </c>
      <c r="AO165" s="1256">
        <f t="shared" si="88"/>
        <v>0</v>
      </c>
      <c r="AP165" s="1257">
        <f t="shared" si="82"/>
        <v>0</v>
      </c>
      <c r="AQ165" s="1271" cm="1">
        <f t="array" ref="AQ165">IF(AF165&lt;&gt;1,0,IF(OR(AO165="",N(AO165)&lt;=0.000000001),"",IF(OR(AI165="",N(AI165)&lt;=0.000000001),0,IF(ISNUMBER(AO165),IFERROR(_xlfn.LET(_xlpm.r,_xlfn.XLOOKUP(U165,$BD$15:$BD$62,ROW($BD$15:$BD$62),_xlfn.XLOOKUP(U165,$BE$15:$BE$62,ROW($BE$15:$BE$62),_xlfn.XLOOKUP(U165,$BF$15:$BF$62,ROW($BF$15:$BF$62),""))),_xlpm.p,_xlpm.r-MIN(ROW($BD$15:$BD$62))+1,_xlpm.f,INDEX($BG$15:$BG$62,_xlpm.p),_xlpm.u,INDEX($BH$15:$BH$62,_xlpm.p),_xlpm.s,INDEX($BJ$15:$BJ$62,_xlpm.p),_xlpm.q,N(AO165)/_xlpm.f,IF(_xlpm.q&gt;=_xlpm.s,ROUND(_xlpm.q,1)&amp;" "&amp;U165&amp;" = "&amp;ROUND(_xlpm.q*_xlpm.f,1)&amp;" "&amp;_xlpm.u,ROUND(_xlpm.q,1)&amp;" "&amp;U165)),""),""))))</f>
        <v>0</v>
      </c>
      <c r="AR165" s="1259"/>
      <c r="AS165" s="1256">
        <f t="shared" si="74"/>
        <v>0</v>
      </c>
      <c r="AT165" s="1257" t="str">
        <f t="shared" si="89"/>
        <v/>
      </c>
      <c r="AU165" s="1260">
        <f t="shared" si="92"/>
        <v>0</v>
      </c>
      <c r="AV165" s="1261" t="str">
        <f t="shared" si="90"/>
        <v/>
      </c>
      <c r="AW165" s="1247"/>
      <c r="AX165" s="1262">
        <f t="shared" si="83"/>
        <v>0</v>
      </c>
      <c r="AY165" s="1249" t="str">
        <f t="shared" si="75"/>
        <v/>
      </c>
      <c r="AZ165" s="276" t="s">
        <v>22</v>
      </c>
      <c r="BA165" s="1221">
        <f t="shared" si="84"/>
        <v>0</v>
      </c>
      <c r="BB165" s="1222">
        <f t="shared" si="91"/>
        <v>0</v>
      </c>
      <c r="BC165"/>
      <c r="BL165"/>
      <c r="BM165"/>
      <c r="BN165"/>
      <c r="BO165"/>
      <c r="BP165"/>
      <c r="BQ165"/>
      <c r="BR165" s="1153" t="str">
        <f t="shared" si="78"/>
        <v>►</v>
      </c>
      <c r="BS165"/>
      <c r="BT165"/>
      <c r="BU165"/>
      <c r="BV165"/>
      <c r="BW165"/>
      <c r="BX165" s="1024"/>
      <c r="BY165"/>
      <c r="BZ165"/>
      <c r="CA165"/>
      <c r="CB165"/>
      <c r="CC165"/>
      <c r="CD165"/>
      <c r="CE165"/>
      <c r="CG165"/>
      <c r="CH165"/>
      <c r="CI165"/>
      <c r="CJ165"/>
      <c r="CK165"/>
      <c r="CL165"/>
      <c r="CM165"/>
      <c r="CO165"/>
      <c r="CP165"/>
      <c r="CQ165"/>
      <c r="CR165"/>
      <c r="CS165"/>
      <c r="CT165"/>
      <c r="CU165"/>
      <c r="CW165" s="3">
        <v>1</v>
      </c>
    </row>
    <row r="166" spans="1:101" s="877" customFormat="1" ht="21" customHeight="1">
      <c r="A166" s="1129" t="s">
        <v>22</v>
      </c>
      <c r="B166" s="1145" t="str">
        <f t="shared" si="77"/>
        <v>►</v>
      </c>
      <c r="C166" s="1190" cm="1">
        <f t="array" ref="C166">SUMPRODUCT(LEN(D166:J166))</f>
        <v>0</v>
      </c>
      <c r="D166" s="207"/>
      <c r="E166" s="212"/>
      <c r="F166" s="212"/>
      <c r="G166" s="212"/>
      <c r="H166" s="212"/>
      <c r="I166" s="212"/>
      <c r="J166" s="213"/>
      <c r="K166" s="528" t="s">
        <v>22</v>
      </c>
      <c r="L166" s="120" t="s">
        <v>16</v>
      </c>
      <c r="M166" s="34"/>
      <c r="N166" s="35"/>
      <c r="O166" s="34"/>
      <c r="P166" s="36"/>
      <c r="Q166" s="105"/>
      <c r="R166" s="125"/>
      <c r="S166" s="107"/>
      <c r="T166" s="108"/>
      <c r="U166" s="1290"/>
      <c r="V166" s="276"/>
      <c r="W166" s="111"/>
      <c r="X166" s="112"/>
      <c r="Y166" s="122"/>
      <c r="Z166" s="114"/>
      <c r="AA166" s="127"/>
      <c r="AB166" s="116"/>
      <c r="AC166" s="139"/>
      <c r="AD166" s="1230" t="str">
        <f t="shared" si="94"/>
        <v>►</v>
      </c>
      <c r="AE166" s="1231" t="str">
        <f t="shared" si="95"/>
        <v/>
      </c>
      <c r="AF166" s="1232">
        <f t="shared" si="80"/>
        <v>0</v>
      </c>
      <c r="AG166" s="1252">
        <f t="shared" si="85"/>
        <v>0</v>
      </c>
      <c r="AH166" s="1234">
        <f t="shared" si="86"/>
        <v>0</v>
      </c>
      <c r="AI166" s="1235">
        <f t="shared" si="87"/>
        <v>0</v>
      </c>
      <c r="AJ166" s="1236">
        <f t="shared" si="79"/>
        <v>0</v>
      </c>
      <c r="AK166" s="1237">
        <f t="shared" si="81"/>
        <v>0</v>
      </c>
      <c r="AL166" s="1238">
        <f t="shared" si="76"/>
        <v>0</v>
      </c>
      <c r="AM166" s="1268"/>
      <c r="AN166" s="1240" t="str">
        <f t="shared" si="93"/>
        <v/>
      </c>
      <c r="AO166" s="1241">
        <f t="shared" si="88"/>
        <v>0</v>
      </c>
      <c r="AP166" s="1242">
        <f t="shared" si="82"/>
        <v>0</v>
      </c>
      <c r="AQ166" s="1269" cm="1">
        <f t="array" ref="AQ166">IF(AF166&lt;&gt;1,0,IF(OR(AO166="",N(AO166)&lt;=0.000000001),"",IF(OR(AI166="",N(AI166)&lt;=0.000000001),0,IF(ISNUMBER(AO166),IFERROR(_xlfn.LET(_xlpm.r,_xlfn.XLOOKUP(U166,$BD$15:$BD$62,ROW($BD$15:$BD$62),_xlfn.XLOOKUP(U166,$BE$15:$BE$62,ROW($BE$15:$BE$62),_xlfn.XLOOKUP(U166,$BF$15:$BF$62,ROW($BF$15:$BF$62),""))),_xlpm.p,_xlpm.r-MIN(ROW($BD$15:$BD$62))+1,_xlpm.f,INDEX($BG$15:$BG$62,_xlpm.p),_xlpm.u,INDEX($BH$15:$BH$62,_xlpm.p),_xlpm.s,INDEX($BJ$15:$BJ$62,_xlpm.p),_xlpm.q,N(AO166)/_xlpm.f,IF(_xlpm.q&gt;=_xlpm.s,ROUND(_xlpm.q,1)&amp;" "&amp;U166&amp;" = "&amp;ROUND(_xlpm.q*_xlpm.f,1)&amp;" "&amp;_xlpm.u,ROUND(_xlpm.q,1)&amp;" "&amp;U166)),""),""))))</f>
        <v>0</v>
      </c>
      <c r="AR166" s="1259"/>
      <c r="AS166" s="1241">
        <f t="shared" si="74"/>
        <v>0</v>
      </c>
      <c r="AT166" s="1242" t="str">
        <f t="shared" si="89"/>
        <v/>
      </c>
      <c r="AU166" s="1245">
        <f t="shared" si="92"/>
        <v>0</v>
      </c>
      <c r="AV166" s="1246" t="str">
        <f t="shared" si="90"/>
        <v/>
      </c>
      <c r="AW166" s="1247"/>
      <c r="AX166" s="1248">
        <f t="shared" si="83"/>
        <v>0</v>
      </c>
      <c r="AY166" s="1249" t="str">
        <f t="shared" si="75"/>
        <v/>
      </c>
      <c r="AZ166" s="276" t="s">
        <v>22</v>
      </c>
      <c r="BA166" s="1221">
        <f t="shared" si="84"/>
        <v>0</v>
      </c>
      <c r="BB166" s="1222">
        <f t="shared" si="91"/>
        <v>0</v>
      </c>
      <c r="BC166"/>
      <c r="BL166"/>
      <c r="BM166"/>
      <c r="BN166"/>
      <c r="BO166"/>
      <c r="BP166"/>
      <c r="BQ166"/>
      <c r="BR166" s="1153" t="str">
        <f t="shared" si="78"/>
        <v>►</v>
      </c>
      <c r="BS166"/>
      <c r="BT166"/>
      <c r="BU166"/>
      <c r="BV166"/>
      <c r="BW166"/>
      <c r="BX166" s="1024"/>
      <c r="BY166"/>
      <c r="BZ166"/>
      <c r="CA166"/>
      <c r="CB166"/>
      <c r="CC166"/>
      <c r="CD166"/>
      <c r="CE166"/>
      <c r="CG166"/>
      <c r="CH166"/>
      <c r="CI166"/>
      <c r="CJ166"/>
      <c r="CK166"/>
      <c r="CL166"/>
      <c r="CM166"/>
      <c r="CO166"/>
      <c r="CP166"/>
      <c r="CQ166"/>
      <c r="CR166"/>
      <c r="CS166"/>
      <c r="CT166"/>
      <c r="CU166"/>
      <c r="CW166" s="3">
        <v>1</v>
      </c>
    </row>
    <row r="167" spans="1:101" s="877" customFormat="1" ht="21" customHeight="1">
      <c r="A167" s="1129" t="s">
        <v>22</v>
      </c>
      <c r="B167" s="1145" t="str">
        <f t="shared" si="77"/>
        <v>►</v>
      </c>
      <c r="C167" s="1190" cm="1">
        <f t="array" ref="C167">SUMPRODUCT(LEN(D167:J167))</f>
        <v>0</v>
      </c>
      <c r="D167" s="207"/>
      <c r="E167" s="212"/>
      <c r="F167" s="212"/>
      <c r="G167" s="212"/>
      <c r="H167" s="212"/>
      <c r="I167" s="212"/>
      <c r="J167" s="213"/>
      <c r="K167" s="528" t="s">
        <v>22</v>
      </c>
      <c r="L167" s="120" t="s">
        <v>16</v>
      </c>
      <c r="M167" s="34"/>
      <c r="N167" s="35"/>
      <c r="O167" s="34"/>
      <c r="P167" s="36"/>
      <c r="Q167" s="105"/>
      <c r="R167" s="125"/>
      <c r="S167" s="107"/>
      <c r="T167" s="108"/>
      <c r="U167" s="1290"/>
      <c r="V167" s="276"/>
      <c r="W167" s="111"/>
      <c r="X167" s="112"/>
      <c r="Y167" s="122"/>
      <c r="Z167" s="114"/>
      <c r="AA167" s="127"/>
      <c r="AB167" s="116"/>
      <c r="AC167" s="139"/>
      <c r="AD167" s="1230" t="str">
        <f t="shared" si="94"/>
        <v>►</v>
      </c>
      <c r="AE167" s="1231" t="str">
        <f t="shared" si="95"/>
        <v/>
      </c>
      <c r="AF167" s="1232">
        <f t="shared" si="80"/>
        <v>0</v>
      </c>
      <c r="AG167" s="1252">
        <f t="shared" si="85"/>
        <v>0</v>
      </c>
      <c r="AH167" s="1234">
        <f t="shared" si="86"/>
        <v>0</v>
      </c>
      <c r="AI167" s="1235">
        <f t="shared" si="87"/>
        <v>0</v>
      </c>
      <c r="AJ167" s="1236">
        <f t="shared" si="79"/>
        <v>0</v>
      </c>
      <c r="AK167" s="1253">
        <f t="shared" si="81"/>
        <v>0</v>
      </c>
      <c r="AL167" s="1254">
        <f t="shared" si="76"/>
        <v>0</v>
      </c>
      <c r="AM167" s="1268"/>
      <c r="AN167" s="1255" t="str">
        <f t="shared" si="93"/>
        <v/>
      </c>
      <c r="AO167" s="1256">
        <f t="shared" si="88"/>
        <v>0</v>
      </c>
      <c r="AP167" s="1257">
        <f t="shared" si="82"/>
        <v>0</v>
      </c>
      <c r="AQ167" s="1271" cm="1">
        <f t="array" ref="AQ167">IF(AF167&lt;&gt;1,0,IF(OR(AO167="",N(AO167)&lt;=0.000000001),"",IF(OR(AI167="",N(AI167)&lt;=0.000000001),0,IF(ISNUMBER(AO167),IFERROR(_xlfn.LET(_xlpm.r,_xlfn.XLOOKUP(U167,$BD$15:$BD$62,ROW($BD$15:$BD$62),_xlfn.XLOOKUP(U167,$BE$15:$BE$62,ROW($BE$15:$BE$62),_xlfn.XLOOKUP(U167,$BF$15:$BF$62,ROW($BF$15:$BF$62),""))),_xlpm.p,_xlpm.r-MIN(ROW($BD$15:$BD$62))+1,_xlpm.f,INDEX($BG$15:$BG$62,_xlpm.p),_xlpm.u,INDEX($BH$15:$BH$62,_xlpm.p),_xlpm.s,INDEX($BJ$15:$BJ$62,_xlpm.p),_xlpm.q,N(AO167)/_xlpm.f,IF(_xlpm.q&gt;=_xlpm.s,ROUND(_xlpm.q,1)&amp;" "&amp;U167&amp;" = "&amp;ROUND(_xlpm.q*_xlpm.f,1)&amp;" "&amp;_xlpm.u,ROUND(_xlpm.q,1)&amp;" "&amp;U167)),""),""))))</f>
        <v>0</v>
      </c>
      <c r="AR167" s="1259"/>
      <c r="AS167" s="1256">
        <f t="shared" si="74"/>
        <v>0</v>
      </c>
      <c r="AT167" s="1257" t="str">
        <f t="shared" si="89"/>
        <v/>
      </c>
      <c r="AU167" s="1260">
        <f t="shared" si="92"/>
        <v>0</v>
      </c>
      <c r="AV167" s="1261" t="str">
        <f t="shared" si="90"/>
        <v/>
      </c>
      <c r="AW167" s="1247"/>
      <c r="AX167" s="1262">
        <f t="shared" si="83"/>
        <v>0</v>
      </c>
      <c r="AY167" s="1249" t="str">
        <f t="shared" si="75"/>
        <v/>
      </c>
      <c r="AZ167" s="276" t="s">
        <v>22</v>
      </c>
      <c r="BA167" s="1221">
        <f t="shared" si="84"/>
        <v>0</v>
      </c>
      <c r="BB167" s="1222">
        <f t="shared" si="91"/>
        <v>0</v>
      </c>
      <c r="BC167"/>
      <c r="BL167"/>
      <c r="BM167"/>
      <c r="BN167"/>
      <c r="BO167"/>
      <c r="BP167"/>
      <c r="BQ167"/>
      <c r="BR167" s="1153" t="str">
        <f t="shared" si="78"/>
        <v>►</v>
      </c>
      <c r="BS167"/>
      <c r="BT167"/>
      <c r="BU167"/>
      <c r="BV167"/>
      <c r="BW167"/>
      <c r="BX167" s="1024"/>
      <c r="BY167"/>
      <c r="BZ167"/>
      <c r="CA167"/>
      <c r="CB167"/>
      <c r="CC167"/>
      <c r="CD167"/>
      <c r="CE167"/>
      <c r="CG167"/>
      <c r="CH167"/>
      <c r="CI167"/>
      <c r="CJ167"/>
      <c r="CK167"/>
      <c r="CL167"/>
      <c r="CM167"/>
      <c r="CO167"/>
      <c r="CP167"/>
      <c r="CQ167"/>
      <c r="CR167"/>
      <c r="CS167"/>
      <c r="CT167"/>
      <c r="CU167"/>
      <c r="CW167" s="3">
        <v>1</v>
      </c>
    </row>
    <row r="168" spans="1:101" s="877" customFormat="1" ht="21" customHeight="1">
      <c r="A168" s="1129" t="s">
        <v>22</v>
      </c>
      <c r="B168" s="1145" t="str">
        <f t="shared" si="77"/>
        <v>►</v>
      </c>
      <c r="C168" s="1190" cm="1">
        <f t="array" ref="C168">SUMPRODUCT(LEN(D168:J168))</f>
        <v>0</v>
      </c>
      <c r="D168" s="207"/>
      <c r="E168" s="212"/>
      <c r="F168" s="212"/>
      <c r="G168" s="212"/>
      <c r="H168" s="212"/>
      <c r="I168" s="212"/>
      <c r="J168" s="213"/>
      <c r="K168" s="528" t="s">
        <v>22</v>
      </c>
      <c r="L168" s="120" t="s">
        <v>16</v>
      </c>
      <c r="M168" s="34"/>
      <c r="N168" s="35"/>
      <c r="O168" s="34"/>
      <c r="P168" s="36"/>
      <c r="Q168" s="105"/>
      <c r="R168" s="125"/>
      <c r="S168" s="107"/>
      <c r="T168" s="108"/>
      <c r="U168" s="1290"/>
      <c r="V168" s="276"/>
      <c r="W168" s="111"/>
      <c r="X168" s="112"/>
      <c r="Y168" s="122"/>
      <c r="Z168" s="114"/>
      <c r="AA168" s="127"/>
      <c r="AB168" s="116"/>
      <c r="AC168" s="139"/>
      <c r="AD168" s="1230" t="str">
        <f t="shared" si="94"/>
        <v>►</v>
      </c>
      <c r="AE168" s="1231" t="str">
        <f t="shared" si="95"/>
        <v/>
      </c>
      <c r="AF168" s="1232">
        <f t="shared" si="80"/>
        <v>0</v>
      </c>
      <c r="AG168" s="1252">
        <f t="shared" si="85"/>
        <v>0</v>
      </c>
      <c r="AH168" s="1234">
        <f t="shared" si="86"/>
        <v>0</v>
      </c>
      <c r="AI168" s="1235">
        <f t="shared" si="87"/>
        <v>0</v>
      </c>
      <c r="AJ168" s="1236">
        <f t="shared" si="79"/>
        <v>0</v>
      </c>
      <c r="AK168" s="1237">
        <f t="shared" si="81"/>
        <v>0</v>
      </c>
      <c r="AL168" s="1238">
        <f t="shared" si="76"/>
        <v>0</v>
      </c>
      <c r="AM168" s="1268"/>
      <c r="AN168" s="1240" t="str">
        <f t="shared" si="93"/>
        <v/>
      </c>
      <c r="AO168" s="1241">
        <f t="shared" si="88"/>
        <v>0</v>
      </c>
      <c r="AP168" s="1242">
        <f t="shared" si="82"/>
        <v>0</v>
      </c>
      <c r="AQ168" s="1269" cm="1">
        <f t="array" ref="AQ168">IF(AF168&lt;&gt;1,0,IF(OR(AO168="",N(AO168)&lt;=0.000000001),"",IF(OR(AI168="",N(AI168)&lt;=0.000000001),0,IF(ISNUMBER(AO168),IFERROR(_xlfn.LET(_xlpm.r,_xlfn.XLOOKUP(U168,$BD$15:$BD$62,ROW($BD$15:$BD$62),_xlfn.XLOOKUP(U168,$BE$15:$BE$62,ROW($BE$15:$BE$62),_xlfn.XLOOKUP(U168,$BF$15:$BF$62,ROW($BF$15:$BF$62),""))),_xlpm.p,_xlpm.r-MIN(ROW($BD$15:$BD$62))+1,_xlpm.f,INDEX($BG$15:$BG$62,_xlpm.p),_xlpm.u,INDEX($BH$15:$BH$62,_xlpm.p),_xlpm.s,INDEX($BJ$15:$BJ$62,_xlpm.p),_xlpm.q,N(AO168)/_xlpm.f,IF(_xlpm.q&gt;=_xlpm.s,ROUND(_xlpm.q,1)&amp;" "&amp;U168&amp;" = "&amp;ROUND(_xlpm.q*_xlpm.f,1)&amp;" "&amp;_xlpm.u,ROUND(_xlpm.q,1)&amp;" "&amp;U168)),""),""))))</f>
        <v>0</v>
      </c>
      <c r="AR168" s="1259"/>
      <c r="AS168" s="1241">
        <f t="shared" si="74"/>
        <v>0</v>
      </c>
      <c r="AT168" s="1242" t="str">
        <f t="shared" si="89"/>
        <v/>
      </c>
      <c r="AU168" s="1245">
        <f t="shared" si="92"/>
        <v>0</v>
      </c>
      <c r="AV168" s="1246" t="str">
        <f t="shared" si="90"/>
        <v/>
      </c>
      <c r="AW168" s="1247"/>
      <c r="AX168" s="1248">
        <f t="shared" si="83"/>
        <v>0</v>
      </c>
      <c r="AY168" s="1249" t="str">
        <f t="shared" si="75"/>
        <v/>
      </c>
      <c r="AZ168" s="276" t="s">
        <v>22</v>
      </c>
      <c r="BA168" s="1221">
        <f t="shared" si="84"/>
        <v>0</v>
      </c>
      <c r="BB168" s="1222">
        <f t="shared" si="91"/>
        <v>0</v>
      </c>
      <c r="BC168"/>
      <c r="BL168"/>
      <c r="BM168"/>
      <c r="BN168"/>
      <c r="BO168"/>
      <c r="BP168"/>
      <c r="BQ168"/>
      <c r="BR168" s="1153" t="str">
        <f t="shared" si="78"/>
        <v>►</v>
      </c>
      <c r="BS168"/>
      <c r="BT168"/>
      <c r="BU168"/>
      <c r="BV168"/>
      <c r="BW168"/>
      <c r="BX168" s="1024"/>
      <c r="BY168"/>
      <c r="BZ168"/>
      <c r="CA168"/>
      <c r="CB168"/>
      <c r="CC168"/>
      <c r="CD168"/>
      <c r="CE168"/>
      <c r="CG168"/>
      <c r="CH168"/>
      <c r="CI168"/>
      <c r="CJ168"/>
      <c r="CK168"/>
      <c r="CL168"/>
      <c r="CM168"/>
      <c r="CO168"/>
      <c r="CP168"/>
      <c r="CQ168"/>
      <c r="CR168"/>
      <c r="CS168"/>
      <c r="CT168"/>
      <c r="CU168"/>
      <c r="CW168" s="3">
        <v>1</v>
      </c>
    </row>
    <row r="169" spans="1:101" s="877" customFormat="1" ht="21" customHeight="1">
      <c r="A169" s="1129" t="s">
        <v>22</v>
      </c>
      <c r="B169" s="1145" t="str">
        <f t="shared" si="77"/>
        <v>►</v>
      </c>
      <c r="C169" s="1190" cm="1">
        <f t="array" ref="C169">SUMPRODUCT(LEN(D169:J169))</f>
        <v>0</v>
      </c>
      <c r="D169" s="207"/>
      <c r="E169" s="212"/>
      <c r="F169" s="212"/>
      <c r="G169" s="212"/>
      <c r="H169" s="212"/>
      <c r="I169" s="212"/>
      <c r="J169" s="213"/>
      <c r="K169" s="528" t="s">
        <v>22</v>
      </c>
      <c r="L169" s="120" t="s">
        <v>16</v>
      </c>
      <c r="M169" s="34"/>
      <c r="N169" s="35"/>
      <c r="O169" s="34"/>
      <c r="P169" s="36"/>
      <c r="Q169" s="105"/>
      <c r="R169" s="125"/>
      <c r="S169" s="107"/>
      <c r="T169" s="108"/>
      <c r="U169" s="1290"/>
      <c r="V169" s="276"/>
      <c r="W169" s="111"/>
      <c r="X169" s="112"/>
      <c r="Y169" s="122"/>
      <c r="Z169" s="114"/>
      <c r="AA169" s="127"/>
      <c r="AB169" s="116"/>
      <c r="AC169" s="139"/>
      <c r="AD169" s="1230" t="str">
        <f t="shared" si="94"/>
        <v>►</v>
      </c>
      <c r="AE169" s="1231" t="str">
        <f t="shared" si="95"/>
        <v/>
      </c>
      <c r="AF169" s="1232">
        <f t="shared" si="80"/>
        <v>0</v>
      </c>
      <c r="AG169" s="1252">
        <f t="shared" si="85"/>
        <v>0</v>
      </c>
      <c r="AH169" s="1234">
        <f t="shared" si="86"/>
        <v>0</v>
      </c>
      <c r="AI169" s="1235">
        <f t="shared" si="87"/>
        <v>0</v>
      </c>
      <c r="AJ169" s="1236">
        <f t="shared" si="79"/>
        <v>0</v>
      </c>
      <c r="AK169" s="1253">
        <f t="shared" si="81"/>
        <v>0</v>
      </c>
      <c r="AL169" s="1254">
        <f t="shared" si="76"/>
        <v>0</v>
      </c>
      <c r="AM169" s="1268"/>
      <c r="AN169" s="1255" t="str">
        <f t="shared" si="93"/>
        <v/>
      </c>
      <c r="AO169" s="1256">
        <f t="shared" si="88"/>
        <v>0</v>
      </c>
      <c r="AP169" s="1257">
        <f t="shared" si="82"/>
        <v>0</v>
      </c>
      <c r="AQ169" s="1271" cm="1">
        <f t="array" ref="AQ169">IF(AF169&lt;&gt;1,0,IF(OR(AO169="",N(AO169)&lt;=0.000000001),"",IF(OR(AI169="",N(AI169)&lt;=0.000000001),0,IF(ISNUMBER(AO169),IFERROR(_xlfn.LET(_xlpm.r,_xlfn.XLOOKUP(U169,$BD$15:$BD$62,ROW($BD$15:$BD$62),_xlfn.XLOOKUP(U169,$BE$15:$BE$62,ROW($BE$15:$BE$62),_xlfn.XLOOKUP(U169,$BF$15:$BF$62,ROW($BF$15:$BF$62),""))),_xlpm.p,_xlpm.r-MIN(ROW($BD$15:$BD$62))+1,_xlpm.f,INDEX($BG$15:$BG$62,_xlpm.p),_xlpm.u,INDEX($BH$15:$BH$62,_xlpm.p),_xlpm.s,INDEX($BJ$15:$BJ$62,_xlpm.p),_xlpm.q,N(AO169)/_xlpm.f,IF(_xlpm.q&gt;=_xlpm.s,ROUND(_xlpm.q,1)&amp;" "&amp;U169&amp;" = "&amp;ROUND(_xlpm.q*_xlpm.f,1)&amp;" "&amp;_xlpm.u,ROUND(_xlpm.q,1)&amp;" "&amp;U169)),""),""))))</f>
        <v>0</v>
      </c>
      <c r="AR169" s="1259"/>
      <c r="AS169" s="1256">
        <f t="shared" si="74"/>
        <v>0</v>
      </c>
      <c r="AT169" s="1257" t="str">
        <f t="shared" si="89"/>
        <v/>
      </c>
      <c r="AU169" s="1260">
        <f t="shared" si="92"/>
        <v>0</v>
      </c>
      <c r="AV169" s="1261" t="str">
        <f t="shared" si="90"/>
        <v/>
      </c>
      <c r="AW169" s="1247">
        <v>1</v>
      </c>
      <c r="AX169" s="1262">
        <f t="shared" si="83"/>
        <v>0</v>
      </c>
      <c r="AY169" s="1249" t="str">
        <f t="shared" si="75"/>
        <v/>
      </c>
      <c r="AZ169" s="276" t="s">
        <v>22</v>
      </c>
      <c r="BA169" s="1221">
        <f t="shared" si="84"/>
        <v>0</v>
      </c>
      <c r="BB169" s="1222">
        <f t="shared" si="91"/>
        <v>0</v>
      </c>
      <c r="BC169"/>
      <c r="BL169"/>
      <c r="BM169"/>
      <c r="BN169"/>
      <c r="BO169"/>
      <c r="BP169"/>
      <c r="BQ169"/>
      <c r="BR169" s="1153" t="str">
        <f t="shared" si="78"/>
        <v>►</v>
      </c>
      <c r="BS169"/>
      <c r="BT169"/>
      <c r="BU169"/>
      <c r="BV169"/>
      <c r="BW169"/>
      <c r="BX169" s="1024"/>
      <c r="BY169"/>
      <c r="BZ169"/>
      <c r="CA169"/>
      <c r="CB169"/>
      <c r="CC169"/>
      <c r="CD169"/>
      <c r="CE169"/>
      <c r="CG169"/>
      <c r="CH169"/>
      <c r="CI169"/>
      <c r="CJ169"/>
      <c r="CK169"/>
      <c r="CL169"/>
      <c r="CM169"/>
      <c r="CO169"/>
      <c r="CP169"/>
      <c r="CQ169"/>
      <c r="CR169"/>
      <c r="CS169"/>
      <c r="CT169"/>
      <c r="CU169"/>
      <c r="CW169" s="3">
        <v>1</v>
      </c>
    </row>
    <row r="170" spans="1:101" s="877" customFormat="1" ht="21" customHeight="1">
      <c r="A170" s="1129" t="s">
        <v>22</v>
      </c>
      <c r="B170" s="1145" t="str">
        <f t="shared" si="77"/>
        <v>►</v>
      </c>
      <c r="C170" s="1190" cm="1">
        <f t="array" ref="C170">SUMPRODUCT(LEN(D170:J170))</f>
        <v>0</v>
      </c>
      <c r="D170" s="207"/>
      <c r="E170" s="212"/>
      <c r="F170" s="212"/>
      <c r="G170" s="212"/>
      <c r="H170" s="212"/>
      <c r="I170" s="212"/>
      <c r="J170" s="213"/>
      <c r="K170" s="528" t="s">
        <v>22</v>
      </c>
      <c r="L170" s="120" t="s">
        <v>16</v>
      </c>
      <c r="M170" s="34"/>
      <c r="N170" s="35"/>
      <c r="O170" s="34"/>
      <c r="P170" s="36"/>
      <c r="Q170" s="105"/>
      <c r="R170" s="125"/>
      <c r="S170" s="107"/>
      <c r="T170" s="108"/>
      <c r="U170" s="1290"/>
      <c r="V170" s="276"/>
      <c r="W170" s="111"/>
      <c r="X170" s="112"/>
      <c r="Y170" s="122"/>
      <c r="Z170" s="114"/>
      <c r="AA170" s="127"/>
      <c r="AB170" s="116"/>
      <c r="AC170" s="139"/>
      <c r="AD170" s="1230" t="str">
        <f t="shared" si="94"/>
        <v>►</v>
      </c>
      <c r="AE170" s="1231" t="str">
        <f t="shared" si="95"/>
        <v/>
      </c>
      <c r="AF170" s="1232">
        <f t="shared" si="80"/>
        <v>0</v>
      </c>
      <c r="AG170" s="1252">
        <f t="shared" si="85"/>
        <v>0</v>
      </c>
      <c r="AH170" s="1234">
        <f t="shared" si="86"/>
        <v>0</v>
      </c>
      <c r="AI170" s="1235">
        <f t="shared" si="87"/>
        <v>0</v>
      </c>
      <c r="AJ170" s="1236">
        <f t="shared" si="79"/>
        <v>0</v>
      </c>
      <c r="AK170" s="1237">
        <f t="shared" si="81"/>
        <v>0</v>
      </c>
      <c r="AL170" s="1238">
        <f t="shared" si="76"/>
        <v>0</v>
      </c>
      <c r="AM170" s="1268"/>
      <c r="AN170" s="1240" t="str">
        <f t="shared" si="93"/>
        <v/>
      </c>
      <c r="AO170" s="1241">
        <f t="shared" si="88"/>
        <v>0</v>
      </c>
      <c r="AP170" s="1242">
        <f t="shared" si="82"/>
        <v>0</v>
      </c>
      <c r="AQ170" s="1269" cm="1">
        <f t="array" ref="AQ170">IF(AF170&lt;&gt;1,0,IF(OR(AO170="",N(AO170)&lt;=0.000000001),"",IF(OR(AI170="",N(AI170)&lt;=0.000000001),0,IF(ISNUMBER(AO170),IFERROR(_xlfn.LET(_xlpm.r,_xlfn.XLOOKUP(U170,$BD$15:$BD$62,ROW($BD$15:$BD$62),_xlfn.XLOOKUP(U170,$BE$15:$BE$62,ROW($BE$15:$BE$62),_xlfn.XLOOKUP(U170,$BF$15:$BF$62,ROW($BF$15:$BF$62),""))),_xlpm.p,_xlpm.r-MIN(ROW($BD$15:$BD$62))+1,_xlpm.f,INDEX($BG$15:$BG$62,_xlpm.p),_xlpm.u,INDEX($BH$15:$BH$62,_xlpm.p),_xlpm.s,INDEX($BJ$15:$BJ$62,_xlpm.p),_xlpm.q,N(AO170)/_xlpm.f,IF(_xlpm.q&gt;=_xlpm.s,ROUND(_xlpm.q,1)&amp;" "&amp;U170&amp;" = "&amp;ROUND(_xlpm.q*_xlpm.f,1)&amp;" "&amp;_xlpm.u,ROUND(_xlpm.q,1)&amp;" "&amp;U170)),""),""))))</f>
        <v>0</v>
      </c>
      <c r="AR170" s="1259"/>
      <c r="AS170" s="1241">
        <f t="shared" si="74"/>
        <v>0</v>
      </c>
      <c r="AT170" s="1242" t="str">
        <f t="shared" si="89"/>
        <v/>
      </c>
      <c r="AU170" s="1245">
        <f t="shared" si="92"/>
        <v>0</v>
      </c>
      <c r="AV170" s="1246" t="str">
        <f t="shared" si="90"/>
        <v/>
      </c>
      <c r="AW170" s="1247"/>
      <c r="AX170" s="1248">
        <f t="shared" si="83"/>
        <v>0</v>
      </c>
      <c r="AY170" s="1249" t="str">
        <f t="shared" si="75"/>
        <v/>
      </c>
      <c r="AZ170" s="276" t="s">
        <v>22</v>
      </c>
      <c r="BA170" s="1221">
        <f t="shared" si="84"/>
        <v>0</v>
      </c>
      <c r="BB170" s="1222">
        <f t="shared" si="91"/>
        <v>0</v>
      </c>
      <c r="BC170"/>
      <c r="BL170"/>
      <c r="BM170"/>
      <c r="BN170"/>
      <c r="BO170"/>
      <c r="BP170"/>
      <c r="BQ170"/>
      <c r="BR170" s="1153" t="str">
        <f t="shared" si="78"/>
        <v>►</v>
      </c>
      <c r="BS170"/>
      <c r="BT170"/>
      <c r="BU170"/>
      <c r="BV170"/>
      <c r="BW170"/>
      <c r="BX170" s="1024"/>
      <c r="BY170"/>
      <c r="BZ170"/>
      <c r="CA170"/>
      <c r="CB170"/>
      <c r="CC170"/>
      <c r="CD170"/>
      <c r="CE170"/>
      <c r="CG170"/>
      <c r="CH170"/>
      <c r="CI170"/>
      <c r="CJ170"/>
      <c r="CK170"/>
      <c r="CL170"/>
      <c r="CM170"/>
      <c r="CO170"/>
      <c r="CP170"/>
      <c r="CQ170"/>
      <c r="CR170"/>
      <c r="CS170"/>
      <c r="CT170"/>
      <c r="CU170"/>
      <c r="CW170" s="3">
        <v>1</v>
      </c>
    </row>
    <row r="171" spans="1:101" s="877" customFormat="1" ht="21" customHeight="1">
      <c r="A171" s="1129" t="s">
        <v>22</v>
      </c>
      <c r="B171" s="1145" t="str">
        <f t="shared" si="77"/>
        <v>►</v>
      </c>
      <c r="C171" s="1190" cm="1">
        <f t="array" ref="C171">SUMPRODUCT(LEN(D171:J171))</f>
        <v>0</v>
      </c>
      <c r="D171" s="207"/>
      <c r="E171" s="212"/>
      <c r="F171" s="212"/>
      <c r="G171" s="212"/>
      <c r="H171" s="212"/>
      <c r="I171" s="212"/>
      <c r="J171" s="213"/>
      <c r="K171" s="528" t="s">
        <v>22</v>
      </c>
      <c r="L171" s="120" t="s">
        <v>16</v>
      </c>
      <c r="M171" s="34"/>
      <c r="N171" s="35"/>
      <c r="O171" s="34"/>
      <c r="P171" s="36"/>
      <c r="Q171" s="105"/>
      <c r="R171" s="125"/>
      <c r="S171" s="107"/>
      <c r="T171" s="108"/>
      <c r="U171" s="1290"/>
      <c r="V171" s="276"/>
      <c r="W171" s="111"/>
      <c r="X171" s="112"/>
      <c r="Y171" s="122"/>
      <c r="Z171" s="114"/>
      <c r="AA171" s="127"/>
      <c r="AB171" s="116"/>
      <c r="AC171" s="139"/>
      <c r="AD171" s="1230" t="str">
        <f t="shared" si="94"/>
        <v>►</v>
      </c>
      <c r="AE171" s="1231" t="str">
        <f t="shared" si="95"/>
        <v/>
      </c>
      <c r="AF171" s="1232">
        <f t="shared" si="80"/>
        <v>0</v>
      </c>
      <c r="AG171" s="1252">
        <f t="shared" si="85"/>
        <v>0</v>
      </c>
      <c r="AH171" s="1234">
        <f t="shared" si="86"/>
        <v>0</v>
      </c>
      <c r="AI171" s="1235">
        <f t="shared" si="87"/>
        <v>0</v>
      </c>
      <c r="AJ171" s="1236">
        <f t="shared" si="79"/>
        <v>0</v>
      </c>
      <c r="AK171" s="1253">
        <f t="shared" si="81"/>
        <v>0</v>
      </c>
      <c r="AL171" s="1254">
        <f t="shared" si="76"/>
        <v>0</v>
      </c>
      <c r="AM171" s="1268"/>
      <c r="AN171" s="1255" t="str">
        <f t="shared" si="93"/>
        <v/>
      </c>
      <c r="AO171" s="1256">
        <f t="shared" si="88"/>
        <v>0</v>
      </c>
      <c r="AP171" s="1257">
        <f t="shared" si="82"/>
        <v>0</v>
      </c>
      <c r="AQ171" s="1271" cm="1">
        <f t="array" ref="AQ171">IF(AF171&lt;&gt;1,0,IF(OR(AO171="",N(AO171)&lt;=0.000000001),"",IF(OR(AI171="",N(AI171)&lt;=0.000000001),0,IF(ISNUMBER(AO171),IFERROR(_xlfn.LET(_xlpm.r,_xlfn.XLOOKUP(U171,$BD$15:$BD$62,ROW($BD$15:$BD$62),_xlfn.XLOOKUP(U171,$BE$15:$BE$62,ROW($BE$15:$BE$62),_xlfn.XLOOKUP(U171,$BF$15:$BF$62,ROW($BF$15:$BF$62),""))),_xlpm.p,_xlpm.r-MIN(ROW($BD$15:$BD$62))+1,_xlpm.f,INDEX($BG$15:$BG$62,_xlpm.p),_xlpm.u,INDEX($BH$15:$BH$62,_xlpm.p),_xlpm.s,INDEX($BJ$15:$BJ$62,_xlpm.p),_xlpm.q,N(AO171)/_xlpm.f,IF(_xlpm.q&gt;=_xlpm.s,ROUND(_xlpm.q,1)&amp;" "&amp;U171&amp;" = "&amp;ROUND(_xlpm.q*_xlpm.f,1)&amp;" "&amp;_xlpm.u,ROUND(_xlpm.q,1)&amp;" "&amp;U171)),""),""))))</f>
        <v>0</v>
      </c>
      <c r="AR171" s="1259"/>
      <c r="AS171" s="1256">
        <f t="shared" si="74"/>
        <v>0</v>
      </c>
      <c r="AT171" s="1257" t="str">
        <f t="shared" si="89"/>
        <v/>
      </c>
      <c r="AU171" s="1260">
        <f t="shared" si="92"/>
        <v>0</v>
      </c>
      <c r="AV171" s="1261" t="str">
        <f t="shared" si="90"/>
        <v/>
      </c>
      <c r="AW171" s="1247"/>
      <c r="AX171" s="1262">
        <f t="shared" si="83"/>
        <v>0</v>
      </c>
      <c r="AY171" s="1249" t="str">
        <f t="shared" si="75"/>
        <v/>
      </c>
      <c r="AZ171" s="276" t="s">
        <v>22</v>
      </c>
      <c r="BA171" s="1221">
        <f t="shared" si="84"/>
        <v>0</v>
      </c>
      <c r="BB171" s="1222">
        <f t="shared" si="91"/>
        <v>0</v>
      </c>
      <c r="BC171"/>
      <c r="BL171"/>
      <c r="BM171"/>
      <c r="BN171"/>
      <c r="BO171"/>
      <c r="BP171"/>
      <c r="BQ171"/>
      <c r="BR171" s="1153" t="str">
        <f t="shared" si="78"/>
        <v>►</v>
      </c>
      <c r="BS171"/>
      <c r="BT171"/>
      <c r="BU171"/>
      <c r="BV171"/>
      <c r="BW171"/>
      <c r="BX171" s="1024"/>
      <c r="BY171"/>
      <c r="BZ171"/>
      <c r="CA171"/>
      <c r="CB171"/>
      <c r="CC171"/>
      <c r="CD171"/>
      <c r="CE171"/>
      <c r="CG171"/>
      <c r="CH171"/>
      <c r="CI171"/>
      <c r="CJ171"/>
      <c r="CK171"/>
      <c r="CL171"/>
      <c r="CM171"/>
      <c r="CO171"/>
      <c r="CP171"/>
      <c r="CQ171"/>
      <c r="CR171"/>
      <c r="CS171"/>
      <c r="CT171"/>
      <c r="CU171"/>
      <c r="CW171" s="3">
        <v>1</v>
      </c>
    </row>
    <row r="172" spans="1:101" s="877" customFormat="1" ht="21" customHeight="1">
      <c r="A172" s="1129" t="s">
        <v>22</v>
      </c>
      <c r="B172" s="1145" t="str">
        <f t="shared" si="77"/>
        <v>►</v>
      </c>
      <c r="C172" s="1190" cm="1">
        <f t="array" ref="C172">SUMPRODUCT(LEN(D172:J172))</f>
        <v>0</v>
      </c>
      <c r="D172" s="207"/>
      <c r="E172" s="212"/>
      <c r="F172" s="212"/>
      <c r="G172" s="212"/>
      <c r="H172" s="212"/>
      <c r="I172" s="212"/>
      <c r="J172" s="213"/>
      <c r="K172" s="528" t="s">
        <v>22</v>
      </c>
      <c r="L172" s="120" t="s">
        <v>16</v>
      </c>
      <c r="M172" s="34"/>
      <c r="N172" s="35"/>
      <c r="O172" s="34"/>
      <c r="P172" s="36"/>
      <c r="Q172" s="105"/>
      <c r="R172" s="125"/>
      <c r="S172" s="107"/>
      <c r="T172" s="108"/>
      <c r="U172" s="1290"/>
      <c r="V172" s="276"/>
      <c r="W172" s="111"/>
      <c r="X172" s="112"/>
      <c r="Y172" s="122"/>
      <c r="Z172" s="114"/>
      <c r="AA172" s="127"/>
      <c r="AB172" s="116"/>
      <c r="AC172" s="139"/>
      <c r="AD172" s="1230" t="str">
        <f t="shared" si="94"/>
        <v>►</v>
      </c>
      <c r="AE172" s="1231" t="str">
        <f t="shared" si="95"/>
        <v/>
      </c>
      <c r="AF172" s="1232">
        <f t="shared" si="80"/>
        <v>0</v>
      </c>
      <c r="AG172" s="1252">
        <f t="shared" si="85"/>
        <v>0</v>
      </c>
      <c r="AH172" s="1234">
        <f t="shared" si="86"/>
        <v>0</v>
      </c>
      <c r="AI172" s="1235">
        <f t="shared" si="87"/>
        <v>0</v>
      </c>
      <c r="AJ172" s="1236">
        <f t="shared" si="79"/>
        <v>0</v>
      </c>
      <c r="AK172" s="1237">
        <f t="shared" si="81"/>
        <v>0</v>
      </c>
      <c r="AL172" s="1238">
        <f t="shared" si="76"/>
        <v>0</v>
      </c>
      <c r="AM172" s="1268"/>
      <c r="AN172" s="1240" t="str">
        <f t="shared" si="93"/>
        <v/>
      </c>
      <c r="AO172" s="1241">
        <f t="shared" si="88"/>
        <v>0</v>
      </c>
      <c r="AP172" s="1242">
        <f t="shared" si="82"/>
        <v>0</v>
      </c>
      <c r="AQ172" s="1269" cm="1">
        <f t="array" ref="AQ172">IF(AF172&lt;&gt;1,0,IF(OR(AO172="",N(AO172)&lt;=0.000000001),"",IF(OR(AI172="",N(AI172)&lt;=0.000000001),0,IF(ISNUMBER(AO172),IFERROR(_xlfn.LET(_xlpm.r,_xlfn.XLOOKUP(U172,$BD$15:$BD$62,ROW($BD$15:$BD$62),_xlfn.XLOOKUP(U172,$BE$15:$BE$62,ROW($BE$15:$BE$62),_xlfn.XLOOKUP(U172,$BF$15:$BF$62,ROW($BF$15:$BF$62),""))),_xlpm.p,_xlpm.r-MIN(ROW($BD$15:$BD$62))+1,_xlpm.f,INDEX($BG$15:$BG$62,_xlpm.p),_xlpm.u,INDEX($BH$15:$BH$62,_xlpm.p),_xlpm.s,INDEX($BJ$15:$BJ$62,_xlpm.p),_xlpm.q,N(AO172)/_xlpm.f,IF(_xlpm.q&gt;=_xlpm.s,ROUND(_xlpm.q,1)&amp;" "&amp;U172&amp;" = "&amp;ROUND(_xlpm.q*_xlpm.f,1)&amp;" "&amp;_xlpm.u,ROUND(_xlpm.q,1)&amp;" "&amp;U172)),""),""))))</f>
        <v>0</v>
      </c>
      <c r="AR172" s="1259"/>
      <c r="AS172" s="1241">
        <f t="shared" si="74"/>
        <v>0</v>
      </c>
      <c r="AT172" s="1242" t="str">
        <f t="shared" si="89"/>
        <v/>
      </c>
      <c r="AU172" s="1245">
        <f t="shared" si="92"/>
        <v>0</v>
      </c>
      <c r="AV172" s="1246" t="str">
        <f t="shared" si="90"/>
        <v/>
      </c>
      <c r="AW172" s="1247"/>
      <c r="AX172" s="1248">
        <f t="shared" si="83"/>
        <v>0</v>
      </c>
      <c r="AY172" s="1249" t="str">
        <f t="shared" si="75"/>
        <v/>
      </c>
      <c r="AZ172" s="276" t="s">
        <v>22</v>
      </c>
      <c r="BA172" s="1221">
        <f t="shared" si="84"/>
        <v>0</v>
      </c>
      <c r="BB172" s="1222">
        <f t="shared" si="91"/>
        <v>0</v>
      </c>
      <c r="BC172"/>
      <c r="BL172"/>
      <c r="BM172"/>
      <c r="BN172"/>
      <c r="BO172"/>
      <c r="BP172"/>
      <c r="BQ172"/>
      <c r="BR172" s="1153" t="str">
        <f t="shared" si="78"/>
        <v>►</v>
      </c>
      <c r="BS172"/>
      <c r="BT172"/>
      <c r="BU172"/>
      <c r="BV172"/>
      <c r="BW172"/>
      <c r="BX172" s="1024"/>
      <c r="BY172"/>
      <c r="BZ172"/>
      <c r="CA172"/>
      <c r="CB172"/>
      <c r="CC172"/>
      <c r="CD172"/>
      <c r="CE172"/>
      <c r="CG172"/>
      <c r="CH172"/>
      <c r="CI172"/>
      <c r="CJ172"/>
      <c r="CK172"/>
      <c r="CL172"/>
      <c r="CM172"/>
      <c r="CO172"/>
      <c r="CP172"/>
      <c r="CQ172"/>
      <c r="CR172"/>
      <c r="CS172"/>
      <c r="CT172"/>
      <c r="CU172"/>
      <c r="CW172" s="3">
        <v>1</v>
      </c>
    </row>
    <row r="173" spans="1:101" s="877" customFormat="1" ht="21" customHeight="1">
      <c r="A173" s="1129" t="s">
        <v>22</v>
      </c>
      <c r="B173" s="1145" t="str">
        <f t="shared" si="77"/>
        <v>►</v>
      </c>
      <c r="C173" s="1190" cm="1">
        <f t="array" ref="C173">SUMPRODUCT(LEN(D173:J173))</f>
        <v>0</v>
      </c>
      <c r="D173" s="207"/>
      <c r="E173" s="212"/>
      <c r="F173" s="212"/>
      <c r="G173" s="212"/>
      <c r="H173" s="212"/>
      <c r="I173" s="212"/>
      <c r="J173" s="213"/>
      <c r="K173" s="528" t="s">
        <v>22</v>
      </c>
      <c r="L173" s="120" t="s">
        <v>16</v>
      </c>
      <c r="M173" s="34"/>
      <c r="N173" s="35"/>
      <c r="O173" s="34"/>
      <c r="P173" s="36"/>
      <c r="Q173" s="105"/>
      <c r="R173" s="125"/>
      <c r="S173" s="107"/>
      <c r="T173" s="108"/>
      <c r="U173" s="1290"/>
      <c r="V173" s="276"/>
      <c r="W173" s="111"/>
      <c r="X173" s="112"/>
      <c r="Y173" s="122"/>
      <c r="Z173" s="114"/>
      <c r="AA173" s="127"/>
      <c r="AB173" s="116"/>
      <c r="AC173" s="139"/>
      <c r="AD173" s="1230" t="str">
        <f t="shared" si="94"/>
        <v>►</v>
      </c>
      <c r="AE173" s="1231" t="str">
        <f t="shared" si="95"/>
        <v/>
      </c>
      <c r="AF173" s="1232">
        <f t="shared" si="80"/>
        <v>0</v>
      </c>
      <c r="AG173" s="1252">
        <f t="shared" si="85"/>
        <v>0</v>
      </c>
      <c r="AH173" s="1234">
        <f t="shared" si="86"/>
        <v>0</v>
      </c>
      <c r="AI173" s="1235">
        <f t="shared" si="87"/>
        <v>0</v>
      </c>
      <c r="AJ173" s="1236">
        <f t="shared" si="79"/>
        <v>0</v>
      </c>
      <c r="AK173" s="1253">
        <f t="shared" si="81"/>
        <v>0</v>
      </c>
      <c r="AL173" s="1254">
        <f t="shared" si="76"/>
        <v>0</v>
      </c>
      <c r="AM173" s="1268"/>
      <c r="AN173" s="1255" t="str">
        <f t="shared" si="93"/>
        <v/>
      </c>
      <c r="AO173" s="1256">
        <f t="shared" si="88"/>
        <v>0</v>
      </c>
      <c r="AP173" s="1257">
        <f t="shared" si="82"/>
        <v>0</v>
      </c>
      <c r="AQ173" s="1271" cm="1">
        <f t="array" ref="AQ173">IF(AF173&lt;&gt;1,0,IF(OR(AO173="",N(AO173)&lt;=0.000000001),"",IF(OR(AI173="",N(AI173)&lt;=0.000000001),0,IF(ISNUMBER(AO173),IFERROR(_xlfn.LET(_xlpm.r,_xlfn.XLOOKUP(U173,$BD$15:$BD$62,ROW($BD$15:$BD$62),_xlfn.XLOOKUP(U173,$BE$15:$BE$62,ROW($BE$15:$BE$62),_xlfn.XLOOKUP(U173,$BF$15:$BF$62,ROW($BF$15:$BF$62),""))),_xlpm.p,_xlpm.r-MIN(ROW($BD$15:$BD$62))+1,_xlpm.f,INDEX($BG$15:$BG$62,_xlpm.p),_xlpm.u,INDEX($BH$15:$BH$62,_xlpm.p),_xlpm.s,INDEX($BJ$15:$BJ$62,_xlpm.p),_xlpm.q,N(AO173)/_xlpm.f,IF(_xlpm.q&gt;=_xlpm.s,ROUND(_xlpm.q,1)&amp;" "&amp;U173&amp;" = "&amp;ROUND(_xlpm.q*_xlpm.f,1)&amp;" "&amp;_xlpm.u,ROUND(_xlpm.q,1)&amp;" "&amp;U173)),""),""))))</f>
        <v>0</v>
      </c>
      <c r="AR173" s="1259"/>
      <c r="AS173" s="1256">
        <f t="shared" si="74"/>
        <v>0</v>
      </c>
      <c r="AT173" s="1257" t="str">
        <f t="shared" si="89"/>
        <v/>
      </c>
      <c r="AU173" s="1260">
        <f t="shared" si="92"/>
        <v>0</v>
      </c>
      <c r="AV173" s="1261" t="str">
        <f t="shared" si="90"/>
        <v/>
      </c>
      <c r="AW173" s="1247"/>
      <c r="AX173" s="1262">
        <f t="shared" si="83"/>
        <v>0</v>
      </c>
      <c r="AY173" s="1249" t="str">
        <f t="shared" si="75"/>
        <v/>
      </c>
      <c r="AZ173" s="276" t="s">
        <v>22</v>
      </c>
      <c r="BA173" s="1221">
        <f t="shared" si="84"/>
        <v>0</v>
      </c>
      <c r="BB173" s="1222">
        <f t="shared" si="91"/>
        <v>0</v>
      </c>
      <c r="BC173"/>
      <c r="BL173"/>
      <c r="BM173"/>
      <c r="BN173"/>
      <c r="BO173"/>
      <c r="BP173"/>
      <c r="BQ173"/>
      <c r="BR173" s="1153" t="str">
        <f t="shared" si="78"/>
        <v>►</v>
      </c>
      <c r="BS173"/>
      <c r="BT173"/>
      <c r="BU173"/>
      <c r="BV173"/>
      <c r="BW173"/>
      <c r="BX173" s="1024"/>
      <c r="BY173"/>
      <c r="BZ173"/>
      <c r="CA173"/>
      <c r="CB173"/>
      <c r="CC173"/>
      <c r="CD173"/>
      <c r="CE173"/>
      <c r="CG173"/>
      <c r="CH173"/>
      <c r="CI173"/>
      <c r="CJ173"/>
      <c r="CK173"/>
      <c r="CL173"/>
      <c r="CM173"/>
      <c r="CO173"/>
      <c r="CP173"/>
      <c r="CQ173"/>
      <c r="CR173"/>
      <c r="CS173"/>
      <c r="CT173"/>
      <c r="CU173"/>
      <c r="CW173" s="3">
        <v>1</v>
      </c>
    </row>
    <row r="174" spans="1:101" s="877" customFormat="1" ht="21" customHeight="1">
      <c r="A174" s="1129" t="s">
        <v>22</v>
      </c>
      <c r="B174" s="1145" t="str">
        <f t="shared" si="77"/>
        <v>►</v>
      </c>
      <c r="C174" s="1190" cm="1">
        <f t="array" ref="C174">SUMPRODUCT(LEN(D174:J174))</f>
        <v>0</v>
      </c>
      <c r="D174" s="207"/>
      <c r="E174" s="212"/>
      <c r="F174" s="212"/>
      <c r="G174" s="212"/>
      <c r="H174" s="212"/>
      <c r="I174" s="212"/>
      <c r="J174" s="213"/>
      <c r="K174" s="528" t="s">
        <v>22</v>
      </c>
      <c r="L174" s="120" t="s">
        <v>16</v>
      </c>
      <c r="M174" s="34"/>
      <c r="N174" s="35"/>
      <c r="O174" s="34"/>
      <c r="P174" s="36"/>
      <c r="Q174" s="105"/>
      <c r="R174" s="125"/>
      <c r="S174" s="107"/>
      <c r="T174" s="108"/>
      <c r="U174" s="1290"/>
      <c r="V174" s="276"/>
      <c r="W174" s="111"/>
      <c r="X174" s="112"/>
      <c r="Y174" s="122"/>
      <c r="Z174" s="114"/>
      <c r="AA174" s="127"/>
      <c r="AB174" s="116"/>
      <c r="AC174" s="139"/>
      <c r="AD174" s="1230" t="str">
        <f t="shared" si="94"/>
        <v>►</v>
      </c>
      <c r="AE174" s="1231" t="str">
        <f t="shared" si="95"/>
        <v/>
      </c>
      <c r="AF174" s="1232">
        <f t="shared" si="80"/>
        <v>0</v>
      </c>
      <c r="AG174" s="1252">
        <f t="shared" si="85"/>
        <v>0</v>
      </c>
      <c r="AH174" s="1234">
        <f t="shared" si="86"/>
        <v>0</v>
      </c>
      <c r="AI174" s="1235">
        <f t="shared" si="87"/>
        <v>0</v>
      </c>
      <c r="AJ174" s="1236">
        <f t="shared" si="79"/>
        <v>0</v>
      </c>
      <c r="AK174" s="1237">
        <f t="shared" si="81"/>
        <v>0</v>
      </c>
      <c r="AL174" s="1238">
        <f t="shared" si="76"/>
        <v>0</v>
      </c>
      <c r="AM174" s="1268"/>
      <c r="AN174" s="1240" t="str">
        <f t="shared" si="93"/>
        <v/>
      </c>
      <c r="AO174" s="1241">
        <f t="shared" si="88"/>
        <v>0</v>
      </c>
      <c r="AP174" s="1242">
        <f t="shared" si="82"/>
        <v>0</v>
      </c>
      <c r="AQ174" s="1269" cm="1">
        <f t="array" ref="AQ174">IF(AF174&lt;&gt;1,0,IF(OR(AO174="",N(AO174)&lt;=0.000000001),"",IF(OR(AI174="",N(AI174)&lt;=0.000000001),0,IF(ISNUMBER(AO174),IFERROR(_xlfn.LET(_xlpm.r,_xlfn.XLOOKUP(U174,$BD$15:$BD$62,ROW($BD$15:$BD$62),_xlfn.XLOOKUP(U174,$BE$15:$BE$62,ROW($BE$15:$BE$62),_xlfn.XLOOKUP(U174,$BF$15:$BF$62,ROW($BF$15:$BF$62),""))),_xlpm.p,_xlpm.r-MIN(ROW($BD$15:$BD$62))+1,_xlpm.f,INDEX($BG$15:$BG$62,_xlpm.p),_xlpm.u,INDEX($BH$15:$BH$62,_xlpm.p),_xlpm.s,INDEX($BJ$15:$BJ$62,_xlpm.p),_xlpm.q,N(AO174)/_xlpm.f,IF(_xlpm.q&gt;=_xlpm.s,ROUND(_xlpm.q,1)&amp;" "&amp;U174&amp;" = "&amp;ROUND(_xlpm.q*_xlpm.f,1)&amp;" "&amp;_xlpm.u,ROUND(_xlpm.q,1)&amp;" "&amp;U174)),""),""))))</f>
        <v>0</v>
      </c>
      <c r="AR174" s="1259"/>
      <c r="AS174" s="1241">
        <f t="shared" si="74"/>
        <v>0</v>
      </c>
      <c r="AT174" s="1242" t="str">
        <f t="shared" si="89"/>
        <v/>
      </c>
      <c r="AU174" s="1245">
        <f t="shared" si="92"/>
        <v>0</v>
      </c>
      <c r="AV174" s="1246" t="str">
        <f t="shared" si="90"/>
        <v/>
      </c>
      <c r="AW174" s="1247"/>
      <c r="AX174" s="1248">
        <f t="shared" si="83"/>
        <v>0</v>
      </c>
      <c r="AY174" s="1249" t="str">
        <f t="shared" si="75"/>
        <v/>
      </c>
      <c r="AZ174" s="276" t="s">
        <v>22</v>
      </c>
      <c r="BA174" s="1221">
        <f t="shared" si="84"/>
        <v>0</v>
      </c>
      <c r="BB174" s="1222">
        <f t="shared" si="91"/>
        <v>0</v>
      </c>
      <c r="BC174"/>
      <c r="BL174"/>
      <c r="BM174"/>
      <c r="BN174"/>
      <c r="BO174"/>
      <c r="BP174"/>
      <c r="BQ174"/>
      <c r="BR174" s="1153" t="str">
        <f t="shared" si="78"/>
        <v>►</v>
      </c>
      <c r="BS174"/>
      <c r="BT174"/>
      <c r="BU174"/>
      <c r="BV174"/>
      <c r="BW174"/>
      <c r="BX174" s="1024"/>
      <c r="BY174"/>
      <c r="BZ174"/>
      <c r="CA174"/>
      <c r="CB174"/>
      <c r="CC174"/>
      <c r="CD174"/>
      <c r="CE174"/>
      <c r="CG174"/>
      <c r="CH174"/>
      <c r="CI174"/>
      <c r="CJ174"/>
      <c r="CK174"/>
      <c r="CL174"/>
      <c r="CM174"/>
      <c r="CO174"/>
      <c r="CP174"/>
      <c r="CQ174"/>
      <c r="CR174"/>
      <c r="CS174"/>
      <c r="CT174"/>
      <c r="CU174"/>
      <c r="CW174" s="3">
        <v>1</v>
      </c>
    </row>
    <row r="175" spans="1:101" s="877" customFormat="1" ht="21" customHeight="1">
      <c r="A175" s="1129" t="s">
        <v>22</v>
      </c>
      <c r="B175" s="1145" t="str">
        <f t="shared" si="77"/>
        <v>►</v>
      </c>
      <c r="C175" s="1190" cm="1">
        <f t="array" ref="C175">SUMPRODUCT(LEN(D175:J175))</f>
        <v>0</v>
      </c>
      <c r="D175" s="207"/>
      <c r="E175" s="212"/>
      <c r="F175" s="212"/>
      <c r="G175" s="212"/>
      <c r="H175" s="212"/>
      <c r="I175" s="212"/>
      <c r="J175" s="213"/>
      <c r="K175" s="528" t="s">
        <v>22</v>
      </c>
      <c r="L175" s="120" t="s">
        <v>16</v>
      </c>
      <c r="M175" s="34"/>
      <c r="N175" s="35"/>
      <c r="O175" s="34"/>
      <c r="P175" s="36"/>
      <c r="Q175" s="105"/>
      <c r="R175" s="125"/>
      <c r="S175" s="107"/>
      <c r="T175" s="108"/>
      <c r="U175" s="1290"/>
      <c r="V175" s="276"/>
      <c r="W175" s="111"/>
      <c r="X175" s="112"/>
      <c r="Y175" s="122"/>
      <c r="Z175" s="114"/>
      <c r="AA175" s="127"/>
      <c r="AB175" s="116"/>
      <c r="AC175" s="139"/>
      <c r="AD175" s="1230" t="str">
        <f t="shared" si="94"/>
        <v>►</v>
      </c>
      <c r="AE175" s="1231" t="str">
        <f t="shared" si="95"/>
        <v/>
      </c>
      <c r="AF175" s="1232">
        <f t="shared" si="80"/>
        <v>0</v>
      </c>
      <c r="AG175" s="1252">
        <f t="shared" si="85"/>
        <v>0</v>
      </c>
      <c r="AH175" s="1234">
        <f t="shared" si="86"/>
        <v>0</v>
      </c>
      <c r="AI175" s="1235">
        <f t="shared" si="87"/>
        <v>0</v>
      </c>
      <c r="AJ175" s="1236">
        <f t="shared" si="79"/>
        <v>0</v>
      </c>
      <c r="AK175" s="1253">
        <f t="shared" si="81"/>
        <v>0</v>
      </c>
      <c r="AL175" s="1254">
        <f t="shared" si="76"/>
        <v>0</v>
      </c>
      <c r="AM175" s="1268"/>
      <c r="AN175" s="1255" t="str">
        <f t="shared" si="93"/>
        <v/>
      </c>
      <c r="AO175" s="1256">
        <f t="shared" si="88"/>
        <v>0</v>
      </c>
      <c r="AP175" s="1257">
        <f t="shared" si="82"/>
        <v>0</v>
      </c>
      <c r="AQ175" s="1271" cm="1">
        <f t="array" ref="AQ175">IF(AF175&lt;&gt;1,0,IF(OR(AO175="",N(AO175)&lt;=0.000000001),"",IF(OR(AI175="",N(AI175)&lt;=0.000000001),0,IF(ISNUMBER(AO175),IFERROR(_xlfn.LET(_xlpm.r,_xlfn.XLOOKUP(U175,$BD$15:$BD$62,ROW($BD$15:$BD$62),_xlfn.XLOOKUP(U175,$BE$15:$BE$62,ROW($BE$15:$BE$62),_xlfn.XLOOKUP(U175,$BF$15:$BF$62,ROW($BF$15:$BF$62),""))),_xlpm.p,_xlpm.r-MIN(ROW($BD$15:$BD$62))+1,_xlpm.f,INDEX($BG$15:$BG$62,_xlpm.p),_xlpm.u,INDEX($BH$15:$BH$62,_xlpm.p),_xlpm.s,INDEX($BJ$15:$BJ$62,_xlpm.p),_xlpm.q,N(AO175)/_xlpm.f,IF(_xlpm.q&gt;=_xlpm.s,ROUND(_xlpm.q,1)&amp;" "&amp;U175&amp;" = "&amp;ROUND(_xlpm.q*_xlpm.f,1)&amp;" "&amp;_xlpm.u,ROUND(_xlpm.q,1)&amp;" "&amp;U175)),""),""))))</f>
        <v>0</v>
      </c>
      <c r="AR175" s="1259"/>
      <c r="AS175" s="1256">
        <f t="shared" si="74"/>
        <v>0</v>
      </c>
      <c r="AT175" s="1257" t="str">
        <f t="shared" si="89"/>
        <v/>
      </c>
      <c r="AU175" s="1260">
        <f t="shared" si="92"/>
        <v>0</v>
      </c>
      <c r="AV175" s="1261" t="str">
        <f t="shared" si="90"/>
        <v/>
      </c>
      <c r="AW175" s="1247"/>
      <c r="AX175" s="1262">
        <f t="shared" si="83"/>
        <v>0</v>
      </c>
      <c r="AY175" s="1249" t="str">
        <f t="shared" si="75"/>
        <v/>
      </c>
      <c r="AZ175" s="276" t="s">
        <v>22</v>
      </c>
      <c r="BA175" s="1221">
        <f t="shared" si="84"/>
        <v>0</v>
      </c>
      <c r="BB175" s="1222">
        <f t="shared" si="91"/>
        <v>0</v>
      </c>
      <c r="BC175"/>
      <c r="BL175"/>
      <c r="BM175"/>
      <c r="BN175"/>
      <c r="BO175"/>
      <c r="BP175"/>
      <c r="BQ175"/>
      <c r="BR175" s="1153" t="str">
        <f t="shared" si="78"/>
        <v>►</v>
      </c>
      <c r="BS175"/>
      <c r="BT175"/>
      <c r="BU175"/>
      <c r="BV175"/>
      <c r="BW175"/>
      <c r="BX175" s="1024"/>
      <c r="BY175"/>
      <c r="BZ175"/>
      <c r="CA175"/>
      <c r="CB175"/>
      <c r="CC175"/>
      <c r="CD175"/>
      <c r="CE175"/>
      <c r="CG175"/>
      <c r="CH175"/>
      <c r="CI175"/>
      <c r="CJ175"/>
      <c r="CK175"/>
      <c r="CL175"/>
      <c r="CM175"/>
      <c r="CO175"/>
      <c r="CP175"/>
      <c r="CQ175"/>
      <c r="CR175"/>
      <c r="CS175"/>
      <c r="CT175"/>
      <c r="CU175"/>
      <c r="CW175" s="3">
        <v>1</v>
      </c>
    </row>
    <row r="176" spans="1:101" s="877" customFormat="1" ht="21" customHeight="1">
      <c r="A176" s="1129" t="s">
        <v>22</v>
      </c>
      <c r="B176" s="1145" t="str">
        <f t="shared" si="77"/>
        <v>►</v>
      </c>
      <c r="C176" s="1190" cm="1">
        <f t="array" ref="C176">SUMPRODUCT(LEN(D176:J176))</f>
        <v>0</v>
      </c>
      <c r="D176" s="207"/>
      <c r="E176" s="212"/>
      <c r="F176" s="212"/>
      <c r="G176" s="212"/>
      <c r="H176" s="212"/>
      <c r="I176" s="212"/>
      <c r="J176" s="213"/>
      <c r="K176" s="528" t="s">
        <v>22</v>
      </c>
      <c r="L176" s="120" t="s">
        <v>16</v>
      </c>
      <c r="M176" s="34"/>
      <c r="N176" s="35"/>
      <c r="O176" s="34"/>
      <c r="P176" s="36"/>
      <c r="Q176" s="105"/>
      <c r="R176" s="125"/>
      <c r="S176" s="107"/>
      <c r="T176" s="108"/>
      <c r="U176" s="1290"/>
      <c r="V176" s="276"/>
      <c r="W176" s="111"/>
      <c r="X176" s="112"/>
      <c r="Y176" s="122"/>
      <c r="Z176" s="114"/>
      <c r="AA176" s="127"/>
      <c r="AB176" s="116"/>
      <c r="AC176" s="139"/>
      <c r="AD176" s="1230" t="str">
        <f t="shared" si="94"/>
        <v>►</v>
      </c>
      <c r="AE176" s="1231" t="str">
        <f t="shared" si="95"/>
        <v/>
      </c>
      <c r="AF176" s="1232">
        <f t="shared" si="80"/>
        <v>0</v>
      </c>
      <c r="AG176" s="1252">
        <f t="shared" si="85"/>
        <v>0</v>
      </c>
      <c r="AH176" s="1234">
        <f t="shared" si="86"/>
        <v>0</v>
      </c>
      <c r="AI176" s="1235">
        <f t="shared" si="87"/>
        <v>0</v>
      </c>
      <c r="AJ176" s="1236">
        <f t="shared" si="79"/>
        <v>0</v>
      </c>
      <c r="AK176" s="1237">
        <f t="shared" si="81"/>
        <v>0</v>
      </c>
      <c r="AL176" s="1238">
        <f t="shared" si="76"/>
        <v>0</v>
      </c>
      <c r="AM176" s="1268"/>
      <c r="AN176" s="1240" t="str">
        <f t="shared" si="93"/>
        <v/>
      </c>
      <c r="AO176" s="1241">
        <f t="shared" si="88"/>
        <v>0</v>
      </c>
      <c r="AP176" s="1242">
        <f t="shared" si="82"/>
        <v>0</v>
      </c>
      <c r="AQ176" s="1269" cm="1">
        <f t="array" ref="AQ176">IF(AF176&lt;&gt;1,0,IF(OR(AO176="",N(AO176)&lt;=0.000000001),"",IF(OR(AI176="",N(AI176)&lt;=0.000000001),0,IF(ISNUMBER(AO176),IFERROR(_xlfn.LET(_xlpm.r,_xlfn.XLOOKUP(U176,$BD$15:$BD$62,ROW($BD$15:$BD$62),_xlfn.XLOOKUP(U176,$BE$15:$BE$62,ROW($BE$15:$BE$62),_xlfn.XLOOKUP(U176,$BF$15:$BF$62,ROW($BF$15:$BF$62),""))),_xlpm.p,_xlpm.r-MIN(ROW($BD$15:$BD$62))+1,_xlpm.f,INDEX($BG$15:$BG$62,_xlpm.p),_xlpm.u,INDEX($BH$15:$BH$62,_xlpm.p),_xlpm.s,INDEX($BJ$15:$BJ$62,_xlpm.p),_xlpm.q,N(AO176)/_xlpm.f,IF(_xlpm.q&gt;=_xlpm.s,ROUND(_xlpm.q,1)&amp;" "&amp;U176&amp;" = "&amp;ROUND(_xlpm.q*_xlpm.f,1)&amp;" "&amp;_xlpm.u,ROUND(_xlpm.q,1)&amp;" "&amp;U176)),""),""))))</f>
        <v>0</v>
      </c>
      <c r="AR176" s="1259"/>
      <c r="AS176" s="1241">
        <f t="shared" si="74"/>
        <v>0</v>
      </c>
      <c r="AT176" s="1242" t="str">
        <f t="shared" si="89"/>
        <v/>
      </c>
      <c r="AU176" s="1245">
        <f t="shared" si="92"/>
        <v>0</v>
      </c>
      <c r="AV176" s="1246" t="str">
        <f t="shared" si="90"/>
        <v/>
      </c>
      <c r="AW176" s="1247"/>
      <c r="AX176" s="1248">
        <f t="shared" si="83"/>
        <v>0</v>
      </c>
      <c r="AY176" s="1249" t="str">
        <f t="shared" si="75"/>
        <v/>
      </c>
      <c r="AZ176" s="276" t="s">
        <v>22</v>
      </c>
      <c r="BA176" s="1221">
        <f t="shared" si="84"/>
        <v>0</v>
      </c>
      <c r="BB176" s="1222">
        <f t="shared" si="91"/>
        <v>0</v>
      </c>
      <c r="BC176"/>
      <c r="BL176"/>
      <c r="BM176"/>
      <c r="BN176"/>
      <c r="BO176"/>
      <c r="BP176"/>
      <c r="BQ176"/>
      <c r="BR176" s="1153" t="str">
        <f t="shared" si="78"/>
        <v>►</v>
      </c>
      <c r="BS176"/>
      <c r="BT176"/>
      <c r="BU176"/>
      <c r="BV176"/>
      <c r="BW176"/>
      <c r="BX176" s="1024"/>
      <c r="BY176"/>
      <c r="BZ176"/>
      <c r="CA176"/>
      <c r="CB176"/>
      <c r="CC176"/>
      <c r="CD176"/>
      <c r="CE176"/>
      <c r="CG176"/>
      <c r="CH176"/>
      <c r="CI176"/>
      <c r="CJ176"/>
      <c r="CK176"/>
      <c r="CL176"/>
      <c r="CM176"/>
      <c r="CO176"/>
      <c r="CP176"/>
      <c r="CQ176"/>
      <c r="CR176"/>
      <c r="CS176"/>
      <c r="CT176"/>
      <c r="CU176"/>
      <c r="CW176" s="3">
        <v>1</v>
      </c>
    </row>
    <row r="177" spans="1:101" s="877" customFormat="1" ht="21" customHeight="1">
      <c r="A177" s="1129" t="s">
        <v>22</v>
      </c>
      <c r="B177" s="1145" t="str">
        <f t="shared" si="77"/>
        <v>►</v>
      </c>
      <c r="C177" s="1190" cm="1">
        <f t="array" ref="C177">SUMPRODUCT(LEN(D177:J177))</f>
        <v>0</v>
      </c>
      <c r="D177" s="207"/>
      <c r="E177" s="212"/>
      <c r="F177" s="212"/>
      <c r="G177" s="212"/>
      <c r="H177" s="212"/>
      <c r="I177" s="212"/>
      <c r="J177" s="213"/>
      <c r="K177" s="528" t="s">
        <v>22</v>
      </c>
      <c r="L177" s="120" t="s">
        <v>16</v>
      </c>
      <c r="M177" s="34"/>
      <c r="N177" s="35"/>
      <c r="O177" s="34"/>
      <c r="P177" s="36"/>
      <c r="Q177" s="105"/>
      <c r="R177" s="125"/>
      <c r="S177" s="107"/>
      <c r="T177" s="108"/>
      <c r="U177" s="1290"/>
      <c r="V177" s="276"/>
      <c r="W177" s="111"/>
      <c r="X177" s="112"/>
      <c r="Y177" s="122"/>
      <c r="Z177" s="114"/>
      <c r="AA177" s="127"/>
      <c r="AB177" s="116"/>
      <c r="AC177" s="139"/>
      <c r="AD177" s="1230" t="str">
        <f t="shared" si="94"/>
        <v>►</v>
      </c>
      <c r="AE177" s="1231" t="str">
        <f t="shared" si="95"/>
        <v/>
      </c>
      <c r="AF177" s="1232">
        <f t="shared" si="80"/>
        <v>0</v>
      </c>
      <c r="AG177" s="1252">
        <f t="shared" si="85"/>
        <v>0</v>
      </c>
      <c r="AH177" s="1234">
        <f t="shared" si="86"/>
        <v>0</v>
      </c>
      <c r="AI177" s="1235">
        <f t="shared" si="87"/>
        <v>0</v>
      </c>
      <c r="AJ177" s="1236">
        <f t="shared" si="79"/>
        <v>0</v>
      </c>
      <c r="AK177" s="1253">
        <f t="shared" si="81"/>
        <v>0</v>
      </c>
      <c r="AL177" s="1254">
        <f t="shared" si="76"/>
        <v>0</v>
      </c>
      <c r="AM177" s="1268"/>
      <c r="AN177" s="1255" t="str">
        <f t="shared" si="93"/>
        <v/>
      </c>
      <c r="AO177" s="1256">
        <f t="shared" si="88"/>
        <v>0</v>
      </c>
      <c r="AP177" s="1257">
        <f t="shared" si="82"/>
        <v>0</v>
      </c>
      <c r="AQ177" s="1271" cm="1">
        <f t="array" ref="AQ177">IF(AF177&lt;&gt;1,0,IF(OR(AO177="",N(AO177)&lt;=0.000000001),"",IF(OR(AI177="",N(AI177)&lt;=0.000000001),0,IF(ISNUMBER(AO177),IFERROR(_xlfn.LET(_xlpm.r,_xlfn.XLOOKUP(U177,$BD$15:$BD$62,ROW($BD$15:$BD$62),_xlfn.XLOOKUP(U177,$BE$15:$BE$62,ROW($BE$15:$BE$62),_xlfn.XLOOKUP(U177,$BF$15:$BF$62,ROW($BF$15:$BF$62),""))),_xlpm.p,_xlpm.r-MIN(ROW($BD$15:$BD$62))+1,_xlpm.f,INDEX($BG$15:$BG$62,_xlpm.p),_xlpm.u,INDEX($BH$15:$BH$62,_xlpm.p),_xlpm.s,INDEX($BJ$15:$BJ$62,_xlpm.p),_xlpm.q,N(AO177)/_xlpm.f,IF(_xlpm.q&gt;=_xlpm.s,ROUND(_xlpm.q,1)&amp;" "&amp;U177&amp;" = "&amp;ROUND(_xlpm.q*_xlpm.f,1)&amp;" "&amp;_xlpm.u,ROUND(_xlpm.q,1)&amp;" "&amp;U177)),""),""))))</f>
        <v>0</v>
      </c>
      <c r="AR177" s="1259"/>
      <c r="AS177" s="1256">
        <f t="shared" si="74"/>
        <v>0</v>
      </c>
      <c r="AT177" s="1257" t="str">
        <f t="shared" si="89"/>
        <v/>
      </c>
      <c r="AU177" s="1260">
        <f t="shared" si="92"/>
        <v>0</v>
      </c>
      <c r="AV177" s="1261" t="str">
        <f t="shared" si="90"/>
        <v/>
      </c>
      <c r="AW177" s="1247"/>
      <c r="AX177" s="1262">
        <f t="shared" si="83"/>
        <v>0</v>
      </c>
      <c r="AY177" s="1249" t="str">
        <f t="shared" si="75"/>
        <v/>
      </c>
      <c r="AZ177" s="276" t="s">
        <v>22</v>
      </c>
      <c r="BA177" s="1221">
        <f t="shared" si="84"/>
        <v>0</v>
      </c>
      <c r="BB177" s="1222">
        <f t="shared" si="91"/>
        <v>0</v>
      </c>
      <c r="BC177"/>
      <c r="BL177"/>
      <c r="BM177"/>
      <c r="BN177"/>
      <c r="BO177"/>
      <c r="BP177"/>
      <c r="BQ177"/>
      <c r="BR177" s="1153" t="str">
        <f t="shared" si="78"/>
        <v>►</v>
      </c>
      <c r="BS177"/>
      <c r="BT177"/>
      <c r="BU177"/>
      <c r="BV177"/>
      <c r="BW177"/>
      <c r="BX177" s="1024"/>
      <c r="BY177"/>
      <c r="BZ177"/>
      <c r="CA177"/>
      <c r="CB177"/>
      <c r="CC177"/>
      <c r="CD177"/>
      <c r="CE177"/>
      <c r="CG177"/>
      <c r="CH177"/>
      <c r="CI177"/>
      <c r="CJ177"/>
      <c r="CK177"/>
      <c r="CL177"/>
      <c r="CM177"/>
      <c r="CO177"/>
      <c r="CP177"/>
      <c r="CQ177"/>
      <c r="CR177"/>
      <c r="CS177"/>
      <c r="CT177"/>
      <c r="CU177"/>
      <c r="CW177" s="3">
        <v>1</v>
      </c>
    </row>
    <row r="178" spans="1:101" s="877" customFormat="1" ht="21" customHeight="1">
      <c r="A178" s="1129" t="s">
        <v>22</v>
      </c>
      <c r="B178" s="1145" t="str">
        <f t="shared" si="77"/>
        <v>►</v>
      </c>
      <c r="C178" s="1190" cm="1">
        <f t="array" ref="C178">SUMPRODUCT(LEN(D178:J178))</f>
        <v>0</v>
      </c>
      <c r="D178" s="207"/>
      <c r="E178" s="212"/>
      <c r="F178" s="212"/>
      <c r="G178" s="212"/>
      <c r="H178" s="212"/>
      <c r="I178" s="212"/>
      <c r="J178" s="213"/>
      <c r="K178" s="528" t="s">
        <v>22</v>
      </c>
      <c r="L178" s="120" t="s">
        <v>16</v>
      </c>
      <c r="M178" s="34"/>
      <c r="N178" s="35"/>
      <c r="O178" s="34"/>
      <c r="P178" s="36"/>
      <c r="Q178" s="105"/>
      <c r="R178" s="125"/>
      <c r="S178" s="107"/>
      <c r="T178" s="108"/>
      <c r="U178" s="1290"/>
      <c r="V178" s="276"/>
      <c r="W178" s="111"/>
      <c r="X178" s="112"/>
      <c r="Y178" s="122"/>
      <c r="Z178" s="114"/>
      <c r="AA178" s="127"/>
      <c r="AB178" s="116"/>
      <c r="AC178" s="139"/>
      <c r="AD178" s="1230" t="str">
        <f t="shared" si="94"/>
        <v>►</v>
      </c>
      <c r="AE178" s="1231" t="str">
        <f t="shared" si="95"/>
        <v/>
      </c>
      <c r="AF178" s="1232">
        <f t="shared" si="80"/>
        <v>0</v>
      </c>
      <c r="AG178" s="1252">
        <f t="shared" si="85"/>
        <v>0</v>
      </c>
      <c r="AH178" s="1234">
        <f t="shared" si="86"/>
        <v>0</v>
      </c>
      <c r="AI178" s="1235">
        <f t="shared" si="87"/>
        <v>0</v>
      </c>
      <c r="AJ178" s="1236">
        <f t="shared" si="79"/>
        <v>0</v>
      </c>
      <c r="AK178" s="1237">
        <f t="shared" si="81"/>
        <v>0</v>
      </c>
      <c r="AL178" s="1238">
        <f t="shared" si="76"/>
        <v>0</v>
      </c>
      <c r="AM178" s="1268"/>
      <c r="AN178" s="1240" t="str">
        <f t="shared" si="93"/>
        <v/>
      </c>
      <c r="AO178" s="1241">
        <f t="shared" si="88"/>
        <v>0</v>
      </c>
      <c r="AP178" s="1242">
        <f t="shared" si="82"/>
        <v>0</v>
      </c>
      <c r="AQ178" s="1269" cm="1">
        <f t="array" ref="AQ178">IF(AF178&lt;&gt;1,0,IF(OR(AO178="",N(AO178)&lt;=0.000000001),"",IF(OR(AI178="",N(AI178)&lt;=0.000000001),0,IF(ISNUMBER(AO178),IFERROR(_xlfn.LET(_xlpm.r,_xlfn.XLOOKUP(U178,$BD$15:$BD$62,ROW($BD$15:$BD$62),_xlfn.XLOOKUP(U178,$BE$15:$BE$62,ROW($BE$15:$BE$62),_xlfn.XLOOKUP(U178,$BF$15:$BF$62,ROW($BF$15:$BF$62),""))),_xlpm.p,_xlpm.r-MIN(ROW($BD$15:$BD$62))+1,_xlpm.f,INDEX($BG$15:$BG$62,_xlpm.p),_xlpm.u,INDEX($BH$15:$BH$62,_xlpm.p),_xlpm.s,INDEX($BJ$15:$BJ$62,_xlpm.p),_xlpm.q,N(AO178)/_xlpm.f,IF(_xlpm.q&gt;=_xlpm.s,ROUND(_xlpm.q,1)&amp;" "&amp;U178&amp;" = "&amp;ROUND(_xlpm.q*_xlpm.f,1)&amp;" "&amp;_xlpm.u,ROUND(_xlpm.q,1)&amp;" "&amp;U178)),""),""))))</f>
        <v>0</v>
      </c>
      <c r="AR178" s="1259"/>
      <c r="AS178" s="1241">
        <f t="shared" si="74"/>
        <v>0</v>
      </c>
      <c r="AT178" s="1242" t="str">
        <f t="shared" si="89"/>
        <v/>
      </c>
      <c r="AU178" s="1245">
        <f t="shared" si="92"/>
        <v>0</v>
      </c>
      <c r="AV178" s="1246" t="str">
        <f t="shared" si="90"/>
        <v/>
      </c>
      <c r="AW178" s="1247"/>
      <c r="AX178" s="1248">
        <f t="shared" si="83"/>
        <v>0</v>
      </c>
      <c r="AY178" s="1249" t="str">
        <f t="shared" si="75"/>
        <v/>
      </c>
      <c r="AZ178" s="276" t="s">
        <v>22</v>
      </c>
      <c r="BA178" s="1221">
        <f t="shared" si="84"/>
        <v>0</v>
      </c>
      <c r="BB178" s="1222">
        <f t="shared" si="91"/>
        <v>0</v>
      </c>
      <c r="BC178"/>
      <c r="BL178"/>
      <c r="BM178"/>
      <c r="BN178"/>
      <c r="BO178"/>
      <c r="BP178"/>
      <c r="BQ178"/>
      <c r="BR178" s="1153" t="str">
        <f t="shared" si="78"/>
        <v>►</v>
      </c>
      <c r="BS178"/>
      <c r="BT178"/>
      <c r="BU178"/>
      <c r="BV178"/>
      <c r="BW178"/>
      <c r="BX178" s="1024"/>
      <c r="BY178"/>
      <c r="BZ178"/>
      <c r="CA178"/>
      <c r="CB178"/>
      <c r="CC178"/>
      <c r="CD178"/>
      <c r="CE178"/>
      <c r="CG178"/>
      <c r="CH178"/>
      <c r="CI178"/>
      <c r="CJ178"/>
      <c r="CK178"/>
      <c r="CL178"/>
      <c r="CM178"/>
      <c r="CO178"/>
      <c r="CP178"/>
      <c r="CQ178"/>
      <c r="CR178"/>
      <c r="CS178"/>
      <c r="CT178"/>
      <c r="CU178"/>
      <c r="CW178" s="3">
        <v>1</v>
      </c>
    </row>
    <row r="179" spans="1:101" s="877" customFormat="1" ht="21" customHeight="1">
      <c r="A179" s="1129" t="s">
        <v>22</v>
      </c>
      <c r="B179" s="1145" t="str">
        <f t="shared" si="77"/>
        <v>►</v>
      </c>
      <c r="C179" s="1190" cm="1">
        <f t="array" ref="C179">SUMPRODUCT(LEN(D179:J179))</f>
        <v>0</v>
      </c>
      <c r="D179" s="207"/>
      <c r="E179" s="212"/>
      <c r="F179" s="212"/>
      <c r="G179" s="212"/>
      <c r="H179" s="212"/>
      <c r="I179" s="212"/>
      <c r="J179" s="213"/>
      <c r="K179" s="528" t="s">
        <v>22</v>
      </c>
      <c r="L179" s="120" t="s">
        <v>16</v>
      </c>
      <c r="M179" s="34"/>
      <c r="N179" s="35"/>
      <c r="O179" s="34"/>
      <c r="P179" s="36"/>
      <c r="Q179" s="105"/>
      <c r="R179" s="125"/>
      <c r="S179" s="107"/>
      <c r="T179" s="108"/>
      <c r="U179" s="1290"/>
      <c r="V179" s="276"/>
      <c r="W179" s="111"/>
      <c r="X179" s="112"/>
      <c r="Y179" s="122"/>
      <c r="Z179" s="114"/>
      <c r="AA179" s="127"/>
      <c r="AB179" s="116"/>
      <c r="AC179" s="139"/>
      <c r="AD179" s="1230" t="str">
        <f t="shared" si="94"/>
        <v>►</v>
      </c>
      <c r="AE179" s="1231" t="str">
        <f t="shared" si="95"/>
        <v/>
      </c>
      <c r="AF179" s="1232">
        <f t="shared" si="80"/>
        <v>0</v>
      </c>
      <c r="AG179" s="1252">
        <f t="shared" si="85"/>
        <v>0</v>
      </c>
      <c r="AH179" s="1234">
        <f t="shared" si="86"/>
        <v>0</v>
      </c>
      <c r="AI179" s="1235">
        <f t="shared" si="87"/>
        <v>0</v>
      </c>
      <c r="AJ179" s="1236">
        <f t="shared" si="79"/>
        <v>0</v>
      </c>
      <c r="AK179" s="1253">
        <f t="shared" si="81"/>
        <v>0</v>
      </c>
      <c r="AL179" s="1254">
        <f t="shared" si="76"/>
        <v>0</v>
      </c>
      <c r="AM179" s="1268"/>
      <c r="AN179" s="1255" t="str">
        <f t="shared" si="93"/>
        <v/>
      </c>
      <c r="AO179" s="1256">
        <f t="shared" si="88"/>
        <v>0</v>
      </c>
      <c r="AP179" s="1257">
        <f t="shared" si="82"/>
        <v>0</v>
      </c>
      <c r="AQ179" s="1271" cm="1">
        <f t="array" ref="AQ179">IF(AF179&lt;&gt;1,0,IF(OR(AO179="",N(AO179)&lt;=0.000000001),"",IF(OR(AI179="",N(AI179)&lt;=0.000000001),0,IF(ISNUMBER(AO179),IFERROR(_xlfn.LET(_xlpm.r,_xlfn.XLOOKUP(U179,$BD$15:$BD$62,ROW($BD$15:$BD$62),_xlfn.XLOOKUP(U179,$BE$15:$BE$62,ROW($BE$15:$BE$62),_xlfn.XLOOKUP(U179,$BF$15:$BF$62,ROW($BF$15:$BF$62),""))),_xlpm.p,_xlpm.r-MIN(ROW($BD$15:$BD$62))+1,_xlpm.f,INDEX($BG$15:$BG$62,_xlpm.p),_xlpm.u,INDEX($BH$15:$BH$62,_xlpm.p),_xlpm.s,INDEX($BJ$15:$BJ$62,_xlpm.p),_xlpm.q,N(AO179)/_xlpm.f,IF(_xlpm.q&gt;=_xlpm.s,ROUND(_xlpm.q,1)&amp;" "&amp;U179&amp;" = "&amp;ROUND(_xlpm.q*_xlpm.f,1)&amp;" "&amp;_xlpm.u,ROUND(_xlpm.q,1)&amp;" "&amp;U179)),""),""))))</f>
        <v>0</v>
      </c>
      <c r="AR179" s="1259"/>
      <c r="AS179" s="1256">
        <f t="shared" ref="AS179:AS242" si="96">IF(TRIM(AE179)="▼ recette suivante","▼next recipe ",IF(AO179="","",IF(ISBLANK(AR179),AO179,ROUND(AO179*(1-MIN(1,MAX(0,IF(AR179&gt;1,AR179/100,AR179)))),3))))</f>
        <v>0</v>
      </c>
      <c r="AT179" s="1257" t="str">
        <f t="shared" si="89"/>
        <v/>
      </c>
      <c r="AU179" s="1260">
        <f t="shared" si="92"/>
        <v>0</v>
      </c>
      <c r="AV179" s="1261" t="str">
        <f t="shared" si="90"/>
        <v/>
      </c>
      <c r="AW179" s="1247"/>
      <c r="AX179" s="1262">
        <f t="shared" si="83"/>
        <v>0</v>
      </c>
      <c r="AY179" s="1249" t="str">
        <f t="shared" ref="AY179:AY242" si="97">IF(IFERROR(SEARCH("Adresse PC",TRIM(Q179)),0)&gt;0,"▼ receta siguiente",IF(AS179&gt;0,W179,""))</f>
        <v/>
      </c>
      <c r="AZ179" s="276" t="s">
        <v>22</v>
      </c>
      <c r="BA179" s="1221">
        <f t="shared" si="84"/>
        <v>0</v>
      </c>
      <c r="BB179" s="1222">
        <f t="shared" si="91"/>
        <v>0</v>
      </c>
      <c r="BC179"/>
      <c r="BL179"/>
      <c r="BM179"/>
      <c r="BN179"/>
      <c r="BO179"/>
      <c r="BP179"/>
      <c r="BQ179"/>
      <c r="BR179" s="1153" t="str">
        <f t="shared" si="78"/>
        <v>►</v>
      </c>
      <c r="BS179"/>
      <c r="BT179"/>
      <c r="BU179"/>
      <c r="BV179"/>
      <c r="BW179"/>
      <c r="BX179" s="1024"/>
      <c r="BY179"/>
      <c r="BZ179"/>
      <c r="CA179"/>
      <c r="CB179"/>
      <c r="CC179"/>
      <c r="CD179"/>
      <c r="CE179"/>
      <c r="CG179"/>
      <c r="CH179"/>
      <c r="CI179"/>
      <c r="CJ179"/>
      <c r="CK179"/>
      <c r="CL179"/>
      <c r="CM179"/>
      <c r="CO179"/>
      <c r="CP179"/>
      <c r="CQ179"/>
      <c r="CR179"/>
      <c r="CS179"/>
      <c r="CT179"/>
      <c r="CU179"/>
      <c r="CW179" s="3">
        <v>1</v>
      </c>
    </row>
    <row r="180" spans="1:101" s="877" customFormat="1" ht="21" customHeight="1">
      <c r="A180" s="1129" t="s">
        <v>22</v>
      </c>
      <c r="B180" s="1145" t="str">
        <f t="shared" si="77"/>
        <v>►</v>
      </c>
      <c r="C180" s="1190" cm="1">
        <f t="array" ref="C180">SUMPRODUCT(LEN(D180:J180))</f>
        <v>0</v>
      </c>
      <c r="D180" s="207"/>
      <c r="E180" s="212"/>
      <c r="F180" s="212"/>
      <c r="G180" s="212"/>
      <c r="H180" s="212"/>
      <c r="I180" s="212"/>
      <c r="J180" s="213"/>
      <c r="K180" s="528" t="s">
        <v>22</v>
      </c>
      <c r="L180" s="120" t="s">
        <v>16</v>
      </c>
      <c r="M180" s="34"/>
      <c r="N180" s="35"/>
      <c r="O180" s="34"/>
      <c r="P180" s="36"/>
      <c r="Q180" s="105"/>
      <c r="R180" s="125"/>
      <c r="S180" s="107"/>
      <c r="T180" s="108"/>
      <c r="U180" s="1290"/>
      <c r="V180" s="276"/>
      <c r="W180" s="111"/>
      <c r="X180" s="112"/>
      <c r="Y180" s="122"/>
      <c r="Z180" s="114"/>
      <c r="AA180" s="127"/>
      <c r="AB180" s="116"/>
      <c r="AC180" s="139"/>
      <c r="AD180" s="1230" t="str">
        <f t="shared" si="94"/>
        <v>►</v>
      </c>
      <c r="AE180" s="1231" t="str">
        <f t="shared" si="95"/>
        <v/>
      </c>
      <c r="AF180" s="1232">
        <f t="shared" si="80"/>
        <v>0</v>
      </c>
      <c r="AG180" s="1252">
        <f t="shared" si="85"/>
        <v>0</v>
      </c>
      <c r="AH180" s="1234">
        <f t="shared" si="86"/>
        <v>0</v>
      </c>
      <c r="AI180" s="1235">
        <f t="shared" si="87"/>
        <v>0</v>
      </c>
      <c r="AJ180" s="1236">
        <f t="shared" si="79"/>
        <v>0</v>
      </c>
      <c r="AK180" s="1237">
        <f t="shared" si="81"/>
        <v>0</v>
      </c>
      <c r="AL180" s="1238">
        <f t="shared" si="76"/>
        <v>0</v>
      </c>
      <c r="AM180" s="1268"/>
      <c r="AN180" s="1240" t="str">
        <f t="shared" si="93"/>
        <v/>
      </c>
      <c r="AO180" s="1241">
        <f t="shared" si="88"/>
        <v>0</v>
      </c>
      <c r="AP180" s="1242">
        <f t="shared" si="82"/>
        <v>0</v>
      </c>
      <c r="AQ180" s="1269" cm="1">
        <f t="array" ref="AQ180">IF(AF180&lt;&gt;1,0,IF(OR(AO180="",N(AO180)&lt;=0.000000001),"",IF(OR(AI180="",N(AI180)&lt;=0.000000001),0,IF(ISNUMBER(AO180),IFERROR(_xlfn.LET(_xlpm.r,_xlfn.XLOOKUP(U180,$BD$15:$BD$62,ROW($BD$15:$BD$62),_xlfn.XLOOKUP(U180,$BE$15:$BE$62,ROW($BE$15:$BE$62),_xlfn.XLOOKUP(U180,$BF$15:$BF$62,ROW($BF$15:$BF$62),""))),_xlpm.p,_xlpm.r-MIN(ROW($BD$15:$BD$62))+1,_xlpm.f,INDEX($BG$15:$BG$62,_xlpm.p),_xlpm.u,INDEX($BH$15:$BH$62,_xlpm.p),_xlpm.s,INDEX($BJ$15:$BJ$62,_xlpm.p),_xlpm.q,N(AO180)/_xlpm.f,IF(_xlpm.q&gt;=_xlpm.s,ROUND(_xlpm.q,1)&amp;" "&amp;U180&amp;" = "&amp;ROUND(_xlpm.q*_xlpm.f,1)&amp;" "&amp;_xlpm.u,ROUND(_xlpm.q,1)&amp;" "&amp;U180)),""),""))))</f>
        <v>0</v>
      </c>
      <c r="AR180" s="1259"/>
      <c r="AS180" s="1241">
        <f t="shared" si="96"/>
        <v>0</v>
      </c>
      <c r="AT180" s="1242" t="str">
        <f t="shared" si="89"/>
        <v/>
      </c>
      <c r="AU180" s="1245">
        <f t="shared" si="92"/>
        <v>0</v>
      </c>
      <c r="AV180" s="1246" t="str">
        <f t="shared" si="90"/>
        <v/>
      </c>
      <c r="AW180" s="1247"/>
      <c r="AX180" s="1248">
        <f t="shared" si="83"/>
        <v>0</v>
      </c>
      <c r="AY180" s="1249" t="str">
        <f t="shared" si="97"/>
        <v/>
      </c>
      <c r="AZ180" s="276" t="s">
        <v>22</v>
      </c>
      <c r="BA180" s="1221">
        <f t="shared" si="84"/>
        <v>0</v>
      </c>
      <c r="BB180" s="1222">
        <f t="shared" si="91"/>
        <v>0</v>
      </c>
      <c r="BC180"/>
      <c r="BL180"/>
      <c r="BM180"/>
      <c r="BN180"/>
      <c r="BO180"/>
      <c r="BP180"/>
      <c r="BQ180"/>
      <c r="BR180" s="1153" t="str">
        <f t="shared" si="78"/>
        <v>►</v>
      </c>
      <c r="BS180"/>
      <c r="BT180"/>
      <c r="BU180"/>
      <c r="BV180"/>
      <c r="BW180"/>
      <c r="BX180" s="1024"/>
      <c r="BY180"/>
      <c r="BZ180"/>
      <c r="CA180"/>
      <c r="CB180"/>
      <c r="CC180"/>
      <c r="CD180"/>
      <c r="CE180"/>
      <c r="CG180"/>
      <c r="CH180"/>
      <c r="CI180"/>
      <c r="CJ180"/>
      <c r="CK180"/>
      <c r="CL180"/>
      <c r="CM180"/>
      <c r="CO180"/>
      <c r="CP180"/>
      <c r="CQ180"/>
      <c r="CR180"/>
      <c r="CS180"/>
      <c r="CT180"/>
      <c r="CU180"/>
      <c r="CW180" s="3">
        <v>1</v>
      </c>
    </row>
    <row r="181" spans="1:101" s="877" customFormat="1" ht="21" customHeight="1">
      <c r="A181" s="1129" t="s">
        <v>22</v>
      </c>
      <c r="B181" s="1145" t="str">
        <f t="shared" si="77"/>
        <v>►</v>
      </c>
      <c r="C181" s="1190" cm="1">
        <f t="array" ref="C181">SUMPRODUCT(LEN(D181:J181))</f>
        <v>0</v>
      </c>
      <c r="D181" s="207"/>
      <c r="E181" s="212"/>
      <c r="F181" s="212"/>
      <c r="G181" s="212"/>
      <c r="H181" s="212"/>
      <c r="I181" s="212"/>
      <c r="J181" s="213"/>
      <c r="K181" s="528" t="s">
        <v>22</v>
      </c>
      <c r="L181" s="120" t="s">
        <v>16</v>
      </c>
      <c r="M181" s="34"/>
      <c r="N181" s="35"/>
      <c r="O181" s="34"/>
      <c r="P181" s="36"/>
      <c r="Q181" s="105"/>
      <c r="R181" s="125"/>
      <c r="S181" s="107"/>
      <c r="T181" s="108"/>
      <c r="U181" s="1290"/>
      <c r="V181" s="276"/>
      <c r="W181" s="111"/>
      <c r="X181" s="112"/>
      <c r="Y181" s="122"/>
      <c r="Z181" s="114"/>
      <c r="AA181" s="127"/>
      <c r="AB181" s="116"/>
      <c r="AC181" s="139"/>
      <c r="AD181" s="1230" t="str">
        <f t="shared" si="94"/>
        <v>►</v>
      </c>
      <c r="AE181" s="1231" t="str">
        <f t="shared" si="95"/>
        <v/>
      </c>
      <c r="AF181" s="1232">
        <f t="shared" si="80"/>
        <v>0</v>
      </c>
      <c r="AG181" s="1252">
        <f t="shared" si="85"/>
        <v>0</v>
      </c>
      <c r="AH181" s="1234">
        <f t="shared" si="86"/>
        <v>0</v>
      </c>
      <c r="AI181" s="1235">
        <f t="shared" si="87"/>
        <v>0</v>
      </c>
      <c r="AJ181" s="1236">
        <f t="shared" si="79"/>
        <v>0</v>
      </c>
      <c r="AK181" s="1253">
        <f t="shared" si="81"/>
        <v>0</v>
      </c>
      <c r="AL181" s="1254">
        <f t="shared" si="76"/>
        <v>0</v>
      </c>
      <c r="AM181" s="1268"/>
      <c r="AN181" s="1255" t="str">
        <f t="shared" si="93"/>
        <v/>
      </c>
      <c r="AO181" s="1256">
        <f t="shared" si="88"/>
        <v>0</v>
      </c>
      <c r="AP181" s="1257">
        <f t="shared" si="82"/>
        <v>0</v>
      </c>
      <c r="AQ181" s="1271" cm="1">
        <f t="array" ref="AQ181">IF(AF181&lt;&gt;1,0,IF(OR(AO181="",N(AO181)&lt;=0.000000001),"",IF(OR(AI181="",N(AI181)&lt;=0.000000001),0,IF(ISNUMBER(AO181),IFERROR(_xlfn.LET(_xlpm.r,_xlfn.XLOOKUP(U181,$BD$15:$BD$62,ROW($BD$15:$BD$62),_xlfn.XLOOKUP(U181,$BE$15:$BE$62,ROW($BE$15:$BE$62),_xlfn.XLOOKUP(U181,$BF$15:$BF$62,ROW($BF$15:$BF$62),""))),_xlpm.p,_xlpm.r-MIN(ROW($BD$15:$BD$62))+1,_xlpm.f,INDEX($BG$15:$BG$62,_xlpm.p),_xlpm.u,INDEX($BH$15:$BH$62,_xlpm.p),_xlpm.s,INDEX($BJ$15:$BJ$62,_xlpm.p),_xlpm.q,N(AO181)/_xlpm.f,IF(_xlpm.q&gt;=_xlpm.s,ROUND(_xlpm.q,1)&amp;" "&amp;U181&amp;" = "&amp;ROUND(_xlpm.q*_xlpm.f,1)&amp;" "&amp;_xlpm.u,ROUND(_xlpm.q,1)&amp;" "&amp;U181)),""),""))))</f>
        <v>0</v>
      </c>
      <c r="AR181" s="1259"/>
      <c r="AS181" s="1256">
        <f t="shared" si="96"/>
        <v>0</v>
      </c>
      <c r="AT181" s="1257" t="str">
        <f t="shared" si="89"/>
        <v/>
      </c>
      <c r="AU181" s="1260">
        <f t="shared" si="92"/>
        <v>0</v>
      </c>
      <c r="AV181" s="1261" t="str">
        <f t="shared" si="90"/>
        <v/>
      </c>
      <c r="AW181" s="1247"/>
      <c r="AX181" s="1262">
        <f t="shared" si="83"/>
        <v>0</v>
      </c>
      <c r="AY181" s="1249" t="str">
        <f t="shared" si="97"/>
        <v/>
      </c>
      <c r="AZ181" s="276" t="s">
        <v>22</v>
      </c>
      <c r="BA181" s="1221">
        <f t="shared" si="84"/>
        <v>0</v>
      </c>
      <c r="BB181" s="1222">
        <f t="shared" si="91"/>
        <v>0</v>
      </c>
      <c r="BC181"/>
      <c r="BL181"/>
      <c r="BM181"/>
      <c r="BN181"/>
      <c r="BO181"/>
      <c r="BP181"/>
      <c r="BQ181"/>
      <c r="BR181" s="1153" t="str">
        <f t="shared" si="78"/>
        <v>►</v>
      </c>
      <c r="BS181"/>
      <c r="BT181"/>
      <c r="BU181"/>
      <c r="BV181"/>
      <c r="BW181"/>
      <c r="BX181" s="1024"/>
      <c r="BY181"/>
      <c r="BZ181"/>
      <c r="CA181"/>
      <c r="CB181"/>
      <c r="CC181"/>
      <c r="CD181"/>
      <c r="CE181"/>
      <c r="CG181"/>
      <c r="CH181"/>
      <c r="CI181"/>
      <c r="CJ181"/>
      <c r="CK181"/>
      <c r="CL181"/>
      <c r="CM181"/>
      <c r="CO181"/>
      <c r="CP181"/>
      <c r="CQ181"/>
      <c r="CR181"/>
      <c r="CS181"/>
      <c r="CT181"/>
      <c r="CU181"/>
      <c r="CW181" s="3">
        <v>1</v>
      </c>
    </row>
    <row r="182" spans="1:101" s="877" customFormat="1" ht="21" customHeight="1">
      <c r="A182" s="1129" t="s">
        <v>22</v>
      </c>
      <c r="B182" s="1145" t="str">
        <f t="shared" si="77"/>
        <v>►</v>
      </c>
      <c r="C182" s="1190" cm="1">
        <f t="array" ref="C182">SUMPRODUCT(LEN(D182:J182))</f>
        <v>0</v>
      </c>
      <c r="D182" s="207"/>
      <c r="E182" s="212"/>
      <c r="F182" s="212"/>
      <c r="G182" s="212"/>
      <c r="H182" s="212"/>
      <c r="I182" s="212"/>
      <c r="J182" s="213"/>
      <c r="K182" s="528" t="s">
        <v>22</v>
      </c>
      <c r="L182" s="120" t="s">
        <v>16</v>
      </c>
      <c r="M182" s="34"/>
      <c r="N182" s="35"/>
      <c r="O182" s="34"/>
      <c r="P182" s="36"/>
      <c r="Q182" s="105"/>
      <c r="R182" s="125"/>
      <c r="S182" s="107"/>
      <c r="T182" s="108"/>
      <c r="U182" s="1290"/>
      <c r="V182" s="276"/>
      <c r="W182" s="111"/>
      <c r="X182" s="112"/>
      <c r="Y182" s="122"/>
      <c r="Z182" s="114"/>
      <c r="AA182" s="127"/>
      <c r="AB182" s="116"/>
      <c r="AC182" s="139"/>
      <c r="AD182" s="1230" t="str">
        <f t="shared" si="94"/>
        <v>►</v>
      </c>
      <c r="AE182" s="1231" t="str">
        <f t="shared" si="95"/>
        <v/>
      </c>
      <c r="AF182" s="1232">
        <f t="shared" si="80"/>
        <v>0</v>
      </c>
      <c r="AG182" s="1252">
        <f t="shared" si="85"/>
        <v>0</v>
      </c>
      <c r="AH182" s="1234">
        <f t="shared" si="86"/>
        <v>0</v>
      </c>
      <c r="AI182" s="1235">
        <f t="shared" si="87"/>
        <v>0</v>
      </c>
      <c r="AJ182" s="1340">
        <f t="shared" si="79"/>
        <v>0</v>
      </c>
      <c r="AK182" s="1237">
        <f t="shared" si="81"/>
        <v>0</v>
      </c>
      <c r="AL182" s="1238">
        <f t="shared" si="76"/>
        <v>0</v>
      </c>
      <c r="AM182" s="1268"/>
      <c r="AN182" s="1240" t="str">
        <f t="shared" si="93"/>
        <v/>
      </c>
      <c r="AO182" s="1241">
        <f t="shared" si="88"/>
        <v>0</v>
      </c>
      <c r="AP182" s="1242">
        <f t="shared" si="82"/>
        <v>0</v>
      </c>
      <c r="AQ182" s="1269" cm="1">
        <f t="array" ref="AQ182">IF(AF182&lt;&gt;1,0,IF(OR(AO182="",N(AO182)&lt;=0.000000001),"",IF(OR(AI182="",N(AI182)&lt;=0.000000001),0,IF(ISNUMBER(AO182),IFERROR(_xlfn.LET(_xlpm.r,_xlfn.XLOOKUP(U182,$BD$15:$BD$62,ROW($BD$15:$BD$62),_xlfn.XLOOKUP(U182,$BE$15:$BE$62,ROW($BE$15:$BE$62),_xlfn.XLOOKUP(U182,$BF$15:$BF$62,ROW($BF$15:$BF$62),""))),_xlpm.p,_xlpm.r-MIN(ROW($BD$15:$BD$62))+1,_xlpm.f,INDEX($BG$15:$BG$62,_xlpm.p),_xlpm.u,INDEX($BH$15:$BH$62,_xlpm.p),_xlpm.s,INDEX($BJ$15:$BJ$62,_xlpm.p),_xlpm.q,N(AO182)/_xlpm.f,IF(_xlpm.q&gt;=_xlpm.s,ROUND(_xlpm.q,1)&amp;" "&amp;U182&amp;" = "&amp;ROUND(_xlpm.q*_xlpm.f,1)&amp;" "&amp;_xlpm.u,ROUND(_xlpm.q,1)&amp;" "&amp;U182)),""),""))))</f>
        <v>0</v>
      </c>
      <c r="AR182" s="1259"/>
      <c r="AS182" s="1241">
        <f t="shared" si="96"/>
        <v>0</v>
      </c>
      <c r="AT182" s="1242" t="str">
        <f t="shared" si="89"/>
        <v/>
      </c>
      <c r="AU182" s="1245">
        <f t="shared" si="92"/>
        <v>0</v>
      </c>
      <c r="AV182" s="1246" t="str">
        <f t="shared" si="90"/>
        <v/>
      </c>
      <c r="AW182" s="1247"/>
      <c r="AX182" s="1248">
        <f t="shared" si="83"/>
        <v>0</v>
      </c>
      <c r="AY182" s="1249" t="str">
        <f t="shared" si="97"/>
        <v/>
      </c>
      <c r="AZ182" s="276" t="s">
        <v>22</v>
      </c>
      <c r="BA182" s="1221">
        <f t="shared" si="84"/>
        <v>0</v>
      </c>
      <c r="BB182" s="1222">
        <f t="shared" si="91"/>
        <v>0</v>
      </c>
      <c r="BC182"/>
      <c r="BL182"/>
      <c r="BM182"/>
      <c r="BN182"/>
      <c r="BO182"/>
      <c r="BP182"/>
      <c r="BQ182"/>
      <c r="BR182" s="1153" t="str">
        <f t="shared" si="78"/>
        <v>►</v>
      </c>
      <c r="BS182"/>
      <c r="BT182"/>
      <c r="BU182"/>
      <c r="BV182"/>
      <c r="BW182"/>
      <c r="BX182" s="1024"/>
      <c r="BY182"/>
      <c r="BZ182"/>
      <c r="CA182"/>
      <c r="CB182"/>
      <c r="CC182"/>
      <c r="CD182"/>
      <c r="CE182"/>
      <c r="CG182"/>
      <c r="CH182"/>
      <c r="CI182"/>
      <c r="CJ182"/>
      <c r="CK182"/>
      <c r="CL182"/>
      <c r="CM182"/>
      <c r="CO182"/>
      <c r="CP182"/>
      <c r="CQ182"/>
      <c r="CR182"/>
      <c r="CS182"/>
      <c r="CT182"/>
      <c r="CU182"/>
      <c r="CW182" s="3">
        <v>1</v>
      </c>
    </row>
    <row r="183" spans="1:101" s="877" customFormat="1" ht="21" customHeight="1">
      <c r="A183" s="1129" t="s">
        <v>22</v>
      </c>
      <c r="B183" s="1145" t="str">
        <f t="shared" si="77"/>
        <v>►</v>
      </c>
      <c r="C183" s="1190" cm="1">
        <f t="array" ref="C183">SUMPRODUCT(LEN(D183:J183))</f>
        <v>0</v>
      </c>
      <c r="D183" s="207"/>
      <c r="E183" s="212"/>
      <c r="F183" s="212"/>
      <c r="G183" s="212"/>
      <c r="H183" s="212"/>
      <c r="I183" s="212"/>
      <c r="J183" s="213"/>
      <c r="K183" s="528" t="s">
        <v>22</v>
      </c>
      <c r="L183" s="120" t="s">
        <v>16</v>
      </c>
      <c r="M183" s="34"/>
      <c r="N183" s="35"/>
      <c r="O183" s="34"/>
      <c r="P183" s="36"/>
      <c r="Q183" s="105"/>
      <c r="R183" s="125"/>
      <c r="S183" s="107"/>
      <c r="T183" s="108"/>
      <c r="U183" s="1290"/>
      <c r="V183" s="276"/>
      <c r="W183" s="111"/>
      <c r="X183" s="112"/>
      <c r="Y183" s="122"/>
      <c r="Z183" s="114"/>
      <c r="AA183" s="127"/>
      <c r="AB183" s="116"/>
      <c r="AC183" s="139"/>
      <c r="AD183" s="1230" t="str">
        <f t="shared" si="94"/>
        <v>►</v>
      </c>
      <c r="AE183" s="1231" t="str">
        <f t="shared" si="95"/>
        <v/>
      </c>
      <c r="AF183" s="1232">
        <f t="shared" si="80"/>
        <v>0</v>
      </c>
      <c r="AG183" s="1252">
        <f t="shared" si="85"/>
        <v>0</v>
      </c>
      <c r="AH183" s="1234">
        <f t="shared" si="86"/>
        <v>0</v>
      </c>
      <c r="AI183" s="1235">
        <f t="shared" si="87"/>
        <v>0</v>
      </c>
      <c r="AJ183" s="1235">
        <f>_xlfn.LET(_xlpm.EPS,0.000000001,_xlpm.q,N(Q183),_xlpm.x,N(Z183),_xlpm.z,N(AB183),IF(AI183=0,0,IF(SUM(ABS(_xlpm.q),ABS(_xlpm.x),ABS(_xlpm.z))&gt;_xlpm.EPS,O183,"")))</f>
        <v>0</v>
      </c>
      <c r="AK183" s="1253">
        <f t="shared" si="81"/>
        <v>0</v>
      </c>
      <c r="AL183" s="1254">
        <f t="shared" si="76"/>
        <v>0</v>
      </c>
      <c r="AM183" s="1268"/>
      <c r="AN183" s="1255" t="str">
        <f t="shared" si="93"/>
        <v/>
      </c>
      <c r="AO183" s="1256">
        <f t="shared" si="88"/>
        <v>0</v>
      </c>
      <c r="AP183" s="1257">
        <f t="shared" si="82"/>
        <v>0</v>
      </c>
      <c r="AQ183" s="1271" cm="1">
        <f t="array" ref="AQ183">IF(AF183&lt;&gt;1,0,IF(OR(AO183="",N(AO183)&lt;=0.000000001),"",IF(OR(AI183="",N(AI183)&lt;=0.000000001),0,IF(ISNUMBER(AO183),IFERROR(_xlfn.LET(_xlpm.r,_xlfn.XLOOKUP(U183,$BD$15:$BD$62,ROW($BD$15:$BD$62),_xlfn.XLOOKUP(U183,$BE$15:$BE$62,ROW($BE$15:$BE$62),_xlfn.XLOOKUP(U183,$BF$15:$BF$62,ROW($BF$15:$BF$62),""))),_xlpm.p,_xlpm.r-MIN(ROW($BD$15:$BD$62))+1,_xlpm.f,INDEX($BG$15:$BG$62,_xlpm.p),_xlpm.u,INDEX($BH$15:$BH$62,_xlpm.p),_xlpm.s,INDEX($BJ$15:$BJ$62,_xlpm.p),_xlpm.q,N(AO183)/_xlpm.f,IF(_xlpm.q&gt;=_xlpm.s,ROUND(_xlpm.q,1)&amp;" "&amp;U183&amp;" = "&amp;ROUND(_xlpm.q*_xlpm.f,1)&amp;" "&amp;_xlpm.u,ROUND(_xlpm.q,1)&amp;" "&amp;U183)),""),""))))</f>
        <v>0</v>
      </c>
      <c r="AR183" s="1259"/>
      <c r="AS183" s="1256">
        <f t="shared" si="96"/>
        <v>0</v>
      </c>
      <c r="AT183" s="1257" t="str">
        <f t="shared" si="89"/>
        <v/>
      </c>
      <c r="AU183" s="1260">
        <f t="shared" si="92"/>
        <v>0</v>
      </c>
      <c r="AV183" s="1261" t="str">
        <f t="shared" si="90"/>
        <v/>
      </c>
      <c r="AW183" s="1247"/>
      <c r="AX183" s="1262">
        <f t="shared" si="83"/>
        <v>0</v>
      </c>
      <c r="AY183" s="1249" t="str">
        <f t="shared" si="97"/>
        <v/>
      </c>
      <c r="AZ183" s="276" t="s">
        <v>22</v>
      </c>
      <c r="BA183" s="1221">
        <f t="shared" si="84"/>
        <v>0</v>
      </c>
      <c r="BB183" s="1222">
        <f t="shared" si="91"/>
        <v>0</v>
      </c>
      <c r="BC183"/>
      <c r="BL183"/>
      <c r="BM183"/>
      <c r="BN183"/>
      <c r="BO183"/>
      <c r="BP183"/>
      <c r="BQ183"/>
      <c r="BR183" s="1153" t="str">
        <f t="shared" si="78"/>
        <v>►</v>
      </c>
      <c r="BS183"/>
      <c r="BT183"/>
      <c r="BU183"/>
      <c r="BV183"/>
      <c r="BW183"/>
      <c r="BX183" s="1024"/>
      <c r="BY183"/>
      <c r="BZ183"/>
      <c r="CA183"/>
      <c r="CB183"/>
      <c r="CC183"/>
      <c r="CD183"/>
      <c r="CE183"/>
      <c r="CG183"/>
      <c r="CH183"/>
      <c r="CI183"/>
      <c r="CJ183"/>
      <c r="CK183"/>
      <c r="CL183"/>
      <c r="CM183"/>
      <c r="CO183"/>
      <c r="CP183"/>
      <c r="CQ183"/>
      <c r="CR183"/>
      <c r="CS183"/>
      <c r="CT183"/>
      <c r="CU183"/>
      <c r="CW183" s="3">
        <v>1</v>
      </c>
    </row>
    <row r="184" spans="1:101" s="877" customFormat="1" ht="21" customHeight="1">
      <c r="A184" s="1129" t="s">
        <v>22</v>
      </c>
      <c r="B184" s="1145" t="str">
        <f t="shared" si="77"/>
        <v>►</v>
      </c>
      <c r="C184" s="1190" cm="1">
        <f t="array" ref="C184">SUMPRODUCT(LEN(D184:J184))</f>
        <v>0</v>
      </c>
      <c r="D184" s="207"/>
      <c r="E184" s="212"/>
      <c r="F184" s="212"/>
      <c r="G184" s="212"/>
      <c r="H184" s="212"/>
      <c r="I184" s="212"/>
      <c r="J184" s="213"/>
      <c r="K184" s="528" t="s">
        <v>22</v>
      </c>
      <c r="L184" s="120" t="s">
        <v>16</v>
      </c>
      <c r="M184" s="34"/>
      <c r="N184" s="35"/>
      <c r="O184" s="34"/>
      <c r="P184" s="36"/>
      <c r="Q184" s="105"/>
      <c r="R184" s="125"/>
      <c r="S184" s="107"/>
      <c r="T184" s="108"/>
      <c r="U184" s="1290"/>
      <c r="V184" s="276"/>
      <c r="W184" s="111"/>
      <c r="X184" s="112"/>
      <c r="Y184" s="122"/>
      <c r="Z184" s="114"/>
      <c r="AA184" s="127"/>
      <c r="AB184" s="116"/>
      <c r="AC184" s="139"/>
      <c r="AD184" s="1230" t="str">
        <f t="shared" si="94"/>
        <v>►</v>
      </c>
      <c r="AE184" s="1231" t="str">
        <f t="shared" si="95"/>
        <v/>
      </c>
      <c r="AF184" s="1232">
        <f t="shared" si="80"/>
        <v>0</v>
      </c>
      <c r="AG184" s="1252">
        <f t="shared" si="85"/>
        <v>0</v>
      </c>
      <c r="AH184" s="1234">
        <f t="shared" si="86"/>
        <v>0</v>
      </c>
      <c r="AI184" s="1235">
        <f t="shared" si="87"/>
        <v>0</v>
      </c>
      <c r="AJ184" s="1235">
        <f t="shared" ref="AJ184:AJ247" si="98">_xlfn.LET(_xlpm.EPS,0.000000001,_xlpm.q,N(Q184),_xlpm.x,N(Z184),_xlpm.z,N(AB184),IF(AI184=0,0,IF(SUM(ABS(_xlpm.q),ABS(_xlpm.x),ABS(_xlpm.z))&gt;_xlpm.EPS,O184,"")))</f>
        <v>0</v>
      </c>
      <c r="AK184" s="1237">
        <f t="shared" si="81"/>
        <v>0</v>
      </c>
      <c r="AL184" s="1238">
        <f t="shared" si="76"/>
        <v>0</v>
      </c>
      <c r="AM184" s="1268"/>
      <c r="AN184" s="1240" t="str">
        <f t="shared" si="93"/>
        <v/>
      </c>
      <c r="AO184" s="1241">
        <f t="shared" si="88"/>
        <v>0</v>
      </c>
      <c r="AP184" s="1242">
        <f t="shared" si="82"/>
        <v>0</v>
      </c>
      <c r="AQ184" s="1269" cm="1">
        <f t="array" ref="AQ184">IF(AF184&lt;&gt;1,0,IF(OR(AO184="",N(AO184)&lt;=0.000000001),"",IF(OR(AI184="",N(AI184)&lt;=0.000000001),0,IF(ISNUMBER(AO184),IFERROR(_xlfn.LET(_xlpm.r,_xlfn.XLOOKUP(U184,$BD$15:$BD$62,ROW($BD$15:$BD$62),_xlfn.XLOOKUP(U184,$BE$15:$BE$62,ROW($BE$15:$BE$62),_xlfn.XLOOKUP(U184,$BF$15:$BF$62,ROW($BF$15:$BF$62),""))),_xlpm.p,_xlpm.r-MIN(ROW($BD$15:$BD$62))+1,_xlpm.f,INDEX($BG$15:$BG$62,_xlpm.p),_xlpm.u,INDEX($BH$15:$BH$62,_xlpm.p),_xlpm.s,INDEX($BJ$15:$BJ$62,_xlpm.p),_xlpm.q,N(AO184)/_xlpm.f,IF(_xlpm.q&gt;=_xlpm.s,ROUND(_xlpm.q,1)&amp;" "&amp;U184&amp;" = "&amp;ROUND(_xlpm.q*_xlpm.f,1)&amp;" "&amp;_xlpm.u,ROUND(_xlpm.q,1)&amp;" "&amp;U184)),""),""))))</f>
        <v>0</v>
      </c>
      <c r="AR184" s="1259"/>
      <c r="AS184" s="1241">
        <f t="shared" si="96"/>
        <v>0</v>
      </c>
      <c r="AT184" s="1242" t="str">
        <f t="shared" si="89"/>
        <v/>
      </c>
      <c r="AU184" s="1245">
        <f t="shared" si="92"/>
        <v>0</v>
      </c>
      <c r="AV184" s="1246" t="str">
        <f t="shared" si="90"/>
        <v/>
      </c>
      <c r="AW184" s="1247"/>
      <c r="AX184" s="1248">
        <f t="shared" si="83"/>
        <v>0</v>
      </c>
      <c r="AY184" s="1249" t="str">
        <f t="shared" si="97"/>
        <v/>
      </c>
      <c r="AZ184" s="276" t="s">
        <v>22</v>
      </c>
      <c r="BA184" s="1221">
        <f t="shared" si="84"/>
        <v>0</v>
      </c>
      <c r="BB184" s="1222">
        <f t="shared" si="91"/>
        <v>0</v>
      </c>
      <c r="BC184"/>
      <c r="BL184"/>
      <c r="BM184"/>
      <c r="BN184"/>
      <c r="BO184"/>
      <c r="BP184"/>
      <c r="BQ184"/>
      <c r="BR184" s="1153" t="str">
        <f t="shared" si="78"/>
        <v>►</v>
      </c>
      <c r="BS184"/>
      <c r="BT184"/>
      <c r="BU184"/>
      <c r="BV184"/>
      <c r="BW184"/>
      <c r="BX184" s="1024"/>
      <c r="BY184"/>
      <c r="BZ184"/>
      <c r="CA184"/>
      <c r="CB184"/>
      <c r="CC184"/>
      <c r="CD184"/>
      <c r="CE184"/>
      <c r="CG184"/>
      <c r="CH184"/>
      <c r="CI184"/>
      <c r="CJ184"/>
      <c r="CK184"/>
      <c r="CL184"/>
      <c r="CM184"/>
      <c r="CO184"/>
      <c r="CP184"/>
      <c r="CQ184"/>
      <c r="CR184"/>
      <c r="CS184"/>
      <c r="CT184"/>
      <c r="CU184"/>
      <c r="CW184" s="3">
        <v>1</v>
      </c>
    </row>
    <row r="185" spans="1:101" s="877" customFormat="1" ht="21" customHeight="1">
      <c r="A185" s="1129" t="s">
        <v>22</v>
      </c>
      <c r="B185" s="1145" t="str">
        <f t="shared" si="77"/>
        <v>►</v>
      </c>
      <c r="C185" s="1190" cm="1">
        <f t="array" ref="C185">SUMPRODUCT(LEN(D185:J185))</f>
        <v>0</v>
      </c>
      <c r="D185" s="207"/>
      <c r="E185" s="212"/>
      <c r="F185" s="212"/>
      <c r="G185" s="212"/>
      <c r="H185" s="212"/>
      <c r="I185" s="212"/>
      <c r="J185" s="213"/>
      <c r="K185" s="528" t="s">
        <v>22</v>
      </c>
      <c r="L185" s="120" t="s">
        <v>16</v>
      </c>
      <c r="M185" s="34"/>
      <c r="N185" s="35"/>
      <c r="O185" s="34"/>
      <c r="P185" s="36"/>
      <c r="Q185" s="105"/>
      <c r="R185" s="125"/>
      <c r="S185" s="107"/>
      <c r="T185" s="108"/>
      <c r="U185" s="1290"/>
      <c r="V185" s="276"/>
      <c r="W185" s="111"/>
      <c r="X185" s="112"/>
      <c r="Y185" s="122"/>
      <c r="Z185" s="114"/>
      <c r="AA185" s="127"/>
      <c r="AB185" s="116"/>
      <c r="AC185" s="139"/>
      <c r="AD185" s="1230" t="str">
        <f t="shared" si="94"/>
        <v>►</v>
      </c>
      <c r="AE185" s="1231" t="str">
        <f t="shared" si="95"/>
        <v/>
      </c>
      <c r="AF185" s="1232">
        <f t="shared" si="80"/>
        <v>0</v>
      </c>
      <c r="AG185" s="1252">
        <f t="shared" si="85"/>
        <v>0</v>
      </c>
      <c r="AH185" s="1234">
        <f t="shared" si="86"/>
        <v>0</v>
      </c>
      <c r="AI185" s="1235">
        <f t="shared" si="87"/>
        <v>0</v>
      </c>
      <c r="AJ185" s="1235">
        <f t="shared" si="98"/>
        <v>0</v>
      </c>
      <c r="AK185" s="1253">
        <f t="shared" si="81"/>
        <v>0</v>
      </c>
      <c r="AL185" s="1254">
        <f t="shared" si="76"/>
        <v>0</v>
      </c>
      <c r="AM185" s="1268"/>
      <c r="AN185" s="1255" t="str">
        <f t="shared" si="93"/>
        <v/>
      </c>
      <c r="AO185" s="1256">
        <f t="shared" si="88"/>
        <v>0</v>
      </c>
      <c r="AP185" s="1257">
        <f t="shared" si="82"/>
        <v>0</v>
      </c>
      <c r="AQ185" s="1271" cm="1">
        <f t="array" ref="AQ185">IF(AF185&lt;&gt;1,0,IF(OR(AO185="",N(AO185)&lt;=0.000000001),"",IF(OR(AI185="",N(AI185)&lt;=0.000000001),0,IF(ISNUMBER(AO185),IFERROR(_xlfn.LET(_xlpm.r,_xlfn.XLOOKUP(U185,$BD$15:$BD$62,ROW($BD$15:$BD$62),_xlfn.XLOOKUP(U185,$BE$15:$BE$62,ROW($BE$15:$BE$62),_xlfn.XLOOKUP(U185,$BF$15:$BF$62,ROW($BF$15:$BF$62),""))),_xlpm.p,_xlpm.r-MIN(ROW($BD$15:$BD$62))+1,_xlpm.f,INDEX($BG$15:$BG$62,_xlpm.p),_xlpm.u,INDEX($BH$15:$BH$62,_xlpm.p),_xlpm.s,INDEX($BJ$15:$BJ$62,_xlpm.p),_xlpm.q,N(AO185)/_xlpm.f,IF(_xlpm.q&gt;=_xlpm.s,ROUND(_xlpm.q,1)&amp;" "&amp;U185&amp;" = "&amp;ROUND(_xlpm.q*_xlpm.f,1)&amp;" "&amp;_xlpm.u,ROUND(_xlpm.q,1)&amp;" "&amp;U185)),""),""))))</f>
        <v>0</v>
      </c>
      <c r="AR185" s="1259"/>
      <c r="AS185" s="1256">
        <f t="shared" si="96"/>
        <v>0</v>
      </c>
      <c r="AT185" s="1257" t="str">
        <f t="shared" si="89"/>
        <v/>
      </c>
      <c r="AU185" s="1260">
        <f t="shared" si="92"/>
        <v>0</v>
      </c>
      <c r="AV185" s="1261" t="str">
        <f t="shared" si="90"/>
        <v/>
      </c>
      <c r="AW185" s="1247"/>
      <c r="AX185" s="1262">
        <f t="shared" si="83"/>
        <v>0</v>
      </c>
      <c r="AY185" s="1249" t="str">
        <f t="shared" si="97"/>
        <v/>
      </c>
      <c r="AZ185" s="276" t="s">
        <v>22</v>
      </c>
      <c r="BA185" s="1221">
        <f t="shared" si="84"/>
        <v>0</v>
      </c>
      <c r="BB185" s="1222">
        <f t="shared" si="91"/>
        <v>0</v>
      </c>
      <c r="BC185"/>
      <c r="BL185"/>
      <c r="BM185"/>
      <c r="BN185"/>
      <c r="BO185"/>
      <c r="BP185"/>
      <c r="BQ185"/>
      <c r="BR185" s="1153" t="str">
        <f t="shared" si="78"/>
        <v>►</v>
      </c>
      <c r="BS185"/>
      <c r="BT185"/>
      <c r="BU185"/>
      <c r="BV185"/>
      <c r="BW185"/>
      <c r="BX185" s="1024"/>
      <c r="BY185"/>
      <c r="BZ185"/>
      <c r="CA185"/>
      <c r="CB185"/>
      <c r="CC185"/>
      <c r="CD185"/>
      <c r="CE185"/>
      <c r="CG185"/>
      <c r="CH185"/>
      <c r="CI185"/>
      <c r="CJ185"/>
      <c r="CK185"/>
      <c r="CL185"/>
      <c r="CM185"/>
      <c r="CO185"/>
      <c r="CP185"/>
      <c r="CQ185"/>
      <c r="CR185"/>
      <c r="CS185"/>
      <c r="CT185"/>
      <c r="CU185"/>
      <c r="CW185" s="3">
        <v>1</v>
      </c>
    </row>
    <row r="186" spans="1:101" s="877" customFormat="1" ht="21" customHeight="1">
      <c r="A186" s="1129" t="s">
        <v>22</v>
      </c>
      <c r="B186" s="1145" t="str">
        <f t="shared" si="77"/>
        <v>►</v>
      </c>
      <c r="C186" s="1190" cm="1">
        <f t="array" ref="C186">SUMPRODUCT(LEN(D186:J186))</f>
        <v>0</v>
      </c>
      <c r="D186" s="207"/>
      <c r="E186" s="212"/>
      <c r="F186" s="212"/>
      <c r="G186" s="212"/>
      <c r="H186" s="212"/>
      <c r="I186" s="212"/>
      <c r="J186" s="213"/>
      <c r="K186" s="528" t="s">
        <v>22</v>
      </c>
      <c r="L186" s="120" t="s">
        <v>16</v>
      </c>
      <c r="M186" s="34"/>
      <c r="N186" s="35"/>
      <c r="O186" s="34"/>
      <c r="P186" s="36"/>
      <c r="Q186" s="105"/>
      <c r="R186" s="125"/>
      <c r="S186" s="107"/>
      <c r="T186" s="108"/>
      <c r="U186" s="1290"/>
      <c r="V186" s="276"/>
      <c r="W186" s="111"/>
      <c r="X186" s="112"/>
      <c r="Y186" s="122"/>
      <c r="Z186" s="114"/>
      <c r="AA186" s="127"/>
      <c r="AB186" s="116"/>
      <c r="AC186" s="139"/>
      <c r="AD186" s="1230" t="str">
        <f t="shared" si="94"/>
        <v>►</v>
      </c>
      <c r="AE186" s="1231" t="str">
        <f t="shared" si="95"/>
        <v/>
      </c>
      <c r="AF186" s="1232">
        <f t="shared" si="80"/>
        <v>0</v>
      </c>
      <c r="AG186" s="1252">
        <f t="shared" si="85"/>
        <v>0</v>
      </c>
      <c r="AH186" s="1234">
        <f t="shared" si="86"/>
        <v>0</v>
      </c>
      <c r="AI186" s="1235">
        <f t="shared" si="87"/>
        <v>0</v>
      </c>
      <c r="AJ186" s="1235">
        <f t="shared" si="98"/>
        <v>0</v>
      </c>
      <c r="AK186" s="1237">
        <f t="shared" si="81"/>
        <v>0</v>
      </c>
      <c r="AL186" s="1238">
        <f t="shared" si="76"/>
        <v>0</v>
      </c>
      <c r="AM186" s="1268"/>
      <c r="AN186" s="1240" t="str">
        <f t="shared" si="93"/>
        <v/>
      </c>
      <c r="AO186" s="1241">
        <f t="shared" si="88"/>
        <v>0</v>
      </c>
      <c r="AP186" s="1242">
        <f t="shared" si="82"/>
        <v>0</v>
      </c>
      <c r="AQ186" s="1269" cm="1">
        <f t="array" ref="AQ186">IF(AF186&lt;&gt;1,0,IF(OR(AO186="",N(AO186)&lt;=0.000000001),"",IF(OR(AI186="",N(AI186)&lt;=0.000000001),0,IF(ISNUMBER(AO186),IFERROR(_xlfn.LET(_xlpm.r,_xlfn.XLOOKUP(U186,$BD$15:$BD$62,ROW($BD$15:$BD$62),_xlfn.XLOOKUP(U186,$BE$15:$BE$62,ROW($BE$15:$BE$62),_xlfn.XLOOKUP(U186,$BF$15:$BF$62,ROW($BF$15:$BF$62),""))),_xlpm.p,_xlpm.r-MIN(ROW($BD$15:$BD$62))+1,_xlpm.f,INDEX($BG$15:$BG$62,_xlpm.p),_xlpm.u,INDEX($BH$15:$BH$62,_xlpm.p),_xlpm.s,INDEX($BJ$15:$BJ$62,_xlpm.p),_xlpm.q,N(AO186)/_xlpm.f,IF(_xlpm.q&gt;=_xlpm.s,ROUND(_xlpm.q,1)&amp;" "&amp;U186&amp;" = "&amp;ROUND(_xlpm.q*_xlpm.f,1)&amp;" "&amp;_xlpm.u,ROUND(_xlpm.q,1)&amp;" "&amp;U186)),""),""))))</f>
        <v>0</v>
      </c>
      <c r="AR186" s="1259"/>
      <c r="AS186" s="1241">
        <f t="shared" si="96"/>
        <v>0</v>
      </c>
      <c r="AT186" s="1242" t="str">
        <f t="shared" si="89"/>
        <v/>
      </c>
      <c r="AU186" s="1245">
        <f t="shared" si="92"/>
        <v>0</v>
      </c>
      <c r="AV186" s="1246" t="str">
        <f t="shared" si="90"/>
        <v/>
      </c>
      <c r="AW186" s="1247"/>
      <c r="AX186" s="1248">
        <f t="shared" si="83"/>
        <v>0</v>
      </c>
      <c r="AY186" s="1249" t="str">
        <f t="shared" si="97"/>
        <v/>
      </c>
      <c r="AZ186" s="276" t="s">
        <v>22</v>
      </c>
      <c r="BA186" s="1221">
        <f t="shared" si="84"/>
        <v>0</v>
      </c>
      <c r="BB186" s="1222">
        <f t="shared" si="91"/>
        <v>0</v>
      </c>
      <c r="BC186"/>
      <c r="BL186"/>
      <c r="BM186"/>
      <c r="BN186"/>
      <c r="BO186"/>
      <c r="BP186"/>
      <c r="BQ186"/>
      <c r="BR186" s="1153" t="str">
        <f t="shared" si="78"/>
        <v>►</v>
      </c>
      <c r="BS186"/>
      <c r="BT186"/>
      <c r="BU186"/>
      <c r="BV186"/>
      <c r="BW186"/>
      <c r="BX186" s="1024"/>
      <c r="BY186"/>
      <c r="BZ186"/>
      <c r="CA186"/>
      <c r="CB186"/>
      <c r="CC186"/>
      <c r="CD186"/>
      <c r="CE186"/>
      <c r="CG186"/>
      <c r="CH186"/>
      <c r="CI186"/>
      <c r="CJ186"/>
      <c r="CK186"/>
      <c r="CL186"/>
      <c r="CM186"/>
      <c r="CO186"/>
      <c r="CP186"/>
      <c r="CQ186"/>
      <c r="CR186"/>
      <c r="CS186"/>
      <c r="CT186"/>
      <c r="CU186"/>
      <c r="CW186" s="3">
        <v>1</v>
      </c>
    </row>
    <row r="187" spans="1:101" s="877" customFormat="1" ht="21" customHeight="1">
      <c r="A187" s="1129" t="s">
        <v>22</v>
      </c>
      <c r="B187" s="1145" t="str">
        <f t="shared" si="77"/>
        <v>►</v>
      </c>
      <c r="C187" s="1190" cm="1">
        <f t="array" ref="C187">SUMPRODUCT(LEN(D187:J187))</f>
        <v>0</v>
      </c>
      <c r="D187" s="207"/>
      <c r="E187" s="212"/>
      <c r="F187" s="212"/>
      <c r="G187" s="212"/>
      <c r="H187" s="212"/>
      <c r="I187" s="212"/>
      <c r="J187" s="213"/>
      <c r="K187" s="528" t="s">
        <v>22</v>
      </c>
      <c r="L187" s="120" t="s">
        <v>16</v>
      </c>
      <c r="M187" s="34"/>
      <c r="N187" s="35"/>
      <c r="O187" s="34"/>
      <c r="P187" s="36"/>
      <c r="Q187" s="105"/>
      <c r="R187" s="125"/>
      <c r="S187" s="107"/>
      <c r="T187" s="108"/>
      <c r="U187" s="1290"/>
      <c r="V187" s="276"/>
      <c r="W187" s="111"/>
      <c r="X187" s="112"/>
      <c r="Y187" s="122"/>
      <c r="Z187" s="114"/>
      <c r="AA187" s="127"/>
      <c r="AB187" s="116"/>
      <c r="AC187" s="139"/>
      <c r="AD187" s="1230" t="str">
        <f t="shared" si="94"/>
        <v>►</v>
      </c>
      <c r="AE187" s="1231" t="str">
        <f t="shared" si="95"/>
        <v/>
      </c>
      <c r="AF187" s="1232">
        <f t="shared" si="80"/>
        <v>0</v>
      </c>
      <c r="AG187" s="1252">
        <f t="shared" si="85"/>
        <v>0</v>
      </c>
      <c r="AH187" s="1234">
        <f t="shared" si="86"/>
        <v>0</v>
      </c>
      <c r="AI187" s="1235">
        <f t="shared" si="87"/>
        <v>0</v>
      </c>
      <c r="AJ187" s="1235">
        <f t="shared" si="98"/>
        <v>0</v>
      </c>
      <c r="AK187" s="1253">
        <f t="shared" si="81"/>
        <v>0</v>
      </c>
      <c r="AL187" s="1254">
        <f t="shared" si="76"/>
        <v>0</v>
      </c>
      <c r="AM187" s="1268"/>
      <c r="AN187" s="1255" t="str">
        <f t="shared" si="93"/>
        <v/>
      </c>
      <c r="AO187" s="1256">
        <f t="shared" si="88"/>
        <v>0</v>
      </c>
      <c r="AP187" s="1257">
        <f t="shared" si="82"/>
        <v>0</v>
      </c>
      <c r="AQ187" s="1271" cm="1">
        <f t="array" ref="AQ187">IF(AF187&lt;&gt;1,0,IF(OR(AO187="",N(AO187)&lt;=0.000000001),"",IF(OR(AI187="",N(AI187)&lt;=0.000000001),0,IF(ISNUMBER(AO187),IFERROR(_xlfn.LET(_xlpm.r,_xlfn.XLOOKUP(U187,$BD$15:$BD$62,ROW($BD$15:$BD$62),_xlfn.XLOOKUP(U187,$BE$15:$BE$62,ROW($BE$15:$BE$62),_xlfn.XLOOKUP(U187,$BF$15:$BF$62,ROW($BF$15:$BF$62),""))),_xlpm.p,_xlpm.r-MIN(ROW($BD$15:$BD$62))+1,_xlpm.f,INDEX($BG$15:$BG$62,_xlpm.p),_xlpm.u,INDEX($BH$15:$BH$62,_xlpm.p),_xlpm.s,INDEX($BJ$15:$BJ$62,_xlpm.p),_xlpm.q,N(AO187)/_xlpm.f,IF(_xlpm.q&gt;=_xlpm.s,ROUND(_xlpm.q,1)&amp;" "&amp;U187&amp;" = "&amp;ROUND(_xlpm.q*_xlpm.f,1)&amp;" "&amp;_xlpm.u,ROUND(_xlpm.q,1)&amp;" "&amp;U187)),""),""))))</f>
        <v>0</v>
      </c>
      <c r="AR187" s="1259"/>
      <c r="AS187" s="1256">
        <f t="shared" si="96"/>
        <v>0</v>
      </c>
      <c r="AT187" s="1257" t="str">
        <f t="shared" si="89"/>
        <v/>
      </c>
      <c r="AU187" s="1260">
        <f t="shared" si="92"/>
        <v>0</v>
      </c>
      <c r="AV187" s="1261" t="str">
        <f t="shared" si="90"/>
        <v/>
      </c>
      <c r="AW187" s="1247"/>
      <c r="AX187" s="1262">
        <f t="shared" si="83"/>
        <v>0</v>
      </c>
      <c r="AY187" s="1249" t="str">
        <f t="shared" si="97"/>
        <v/>
      </c>
      <c r="AZ187" s="276" t="s">
        <v>22</v>
      </c>
      <c r="BA187" s="1221">
        <f t="shared" si="84"/>
        <v>0</v>
      </c>
      <c r="BB187" s="1222">
        <f t="shared" si="91"/>
        <v>0</v>
      </c>
      <c r="BC187"/>
      <c r="BL187"/>
      <c r="BM187"/>
      <c r="BN187"/>
      <c r="BO187"/>
      <c r="BP187"/>
      <c r="BQ187"/>
      <c r="BR187" s="1153" t="str">
        <f t="shared" si="78"/>
        <v>►</v>
      </c>
      <c r="BS187"/>
      <c r="BT187"/>
      <c r="BU187"/>
      <c r="BV187"/>
      <c r="BW187"/>
      <c r="BX187" s="1024"/>
      <c r="BY187"/>
      <c r="BZ187"/>
      <c r="CA187"/>
      <c r="CB187"/>
      <c r="CC187"/>
      <c r="CD187"/>
      <c r="CE187"/>
      <c r="CG187"/>
      <c r="CH187"/>
      <c r="CI187"/>
      <c r="CJ187"/>
      <c r="CK187"/>
      <c r="CL187"/>
      <c r="CM187"/>
      <c r="CO187"/>
      <c r="CP187"/>
      <c r="CQ187"/>
      <c r="CR187"/>
      <c r="CS187"/>
      <c r="CT187"/>
      <c r="CU187"/>
      <c r="CW187" s="3">
        <v>1</v>
      </c>
    </row>
    <row r="188" spans="1:101" s="877" customFormat="1" ht="21" customHeight="1">
      <c r="A188" s="1129" t="s">
        <v>22</v>
      </c>
      <c r="B188" s="1145" t="str">
        <f t="shared" si="77"/>
        <v>►</v>
      </c>
      <c r="C188" s="1190" cm="1">
        <f t="array" ref="C188">SUMPRODUCT(LEN(D188:J188))</f>
        <v>0</v>
      </c>
      <c r="D188" s="207"/>
      <c r="E188" s="212"/>
      <c r="F188" s="212"/>
      <c r="G188" s="212"/>
      <c r="H188" s="212"/>
      <c r="I188" s="212"/>
      <c r="J188" s="213"/>
      <c r="K188" s="528" t="s">
        <v>22</v>
      </c>
      <c r="L188" s="120" t="s">
        <v>16</v>
      </c>
      <c r="M188" s="34"/>
      <c r="N188" s="35"/>
      <c r="O188" s="34"/>
      <c r="P188" s="36"/>
      <c r="Q188" s="105"/>
      <c r="R188" s="125"/>
      <c r="S188" s="107"/>
      <c r="T188" s="108"/>
      <c r="U188" s="1290"/>
      <c r="V188" s="276"/>
      <c r="W188" s="111"/>
      <c r="X188" s="112"/>
      <c r="Y188" s="122"/>
      <c r="Z188" s="114"/>
      <c r="AA188" s="127"/>
      <c r="AB188" s="116"/>
      <c r="AC188" s="139"/>
      <c r="AD188" s="1230" t="str">
        <f t="shared" si="94"/>
        <v>►</v>
      </c>
      <c r="AE188" s="1231" t="str">
        <f t="shared" si="95"/>
        <v/>
      </c>
      <c r="AF188" s="1232">
        <f t="shared" si="80"/>
        <v>0</v>
      </c>
      <c r="AG188" s="1252">
        <f t="shared" si="85"/>
        <v>0</v>
      </c>
      <c r="AH188" s="1234">
        <f t="shared" si="86"/>
        <v>0</v>
      </c>
      <c r="AI188" s="1235">
        <f t="shared" si="87"/>
        <v>0</v>
      </c>
      <c r="AJ188" s="1235">
        <f t="shared" si="98"/>
        <v>0</v>
      </c>
      <c r="AK188" s="1237">
        <f t="shared" si="81"/>
        <v>0</v>
      </c>
      <c r="AL188" s="1238">
        <f t="shared" ref="AL188:AL251" si="99">IF(TRIM(AE188)="▼ recette suivante",AE188,IF(AK188&gt;0,AN$9,0))</f>
        <v>0</v>
      </c>
      <c r="AM188" s="1268"/>
      <c r="AN188" s="1240" t="str">
        <f t="shared" si="93"/>
        <v/>
      </c>
      <c r="AO188" s="1241">
        <f t="shared" si="88"/>
        <v>0</v>
      </c>
      <c r="AP188" s="1242">
        <f t="shared" si="82"/>
        <v>0</v>
      </c>
      <c r="AQ188" s="1269" cm="1">
        <f t="array" ref="AQ188">IF(AF188&lt;&gt;1,0,IF(OR(AO188="",N(AO188)&lt;=0.000000001),"",IF(OR(AI188="",N(AI188)&lt;=0.000000001),0,IF(ISNUMBER(AO188),IFERROR(_xlfn.LET(_xlpm.r,_xlfn.XLOOKUP(U188,$BD$15:$BD$62,ROW($BD$15:$BD$62),_xlfn.XLOOKUP(U188,$BE$15:$BE$62,ROW($BE$15:$BE$62),_xlfn.XLOOKUP(U188,$BF$15:$BF$62,ROW($BF$15:$BF$62),""))),_xlpm.p,_xlpm.r-MIN(ROW($BD$15:$BD$62))+1,_xlpm.f,INDEX($BG$15:$BG$62,_xlpm.p),_xlpm.u,INDEX($BH$15:$BH$62,_xlpm.p),_xlpm.s,INDEX($BJ$15:$BJ$62,_xlpm.p),_xlpm.q,N(AO188)/_xlpm.f,IF(_xlpm.q&gt;=_xlpm.s,ROUND(_xlpm.q,1)&amp;" "&amp;U188&amp;" = "&amp;ROUND(_xlpm.q*_xlpm.f,1)&amp;" "&amp;_xlpm.u,ROUND(_xlpm.q,1)&amp;" "&amp;U188)),""),""))))</f>
        <v>0</v>
      </c>
      <c r="AR188" s="1259"/>
      <c r="AS188" s="1241">
        <f t="shared" si="96"/>
        <v>0</v>
      </c>
      <c r="AT188" s="1242" t="str">
        <f t="shared" si="89"/>
        <v/>
      </c>
      <c r="AU188" s="1245">
        <f t="shared" si="92"/>
        <v>0</v>
      </c>
      <c r="AV188" s="1246" t="str">
        <f t="shared" si="90"/>
        <v/>
      </c>
      <c r="AW188" s="1247"/>
      <c r="AX188" s="1248">
        <f t="shared" si="83"/>
        <v>0</v>
      </c>
      <c r="AY188" s="1249" t="str">
        <f t="shared" si="97"/>
        <v/>
      </c>
      <c r="AZ188" s="276" t="s">
        <v>22</v>
      </c>
      <c r="BA188" s="1221">
        <f t="shared" si="84"/>
        <v>0</v>
      </c>
      <c r="BB188" s="1222">
        <f t="shared" si="91"/>
        <v>0</v>
      </c>
      <c r="BC188"/>
      <c r="BL188"/>
      <c r="BM188"/>
      <c r="BN188"/>
      <c r="BO188"/>
      <c r="BP188"/>
      <c r="BQ188"/>
      <c r="BR188" s="1153" t="str">
        <f t="shared" si="78"/>
        <v>►</v>
      </c>
      <c r="BS188"/>
      <c r="BT188"/>
      <c r="BU188"/>
      <c r="BV188"/>
      <c r="BW188"/>
      <c r="BX188" s="1024"/>
      <c r="BY188"/>
      <c r="BZ188"/>
      <c r="CA188"/>
      <c r="CB188"/>
      <c r="CC188"/>
      <c r="CD188"/>
      <c r="CE188"/>
      <c r="CG188"/>
      <c r="CH188"/>
      <c r="CI188"/>
      <c r="CJ188"/>
      <c r="CK188"/>
      <c r="CL188"/>
      <c r="CM188"/>
      <c r="CO188"/>
      <c r="CP188"/>
      <c r="CQ188"/>
      <c r="CR188"/>
      <c r="CS188"/>
      <c r="CT188"/>
      <c r="CU188"/>
      <c r="CW188" s="3">
        <v>1</v>
      </c>
    </row>
    <row r="189" spans="1:101" s="877" customFormat="1" ht="21" customHeight="1">
      <c r="A189" s="1129" t="s">
        <v>22</v>
      </c>
      <c r="B189" s="1145" t="str">
        <f t="shared" si="77"/>
        <v>►</v>
      </c>
      <c r="C189" s="1190" cm="1">
        <f t="array" ref="C189">SUMPRODUCT(LEN(D189:J189))</f>
        <v>0</v>
      </c>
      <c r="D189" s="207"/>
      <c r="E189" s="212"/>
      <c r="F189" s="212"/>
      <c r="G189" s="212"/>
      <c r="H189" s="212"/>
      <c r="I189" s="212"/>
      <c r="J189" s="213"/>
      <c r="K189" s="528" t="s">
        <v>22</v>
      </c>
      <c r="L189" s="120" t="s">
        <v>16</v>
      </c>
      <c r="M189" s="34"/>
      <c r="N189" s="35"/>
      <c r="O189" s="34"/>
      <c r="P189" s="36"/>
      <c r="Q189" s="105"/>
      <c r="R189" s="125"/>
      <c r="S189" s="107"/>
      <c r="T189" s="108"/>
      <c r="U189" s="1290"/>
      <c r="V189" s="276"/>
      <c r="W189" s="111"/>
      <c r="X189" s="112"/>
      <c r="Y189" s="122"/>
      <c r="Z189" s="114"/>
      <c r="AA189" s="127"/>
      <c r="AB189" s="116"/>
      <c r="AC189" s="139"/>
      <c r="AD189" s="1230" t="str">
        <f t="shared" si="94"/>
        <v>►</v>
      </c>
      <c r="AE189" s="1231" t="str">
        <f t="shared" si="95"/>
        <v/>
      </c>
      <c r="AF189" s="1232">
        <f t="shared" si="80"/>
        <v>0</v>
      </c>
      <c r="AG189" s="1252">
        <f t="shared" si="85"/>
        <v>0</v>
      </c>
      <c r="AH189" s="1234">
        <f t="shared" si="86"/>
        <v>0</v>
      </c>
      <c r="AI189" s="1235">
        <f t="shared" si="87"/>
        <v>0</v>
      </c>
      <c r="AJ189" s="1235">
        <f t="shared" si="98"/>
        <v>0</v>
      </c>
      <c r="AK189" s="1253">
        <f t="shared" si="81"/>
        <v>0</v>
      </c>
      <c r="AL189" s="1254">
        <f t="shared" si="99"/>
        <v>0</v>
      </c>
      <c r="AM189" s="1268"/>
      <c r="AN189" s="1255" t="str">
        <f t="shared" si="93"/>
        <v/>
      </c>
      <c r="AO189" s="1256">
        <f t="shared" si="88"/>
        <v>0</v>
      </c>
      <c r="AP189" s="1257">
        <f t="shared" si="82"/>
        <v>0</v>
      </c>
      <c r="AQ189" s="1271" cm="1">
        <f t="array" ref="AQ189">IF(AF189&lt;&gt;1,0,IF(OR(AO189="",N(AO189)&lt;=0.000000001),"",IF(OR(AI189="",N(AI189)&lt;=0.000000001),0,IF(ISNUMBER(AO189),IFERROR(_xlfn.LET(_xlpm.r,_xlfn.XLOOKUP(U189,$BD$15:$BD$62,ROW($BD$15:$BD$62),_xlfn.XLOOKUP(U189,$BE$15:$BE$62,ROW($BE$15:$BE$62),_xlfn.XLOOKUP(U189,$BF$15:$BF$62,ROW($BF$15:$BF$62),""))),_xlpm.p,_xlpm.r-MIN(ROW($BD$15:$BD$62))+1,_xlpm.f,INDEX($BG$15:$BG$62,_xlpm.p),_xlpm.u,INDEX($BH$15:$BH$62,_xlpm.p),_xlpm.s,INDEX($BJ$15:$BJ$62,_xlpm.p),_xlpm.q,N(AO189)/_xlpm.f,IF(_xlpm.q&gt;=_xlpm.s,ROUND(_xlpm.q,1)&amp;" "&amp;U189&amp;" = "&amp;ROUND(_xlpm.q*_xlpm.f,1)&amp;" "&amp;_xlpm.u,ROUND(_xlpm.q,1)&amp;" "&amp;U189)),""),""))))</f>
        <v>0</v>
      </c>
      <c r="AR189" s="1259"/>
      <c r="AS189" s="1256">
        <f t="shared" si="96"/>
        <v>0</v>
      </c>
      <c r="AT189" s="1257" t="str">
        <f t="shared" si="89"/>
        <v/>
      </c>
      <c r="AU189" s="1260">
        <f t="shared" si="92"/>
        <v>0</v>
      </c>
      <c r="AV189" s="1261" t="str">
        <f t="shared" si="90"/>
        <v/>
      </c>
      <c r="AW189" s="1247"/>
      <c r="AX189" s="1262">
        <f t="shared" si="83"/>
        <v>0</v>
      </c>
      <c r="AY189" s="1249" t="str">
        <f t="shared" si="97"/>
        <v/>
      </c>
      <c r="AZ189" s="276" t="s">
        <v>22</v>
      </c>
      <c r="BA189" s="1221">
        <f t="shared" si="84"/>
        <v>0</v>
      </c>
      <c r="BB189" s="1222">
        <f t="shared" si="91"/>
        <v>0</v>
      </c>
      <c r="BC189"/>
      <c r="BL189"/>
      <c r="BM189"/>
      <c r="BN189"/>
      <c r="BO189"/>
      <c r="BP189"/>
      <c r="BQ189"/>
      <c r="BR189" s="1153" t="str">
        <f t="shared" si="78"/>
        <v>►</v>
      </c>
      <c r="BS189"/>
      <c r="BT189"/>
      <c r="BU189"/>
      <c r="BV189"/>
      <c r="BW189"/>
      <c r="BX189" s="1024"/>
      <c r="BY189"/>
      <c r="BZ189"/>
      <c r="CA189"/>
      <c r="CB189"/>
      <c r="CC189"/>
      <c r="CD189"/>
      <c r="CE189"/>
      <c r="CG189"/>
      <c r="CH189"/>
      <c r="CI189"/>
      <c r="CJ189"/>
      <c r="CK189"/>
      <c r="CL189"/>
      <c r="CM189"/>
      <c r="CO189"/>
      <c r="CP189"/>
      <c r="CQ189"/>
      <c r="CR189"/>
      <c r="CS189"/>
      <c r="CT189"/>
      <c r="CU189"/>
      <c r="CW189" s="3">
        <v>1</v>
      </c>
    </row>
    <row r="190" spans="1:101" s="877" customFormat="1" ht="21" customHeight="1">
      <c r="A190" s="1129" t="s">
        <v>22</v>
      </c>
      <c r="B190" s="1145" t="str">
        <f t="shared" si="77"/>
        <v>►</v>
      </c>
      <c r="C190" s="1190" cm="1">
        <f t="array" ref="C190">SUMPRODUCT(LEN(D190:J190))</f>
        <v>0</v>
      </c>
      <c r="D190" s="207"/>
      <c r="E190" s="212"/>
      <c r="F190" s="212"/>
      <c r="G190" s="212"/>
      <c r="H190" s="212"/>
      <c r="I190" s="212"/>
      <c r="J190" s="213"/>
      <c r="K190" s="528" t="s">
        <v>22</v>
      </c>
      <c r="L190" s="120" t="s">
        <v>16</v>
      </c>
      <c r="M190" s="34"/>
      <c r="N190" s="35"/>
      <c r="O190" s="34"/>
      <c r="P190" s="36"/>
      <c r="Q190" s="105"/>
      <c r="R190" s="125"/>
      <c r="S190" s="107"/>
      <c r="T190" s="108"/>
      <c r="U190" s="1290"/>
      <c r="V190" s="276"/>
      <c r="W190" s="111"/>
      <c r="X190" s="112"/>
      <c r="Y190" s="122"/>
      <c r="Z190" s="114"/>
      <c r="AA190" s="127"/>
      <c r="AB190" s="116"/>
      <c r="AC190" s="139"/>
      <c r="AD190" s="1230" t="str">
        <f t="shared" si="94"/>
        <v>►</v>
      </c>
      <c r="AE190" s="1231" t="str">
        <f t="shared" si="95"/>
        <v/>
      </c>
      <c r="AF190" s="1232">
        <f t="shared" si="80"/>
        <v>0</v>
      </c>
      <c r="AG190" s="1252">
        <f t="shared" si="85"/>
        <v>0</v>
      </c>
      <c r="AH190" s="1234">
        <f t="shared" si="86"/>
        <v>0</v>
      </c>
      <c r="AI190" s="1235">
        <f t="shared" si="87"/>
        <v>0</v>
      </c>
      <c r="AJ190" s="1235">
        <f t="shared" si="98"/>
        <v>0</v>
      </c>
      <c r="AK190" s="1237">
        <f t="shared" si="81"/>
        <v>0</v>
      </c>
      <c r="AL190" s="1238">
        <f t="shared" si="99"/>
        <v>0</v>
      </c>
      <c r="AM190" s="1268"/>
      <c r="AN190" s="1240" t="str">
        <f t="shared" si="93"/>
        <v/>
      </c>
      <c r="AO190" s="1241">
        <f t="shared" si="88"/>
        <v>0</v>
      </c>
      <c r="AP190" s="1242">
        <f t="shared" si="82"/>
        <v>0</v>
      </c>
      <c r="AQ190" s="1269" cm="1">
        <f t="array" ref="AQ190">IF(AF190&lt;&gt;1,0,IF(OR(AO190="",N(AO190)&lt;=0.000000001),"",IF(OR(AI190="",N(AI190)&lt;=0.000000001),0,IF(ISNUMBER(AO190),IFERROR(_xlfn.LET(_xlpm.r,_xlfn.XLOOKUP(U190,$BD$15:$BD$62,ROW($BD$15:$BD$62),_xlfn.XLOOKUP(U190,$BE$15:$BE$62,ROW($BE$15:$BE$62),_xlfn.XLOOKUP(U190,$BF$15:$BF$62,ROW($BF$15:$BF$62),""))),_xlpm.p,_xlpm.r-MIN(ROW($BD$15:$BD$62))+1,_xlpm.f,INDEX($BG$15:$BG$62,_xlpm.p),_xlpm.u,INDEX($BH$15:$BH$62,_xlpm.p),_xlpm.s,INDEX($BJ$15:$BJ$62,_xlpm.p),_xlpm.q,N(AO190)/_xlpm.f,IF(_xlpm.q&gt;=_xlpm.s,ROUND(_xlpm.q,1)&amp;" "&amp;U190&amp;" = "&amp;ROUND(_xlpm.q*_xlpm.f,1)&amp;" "&amp;_xlpm.u,ROUND(_xlpm.q,1)&amp;" "&amp;U190)),""),""))))</f>
        <v>0</v>
      </c>
      <c r="AR190" s="1259"/>
      <c r="AS190" s="1241">
        <f t="shared" si="96"/>
        <v>0</v>
      </c>
      <c r="AT190" s="1242" t="str">
        <f t="shared" si="89"/>
        <v/>
      </c>
      <c r="AU190" s="1245">
        <f t="shared" si="92"/>
        <v>0</v>
      </c>
      <c r="AV190" s="1246" t="str">
        <f t="shared" si="90"/>
        <v/>
      </c>
      <c r="AW190" s="1247"/>
      <c r="AX190" s="1248">
        <f t="shared" si="83"/>
        <v>0</v>
      </c>
      <c r="AY190" s="1249" t="str">
        <f t="shared" si="97"/>
        <v/>
      </c>
      <c r="AZ190" s="276" t="s">
        <v>22</v>
      </c>
      <c r="BA190" s="1221">
        <f t="shared" si="84"/>
        <v>0</v>
      </c>
      <c r="BB190" s="1222">
        <f t="shared" si="91"/>
        <v>0</v>
      </c>
      <c r="BC190"/>
      <c r="BL190"/>
      <c r="BM190"/>
      <c r="BN190"/>
      <c r="BO190"/>
      <c r="BP190"/>
      <c r="BQ190"/>
      <c r="BR190" s="1153" t="str">
        <f t="shared" si="78"/>
        <v>►</v>
      </c>
      <c r="BS190"/>
      <c r="BT190"/>
      <c r="BU190"/>
      <c r="BV190"/>
      <c r="BW190"/>
      <c r="BX190" s="1024"/>
      <c r="BY190"/>
      <c r="BZ190"/>
      <c r="CA190"/>
      <c r="CB190"/>
      <c r="CC190"/>
      <c r="CD190"/>
      <c r="CE190"/>
      <c r="CG190"/>
      <c r="CH190"/>
      <c r="CI190"/>
      <c r="CJ190"/>
      <c r="CK190"/>
      <c r="CL190"/>
      <c r="CM190"/>
      <c r="CO190"/>
      <c r="CP190"/>
      <c r="CQ190"/>
      <c r="CR190"/>
      <c r="CS190"/>
      <c r="CT190"/>
      <c r="CU190"/>
      <c r="CW190" s="3">
        <v>1</v>
      </c>
    </row>
    <row r="191" spans="1:101" s="877" customFormat="1" ht="21" customHeight="1">
      <c r="A191" s="1129" t="s">
        <v>22</v>
      </c>
      <c r="B191" s="1145" t="str">
        <f t="shared" si="77"/>
        <v>►</v>
      </c>
      <c r="C191" s="1190" cm="1">
        <f t="array" ref="C191">SUMPRODUCT(LEN(D191:J191))</f>
        <v>0</v>
      </c>
      <c r="D191" s="207"/>
      <c r="E191" s="212"/>
      <c r="F191" s="212"/>
      <c r="G191" s="212"/>
      <c r="H191" s="212"/>
      <c r="I191" s="212"/>
      <c r="J191" s="213"/>
      <c r="K191" s="528"/>
      <c r="L191" s="120" t="s">
        <v>16</v>
      </c>
      <c r="M191" s="34"/>
      <c r="N191" s="35"/>
      <c r="O191" s="34"/>
      <c r="P191" s="36"/>
      <c r="Q191" s="105"/>
      <c r="R191" s="125"/>
      <c r="S191" s="107"/>
      <c r="T191" s="108"/>
      <c r="U191" s="1290"/>
      <c r="V191" s="276"/>
      <c r="W191" s="111"/>
      <c r="X191" s="112"/>
      <c r="Y191" s="122"/>
      <c r="Z191" s="114"/>
      <c r="AA191" s="127"/>
      <c r="AB191" s="116"/>
      <c r="AC191" s="139"/>
      <c r="AD191" s="1230" t="str">
        <f t="shared" si="94"/>
        <v>►</v>
      </c>
      <c r="AE191" s="1231" t="str">
        <f t="shared" si="95"/>
        <v/>
      </c>
      <c r="AF191" s="1232">
        <f t="shared" si="80"/>
        <v>0</v>
      </c>
      <c r="AG191" s="1252">
        <f t="shared" si="85"/>
        <v>0</v>
      </c>
      <c r="AH191" s="1234">
        <f t="shared" si="86"/>
        <v>0</v>
      </c>
      <c r="AI191" s="1235">
        <f t="shared" si="87"/>
        <v>0</v>
      </c>
      <c r="AJ191" s="1235">
        <f t="shared" si="98"/>
        <v>0</v>
      </c>
      <c r="AK191" s="1253">
        <f t="shared" si="81"/>
        <v>0</v>
      </c>
      <c r="AL191" s="1254">
        <f t="shared" si="99"/>
        <v>0</v>
      </c>
      <c r="AM191" s="1268"/>
      <c r="AN191" s="1255" t="str">
        <f t="shared" si="93"/>
        <v/>
      </c>
      <c r="AO191" s="1256">
        <f t="shared" si="88"/>
        <v>0</v>
      </c>
      <c r="AP191" s="1257">
        <f t="shared" si="82"/>
        <v>0</v>
      </c>
      <c r="AQ191" s="1271" cm="1">
        <f t="array" ref="AQ191">IF(AF191&lt;&gt;1,0,IF(OR(AO191="",N(AO191)&lt;=0.000000001),"",IF(OR(AI191="",N(AI191)&lt;=0.000000001),0,IF(ISNUMBER(AO191),IFERROR(_xlfn.LET(_xlpm.r,_xlfn.XLOOKUP(U191,$BD$15:$BD$62,ROW($BD$15:$BD$62),_xlfn.XLOOKUP(U191,$BE$15:$BE$62,ROW($BE$15:$BE$62),_xlfn.XLOOKUP(U191,$BF$15:$BF$62,ROW($BF$15:$BF$62),""))),_xlpm.p,_xlpm.r-MIN(ROW($BD$15:$BD$62))+1,_xlpm.f,INDEX($BG$15:$BG$62,_xlpm.p),_xlpm.u,INDEX($BH$15:$BH$62,_xlpm.p),_xlpm.s,INDEX($BJ$15:$BJ$62,_xlpm.p),_xlpm.q,N(AO191)/_xlpm.f,IF(_xlpm.q&gt;=_xlpm.s,ROUND(_xlpm.q,1)&amp;" "&amp;U191&amp;" = "&amp;ROUND(_xlpm.q*_xlpm.f,1)&amp;" "&amp;_xlpm.u,ROUND(_xlpm.q,1)&amp;" "&amp;U191)),""),""))))</f>
        <v>0</v>
      </c>
      <c r="AR191" s="1259"/>
      <c r="AS191" s="1256">
        <f t="shared" si="96"/>
        <v>0</v>
      </c>
      <c r="AT191" s="1257" t="str">
        <f t="shared" si="89"/>
        <v/>
      </c>
      <c r="AU191" s="1260">
        <f t="shared" si="92"/>
        <v>0</v>
      </c>
      <c r="AV191" s="1261" t="str">
        <f t="shared" si="90"/>
        <v/>
      </c>
      <c r="AW191" s="1247"/>
      <c r="AX191" s="1262">
        <f t="shared" si="83"/>
        <v>0</v>
      </c>
      <c r="AY191" s="1249" t="str">
        <f t="shared" si="97"/>
        <v/>
      </c>
      <c r="AZ191" s="276" t="s">
        <v>22</v>
      </c>
      <c r="BA191" s="1221">
        <f t="shared" si="84"/>
        <v>0</v>
      </c>
      <c r="BB191" s="1222">
        <f t="shared" si="91"/>
        <v>0</v>
      </c>
      <c r="BC191"/>
      <c r="BL191"/>
      <c r="BM191"/>
      <c r="BN191"/>
      <c r="BO191"/>
      <c r="BP191"/>
      <c r="BQ191"/>
      <c r="BR191" s="1153" t="str">
        <f t="shared" si="78"/>
        <v>►</v>
      </c>
      <c r="BS191"/>
      <c r="BT191"/>
      <c r="BU191"/>
      <c r="BV191"/>
      <c r="BW191"/>
      <c r="BX191" s="1024"/>
      <c r="BY191"/>
      <c r="BZ191"/>
      <c r="CA191"/>
      <c r="CB191"/>
      <c r="CC191"/>
      <c r="CD191"/>
      <c r="CE191"/>
      <c r="CG191"/>
      <c r="CH191"/>
      <c r="CI191"/>
      <c r="CJ191"/>
      <c r="CK191"/>
      <c r="CL191"/>
      <c r="CM191"/>
      <c r="CO191"/>
      <c r="CP191"/>
      <c r="CQ191"/>
      <c r="CR191"/>
      <c r="CS191"/>
      <c r="CT191"/>
      <c r="CU191"/>
      <c r="CW191" s="3">
        <v>1</v>
      </c>
    </row>
    <row r="192" spans="1:101" s="877" customFormat="1" ht="21" customHeight="1">
      <c r="A192" s="1129" t="s">
        <v>22</v>
      </c>
      <c r="B192" s="1145" t="str">
        <f t="shared" si="77"/>
        <v>►</v>
      </c>
      <c r="C192" s="1190" cm="1">
        <f t="array" ref="C192">SUMPRODUCT(LEN(D192:J192))</f>
        <v>0</v>
      </c>
      <c r="D192" s="207"/>
      <c r="E192" s="212"/>
      <c r="F192" s="212"/>
      <c r="G192" s="212"/>
      <c r="H192" s="212"/>
      <c r="I192" s="212"/>
      <c r="J192" s="213"/>
      <c r="K192" s="528"/>
      <c r="L192" s="120" t="s">
        <v>16</v>
      </c>
      <c r="M192" s="34"/>
      <c r="N192" s="35"/>
      <c r="O192" s="34"/>
      <c r="P192" s="36"/>
      <c r="Q192" s="105"/>
      <c r="R192" s="125"/>
      <c r="S192" s="107"/>
      <c r="T192" s="108"/>
      <c r="U192" s="1290"/>
      <c r="V192" s="276"/>
      <c r="W192" s="111"/>
      <c r="X192" s="112"/>
      <c r="Y192" s="122"/>
      <c r="Z192" s="114"/>
      <c r="AA192" s="127"/>
      <c r="AB192" s="116"/>
      <c r="AC192" s="139"/>
      <c r="AD192" s="1230" t="str">
        <f t="shared" si="94"/>
        <v>►</v>
      </c>
      <c r="AE192" s="1231" t="str">
        <f t="shared" si="95"/>
        <v/>
      </c>
      <c r="AF192" s="1232">
        <f t="shared" si="80"/>
        <v>0</v>
      </c>
      <c r="AG192" s="1252">
        <f t="shared" si="85"/>
        <v>0</v>
      </c>
      <c r="AH192" s="1234">
        <f t="shared" si="86"/>
        <v>0</v>
      </c>
      <c r="AI192" s="1235">
        <f t="shared" si="87"/>
        <v>0</v>
      </c>
      <c r="AJ192" s="1235">
        <f t="shared" si="98"/>
        <v>0</v>
      </c>
      <c r="AK192" s="1237">
        <f t="shared" si="81"/>
        <v>0</v>
      </c>
      <c r="AL192" s="1238">
        <f t="shared" si="99"/>
        <v>0</v>
      </c>
      <c r="AM192" s="1268"/>
      <c r="AN192" s="1240" t="str">
        <f t="shared" si="93"/>
        <v/>
      </c>
      <c r="AO192" s="1241">
        <f t="shared" si="88"/>
        <v>0</v>
      </c>
      <c r="AP192" s="1242">
        <f t="shared" si="82"/>
        <v>0</v>
      </c>
      <c r="AQ192" s="1269" cm="1">
        <f t="array" ref="AQ192">IF(AF192&lt;&gt;1,0,IF(OR(AO192="",N(AO192)&lt;=0.000000001),"",IF(OR(AI192="",N(AI192)&lt;=0.000000001),0,IF(ISNUMBER(AO192),IFERROR(_xlfn.LET(_xlpm.r,_xlfn.XLOOKUP(U192,$BD$15:$BD$62,ROW($BD$15:$BD$62),_xlfn.XLOOKUP(U192,$BE$15:$BE$62,ROW($BE$15:$BE$62),_xlfn.XLOOKUP(U192,$BF$15:$BF$62,ROW($BF$15:$BF$62),""))),_xlpm.p,_xlpm.r-MIN(ROW($BD$15:$BD$62))+1,_xlpm.f,INDEX($BG$15:$BG$62,_xlpm.p),_xlpm.u,INDEX($BH$15:$BH$62,_xlpm.p),_xlpm.s,INDEX($BJ$15:$BJ$62,_xlpm.p),_xlpm.q,N(AO192)/_xlpm.f,IF(_xlpm.q&gt;=_xlpm.s,ROUND(_xlpm.q,1)&amp;" "&amp;U192&amp;" = "&amp;ROUND(_xlpm.q*_xlpm.f,1)&amp;" "&amp;_xlpm.u,ROUND(_xlpm.q,1)&amp;" "&amp;U192)),""),""))))</f>
        <v>0</v>
      </c>
      <c r="AR192" s="1259"/>
      <c r="AS192" s="1241">
        <f t="shared" si="96"/>
        <v>0</v>
      </c>
      <c r="AT192" s="1242" t="str">
        <f t="shared" si="89"/>
        <v/>
      </c>
      <c r="AU192" s="1245">
        <f t="shared" si="92"/>
        <v>0</v>
      </c>
      <c r="AV192" s="1246" t="str">
        <f t="shared" si="90"/>
        <v/>
      </c>
      <c r="AW192" s="1247"/>
      <c r="AX192" s="1248">
        <f t="shared" si="83"/>
        <v>0</v>
      </c>
      <c r="AY192" s="1249" t="str">
        <f t="shared" si="97"/>
        <v/>
      </c>
      <c r="AZ192" s="276" t="s">
        <v>22</v>
      </c>
      <c r="BA192" s="1221">
        <f t="shared" si="84"/>
        <v>0</v>
      </c>
      <c r="BB192" s="1222">
        <f t="shared" si="91"/>
        <v>0</v>
      </c>
      <c r="BC192"/>
      <c r="BL192"/>
      <c r="BM192"/>
      <c r="BN192"/>
      <c r="BO192"/>
      <c r="BP192"/>
      <c r="BQ192"/>
      <c r="BR192" s="1153" t="str">
        <f t="shared" si="78"/>
        <v>►</v>
      </c>
      <c r="BS192"/>
      <c r="BT192"/>
      <c r="BU192"/>
      <c r="BV192"/>
      <c r="BW192"/>
      <c r="BX192" s="1024"/>
      <c r="BY192"/>
      <c r="BZ192"/>
      <c r="CA192"/>
      <c r="CB192"/>
      <c r="CC192"/>
      <c r="CD192"/>
      <c r="CE192"/>
      <c r="CG192"/>
      <c r="CH192"/>
      <c r="CI192"/>
      <c r="CJ192"/>
      <c r="CK192"/>
      <c r="CL192"/>
      <c r="CM192"/>
      <c r="CO192"/>
      <c r="CP192"/>
      <c r="CQ192"/>
      <c r="CR192"/>
      <c r="CS192"/>
      <c r="CT192"/>
      <c r="CU192"/>
      <c r="CW192" s="3">
        <v>1</v>
      </c>
    </row>
    <row r="193" spans="1:101" s="877" customFormat="1" ht="21" customHeight="1">
      <c r="A193" s="1129" t="s">
        <v>22</v>
      </c>
      <c r="B193" s="1145" t="str">
        <f t="shared" si="77"/>
        <v>►</v>
      </c>
      <c r="C193" s="1190" cm="1">
        <f t="array" ref="C193">SUMPRODUCT(LEN(D193:J193))</f>
        <v>0</v>
      </c>
      <c r="D193" s="207"/>
      <c r="E193" s="212"/>
      <c r="F193" s="212"/>
      <c r="G193" s="212"/>
      <c r="H193" s="212"/>
      <c r="I193" s="212"/>
      <c r="J193" s="213"/>
      <c r="K193" s="528"/>
      <c r="L193" s="120" t="s">
        <v>16</v>
      </c>
      <c r="M193" s="34"/>
      <c r="N193" s="35"/>
      <c r="O193" s="34"/>
      <c r="P193" s="36"/>
      <c r="Q193" s="105"/>
      <c r="R193" s="125"/>
      <c r="S193" s="107"/>
      <c r="T193" s="108"/>
      <c r="U193" s="1290"/>
      <c r="V193" s="276"/>
      <c r="W193" s="111"/>
      <c r="X193" s="112"/>
      <c r="Y193" s="122"/>
      <c r="Z193" s="114"/>
      <c r="AA193" s="127"/>
      <c r="AB193" s="116"/>
      <c r="AC193" s="139"/>
      <c r="AD193" s="1230" t="str">
        <f t="shared" si="94"/>
        <v>►</v>
      </c>
      <c r="AE193" s="1231" t="str">
        <f t="shared" si="95"/>
        <v/>
      </c>
      <c r="AF193" s="1232">
        <f t="shared" si="80"/>
        <v>0</v>
      </c>
      <c r="AG193" s="1252">
        <f t="shared" si="85"/>
        <v>0</v>
      </c>
      <c r="AH193" s="1234">
        <f t="shared" si="86"/>
        <v>0</v>
      </c>
      <c r="AI193" s="1235">
        <f t="shared" si="87"/>
        <v>0</v>
      </c>
      <c r="AJ193" s="1235">
        <f t="shared" si="98"/>
        <v>0</v>
      </c>
      <c r="AK193" s="1253">
        <f t="shared" si="81"/>
        <v>0</v>
      </c>
      <c r="AL193" s="1254">
        <f t="shared" si="99"/>
        <v>0</v>
      </c>
      <c r="AM193" s="1268"/>
      <c r="AN193" s="1255" t="str">
        <f t="shared" si="93"/>
        <v/>
      </c>
      <c r="AO193" s="1256">
        <f t="shared" si="88"/>
        <v>0</v>
      </c>
      <c r="AP193" s="1257">
        <f t="shared" si="82"/>
        <v>0</v>
      </c>
      <c r="AQ193" s="1271" cm="1">
        <f t="array" ref="AQ193">IF(AF193&lt;&gt;1,0,IF(OR(AO193="",N(AO193)&lt;=0.000000001),"",IF(OR(AI193="",N(AI193)&lt;=0.000000001),0,IF(ISNUMBER(AO193),IFERROR(_xlfn.LET(_xlpm.r,_xlfn.XLOOKUP(U193,$BD$15:$BD$62,ROW($BD$15:$BD$62),_xlfn.XLOOKUP(U193,$BE$15:$BE$62,ROW($BE$15:$BE$62),_xlfn.XLOOKUP(U193,$BF$15:$BF$62,ROW($BF$15:$BF$62),""))),_xlpm.p,_xlpm.r-MIN(ROW($BD$15:$BD$62))+1,_xlpm.f,INDEX($BG$15:$BG$62,_xlpm.p),_xlpm.u,INDEX($BH$15:$BH$62,_xlpm.p),_xlpm.s,INDEX($BJ$15:$BJ$62,_xlpm.p),_xlpm.q,N(AO193)/_xlpm.f,IF(_xlpm.q&gt;=_xlpm.s,ROUND(_xlpm.q,1)&amp;" "&amp;U193&amp;" = "&amp;ROUND(_xlpm.q*_xlpm.f,1)&amp;" "&amp;_xlpm.u,ROUND(_xlpm.q,1)&amp;" "&amp;U193)),""),""))))</f>
        <v>0</v>
      </c>
      <c r="AR193" s="1259"/>
      <c r="AS193" s="1256">
        <f t="shared" si="96"/>
        <v>0</v>
      </c>
      <c r="AT193" s="1257" t="str">
        <f t="shared" si="89"/>
        <v/>
      </c>
      <c r="AU193" s="1260">
        <f t="shared" si="92"/>
        <v>0</v>
      </c>
      <c r="AV193" s="1261" t="str">
        <f t="shared" si="90"/>
        <v/>
      </c>
      <c r="AW193" s="1247"/>
      <c r="AX193" s="1262">
        <f t="shared" si="83"/>
        <v>0</v>
      </c>
      <c r="AY193" s="1249" t="str">
        <f t="shared" si="97"/>
        <v/>
      </c>
      <c r="AZ193" s="276" t="s">
        <v>22</v>
      </c>
      <c r="BA193" s="1221">
        <f t="shared" si="84"/>
        <v>0</v>
      </c>
      <c r="BB193" s="1222">
        <f t="shared" si="91"/>
        <v>0</v>
      </c>
      <c r="BC193"/>
      <c r="BL193"/>
      <c r="BM193"/>
      <c r="BN193"/>
      <c r="BO193"/>
      <c r="BP193"/>
      <c r="BQ193"/>
      <c r="BR193" s="1153" t="str">
        <f t="shared" si="78"/>
        <v>►</v>
      </c>
      <c r="BS193"/>
      <c r="BT193"/>
      <c r="BU193"/>
      <c r="BV193"/>
      <c r="BW193"/>
      <c r="BX193" s="1024"/>
      <c r="BY193"/>
      <c r="BZ193"/>
      <c r="CA193"/>
      <c r="CB193"/>
      <c r="CC193"/>
      <c r="CD193"/>
      <c r="CE193"/>
      <c r="CG193"/>
      <c r="CH193"/>
      <c r="CI193"/>
      <c r="CJ193"/>
      <c r="CK193"/>
      <c r="CL193"/>
      <c r="CM193"/>
      <c r="CO193"/>
      <c r="CP193"/>
      <c r="CQ193"/>
      <c r="CR193"/>
      <c r="CS193"/>
      <c r="CT193"/>
      <c r="CU193"/>
      <c r="CW193" s="3">
        <v>1</v>
      </c>
    </row>
    <row r="194" spans="1:101" s="877" customFormat="1" ht="21" customHeight="1">
      <c r="A194" s="1129" t="s">
        <v>22</v>
      </c>
      <c r="B194" s="1145" t="str">
        <f t="shared" si="77"/>
        <v>►</v>
      </c>
      <c r="C194" s="1190" cm="1">
        <f t="array" ref="C194">SUMPRODUCT(LEN(D194:J194))</f>
        <v>0</v>
      </c>
      <c r="D194" s="207"/>
      <c r="E194" s="212"/>
      <c r="F194" s="212"/>
      <c r="G194" s="212"/>
      <c r="H194" s="212"/>
      <c r="I194" s="212"/>
      <c r="J194" s="213"/>
      <c r="K194" s="528"/>
      <c r="L194" s="120" t="s">
        <v>16</v>
      </c>
      <c r="M194" s="34"/>
      <c r="N194" s="35"/>
      <c r="O194" s="34"/>
      <c r="P194" s="36"/>
      <c r="Q194" s="105"/>
      <c r="R194" s="125"/>
      <c r="S194" s="107"/>
      <c r="T194" s="108"/>
      <c r="U194" s="1290"/>
      <c r="V194" s="276"/>
      <c r="W194" s="111"/>
      <c r="X194" s="112"/>
      <c r="Y194" s="122"/>
      <c r="Z194" s="114"/>
      <c r="AA194" s="127"/>
      <c r="AB194" s="116"/>
      <c r="AC194" s="139"/>
      <c r="AD194" s="1230" t="str">
        <f t="shared" si="94"/>
        <v>►</v>
      </c>
      <c r="AE194" s="1231" t="str">
        <f t="shared" si="95"/>
        <v/>
      </c>
      <c r="AF194" s="1232">
        <f t="shared" si="80"/>
        <v>0</v>
      </c>
      <c r="AG194" s="1252">
        <f t="shared" si="85"/>
        <v>0</v>
      </c>
      <c r="AH194" s="1234">
        <f t="shared" si="86"/>
        <v>0</v>
      </c>
      <c r="AI194" s="1235">
        <f t="shared" si="87"/>
        <v>0</v>
      </c>
      <c r="AJ194" s="1235">
        <f t="shared" si="98"/>
        <v>0</v>
      </c>
      <c r="AK194" s="1237">
        <f t="shared" si="81"/>
        <v>0</v>
      </c>
      <c r="AL194" s="1238">
        <f t="shared" si="99"/>
        <v>0</v>
      </c>
      <c r="AM194" s="1268"/>
      <c r="AN194" s="1240" t="str">
        <f t="shared" si="93"/>
        <v/>
      </c>
      <c r="AO194" s="1241">
        <f t="shared" si="88"/>
        <v>0</v>
      </c>
      <c r="AP194" s="1242">
        <f t="shared" si="82"/>
        <v>0</v>
      </c>
      <c r="AQ194" s="1269" cm="1">
        <f t="array" ref="AQ194">IF(AF194&lt;&gt;1,0,IF(OR(AO194="",N(AO194)&lt;=0.000000001),"",IF(OR(AI194="",N(AI194)&lt;=0.000000001),0,IF(ISNUMBER(AO194),IFERROR(_xlfn.LET(_xlpm.r,_xlfn.XLOOKUP(U194,$BD$15:$BD$62,ROW($BD$15:$BD$62),_xlfn.XLOOKUP(U194,$BE$15:$BE$62,ROW($BE$15:$BE$62),_xlfn.XLOOKUP(U194,$BF$15:$BF$62,ROW($BF$15:$BF$62),""))),_xlpm.p,_xlpm.r-MIN(ROW($BD$15:$BD$62))+1,_xlpm.f,INDEX($BG$15:$BG$62,_xlpm.p),_xlpm.u,INDEX($BH$15:$BH$62,_xlpm.p),_xlpm.s,INDEX($BJ$15:$BJ$62,_xlpm.p),_xlpm.q,N(AO194)/_xlpm.f,IF(_xlpm.q&gt;=_xlpm.s,ROUND(_xlpm.q,1)&amp;" "&amp;U194&amp;" = "&amp;ROUND(_xlpm.q*_xlpm.f,1)&amp;" "&amp;_xlpm.u,ROUND(_xlpm.q,1)&amp;" "&amp;U194)),""),""))))</f>
        <v>0</v>
      </c>
      <c r="AR194" s="1259"/>
      <c r="AS194" s="1241">
        <f t="shared" si="96"/>
        <v>0</v>
      </c>
      <c r="AT194" s="1242" t="str">
        <f t="shared" si="89"/>
        <v/>
      </c>
      <c r="AU194" s="1245">
        <f t="shared" si="92"/>
        <v>0</v>
      </c>
      <c r="AV194" s="1246" t="str">
        <f t="shared" si="90"/>
        <v/>
      </c>
      <c r="AW194" s="1247"/>
      <c r="AX194" s="1248">
        <f t="shared" si="83"/>
        <v>0</v>
      </c>
      <c r="AY194" s="1249" t="str">
        <f t="shared" si="97"/>
        <v/>
      </c>
      <c r="AZ194" s="276" t="s">
        <v>22</v>
      </c>
      <c r="BA194" s="1221">
        <f t="shared" si="84"/>
        <v>0</v>
      </c>
      <c r="BB194" s="1222">
        <f t="shared" si="91"/>
        <v>0</v>
      </c>
      <c r="BC194"/>
      <c r="BL194"/>
      <c r="BM194"/>
      <c r="BN194"/>
      <c r="BO194"/>
      <c r="BP194"/>
      <c r="BQ194"/>
      <c r="BR194" s="1153" t="str">
        <f t="shared" si="78"/>
        <v>►</v>
      </c>
      <c r="BS194"/>
      <c r="BT194"/>
      <c r="BU194"/>
      <c r="BV194"/>
      <c r="BW194"/>
      <c r="BX194" s="1024"/>
      <c r="BY194"/>
      <c r="BZ194"/>
      <c r="CA194"/>
      <c r="CB194"/>
      <c r="CC194"/>
      <c r="CD194"/>
      <c r="CE194"/>
      <c r="CG194"/>
      <c r="CH194"/>
      <c r="CI194"/>
      <c r="CJ194"/>
      <c r="CK194"/>
      <c r="CL194"/>
      <c r="CM194"/>
      <c r="CO194"/>
      <c r="CP194"/>
      <c r="CQ194"/>
      <c r="CR194"/>
      <c r="CS194"/>
      <c r="CT194"/>
      <c r="CU194"/>
      <c r="CW194" s="3">
        <v>1</v>
      </c>
    </row>
    <row r="195" spans="1:101" s="877" customFormat="1" ht="21" customHeight="1">
      <c r="A195" s="1129" t="s">
        <v>22</v>
      </c>
      <c r="B195" s="1145" t="str">
        <f t="shared" si="77"/>
        <v>►</v>
      </c>
      <c r="C195" s="1190" cm="1">
        <f t="array" ref="C195">SUMPRODUCT(LEN(D195:J195))</f>
        <v>0</v>
      </c>
      <c r="D195" s="207"/>
      <c r="E195" s="212"/>
      <c r="F195" s="212"/>
      <c r="G195" s="212"/>
      <c r="H195" s="212"/>
      <c r="I195" s="212"/>
      <c r="J195" s="213"/>
      <c r="K195" s="528"/>
      <c r="L195" s="120" t="s">
        <v>16</v>
      </c>
      <c r="M195" s="34"/>
      <c r="N195" s="35"/>
      <c r="O195" s="34"/>
      <c r="P195" s="36"/>
      <c r="Q195" s="105"/>
      <c r="R195" s="125"/>
      <c r="S195" s="107"/>
      <c r="T195" s="108"/>
      <c r="U195" s="1290"/>
      <c r="V195" s="276"/>
      <c r="W195" s="111"/>
      <c r="X195" s="112"/>
      <c r="Y195" s="122"/>
      <c r="Z195" s="114"/>
      <c r="AA195" s="127"/>
      <c r="AB195" s="116"/>
      <c r="AC195" s="139"/>
      <c r="AD195" s="1230" t="str">
        <f t="shared" si="94"/>
        <v>►</v>
      </c>
      <c r="AE195" s="1231" t="str">
        <f t="shared" si="95"/>
        <v/>
      </c>
      <c r="AF195" s="1232">
        <f t="shared" si="80"/>
        <v>0</v>
      </c>
      <c r="AG195" s="1252">
        <f t="shared" si="85"/>
        <v>0</v>
      </c>
      <c r="AH195" s="1234">
        <f t="shared" si="86"/>
        <v>0</v>
      </c>
      <c r="AI195" s="1235">
        <f t="shared" si="87"/>
        <v>0</v>
      </c>
      <c r="AJ195" s="1235">
        <f t="shared" si="98"/>
        <v>0</v>
      </c>
      <c r="AK195" s="1253">
        <f t="shared" si="81"/>
        <v>0</v>
      </c>
      <c r="AL195" s="1254">
        <f t="shared" si="99"/>
        <v>0</v>
      </c>
      <c r="AM195" s="1268"/>
      <c r="AN195" s="1255" t="str">
        <f t="shared" si="93"/>
        <v/>
      </c>
      <c r="AO195" s="1256">
        <f t="shared" si="88"/>
        <v>0</v>
      </c>
      <c r="AP195" s="1257">
        <f t="shared" si="82"/>
        <v>0</v>
      </c>
      <c r="AQ195" s="1271" cm="1">
        <f t="array" ref="AQ195">IF(AF195&lt;&gt;1,0,IF(OR(AO195="",N(AO195)&lt;=0.000000001),"",IF(OR(AI195="",N(AI195)&lt;=0.000000001),0,IF(ISNUMBER(AO195),IFERROR(_xlfn.LET(_xlpm.r,_xlfn.XLOOKUP(U195,$BD$15:$BD$62,ROW($BD$15:$BD$62),_xlfn.XLOOKUP(U195,$BE$15:$BE$62,ROW($BE$15:$BE$62),_xlfn.XLOOKUP(U195,$BF$15:$BF$62,ROW($BF$15:$BF$62),""))),_xlpm.p,_xlpm.r-MIN(ROW($BD$15:$BD$62))+1,_xlpm.f,INDEX($BG$15:$BG$62,_xlpm.p),_xlpm.u,INDEX($BH$15:$BH$62,_xlpm.p),_xlpm.s,INDEX($BJ$15:$BJ$62,_xlpm.p),_xlpm.q,N(AO195)/_xlpm.f,IF(_xlpm.q&gt;=_xlpm.s,ROUND(_xlpm.q,1)&amp;" "&amp;U195&amp;" = "&amp;ROUND(_xlpm.q*_xlpm.f,1)&amp;" "&amp;_xlpm.u,ROUND(_xlpm.q,1)&amp;" "&amp;U195)),""),""))))</f>
        <v>0</v>
      </c>
      <c r="AR195" s="1259"/>
      <c r="AS195" s="1256">
        <f t="shared" si="96"/>
        <v>0</v>
      </c>
      <c r="AT195" s="1257" t="str">
        <f t="shared" si="89"/>
        <v/>
      </c>
      <c r="AU195" s="1260">
        <f t="shared" si="92"/>
        <v>0</v>
      </c>
      <c r="AV195" s="1261" t="str">
        <f t="shared" si="90"/>
        <v/>
      </c>
      <c r="AW195" s="1247"/>
      <c r="AX195" s="1262">
        <f t="shared" si="83"/>
        <v>0</v>
      </c>
      <c r="AY195" s="1249" t="str">
        <f t="shared" si="97"/>
        <v/>
      </c>
      <c r="AZ195" s="276" t="s">
        <v>22</v>
      </c>
      <c r="BA195" s="1221">
        <f t="shared" si="84"/>
        <v>0</v>
      </c>
      <c r="BB195" s="1222">
        <f t="shared" si="91"/>
        <v>0</v>
      </c>
      <c r="BC195"/>
      <c r="BL195"/>
      <c r="BM195"/>
      <c r="BN195"/>
      <c r="BO195"/>
      <c r="BP195"/>
      <c r="BQ195"/>
      <c r="BR195" s="1153" t="str">
        <f t="shared" si="78"/>
        <v>►</v>
      </c>
      <c r="BS195"/>
      <c r="BT195"/>
      <c r="BU195"/>
      <c r="BV195"/>
      <c r="BW195"/>
      <c r="BX195" s="1024"/>
      <c r="BY195"/>
      <c r="BZ195"/>
      <c r="CA195"/>
      <c r="CB195"/>
      <c r="CC195"/>
      <c r="CD195"/>
      <c r="CE195"/>
      <c r="CG195"/>
      <c r="CH195"/>
      <c r="CI195"/>
      <c r="CJ195"/>
      <c r="CK195"/>
      <c r="CL195"/>
      <c r="CM195"/>
      <c r="CO195"/>
      <c r="CP195"/>
      <c r="CQ195"/>
      <c r="CR195"/>
      <c r="CS195"/>
      <c r="CT195"/>
      <c r="CU195"/>
      <c r="CW195" s="3">
        <v>1</v>
      </c>
    </row>
    <row r="196" spans="1:101" s="877" customFormat="1" ht="21" customHeight="1">
      <c r="A196" s="1129" t="s">
        <v>22</v>
      </c>
      <c r="B196" s="1145" t="str">
        <f t="shared" si="77"/>
        <v>►</v>
      </c>
      <c r="C196" s="1190" cm="1">
        <f t="array" ref="C196">SUMPRODUCT(LEN(D196:J196))</f>
        <v>0</v>
      </c>
      <c r="D196" s="207"/>
      <c r="E196" s="212"/>
      <c r="F196" s="212"/>
      <c r="G196" s="212"/>
      <c r="H196" s="212"/>
      <c r="I196" s="212"/>
      <c r="J196" s="213"/>
      <c r="K196" s="528"/>
      <c r="L196" s="120" t="s">
        <v>16</v>
      </c>
      <c r="M196" s="34"/>
      <c r="N196" s="35"/>
      <c r="O196" s="34"/>
      <c r="P196" s="36"/>
      <c r="Q196" s="105"/>
      <c r="R196" s="125"/>
      <c r="S196" s="107"/>
      <c r="T196" s="108"/>
      <c r="U196" s="1290"/>
      <c r="V196" s="276"/>
      <c r="W196" s="111"/>
      <c r="X196" s="112"/>
      <c r="Y196" s="122"/>
      <c r="Z196" s="114"/>
      <c r="AA196" s="127"/>
      <c r="AB196" s="116"/>
      <c r="AC196" s="139"/>
      <c r="AD196" s="1230" t="str">
        <f t="shared" si="94"/>
        <v>►</v>
      </c>
      <c r="AE196" s="1231" t="str">
        <f t="shared" si="95"/>
        <v/>
      </c>
      <c r="AF196" s="1232">
        <f t="shared" si="80"/>
        <v>0</v>
      </c>
      <c r="AG196" s="1252">
        <f t="shared" si="85"/>
        <v>0</v>
      </c>
      <c r="AH196" s="1234">
        <f t="shared" si="86"/>
        <v>0</v>
      </c>
      <c r="AI196" s="1235">
        <f t="shared" si="87"/>
        <v>0</v>
      </c>
      <c r="AJ196" s="1235">
        <f t="shared" si="98"/>
        <v>0</v>
      </c>
      <c r="AK196" s="1237">
        <f t="shared" si="81"/>
        <v>0</v>
      </c>
      <c r="AL196" s="1238">
        <f t="shared" si="99"/>
        <v>0</v>
      </c>
      <c r="AM196" s="1268"/>
      <c r="AN196" s="1240" t="str">
        <f t="shared" si="93"/>
        <v/>
      </c>
      <c r="AO196" s="1241">
        <f t="shared" si="88"/>
        <v>0</v>
      </c>
      <c r="AP196" s="1242">
        <f t="shared" si="82"/>
        <v>0</v>
      </c>
      <c r="AQ196" s="1269" cm="1">
        <f t="array" ref="AQ196">IF(AF196&lt;&gt;1,0,IF(OR(AO196="",N(AO196)&lt;=0.000000001),"",IF(OR(AI196="",N(AI196)&lt;=0.000000001),0,IF(ISNUMBER(AO196),IFERROR(_xlfn.LET(_xlpm.r,_xlfn.XLOOKUP(U196,$BD$15:$BD$62,ROW($BD$15:$BD$62),_xlfn.XLOOKUP(U196,$BE$15:$BE$62,ROW($BE$15:$BE$62),_xlfn.XLOOKUP(U196,$BF$15:$BF$62,ROW($BF$15:$BF$62),""))),_xlpm.p,_xlpm.r-MIN(ROW($BD$15:$BD$62))+1,_xlpm.f,INDEX($BG$15:$BG$62,_xlpm.p),_xlpm.u,INDEX($BH$15:$BH$62,_xlpm.p),_xlpm.s,INDEX($BJ$15:$BJ$62,_xlpm.p),_xlpm.q,N(AO196)/_xlpm.f,IF(_xlpm.q&gt;=_xlpm.s,ROUND(_xlpm.q,1)&amp;" "&amp;U196&amp;" = "&amp;ROUND(_xlpm.q*_xlpm.f,1)&amp;" "&amp;_xlpm.u,ROUND(_xlpm.q,1)&amp;" "&amp;U196)),""),""))))</f>
        <v>0</v>
      </c>
      <c r="AR196" s="1259"/>
      <c r="AS196" s="1241">
        <f t="shared" si="96"/>
        <v>0</v>
      </c>
      <c r="AT196" s="1242" t="str">
        <f t="shared" si="89"/>
        <v/>
      </c>
      <c r="AU196" s="1245">
        <f t="shared" si="92"/>
        <v>0</v>
      </c>
      <c r="AV196" s="1246" t="str">
        <f t="shared" si="90"/>
        <v/>
      </c>
      <c r="AW196" s="1247"/>
      <c r="AX196" s="1248">
        <f t="shared" si="83"/>
        <v>0</v>
      </c>
      <c r="AY196" s="1249" t="str">
        <f t="shared" si="97"/>
        <v/>
      </c>
      <c r="AZ196" s="276" t="s">
        <v>22</v>
      </c>
      <c r="BA196" s="1221">
        <f t="shared" si="84"/>
        <v>0</v>
      </c>
      <c r="BB196" s="1222">
        <f t="shared" si="91"/>
        <v>0</v>
      </c>
      <c r="BC196"/>
      <c r="BL196"/>
      <c r="BM196"/>
      <c r="BN196"/>
      <c r="BO196"/>
      <c r="BP196"/>
      <c r="BQ196"/>
      <c r="BR196" s="1153" t="str">
        <f t="shared" si="78"/>
        <v>►</v>
      </c>
      <c r="BS196"/>
      <c r="BT196"/>
      <c r="BU196"/>
      <c r="BV196"/>
      <c r="BW196"/>
      <c r="BX196" s="1024"/>
      <c r="BY196"/>
      <c r="BZ196"/>
      <c r="CA196"/>
      <c r="CB196"/>
      <c r="CC196"/>
      <c r="CD196"/>
      <c r="CE196"/>
      <c r="CG196"/>
      <c r="CH196"/>
      <c r="CI196"/>
      <c r="CJ196"/>
      <c r="CK196"/>
      <c r="CL196"/>
      <c r="CM196"/>
      <c r="CO196"/>
      <c r="CP196"/>
      <c r="CQ196"/>
      <c r="CR196"/>
      <c r="CS196"/>
      <c r="CT196"/>
      <c r="CU196"/>
      <c r="CW196" s="3">
        <v>1</v>
      </c>
    </row>
    <row r="197" spans="1:101" s="877" customFormat="1" ht="21" customHeight="1">
      <c r="A197" s="1129" t="s">
        <v>22</v>
      </c>
      <c r="B197" s="1145" t="str">
        <f t="shared" ref="B197:B260" si="100">L197</f>
        <v>►</v>
      </c>
      <c r="C197" s="1190" cm="1">
        <f t="array" ref="C197">SUMPRODUCT(LEN(D197:J197))</f>
        <v>0</v>
      </c>
      <c r="D197" s="207"/>
      <c r="E197" s="212"/>
      <c r="F197" s="212"/>
      <c r="G197" s="212"/>
      <c r="H197" s="212"/>
      <c r="I197" s="212"/>
      <c r="J197" s="213"/>
      <c r="K197" s="528"/>
      <c r="L197" s="120" t="s">
        <v>16</v>
      </c>
      <c r="M197" s="34"/>
      <c r="N197" s="35"/>
      <c r="O197" s="34"/>
      <c r="P197" s="36"/>
      <c r="Q197" s="105"/>
      <c r="R197" s="125"/>
      <c r="S197" s="107"/>
      <c r="T197" s="108"/>
      <c r="U197" s="1290"/>
      <c r="V197" s="276"/>
      <c r="W197" s="111"/>
      <c r="X197" s="112"/>
      <c r="Y197" s="122"/>
      <c r="Z197" s="114"/>
      <c r="AA197" s="127"/>
      <c r="AB197" s="116"/>
      <c r="AC197" s="139"/>
      <c r="AD197" s="1230" t="str">
        <f t="shared" si="94"/>
        <v>►</v>
      </c>
      <c r="AE197" s="1231" t="str">
        <f t="shared" si="95"/>
        <v/>
      </c>
      <c r="AF197" s="1232">
        <f t="shared" si="80"/>
        <v>0</v>
      </c>
      <c r="AG197" s="1252">
        <f t="shared" si="85"/>
        <v>0</v>
      </c>
      <c r="AH197" s="1234">
        <f t="shared" si="86"/>
        <v>0</v>
      </c>
      <c r="AI197" s="1235">
        <f t="shared" si="87"/>
        <v>0</v>
      </c>
      <c r="AJ197" s="1235">
        <f t="shared" si="98"/>
        <v>0</v>
      </c>
      <c r="AK197" s="1253">
        <f t="shared" si="81"/>
        <v>0</v>
      </c>
      <c r="AL197" s="1254">
        <f t="shared" si="99"/>
        <v>0</v>
      </c>
      <c r="AM197" s="1268"/>
      <c r="AN197" s="1255" t="str">
        <f t="shared" si="93"/>
        <v/>
      </c>
      <c r="AO197" s="1256">
        <f t="shared" si="88"/>
        <v>0</v>
      </c>
      <c r="AP197" s="1257">
        <f t="shared" si="82"/>
        <v>0</v>
      </c>
      <c r="AQ197" s="1271" cm="1">
        <f t="array" ref="AQ197">IF(AF197&lt;&gt;1,0,IF(OR(AO197="",N(AO197)&lt;=0.000000001),"",IF(OR(AI197="",N(AI197)&lt;=0.000000001),0,IF(ISNUMBER(AO197),IFERROR(_xlfn.LET(_xlpm.r,_xlfn.XLOOKUP(U197,$BD$15:$BD$62,ROW($BD$15:$BD$62),_xlfn.XLOOKUP(U197,$BE$15:$BE$62,ROW($BE$15:$BE$62),_xlfn.XLOOKUP(U197,$BF$15:$BF$62,ROW($BF$15:$BF$62),""))),_xlpm.p,_xlpm.r-MIN(ROW($BD$15:$BD$62))+1,_xlpm.f,INDEX($BG$15:$BG$62,_xlpm.p),_xlpm.u,INDEX($BH$15:$BH$62,_xlpm.p),_xlpm.s,INDEX($BJ$15:$BJ$62,_xlpm.p),_xlpm.q,N(AO197)/_xlpm.f,IF(_xlpm.q&gt;=_xlpm.s,ROUND(_xlpm.q,1)&amp;" "&amp;U197&amp;" = "&amp;ROUND(_xlpm.q*_xlpm.f,1)&amp;" "&amp;_xlpm.u,ROUND(_xlpm.q,1)&amp;" "&amp;U197)),""),""))))</f>
        <v>0</v>
      </c>
      <c r="AR197" s="1259"/>
      <c r="AS197" s="1256">
        <f t="shared" si="96"/>
        <v>0</v>
      </c>
      <c r="AT197" s="1257" t="str">
        <f t="shared" si="89"/>
        <v/>
      </c>
      <c r="AU197" s="1260">
        <f t="shared" si="92"/>
        <v>0</v>
      </c>
      <c r="AV197" s="1261" t="str">
        <f t="shared" si="90"/>
        <v/>
      </c>
      <c r="AW197" s="1247"/>
      <c r="AX197" s="1262">
        <f t="shared" si="83"/>
        <v>0</v>
      </c>
      <c r="AY197" s="1249" t="str">
        <f t="shared" si="97"/>
        <v/>
      </c>
      <c r="AZ197" s="276" t="s">
        <v>22</v>
      </c>
      <c r="BA197" s="1221">
        <f t="shared" si="84"/>
        <v>0</v>
      </c>
      <c r="BB197" s="1222">
        <f t="shared" si="91"/>
        <v>0</v>
      </c>
      <c r="BC197"/>
      <c r="BL197"/>
      <c r="BM197"/>
      <c r="BN197"/>
      <c r="BO197"/>
      <c r="BP197"/>
      <c r="BQ197"/>
      <c r="BR197" s="1153" t="str">
        <f t="shared" ref="BR197:BR260" si="101">AD197</f>
        <v>►</v>
      </c>
      <c r="BS197"/>
      <c r="BT197"/>
      <c r="BU197"/>
      <c r="BV197"/>
      <c r="BW197"/>
      <c r="BX197" s="1024"/>
      <c r="BY197"/>
      <c r="BZ197"/>
      <c r="CA197"/>
      <c r="CB197"/>
      <c r="CC197"/>
      <c r="CD197"/>
      <c r="CE197"/>
      <c r="CG197"/>
      <c r="CH197"/>
      <c r="CI197"/>
      <c r="CJ197"/>
      <c r="CK197"/>
      <c r="CL197"/>
      <c r="CM197"/>
      <c r="CO197"/>
      <c r="CP197"/>
      <c r="CQ197"/>
      <c r="CR197"/>
      <c r="CS197"/>
      <c r="CT197"/>
      <c r="CU197"/>
      <c r="CW197" s="3">
        <v>1</v>
      </c>
    </row>
    <row r="198" spans="1:101" s="877" customFormat="1" ht="21" customHeight="1">
      <c r="A198" s="1129" t="s">
        <v>22</v>
      </c>
      <c r="B198" s="1145" t="str">
        <f t="shared" si="100"/>
        <v>►</v>
      </c>
      <c r="C198" s="1190" cm="1">
        <f t="array" ref="C198">SUMPRODUCT(LEN(D198:J198))</f>
        <v>0</v>
      </c>
      <c r="D198" s="207"/>
      <c r="E198" s="212"/>
      <c r="F198" s="212"/>
      <c r="G198" s="212"/>
      <c r="H198" s="212"/>
      <c r="I198" s="212"/>
      <c r="J198" s="213"/>
      <c r="K198" s="528"/>
      <c r="L198" s="120" t="s">
        <v>16</v>
      </c>
      <c r="M198" s="34"/>
      <c r="N198" s="35"/>
      <c r="O198" s="34"/>
      <c r="P198" s="36"/>
      <c r="Q198" s="105"/>
      <c r="R198" s="125"/>
      <c r="S198" s="107"/>
      <c r="T198" s="108"/>
      <c r="U198" s="1290"/>
      <c r="V198" s="276"/>
      <c r="W198" s="111"/>
      <c r="X198" s="112"/>
      <c r="Y198" s="122"/>
      <c r="Z198" s="114"/>
      <c r="AA198" s="127"/>
      <c r="AB198" s="116"/>
      <c r="AC198" s="139"/>
      <c r="AD198" s="1230" t="str">
        <f t="shared" si="94"/>
        <v>►</v>
      </c>
      <c r="AE198" s="1231" t="str">
        <f t="shared" si="95"/>
        <v/>
      </c>
      <c r="AF198" s="1232">
        <f t="shared" si="80"/>
        <v>0</v>
      </c>
      <c r="AG198" s="1252">
        <f t="shared" si="85"/>
        <v>0</v>
      </c>
      <c r="AH198" s="1234">
        <f t="shared" si="86"/>
        <v>0</v>
      </c>
      <c r="AI198" s="1235">
        <f t="shared" si="87"/>
        <v>0</v>
      </c>
      <c r="AJ198" s="1235">
        <f t="shared" si="98"/>
        <v>0</v>
      </c>
      <c r="AK198" s="1237">
        <f t="shared" si="81"/>
        <v>0</v>
      </c>
      <c r="AL198" s="1238">
        <f t="shared" si="99"/>
        <v>0</v>
      </c>
      <c r="AM198" s="1268"/>
      <c r="AN198" s="1240" t="str">
        <f t="shared" si="93"/>
        <v/>
      </c>
      <c r="AO198" s="1241">
        <f t="shared" si="88"/>
        <v>0</v>
      </c>
      <c r="AP198" s="1242">
        <f t="shared" si="82"/>
        <v>0</v>
      </c>
      <c r="AQ198" s="1269" cm="1">
        <f t="array" ref="AQ198">IF(AF198&lt;&gt;1,0,IF(OR(AO198="",N(AO198)&lt;=0.000000001),"",IF(OR(AI198="",N(AI198)&lt;=0.000000001),0,IF(ISNUMBER(AO198),IFERROR(_xlfn.LET(_xlpm.r,_xlfn.XLOOKUP(U198,$BD$15:$BD$62,ROW($BD$15:$BD$62),_xlfn.XLOOKUP(U198,$BE$15:$BE$62,ROW($BE$15:$BE$62),_xlfn.XLOOKUP(U198,$BF$15:$BF$62,ROW($BF$15:$BF$62),""))),_xlpm.p,_xlpm.r-MIN(ROW($BD$15:$BD$62))+1,_xlpm.f,INDEX($BG$15:$BG$62,_xlpm.p),_xlpm.u,INDEX($BH$15:$BH$62,_xlpm.p),_xlpm.s,INDEX($BJ$15:$BJ$62,_xlpm.p),_xlpm.q,N(AO198)/_xlpm.f,IF(_xlpm.q&gt;=_xlpm.s,ROUND(_xlpm.q,1)&amp;" "&amp;U198&amp;" = "&amp;ROUND(_xlpm.q*_xlpm.f,1)&amp;" "&amp;_xlpm.u,ROUND(_xlpm.q,1)&amp;" "&amp;U198)),""),""))))</f>
        <v>0</v>
      </c>
      <c r="AR198" s="1259"/>
      <c r="AS198" s="1241">
        <f t="shared" si="96"/>
        <v>0</v>
      </c>
      <c r="AT198" s="1242" t="str">
        <f t="shared" si="89"/>
        <v/>
      </c>
      <c r="AU198" s="1245">
        <f t="shared" si="92"/>
        <v>0</v>
      </c>
      <c r="AV198" s="1246" t="str">
        <f t="shared" si="90"/>
        <v/>
      </c>
      <c r="AW198" s="1247"/>
      <c r="AX198" s="1248">
        <f t="shared" si="83"/>
        <v>0</v>
      </c>
      <c r="AY198" s="1249" t="str">
        <f t="shared" si="97"/>
        <v/>
      </c>
      <c r="AZ198" s="276" t="s">
        <v>22</v>
      </c>
      <c r="BA198" s="1221">
        <f t="shared" si="84"/>
        <v>0</v>
      </c>
      <c r="BB198" s="1222">
        <f t="shared" si="91"/>
        <v>0</v>
      </c>
      <c r="BC198"/>
      <c r="BL198"/>
      <c r="BM198"/>
      <c r="BN198"/>
      <c r="BO198"/>
      <c r="BP198"/>
      <c r="BQ198"/>
      <c r="BR198" s="1153" t="str">
        <f t="shared" si="101"/>
        <v>►</v>
      </c>
      <c r="BS198"/>
      <c r="BT198"/>
      <c r="BU198"/>
      <c r="BV198"/>
      <c r="BW198"/>
      <c r="BX198" s="1024"/>
      <c r="BY198"/>
      <c r="BZ198"/>
      <c r="CA198"/>
      <c r="CB198"/>
      <c r="CC198"/>
      <c r="CD198"/>
      <c r="CE198"/>
      <c r="CG198"/>
      <c r="CH198"/>
      <c r="CI198"/>
      <c r="CJ198"/>
      <c r="CK198"/>
      <c r="CL198"/>
      <c r="CM198"/>
      <c r="CO198"/>
      <c r="CP198"/>
      <c r="CQ198"/>
      <c r="CR198"/>
      <c r="CS198"/>
      <c r="CT198"/>
      <c r="CU198"/>
      <c r="CW198" s="3">
        <v>1</v>
      </c>
    </row>
    <row r="199" spans="1:101" s="877" customFormat="1" ht="21" customHeight="1">
      <c r="A199" s="1129" t="s">
        <v>22</v>
      </c>
      <c r="B199" s="1145" t="str">
        <f t="shared" si="100"/>
        <v>►</v>
      </c>
      <c r="C199" s="1190" cm="1">
        <f t="array" ref="C199">SUMPRODUCT(LEN(D199:J199))</f>
        <v>0</v>
      </c>
      <c r="D199" s="207"/>
      <c r="E199" s="212"/>
      <c r="F199" s="212"/>
      <c r="G199" s="212"/>
      <c r="H199" s="212"/>
      <c r="I199" s="212"/>
      <c r="J199" s="213"/>
      <c r="K199" s="528"/>
      <c r="L199" s="120" t="s">
        <v>16</v>
      </c>
      <c r="M199" s="34"/>
      <c r="N199" s="35"/>
      <c r="O199" s="34"/>
      <c r="P199" s="36"/>
      <c r="Q199" s="105"/>
      <c r="R199" s="125"/>
      <c r="S199" s="107"/>
      <c r="T199" s="108"/>
      <c r="U199" s="1290"/>
      <c r="V199" s="276"/>
      <c r="W199" s="111"/>
      <c r="X199" s="112"/>
      <c r="Y199" s="122"/>
      <c r="Z199" s="114"/>
      <c r="AA199" s="127"/>
      <c r="AB199" s="116"/>
      <c r="AC199" s="139"/>
      <c r="AD199" s="1230" t="str">
        <f t="shared" si="94"/>
        <v>►</v>
      </c>
      <c r="AE199" s="1231" t="str">
        <f t="shared" si="95"/>
        <v/>
      </c>
      <c r="AF199" s="1232">
        <f t="shared" si="80"/>
        <v>0</v>
      </c>
      <c r="AG199" s="1252">
        <f t="shared" si="85"/>
        <v>0</v>
      </c>
      <c r="AH199" s="1234">
        <f t="shared" si="86"/>
        <v>0</v>
      </c>
      <c r="AI199" s="1235">
        <f t="shared" si="87"/>
        <v>0</v>
      </c>
      <c r="AJ199" s="1235">
        <f t="shared" si="98"/>
        <v>0</v>
      </c>
      <c r="AK199" s="1253">
        <f t="shared" si="81"/>
        <v>0</v>
      </c>
      <c r="AL199" s="1254">
        <f t="shared" si="99"/>
        <v>0</v>
      </c>
      <c r="AM199" s="1268"/>
      <c r="AN199" s="1255" t="str">
        <f t="shared" si="93"/>
        <v/>
      </c>
      <c r="AO199" s="1256">
        <f t="shared" si="88"/>
        <v>0</v>
      </c>
      <c r="AP199" s="1257">
        <f t="shared" si="82"/>
        <v>0</v>
      </c>
      <c r="AQ199" s="1271" cm="1">
        <f t="array" ref="AQ199">IF(AF199&lt;&gt;1,0,IF(OR(AO199="",N(AO199)&lt;=0.000000001),"",IF(OR(AI199="",N(AI199)&lt;=0.000000001),0,IF(ISNUMBER(AO199),IFERROR(_xlfn.LET(_xlpm.r,_xlfn.XLOOKUP(U199,$BD$15:$BD$62,ROW($BD$15:$BD$62),_xlfn.XLOOKUP(U199,$BE$15:$BE$62,ROW($BE$15:$BE$62),_xlfn.XLOOKUP(U199,$BF$15:$BF$62,ROW($BF$15:$BF$62),""))),_xlpm.p,_xlpm.r-MIN(ROW($BD$15:$BD$62))+1,_xlpm.f,INDEX($BG$15:$BG$62,_xlpm.p),_xlpm.u,INDEX($BH$15:$BH$62,_xlpm.p),_xlpm.s,INDEX($BJ$15:$BJ$62,_xlpm.p),_xlpm.q,N(AO199)/_xlpm.f,IF(_xlpm.q&gt;=_xlpm.s,ROUND(_xlpm.q,1)&amp;" "&amp;U199&amp;" = "&amp;ROUND(_xlpm.q*_xlpm.f,1)&amp;" "&amp;_xlpm.u,ROUND(_xlpm.q,1)&amp;" "&amp;U199)),""),""))))</f>
        <v>0</v>
      </c>
      <c r="AR199" s="1259"/>
      <c r="AS199" s="1256">
        <f t="shared" si="96"/>
        <v>0</v>
      </c>
      <c r="AT199" s="1257" t="str">
        <f t="shared" si="89"/>
        <v/>
      </c>
      <c r="AU199" s="1260">
        <f t="shared" si="92"/>
        <v>0</v>
      </c>
      <c r="AV199" s="1261" t="str">
        <f t="shared" si="90"/>
        <v/>
      </c>
      <c r="AW199" s="1247"/>
      <c r="AX199" s="1262">
        <f t="shared" si="83"/>
        <v>0</v>
      </c>
      <c r="AY199" s="1249" t="str">
        <f t="shared" si="97"/>
        <v/>
      </c>
      <c r="AZ199" s="276" t="s">
        <v>22</v>
      </c>
      <c r="BA199" s="1221">
        <f t="shared" si="84"/>
        <v>0</v>
      </c>
      <c r="BB199" s="1222">
        <f t="shared" si="91"/>
        <v>0</v>
      </c>
      <c r="BC199"/>
      <c r="BL199"/>
      <c r="BM199"/>
      <c r="BN199"/>
      <c r="BO199"/>
      <c r="BP199"/>
      <c r="BQ199"/>
      <c r="BR199" s="1153" t="str">
        <f t="shared" si="101"/>
        <v>►</v>
      </c>
      <c r="BS199"/>
      <c r="BT199"/>
      <c r="BU199"/>
      <c r="BV199"/>
      <c r="BW199"/>
      <c r="BX199" s="1024"/>
      <c r="BY199"/>
      <c r="BZ199"/>
      <c r="CA199"/>
      <c r="CB199"/>
      <c r="CC199"/>
      <c r="CD199"/>
      <c r="CE199"/>
      <c r="CG199"/>
      <c r="CH199"/>
      <c r="CI199"/>
      <c r="CJ199"/>
      <c r="CK199"/>
      <c r="CL199"/>
      <c r="CM199"/>
      <c r="CO199"/>
      <c r="CP199"/>
      <c r="CQ199"/>
      <c r="CR199"/>
      <c r="CS199"/>
      <c r="CT199"/>
      <c r="CU199"/>
      <c r="CW199" s="3">
        <v>1</v>
      </c>
    </row>
    <row r="200" spans="1:101" s="877" customFormat="1" ht="21" customHeight="1">
      <c r="A200" s="1129" t="s">
        <v>22</v>
      </c>
      <c r="B200" s="1145" t="str">
        <f t="shared" si="100"/>
        <v>►</v>
      </c>
      <c r="C200" s="1190" cm="1">
        <f t="array" ref="C200">SUMPRODUCT(LEN(D200:J200))</f>
        <v>0</v>
      </c>
      <c r="D200" s="207"/>
      <c r="E200" s="212"/>
      <c r="F200" s="212"/>
      <c r="G200" s="212"/>
      <c r="H200" s="212"/>
      <c r="I200" s="212"/>
      <c r="J200" s="213"/>
      <c r="K200" s="528"/>
      <c r="L200" s="120" t="s">
        <v>16</v>
      </c>
      <c r="M200" s="34"/>
      <c r="N200" s="35"/>
      <c r="O200" s="34"/>
      <c r="P200" s="36"/>
      <c r="Q200" s="105"/>
      <c r="R200" s="125"/>
      <c r="S200" s="107"/>
      <c r="T200" s="108"/>
      <c r="U200" s="1290"/>
      <c r="V200" s="276"/>
      <c r="W200" s="111"/>
      <c r="X200" s="112"/>
      <c r="Y200" s="122"/>
      <c r="Z200" s="114"/>
      <c r="AA200" s="127"/>
      <c r="AB200" s="116"/>
      <c r="AC200" s="139"/>
      <c r="AD200" s="1230" t="str">
        <f t="shared" si="94"/>
        <v>►</v>
      </c>
      <c r="AE200" s="1231" t="str">
        <f t="shared" si="95"/>
        <v/>
      </c>
      <c r="AF200" s="1232">
        <f t="shared" si="80"/>
        <v>0</v>
      </c>
      <c r="AG200" s="1252">
        <f t="shared" si="85"/>
        <v>0</v>
      </c>
      <c r="AH200" s="1234">
        <f t="shared" si="86"/>
        <v>0</v>
      </c>
      <c r="AI200" s="1235">
        <f t="shared" si="87"/>
        <v>0</v>
      </c>
      <c r="AJ200" s="1235">
        <f t="shared" si="98"/>
        <v>0</v>
      </c>
      <c r="AK200" s="1237">
        <f t="shared" si="81"/>
        <v>0</v>
      </c>
      <c r="AL200" s="1238">
        <f t="shared" si="99"/>
        <v>0</v>
      </c>
      <c r="AM200" s="1268"/>
      <c r="AN200" s="1240" t="str">
        <f t="shared" si="93"/>
        <v/>
      </c>
      <c r="AO200" s="1241">
        <f t="shared" si="88"/>
        <v>0</v>
      </c>
      <c r="AP200" s="1242">
        <f t="shared" si="82"/>
        <v>0</v>
      </c>
      <c r="AQ200" s="1269" cm="1">
        <f t="array" ref="AQ200">IF(AF200&lt;&gt;1,0,IF(OR(AO200="",N(AO200)&lt;=0.000000001),"",IF(OR(AI200="",N(AI200)&lt;=0.000000001),0,IF(ISNUMBER(AO200),IFERROR(_xlfn.LET(_xlpm.r,_xlfn.XLOOKUP(U200,$BD$15:$BD$62,ROW($BD$15:$BD$62),_xlfn.XLOOKUP(U200,$BE$15:$BE$62,ROW($BE$15:$BE$62),_xlfn.XLOOKUP(U200,$BF$15:$BF$62,ROW($BF$15:$BF$62),""))),_xlpm.p,_xlpm.r-MIN(ROW($BD$15:$BD$62))+1,_xlpm.f,INDEX($BG$15:$BG$62,_xlpm.p),_xlpm.u,INDEX($BH$15:$BH$62,_xlpm.p),_xlpm.s,INDEX($BJ$15:$BJ$62,_xlpm.p),_xlpm.q,N(AO200)/_xlpm.f,IF(_xlpm.q&gt;=_xlpm.s,ROUND(_xlpm.q,1)&amp;" "&amp;U200&amp;" = "&amp;ROUND(_xlpm.q*_xlpm.f,1)&amp;" "&amp;_xlpm.u,ROUND(_xlpm.q,1)&amp;" "&amp;U200)),""),""))))</f>
        <v>0</v>
      </c>
      <c r="AR200" s="1259"/>
      <c r="AS200" s="1241">
        <f t="shared" si="96"/>
        <v>0</v>
      </c>
      <c r="AT200" s="1242" t="str">
        <f t="shared" si="89"/>
        <v/>
      </c>
      <c r="AU200" s="1245">
        <f t="shared" si="92"/>
        <v>0</v>
      </c>
      <c r="AV200" s="1246" t="str">
        <f t="shared" si="90"/>
        <v/>
      </c>
      <c r="AW200" s="1247"/>
      <c r="AX200" s="1248">
        <f t="shared" si="83"/>
        <v>0</v>
      </c>
      <c r="AY200" s="1249" t="str">
        <f t="shared" si="97"/>
        <v/>
      </c>
      <c r="AZ200" s="276" t="s">
        <v>22</v>
      </c>
      <c r="BA200" s="1221">
        <f t="shared" si="84"/>
        <v>0</v>
      </c>
      <c r="BB200" s="1222">
        <f t="shared" si="91"/>
        <v>0</v>
      </c>
      <c r="BC200"/>
      <c r="BL200"/>
      <c r="BM200"/>
      <c r="BN200"/>
      <c r="BO200"/>
      <c r="BP200"/>
      <c r="BQ200"/>
      <c r="BR200" s="1153" t="str">
        <f t="shared" si="101"/>
        <v>►</v>
      </c>
      <c r="BS200"/>
      <c r="BT200"/>
      <c r="BU200"/>
      <c r="BV200"/>
      <c r="BW200"/>
      <c r="BX200" s="1024"/>
      <c r="BY200"/>
      <c r="BZ200"/>
      <c r="CA200"/>
      <c r="CB200"/>
      <c r="CC200"/>
      <c r="CD200"/>
      <c r="CE200"/>
      <c r="CG200"/>
      <c r="CH200"/>
      <c r="CI200"/>
      <c r="CJ200"/>
      <c r="CK200"/>
      <c r="CL200"/>
      <c r="CM200"/>
      <c r="CO200"/>
      <c r="CP200"/>
      <c r="CQ200"/>
      <c r="CR200"/>
      <c r="CS200"/>
      <c r="CT200"/>
      <c r="CU200"/>
      <c r="CW200" s="3">
        <v>1</v>
      </c>
    </row>
    <row r="201" spans="1:101" s="877" customFormat="1" ht="21" customHeight="1">
      <c r="A201" s="1129" t="s">
        <v>22</v>
      </c>
      <c r="B201" s="1145" t="str">
        <f t="shared" si="100"/>
        <v>►</v>
      </c>
      <c r="C201" s="1190" cm="1">
        <f t="array" ref="C201">SUMPRODUCT(LEN(D201:J201))</f>
        <v>0</v>
      </c>
      <c r="D201" s="207"/>
      <c r="E201" s="212"/>
      <c r="F201" s="212"/>
      <c r="G201" s="212"/>
      <c r="H201" s="212"/>
      <c r="I201" s="212"/>
      <c r="J201" s="213"/>
      <c r="K201" s="528"/>
      <c r="L201" s="120" t="s">
        <v>16</v>
      </c>
      <c r="M201" s="34"/>
      <c r="N201" s="35"/>
      <c r="O201" s="34"/>
      <c r="P201" s="36"/>
      <c r="Q201" s="105"/>
      <c r="R201" s="125"/>
      <c r="S201" s="107"/>
      <c r="T201" s="108"/>
      <c r="U201" s="1290"/>
      <c r="V201" s="276"/>
      <c r="W201" s="111"/>
      <c r="X201" s="112"/>
      <c r="Y201" s="122"/>
      <c r="Z201" s="114"/>
      <c r="AA201" s="127"/>
      <c r="AB201" s="116"/>
      <c r="AC201" s="139"/>
      <c r="AD201" s="1230" t="str">
        <f t="shared" si="94"/>
        <v>►</v>
      </c>
      <c r="AE201" s="1231" t="str">
        <f t="shared" si="95"/>
        <v/>
      </c>
      <c r="AF201" s="1232">
        <f t="shared" si="80"/>
        <v>0</v>
      </c>
      <c r="AG201" s="1252">
        <f t="shared" si="85"/>
        <v>0</v>
      </c>
      <c r="AH201" s="1234">
        <f t="shared" si="86"/>
        <v>0</v>
      </c>
      <c r="AI201" s="1235">
        <f t="shared" si="87"/>
        <v>0</v>
      </c>
      <c r="AJ201" s="1235">
        <f t="shared" si="98"/>
        <v>0</v>
      </c>
      <c r="AK201" s="1253">
        <f t="shared" si="81"/>
        <v>0</v>
      </c>
      <c r="AL201" s="1254">
        <f t="shared" si="99"/>
        <v>0</v>
      </c>
      <c r="AM201" s="1268"/>
      <c r="AN201" s="1255" t="str">
        <f t="shared" si="93"/>
        <v/>
      </c>
      <c r="AO201" s="1256">
        <f t="shared" si="88"/>
        <v>0</v>
      </c>
      <c r="AP201" s="1257">
        <f t="shared" si="82"/>
        <v>0</v>
      </c>
      <c r="AQ201" s="1271" cm="1">
        <f t="array" ref="AQ201">IF(AF201&lt;&gt;1,0,IF(OR(AO201="",N(AO201)&lt;=0.000000001),"",IF(OR(AI201="",N(AI201)&lt;=0.000000001),0,IF(ISNUMBER(AO201),IFERROR(_xlfn.LET(_xlpm.r,_xlfn.XLOOKUP(U201,$BD$15:$BD$62,ROW($BD$15:$BD$62),_xlfn.XLOOKUP(U201,$BE$15:$BE$62,ROW($BE$15:$BE$62),_xlfn.XLOOKUP(U201,$BF$15:$BF$62,ROW($BF$15:$BF$62),""))),_xlpm.p,_xlpm.r-MIN(ROW($BD$15:$BD$62))+1,_xlpm.f,INDEX($BG$15:$BG$62,_xlpm.p),_xlpm.u,INDEX($BH$15:$BH$62,_xlpm.p),_xlpm.s,INDEX($BJ$15:$BJ$62,_xlpm.p),_xlpm.q,N(AO201)/_xlpm.f,IF(_xlpm.q&gt;=_xlpm.s,ROUND(_xlpm.q,1)&amp;" "&amp;U201&amp;" = "&amp;ROUND(_xlpm.q*_xlpm.f,1)&amp;" "&amp;_xlpm.u,ROUND(_xlpm.q,1)&amp;" "&amp;U201)),""),""))))</f>
        <v>0</v>
      </c>
      <c r="AR201" s="1259"/>
      <c r="AS201" s="1256">
        <f t="shared" si="96"/>
        <v>0</v>
      </c>
      <c r="AT201" s="1257" t="str">
        <f t="shared" si="89"/>
        <v/>
      </c>
      <c r="AU201" s="1260">
        <f t="shared" si="92"/>
        <v>0</v>
      </c>
      <c r="AV201" s="1261" t="str">
        <f t="shared" si="90"/>
        <v/>
      </c>
      <c r="AW201" s="1247"/>
      <c r="AX201" s="1262">
        <f t="shared" si="83"/>
        <v>0</v>
      </c>
      <c r="AY201" s="1249" t="str">
        <f t="shared" si="97"/>
        <v/>
      </c>
      <c r="AZ201" s="276" t="s">
        <v>22</v>
      </c>
      <c r="BA201" s="1221">
        <f t="shared" si="84"/>
        <v>0</v>
      </c>
      <c r="BB201" s="1222">
        <f t="shared" si="91"/>
        <v>0</v>
      </c>
      <c r="BC201"/>
      <c r="BL201"/>
      <c r="BM201"/>
      <c r="BN201"/>
      <c r="BO201"/>
      <c r="BP201"/>
      <c r="BQ201"/>
      <c r="BR201" s="1153" t="str">
        <f t="shared" si="101"/>
        <v>►</v>
      </c>
      <c r="BS201"/>
      <c r="BT201"/>
      <c r="BU201"/>
      <c r="BV201"/>
      <c r="BW201"/>
      <c r="BX201" s="1024"/>
      <c r="BY201"/>
      <c r="BZ201"/>
      <c r="CA201"/>
      <c r="CB201"/>
      <c r="CC201"/>
      <c r="CD201"/>
      <c r="CE201"/>
      <c r="CG201"/>
      <c r="CH201"/>
      <c r="CI201"/>
      <c r="CJ201"/>
      <c r="CK201"/>
      <c r="CL201"/>
      <c r="CM201"/>
      <c r="CO201"/>
      <c r="CP201"/>
      <c r="CQ201"/>
      <c r="CR201"/>
      <c r="CS201"/>
      <c r="CT201"/>
      <c r="CU201"/>
      <c r="CW201" s="3">
        <v>1</v>
      </c>
    </row>
    <row r="202" spans="1:101" s="877" customFormat="1" ht="21" customHeight="1">
      <c r="A202" s="1129" t="s">
        <v>22</v>
      </c>
      <c r="B202" s="1145" t="str">
        <f t="shared" si="100"/>
        <v>►</v>
      </c>
      <c r="C202" s="1190" cm="1">
        <f t="array" ref="C202">SUMPRODUCT(LEN(D202:J202))</f>
        <v>0</v>
      </c>
      <c r="D202" s="207"/>
      <c r="E202" s="212"/>
      <c r="F202" s="212"/>
      <c r="G202" s="212"/>
      <c r="H202" s="212"/>
      <c r="I202" s="212"/>
      <c r="J202" s="213"/>
      <c r="K202" s="528"/>
      <c r="L202" s="120" t="s">
        <v>16</v>
      </c>
      <c r="M202" s="34"/>
      <c r="N202" s="35"/>
      <c r="O202" s="34"/>
      <c r="P202" s="36"/>
      <c r="Q202" s="105"/>
      <c r="R202" s="125"/>
      <c r="S202" s="107"/>
      <c r="T202" s="108"/>
      <c r="U202" s="1290"/>
      <c r="V202" s="276"/>
      <c r="W202" s="111"/>
      <c r="X202" s="112"/>
      <c r="Y202" s="122"/>
      <c r="Z202" s="114"/>
      <c r="AA202" s="127"/>
      <c r="AB202" s="116"/>
      <c r="AC202" s="139"/>
      <c r="AD202" s="1230" t="str">
        <f t="shared" si="94"/>
        <v>►</v>
      </c>
      <c r="AE202" s="1231" t="str">
        <f t="shared" si="95"/>
        <v/>
      </c>
      <c r="AF202" s="1232">
        <f t="shared" si="80"/>
        <v>0</v>
      </c>
      <c r="AG202" s="1252">
        <f t="shared" si="85"/>
        <v>0</v>
      </c>
      <c r="AH202" s="1234">
        <f t="shared" si="86"/>
        <v>0</v>
      </c>
      <c r="AI202" s="1235">
        <f t="shared" si="87"/>
        <v>0</v>
      </c>
      <c r="AJ202" s="1235">
        <f t="shared" si="98"/>
        <v>0</v>
      </c>
      <c r="AK202" s="1237">
        <f t="shared" si="81"/>
        <v>0</v>
      </c>
      <c r="AL202" s="1238">
        <f t="shared" si="99"/>
        <v>0</v>
      </c>
      <c r="AM202" s="1268"/>
      <c r="AN202" s="1240" t="str">
        <f t="shared" si="93"/>
        <v/>
      </c>
      <c r="AO202" s="1241">
        <f t="shared" si="88"/>
        <v>0</v>
      </c>
      <c r="AP202" s="1242">
        <f t="shared" si="82"/>
        <v>0</v>
      </c>
      <c r="AQ202" s="1269" cm="1">
        <f t="array" ref="AQ202">IF(AF202&lt;&gt;1,0,IF(OR(AO202="",N(AO202)&lt;=0.000000001),"",IF(OR(AI202="",N(AI202)&lt;=0.000000001),0,IF(ISNUMBER(AO202),IFERROR(_xlfn.LET(_xlpm.r,_xlfn.XLOOKUP(U202,$BD$15:$BD$62,ROW($BD$15:$BD$62),_xlfn.XLOOKUP(U202,$BE$15:$BE$62,ROW($BE$15:$BE$62),_xlfn.XLOOKUP(U202,$BF$15:$BF$62,ROW($BF$15:$BF$62),""))),_xlpm.p,_xlpm.r-MIN(ROW($BD$15:$BD$62))+1,_xlpm.f,INDEX($BG$15:$BG$62,_xlpm.p),_xlpm.u,INDEX($BH$15:$BH$62,_xlpm.p),_xlpm.s,INDEX($BJ$15:$BJ$62,_xlpm.p),_xlpm.q,N(AO202)/_xlpm.f,IF(_xlpm.q&gt;=_xlpm.s,ROUND(_xlpm.q,1)&amp;" "&amp;U202&amp;" = "&amp;ROUND(_xlpm.q*_xlpm.f,1)&amp;" "&amp;_xlpm.u,ROUND(_xlpm.q,1)&amp;" "&amp;U202)),""),""))))</f>
        <v>0</v>
      </c>
      <c r="AR202" s="1259"/>
      <c r="AS202" s="1241">
        <f t="shared" si="96"/>
        <v>0</v>
      </c>
      <c r="AT202" s="1242" t="str">
        <f t="shared" si="89"/>
        <v/>
      </c>
      <c r="AU202" s="1245">
        <f t="shared" si="92"/>
        <v>0</v>
      </c>
      <c r="AV202" s="1246" t="str">
        <f t="shared" si="90"/>
        <v/>
      </c>
      <c r="AW202" s="1247"/>
      <c r="AX202" s="1248">
        <f t="shared" si="83"/>
        <v>0</v>
      </c>
      <c r="AY202" s="1249" t="str">
        <f t="shared" si="97"/>
        <v/>
      </c>
      <c r="AZ202" s="276" t="s">
        <v>22</v>
      </c>
      <c r="BA202" s="1221">
        <f t="shared" si="84"/>
        <v>0</v>
      </c>
      <c r="BB202" s="1222">
        <f t="shared" si="91"/>
        <v>0</v>
      </c>
      <c r="BC202"/>
      <c r="BL202"/>
      <c r="BM202"/>
      <c r="BN202"/>
      <c r="BO202"/>
      <c r="BP202"/>
      <c r="BQ202"/>
      <c r="BR202" s="1153" t="str">
        <f t="shared" si="101"/>
        <v>►</v>
      </c>
      <c r="BS202"/>
      <c r="BT202"/>
      <c r="BU202"/>
      <c r="BV202"/>
      <c r="BW202"/>
      <c r="BX202" s="1024"/>
      <c r="BY202"/>
      <c r="BZ202"/>
      <c r="CA202"/>
      <c r="CB202"/>
      <c r="CC202"/>
      <c r="CD202"/>
      <c r="CE202"/>
      <c r="CG202"/>
      <c r="CH202"/>
      <c r="CI202"/>
      <c r="CJ202"/>
      <c r="CK202"/>
      <c r="CL202"/>
      <c r="CM202"/>
      <c r="CO202"/>
      <c r="CP202"/>
      <c r="CQ202"/>
      <c r="CR202"/>
      <c r="CS202"/>
      <c r="CT202"/>
      <c r="CU202"/>
      <c r="CW202" s="3">
        <v>1</v>
      </c>
    </row>
    <row r="203" spans="1:101" s="877" customFormat="1" ht="21" customHeight="1">
      <c r="A203" s="1129" t="s">
        <v>22</v>
      </c>
      <c r="B203" s="1145" t="str">
        <f t="shared" si="100"/>
        <v>►</v>
      </c>
      <c r="C203" s="1190" cm="1">
        <f t="array" ref="C203">SUMPRODUCT(LEN(D203:J203))</f>
        <v>0</v>
      </c>
      <c r="D203" s="207"/>
      <c r="E203" s="212"/>
      <c r="F203" s="212"/>
      <c r="G203" s="212"/>
      <c r="H203" s="212"/>
      <c r="I203" s="212"/>
      <c r="J203" s="213"/>
      <c r="K203" s="528"/>
      <c r="L203" s="120" t="s">
        <v>16</v>
      </c>
      <c r="M203" s="34"/>
      <c r="N203" s="35"/>
      <c r="O203" s="34"/>
      <c r="P203" s="36"/>
      <c r="Q203" s="105"/>
      <c r="R203" s="125"/>
      <c r="S203" s="107"/>
      <c r="T203" s="108"/>
      <c r="U203" s="1290"/>
      <c r="V203" s="276"/>
      <c r="W203" s="111"/>
      <c r="X203" s="112"/>
      <c r="Y203" s="122"/>
      <c r="Z203" s="114"/>
      <c r="AA203" s="127"/>
      <c r="AB203" s="116"/>
      <c r="AC203" s="139"/>
      <c r="AD203" s="1230" t="str">
        <f t="shared" si="94"/>
        <v>►</v>
      </c>
      <c r="AE203" s="1231" t="str">
        <f t="shared" si="95"/>
        <v/>
      </c>
      <c r="AF203" s="1232">
        <f t="shared" si="80"/>
        <v>0</v>
      </c>
      <c r="AG203" s="1252">
        <f t="shared" si="85"/>
        <v>0</v>
      </c>
      <c r="AH203" s="1234">
        <f t="shared" si="86"/>
        <v>0</v>
      </c>
      <c r="AI203" s="1235">
        <f t="shared" si="87"/>
        <v>0</v>
      </c>
      <c r="AJ203" s="1235">
        <f t="shared" si="98"/>
        <v>0</v>
      </c>
      <c r="AK203" s="1253">
        <f t="shared" si="81"/>
        <v>0</v>
      </c>
      <c r="AL203" s="1254">
        <f t="shared" si="99"/>
        <v>0</v>
      </c>
      <c r="AM203" s="1268"/>
      <c r="AN203" s="1255" t="str">
        <f t="shared" si="93"/>
        <v/>
      </c>
      <c r="AO203" s="1256">
        <f t="shared" si="88"/>
        <v>0</v>
      </c>
      <c r="AP203" s="1257">
        <f t="shared" si="82"/>
        <v>0</v>
      </c>
      <c r="AQ203" s="1271" cm="1">
        <f t="array" ref="AQ203">IF(AF203&lt;&gt;1,0,IF(OR(AO203="",N(AO203)&lt;=0.000000001),"",IF(OR(AI203="",N(AI203)&lt;=0.000000001),0,IF(ISNUMBER(AO203),IFERROR(_xlfn.LET(_xlpm.r,_xlfn.XLOOKUP(U203,$BD$15:$BD$62,ROW($BD$15:$BD$62),_xlfn.XLOOKUP(U203,$BE$15:$BE$62,ROW($BE$15:$BE$62),_xlfn.XLOOKUP(U203,$BF$15:$BF$62,ROW($BF$15:$BF$62),""))),_xlpm.p,_xlpm.r-MIN(ROW($BD$15:$BD$62))+1,_xlpm.f,INDEX($BG$15:$BG$62,_xlpm.p),_xlpm.u,INDEX($BH$15:$BH$62,_xlpm.p),_xlpm.s,INDEX($BJ$15:$BJ$62,_xlpm.p),_xlpm.q,N(AO203)/_xlpm.f,IF(_xlpm.q&gt;=_xlpm.s,ROUND(_xlpm.q,1)&amp;" "&amp;U203&amp;" = "&amp;ROUND(_xlpm.q*_xlpm.f,1)&amp;" "&amp;_xlpm.u,ROUND(_xlpm.q,1)&amp;" "&amp;U203)),""),""))))</f>
        <v>0</v>
      </c>
      <c r="AR203" s="1259"/>
      <c r="AS203" s="1256">
        <f t="shared" si="96"/>
        <v>0</v>
      </c>
      <c r="AT203" s="1257" t="str">
        <f t="shared" si="89"/>
        <v/>
      </c>
      <c r="AU203" s="1260">
        <f t="shared" si="92"/>
        <v>0</v>
      </c>
      <c r="AV203" s="1261" t="str">
        <f t="shared" si="90"/>
        <v/>
      </c>
      <c r="AW203" s="1247"/>
      <c r="AX203" s="1262">
        <f t="shared" si="83"/>
        <v>0</v>
      </c>
      <c r="AY203" s="1249" t="str">
        <f t="shared" si="97"/>
        <v/>
      </c>
      <c r="AZ203" s="276" t="s">
        <v>22</v>
      </c>
      <c r="BA203" s="1221">
        <f t="shared" si="84"/>
        <v>0</v>
      </c>
      <c r="BB203" s="1222">
        <f t="shared" si="91"/>
        <v>0</v>
      </c>
      <c r="BC203"/>
      <c r="BL203"/>
      <c r="BM203"/>
      <c r="BN203"/>
      <c r="BO203"/>
      <c r="BP203"/>
      <c r="BQ203"/>
      <c r="BR203" s="1153" t="str">
        <f t="shared" si="101"/>
        <v>►</v>
      </c>
      <c r="BS203"/>
      <c r="BT203"/>
      <c r="BU203"/>
      <c r="BV203"/>
      <c r="BW203"/>
      <c r="BX203" s="1024"/>
      <c r="BY203"/>
      <c r="BZ203"/>
      <c r="CA203"/>
      <c r="CB203"/>
      <c r="CC203"/>
      <c r="CD203"/>
      <c r="CE203"/>
      <c r="CG203"/>
      <c r="CH203"/>
      <c r="CI203"/>
      <c r="CJ203"/>
      <c r="CK203"/>
      <c r="CL203"/>
      <c r="CM203"/>
      <c r="CO203"/>
      <c r="CP203"/>
      <c r="CQ203"/>
      <c r="CR203"/>
      <c r="CS203"/>
      <c r="CT203"/>
      <c r="CU203"/>
      <c r="CW203" s="3">
        <v>1</v>
      </c>
    </row>
    <row r="204" spans="1:101" s="877" customFormat="1" ht="21" customHeight="1">
      <c r="A204" s="1129" t="s">
        <v>22</v>
      </c>
      <c r="B204" s="1145" t="str">
        <f t="shared" si="100"/>
        <v>►</v>
      </c>
      <c r="C204" s="1190" cm="1">
        <f t="array" ref="C204">SUMPRODUCT(LEN(D204:J204))</f>
        <v>0</v>
      </c>
      <c r="D204" s="207"/>
      <c r="E204" s="212"/>
      <c r="F204" s="212"/>
      <c r="G204" s="212"/>
      <c r="H204" s="212"/>
      <c r="I204" s="212"/>
      <c r="J204" s="213"/>
      <c r="K204" s="528"/>
      <c r="L204" s="120" t="s">
        <v>16</v>
      </c>
      <c r="M204" s="34"/>
      <c r="N204" s="35"/>
      <c r="O204" s="34"/>
      <c r="P204" s="36"/>
      <c r="Q204" s="105"/>
      <c r="R204" s="125"/>
      <c r="S204" s="107"/>
      <c r="T204" s="108"/>
      <c r="U204" s="1290"/>
      <c r="V204" s="276"/>
      <c r="W204" s="111"/>
      <c r="X204" s="112"/>
      <c r="Y204" s="122"/>
      <c r="Z204" s="114"/>
      <c r="AA204" s="127"/>
      <c r="AB204" s="116"/>
      <c r="AC204" s="139"/>
      <c r="AD204" s="1230" t="str">
        <f t="shared" si="94"/>
        <v>►</v>
      </c>
      <c r="AE204" s="1231" t="str">
        <f t="shared" si="95"/>
        <v/>
      </c>
      <c r="AF204" s="1232">
        <f t="shared" si="80"/>
        <v>0</v>
      </c>
      <c r="AG204" s="1252">
        <f t="shared" si="85"/>
        <v>0</v>
      </c>
      <c r="AH204" s="1234">
        <f t="shared" si="86"/>
        <v>0</v>
      </c>
      <c r="AI204" s="1235">
        <f t="shared" si="87"/>
        <v>0</v>
      </c>
      <c r="AJ204" s="1235">
        <f t="shared" si="98"/>
        <v>0</v>
      </c>
      <c r="AK204" s="1237">
        <f t="shared" si="81"/>
        <v>0</v>
      </c>
      <c r="AL204" s="1238">
        <f t="shared" si="99"/>
        <v>0</v>
      </c>
      <c r="AM204" s="1268"/>
      <c r="AN204" s="1240" t="str">
        <f t="shared" si="93"/>
        <v/>
      </c>
      <c r="AO204" s="1241">
        <f t="shared" si="88"/>
        <v>0</v>
      </c>
      <c r="AP204" s="1242">
        <f t="shared" si="82"/>
        <v>0</v>
      </c>
      <c r="AQ204" s="1269" cm="1">
        <f t="array" ref="AQ204">IF(AF204&lt;&gt;1,0,IF(OR(AO204="",N(AO204)&lt;=0.000000001),"",IF(OR(AI204="",N(AI204)&lt;=0.000000001),0,IF(ISNUMBER(AO204),IFERROR(_xlfn.LET(_xlpm.r,_xlfn.XLOOKUP(U204,$BD$15:$BD$62,ROW($BD$15:$BD$62),_xlfn.XLOOKUP(U204,$BE$15:$BE$62,ROW($BE$15:$BE$62),_xlfn.XLOOKUP(U204,$BF$15:$BF$62,ROW($BF$15:$BF$62),""))),_xlpm.p,_xlpm.r-MIN(ROW($BD$15:$BD$62))+1,_xlpm.f,INDEX($BG$15:$BG$62,_xlpm.p),_xlpm.u,INDEX($BH$15:$BH$62,_xlpm.p),_xlpm.s,INDEX($BJ$15:$BJ$62,_xlpm.p),_xlpm.q,N(AO204)/_xlpm.f,IF(_xlpm.q&gt;=_xlpm.s,ROUND(_xlpm.q,1)&amp;" "&amp;U204&amp;" = "&amp;ROUND(_xlpm.q*_xlpm.f,1)&amp;" "&amp;_xlpm.u,ROUND(_xlpm.q,1)&amp;" "&amp;U204)),""),""))))</f>
        <v>0</v>
      </c>
      <c r="AR204" s="1259"/>
      <c r="AS204" s="1241">
        <f t="shared" si="96"/>
        <v>0</v>
      </c>
      <c r="AT204" s="1242" t="str">
        <f t="shared" si="89"/>
        <v/>
      </c>
      <c r="AU204" s="1245">
        <f t="shared" si="92"/>
        <v>0</v>
      </c>
      <c r="AV204" s="1246" t="str">
        <f t="shared" si="90"/>
        <v/>
      </c>
      <c r="AW204" s="1247"/>
      <c r="AX204" s="1248">
        <f t="shared" si="83"/>
        <v>0</v>
      </c>
      <c r="AY204" s="1249" t="str">
        <f t="shared" si="97"/>
        <v/>
      </c>
      <c r="AZ204" s="276" t="s">
        <v>22</v>
      </c>
      <c r="BA204" s="1221">
        <f t="shared" si="84"/>
        <v>0</v>
      </c>
      <c r="BB204" s="1222">
        <f t="shared" si="91"/>
        <v>0</v>
      </c>
      <c r="BC204"/>
      <c r="BL204"/>
      <c r="BM204"/>
      <c r="BN204"/>
      <c r="BO204"/>
      <c r="BP204"/>
      <c r="BQ204"/>
      <c r="BR204" s="1153" t="str">
        <f t="shared" si="101"/>
        <v>►</v>
      </c>
      <c r="BS204"/>
      <c r="BT204"/>
      <c r="BU204"/>
      <c r="BV204"/>
      <c r="BW204"/>
      <c r="BX204" s="1024"/>
      <c r="BY204"/>
      <c r="BZ204"/>
      <c r="CA204"/>
      <c r="CB204"/>
      <c r="CC204"/>
      <c r="CD204"/>
      <c r="CE204"/>
      <c r="CG204"/>
      <c r="CH204"/>
      <c r="CI204"/>
      <c r="CJ204"/>
      <c r="CK204"/>
      <c r="CL204"/>
      <c r="CM204"/>
      <c r="CO204"/>
      <c r="CP204"/>
      <c r="CQ204"/>
      <c r="CR204"/>
      <c r="CS204"/>
      <c r="CT204"/>
      <c r="CU204"/>
      <c r="CW204" s="3">
        <v>1</v>
      </c>
    </row>
    <row r="205" spans="1:101" s="877" customFormat="1" ht="21" customHeight="1">
      <c r="A205" s="1129" t="s">
        <v>22</v>
      </c>
      <c r="B205" s="1145" t="str">
        <f t="shared" si="100"/>
        <v>►</v>
      </c>
      <c r="C205" s="1190" cm="1">
        <f t="array" ref="C205">SUMPRODUCT(LEN(D205:J205))</f>
        <v>0</v>
      </c>
      <c r="D205" s="207"/>
      <c r="E205" s="212"/>
      <c r="F205" s="212"/>
      <c r="G205" s="212"/>
      <c r="H205" s="212"/>
      <c r="I205" s="212"/>
      <c r="J205" s="213"/>
      <c r="K205" s="528"/>
      <c r="L205" s="120" t="s">
        <v>16</v>
      </c>
      <c r="M205" s="34"/>
      <c r="N205" s="35"/>
      <c r="O205" s="34"/>
      <c r="P205" s="36"/>
      <c r="Q205" s="105"/>
      <c r="R205" s="125"/>
      <c r="S205" s="107"/>
      <c r="T205" s="108"/>
      <c r="U205" s="1290"/>
      <c r="V205" s="276"/>
      <c r="W205" s="111"/>
      <c r="X205" s="112"/>
      <c r="Y205" s="122"/>
      <c r="Z205" s="114"/>
      <c r="AA205" s="127"/>
      <c r="AB205" s="116"/>
      <c r="AC205" s="139"/>
      <c r="AD205" s="1230" t="str">
        <f t="shared" si="94"/>
        <v>►</v>
      </c>
      <c r="AE205" s="1231" t="str">
        <f t="shared" si="95"/>
        <v/>
      </c>
      <c r="AF205" s="1232">
        <f t="shared" si="80"/>
        <v>0</v>
      </c>
      <c r="AG205" s="1252">
        <f t="shared" si="85"/>
        <v>0</v>
      </c>
      <c r="AH205" s="1234">
        <f t="shared" si="86"/>
        <v>0</v>
      </c>
      <c r="AI205" s="1235">
        <f t="shared" si="87"/>
        <v>0</v>
      </c>
      <c r="AJ205" s="1235">
        <f t="shared" si="98"/>
        <v>0</v>
      </c>
      <c r="AK205" s="1253">
        <f t="shared" si="81"/>
        <v>0</v>
      </c>
      <c r="AL205" s="1254">
        <f t="shared" si="99"/>
        <v>0</v>
      </c>
      <c r="AM205" s="1268"/>
      <c r="AN205" s="1255" t="str">
        <f t="shared" si="93"/>
        <v/>
      </c>
      <c r="AO205" s="1256">
        <f t="shared" si="88"/>
        <v>0</v>
      </c>
      <c r="AP205" s="1257">
        <f t="shared" si="82"/>
        <v>0</v>
      </c>
      <c r="AQ205" s="1271" cm="1">
        <f t="array" ref="AQ205">IF(AF205&lt;&gt;1,0,IF(OR(AO205="",N(AO205)&lt;=0.000000001),"",IF(OR(AI205="",N(AI205)&lt;=0.000000001),0,IF(ISNUMBER(AO205),IFERROR(_xlfn.LET(_xlpm.r,_xlfn.XLOOKUP(U205,$BD$15:$BD$62,ROW($BD$15:$BD$62),_xlfn.XLOOKUP(U205,$BE$15:$BE$62,ROW($BE$15:$BE$62),_xlfn.XLOOKUP(U205,$BF$15:$BF$62,ROW($BF$15:$BF$62),""))),_xlpm.p,_xlpm.r-MIN(ROW($BD$15:$BD$62))+1,_xlpm.f,INDEX($BG$15:$BG$62,_xlpm.p),_xlpm.u,INDEX($BH$15:$BH$62,_xlpm.p),_xlpm.s,INDEX($BJ$15:$BJ$62,_xlpm.p),_xlpm.q,N(AO205)/_xlpm.f,IF(_xlpm.q&gt;=_xlpm.s,ROUND(_xlpm.q,1)&amp;" "&amp;U205&amp;" = "&amp;ROUND(_xlpm.q*_xlpm.f,1)&amp;" "&amp;_xlpm.u,ROUND(_xlpm.q,1)&amp;" "&amp;U205)),""),""))))</f>
        <v>0</v>
      </c>
      <c r="AR205" s="1259"/>
      <c r="AS205" s="1256">
        <f t="shared" si="96"/>
        <v>0</v>
      </c>
      <c r="AT205" s="1257" t="str">
        <f t="shared" si="89"/>
        <v/>
      </c>
      <c r="AU205" s="1260">
        <f t="shared" si="92"/>
        <v>0</v>
      </c>
      <c r="AV205" s="1261" t="str">
        <f t="shared" si="90"/>
        <v/>
      </c>
      <c r="AW205" s="1247"/>
      <c r="AX205" s="1262">
        <f t="shared" si="83"/>
        <v>0</v>
      </c>
      <c r="AY205" s="1249" t="str">
        <f t="shared" si="97"/>
        <v/>
      </c>
      <c r="AZ205" s="276" t="s">
        <v>22</v>
      </c>
      <c r="BA205" s="1221">
        <f t="shared" si="84"/>
        <v>0</v>
      </c>
      <c r="BB205" s="1222">
        <f t="shared" si="91"/>
        <v>0</v>
      </c>
      <c r="BC205"/>
      <c r="BL205"/>
      <c r="BM205"/>
      <c r="BN205"/>
      <c r="BO205"/>
      <c r="BP205"/>
      <c r="BQ205"/>
      <c r="BR205" s="1153" t="str">
        <f t="shared" si="101"/>
        <v>►</v>
      </c>
      <c r="BS205"/>
      <c r="BT205"/>
      <c r="BU205"/>
      <c r="BV205"/>
      <c r="BW205"/>
      <c r="BX205" s="1024"/>
      <c r="BY205"/>
      <c r="BZ205"/>
      <c r="CA205"/>
      <c r="CB205"/>
      <c r="CC205"/>
      <c r="CD205"/>
      <c r="CE205"/>
      <c r="CG205"/>
      <c r="CH205"/>
      <c r="CI205"/>
      <c r="CJ205"/>
      <c r="CK205"/>
      <c r="CL205"/>
      <c r="CM205"/>
      <c r="CO205"/>
      <c r="CP205"/>
      <c r="CQ205"/>
      <c r="CR205"/>
      <c r="CS205"/>
      <c r="CT205"/>
      <c r="CU205"/>
      <c r="CW205" s="3">
        <v>1</v>
      </c>
    </row>
    <row r="206" spans="1:101" s="877" customFormat="1" ht="21" customHeight="1">
      <c r="A206" s="1129" t="s">
        <v>22</v>
      </c>
      <c r="B206" s="1145" t="str">
        <f t="shared" si="100"/>
        <v>►</v>
      </c>
      <c r="C206" s="1190" cm="1">
        <f t="array" ref="C206">SUMPRODUCT(LEN(D206:J206))</f>
        <v>0</v>
      </c>
      <c r="D206" s="207"/>
      <c r="E206" s="212"/>
      <c r="F206" s="212"/>
      <c r="G206" s="212"/>
      <c r="H206" s="212"/>
      <c r="I206" s="212"/>
      <c r="J206" s="213"/>
      <c r="K206" s="528"/>
      <c r="L206" s="120" t="s">
        <v>16</v>
      </c>
      <c r="M206" s="34"/>
      <c r="N206" s="35"/>
      <c r="O206" s="34"/>
      <c r="P206" s="36"/>
      <c r="Q206" s="105"/>
      <c r="R206" s="125"/>
      <c r="S206" s="107"/>
      <c r="T206" s="108"/>
      <c r="U206" s="1290"/>
      <c r="V206" s="276"/>
      <c r="W206" s="111"/>
      <c r="X206" s="112"/>
      <c r="Y206" s="122"/>
      <c r="Z206" s="114"/>
      <c r="AA206" s="127"/>
      <c r="AB206" s="116"/>
      <c r="AC206" s="139"/>
      <c r="AD206" s="1230" t="str">
        <f t="shared" si="94"/>
        <v>►</v>
      </c>
      <c r="AE206" s="1231" t="str">
        <f t="shared" si="95"/>
        <v/>
      </c>
      <c r="AF206" s="1232">
        <f t="shared" si="80"/>
        <v>0</v>
      </c>
      <c r="AG206" s="1252">
        <f t="shared" si="85"/>
        <v>0</v>
      </c>
      <c r="AH206" s="1234">
        <f t="shared" si="86"/>
        <v>0</v>
      </c>
      <c r="AI206" s="1235">
        <f t="shared" si="87"/>
        <v>0</v>
      </c>
      <c r="AJ206" s="1235">
        <f t="shared" si="98"/>
        <v>0</v>
      </c>
      <c r="AK206" s="1237">
        <f t="shared" si="81"/>
        <v>0</v>
      </c>
      <c r="AL206" s="1238">
        <f t="shared" si="99"/>
        <v>0</v>
      </c>
      <c r="AM206" s="1268"/>
      <c r="AN206" s="1240" t="str">
        <f t="shared" si="93"/>
        <v/>
      </c>
      <c r="AO206" s="1241">
        <f t="shared" si="88"/>
        <v>0</v>
      </c>
      <c r="AP206" s="1242">
        <f t="shared" si="82"/>
        <v>0</v>
      </c>
      <c r="AQ206" s="1269" cm="1">
        <f t="array" ref="AQ206">IF(AF206&lt;&gt;1,0,IF(OR(AO206="",N(AO206)&lt;=0.000000001),"",IF(OR(AI206="",N(AI206)&lt;=0.000000001),0,IF(ISNUMBER(AO206),IFERROR(_xlfn.LET(_xlpm.r,_xlfn.XLOOKUP(U206,$BD$15:$BD$62,ROW($BD$15:$BD$62),_xlfn.XLOOKUP(U206,$BE$15:$BE$62,ROW($BE$15:$BE$62),_xlfn.XLOOKUP(U206,$BF$15:$BF$62,ROW($BF$15:$BF$62),""))),_xlpm.p,_xlpm.r-MIN(ROW($BD$15:$BD$62))+1,_xlpm.f,INDEX($BG$15:$BG$62,_xlpm.p),_xlpm.u,INDEX($BH$15:$BH$62,_xlpm.p),_xlpm.s,INDEX($BJ$15:$BJ$62,_xlpm.p),_xlpm.q,N(AO206)/_xlpm.f,IF(_xlpm.q&gt;=_xlpm.s,ROUND(_xlpm.q,1)&amp;" "&amp;U206&amp;" = "&amp;ROUND(_xlpm.q*_xlpm.f,1)&amp;" "&amp;_xlpm.u,ROUND(_xlpm.q,1)&amp;" "&amp;U206)),""),""))))</f>
        <v>0</v>
      </c>
      <c r="AR206" s="1259"/>
      <c r="AS206" s="1241">
        <f t="shared" si="96"/>
        <v>0</v>
      </c>
      <c r="AT206" s="1242" t="str">
        <f t="shared" si="89"/>
        <v/>
      </c>
      <c r="AU206" s="1245">
        <f t="shared" si="92"/>
        <v>0</v>
      </c>
      <c r="AV206" s="1246" t="str">
        <f t="shared" si="90"/>
        <v/>
      </c>
      <c r="AW206" s="1247"/>
      <c r="AX206" s="1248">
        <f t="shared" si="83"/>
        <v>0</v>
      </c>
      <c r="AY206" s="1249" t="str">
        <f t="shared" si="97"/>
        <v/>
      </c>
      <c r="AZ206" s="276" t="s">
        <v>22</v>
      </c>
      <c r="BA206" s="1221">
        <f t="shared" si="84"/>
        <v>0</v>
      </c>
      <c r="BB206" s="1222">
        <f t="shared" si="91"/>
        <v>0</v>
      </c>
      <c r="BC206"/>
      <c r="BL206"/>
      <c r="BM206"/>
      <c r="BN206"/>
      <c r="BO206"/>
      <c r="BP206"/>
      <c r="BQ206"/>
      <c r="BR206" s="1153" t="str">
        <f t="shared" si="101"/>
        <v>►</v>
      </c>
      <c r="BS206"/>
      <c r="BT206"/>
      <c r="BU206"/>
      <c r="BV206"/>
      <c r="BW206"/>
      <c r="BX206" s="1024"/>
      <c r="BY206"/>
      <c r="BZ206"/>
      <c r="CA206"/>
      <c r="CB206"/>
      <c r="CC206"/>
      <c r="CD206"/>
      <c r="CE206"/>
      <c r="CG206"/>
      <c r="CH206"/>
      <c r="CI206"/>
      <c r="CJ206"/>
      <c r="CK206"/>
      <c r="CL206"/>
      <c r="CM206"/>
      <c r="CO206"/>
      <c r="CP206"/>
      <c r="CQ206"/>
      <c r="CR206"/>
      <c r="CS206"/>
      <c r="CT206"/>
      <c r="CU206"/>
      <c r="CW206" s="3">
        <v>1</v>
      </c>
    </row>
    <row r="207" spans="1:101" s="877" customFormat="1" ht="21" customHeight="1">
      <c r="A207" s="1129" t="s">
        <v>22</v>
      </c>
      <c r="B207" s="1145" t="str">
        <f t="shared" si="100"/>
        <v>►</v>
      </c>
      <c r="C207" s="1190" cm="1">
        <f t="array" ref="C207">SUMPRODUCT(LEN(D207:J207))</f>
        <v>0</v>
      </c>
      <c r="D207" s="207"/>
      <c r="E207" s="212"/>
      <c r="F207" s="212"/>
      <c r="G207" s="212"/>
      <c r="H207" s="212"/>
      <c r="I207" s="212"/>
      <c r="J207" s="213"/>
      <c r="K207" s="528"/>
      <c r="L207" s="120" t="s">
        <v>16</v>
      </c>
      <c r="M207" s="34"/>
      <c r="N207" s="35"/>
      <c r="O207" s="34"/>
      <c r="P207" s="36"/>
      <c r="Q207" s="105"/>
      <c r="R207" s="125"/>
      <c r="S207" s="107"/>
      <c r="T207" s="108"/>
      <c r="U207" s="1290"/>
      <c r="V207" s="276"/>
      <c r="W207" s="111"/>
      <c r="X207" s="112"/>
      <c r="Y207" s="122"/>
      <c r="Z207" s="114"/>
      <c r="AA207" s="127"/>
      <c r="AB207" s="116"/>
      <c r="AC207" s="139"/>
      <c r="AD207" s="1230" t="str">
        <f t="shared" si="94"/>
        <v>►</v>
      </c>
      <c r="AE207" s="1231" t="str">
        <f t="shared" si="95"/>
        <v/>
      </c>
      <c r="AF207" s="1232">
        <f t="shared" si="80"/>
        <v>0</v>
      </c>
      <c r="AG207" s="1252">
        <f t="shared" si="85"/>
        <v>0</v>
      </c>
      <c r="AH207" s="1234">
        <f t="shared" si="86"/>
        <v>0</v>
      </c>
      <c r="AI207" s="1235">
        <f t="shared" si="87"/>
        <v>0</v>
      </c>
      <c r="AJ207" s="1235">
        <f t="shared" si="98"/>
        <v>0</v>
      </c>
      <c r="AK207" s="1253">
        <f t="shared" si="81"/>
        <v>0</v>
      </c>
      <c r="AL207" s="1254">
        <f t="shared" si="99"/>
        <v>0</v>
      </c>
      <c r="AM207" s="1268"/>
      <c r="AN207" s="1255" t="str">
        <f t="shared" si="93"/>
        <v/>
      </c>
      <c r="AO207" s="1256">
        <f t="shared" si="88"/>
        <v>0</v>
      </c>
      <c r="AP207" s="1257">
        <f t="shared" si="82"/>
        <v>0</v>
      </c>
      <c r="AQ207" s="1271" cm="1">
        <f t="array" ref="AQ207">IF(AF207&lt;&gt;1,0,IF(OR(AO207="",N(AO207)&lt;=0.000000001),"",IF(OR(AI207="",N(AI207)&lt;=0.000000001),0,IF(ISNUMBER(AO207),IFERROR(_xlfn.LET(_xlpm.r,_xlfn.XLOOKUP(U207,$BD$15:$BD$62,ROW($BD$15:$BD$62),_xlfn.XLOOKUP(U207,$BE$15:$BE$62,ROW($BE$15:$BE$62),_xlfn.XLOOKUP(U207,$BF$15:$BF$62,ROW($BF$15:$BF$62),""))),_xlpm.p,_xlpm.r-MIN(ROW($BD$15:$BD$62))+1,_xlpm.f,INDEX($BG$15:$BG$62,_xlpm.p),_xlpm.u,INDEX($BH$15:$BH$62,_xlpm.p),_xlpm.s,INDEX($BJ$15:$BJ$62,_xlpm.p),_xlpm.q,N(AO207)/_xlpm.f,IF(_xlpm.q&gt;=_xlpm.s,ROUND(_xlpm.q,1)&amp;" "&amp;U207&amp;" = "&amp;ROUND(_xlpm.q*_xlpm.f,1)&amp;" "&amp;_xlpm.u,ROUND(_xlpm.q,1)&amp;" "&amp;U207)),""),""))))</f>
        <v>0</v>
      </c>
      <c r="AR207" s="1259"/>
      <c r="AS207" s="1256">
        <f t="shared" si="96"/>
        <v>0</v>
      </c>
      <c r="AT207" s="1257" t="str">
        <f t="shared" si="89"/>
        <v/>
      </c>
      <c r="AU207" s="1260">
        <f t="shared" si="92"/>
        <v>0</v>
      </c>
      <c r="AV207" s="1261" t="str">
        <f t="shared" si="90"/>
        <v/>
      </c>
      <c r="AW207" s="1247"/>
      <c r="AX207" s="1262">
        <f t="shared" si="83"/>
        <v>0</v>
      </c>
      <c r="AY207" s="1249" t="str">
        <f t="shared" si="97"/>
        <v/>
      </c>
      <c r="AZ207" s="276" t="s">
        <v>22</v>
      </c>
      <c r="BA207" s="1221">
        <f t="shared" si="84"/>
        <v>0</v>
      </c>
      <c r="BB207" s="1222">
        <f t="shared" si="91"/>
        <v>0</v>
      </c>
      <c r="BC207"/>
      <c r="BL207"/>
      <c r="BM207"/>
      <c r="BN207"/>
      <c r="BO207"/>
      <c r="BP207"/>
      <c r="BQ207"/>
      <c r="BR207" s="1153" t="str">
        <f t="shared" si="101"/>
        <v>►</v>
      </c>
      <c r="BS207"/>
      <c r="BT207"/>
      <c r="BU207"/>
      <c r="BV207"/>
      <c r="BW207"/>
      <c r="BX207" s="1024"/>
      <c r="BY207"/>
      <c r="BZ207"/>
      <c r="CA207"/>
      <c r="CB207"/>
      <c r="CC207"/>
      <c r="CD207"/>
      <c r="CE207"/>
      <c r="CG207"/>
      <c r="CH207"/>
      <c r="CI207"/>
      <c r="CJ207"/>
      <c r="CK207"/>
      <c r="CL207"/>
      <c r="CM207"/>
      <c r="CO207"/>
      <c r="CP207"/>
      <c r="CQ207"/>
      <c r="CR207"/>
      <c r="CS207"/>
      <c r="CT207"/>
      <c r="CU207"/>
      <c r="CW207" s="3">
        <v>1</v>
      </c>
    </row>
    <row r="208" spans="1:101" s="877" customFormat="1" ht="21" customHeight="1">
      <c r="A208" s="1129" t="s">
        <v>22</v>
      </c>
      <c r="B208" s="1145" t="str">
        <f t="shared" si="100"/>
        <v>►</v>
      </c>
      <c r="C208" s="1190" cm="1">
        <f t="array" ref="C208">SUMPRODUCT(LEN(D208:J208))</f>
        <v>0</v>
      </c>
      <c r="D208" s="207"/>
      <c r="E208" s="212"/>
      <c r="F208" s="212"/>
      <c r="G208" s="212"/>
      <c r="H208" s="212"/>
      <c r="I208" s="212"/>
      <c r="J208" s="213"/>
      <c r="K208" s="528" t="s">
        <v>22</v>
      </c>
      <c r="L208" s="120" t="s">
        <v>16</v>
      </c>
      <c r="M208" s="34"/>
      <c r="N208" s="35"/>
      <c r="O208" s="34"/>
      <c r="P208" s="36"/>
      <c r="Q208" s="105"/>
      <c r="R208" s="125"/>
      <c r="S208" s="107"/>
      <c r="T208" s="108"/>
      <c r="U208" s="1290"/>
      <c r="V208" s="276"/>
      <c r="W208" s="111"/>
      <c r="X208" s="112"/>
      <c r="Y208" s="122"/>
      <c r="Z208" s="114"/>
      <c r="AA208" s="127"/>
      <c r="AB208" s="116"/>
      <c r="AC208" s="139"/>
      <c r="AD208" s="1230" t="str">
        <f t="shared" si="94"/>
        <v>►</v>
      </c>
      <c r="AE208" s="1231" t="str">
        <f t="shared" si="95"/>
        <v/>
      </c>
      <c r="AF208" s="1232">
        <f t="shared" si="80"/>
        <v>0</v>
      </c>
      <c r="AG208" s="1252">
        <f t="shared" si="85"/>
        <v>0</v>
      </c>
      <c r="AH208" s="1234">
        <f t="shared" si="86"/>
        <v>0</v>
      </c>
      <c r="AI208" s="1235">
        <f t="shared" si="87"/>
        <v>0</v>
      </c>
      <c r="AJ208" s="1235">
        <f t="shared" si="98"/>
        <v>0</v>
      </c>
      <c r="AK208" s="1237">
        <f t="shared" si="81"/>
        <v>0</v>
      </c>
      <c r="AL208" s="1238">
        <f t="shared" si="99"/>
        <v>0</v>
      </c>
      <c r="AM208" s="1268"/>
      <c r="AN208" s="1240" t="str">
        <f t="shared" si="93"/>
        <v/>
      </c>
      <c r="AO208" s="1241">
        <f t="shared" si="88"/>
        <v>0</v>
      </c>
      <c r="AP208" s="1242">
        <f t="shared" si="82"/>
        <v>0</v>
      </c>
      <c r="AQ208" s="1269" cm="1">
        <f t="array" ref="AQ208">IF(AF208&lt;&gt;1,0,IF(OR(AO208="",N(AO208)&lt;=0.000000001),"",IF(OR(AI208="",N(AI208)&lt;=0.000000001),0,IF(ISNUMBER(AO208),IFERROR(_xlfn.LET(_xlpm.r,_xlfn.XLOOKUP(U208,$BD$15:$BD$62,ROW($BD$15:$BD$62),_xlfn.XLOOKUP(U208,$BE$15:$BE$62,ROW($BE$15:$BE$62),_xlfn.XLOOKUP(U208,$BF$15:$BF$62,ROW($BF$15:$BF$62),""))),_xlpm.p,_xlpm.r-MIN(ROW($BD$15:$BD$62))+1,_xlpm.f,INDEX($BG$15:$BG$62,_xlpm.p),_xlpm.u,INDEX($BH$15:$BH$62,_xlpm.p),_xlpm.s,INDEX($BJ$15:$BJ$62,_xlpm.p),_xlpm.q,N(AO208)/_xlpm.f,IF(_xlpm.q&gt;=_xlpm.s,ROUND(_xlpm.q,1)&amp;" "&amp;U208&amp;" = "&amp;ROUND(_xlpm.q*_xlpm.f,1)&amp;" "&amp;_xlpm.u,ROUND(_xlpm.q,1)&amp;" "&amp;U208)),""),""))))</f>
        <v>0</v>
      </c>
      <c r="AR208" s="1259"/>
      <c r="AS208" s="1241">
        <f t="shared" si="96"/>
        <v>0</v>
      </c>
      <c r="AT208" s="1242" t="str">
        <f t="shared" si="89"/>
        <v/>
      </c>
      <c r="AU208" s="1245">
        <f t="shared" si="92"/>
        <v>0</v>
      </c>
      <c r="AV208" s="1246" t="str">
        <f t="shared" si="90"/>
        <v/>
      </c>
      <c r="AW208" s="1247"/>
      <c r="AX208" s="1248">
        <f t="shared" si="83"/>
        <v>0</v>
      </c>
      <c r="AY208" s="1249" t="str">
        <f t="shared" si="97"/>
        <v/>
      </c>
      <c r="AZ208" s="276" t="s">
        <v>22</v>
      </c>
      <c r="BA208" s="1221">
        <f t="shared" si="84"/>
        <v>0</v>
      </c>
      <c r="BB208" s="1222">
        <f t="shared" si="91"/>
        <v>0</v>
      </c>
      <c r="BC208"/>
      <c r="BL208"/>
      <c r="BM208"/>
      <c r="BN208"/>
      <c r="BO208"/>
      <c r="BP208"/>
      <c r="BQ208"/>
      <c r="BR208" s="1153" t="str">
        <f t="shared" si="101"/>
        <v>►</v>
      </c>
      <c r="BS208"/>
      <c r="BT208"/>
      <c r="BU208"/>
      <c r="BV208"/>
      <c r="BW208"/>
      <c r="BX208" s="1024"/>
      <c r="BY208"/>
      <c r="BZ208"/>
      <c r="CA208"/>
      <c r="CB208"/>
      <c r="CC208"/>
      <c r="CD208"/>
      <c r="CE208"/>
      <c r="CG208"/>
      <c r="CH208"/>
      <c r="CI208"/>
      <c r="CJ208"/>
      <c r="CK208"/>
      <c r="CL208"/>
      <c r="CM208"/>
      <c r="CO208"/>
      <c r="CP208"/>
      <c r="CQ208"/>
      <c r="CR208"/>
      <c r="CS208"/>
      <c r="CT208"/>
      <c r="CU208"/>
      <c r="CW208" s="3">
        <v>1</v>
      </c>
    </row>
    <row r="209" spans="1:101" s="877" customFormat="1" ht="21" customHeight="1">
      <c r="A209" s="1129" t="s">
        <v>22</v>
      </c>
      <c r="B209" s="1145" t="str">
        <f t="shared" si="100"/>
        <v>►</v>
      </c>
      <c r="C209" s="1190" cm="1">
        <f t="array" ref="C209">SUMPRODUCT(LEN(D209:J209))</f>
        <v>0</v>
      </c>
      <c r="D209" s="207"/>
      <c r="E209" s="212"/>
      <c r="F209" s="212"/>
      <c r="G209" s="212"/>
      <c r="H209" s="212"/>
      <c r="I209" s="212"/>
      <c r="J209" s="213"/>
      <c r="K209" s="528" t="s">
        <v>22</v>
      </c>
      <c r="L209" s="120" t="s">
        <v>16</v>
      </c>
      <c r="M209" s="34"/>
      <c r="N209" s="35"/>
      <c r="O209" s="34"/>
      <c r="P209" s="36"/>
      <c r="Q209" s="105"/>
      <c r="R209" s="125"/>
      <c r="S209" s="107"/>
      <c r="T209" s="108"/>
      <c r="U209" s="1290"/>
      <c r="V209" s="276"/>
      <c r="W209" s="111"/>
      <c r="X209" s="112"/>
      <c r="Y209" s="122"/>
      <c r="Z209" s="114"/>
      <c r="AA209" s="127"/>
      <c r="AB209" s="116"/>
      <c r="AC209" s="139"/>
      <c r="AD209" s="1230" t="str">
        <f t="shared" si="94"/>
        <v>►</v>
      </c>
      <c r="AE209" s="1231" t="str">
        <f t="shared" si="95"/>
        <v/>
      </c>
      <c r="AF209" s="1232">
        <f t="shared" si="80"/>
        <v>0</v>
      </c>
      <c r="AG209" s="1252">
        <f t="shared" si="85"/>
        <v>0</v>
      </c>
      <c r="AH209" s="1234">
        <f t="shared" si="86"/>
        <v>0</v>
      </c>
      <c r="AI209" s="1235">
        <f t="shared" si="87"/>
        <v>0</v>
      </c>
      <c r="AJ209" s="1235">
        <f t="shared" si="98"/>
        <v>0</v>
      </c>
      <c r="AK209" s="1253">
        <f t="shared" si="81"/>
        <v>0</v>
      </c>
      <c r="AL209" s="1254">
        <f t="shared" si="99"/>
        <v>0</v>
      </c>
      <c r="AM209" s="1268"/>
      <c r="AN209" s="1255" t="str">
        <f t="shared" si="93"/>
        <v/>
      </c>
      <c r="AO209" s="1256">
        <f t="shared" si="88"/>
        <v>0</v>
      </c>
      <c r="AP209" s="1257">
        <f t="shared" si="82"/>
        <v>0</v>
      </c>
      <c r="AQ209" s="1271" cm="1">
        <f t="array" ref="AQ209">IF(AF209&lt;&gt;1,0,IF(OR(AO209="",N(AO209)&lt;=0.000000001),"",IF(OR(AI209="",N(AI209)&lt;=0.000000001),0,IF(ISNUMBER(AO209),IFERROR(_xlfn.LET(_xlpm.r,_xlfn.XLOOKUP(U209,$BD$15:$BD$62,ROW($BD$15:$BD$62),_xlfn.XLOOKUP(U209,$BE$15:$BE$62,ROW($BE$15:$BE$62),_xlfn.XLOOKUP(U209,$BF$15:$BF$62,ROW($BF$15:$BF$62),""))),_xlpm.p,_xlpm.r-MIN(ROW($BD$15:$BD$62))+1,_xlpm.f,INDEX($BG$15:$BG$62,_xlpm.p),_xlpm.u,INDEX($BH$15:$BH$62,_xlpm.p),_xlpm.s,INDEX($BJ$15:$BJ$62,_xlpm.p),_xlpm.q,N(AO209)/_xlpm.f,IF(_xlpm.q&gt;=_xlpm.s,ROUND(_xlpm.q,1)&amp;" "&amp;U209&amp;" = "&amp;ROUND(_xlpm.q*_xlpm.f,1)&amp;" "&amp;_xlpm.u,ROUND(_xlpm.q,1)&amp;" "&amp;U209)),""),""))))</f>
        <v>0</v>
      </c>
      <c r="AR209" s="1259"/>
      <c r="AS209" s="1256">
        <f t="shared" si="96"/>
        <v>0</v>
      </c>
      <c r="AT209" s="1257" t="str">
        <f t="shared" si="89"/>
        <v/>
      </c>
      <c r="AU209" s="1260">
        <f t="shared" si="92"/>
        <v>0</v>
      </c>
      <c r="AV209" s="1261" t="str">
        <f t="shared" si="90"/>
        <v/>
      </c>
      <c r="AW209" s="1247"/>
      <c r="AX209" s="1262">
        <f t="shared" si="83"/>
        <v>0</v>
      </c>
      <c r="AY209" s="1249" t="str">
        <f t="shared" si="97"/>
        <v/>
      </c>
      <c r="AZ209" s="276" t="s">
        <v>22</v>
      </c>
      <c r="BA209" s="1221">
        <f t="shared" si="84"/>
        <v>0</v>
      </c>
      <c r="BB209" s="1222">
        <f t="shared" si="91"/>
        <v>0</v>
      </c>
      <c r="BC209"/>
      <c r="BL209"/>
      <c r="BM209"/>
      <c r="BN209"/>
      <c r="BO209"/>
      <c r="BP209"/>
      <c r="BQ209"/>
      <c r="BR209" s="1153" t="str">
        <f t="shared" si="101"/>
        <v>►</v>
      </c>
      <c r="BS209"/>
      <c r="BT209"/>
      <c r="BU209"/>
      <c r="BV209"/>
      <c r="BW209"/>
      <c r="BX209" s="1024"/>
      <c r="BY209"/>
      <c r="BZ209"/>
      <c r="CA209"/>
      <c r="CB209"/>
      <c r="CC209"/>
      <c r="CD209"/>
      <c r="CE209"/>
      <c r="CG209"/>
      <c r="CH209"/>
      <c r="CI209"/>
      <c r="CJ209"/>
      <c r="CK209"/>
      <c r="CL209"/>
      <c r="CM209"/>
      <c r="CO209"/>
      <c r="CP209"/>
      <c r="CQ209"/>
      <c r="CR209"/>
      <c r="CS209"/>
      <c r="CT209"/>
      <c r="CU209"/>
      <c r="CW209" s="3">
        <v>1</v>
      </c>
    </row>
    <row r="210" spans="1:101" s="877" customFormat="1" ht="21" customHeight="1">
      <c r="A210" s="1129" t="s">
        <v>22</v>
      </c>
      <c r="B210" s="1145" t="str">
        <f t="shared" si="100"/>
        <v>►</v>
      </c>
      <c r="C210" s="1190" cm="1">
        <f t="array" ref="C210">SUMPRODUCT(LEN(D210:J210))</f>
        <v>0</v>
      </c>
      <c r="D210" s="207"/>
      <c r="E210" s="212"/>
      <c r="F210" s="212"/>
      <c r="G210" s="212"/>
      <c r="H210" s="212"/>
      <c r="I210" s="212"/>
      <c r="J210" s="213"/>
      <c r="K210" s="528" t="s">
        <v>22</v>
      </c>
      <c r="L210" s="120" t="s">
        <v>16</v>
      </c>
      <c r="M210" s="34"/>
      <c r="N210" s="35"/>
      <c r="O210" s="34"/>
      <c r="P210" s="36"/>
      <c r="Q210" s="105"/>
      <c r="R210" s="125"/>
      <c r="S210" s="107"/>
      <c r="T210" s="108"/>
      <c r="U210" s="1290"/>
      <c r="V210" s="276"/>
      <c r="W210" s="111"/>
      <c r="X210" s="112"/>
      <c r="Y210" s="122"/>
      <c r="Z210" s="114"/>
      <c r="AA210" s="127"/>
      <c r="AB210" s="116"/>
      <c r="AC210" s="139"/>
      <c r="AD210" s="1230" t="str">
        <f t="shared" si="94"/>
        <v>►</v>
      </c>
      <c r="AE210" s="1231" t="str">
        <f t="shared" si="95"/>
        <v/>
      </c>
      <c r="AF210" s="1232">
        <f t="shared" si="80"/>
        <v>0</v>
      </c>
      <c r="AG210" s="1252">
        <f t="shared" si="85"/>
        <v>0</v>
      </c>
      <c r="AH210" s="1234">
        <f t="shared" si="86"/>
        <v>0</v>
      </c>
      <c r="AI210" s="1235">
        <f t="shared" si="87"/>
        <v>0</v>
      </c>
      <c r="AJ210" s="1235">
        <f t="shared" si="98"/>
        <v>0</v>
      </c>
      <c r="AK210" s="1237">
        <f t="shared" si="81"/>
        <v>0</v>
      </c>
      <c r="AL210" s="1238">
        <f t="shared" si="99"/>
        <v>0</v>
      </c>
      <c r="AM210" s="1268"/>
      <c r="AN210" s="1240" t="str">
        <f t="shared" si="93"/>
        <v/>
      </c>
      <c r="AO210" s="1241">
        <f t="shared" si="88"/>
        <v>0</v>
      </c>
      <c r="AP210" s="1242">
        <f t="shared" si="82"/>
        <v>0</v>
      </c>
      <c r="AQ210" s="1269" cm="1">
        <f t="array" ref="AQ210">IF(AF210&lt;&gt;1,0,IF(OR(AO210="",N(AO210)&lt;=0.000000001),"",IF(OR(AI210="",N(AI210)&lt;=0.000000001),0,IF(ISNUMBER(AO210),IFERROR(_xlfn.LET(_xlpm.r,_xlfn.XLOOKUP(U210,$BD$15:$BD$62,ROW($BD$15:$BD$62),_xlfn.XLOOKUP(U210,$BE$15:$BE$62,ROW($BE$15:$BE$62),_xlfn.XLOOKUP(U210,$BF$15:$BF$62,ROW($BF$15:$BF$62),""))),_xlpm.p,_xlpm.r-MIN(ROW($BD$15:$BD$62))+1,_xlpm.f,INDEX($BG$15:$BG$62,_xlpm.p),_xlpm.u,INDEX($BH$15:$BH$62,_xlpm.p),_xlpm.s,INDEX($BJ$15:$BJ$62,_xlpm.p),_xlpm.q,N(AO210)/_xlpm.f,IF(_xlpm.q&gt;=_xlpm.s,ROUND(_xlpm.q,1)&amp;" "&amp;U210&amp;" = "&amp;ROUND(_xlpm.q*_xlpm.f,1)&amp;" "&amp;_xlpm.u,ROUND(_xlpm.q,1)&amp;" "&amp;U210)),""),""))))</f>
        <v>0</v>
      </c>
      <c r="AR210" s="1259"/>
      <c r="AS210" s="1241">
        <f t="shared" si="96"/>
        <v>0</v>
      </c>
      <c r="AT210" s="1242" t="str">
        <f t="shared" si="89"/>
        <v/>
      </c>
      <c r="AU210" s="1245">
        <f t="shared" si="92"/>
        <v>0</v>
      </c>
      <c r="AV210" s="1246" t="str">
        <f t="shared" si="90"/>
        <v/>
      </c>
      <c r="AW210" s="1247"/>
      <c r="AX210" s="1248">
        <f t="shared" si="83"/>
        <v>0</v>
      </c>
      <c r="AY210" s="1249" t="str">
        <f t="shared" si="97"/>
        <v/>
      </c>
      <c r="AZ210" s="276" t="s">
        <v>22</v>
      </c>
      <c r="BA210" s="1221">
        <f t="shared" si="84"/>
        <v>0</v>
      </c>
      <c r="BB210" s="1222">
        <f t="shared" si="91"/>
        <v>0</v>
      </c>
      <c r="BC210"/>
      <c r="BL210"/>
      <c r="BM210"/>
      <c r="BN210"/>
      <c r="BO210"/>
      <c r="BP210"/>
      <c r="BQ210"/>
      <c r="BR210" s="1153" t="str">
        <f t="shared" si="101"/>
        <v>►</v>
      </c>
      <c r="BS210"/>
      <c r="BT210"/>
      <c r="BU210"/>
      <c r="BV210"/>
      <c r="BW210"/>
      <c r="BX210" s="1024"/>
      <c r="BY210"/>
      <c r="BZ210"/>
      <c r="CA210"/>
      <c r="CB210"/>
      <c r="CC210"/>
      <c r="CD210"/>
      <c r="CE210"/>
      <c r="CG210"/>
      <c r="CH210"/>
      <c r="CI210"/>
      <c r="CJ210"/>
      <c r="CK210"/>
      <c r="CL210"/>
      <c r="CM210"/>
      <c r="CO210"/>
      <c r="CP210"/>
      <c r="CQ210"/>
      <c r="CR210"/>
      <c r="CS210"/>
      <c r="CT210"/>
      <c r="CU210"/>
      <c r="CW210" s="3">
        <v>1</v>
      </c>
    </row>
    <row r="211" spans="1:101" s="877" customFormat="1" ht="21" customHeight="1">
      <c r="A211" s="1129" t="s">
        <v>22</v>
      </c>
      <c r="B211" s="1145" t="str">
        <f t="shared" si="100"/>
        <v>►</v>
      </c>
      <c r="C211" s="1190" cm="1">
        <f t="array" ref="C211">SUMPRODUCT(LEN(D211:J211))</f>
        <v>0</v>
      </c>
      <c r="D211" s="207"/>
      <c r="E211" s="212"/>
      <c r="F211" s="212"/>
      <c r="G211" s="212"/>
      <c r="H211" s="212"/>
      <c r="I211" s="212"/>
      <c r="J211" s="213"/>
      <c r="K211" s="528" t="s">
        <v>22</v>
      </c>
      <c r="L211" s="120" t="s">
        <v>16</v>
      </c>
      <c r="M211" s="34"/>
      <c r="N211" s="35"/>
      <c r="O211" s="34"/>
      <c r="P211" s="36"/>
      <c r="Q211" s="105"/>
      <c r="R211" s="125"/>
      <c r="S211" s="107"/>
      <c r="T211" s="108"/>
      <c r="U211" s="1290"/>
      <c r="V211" s="276"/>
      <c r="W211" s="111"/>
      <c r="X211" s="112"/>
      <c r="Y211" s="122"/>
      <c r="Z211" s="114"/>
      <c r="AA211" s="127"/>
      <c r="AB211" s="116"/>
      <c r="AC211" s="139"/>
      <c r="AD211" s="1230" t="str">
        <f t="shared" si="94"/>
        <v>►</v>
      </c>
      <c r="AE211" s="1231" t="str">
        <f t="shared" si="95"/>
        <v/>
      </c>
      <c r="AF211" s="1232">
        <f t="shared" si="80"/>
        <v>0</v>
      </c>
      <c r="AG211" s="1252">
        <f t="shared" si="85"/>
        <v>0</v>
      </c>
      <c r="AH211" s="1234">
        <f t="shared" si="86"/>
        <v>0</v>
      </c>
      <c r="AI211" s="1235">
        <f t="shared" si="87"/>
        <v>0</v>
      </c>
      <c r="AJ211" s="1235">
        <f t="shared" si="98"/>
        <v>0</v>
      </c>
      <c r="AK211" s="1253">
        <f t="shared" si="81"/>
        <v>0</v>
      </c>
      <c r="AL211" s="1254">
        <f t="shared" si="99"/>
        <v>0</v>
      </c>
      <c r="AM211" s="1268"/>
      <c r="AN211" s="1255" t="str">
        <f t="shared" si="93"/>
        <v/>
      </c>
      <c r="AO211" s="1256">
        <f t="shared" si="88"/>
        <v>0</v>
      </c>
      <c r="AP211" s="1257">
        <f t="shared" si="82"/>
        <v>0</v>
      </c>
      <c r="AQ211" s="1271" cm="1">
        <f t="array" ref="AQ211">IF(AF211&lt;&gt;1,0,IF(OR(AO211="",N(AO211)&lt;=0.000000001),"",IF(OR(AI211="",N(AI211)&lt;=0.000000001),0,IF(ISNUMBER(AO211),IFERROR(_xlfn.LET(_xlpm.r,_xlfn.XLOOKUP(U211,$BD$15:$BD$62,ROW($BD$15:$BD$62),_xlfn.XLOOKUP(U211,$BE$15:$BE$62,ROW($BE$15:$BE$62),_xlfn.XLOOKUP(U211,$BF$15:$BF$62,ROW($BF$15:$BF$62),""))),_xlpm.p,_xlpm.r-MIN(ROW($BD$15:$BD$62))+1,_xlpm.f,INDEX($BG$15:$BG$62,_xlpm.p),_xlpm.u,INDEX($BH$15:$BH$62,_xlpm.p),_xlpm.s,INDEX($BJ$15:$BJ$62,_xlpm.p),_xlpm.q,N(AO211)/_xlpm.f,IF(_xlpm.q&gt;=_xlpm.s,ROUND(_xlpm.q,1)&amp;" "&amp;U211&amp;" = "&amp;ROUND(_xlpm.q*_xlpm.f,1)&amp;" "&amp;_xlpm.u,ROUND(_xlpm.q,1)&amp;" "&amp;U211)),""),""))))</f>
        <v>0</v>
      </c>
      <c r="AR211" s="1259"/>
      <c r="AS211" s="1256">
        <f t="shared" si="96"/>
        <v>0</v>
      </c>
      <c r="AT211" s="1257" t="str">
        <f t="shared" si="89"/>
        <v/>
      </c>
      <c r="AU211" s="1260">
        <f t="shared" si="92"/>
        <v>0</v>
      </c>
      <c r="AV211" s="1261" t="str">
        <f t="shared" si="90"/>
        <v/>
      </c>
      <c r="AW211" s="1247"/>
      <c r="AX211" s="1262">
        <f t="shared" si="83"/>
        <v>0</v>
      </c>
      <c r="AY211" s="1249" t="str">
        <f t="shared" si="97"/>
        <v/>
      </c>
      <c r="AZ211" s="276" t="s">
        <v>22</v>
      </c>
      <c r="BA211" s="1221">
        <f t="shared" si="84"/>
        <v>0</v>
      </c>
      <c r="BB211" s="1222">
        <f t="shared" si="91"/>
        <v>0</v>
      </c>
      <c r="BC211"/>
      <c r="BL211"/>
      <c r="BM211"/>
      <c r="BN211"/>
      <c r="BO211"/>
      <c r="BP211"/>
      <c r="BQ211"/>
      <c r="BR211" s="1153" t="str">
        <f t="shared" si="101"/>
        <v>►</v>
      </c>
      <c r="BS211"/>
      <c r="BT211"/>
      <c r="BU211"/>
      <c r="BV211"/>
      <c r="BW211"/>
      <c r="BX211" s="1024"/>
      <c r="BY211"/>
      <c r="BZ211"/>
      <c r="CA211"/>
      <c r="CB211"/>
      <c r="CC211"/>
      <c r="CD211"/>
      <c r="CE211"/>
      <c r="CG211"/>
      <c r="CH211"/>
      <c r="CI211"/>
      <c r="CJ211"/>
      <c r="CK211"/>
      <c r="CL211"/>
      <c r="CM211"/>
      <c r="CO211"/>
      <c r="CP211"/>
      <c r="CQ211"/>
      <c r="CR211"/>
      <c r="CS211"/>
      <c r="CT211"/>
      <c r="CU211"/>
      <c r="CW211" s="3">
        <v>1</v>
      </c>
    </row>
    <row r="212" spans="1:101" s="877" customFormat="1" ht="21" customHeight="1">
      <c r="A212" s="1129" t="s">
        <v>22</v>
      </c>
      <c r="B212" s="1145" t="str">
        <f t="shared" si="100"/>
        <v>►</v>
      </c>
      <c r="C212" s="1190" cm="1">
        <f t="array" ref="C212">SUMPRODUCT(LEN(D212:J212))</f>
        <v>0</v>
      </c>
      <c r="D212" s="207"/>
      <c r="E212" s="212"/>
      <c r="F212" s="212"/>
      <c r="G212" s="212"/>
      <c r="H212" s="212"/>
      <c r="I212" s="212"/>
      <c r="J212" s="213"/>
      <c r="K212" s="528" t="s">
        <v>22</v>
      </c>
      <c r="L212" s="120" t="s">
        <v>16</v>
      </c>
      <c r="M212" s="34"/>
      <c r="N212" s="35"/>
      <c r="O212" s="34"/>
      <c r="P212" s="36"/>
      <c r="Q212" s="105"/>
      <c r="R212" s="125"/>
      <c r="S212" s="107"/>
      <c r="T212" s="108"/>
      <c r="U212" s="1290"/>
      <c r="V212" s="276"/>
      <c r="W212" s="111"/>
      <c r="X212" s="112"/>
      <c r="Y212" s="122"/>
      <c r="Z212" s="114"/>
      <c r="AA212" s="127"/>
      <c r="AB212" s="116"/>
      <c r="AC212" s="139"/>
      <c r="AD212" s="1230" t="str">
        <f t="shared" si="94"/>
        <v>►</v>
      </c>
      <c r="AE212" s="1231" t="str">
        <f t="shared" si="95"/>
        <v/>
      </c>
      <c r="AF212" s="1232">
        <f t="shared" si="80"/>
        <v>0</v>
      </c>
      <c r="AG212" s="1252">
        <f t="shared" si="85"/>
        <v>0</v>
      </c>
      <c r="AH212" s="1234">
        <f t="shared" si="86"/>
        <v>0</v>
      </c>
      <c r="AI212" s="1235">
        <f t="shared" si="87"/>
        <v>0</v>
      </c>
      <c r="AJ212" s="1235">
        <f t="shared" si="98"/>
        <v>0</v>
      </c>
      <c r="AK212" s="1237">
        <f t="shared" si="81"/>
        <v>0</v>
      </c>
      <c r="AL212" s="1238">
        <f t="shared" si="99"/>
        <v>0</v>
      </c>
      <c r="AM212" s="1268"/>
      <c r="AN212" s="1240" t="str">
        <f t="shared" si="93"/>
        <v/>
      </c>
      <c r="AO212" s="1241">
        <f t="shared" si="88"/>
        <v>0</v>
      </c>
      <c r="AP212" s="1242">
        <f t="shared" si="82"/>
        <v>0</v>
      </c>
      <c r="AQ212" s="1269" cm="1">
        <f t="array" ref="AQ212">IF(AF212&lt;&gt;1,0,IF(OR(AO212="",N(AO212)&lt;=0.000000001),"",IF(OR(AI212="",N(AI212)&lt;=0.000000001),0,IF(ISNUMBER(AO212),IFERROR(_xlfn.LET(_xlpm.r,_xlfn.XLOOKUP(U212,$BD$15:$BD$62,ROW($BD$15:$BD$62),_xlfn.XLOOKUP(U212,$BE$15:$BE$62,ROW($BE$15:$BE$62),_xlfn.XLOOKUP(U212,$BF$15:$BF$62,ROW($BF$15:$BF$62),""))),_xlpm.p,_xlpm.r-MIN(ROW($BD$15:$BD$62))+1,_xlpm.f,INDEX($BG$15:$BG$62,_xlpm.p),_xlpm.u,INDEX($BH$15:$BH$62,_xlpm.p),_xlpm.s,INDEX($BJ$15:$BJ$62,_xlpm.p),_xlpm.q,N(AO212)/_xlpm.f,IF(_xlpm.q&gt;=_xlpm.s,ROUND(_xlpm.q,1)&amp;" "&amp;U212&amp;" = "&amp;ROUND(_xlpm.q*_xlpm.f,1)&amp;" "&amp;_xlpm.u,ROUND(_xlpm.q,1)&amp;" "&amp;U212)),""),""))))</f>
        <v>0</v>
      </c>
      <c r="AR212" s="1259"/>
      <c r="AS212" s="1241">
        <f t="shared" si="96"/>
        <v>0</v>
      </c>
      <c r="AT212" s="1242" t="str">
        <f t="shared" si="89"/>
        <v/>
      </c>
      <c r="AU212" s="1245">
        <f t="shared" si="92"/>
        <v>0</v>
      </c>
      <c r="AV212" s="1246" t="str">
        <f t="shared" si="90"/>
        <v/>
      </c>
      <c r="AW212" s="1247"/>
      <c r="AX212" s="1248">
        <f t="shared" si="83"/>
        <v>0</v>
      </c>
      <c r="AY212" s="1249" t="str">
        <f t="shared" si="97"/>
        <v/>
      </c>
      <c r="AZ212" s="276" t="s">
        <v>22</v>
      </c>
      <c r="BA212" s="1221">
        <f t="shared" si="84"/>
        <v>0</v>
      </c>
      <c r="BB212" s="1222">
        <f t="shared" si="91"/>
        <v>0</v>
      </c>
      <c r="BC212"/>
      <c r="BL212"/>
      <c r="BM212"/>
      <c r="BN212"/>
      <c r="BO212"/>
      <c r="BP212"/>
      <c r="BQ212"/>
      <c r="BR212" s="1153" t="str">
        <f t="shared" si="101"/>
        <v>►</v>
      </c>
      <c r="BS212"/>
      <c r="BT212"/>
      <c r="BU212"/>
      <c r="BV212"/>
      <c r="BW212"/>
      <c r="BX212" s="1024"/>
      <c r="BY212"/>
      <c r="BZ212"/>
      <c r="CA212"/>
      <c r="CB212"/>
      <c r="CC212"/>
      <c r="CD212"/>
      <c r="CE212"/>
      <c r="CG212"/>
      <c r="CH212"/>
      <c r="CI212"/>
      <c r="CJ212"/>
      <c r="CK212"/>
      <c r="CL212"/>
      <c r="CM212"/>
      <c r="CO212"/>
      <c r="CP212"/>
      <c r="CQ212"/>
      <c r="CR212"/>
      <c r="CS212"/>
      <c r="CT212"/>
      <c r="CU212"/>
      <c r="CW212" s="3">
        <v>1</v>
      </c>
    </row>
    <row r="213" spans="1:101" s="877" customFormat="1" ht="21" customHeight="1">
      <c r="A213" s="1129" t="s">
        <v>22</v>
      </c>
      <c r="B213" s="1145" t="str">
        <f t="shared" si="100"/>
        <v>►</v>
      </c>
      <c r="C213" s="1190" cm="1">
        <f t="array" ref="C213">SUMPRODUCT(LEN(D213:J213))</f>
        <v>0</v>
      </c>
      <c r="D213" s="207"/>
      <c r="E213" s="212"/>
      <c r="F213" s="212"/>
      <c r="G213" s="212"/>
      <c r="H213" s="212"/>
      <c r="I213" s="212"/>
      <c r="J213" s="213"/>
      <c r="K213" s="528" t="s">
        <v>22</v>
      </c>
      <c r="L213" s="120" t="s">
        <v>16</v>
      </c>
      <c r="M213" s="34"/>
      <c r="N213" s="35"/>
      <c r="O213" s="34"/>
      <c r="P213" s="36"/>
      <c r="Q213" s="105"/>
      <c r="R213" s="125"/>
      <c r="S213" s="107"/>
      <c r="T213" s="108"/>
      <c r="U213" s="1290"/>
      <c r="V213" s="276"/>
      <c r="W213" s="111"/>
      <c r="X213" s="112"/>
      <c r="Y213" s="122"/>
      <c r="Z213" s="114"/>
      <c r="AA213" s="127"/>
      <c r="AB213" s="116"/>
      <c r="AC213" s="139"/>
      <c r="AD213" s="1230" t="str">
        <f t="shared" si="94"/>
        <v>►</v>
      </c>
      <c r="AE213" s="1231" t="str">
        <f t="shared" si="95"/>
        <v/>
      </c>
      <c r="AF213" s="1232">
        <f t="shared" si="80"/>
        <v>0</v>
      </c>
      <c r="AG213" s="1252">
        <f t="shared" si="85"/>
        <v>0</v>
      </c>
      <c r="AH213" s="1234">
        <f t="shared" si="86"/>
        <v>0</v>
      </c>
      <c r="AI213" s="1235">
        <f t="shared" si="87"/>
        <v>0</v>
      </c>
      <c r="AJ213" s="1235">
        <f t="shared" si="98"/>
        <v>0</v>
      </c>
      <c r="AK213" s="1253">
        <f t="shared" si="81"/>
        <v>0</v>
      </c>
      <c r="AL213" s="1254">
        <f t="shared" si="99"/>
        <v>0</v>
      </c>
      <c r="AM213" s="1268"/>
      <c r="AN213" s="1255" t="str">
        <f t="shared" si="93"/>
        <v/>
      </c>
      <c r="AO213" s="1256">
        <f t="shared" si="88"/>
        <v>0</v>
      </c>
      <c r="AP213" s="1257">
        <f t="shared" si="82"/>
        <v>0</v>
      </c>
      <c r="AQ213" s="1271" cm="1">
        <f t="array" ref="AQ213">IF(AF213&lt;&gt;1,0,IF(OR(AO213="",N(AO213)&lt;=0.000000001),"",IF(OR(AI213="",N(AI213)&lt;=0.000000001),0,IF(ISNUMBER(AO213),IFERROR(_xlfn.LET(_xlpm.r,_xlfn.XLOOKUP(U213,$BD$15:$BD$62,ROW($BD$15:$BD$62),_xlfn.XLOOKUP(U213,$BE$15:$BE$62,ROW($BE$15:$BE$62),_xlfn.XLOOKUP(U213,$BF$15:$BF$62,ROW($BF$15:$BF$62),""))),_xlpm.p,_xlpm.r-MIN(ROW($BD$15:$BD$62))+1,_xlpm.f,INDEX($BG$15:$BG$62,_xlpm.p),_xlpm.u,INDEX($BH$15:$BH$62,_xlpm.p),_xlpm.s,INDEX($BJ$15:$BJ$62,_xlpm.p),_xlpm.q,N(AO213)/_xlpm.f,IF(_xlpm.q&gt;=_xlpm.s,ROUND(_xlpm.q,1)&amp;" "&amp;U213&amp;" = "&amp;ROUND(_xlpm.q*_xlpm.f,1)&amp;" "&amp;_xlpm.u,ROUND(_xlpm.q,1)&amp;" "&amp;U213)),""),""))))</f>
        <v>0</v>
      </c>
      <c r="AR213" s="1259"/>
      <c r="AS213" s="1256">
        <f t="shared" si="96"/>
        <v>0</v>
      </c>
      <c r="AT213" s="1257" t="str">
        <f t="shared" si="89"/>
        <v/>
      </c>
      <c r="AU213" s="1260">
        <f t="shared" si="92"/>
        <v>0</v>
      </c>
      <c r="AV213" s="1261" t="str">
        <f t="shared" si="90"/>
        <v/>
      </c>
      <c r="AW213" s="1247"/>
      <c r="AX213" s="1262">
        <f t="shared" si="83"/>
        <v>0</v>
      </c>
      <c r="AY213" s="1249" t="str">
        <f t="shared" si="97"/>
        <v/>
      </c>
      <c r="AZ213" s="276" t="s">
        <v>22</v>
      </c>
      <c r="BA213" s="1221">
        <f t="shared" si="84"/>
        <v>0</v>
      </c>
      <c r="BB213" s="1222">
        <f t="shared" si="91"/>
        <v>0</v>
      </c>
      <c r="BC213"/>
      <c r="BL213"/>
      <c r="BM213"/>
      <c r="BN213"/>
      <c r="BO213"/>
      <c r="BP213"/>
      <c r="BQ213"/>
      <c r="BR213" s="1153" t="str">
        <f t="shared" si="101"/>
        <v>►</v>
      </c>
      <c r="BS213"/>
      <c r="BT213"/>
      <c r="BU213"/>
      <c r="BV213"/>
      <c r="BW213"/>
      <c r="BX213" s="1024"/>
      <c r="BY213"/>
      <c r="BZ213"/>
      <c r="CA213"/>
      <c r="CB213"/>
      <c r="CC213"/>
      <c r="CD213"/>
      <c r="CE213"/>
      <c r="CG213"/>
      <c r="CH213"/>
      <c r="CI213"/>
      <c r="CJ213"/>
      <c r="CK213"/>
      <c r="CL213"/>
      <c r="CM213"/>
      <c r="CO213"/>
      <c r="CP213"/>
      <c r="CQ213"/>
      <c r="CR213"/>
      <c r="CS213"/>
      <c r="CT213"/>
      <c r="CU213"/>
      <c r="CW213" s="3">
        <v>1</v>
      </c>
    </row>
    <row r="214" spans="1:101" s="877" customFormat="1" ht="21" customHeight="1">
      <c r="A214" s="1129" t="s">
        <v>22</v>
      </c>
      <c r="B214" s="1145" t="str">
        <f t="shared" si="100"/>
        <v>►</v>
      </c>
      <c r="C214" s="1190" cm="1">
        <f t="array" ref="C214">SUMPRODUCT(LEN(D214:J214))</f>
        <v>0</v>
      </c>
      <c r="D214" s="207"/>
      <c r="E214" s="212"/>
      <c r="F214" s="212"/>
      <c r="G214" s="212"/>
      <c r="H214" s="212"/>
      <c r="I214" s="212"/>
      <c r="J214" s="213" t="str">
        <f>""&amp;T208</f>
        <v/>
      </c>
      <c r="K214" s="528" t="s">
        <v>22</v>
      </c>
      <c r="L214" s="120" t="s">
        <v>16</v>
      </c>
      <c r="M214" s="34"/>
      <c r="N214" s="35"/>
      <c r="O214" s="34"/>
      <c r="P214" s="36"/>
      <c r="Q214" s="105"/>
      <c r="R214" s="125"/>
      <c r="S214" s="107"/>
      <c r="T214" s="108"/>
      <c r="U214" s="1290"/>
      <c r="V214" s="276"/>
      <c r="W214" s="111"/>
      <c r="X214" s="112"/>
      <c r="Y214" s="122"/>
      <c r="Z214" s="114"/>
      <c r="AA214" s="127"/>
      <c r="AB214" s="116"/>
      <c r="AC214" s="139"/>
      <c r="AD214" s="1230" t="str">
        <f t="shared" si="94"/>
        <v>►</v>
      </c>
      <c r="AE214" s="1231" t="str">
        <f t="shared" si="95"/>
        <v/>
      </c>
      <c r="AF214" s="1232">
        <f t="shared" ref="AF214:AF277" si="102">N(AND(L214="A", COUNTIF($BD$15:$BF$62, TRIM(U214))&gt;0))</f>
        <v>0</v>
      </c>
      <c r="AG214" s="1252">
        <f t="shared" si="85"/>
        <v>0</v>
      </c>
      <c r="AH214" s="1234">
        <f t="shared" si="86"/>
        <v>0</v>
      </c>
      <c r="AI214" s="1235">
        <f t="shared" si="87"/>
        <v>0</v>
      </c>
      <c r="AJ214" s="1235">
        <f t="shared" si="98"/>
        <v>0</v>
      </c>
      <c r="AK214" s="1237">
        <f t="shared" ref="AK214:AK277" si="103">IF(AI214&gt;0,AM$9,0)</f>
        <v>0</v>
      </c>
      <c r="AL214" s="1238">
        <f t="shared" si="99"/>
        <v>0</v>
      </c>
      <c r="AM214" s="1268"/>
      <c r="AN214" s="1240" t="str">
        <f t="shared" si="93"/>
        <v/>
      </c>
      <c r="AO214" s="1241">
        <f t="shared" si="88"/>
        <v>0</v>
      </c>
      <c r="AP214" s="1242">
        <f t="shared" ref="AP214:AP277" si="104">IF(AF214=1,IF(OR(AO214="",N(AO214)&lt;=0.000000001),"",_xlfn.XLOOKUP(U214,$BD$15:$BD$62,$BH$15:$BH$62,_xlfn.XLOOKUP(U214,$BE$15:$BE$62,$BH$15:$BH$62,_xlfn.XLOOKUP(U214,$BF$15:$BF$62,$BH$15:$BH$62,"")))),0)</f>
        <v>0</v>
      </c>
      <c r="AQ214" s="1269" cm="1">
        <f t="array" ref="AQ214">IF(AF214&lt;&gt;1,0,IF(OR(AO214="",N(AO214)&lt;=0.000000001),"",IF(OR(AI214="",N(AI214)&lt;=0.000000001),0,IF(ISNUMBER(AO214),IFERROR(_xlfn.LET(_xlpm.r,_xlfn.XLOOKUP(U214,$BD$15:$BD$62,ROW($BD$15:$BD$62),_xlfn.XLOOKUP(U214,$BE$15:$BE$62,ROW($BE$15:$BE$62),_xlfn.XLOOKUP(U214,$BF$15:$BF$62,ROW($BF$15:$BF$62),""))),_xlpm.p,_xlpm.r-MIN(ROW($BD$15:$BD$62))+1,_xlpm.f,INDEX($BG$15:$BG$62,_xlpm.p),_xlpm.u,INDEX($BH$15:$BH$62,_xlpm.p),_xlpm.s,INDEX($BJ$15:$BJ$62,_xlpm.p),_xlpm.q,N(AO214)/_xlpm.f,IF(_xlpm.q&gt;=_xlpm.s,ROUND(_xlpm.q,1)&amp;" "&amp;U214&amp;" = "&amp;ROUND(_xlpm.q*_xlpm.f,1)&amp;" "&amp;_xlpm.u,ROUND(_xlpm.q,1)&amp;" "&amp;U214)),""),""))))</f>
        <v>0</v>
      </c>
      <c r="AR214" s="1259"/>
      <c r="AS214" s="1241">
        <f t="shared" si="96"/>
        <v>0</v>
      </c>
      <c r="AT214" s="1242" t="str">
        <f t="shared" si="89"/>
        <v/>
      </c>
      <c r="AU214" s="1245">
        <f t="shared" si="92"/>
        <v>0</v>
      </c>
      <c r="AV214" s="1246" t="str">
        <f t="shared" si="90"/>
        <v/>
      </c>
      <c r="AW214" s="1247"/>
      <c r="AX214" s="1248">
        <f t="shared" ref="AX214:AX277" si="105">IF(AI214=0,0,IF(OR(ISBLANK(AW214),ISTEXT(AU214)),0,(IF(AO214=0,Q214,AO214)*AW214)))</f>
        <v>0</v>
      </c>
      <c r="AY214" s="1249" t="str">
        <f t="shared" si="97"/>
        <v/>
      </c>
      <c r="AZ214" s="276" t="s">
        <v>22</v>
      </c>
      <c r="BA214" s="1221">
        <f t="shared" ref="BA214:BA277" si="106">IFERROR(_xlfn.LET(_xlpm.EPS,0.000000001,_xlpm.b,Q214/AI214,IF(ISNUMBER(AM214),_xlpm.b*AM214,IF(OR(ISBLANK(AM214),AM214=""),_xlpm.b*AK214,IF(AND(BB214=0,ISNUMBER(Q214)),_xlpm.b/AK214,0)))),0)</f>
        <v>0</v>
      </c>
      <c r="BB214" s="1222">
        <f t="shared" si="91"/>
        <v>0</v>
      </c>
      <c r="BC214"/>
      <c r="BL214"/>
      <c r="BM214"/>
      <c r="BN214"/>
      <c r="BO214"/>
      <c r="BP214"/>
      <c r="BQ214"/>
      <c r="BR214" s="1153" t="str">
        <f t="shared" si="101"/>
        <v>►</v>
      </c>
      <c r="BS214"/>
      <c r="BT214"/>
      <c r="BU214"/>
      <c r="BV214"/>
      <c r="BW214"/>
      <c r="BX214" s="1024"/>
      <c r="BY214"/>
      <c r="BZ214"/>
      <c r="CA214"/>
      <c r="CB214"/>
      <c r="CC214"/>
      <c r="CD214"/>
      <c r="CE214"/>
      <c r="CG214"/>
      <c r="CH214"/>
      <c r="CI214"/>
      <c r="CJ214"/>
      <c r="CK214"/>
      <c r="CL214"/>
      <c r="CM214"/>
      <c r="CO214"/>
      <c r="CP214"/>
      <c r="CQ214"/>
      <c r="CR214"/>
      <c r="CS214"/>
      <c r="CT214"/>
      <c r="CU214"/>
      <c r="CW214" s="3">
        <v>1</v>
      </c>
    </row>
    <row r="215" spans="1:101" s="877" customFormat="1" ht="21" customHeight="1">
      <c r="A215" s="1129" t="s">
        <v>22</v>
      </c>
      <c r="B215" s="1145" t="str">
        <f t="shared" si="100"/>
        <v>►</v>
      </c>
      <c r="C215" s="1190" cm="1">
        <f t="array" ref="C215">SUMPRODUCT(LEN(D215:J215))</f>
        <v>0</v>
      </c>
      <c r="D215" s="207"/>
      <c r="E215" s="212"/>
      <c r="F215" s="212"/>
      <c r="G215" s="212"/>
      <c r="H215" s="212"/>
      <c r="I215" s="212"/>
      <c r="J215" s="213"/>
      <c r="K215" s="528" t="s">
        <v>22</v>
      </c>
      <c r="L215" s="120" t="s">
        <v>16</v>
      </c>
      <c r="M215" s="34"/>
      <c r="N215" s="35"/>
      <c r="O215" s="34"/>
      <c r="P215" s="36"/>
      <c r="Q215" s="105"/>
      <c r="R215" s="125"/>
      <c r="S215" s="107"/>
      <c r="T215" s="108"/>
      <c r="U215" s="1290"/>
      <c r="V215" s="276"/>
      <c r="W215" s="111"/>
      <c r="X215" s="112"/>
      <c r="Y215" s="122"/>
      <c r="Z215" s="114"/>
      <c r="AA215" s="127"/>
      <c r="AB215" s="116"/>
      <c r="AC215" s="139"/>
      <c r="AD215" s="1230" t="str">
        <f t="shared" si="94"/>
        <v>►</v>
      </c>
      <c r="AE215" s="1231" t="str">
        <f t="shared" si="95"/>
        <v/>
      </c>
      <c r="AF215" s="1232">
        <f t="shared" si="102"/>
        <v>0</v>
      </c>
      <c r="AG215" s="1252">
        <f t="shared" ref="AG215:AG278" si="107">IF(AF215=1,Z215,0)</f>
        <v>0</v>
      </c>
      <c r="AH215" s="1234">
        <f t="shared" ref="AH215:AH278" si="108">IF(AF215=1,IF(AG215&gt;0,"Kg",0),0)</f>
        <v>0</v>
      </c>
      <c r="AI215" s="1235">
        <f t="shared" ref="AI215:AI278" si="109">IF(AF215=1,N215,0)</f>
        <v>0</v>
      </c>
      <c r="AJ215" s="1235">
        <f t="shared" si="98"/>
        <v>0</v>
      </c>
      <c r="AK215" s="1253">
        <f t="shared" si="103"/>
        <v>0</v>
      </c>
      <c r="AL215" s="1254">
        <f t="shared" si="99"/>
        <v>0</v>
      </c>
      <c r="AM215" s="1268"/>
      <c r="AN215" s="1255" t="str">
        <f t="shared" si="93"/>
        <v/>
      </c>
      <c r="AO215" s="1256">
        <f t="shared" ref="AO215:AO278" si="110">IF(TRIM(AH215)&lt;&gt;"Kg",0,N(AG215)*N(BB215))</f>
        <v>0</v>
      </c>
      <c r="AP215" s="1257">
        <f t="shared" si="104"/>
        <v>0</v>
      </c>
      <c r="AQ215" s="1271" cm="1">
        <f t="array" ref="AQ215">IF(AF215&lt;&gt;1,0,IF(OR(AO215="",N(AO215)&lt;=0.000000001),"",IF(OR(AI215="",N(AI215)&lt;=0.000000001),0,IF(ISNUMBER(AO215),IFERROR(_xlfn.LET(_xlpm.r,_xlfn.XLOOKUP(U215,$BD$15:$BD$62,ROW($BD$15:$BD$62),_xlfn.XLOOKUP(U215,$BE$15:$BE$62,ROW($BE$15:$BE$62),_xlfn.XLOOKUP(U215,$BF$15:$BF$62,ROW($BF$15:$BF$62),""))),_xlpm.p,_xlpm.r-MIN(ROW($BD$15:$BD$62))+1,_xlpm.f,INDEX($BG$15:$BG$62,_xlpm.p),_xlpm.u,INDEX($BH$15:$BH$62,_xlpm.p),_xlpm.s,INDEX($BJ$15:$BJ$62,_xlpm.p),_xlpm.q,N(AO215)/_xlpm.f,IF(_xlpm.q&gt;=_xlpm.s,ROUND(_xlpm.q,1)&amp;" "&amp;U215&amp;" = "&amp;ROUND(_xlpm.q*_xlpm.f,1)&amp;" "&amp;_xlpm.u,ROUND(_xlpm.q,1)&amp;" "&amp;U215)),""),""))))</f>
        <v>0</v>
      </c>
      <c r="AR215" s="1259"/>
      <c r="AS215" s="1256">
        <f t="shared" si="96"/>
        <v>0</v>
      </c>
      <c r="AT215" s="1257" t="str">
        <f t="shared" ref="AT215:AT278" si="111">IF(AF215=1,AP215,"")</f>
        <v/>
      </c>
      <c r="AU215" s="1260">
        <f t="shared" si="92"/>
        <v>0</v>
      </c>
      <c r="AV215" s="1261" t="str">
        <f t="shared" ref="AV215:AV278" si="112">IF(AF215=1,IF(N(AU215)&gt;0.000000001,R215,""),"")</f>
        <v/>
      </c>
      <c r="AW215" s="1247"/>
      <c r="AX215" s="1262">
        <f t="shared" si="105"/>
        <v>0</v>
      </c>
      <c r="AY215" s="1249" t="str">
        <f t="shared" si="97"/>
        <v/>
      </c>
      <c r="AZ215" s="276" t="s">
        <v>22</v>
      </c>
      <c r="BA215" s="1221">
        <f t="shared" si="106"/>
        <v>0</v>
      </c>
      <c r="BB215" s="1222">
        <f t="shared" ref="BB215:BB278" si="113">IF(AG215&gt;0,IFERROR(IF(OR(ISBLANK(AM215),AM215=""),AK215,AM215)/AI215,0),0)</f>
        <v>0</v>
      </c>
      <c r="BC215"/>
      <c r="BL215"/>
      <c r="BM215"/>
      <c r="BN215"/>
      <c r="BO215"/>
      <c r="BP215"/>
      <c r="BQ215"/>
      <c r="BR215" s="1153" t="str">
        <f t="shared" si="101"/>
        <v>►</v>
      </c>
      <c r="BS215"/>
      <c r="BT215"/>
      <c r="BU215"/>
      <c r="BV215"/>
      <c r="BW215"/>
      <c r="BX215" s="1024"/>
      <c r="BY215"/>
      <c r="BZ215"/>
      <c r="CA215"/>
      <c r="CB215"/>
      <c r="CC215"/>
      <c r="CD215"/>
      <c r="CE215"/>
      <c r="CG215"/>
      <c r="CH215"/>
      <c r="CI215"/>
      <c r="CJ215"/>
      <c r="CK215"/>
      <c r="CL215"/>
      <c r="CM215"/>
      <c r="CO215"/>
      <c r="CP215"/>
      <c r="CQ215"/>
      <c r="CR215"/>
      <c r="CS215"/>
      <c r="CT215"/>
      <c r="CU215"/>
      <c r="CW215" s="3">
        <v>1</v>
      </c>
    </row>
    <row r="216" spans="1:101" s="877" customFormat="1" ht="21" customHeight="1">
      <c r="A216" s="1129" t="s">
        <v>22</v>
      </c>
      <c r="B216" s="1145" t="str">
        <f t="shared" si="100"/>
        <v>►</v>
      </c>
      <c r="C216" s="1190" cm="1">
        <f t="array" ref="C216">SUMPRODUCT(LEN(D216:J216))</f>
        <v>0</v>
      </c>
      <c r="D216" s="207"/>
      <c r="E216" s="212"/>
      <c r="F216" s="212"/>
      <c r="G216" s="212"/>
      <c r="H216" s="212"/>
      <c r="I216" s="212"/>
      <c r="J216" s="213"/>
      <c r="K216" s="528" t="s">
        <v>22</v>
      </c>
      <c r="L216" s="120" t="s">
        <v>16</v>
      </c>
      <c r="M216" s="34"/>
      <c r="N216" s="35"/>
      <c r="O216" s="34"/>
      <c r="P216" s="36"/>
      <c r="Q216" s="105"/>
      <c r="R216" s="125"/>
      <c r="S216" s="107"/>
      <c r="T216" s="108"/>
      <c r="U216" s="1290"/>
      <c r="V216" s="276"/>
      <c r="W216" s="111"/>
      <c r="X216" s="112"/>
      <c r="Y216" s="122"/>
      <c r="Z216" s="114"/>
      <c r="AA216" s="127"/>
      <c r="AB216" s="116"/>
      <c r="AC216" s="139"/>
      <c r="AD216" s="1230" t="str">
        <f t="shared" si="94"/>
        <v>►</v>
      </c>
      <c r="AE216" s="1231" t="str">
        <f t="shared" si="95"/>
        <v/>
      </c>
      <c r="AF216" s="1232">
        <f t="shared" si="102"/>
        <v>0</v>
      </c>
      <c r="AG216" s="1252">
        <f t="shared" si="107"/>
        <v>0</v>
      </c>
      <c r="AH216" s="1234">
        <f t="shared" si="108"/>
        <v>0</v>
      </c>
      <c r="AI216" s="1235">
        <f t="shared" si="109"/>
        <v>0</v>
      </c>
      <c r="AJ216" s="1235">
        <f t="shared" si="98"/>
        <v>0</v>
      </c>
      <c r="AK216" s="1237">
        <f t="shared" si="103"/>
        <v>0</v>
      </c>
      <c r="AL216" s="1238">
        <f t="shared" si="99"/>
        <v>0</v>
      </c>
      <c r="AM216" s="1268"/>
      <c r="AN216" s="1240" t="str">
        <f t="shared" si="93"/>
        <v/>
      </c>
      <c r="AO216" s="1241">
        <f t="shared" si="110"/>
        <v>0</v>
      </c>
      <c r="AP216" s="1242">
        <f t="shared" si="104"/>
        <v>0</v>
      </c>
      <c r="AQ216" s="1269" cm="1">
        <f t="array" ref="AQ216">IF(AF216&lt;&gt;1,0,IF(OR(AO216="",N(AO216)&lt;=0.000000001),"",IF(OR(AI216="",N(AI216)&lt;=0.000000001),0,IF(ISNUMBER(AO216),IFERROR(_xlfn.LET(_xlpm.r,_xlfn.XLOOKUP(U216,$BD$15:$BD$62,ROW($BD$15:$BD$62),_xlfn.XLOOKUP(U216,$BE$15:$BE$62,ROW($BE$15:$BE$62),_xlfn.XLOOKUP(U216,$BF$15:$BF$62,ROW($BF$15:$BF$62),""))),_xlpm.p,_xlpm.r-MIN(ROW($BD$15:$BD$62))+1,_xlpm.f,INDEX($BG$15:$BG$62,_xlpm.p),_xlpm.u,INDEX($BH$15:$BH$62,_xlpm.p),_xlpm.s,INDEX($BJ$15:$BJ$62,_xlpm.p),_xlpm.q,N(AO216)/_xlpm.f,IF(_xlpm.q&gt;=_xlpm.s,ROUND(_xlpm.q,1)&amp;" "&amp;U216&amp;" = "&amp;ROUND(_xlpm.q*_xlpm.f,1)&amp;" "&amp;_xlpm.u,ROUND(_xlpm.q,1)&amp;" "&amp;U216)),""),""))))</f>
        <v>0</v>
      </c>
      <c r="AR216" s="1259"/>
      <c r="AS216" s="1241">
        <f t="shared" si="96"/>
        <v>0</v>
      </c>
      <c r="AT216" s="1242" t="str">
        <f t="shared" si="111"/>
        <v/>
      </c>
      <c r="AU216" s="1245">
        <f t="shared" ref="AU216:AU279" si="114">_xlfn.LET(_xlpm.EPS,0.000000001,IF(ISNUMBER(BA216),IF(ABS(BA216)&lt;=_xlpm.EPS,0,BA216),0))</f>
        <v>0</v>
      </c>
      <c r="AV216" s="1246" t="str">
        <f t="shared" si="112"/>
        <v/>
      </c>
      <c r="AW216" s="1247"/>
      <c r="AX216" s="1248">
        <f t="shared" si="105"/>
        <v>0</v>
      </c>
      <c r="AY216" s="1249" t="str">
        <f t="shared" si="97"/>
        <v/>
      </c>
      <c r="AZ216" s="276" t="s">
        <v>22</v>
      </c>
      <c r="BA216" s="1221">
        <f t="shared" si="106"/>
        <v>0</v>
      </c>
      <c r="BB216" s="1222">
        <f t="shared" si="113"/>
        <v>0</v>
      </c>
      <c r="BC216"/>
      <c r="BL216"/>
      <c r="BM216"/>
      <c r="BN216"/>
      <c r="BO216"/>
      <c r="BP216"/>
      <c r="BQ216"/>
      <c r="BR216" s="1153" t="str">
        <f t="shared" si="101"/>
        <v>►</v>
      </c>
      <c r="BS216"/>
      <c r="BT216"/>
      <c r="BU216"/>
      <c r="BV216"/>
      <c r="BW216"/>
      <c r="BX216" s="1024"/>
      <c r="BY216"/>
      <c r="BZ216"/>
      <c r="CA216"/>
      <c r="CB216"/>
      <c r="CC216"/>
      <c r="CD216"/>
      <c r="CE216"/>
      <c r="CG216"/>
      <c r="CH216"/>
      <c r="CI216"/>
      <c r="CJ216"/>
      <c r="CK216"/>
      <c r="CL216"/>
      <c r="CM216"/>
      <c r="CO216"/>
      <c r="CP216"/>
      <c r="CQ216"/>
      <c r="CR216"/>
      <c r="CS216"/>
      <c r="CT216"/>
      <c r="CU216"/>
      <c r="CW216" s="3">
        <v>1</v>
      </c>
    </row>
    <row r="217" spans="1:101" s="877" customFormat="1" ht="21" customHeight="1">
      <c r="A217" s="1129" t="s">
        <v>22</v>
      </c>
      <c r="B217" s="1145" t="str">
        <f t="shared" si="100"/>
        <v>►</v>
      </c>
      <c r="C217" s="1190" cm="1">
        <f t="array" ref="C217">SUMPRODUCT(LEN(D217:J217))</f>
        <v>0</v>
      </c>
      <c r="D217" s="207"/>
      <c r="E217" s="212"/>
      <c r="F217" s="212"/>
      <c r="G217" s="212"/>
      <c r="H217" s="212"/>
      <c r="I217" s="212"/>
      <c r="J217" s="213"/>
      <c r="K217" s="528" t="s">
        <v>22</v>
      </c>
      <c r="L217" s="120" t="s">
        <v>16</v>
      </c>
      <c r="M217" s="34"/>
      <c r="N217" s="35"/>
      <c r="O217" s="34"/>
      <c r="P217" s="36"/>
      <c r="Q217" s="105"/>
      <c r="R217" s="125"/>
      <c r="S217" s="107"/>
      <c r="T217" s="108"/>
      <c r="U217" s="1290"/>
      <c r="V217" s="276"/>
      <c r="W217" s="111"/>
      <c r="X217" s="112"/>
      <c r="Y217" s="122"/>
      <c r="Z217" s="114"/>
      <c r="AA217" s="127"/>
      <c r="AB217" s="116"/>
      <c r="AC217" s="139"/>
      <c r="AD217" s="1230" t="str">
        <f t="shared" si="94"/>
        <v>►</v>
      </c>
      <c r="AE217" s="1231" t="str">
        <f t="shared" si="95"/>
        <v/>
      </c>
      <c r="AF217" s="1232">
        <f t="shared" si="102"/>
        <v>0</v>
      </c>
      <c r="AG217" s="1252">
        <f t="shared" si="107"/>
        <v>0</v>
      </c>
      <c r="AH217" s="1234">
        <f t="shared" si="108"/>
        <v>0</v>
      </c>
      <c r="AI217" s="1235">
        <f t="shared" si="109"/>
        <v>0</v>
      </c>
      <c r="AJ217" s="1235">
        <f t="shared" si="98"/>
        <v>0</v>
      </c>
      <c r="AK217" s="1253">
        <f t="shared" si="103"/>
        <v>0</v>
      </c>
      <c r="AL217" s="1254">
        <f t="shared" si="99"/>
        <v>0</v>
      </c>
      <c r="AM217" s="1268"/>
      <c r="AN217" s="1255" t="str">
        <f t="shared" si="93"/>
        <v/>
      </c>
      <c r="AO217" s="1256">
        <f t="shared" si="110"/>
        <v>0</v>
      </c>
      <c r="AP217" s="1257">
        <f t="shared" si="104"/>
        <v>0</v>
      </c>
      <c r="AQ217" s="1271" cm="1">
        <f t="array" ref="AQ217">IF(AF217&lt;&gt;1,0,IF(OR(AO217="",N(AO217)&lt;=0.000000001),"",IF(OR(AI217="",N(AI217)&lt;=0.000000001),0,IF(ISNUMBER(AO217),IFERROR(_xlfn.LET(_xlpm.r,_xlfn.XLOOKUP(U217,$BD$15:$BD$62,ROW($BD$15:$BD$62),_xlfn.XLOOKUP(U217,$BE$15:$BE$62,ROW($BE$15:$BE$62),_xlfn.XLOOKUP(U217,$BF$15:$BF$62,ROW($BF$15:$BF$62),""))),_xlpm.p,_xlpm.r-MIN(ROW($BD$15:$BD$62))+1,_xlpm.f,INDEX($BG$15:$BG$62,_xlpm.p),_xlpm.u,INDEX($BH$15:$BH$62,_xlpm.p),_xlpm.s,INDEX($BJ$15:$BJ$62,_xlpm.p),_xlpm.q,N(AO217)/_xlpm.f,IF(_xlpm.q&gt;=_xlpm.s,ROUND(_xlpm.q,1)&amp;" "&amp;U217&amp;" = "&amp;ROUND(_xlpm.q*_xlpm.f,1)&amp;" "&amp;_xlpm.u,ROUND(_xlpm.q,1)&amp;" "&amp;U217)),""),""))))</f>
        <v>0</v>
      </c>
      <c r="AR217" s="1259"/>
      <c r="AS217" s="1256">
        <f t="shared" si="96"/>
        <v>0</v>
      </c>
      <c r="AT217" s="1257" t="str">
        <f t="shared" si="111"/>
        <v/>
      </c>
      <c r="AU217" s="1260">
        <f t="shared" si="114"/>
        <v>0</v>
      </c>
      <c r="AV217" s="1261" t="str">
        <f t="shared" si="112"/>
        <v/>
      </c>
      <c r="AW217" s="1247"/>
      <c r="AX217" s="1262">
        <f t="shared" si="105"/>
        <v>0</v>
      </c>
      <c r="AY217" s="1249" t="str">
        <f t="shared" si="97"/>
        <v/>
      </c>
      <c r="AZ217" s="276" t="s">
        <v>22</v>
      </c>
      <c r="BA217" s="1221">
        <f t="shared" si="106"/>
        <v>0</v>
      </c>
      <c r="BB217" s="1222">
        <f t="shared" si="113"/>
        <v>0</v>
      </c>
      <c r="BC217"/>
      <c r="BL217"/>
      <c r="BM217"/>
      <c r="BN217"/>
      <c r="BO217"/>
      <c r="BP217"/>
      <c r="BQ217"/>
      <c r="BR217" s="1153" t="str">
        <f t="shared" si="101"/>
        <v>►</v>
      </c>
      <c r="BS217"/>
      <c r="BT217"/>
      <c r="BU217"/>
      <c r="BV217"/>
      <c r="BW217"/>
      <c r="BX217" s="1024"/>
      <c r="BY217"/>
      <c r="BZ217"/>
      <c r="CA217"/>
      <c r="CB217"/>
      <c r="CC217"/>
      <c r="CD217"/>
      <c r="CE217"/>
      <c r="CG217"/>
      <c r="CH217"/>
      <c r="CI217"/>
      <c r="CJ217"/>
      <c r="CK217"/>
      <c r="CL217"/>
      <c r="CM217"/>
      <c r="CO217"/>
      <c r="CP217"/>
      <c r="CQ217"/>
      <c r="CR217"/>
      <c r="CS217"/>
      <c r="CT217"/>
      <c r="CU217"/>
      <c r="CW217" s="3">
        <v>1</v>
      </c>
    </row>
    <row r="218" spans="1:101" s="877" customFormat="1" ht="21" customHeight="1">
      <c r="A218" s="1129" t="s">
        <v>22</v>
      </c>
      <c r="B218" s="1145" t="str">
        <f t="shared" si="100"/>
        <v>►</v>
      </c>
      <c r="C218" s="1190" cm="1">
        <f t="array" ref="C218">SUMPRODUCT(LEN(D218:J218))</f>
        <v>0</v>
      </c>
      <c r="D218" s="207"/>
      <c r="E218" s="212"/>
      <c r="F218" s="212"/>
      <c r="G218" s="212"/>
      <c r="H218" s="212"/>
      <c r="I218" s="212"/>
      <c r="J218" s="213"/>
      <c r="K218" s="528" t="s">
        <v>22</v>
      </c>
      <c r="L218" s="120" t="s">
        <v>16</v>
      </c>
      <c r="M218" s="34"/>
      <c r="N218" s="35"/>
      <c r="O218" s="34"/>
      <c r="P218" s="36"/>
      <c r="Q218" s="105"/>
      <c r="R218" s="125"/>
      <c r="S218" s="107"/>
      <c r="T218" s="108"/>
      <c r="U218" s="1290"/>
      <c r="V218" s="276"/>
      <c r="W218" s="111"/>
      <c r="X218" s="112"/>
      <c r="Y218" s="122"/>
      <c r="Z218" s="114"/>
      <c r="AA218" s="127"/>
      <c r="AB218" s="116"/>
      <c r="AC218" s="139"/>
      <c r="AD218" s="1230" t="str">
        <f t="shared" si="94"/>
        <v>►</v>
      </c>
      <c r="AE218" s="1231" t="str">
        <f t="shared" si="95"/>
        <v/>
      </c>
      <c r="AF218" s="1232">
        <f t="shared" si="102"/>
        <v>0</v>
      </c>
      <c r="AG218" s="1252">
        <f t="shared" si="107"/>
        <v>0</v>
      </c>
      <c r="AH218" s="1234">
        <f t="shared" si="108"/>
        <v>0</v>
      </c>
      <c r="AI218" s="1235">
        <f t="shared" si="109"/>
        <v>0</v>
      </c>
      <c r="AJ218" s="1235">
        <f t="shared" si="98"/>
        <v>0</v>
      </c>
      <c r="AK218" s="1237">
        <f t="shared" si="103"/>
        <v>0</v>
      </c>
      <c r="AL218" s="1238">
        <f t="shared" si="99"/>
        <v>0</v>
      </c>
      <c r="AM218" s="1268"/>
      <c r="AN218" s="1240" t="str">
        <f t="shared" si="93"/>
        <v/>
      </c>
      <c r="AO218" s="1241">
        <f t="shared" si="110"/>
        <v>0</v>
      </c>
      <c r="AP218" s="1242">
        <f t="shared" si="104"/>
        <v>0</v>
      </c>
      <c r="AQ218" s="1269" cm="1">
        <f t="array" ref="AQ218">IF(AF218&lt;&gt;1,0,IF(OR(AO218="",N(AO218)&lt;=0.000000001),"",IF(OR(AI218="",N(AI218)&lt;=0.000000001),0,IF(ISNUMBER(AO218),IFERROR(_xlfn.LET(_xlpm.r,_xlfn.XLOOKUP(U218,$BD$15:$BD$62,ROW($BD$15:$BD$62),_xlfn.XLOOKUP(U218,$BE$15:$BE$62,ROW($BE$15:$BE$62),_xlfn.XLOOKUP(U218,$BF$15:$BF$62,ROW($BF$15:$BF$62),""))),_xlpm.p,_xlpm.r-MIN(ROW($BD$15:$BD$62))+1,_xlpm.f,INDEX($BG$15:$BG$62,_xlpm.p),_xlpm.u,INDEX($BH$15:$BH$62,_xlpm.p),_xlpm.s,INDEX($BJ$15:$BJ$62,_xlpm.p),_xlpm.q,N(AO218)/_xlpm.f,IF(_xlpm.q&gt;=_xlpm.s,ROUND(_xlpm.q,1)&amp;" "&amp;U218&amp;" = "&amp;ROUND(_xlpm.q*_xlpm.f,1)&amp;" "&amp;_xlpm.u,ROUND(_xlpm.q,1)&amp;" "&amp;U218)),""),""))))</f>
        <v>0</v>
      </c>
      <c r="AR218" s="1259"/>
      <c r="AS218" s="1241">
        <f t="shared" si="96"/>
        <v>0</v>
      </c>
      <c r="AT218" s="1242" t="str">
        <f t="shared" si="111"/>
        <v/>
      </c>
      <c r="AU218" s="1245">
        <f t="shared" si="114"/>
        <v>0</v>
      </c>
      <c r="AV218" s="1246" t="str">
        <f t="shared" si="112"/>
        <v/>
      </c>
      <c r="AW218" s="1247"/>
      <c r="AX218" s="1248">
        <f t="shared" si="105"/>
        <v>0</v>
      </c>
      <c r="AY218" s="1249" t="str">
        <f t="shared" si="97"/>
        <v/>
      </c>
      <c r="AZ218" s="276" t="s">
        <v>22</v>
      </c>
      <c r="BA218" s="1221">
        <f t="shared" si="106"/>
        <v>0</v>
      </c>
      <c r="BB218" s="1222">
        <f t="shared" si="113"/>
        <v>0</v>
      </c>
      <c r="BC218"/>
      <c r="BL218"/>
      <c r="BM218"/>
      <c r="BN218"/>
      <c r="BO218"/>
      <c r="BP218"/>
      <c r="BQ218"/>
      <c r="BR218" s="1153" t="str">
        <f t="shared" si="101"/>
        <v>►</v>
      </c>
      <c r="BS218"/>
      <c r="BT218"/>
      <c r="BU218"/>
      <c r="BV218"/>
      <c r="BW218"/>
      <c r="BX218" s="1024"/>
      <c r="BY218"/>
      <c r="BZ218"/>
      <c r="CA218"/>
      <c r="CB218"/>
      <c r="CC218"/>
      <c r="CD218"/>
      <c r="CE218"/>
      <c r="CG218"/>
      <c r="CH218"/>
      <c r="CI218"/>
      <c r="CJ218"/>
      <c r="CK218"/>
      <c r="CL218"/>
      <c r="CM218"/>
      <c r="CO218"/>
      <c r="CP218"/>
      <c r="CQ218"/>
      <c r="CR218"/>
      <c r="CS218"/>
      <c r="CT218"/>
      <c r="CU218"/>
      <c r="CW218" s="3">
        <v>1</v>
      </c>
    </row>
    <row r="219" spans="1:101" s="877" customFormat="1" ht="21" customHeight="1">
      <c r="A219" s="1129" t="s">
        <v>22</v>
      </c>
      <c r="B219" s="1145" t="str">
        <f t="shared" si="100"/>
        <v>►</v>
      </c>
      <c r="C219" s="1190" cm="1">
        <f t="array" ref="C219">SUMPRODUCT(LEN(D219:J219))</f>
        <v>0</v>
      </c>
      <c r="D219" s="207"/>
      <c r="E219" s="212"/>
      <c r="F219" s="212"/>
      <c r="G219" s="212"/>
      <c r="H219" s="212"/>
      <c r="I219" s="212"/>
      <c r="J219" s="213"/>
      <c r="K219" s="528" t="s">
        <v>22</v>
      </c>
      <c r="L219" s="120" t="s">
        <v>16</v>
      </c>
      <c r="M219" s="34"/>
      <c r="N219" s="35"/>
      <c r="O219" s="34"/>
      <c r="P219" s="36"/>
      <c r="Q219" s="105"/>
      <c r="R219" s="125"/>
      <c r="S219" s="107"/>
      <c r="T219" s="108"/>
      <c r="U219" s="1290"/>
      <c r="V219" s="276"/>
      <c r="W219" s="111"/>
      <c r="X219" s="112"/>
      <c r="Y219" s="122"/>
      <c r="Z219" s="114"/>
      <c r="AA219" s="127"/>
      <c r="AB219" s="116"/>
      <c r="AC219" s="139"/>
      <c r="AD219" s="1230" t="str">
        <f t="shared" si="94"/>
        <v>►</v>
      </c>
      <c r="AE219" s="1231" t="str">
        <f t="shared" si="95"/>
        <v/>
      </c>
      <c r="AF219" s="1232">
        <f t="shared" si="102"/>
        <v>0</v>
      </c>
      <c r="AG219" s="1252">
        <f t="shared" si="107"/>
        <v>0</v>
      </c>
      <c r="AH219" s="1234">
        <f t="shared" si="108"/>
        <v>0</v>
      </c>
      <c r="AI219" s="1235">
        <f t="shared" si="109"/>
        <v>0</v>
      </c>
      <c r="AJ219" s="1235">
        <f t="shared" si="98"/>
        <v>0</v>
      </c>
      <c r="AK219" s="1253">
        <f t="shared" si="103"/>
        <v>0</v>
      </c>
      <c r="AL219" s="1254">
        <f t="shared" si="99"/>
        <v>0</v>
      </c>
      <c r="AM219" s="1268"/>
      <c r="AN219" s="1255" t="str">
        <f t="shared" ref="AN219:AN282" si="115">IF(AM219&gt;0,AL219,"")</f>
        <v/>
      </c>
      <c r="AO219" s="1256">
        <f t="shared" si="110"/>
        <v>0</v>
      </c>
      <c r="AP219" s="1257">
        <f t="shared" si="104"/>
        <v>0</v>
      </c>
      <c r="AQ219" s="1271" cm="1">
        <f t="array" ref="AQ219">IF(AF219&lt;&gt;1,0,IF(OR(AO219="",N(AO219)&lt;=0.000000001),"",IF(OR(AI219="",N(AI219)&lt;=0.000000001),0,IF(ISNUMBER(AO219),IFERROR(_xlfn.LET(_xlpm.r,_xlfn.XLOOKUP(U219,$BD$15:$BD$62,ROW($BD$15:$BD$62),_xlfn.XLOOKUP(U219,$BE$15:$BE$62,ROW($BE$15:$BE$62),_xlfn.XLOOKUP(U219,$BF$15:$BF$62,ROW($BF$15:$BF$62),""))),_xlpm.p,_xlpm.r-MIN(ROW($BD$15:$BD$62))+1,_xlpm.f,INDEX($BG$15:$BG$62,_xlpm.p),_xlpm.u,INDEX($BH$15:$BH$62,_xlpm.p),_xlpm.s,INDEX($BJ$15:$BJ$62,_xlpm.p),_xlpm.q,N(AO219)/_xlpm.f,IF(_xlpm.q&gt;=_xlpm.s,ROUND(_xlpm.q,1)&amp;" "&amp;U219&amp;" = "&amp;ROUND(_xlpm.q*_xlpm.f,1)&amp;" "&amp;_xlpm.u,ROUND(_xlpm.q,1)&amp;" "&amp;U219)),""),""))))</f>
        <v>0</v>
      </c>
      <c r="AR219" s="1259"/>
      <c r="AS219" s="1256">
        <f t="shared" si="96"/>
        <v>0</v>
      </c>
      <c r="AT219" s="1257" t="str">
        <f t="shared" si="111"/>
        <v/>
      </c>
      <c r="AU219" s="1260">
        <f t="shared" si="114"/>
        <v>0</v>
      </c>
      <c r="AV219" s="1261" t="str">
        <f t="shared" si="112"/>
        <v/>
      </c>
      <c r="AW219" s="1247"/>
      <c r="AX219" s="1262">
        <f t="shared" si="105"/>
        <v>0</v>
      </c>
      <c r="AY219" s="1249" t="str">
        <f t="shared" si="97"/>
        <v/>
      </c>
      <c r="AZ219" s="276" t="s">
        <v>22</v>
      </c>
      <c r="BA219" s="1221">
        <f t="shared" si="106"/>
        <v>0</v>
      </c>
      <c r="BB219" s="1222">
        <f t="shared" si="113"/>
        <v>0</v>
      </c>
      <c r="BC219"/>
      <c r="BL219"/>
      <c r="BM219"/>
      <c r="BN219"/>
      <c r="BO219"/>
      <c r="BP219"/>
      <c r="BQ219"/>
      <c r="BR219" s="1153" t="str">
        <f t="shared" si="101"/>
        <v>►</v>
      </c>
      <c r="BS219"/>
      <c r="BT219"/>
      <c r="BU219"/>
      <c r="BV219"/>
      <c r="BW219"/>
      <c r="BX219" s="1024"/>
      <c r="BY219"/>
      <c r="BZ219"/>
      <c r="CA219"/>
      <c r="CB219"/>
      <c r="CC219"/>
      <c r="CD219"/>
      <c r="CE219"/>
      <c r="CG219"/>
      <c r="CH219"/>
      <c r="CI219"/>
      <c r="CJ219"/>
      <c r="CK219"/>
      <c r="CL219"/>
      <c r="CM219"/>
      <c r="CO219"/>
      <c r="CP219"/>
      <c r="CQ219"/>
      <c r="CR219"/>
      <c r="CS219"/>
      <c r="CT219"/>
      <c r="CU219"/>
      <c r="CW219" s="3">
        <v>1</v>
      </c>
    </row>
    <row r="220" spans="1:101" s="877" customFormat="1" ht="21" customHeight="1">
      <c r="A220" s="1129" t="s">
        <v>22</v>
      </c>
      <c r="B220" s="1145" t="str">
        <f t="shared" si="100"/>
        <v>►</v>
      </c>
      <c r="C220" s="1190" cm="1">
        <f t="array" ref="C220">SUMPRODUCT(LEN(D220:J220))</f>
        <v>0</v>
      </c>
      <c r="D220" s="207"/>
      <c r="E220" s="212"/>
      <c r="F220" s="212"/>
      <c r="G220" s="212"/>
      <c r="H220" s="212"/>
      <c r="I220" s="212"/>
      <c r="J220" s="213"/>
      <c r="K220" s="528" t="s">
        <v>22</v>
      </c>
      <c r="L220" s="120" t="s">
        <v>16</v>
      </c>
      <c r="M220" s="34"/>
      <c r="N220" s="35"/>
      <c r="O220" s="34"/>
      <c r="P220" s="36"/>
      <c r="Q220" s="105"/>
      <c r="R220" s="125"/>
      <c r="S220" s="107"/>
      <c r="T220" s="108"/>
      <c r="U220" s="1290"/>
      <c r="V220" s="276"/>
      <c r="W220" s="111"/>
      <c r="X220" s="112"/>
      <c r="Y220" s="122"/>
      <c r="Z220" s="114"/>
      <c r="AA220" s="127"/>
      <c r="AB220" s="116"/>
      <c r="AC220" s="139"/>
      <c r="AD220" s="1230" t="str">
        <f t="shared" si="94"/>
        <v>►</v>
      </c>
      <c r="AE220" s="1231" t="str">
        <f t="shared" si="95"/>
        <v/>
      </c>
      <c r="AF220" s="1232">
        <f t="shared" si="102"/>
        <v>0</v>
      </c>
      <c r="AG220" s="1252">
        <f t="shared" si="107"/>
        <v>0</v>
      </c>
      <c r="AH220" s="1234">
        <f t="shared" si="108"/>
        <v>0</v>
      </c>
      <c r="AI220" s="1235">
        <f t="shared" si="109"/>
        <v>0</v>
      </c>
      <c r="AJ220" s="1235">
        <f t="shared" si="98"/>
        <v>0</v>
      </c>
      <c r="AK220" s="1237">
        <f t="shared" si="103"/>
        <v>0</v>
      </c>
      <c r="AL220" s="1238">
        <f t="shared" si="99"/>
        <v>0</v>
      </c>
      <c r="AM220" s="1268"/>
      <c r="AN220" s="1240" t="str">
        <f t="shared" si="115"/>
        <v/>
      </c>
      <c r="AO220" s="1241">
        <f t="shared" si="110"/>
        <v>0</v>
      </c>
      <c r="AP220" s="1242">
        <f t="shared" si="104"/>
        <v>0</v>
      </c>
      <c r="AQ220" s="1269" cm="1">
        <f t="array" ref="AQ220">IF(AF220&lt;&gt;1,0,IF(OR(AO220="",N(AO220)&lt;=0.000000001),"",IF(OR(AI220="",N(AI220)&lt;=0.000000001),0,IF(ISNUMBER(AO220),IFERROR(_xlfn.LET(_xlpm.r,_xlfn.XLOOKUP(U220,$BD$15:$BD$62,ROW($BD$15:$BD$62),_xlfn.XLOOKUP(U220,$BE$15:$BE$62,ROW($BE$15:$BE$62),_xlfn.XLOOKUP(U220,$BF$15:$BF$62,ROW($BF$15:$BF$62),""))),_xlpm.p,_xlpm.r-MIN(ROW($BD$15:$BD$62))+1,_xlpm.f,INDEX($BG$15:$BG$62,_xlpm.p),_xlpm.u,INDEX($BH$15:$BH$62,_xlpm.p),_xlpm.s,INDEX($BJ$15:$BJ$62,_xlpm.p),_xlpm.q,N(AO220)/_xlpm.f,IF(_xlpm.q&gt;=_xlpm.s,ROUND(_xlpm.q,1)&amp;" "&amp;U220&amp;" = "&amp;ROUND(_xlpm.q*_xlpm.f,1)&amp;" "&amp;_xlpm.u,ROUND(_xlpm.q,1)&amp;" "&amp;U220)),""),""))))</f>
        <v>0</v>
      </c>
      <c r="AR220" s="1259"/>
      <c r="AS220" s="1241">
        <f t="shared" si="96"/>
        <v>0</v>
      </c>
      <c r="AT220" s="1242" t="str">
        <f t="shared" si="111"/>
        <v/>
      </c>
      <c r="AU220" s="1245">
        <f t="shared" si="114"/>
        <v>0</v>
      </c>
      <c r="AV220" s="1246" t="str">
        <f t="shared" si="112"/>
        <v/>
      </c>
      <c r="AW220" s="1247"/>
      <c r="AX220" s="1248">
        <f t="shared" si="105"/>
        <v>0</v>
      </c>
      <c r="AY220" s="1249" t="str">
        <f t="shared" si="97"/>
        <v/>
      </c>
      <c r="AZ220" s="276" t="s">
        <v>22</v>
      </c>
      <c r="BA220" s="1221">
        <f t="shared" si="106"/>
        <v>0</v>
      </c>
      <c r="BB220" s="1222">
        <f t="shared" si="113"/>
        <v>0</v>
      </c>
      <c r="BC220"/>
      <c r="BL220"/>
      <c r="BM220"/>
      <c r="BN220"/>
      <c r="BO220"/>
      <c r="BP220"/>
      <c r="BQ220"/>
      <c r="BR220" s="1153" t="str">
        <f t="shared" si="101"/>
        <v>►</v>
      </c>
      <c r="BS220"/>
      <c r="BT220"/>
      <c r="BU220"/>
      <c r="BV220"/>
      <c r="BW220"/>
      <c r="BX220" s="1024"/>
      <c r="BY220"/>
      <c r="BZ220"/>
      <c r="CA220"/>
      <c r="CB220"/>
      <c r="CC220"/>
      <c r="CD220"/>
      <c r="CE220"/>
      <c r="CG220"/>
      <c r="CH220"/>
      <c r="CI220"/>
      <c r="CJ220"/>
      <c r="CK220"/>
      <c r="CL220"/>
      <c r="CM220"/>
      <c r="CO220"/>
      <c r="CP220"/>
      <c r="CQ220"/>
      <c r="CR220"/>
      <c r="CS220"/>
      <c r="CT220"/>
      <c r="CU220"/>
      <c r="CW220" s="3">
        <v>1</v>
      </c>
    </row>
    <row r="221" spans="1:101" s="877" customFormat="1" ht="21" customHeight="1">
      <c r="A221" s="1129" t="s">
        <v>22</v>
      </c>
      <c r="B221" s="1145" t="str">
        <f t="shared" si="100"/>
        <v>►</v>
      </c>
      <c r="C221" s="1190" cm="1">
        <f t="array" ref="C221">SUMPRODUCT(LEN(D221:J221))</f>
        <v>0</v>
      </c>
      <c r="D221" s="207"/>
      <c r="E221" s="212"/>
      <c r="F221" s="212"/>
      <c r="G221" s="212"/>
      <c r="H221" s="212"/>
      <c r="I221" s="212"/>
      <c r="J221" s="213"/>
      <c r="K221" s="528" t="s">
        <v>22</v>
      </c>
      <c r="L221" s="120" t="s">
        <v>16</v>
      </c>
      <c r="M221" s="34"/>
      <c r="N221" s="35"/>
      <c r="O221" s="34"/>
      <c r="P221" s="36"/>
      <c r="Q221" s="105"/>
      <c r="R221" s="125"/>
      <c r="S221" s="107"/>
      <c r="T221" s="108"/>
      <c r="U221" s="1290"/>
      <c r="V221" s="276"/>
      <c r="W221" s="111"/>
      <c r="X221" s="112"/>
      <c r="Y221" s="122"/>
      <c r="Z221" s="114"/>
      <c r="AA221" s="127"/>
      <c r="AB221" s="116"/>
      <c r="AC221" s="139"/>
      <c r="AD221" s="1230" t="str">
        <f t="shared" si="94"/>
        <v>►</v>
      </c>
      <c r="AE221" s="1231" t="str">
        <f t="shared" si="95"/>
        <v/>
      </c>
      <c r="AF221" s="1232">
        <f t="shared" si="102"/>
        <v>0</v>
      </c>
      <c r="AG221" s="1252">
        <f t="shared" si="107"/>
        <v>0</v>
      </c>
      <c r="AH221" s="1234">
        <f t="shared" si="108"/>
        <v>0</v>
      </c>
      <c r="AI221" s="1235">
        <f t="shared" si="109"/>
        <v>0</v>
      </c>
      <c r="AJ221" s="1235">
        <f t="shared" si="98"/>
        <v>0</v>
      </c>
      <c r="AK221" s="1253">
        <f t="shared" si="103"/>
        <v>0</v>
      </c>
      <c r="AL221" s="1254">
        <f t="shared" si="99"/>
        <v>0</v>
      </c>
      <c r="AM221" s="1268"/>
      <c r="AN221" s="1255" t="str">
        <f t="shared" si="115"/>
        <v/>
      </c>
      <c r="AO221" s="1256">
        <f t="shared" si="110"/>
        <v>0</v>
      </c>
      <c r="AP221" s="1257">
        <f t="shared" si="104"/>
        <v>0</v>
      </c>
      <c r="AQ221" s="1271" cm="1">
        <f t="array" ref="AQ221">IF(AF221&lt;&gt;1,0,IF(OR(AO221="",N(AO221)&lt;=0.000000001),"",IF(OR(AI221="",N(AI221)&lt;=0.000000001),0,IF(ISNUMBER(AO221),IFERROR(_xlfn.LET(_xlpm.r,_xlfn.XLOOKUP(U221,$BD$15:$BD$62,ROW($BD$15:$BD$62),_xlfn.XLOOKUP(U221,$BE$15:$BE$62,ROW($BE$15:$BE$62),_xlfn.XLOOKUP(U221,$BF$15:$BF$62,ROW($BF$15:$BF$62),""))),_xlpm.p,_xlpm.r-MIN(ROW($BD$15:$BD$62))+1,_xlpm.f,INDEX($BG$15:$BG$62,_xlpm.p),_xlpm.u,INDEX($BH$15:$BH$62,_xlpm.p),_xlpm.s,INDEX($BJ$15:$BJ$62,_xlpm.p),_xlpm.q,N(AO221)/_xlpm.f,IF(_xlpm.q&gt;=_xlpm.s,ROUND(_xlpm.q,1)&amp;" "&amp;U221&amp;" = "&amp;ROUND(_xlpm.q*_xlpm.f,1)&amp;" "&amp;_xlpm.u,ROUND(_xlpm.q,1)&amp;" "&amp;U221)),""),""))))</f>
        <v>0</v>
      </c>
      <c r="AR221" s="1259"/>
      <c r="AS221" s="1256">
        <f t="shared" si="96"/>
        <v>0</v>
      </c>
      <c r="AT221" s="1257" t="str">
        <f t="shared" si="111"/>
        <v/>
      </c>
      <c r="AU221" s="1260">
        <f t="shared" si="114"/>
        <v>0</v>
      </c>
      <c r="AV221" s="1261" t="str">
        <f t="shared" si="112"/>
        <v/>
      </c>
      <c r="AW221" s="1247"/>
      <c r="AX221" s="1262">
        <f t="shared" si="105"/>
        <v>0</v>
      </c>
      <c r="AY221" s="1249" t="str">
        <f t="shared" si="97"/>
        <v/>
      </c>
      <c r="AZ221" s="276" t="s">
        <v>22</v>
      </c>
      <c r="BA221" s="1221">
        <f t="shared" si="106"/>
        <v>0</v>
      </c>
      <c r="BB221" s="1222">
        <f t="shared" si="113"/>
        <v>0</v>
      </c>
      <c r="BC221"/>
      <c r="BL221"/>
      <c r="BM221"/>
      <c r="BN221"/>
      <c r="BO221"/>
      <c r="BP221"/>
      <c r="BQ221"/>
      <c r="BR221" s="1153" t="str">
        <f t="shared" si="101"/>
        <v>►</v>
      </c>
      <c r="BS221"/>
      <c r="BT221"/>
      <c r="BU221"/>
      <c r="BV221"/>
      <c r="BW221"/>
      <c r="BX221" s="1024"/>
      <c r="BY221"/>
      <c r="BZ221"/>
      <c r="CA221"/>
      <c r="CB221"/>
      <c r="CC221"/>
      <c r="CD221"/>
      <c r="CE221"/>
      <c r="CG221"/>
      <c r="CH221"/>
      <c r="CI221"/>
      <c r="CJ221"/>
      <c r="CK221"/>
      <c r="CL221"/>
      <c r="CM221"/>
      <c r="CO221"/>
      <c r="CP221"/>
      <c r="CQ221"/>
      <c r="CR221"/>
      <c r="CS221"/>
      <c r="CT221"/>
      <c r="CU221"/>
      <c r="CW221" s="3">
        <v>1</v>
      </c>
    </row>
    <row r="222" spans="1:101" s="877" customFormat="1" ht="21" customHeight="1">
      <c r="A222" s="1129" t="s">
        <v>22</v>
      </c>
      <c r="B222" s="1145" t="str">
        <f t="shared" si="100"/>
        <v>►</v>
      </c>
      <c r="C222" s="1190" cm="1">
        <f t="array" ref="C222">SUMPRODUCT(LEN(D222:J222))</f>
        <v>0</v>
      </c>
      <c r="D222" s="207"/>
      <c r="E222" s="212"/>
      <c r="F222" s="212"/>
      <c r="G222" s="212"/>
      <c r="H222" s="212"/>
      <c r="I222" s="212"/>
      <c r="J222" s="213"/>
      <c r="K222" s="528" t="s">
        <v>22</v>
      </c>
      <c r="L222" s="120" t="s">
        <v>16</v>
      </c>
      <c r="M222" s="34"/>
      <c r="N222" s="35"/>
      <c r="O222" s="34"/>
      <c r="P222" s="36"/>
      <c r="Q222" s="105"/>
      <c r="R222" s="125"/>
      <c r="S222" s="107"/>
      <c r="T222" s="108"/>
      <c r="U222" s="1290"/>
      <c r="V222" s="276"/>
      <c r="W222" s="111"/>
      <c r="X222" s="112"/>
      <c r="Y222" s="122"/>
      <c r="Z222" s="114"/>
      <c r="AA222" s="127"/>
      <c r="AB222" s="116"/>
      <c r="AC222" s="139"/>
      <c r="AD222" s="1230" t="str">
        <f t="shared" ref="AD222:AD285" si="116">IF(OR(AI222&gt;0,TRIM(AE222)="▼ recette suivante"),"A","►")</f>
        <v>►</v>
      </c>
      <c r="AE222" s="1231" t="str">
        <f t="shared" ref="AE222:AE254" si="117">IF(TRIM(Q222)="Adresse PC","▼ recette suivante",IF(AI222&gt;0,M222,""))</f>
        <v/>
      </c>
      <c r="AF222" s="1232">
        <f t="shared" si="102"/>
        <v>0</v>
      </c>
      <c r="AG222" s="1252">
        <f t="shared" si="107"/>
        <v>0</v>
      </c>
      <c r="AH222" s="1234">
        <f t="shared" si="108"/>
        <v>0</v>
      </c>
      <c r="AI222" s="1235">
        <f t="shared" si="109"/>
        <v>0</v>
      </c>
      <c r="AJ222" s="1235">
        <f t="shared" si="98"/>
        <v>0</v>
      </c>
      <c r="AK222" s="1237">
        <f t="shared" si="103"/>
        <v>0</v>
      </c>
      <c r="AL222" s="1238">
        <f t="shared" si="99"/>
        <v>0</v>
      </c>
      <c r="AM222" s="1268"/>
      <c r="AN222" s="1240" t="str">
        <f t="shared" si="115"/>
        <v/>
      </c>
      <c r="AO222" s="1241">
        <f t="shared" si="110"/>
        <v>0</v>
      </c>
      <c r="AP222" s="1242">
        <f t="shared" si="104"/>
        <v>0</v>
      </c>
      <c r="AQ222" s="1269" cm="1">
        <f t="array" ref="AQ222">IF(AF222&lt;&gt;1,0,IF(OR(AO222="",N(AO222)&lt;=0.000000001),"",IF(OR(AI222="",N(AI222)&lt;=0.000000001),0,IF(ISNUMBER(AO222),IFERROR(_xlfn.LET(_xlpm.r,_xlfn.XLOOKUP(U222,$BD$15:$BD$62,ROW($BD$15:$BD$62),_xlfn.XLOOKUP(U222,$BE$15:$BE$62,ROW($BE$15:$BE$62),_xlfn.XLOOKUP(U222,$BF$15:$BF$62,ROW($BF$15:$BF$62),""))),_xlpm.p,_xlpm.r-MIN(ROW($BD$15:$BD$62))+1,_xlpm.f,INDEX($BG$15:$BG$62,_xlpm.p),_xlpm.u,INDEX($BH$15:$BH$62,_xlpm.p),_xlpm.s,INDEX($BJ$15:$BJ$62,_xlpm.p),_xlpm.q,N(AO222)/_xlpm.f,IF(_xlpm.q&gt;=_xlpm.s,ROUND(_xlpm.q,1)&amp;" "&amp;U222&amp;" = "&amp;ROUND(_xlpm.q*_xlpm.f,1)&amp;" "&amp;_xlpm.u,ROUND(_xlpm.q,1)&amp;" "&amp;U222)),""),""))))</f>
        <v>0</v>
      </c>
      <c r="AR222" s="1259"/>
      <c r="AS222" s="1241">
        <f t="shared" si="96"/>
        <v>0</v>
      </c>
      <c r="AT222" s="1242" t="str">
        <f t="shared" si="111"/>
        <v/>
      </c>
      <c r="AU222" s="1245">
        <f t="shared" si="114"/>
        <v>0</v>
      </c>
      <c r="AV222" s="1246" t="str">
        <f t="shared" si="112"/>
        <v/>
      </c>
      <c r="AW222" s="1247"/>
      <c r="AX222" s="1248">
        <f t="shared" si="105"/>
        <v>0</v>
      </c>
      <c r="AY222" s="1249" t="str">
        <f t="shared" si="97"/>
        <v/>
      </c>
      <c r="AZ222" s="276" t="s">
        <v>22</v>
      </c>
      <c r="BA222" s="1221">
        <f t="shared" si="106"/>
        <v>0</v>
      </c>
      <c r="BB222" s="1222">
        <f t="shared" si="113"/>
        <v>0</v>
      </c>
      <c r="BC222"/>
      <c r="BL222"/>
      <c r="BM222"/>
      <c r="BN222"/>
      <c r="BO222"/>
      <c r="BP222"/>
      <c r="BQ222"/>
      <c r="BR222" s="1153" t="str">
        <f t="shared" si="101"/>
        <v>►</v>
      </c>
      <c r="BS222"/>
      <c r="BT222"/>
      <c r="BU222"/>
      <c r="BV222"/>
      <c r="BW222"/>
      <c r="BX222" s="1024"/>
      <c r="BY222"/>
      <c r="BZ222"/>
      <c r="CA222"/>
      <c r="CB222"/>
      <c r="CC222"/>
      <c r="CD222"/>
      <c r="CE222"/>
      <c r="CG222"/>
      <c r="CH222"/>
      <c r="CI222"/>
      <c r="CJ222"/>
      <c r="CK222"/>
      <c r="CL222"/>
      <c r="CM222"/>
      <c r="CO222"/>
      <c r="CP222"/>
      <c r="CQ222"/>
      <c r="CR222"/>
      <c r="CS222"/>
      <c r="CT222"/>
      <c r="CU222"/>
      <c r="CW222" s="3">
        <v>1</v>
      </c>
    </row>
    <row r="223" spans="1:101" s="877" customFormat="1" ht="21" customHeight="1">
      <c r="A223" s="1129" t="s">
        <v>22</v>
      </c>
      <c r="B223" s="1145" t="str">
        <f t="shared" si="100"/>
        <v>►</v>
      </c>
      <c r="C223" s="1190" cm="1">
        <f t="array" ref="C223">SUMPRODUCT(LEN(D223:J223))</f>
        <v>0</v>
      </c>
      <c r="D223" s="207"/>
      <c r="E223" s="212"/>
      <c r="F223" s="212"/>
      <c r="G223" s="212"/>
      <c r="H223" s="212"/>
      <c r="I223" s="212"/>
      <c r="J223" s="213"/>
      <c r="K223" s="528" t="s">
        <v>22</v>
      </c>
      <c r="L223" s="120" t="s">
        <v>16</v>
      </c>
      <c r="M223" s="34"/>
      <c r="N223" s="35"/>
      <c r="O223" s="34"/>
      <c r="P223" s="36"/>
      <c r="Q223" s="105"/>
      <c r="R223" s="125"/>
      <c r="S223" s="107"/>
      <c r="T223" s="108"/>
      <c r="U223" s="1290"/>
      <c r="V223" s="276"/>
      <c r="W223" s="111"/>
      <c r="X223" s="112"/>
      <c r="Y223" s="122"/>
      <c r="Z223" s="114"/>
      <c r="AA223" s="127"/>
      <c r="AB223" s="116"/>
      <c r="AC223" s="139"/>
      <c r="AD223" s="1230" t="str">
        <f t="shared" si="116"/>
        <v>►</v>
      </c>
      <c r="AE223" s="1231" t="str">
        <f t="shared" si="117"/>
        <v/>
      </c>
      <c r="AF223" s="1232">
        <f t="shared" si="102"/>
        <v>0</v>
      </c>
      <c r="AG223" s="1252">
        <f t="shared" si="107"/>
        <v>0</v>
      </c>
      <c r="AH223" s="1234">
        <f t="shared" si="108"/>
        <v>0</v>
      </c>
      <c r="AI223" s="1235">
        <f t="shared" si="109"/>
        <v>0</v>
      </c>
      <c r="AJ223" s="1235">
        <f t="shared" si="98"/>
        <v>0</v>
      </c>
      <c r="AK223" s="1253">
        <f t="shared" si="103"/>
        <v>0</v>
      </c>
      <c r="AL223" s="1254">
        <f t="shared" si="99"/>
        <v>0</v>
      </c>
      <c r="AM223" s="1268"/>
      <c r="AN223" s="1255" t="str">
        <f t="shared" si="115"/>
        <v/>
      </c>
      <c r="AO223" s="1256">
        <f t="shared" si="110"/>
        <v>0</v>
      </c>
      <c r="AP223" s="1257">
        <f t="shared" si="104"/>
        <v>0</v>
      </c>
      <c r="AQ223" s="1271" cm="1">
        <f t="array" ref="AQ223">IF(AF223&lt;&gt;1,0,IF(OR(AO223="",N(AO223)&lt;=0.000000001),"",IF(OR(AI223="",N(AI223)&lt;=0.000000001),0,IF(ISNUMBER(AO223),IFERROR(_xlfn.LET(_xlpm.r,_xlfn.XLOOKUP(U223,$BD$15:$BD$62,ROW($BD$15:$BD$62),_xlfn.XLOOKUP(U223,$BE$15:$BE$62,ROW($BE$15:$BE$62),_xlfn.XLOOKUP(U223,$BF$15:$BF$62,ROW($BF$15:$BF$62),""))),_xlpm.p,_xlpm.r-MIN(ROW($BD$15:$BD$62))+1,_xlpm.f,INDEX($BG$15:$BG$62,_xlpm.p),_xlpm.u,INDEX($BH$15:$BH$62,_xlpm.p),_xlpm.s,INDEX($BJ$15:$BJ$62,_xlpm.p),_xlpm.q,N(AO223)/_xlpm.f,IF(_xlpm.q&gt;=_xlpm.s,ROUND(_xlpm.q,1)&amp;" "&amp;U223&amp;" = "&amp;ROUND(_xlpm.q*_xlpm.f,1)&amp;" "&amp;_xlpm.u,ROUND(_xlpm.q,1)&amp;" "&amp;U223)),""),""))))</f>
        <v>0</v>
      </c>
      <c r="AR223" s="1259"/>
      <c r="AS223" s="1256">
        <f t="shared" si="96"/>
        <v>0</v>
      </c>
      <c r="AT223" s="1257" t="str">
        <f t="shared" si="111"/>
        <v/>
      </c>
      <c r="AU223" s="1260">
        <f t="shared" si="114"/>
        <v>0</v>
      </c>
      <c r="AV223" s="1261" t="str">
        <f t="shared" si="112"/>
        <v/>
      </c>
      <c r="AW223" s="1247"/>
      <c r="AX223" s="1262">
        <f t="shared" si="105"/>
        <v>0</v>
      </c>
      <c r="AY223" s="1249" t="str">
        <f t="shared" si="97"/>
        <v/>
      </c>
      <c r="AZ223" s="276" t="s">
        <v>22</v>
      </c>
      <c r="BA223" s="1221">
        <f t="shared" si="106"/>
        <v>0</v>
      </c>
      <c r="BB223" s="1222">
        <f t="shared" si="113"/>
        <v>0</v>
      </c>
      <c r="BC223"/>
      <c r="BL223"/>
      <c r="BM223"/>
      <c r="BN223"/>
      <c r="BO223"/>
      <c r="BP223"/>
      <c r="BQ223"/>
      <c r="BR223" s="1153" t="str">
        <f t="shared" si="101"/>
        <v>►</v>
      </c>
      <c r="BS223"/>
      <c r="BT223"/>
      <c r="BU223"/>
      <c r="BV223"/>
      <c r="BW223"/>
      <c r="BX223" s="1024"/>
      <c r="BY223"/>
      <c r="BZ223"/>
      <c r="CA223"/>
      <c r="CB223"/>
      <c r="CC223"/>
      <c r="CD223"/>
      <c r="CE223"/>
      <c r="CG223"/>
      <c r="CH223"/>
      <c r="CI223"/>
      <c r="CJ223"/>
      <c r="CK223"/>
      <c r="CL223"/>
      <c r="CM223"/>
      <c r="CO223"/>
      <c r="CP223"/>
      <c r="CQ223"/>
      <c r="CR223"/>
      <c r="CS223"/>
      <c r="CT223"/>
      <c r="CU223"/>
      <c r="CW223" s="3">
        <v>1</v>
      </c>
    </row>
    <row r="224" spans="1:101" s="877" customFormat="1" ht="21" customHeight="1">
      <c r="A224" s="1129" t="s">
        <v>22</v>
      </c>
      <c r="B224" s="1145" t="str">
        <f t="shared" si="100"/>
        <v>►</v>
      </c>
      <c r="C224" s="1190" cm="1">
        <f t="array" ref="C224">SUMPRODUCT(LEN(D224:J224))</f>
        <v>0</v>
      </c>
      <c r="D224" s="207"/>
      <c r="E224" s="212"/>
      <c r="F224" s="212"/>
      <c r="G224" s="212"/>
      <c r="H224" s="212"/>
      <c r="I224" s="212"/>
      <c r="J224" s="213"/>
      <c r="K224" s="528" t="s">
        <v>22</v>
      </c>
      <c r="L224" s="120" t="s">
        <v>16</v>
      </c>
      <c r="M224" s="34"/>
      <c r="N224" s="35"/>
      <c r="O224" s="34"/>
      <c r="P224" s="36"/>
      <c r="Q224" s="105"/>
      <c r="R224" s="125"/>
      <c r="S224" s="107"/>
      <c r="T224" s="108"/>
      <c r="U224" s="1290"/>
      <c r="V224" s="276"/>
      <c r="W224" s="111"/>
      <c r="X224" s="112"/>
      <c r="Y224" s="122"/>
      <c r="Z224" s="114"/>
      <c r="AA224" s="127"/>
      <c r="AB224" s="116"/>
      <c r="AC224" s="139"/>
      <c r="AD224" s="1230" t="str">
        <f t="shared" si="116"/>
        <v>►</v>
      </c>
      <c r="AE224" s="1231" t="str">
        <f t="shared" si="117"/>
        <v/>
      </c>
      <c r="AF224" s="1232">
        <f t="shared" si="102"/>
        <v>0</v>
      </c>
      <c r="AG224" s="1252">
        <f t="shared" si="107"/>
        <v>0</v>
      </c>
      <c r="AH224" s="1234">
        <f t="shared" si="108"/>
        <v>0</v>
      </c>
      <c r="AI224" s="1235">
        <f t="shared" si="109"/>
        <v>0</v>
      </c>
      <c r="AJ224" s="1235">
        <f t="shared" si="98"/>
        <v>0</v>
      </c>
      <c r="AK224" s="1237">
        <f t="shared" si="103"/>
        <v>0</v>
      </c>
      <c r="AL224" s="1238">
        <f t="shared" si="99"/>
        <v>0</v>
      </c>
      <c r="AM224" s="1268"/>
      <c r="AN224" s="1240" t="str">
        <f t="shared" si="115"/>
        <v/>
      </c>
      <c r="AO224" s="1241">
        <f t="shared" si="110"/>
        <v>0</v>
      </c>
      <c r="AP224" s="1242">
        <f t="shared" si="104"/>
        <v>0</v>
      </c>
      <c r="AQ224" s="1269" cm="1">
        <f t="array" ref="AQ224">IF(AF224&lt;&gt;1,0,IF(OR(AO224="",N(AO224)&lt;=0.000000001),"",IF(OR(AI224="",N(AI224)&lt;=0.000000001),0,IF(ISNUMBER(AO224),IFERROR(_xlfn.LET(_xlpm.r,_xlfn.XLOOKUP(U224,$BD$15:$BD$62,ROW($BD$15:$BD$62),_xlfn.XLOOKUP(U224,$BE$15:$BE$62,ROW($BE$15:$BE$62),_xlfn.XLOOKUP(U224,$BF$15:$BF$62,ROW($BF$15:$BF$62),""))),_xlpm.p,_xlpm.r-MIN(ROW($BD$15:$BD$62))+1,_xlpm.f,INDEX($BG$15:$BG$62,_xlpm.p),_xlpm.u,INDEX($BH$15:$BH$62,_xlpm.p),_xlpm.s,INDEX($BJ$15:$BJ$62,_xlpm.p),_xlpm.q,N(AO224)/_xlpm.f,IF(_xlpm.q&gt;=_xlpm.s,ROUND(_xlpm.q,1)&amp;" "&amp;U224&amp;" = "&amp;ROUND(_xlpm.q*_xlpm.f,1)&amp;" "&amp;_xlpm.u,ROUND(_xlpm.q,1)&amp;" "&amp;U224)),""),""))))</f>
        <v>0</v>
      </c>
      <c r="AR224" s="1259"/>
      <c r="AS224" s="1241">
        <f t="shared" si="96"/>
        <v>0</v>
      </c>
      <c r="AT224" s="1242" t="str">
        <f t="shared" si="111"/>
        <v/>
      </c>
      <c r="AU224" s="1245">
        <f t="shared" si="114"/>
        <v>0</v>
      </c>
      <c r="AV224" s="1246" t="str">
        <f t="shared" si="112"/>
        <v/>
      </c>
      <c r="AW224" s="1247"/>
      <c r="AX224" s="1248">
        <f t="shared" si="105"/>
        <v>0</v>
      </c>
      <c r="AY224" s="1249" t="str">
        <f t="shared" si="97"/>
        <v/>
      </c>
      <c r="AZ224" s="276" t="s">
        <v>22</v>
      </c>
      <c r="BA224" s="1221">
        <f t="shared" si="106"/>
        <v>0</v>
      </c>
      <c r="BB224" s="1222">
        <f t="shared" si="113"/>
        <v>0</v>
      </c>
      <c r="BC224"/>
      <c r="BL224"/>
      <c r="BM224"/>
      <c r="BN224"/>
      <c r="BO224"/>
      <c r="BP224"/>
      <c r="BQ224"/>
      <c r="BR224" s="1153" t="str">
        <f t="shared" si="101"/>
        <v>►</v>
      </c>
      <c r="BS224"/>
      <c r="BT224"/>
      <c r="BU224"/>
      <c r="BV224"/>
      <c r="BW224"/>
      <c r="BX224" s="1024"/>
      <c r="BY224"/>
      <c r="BZ224"/>
      <c r="CA224"/>
      <c r="CB224"/>
      <c r="CC224"/>
      <c r="CD224"/>
      <c r="CE224"/>
      <c r="CG224"/>
      <c r="CH224"/>
      <c r="CI224"/>
      <c r="CJ224"/>
      <c r="CK224"/>
      <c r="CL224"/>
      <c r="CM224"/>
      <c r="CO224"/>
      <c r="CP224"/>
      <c r="CQ224"/>
      <c r="CR224"/>
      <c r="CS224"/>
      <c r="CT224"/>
      <c r="CU224"/>
      <c r="CW224" s="3">
        <v>1</v>
      </c>
    </row>
    <row r="225" spans="1:101" s="877" customFormat="1" ht="21" customHeight="1">
      <c r="A225" s="1129" t="s">
        <v>22</v>
      </c>
      <c r="B225" s="1145" t="str">
        <f t="shared" si="100"/>
        <v>►</v>
      </c>
      <c r="C225" s="1190" cm="1">
        <f t="array" ref="C225">SUMPRODUCT(LEN(D225:J225))</f>
        <v>0</v>
      </c>
      <c r="D225" s="207"/>
      <c r="E225" s="212"/>
      <c r="F225" s="212"/>
      <c r="G225" s="212"/>
      <c r="H225" s="212"/>
      <c r="I225" s="212"/>
      <c r="J225" s="213"/>
      <c r="K225" s="528" t="s">
        <v>22</v>
      </c>
      <c r="L225" s="120" t="s">
        <v>16</v>
      </c>
      <c r="M225" s="34"/>
      <c r="N225" s="35"/>
      <c r="O225" s="34"/>
      <c r="P225" s="36"/>
      <c r="Q225" s="105"/>
      <c r="R225" s="125"/>
      <c r="S225" s="107"/>
      <c r="T225" s="108"/>
      <c r="U225" s="1290"/>
      <c r="V225" s="276"/>
      <c r="W225" s="111"/>
      <c r="X225" s="112"/>
      <c r="Y225" s="122"/>
      <c r="Z225" s="114"/>
      <c r="AA225" s="127"/>
      <c r="AB225" s="116"/>
      <c r="AC225" s="139"/>
      <c r="AD225" s="1230" t="str">
        <f t="shared" si="116"/>
        <v>►</v>
      </c>
      <c r="AE225" s="1231" t="str">
        <f t="shared" si="117"/>
        <v/>
      </c>
      <c r="AF225" s="1232">
        <f t="shared" si="102"/>
        <v>0</v>
      </c>
      <c r="AG225" s="1252">
        <f t="shared" si="107"/>
        <v>0</v>
      </c>
      <c r="AH225" s="1234">
        <f t="shared" si="108"/>
        <v>0</v>
      </c>
      <c r="AI225" s="1235">
        <f t="shared" si="109"/>
        <v>0</v>
      </c>
      <c r="AJ225" s="1235">
        <f t="shared" si="98"/>
        <v>0</v>
      </c>
      <c r="AK225" s="1253">
        <f t="shared" si="103"/>
        <v>0</v>
      </c>
      <c r="AL225" s="1254">
        <f t="shared" si="99"/>
        <v>0</v>
      </c>
      <c r="AM225" s="1268"/>
      <c r="AN225" s="1255" t="str">
        <f t="shared" si="115"/>
        <v/>
      </c>
      <c r="AO225" s="1256">
        <f t="shared" si="110"/>
        <v>0</v>
      </c>
      <c r="AP225" s="1257">
        <f t="shared" si="104"/>
        <v>0</v>
      </c>
      <c r="AQ225" s="1271" cm="1">
        <f t="array" ref="AQ225">IF(AF225&lt;&gt;1,0,IF(OR(AO225="",N(AO225)&lt;=0.000000001),"",IF(OR(AI225="",N(AI225)&lt;=0.000000001),0,IF(ISNUMBER(AO225),IFERROR(_xlfn.LET(_xlpm.r,_xlfn.XLOOKUP(U225,$BD$15:$BD$62,ROW($BD$15:$BD$62),_xlfn.XLOOKUP(U225,$BE$15:$BE$62,ROW($BE$15:$BE$62),_xlfn.XLOOKUP(U225,$BF$15:$BF$62,ROW($BF$15:$BF$62),""))),_xlpm.p,_xlpm.r-MIN(ROW($BD$15:$BD$62))+1,_xlpm.f,INDEX($BG$15:$BG$62,_xlpm.p),_xlpm.u,INDEX($BH$15:$BH$62,_xlpm.p),_xlpm.s,INDEX($BJ$15:$BJ$62,_xlpm.p),_xlpm.q,N(AO225)/_xlpm.f,IF(_xlpm.q&gt;=_xlpm.s,ROUND(_xlpm.q,1)&amp;" "&amp;U225&amp;" = "&amp;ROUND(_xlpm.q*_xlpm.f,1)&amp;" "&amp;_xlpm.u,ROUND(_xlpm.q,1)&amp;" "&amp;U225)),""),""))))</f>
        <v>0</v>
      </c>
      <c r="AR225" s="1259"/>
      <c r="AS225" s="1256">
        <f t="shared" si="96"/>
        <v>0</v>
      </c>
      <c r="AT225" s="1257" t="str">
        <f t="shared" si="111"/>
        <v/>
      </c>
      <c r="AU225" s="1260">
        <f t="shared" si="114"/>
        <v>0</v>
      </c>
      <c r="AV225" s="1261" t="str">
        <f t="shared" si="112"/>
        <v/>
      </c>
      <c r="AW225" s="1247"/>
      <c r="AX225" s="1262">
        <f t="shared" si="105"/>
        <v>0</v>
      </c>
      <c r="AY225" s="1249" t="str">
        <f t="shared" si="97"/>
        <v/>
      </c>
      <c r="AZ225" s="276" t="s">
        <v>22</v>
      </c>
      <c r="BA225" s="1221">
        <f t="shared" si="106"/>
        <v>0</v>
      </c>
      <c r="BB225" s="1222">
        <f t="shared" si="113"/>
        <v>0</v>
      </c>
      <c r="BC225"/>
      <c r="BL225"/>
      <c r="BM225"/>
      <c r="BN225"/>
      <c r="BO225"/>
      <c r="BP225"/>
      <c r="BQ225"/>
      <c r="BR225" s="1153" t="str">
        <f t="shared" si="101"/>
        <v>►</v>
      </c>
      <c r="BS225"/>
      <c r="BT225"/>
      <c r="BU225"/>
      <c r="BV225"/>
      <c r="BW225"/>
      <c r="BX225" s="1024"/>
      <c r="BY225"/>
      <c r="BZ225"/>
      <c r="CA225"/>
      <c r="CB225"/>
      <c r="CC225"/>
      <c r="CD225"/>
      <c r="CE225"/>
      <c r="CG225"/>
      <c r="CH225"/>
      <c r="CI225"/>
      <c r="CJ225"/>
      <c r="CK225"/>
      <c r="CL225"/>
      <c r="CM225"/>
      <c r="CO225"/>
      <c r="CP225"/>
      <c r="CQ225"/>
      <c r="CR225"/>
      <c r="CS225"/>
      <c r="CT225"/>
      <c r="CU225"/>
      <c r="CW225" s="3">
        <v>1</v>
      </c>
    </row>
    <row r="226" spans="1:101" s="877" customFormat="1" ht="21" customHeight="1">
      <c r="A226" s="1129" t="s">
        <v>22</v>
      </c>
      <c r="B226" s="1145" t="str">
        <f t="shared" si="100"/>
        <v>►</v>
      </c>
      <c r="C226" s="1190" cm="1">
        <f t="array" ref="C226">SUMPRODUCT(LEN(D226:J226))</f>
        <v>0</v>
      </c>
      <c r="D226" s="207"/>
      <c r="E226" s="212"/>
      <c r="F226" s="212"/>
      <c r="G226" s="212"/>
      <c r="H226" s="212"/>
      <c r="I226" s="212"/>
      <c r="J226" s="213"/>
      <c r="K226" s="528" t="s">
        <v>22</v>
      </c>
      <c r="L226" s="120" t="s">
        <v>16</v>
      </c>
      <c r="M226" s="34"/>
      <c r="N226" s="35"/>
      <c r="O226" s="34"/>
      <c r="P226" s="36"/>
      <c r="Q226" s="105"/>
      <c r="R226" s="125"/>
      <c r="S226" s="107"/>
      <c r="T226" s="108"/>
      <c r="U226" s="1290"/>
      <c r="V226" s="276"/>
      <c r="W226" s="111"/>
      <c r="X226" s="112"/>
      <c r="Y226" s="122"/>
      <c r="Z226" s="114"/>
      <c r="AA226" s="127"/>
      <c r="AB226" s="116"/>
      <c r="AC226" s="139"/>
      <c r="AD226" s="1230" t="str">
        <f t="shared" si="116"/>
        <v>►</v>
      </c>
      <c r="AE226" s="1231" t="str">
        <f t="shared" si="117"/>
        <v/>
      </c>
      <c r="AF226" s="1232">
        <f t="shared" si="102"/>
        <v>0</v>
      </c>
      <c r="AG226" s="1252">
        <f t="shared" si="107"/>
        <v>0</v>
      </c>
      <c r="AH226" s="1234">
        <f t="shared" si="108"/>
        <v>0</v>
      </c>
      <c r="AI226" s="1235">
        <f t="shared" si="109"/>
        <v>0</v>
      </c>
      <c r="AJ226" s="1235">
        <f t="shared" si="98"/>
        <v>0</v>
      </c>
      <c r="AK226" s="1237">
        <f t="shared" si="103"/>
        <v>0</v>
      </c>
      <c r="AL226" s="1238">
        <f t="shared" si="99"/>
        <v>0</v>
      </c>
      <c r="AM226" s="1268"/>
      <c r="AN226" s="1240" t="str">
        <f t="shared" si="115"/>
        <v/>
      </c>
      <c r="AO226" s="1241">
        <f t="shared" si="110"/>
        <v>0</v>
      </c>
      <c r="AP226" s="1242">
        <f t="shared" si="104"/>
        <v>0</v>
      </c>
      <c r="AQ226" s="1269" cm="1">
        <f t="array" ref="AQ226">IF(AF226&lt;&gt;1,0,IF(OR(AO226="",N(AO226)&lt;=0.000000001),"",IF(OR(AI226="",N(AI226)&lt;=0.000000001),0,IF(ISNUMBER(AO226),IFERROR(_xlfn.LET(_xlpm.r,_xlfn.XLOOKUP(U226,$BD$15:$BD$62,ROW($BD$15:$BD$62),_xlfn.XLOOKUP(U226,$BE$15:$BE$62,ROW($BE$15:$BE$62),_xlfn.XLOOKUP(U226,$BF$15:$BF$62,ROW($BF$15:$BF$62),""))),_xlpm.p,_xlpm.r-MIN(ROW($BD$15:$BD$62))+1,_xlpm.f,INDEX($BG$15:$BG$62,_xlpm.p),_xlpm.u,INDEX($BH$15:$BH$62,_xlpm.p),_xlpm.s,INDEX($BJ$15:$BJ$62,_xlpm.p),_xlpm.q,N(AO226)/_xlpm.f,IF(_xlpm.q&gt;=_xlpm.s,ROUND(_xlpm.q,1)&amp;" "&amp;U226&amp;" = "&amp;ROUND(_xlpm.q*_xlpm.f,1)&amp;" "&amp;_xlpm.u,ROUND(_xlpm.q,1)&amp;" "&amp;U226)),""),""))))</f>
        <v>0</v>
      </c>
      <c r="AR226" s="1259"/>
      <c r="AS226" s="1241">
        <f t="shared" si="96"/>
        <v>0</v>
      </c>
      <c r="AT226" s="1242" t="str">
        <f t="shared" si="111"/>
        <v/>
      </c>
      <c r="AU226" s="1245">
        <f t="shared" si="114"/>
        <v>0</v>
      </c>
      <c r="AV226" s="1246" t="str">
        <f t="shared" si="112"/>
        <v/>
      </c>
      <c r="AW226" s="1247"/>
      <c r="AX226" s="1248">
        <f t="shared" si="105"/>
        <v>0</v>
      </c>
      <c r="AY226" s="1249" t="str">
        <f t="shared" si="97"/>
        <v/>
      </c>
      <c r="AZ226" s="276" t="s">
        <v>22</v>
      </c>
      <c r="BA226" s="1221">
        <f t="shared" si="106"/>
        <v>0</v>
      </c>
      <c r="BB226" s="1222">
        <f t="shared" si="113"/>
        <v>0</v>
      </c>
      <c r="BC226"/>
      <c r="BL226"/>
      <c r="BM226"/>
      <c r="BN226"/>
      <c r="BO226"/>
      <c r="BP226"/>
      <c r="BQ226"/>
      <c r="BR226" s="1153" t="str">
        <f t="shared" si="101"/>
        <v>►</v>
      </c>
      <c r="BS226"/>
      <c r="BT226"/>
      <c r="BU226"/>
      <c r="BV226"/>
      <c r="BW226"/>
      <c r="BX226" s="1024"/>
      <c r="BY226"/>
      <c r="BZ226"/>
      <c r="CA226"/>
      <c r="CB226"/>
      <c r="CC226"/>
      <c r="CD226"/>
      <c r="CE226"/>
      <c r="CG226"/>
      <c r="CH226"/>
      <c r="CI226"/>
      <c r="CJ226"/>
      <c r="CK226"/>
      <c r="CL226"/>
      <c r="CM226"/>
      <c r="CO226"/>
      <c r="CP226"/>
      <c r="CQ226"/>
      <c r="CR226"/>
      <c r="CS226"/>
      <c r="CT226"/>
      <c r="CU226"/>
      <c r="CW226" s="3">
        <v>1</v>
      </c>
    </row>
    <row r="227" spans="1:101" s="877" customFormat="1" ht="21" customHeight="1">
      <c r="A227" s="1129" t="s">
        <v>22</v>
      </c>
      <c r="B227" s="1145" t="str">
        <f t="shared" si="100"/>
        <v>►</v>
      </c>
      <c r="C227" s="1190" cm="1">
        <f t="array" ref="C227">SUMPRODUCT(LEN(D227:J227))</f>
        <v>0</v>
      </c>
      <c r="D227" s="207"/>
      <c r="E227" s="212"/>
      <c r="F227" s="212"/>
      <c r="G227" s="212"/>
      <c r="H227" s="212"/>
      <c r="I227" s="212"/>
      <c r="J227" s="213"/>
      <c r="K227" s="528" t="s">
        <v>22</v>
      </c>
      <c r="L227" s="120" t="s">
        <v>16</v>
      </c>
      <c r="M227" s="34"/>
      <c r="N227" s="35"/>
      <c r="O227" s="34"/>
      <c r="P227" s="36"/>
      <c r="Q227" s="105"/>
      <c r="R227" s="125"/>
      <c r="S227" s="107"/>
      <c r="T227" s="108"/>
      <c r="U227" s="1290"/>
      <c r="V227" s="276"/>
      <c r="W227" s="111"/>
      <c r="X227" s="112"/>
      <c r="Y227" s="122"/>
      <c r="Z227" s="114"/>
      <c r="AA227" s="127"/>
      <c r="AB227" s="116"/>
      <c r="AC227" s="139"/>
      <c r="AD227" s="1230" t="str">
        <f t="shared" si="116"/>
        <v>►</v>
      </c>
      <c r="AE227" s="1231" t="str">
        <f t="shared" si="117"/>
        <v/>
      </c>
      <c r="AF227" s="1232">
        <f t="shared" si="102"/>
        <v>0</v>
      </c>
      <c r="AG227" s="1252">
        <f t="shared" si="107"/>
        <v>0</v>
      </c>
      <c r="AH227" s="1234">
        <f t="shared" si="108"/>
        <v>0</v>
      </c>
      <c r="AI227" s="1235">
        <f t="shared" si="109"/>
        <v>0</v>
      </c>
      <c r="AJ227" s="1235">
        <f t="shared" si="98"/>
        <v>0</v>
      </c>
      <c r="AK227" s="1253">
        <f t="shared" si="103"/>
        <v>0</v>
      </c>
      <c r="AL227" s="1254">
        <f t="shared" si="99"/>
        <v>0</v>
      </c>
      <c r="AM227" s="1268"/>
      <c r="AN227" s="1255" t="str">
        <f t="shared" si="115"/>
        <v/>
      </c>
      <c r="AO227" s="1256">
        <f t="shared" si="110"/>
        <v>0</v>
      </c>
      <c r="AP227" s="1257">
        <f t="shared" si="104"/>
        <v>0</v>
      </c>
      <c r="AQ227" s="1271" cm="1">
        <f t="array" ref="AQ227">IF(AF227&lt;&gt;1,0,IF(OR(AO227="",N(AO227)&lt;=0.000000001),"",IF(OR(AI227="",N(AI227)&lt;=0.000000001),0,IF(ISNUMBER(AO227),IFERROR(_xlfn.LET(_xlpm.r,_xlfn.XLOOKUP(U227,$BD$15:$BD$62,ROW($BD$15:$BD$62),_xlfn.XLOOKUP(U227,$BE$15:$BE$62,ROW($BE$15:$BE$62),_xlfn.XLOOKUP(U227,$BF$15:$BF$62,ROW($BF$15:$BF$62),""))),_xlpm.p,_xlpm.r-MIN(ROW($BD$15:$BD$62))+1,_xlpm.f,INDEX($BG$15:$BG$62,_xlpm.p),_xlpm.u,INDEX($BH$15:$BH$62,_xlpm.p),_xlpm.s,INDEX($BJ$15:$BJ$62,_xlpm.p),_xlpm.q,N(AO227)/_xlpm.f,IF(_xlpm.q&gt;=_xlpm.s,ROUND(_xlpm.q,1)&amp;" "&amp;U227&amp;" = "&amp;ROUND(_xlpm.q*_xlpm.f,1)&amp;" "&amp;_xlpm.u,ROUND(_xlpm.q,1)&amp;" "&amp;U227)),""),""))))</f>
        <v>0</v>
      </c>
      <c r="AR227" s="1259"/>
      <c r="AS227" s="1256">
        <f t="shared" si="96"/>
        <v>0</v>
      </c>
      <c r="AT227" s="1257" t="str">
        <f t="shared" si="111"/>
        <v/>
      </c>
      <c r="AU227" s="1260">
        <f t="shared" si="114"/>
        <v>0</v>
      </c>
      <c r="AV227" s="1261" t="str">
        <f t="shared" si="112"/>
        <v/>
      </c>
      <c r="AW227" s="1247"/>
      <c r="AX227" s="1262">
        <f t="shared" si="105"/>
        <v>0</v>
      </c>
      <c r="AY227" s="1249" t="str">
        <f t="shared" si="97"/>
        <v/>
      </c>
      <c r="AZ227" s="276" t="s">
        <v>22</v>
      </c>
      <c r="BA227" s="1221">
        <f t="shared" si="106"/>
        <v>0</v>
      </c>
      <c r="BB227" s="1222">
        <f t="shared" si="113"/>
        <v>0</v>
      </c>
      <c r="BC227"/>
      <c r="BL227"/>
      <c r="BM227"/>
      <c r="BN227"/>
      <c r="BO227"/>
      <c r="BP227"/>
      <c r="BQ227"/>
      <c r="BR227" s="1153" t="str">
        <f t="shared" si="101"/>
        <v>►</v>
      </c>
      <c r="BS227"/>
      <c r="BT227"/>
      <c r="BU227"/>
      <c r="BV227"/>
      <c r="BW227"/>
      <c r="BX227" s="1024"/>
      <c r="BY227"/>
      <c r="BZ227"/>
      <c r="CA227"/>
      <c r="CB227"/>
      <c r="CC227"/>
      <c r="CD227"/>
      <c r="CE227"/>
      <c r="CG227"/>
      <c r="CH227"/>
      <c r="CI227"/>
      <c r="CJ227"/>
      <c r="CK227"/>
      <c r="CL227"/>
      <c r="CM227"/>
      <c r="CO227"/>
      <c r="CP227"/>
      <c r="CQ227"/>
      <c r="CR227"/>
      <c r="CS227"/>
      <c r="CT227"/>
      <c r="CU227"/>
      <c r="CW227" s="3">
        <v>1</v>
      </c>
    </row>
    <row r="228" spans="1:101" s="877" customFormat="1" ht="21" customHeight="1">
      <c r="A228" s="1129" t="s">
        <v>22</v>
      </c>
      <c r="B228" s="1145" t="str">
        <f t="shared" si="100"/>
        <v>►</v>
      </c>
      <c r="C228" s="1190" cm="1">
        <f t="array" ref="C228">SUMPRODUCT(LEN(D228:J228))</f>
        <v>0</v>
      </c>
      <c r="D228" s="207"/>
      <c r="E228" s="212"/>
      <c r="F228" s="212"/>
      <c r="G228" s="212"/>
      <c r="H228" s="212"/>
      <c r="I228" s="212"/>
      <c r="J228" s="213"/>
      <c r="K228" s="528" t="s">
        <v>22</v>
      </c>
      <c r="L228" s="120" t="s">
        <v>16</v>
      </c>
      <c r="M228" s="34"/>
      <c r="N228" s="35"/>
      <c r="O228" s="34"/>
      <c r="P228" s="36"/>
      <c r="Q228" s="105"/>
      <c r="R228" s="125"/>
      <c r="S228" s="107"/>
      <c r="T228" s="108"/>
      <c r="U228" s="1290"/>
      <c r="V228" s="276"/>
      <c r="W228" s="111"/>
      <c r="X228" s="112"/>
      <c r="Y228" s="122"/>
      <c r="Z228" s="114"/>
      <c r="AA228" s="127"/>
      <c r="AB228" s="116"/>
      <c r="AC228" s="139"/>
      <c r="AD228" s="1230" t="str">
        <f t="shared" si="116"/>
        <v>►</v>
      </c>
      <c r="AE228" s="1231" t="str">
        <f t="shared" si="117"/>
        <v/>
      </c>
      <c r="AF228" s="1232">
        <f t="shared" si="102"/>
        <v>0</v>
      </c>
      <c r="AG228" s="1252">
        <f t="shared" si="107"/>
        <v>0</v>
      </c>
      <c r="AH228" s="1234">
        <f t="shared" si="108"/>
        <v>0</v>
      </c>
      <c r="AI228" s="1235">
        <f t="shared" si="109"/>
        <v>0</v>
      </c>
      <c r="AJ228" s="1235">
        <f t="shared" si="98"/>
        <v>0</v>
      </c>
      <c r="AK228" s="1237">
        <f t="shared" si="103"/>
        <v>0</v>
      </c>
      <c r="AL228" s="1238">
        <f t="shared" si="99"/>
        <v>0</v>
      </c>
      <c r="AM228" s="1268"/>
      <c r="AN228" s="1240" t="str">
        <f t="shared" si="115"/>
        <v/>
      </c>
      <c r="AO228" s="1241">
        <f t="shared" si="110"/>
        <v>0</v>
      </c>
      <c r="AP228" s="1242">
        <f t="shared" si="104"/>
        <v>0</v>
      </c>
      <c r="AQ228" s="1269" cm="1">
        <f t="array" ref="AQ228">IF(AF228&lt;&gt;1,0,IF(OR(AO228="",N(AO228)&lt;=0.000000001),"",IF(OR(AI228="",N(AI228)&lt;=0.000000001),0,IF(ISNUMBER(AO228),IFERROR(_xlfn.LET(_xlpm.r,_xlfn.XLOOKUP(U228,$BD$15:$BD$62,ROW($BD$15:$BD$62),_xlfn.XLOOKUP(U228,$BE$15:$BE$62,ROW($BE$15:$BE$62),_xlfn.XLOOKUP(U228,$BF$15:$BF$62,ROW($BF$15:$BF$62),""))),_xlpm.p,_xlpm.r-MIN(ROW($BD$15:$BD$62))+1,_xlpm.f,INDEX($BG$15:$BG$62,_xlpm.p),_xlpm.u,INDEX($BH$15:$BH$62,_xlpm.p),_xlpm.s,INDEX($BJ$15:$BJ$62,_xlpm.p),_xlpm.q,N(AO228)/_xlpm.f,IF(_xlpm.q&gt;=_xlpm.s,ROUND(_xlpm.q,1)&amp;" "&amp;U228&amp;" = "&amp;ROUND(_xlpm.q*_xlpm.f,1)&amp;" "&amp;_xlpm.u,ROUND(_xlpm.q,1)&amp;" "&amp;U228)),""),""))))</f>
        <v>0</v>
      </c>
      <c r="AR228" s="1259"/>
      <c r="AS228" s="1241">
        <f t="shared" si="96"/>
        <v>0</v>
      </c>
      <c r="AT228" s="1242" t="str">
        <f t="shared" si="111"/>
        <v/>
      </c>
      <c r="AU228" s="1245">
        <f t="shared" si="114"/>
        <v>0</v>
      </c>
      <c r="AV228" s="1246" t="str">
        <f t="shared" si="112"/>
        <v/>
      </c>
      <c r="AW228" s="1247"/>
      <c r="AX228" s="1248">
        <f t="shared" si="105"/>
        <v>0</v>
      </c>
      <c r="AY228" s="1249" t="str">
        <f t="shared" si="97"/>
        <v/>
      </c>
      <c r="AZ228" s="276" t="s">
        <v>22</v>
      </c>
      <c r="BA228" s="1221">
        <f t="shared" si="106"/>
        <v>0</v>
      </c>
      <c r="BB228" s="1222">
        <f t="shared" si="113"/>
        <v>0</v>
      </c>
      <c r="BC228"/>
      <c r="BL228"/>
      <c r="BM228"/>
      <c r="BN228"/>
      <c r="BO228"/>
      <c r="BP228"/>
      <c r="BQ228"/>
      <c r="BR228" s="1153" t="str">
        <f t="shared" si="101"/>
        <v>►</v>
      </c>
      <c r="BS228"/>
      <c r="BT228"/>
      <c r="BU228"/>
      <c r="BV228"/>
      <c r="BW228"/>
      <c r="BX228" s="1024"/>
      <c r="BY228"/>
      <c r="BZ228"/>
      <c r="CA228"/>
      <c r="CB228"/>
      <c r="CC228"/>
      <c r="CD228"/>
      <c r="CE228"/>
      <c r="CG228"/>
      <c r="CH228"/>
      <c r="CI228"/>
      <c r="CJ228"/>
      <c r="CK228"/>
      <c r="CL228"/>
      <c r="CM228"/>
      <c r="CO228"/>
      <c r="CP228"/>
      <c r="CQ228"/>
      <c r="CR228"/>
      <c r="CS228"/>
      <c r="CT228"/>
      <c r="CU228"/>
      <c r="CW228" s="3">
        <v>1</v>
      </c>
    </row>
    <row r="229" spans="1:101" s="877" customFormat="1" ht="21" customHeight="1">
      <c r="A229" s="1129" t="s">
        <v>22</v>
      </c>
      <c r="B229" s="1145" t="str">
        <f t="shared" si="100"/>
        <v>►</v>
      </c>
      <c r="C229" s="1190" cm="1">
        <f t="array" ref="C229">SUMPRODUCT(LEN(D229:J229))</f>
        <v>0</v>
      </c>
      <c r="D229" s="207"/>
      <c r="E229" s="212"/>
      <c r="F229" s="212"/>
      <c r="G229" s="212"/>
      <c r="H229" s="212"/>
      <c r="I229" s="212"/>
      <c r="J229" s="213"/>
      <c r="K229" s="528" t="s">
        <v>22</v>
      </c>
      <c r="L229" s="120" t="s">
        <v>16</v>
      </c>
      <c r="M229" s="34"/>
      <c r="N229" s="35"/>
      <c r="O229" s="34"/>
      <c r="P229" s="36"/>
      <c r="Q229" s="105"/>
      <c r="R229" s="125"/>
      <c r="S229" s="107"/>
      <c r="T229" s="108"/>
      <c r="U229" s="1290"/>
      <c r="V229" s="276"/>
      <c r="W229" s="111"/>
      <c r="X229" s="112"/>
      <c r="Y229" s="122"/>
      <c r="Z229" s="114"/>
      <c r="AA229" s="127"/>
      <c r="AB229" s="116"/>
      <c r="AC229" s="139"/>
      <c r="AD229" s="1230" t="str">
        <f t="shared" si="116"/>
        <v>►</v>
      </c>
      <c r="AE229" s="1231" t="str">
        <f t="shared" si="117"/>
        <v/>
      </c>
      <c r="AF229" s="1232">
        <f t="shared" si="102"/>
        <v>0</v>
      </c>
      <c r="AG229" s="1252">
        <f t="shared" si="107"/>
        <v>0</v>
      </c>
      <c r="AH229" s="1234">
        <f t="shared" si="108"/>
        <v>0</v>
      </c>
      <c r="AI229" s="1235">
        <f t="shared" si="109"/>
        <v>0</v>
      </c>
      <c r="AJ229" s="1235">
        <f t="shared" si="98"/>
        <v>0</v>
      </c>
      <c r="AK229" s="1253">
        <f t="shared" si="103"/>
        <v>0</v>
      </c>
      <c r="AL229" s="1254">
        <f t="shared" si="99"/>
        <v>0</v>
      </c>
      <c r="AM229" s="1268"/>
      <c r="AN229" s="1255" t="str">
        <f t="shared" si="115"/>
        <v/>
      </c>
      <c r="AO229" s="1256">
        <f t="shared" si="110"/>
        <v>0</v>
      </c>
      <c r="AP229" s="1257">
        <f t="shared" si="104"/>
        <v>0</v>
      </c>
      <c r="AQ229" s="1271" cm="1">
        <f t="array" ref="AQ229">IF(AF229&lt;&gt;1,0,IF(OR(AO229="",N(AO229)&lt;=0.000000001),"",IF(OR(AI229="",N(AI229)&lt;=0.000000001),0,IF(ISNUMBER(AO229),IFERROR(_xlfn.LET(_xlpm.r,_xlfn.XLOOKUP(U229,$BD$15:$BD$62,ROW($BD$15:$BD$62),_xlfn.XLOOKUP(U229,$BE$15:$BE$62,ROW($BE$15:$BE$62),_xlfn.XLOOKUP(U229,$BF$15:$BF$62,ROW($BF$15:$BF$62),""))),_xlpm.p,_xlpm.r-MIN(ROW($BD$15:$BD$62))+1,_xlpm.f,INDEX($BG$15:$BG$62,_xlpm.p),_xlpm.u,INDEX($BH$15:$BH$62,_xlpm.p),_xlpm.s,INDEX($BJ$15:$BJ$62,_xlpm.p),_xlpm.q,N(AO229)/_xlpm.f,IF(_xlpm.q&gt;=_xlpm.s,ROUND(_xlpm.q,1)&amp;" "&amp;U229&amp;" = "&amp;ROUND(_xlpm.q*_xlpm.f,1)&amp;" "&amp;_xlpm.u,ROUND(_xlpm.q,1)&amp;" "&amp;U229)),""),""))))</f>
        <v>0</v>
      </c>
      <c r="AR229" s="1259"/>
      <c r="AS229" s="1256">
        <f t="shared" si="96"/>
        <v>0</v>
      </c>
      <c r="AT229" s="1257" t="str">
        <f t="shared" si="111"/>
        <v/>
      </c>
      <c r="AU229" s="1260">
        <f t="shared" si="114"/>
        <v>0</v>
      </c>
      <c r="AV229" s="1261" t="str">
        <f t="shared" si="112"/>
        <v/>
      </c>
      <c r="AW229" s="1247"/>
      <c r="AX229" s="1262">
        <f t="shared" si="105"/>
        <v>0</v>
      </c>
      <c r="AY229" s="1249" t="str">
        <f t="shared" si="97"/>
        <v/>
      </c>
      <c r="AZ229" s="276" t="s">
        <v>22</v>
      </c>
      <c r="BA229" s="1221">
        <f t="shared" si="106"/>
        <v>0</v>
      </c>
      <c r="BB229" s="1222">
        <f t="shared" si="113"/>
        <v>0</v>
      </c>
      <c r="BC229"/>
      <c r="BL229"/>
      <c r="BM229"/>
      <c r="BN229"/>
      <c r="BO229"/>
      <c r="BP229"/>
      <c r="BQ229"/>
      <c r="BR229" s="1153" t="str">
        <f t="shared" si="101"/>
        <v>►</v>
      </c>
      <c r="BS229"/>
      <c r="BT229"/>
      <c r="BU229"/>
      <c r="BV229"/>
      <c r="BW229"/>
      <c r="BX229" s="1024"/>
      <c r="BY229"/>
      <c r="BZ229"/>
      <c r="CA229"/>
      <c r="CB229"/>
      <c r="CC229"/>
      <c r="CD229"/>
      <c r="CE229"/>
      <c r="CG229"/>
      <c r="CH229"/>
      <c r="CI229"/>
      <c r="CJ229"/>
      <c r="CK229"/>
      <c r="CL229"/>
      <c r="CM229"/>
      <c r="CO229"/>
      <c r="CP229"/>
      <c r="CQ229"/>
      <c r="CR229"/>
      <c r="CS229"/>
      <c r="CT229"/>
      <c r="CU229"/>
      <c r="CW229" s="3">
        <v>1</v>
      </c>
    </row>
    <row r="230" spans="1:101" s="877" customFormat="1" ht="21" customHeight="1">
      <c r="A230" s="1129" t="s">
        <v>22</v>
      </c>
      <c r="B230" s="1145" t="str">
        <f t="shared" si="100"/>
        <v>►</v>
      </c>
      <c r="C230" s="1190" cm="1">
        <f t="array" ref="C230">SUMPRODUCT(LEN(D230:J230))</f>
        <v>0</v>
      </c>
      <c r="D230" s="207"/>
      <c r="E230" s="212"/>
      <c r="F230" s="212"/>
      <c r="G230" s="212"/>
      <c r="H230" s="212"/>
      <c r="I230" s="212"/>
      <c r="J230" s="213"/>
      <c r="K230" s="528" t="s">
        <v>22</v>
      </c>
      <c r="L230" s="120" t="s">
        <v>16</v>
      </c>
      <c r="M230" s="34"/>
      <c r="N230" s="35"/>
      <c r="O230" s="34"/>
      <c r="P230" s="36"/>
      <c r="Q230" s="105"/>
      <c r="R230" s="125"/>
      <c r="S230" s="107"/>
      <c r="T230" s="108"/>
      <c r="U230" s="1290"/>
      <c r="V230" s="276"/>
      <c r="W230" s="111"/>
      <c r="X230" s="112"/>
      <c r="Y230" s="122"/>
      <c r="Z230" s="114"/>
      <c r="AA230" s="127"/>
      <c r="AB230" s="116"/>
      <c r="AC230" s="139"/>
      <c r="AD230" s="1230" t="str">
        <f t="shared" si="116"/>
        <v>►</v>
      </c>
      <c r="AE230" s="1231" t="str">
        <f t="shared" si="117"/>
        <v/>
      </c>
      <c r="AF230" s="1232">
        <f t="shared" si="102"/>
        <v>0</v>
      </c>
      <c r="AG230" s="1252">
        <f t="shared" si="107"/>
        <v>0</v>
      </c>
      <c r="AH230" s="1234">
        <f t="shared" si="108"/>
        <v>0</v>
      </c>
      <c r="AI230" s="1235">
        <f t="shared" si="109"/>
        <v>0</v>
      </c>
      <c r="AJ230" s="1235">
        <f t="shared" si="98"/>
        <v>0</v>
      </c>
      <c r="AK230" s="1237">
        <f t="shared" si="103"/>
        <v>0</v>
      </c>
      <c r="AL230" s="1238">
        <f t="shared" si="99"/>
        <v>0</v>
      </c>
      <c r="AM230" s="1268"/>
      <c r="AN230" s="1240" t="str">
        <f t="shared" si="115"/>
        <v/>
      </c>
      <c r="AO230" s="1241">
        <f t="shared" si="110"/>
        <v>0</v>
      </c>
      <c r="AP230" s="1242">
        <f t="shared" si="104"/>
        <v>0</v>
      </c>
      <c r="AQ230" s="1269" cm="1">
        <f t="array" ref="AQ230">IF(AF230&lt;&gt;1,0,IF(OR(AO230="",N(AO230)&lt;=0.000000001),"",IF(OR(AI230="",N(AI230)&lt;=0.000000001),0,IF(ISNUMBER(AO230),IFERROR(_xlfn.LET(_xlpm.r,_xlfn.XLOOKUP(U230,$BD$15:$BD$62,ROW($BD$15:$BD$62),_xlfn.XLOOKUP(U230,$BE$15:$BE$62,ROW($BE$15:$BE$62),_xlfn.XLOOKUP(U230,$BF$15:$BF$62,ROW($BF$15:$BF$62),""))),_xlpm.p,_xlpm.r-MIN(ROW($BD$15:$BD$62))+1,_xlpm.f,INDEX($BG$15:$BG$62,_xlpm.p),_xlpm.u,INDEX($BH$15:$BH$62,_xlpm.p),_xlpm.s,INDEX($BJ$15:$BJ$62,_xlpm.p),_xlpm.q,N(AO230)/_xlpm.f,IF(_xlpm.q&gt;=_xlpm.s,ROUND(_xlpm.q,1)&amp;" "&amp;U230&amp;" = "&amp;ROUND(_xlpm.q*_xlpm.f,1)&amp;" "&amp;_xlpm.u,ROUND(_xlpm.q,1)&amp;" "&amp;U230)),""),""))))</f>
        <v>0</v>
      </c>
      <c r="AR230" s="1259"/>
      <c r="AS230" s="1241">
        <f t="shared" si="96"/>
        <v>0</v>
      </c>
      <c r="AT230" s="1242" t="str">
        <f t="shared" si="111"/>
        <v/>
      </c>
      <c r="AU230" s="1245">
        <f t="shared" si="114"/>
        <v>0</v>
      </c>
      <c r="AV230" s="1246" t="str">
        <f t="shared" si="112"/>
        <v/>
      </c>
      <c r="AW230" s="1247"/>
      <c r="AX230" s="1248">
        <f t="shared" si="105"/>
        <v>0</v>
      </c>
      <c r="AY230" s="1249" t="str">
        <f t="shared" si="97"/>
        <v/>
      </c>
      <c r="AZ230" s="276" t="s">
        <v>22</v>
      </c>
      <c r="BA230" s="1221">
        <f t="shared" si="106"/>
        <v>0</v>
      </c>
      <c r="BB230" s="1222">
        <f t="shared" si="113"/>
        <v>0</v>
      </c>
      <c r="BC230"/>
      <c r="BL230"/>
      <c r="BM230"/>
      <c r="BN230"/>
      <c r="BO230"/>
      <c r="BP230"/>
      <c r="BQ230"/>
      <c r="BR230" s="1153" t="str">
        <f t="shared" si="101"/>
        <v>►</v>
      </c>
      <c r="BS230"/>
      <c r="BT230"/>
      <c r="BU230"/>
      <c r="BV230"/>
      <c r="BW230"/>
      <c r="BX230" s="1024"/>
      <c r="BY230"/>
      <c r="BZ230"/>
      <c r="CA230"/>
      <c r="CB230"/>
      <c r="CC230"/>
      <c r="CD230"/>
      <c r="CE230"/>
      <c r="CG230"/>
      <c r="CH230"/>
      <c r="CI230"/>
      <c r="CJ230"/>
      <c r="CK230"/>
      <c r="CL230"/>
      <c r="CM230"/>
      <c r="CO230"/>
      <c r="CP230"/>
      <c r="CQ230"/>
      <c r="CR230"/>
      <c r="CS230"/>
      <c r="CT230"/>
      <c r="CU230"/>
      <c r="CW230" s="3">
        <v>1</v>
      </c>
    </row>
    <row r="231" spans="1:101" s="877" customFormat="1" ht="21" customHeight="1">
      <c r="A231" s="1129" t="s">
        <v>22</v>
      </c>
      <c r="B231" s="1145" t="str">
        <f t="shared" si="100"/>
        <v>►</v>
      </c>
      <c r="C231" s="1190" cm="1">
        <f t="array" ref="C231">SUMPRODUCT(LEN(D231:J231))</f>
        <v>0</v>
      </c>
      <c r="D231" s="207"/>
      <c r="E231" s="212"/>
      <c r="F231" s="212"/>
      <c r="G231" s="212"/>
      <c r="H231" s="212"/>
      <c r="I231" s="212"/>
      <c r="J231" s="213"/>
      <c r="K231" s="528" t="s">
        <v>22</v>
      </c>
      <c r="L231" s="120" t="s">
        <v>16</v>
      </c>
      <c r="M231" s="34"/>
      <c r="N231" s="35"/>
      <c r="O231" s="34"/>
      <c r="P231" s="36"/>
      <c r="Q231" s="105"/>
      <c r="R231" s="125"/>
      <c r="S231" s="107"/>
      <c r="T231" s="108"/>
      <c r="U231" s="1290"/>
      <c r="V231" s="276"/>
      <c r="W231" s="111"/>
      <c r="X231" s="112"/>
      <c r="Y231" s="122"/>
      <c r="Z231" s="114"/>
      <c r="AA231" s="127"/>
      <c r="AB231" s="116"/>
      <c r="AC231" s="139"/>
      <c r="AD231" s="1230" t="str">
        <f t="shared" si="116"/>
        <v>►</v>
      </c>
      <c r="AE231" s="1231" t="str">
        <f t="shared" si="117"/>
        <v/>
      </c>
      <c r="AF231" s="1232">
        <f t="shared" si="102"/>
        <v>0</v>
      </c>
      <c r="AG231" s="1252">
        <f t="shared" si="107"/>
        <v>0</v>
      </c>
      <c r="AH231" s="1234">
        <f t="shared" si="108"/>
        <v>0</v>
      </c>
      <c r="AI231" s="1235">
        <f t="shared" si="109"/>
        <v>0</v>
      </c>
      <c r="AJ231" s="1235">
        <f t="shared" si="98"/>
        <v>0</v>
      </c>
      <c r="AK231" s="1253">
        <f t="shared" si="103"/>
        <v>0</v>
      </c>
      <c r="AL231" s="1254">
        <f t="shared" si="99"/>
        <v>0</v>
      </c>
      <c r="AM231" s="1268"/>
      <c r="AN231" s="1255" t="str">
        <f t="shared" si="115"/>
        <v/>
      </c>
      <c r="AO231" s="1256">
        <f t="shared" si="110"/>
        <v>0</v>
      </c>
      <c r="AP231" s="1257">
        <f t="shared" si="104"/>
        <v>0</v>
      </c>
      <c r="AQ231" s="1271" cm="1">
        <f t="array" ref="AQ231">IF(AF231&lt;&gt;1,0,IF(OR(AO231="",N(AO231)&lt;=0.000000001),"",IF(OR(AI231="",N(AI231)&lt;=0.000000001),0,IF(ISNUMBER(AO231),IFERROR(_xlfn.LET(_xlpm.r,_xlfn.XLOOKUP(U231,$BD$15:$BD$62,ROW($BD$15:$BD$62),_xlfn.XLOOKUP(U231,$BE$15:$BE$62,ROW($BE$15:$BE$62),_xlfn.XLOOKUP(U231,$BF$15:$BF$62,ROW($BF$15:$BF$62),""))),_xlpm.p,_xlpm.r-MIN(ROW($BD$15:$BD$62))+1,_xlpm.f,INDEX($BG$15:$BG$62,_xlpm.p),_xlpm.u,INDEX($BH$15:$BH$62,_xlpm.p),_xlpm.s,INDEX($BJ$15:$BJ$62,_xlpm.p),_xlpm.q,N(AO231)/_xlpm.f,IF(_xlpm.q&gt;=_xlpm.s,ROUND(_xlpm.q,1)&amp;" "&amp;U231&amp;" = "&amp;ROUND(_xlpm.q*_xlpm.f,1)&amp;" "&amp;_xlpm.u,ROUND(_xlpm.q,1)&amp;" "&amp;U231)),""),""))))</f>
        <v>0</v>
      </c>
      <c r="AR231" s="1259"/>
      <c r="AS231" s="1256">
        <f t="shared" si="96"/>
        <v>0</v>
      </c>
      <c r="AT231" s="1257" t="str">
        <f t="shared" si="111"/>
        <v/>
      </c>
      <c r="AU231" s="1260">
        <f t="shared" si="114"/>
        <v>0</v>
      </c>
      <c r="AV231" s="1261" t="str">
        <f t="shared" si="112"/>
        <v/>
      </c>
      <c r="AW231" s="1247"/>
      <c r="AX231" s="1262">
        <f t="shared" si="105"/>
        <v>0</v>
      </c>
      <c r="AY231" s="1249" t="str">
        <f t="shared" si="97"/>
        <v/>
      </c>
      <c r="AZ231" s="276" t="s">
        <v>22</v>
      </c>
      <c r="BA231" s="1221">
        <f t="shared" si="106"/>
        <v>0</v>
      </c>
      <c r="BB231" s="1222">
        <f t="shared" si="113"/>
        <v>0</v>
      </c>
      <c r="BC231"/>
      <c r="BL231"/>
      <c r="BM231"/>
      <c r="BN231"/>
      <c r="BO231"/>
      <c r="BP231"/>
      <c r="BQ231"/>
      <c r="BR231" s="1153" t="str">
        <f t="shared" si="101"/>
        <v>►</v>
      </c>
      <c r="BS231"/>
      <c r="BT231"/>
      <c r="BU231"/>
      <c r="BV231"/>
      <c r="BW231"/>
      <c r="BX231" s="1024"/>
      <c r="BY231"/>
      <c r="BZ231"/>
      <c r="CA231"/>
      <c r="CB231"/>
      <c r="CC231"/>
      <c r="CD231"/>
      <c r="CE231"/>
      <c r="CG231"/>
      <c r="CH231"/>
      <c r="CI231"/>
      <c r="CJ231"/>
      <c r="CK231"/>
      <c r="CL231"/>
      <c r="CM231"/>
      <c r="CO231"/>
      <c r="CP231"/>
      <c r="CQ231"/>
      <c r="CR231"/>
      <c r="CS231"/>
      <c r="CT231"/>
      <c r="CU231"/>
      <c r="CW231" s="3">
        <v>1</v>
      </c>
    </row>
    <row r="232" spans="1:101" s="877" customFormat="1" ht="21" customHeight="1">
      <c r="A232" s="1129" t="s">
        <v>22</v>
      </c>
      <c r="B232" s="1145" t="str">
        <f t="shared" si="100"/>
        <v>►</v>
      </c>
      <c r="C232" s="1190" cm="1">
        <f t="array" ref="C232">SUMPRODUCT(LEN(D232:J232))</f>
        <v>0</v>
      </c>
      <c r="D232" s="207"/>
      <c r="E232" s="212"/>
      <c r="F232" s="212"/>
      <c r="G232" s="212"/>
      <c r="H232" s="212"/>
      <c r="I232" s="212"/>
      <c r="J232" s="213"/>
      <c r="K232" s="528" t="s">
        <v>22</v>
      </c>
      <c r="L232" s="120" t="s">
        <v>16</v>
      </c>
      <c r="M232" s="34"/>
      <c r="N232" s="35"/>
      <c r="O232" s="34"/>
      <c r="P232" s="36"/>
      <c r="Q232" s="105"/>
      <c r="R232" s="125"/>
      <c r="S232" s="107"/>
      <c r="T232" s="108"/>
      <c r="U232" s="1290"/>
      <c r="V232" s="276"/>
      <c r="W232" s="111"/>
      <c r="X232" s="112"/>
      <c r="Y232" s="122"/>
      <c r="Z232" s="114"/>
      <c r="AA232" s="127"/>
      <c r="AB232" s="116"/>
      <c r="AC232" s="139"/>
      <c r="AD232" s="1230" t="str">
        <f t="shared" si="116"/>
        <v>►</v>
      </c>
      <c r="AE232" s="1231" t="str">
        <f t="shared" si="117"/>
        <v/>
      </c>
      <c r="AF232" s="1232">
        <f t="shared" si="102"/>
        <v>0</v>
      </c>
      <c r="AG232" s="1252">
        <f t="shared" si="107"/>
        <v>0</v>
      </c>
      <c r="AH232" s="1234">
        <f t="shared" si="108"/>
        <v>0</v>
      </c>
      <c r="AI232" s="1235">
        <f t="shared" si="109"/>
        <v>0</v>
      </c>
      <c r="AJ232" s="1235">
        <f t="shared" si="98"/>
        <v>0</v>
      </c>
      <c r="AK232" s="1237">
        <f t="shared" si="103"/>
        <v>0</v>
      </c>
      <c r="AL232" s="1238">
        <f t="shared" si="99"/>
        <v>0</v>
      </c>
      <c r="AM232" s="1268"/>
      <c r="AN232" s="1240" t="str">
        <f t="shared" si="115"/>
        <v/>
      </c>
      <c r="AO232" s="1241">
        <f t="shared" si="110"/>
        <v>0</v>
      </c>
      <c r="AP232" s="1242">
        <f t="shared" si="104"/>
        <v>0</v>
      </c>
      <c r="AQ232" s="1269" cm="1">
        <f t="array" ref="AQ232">IF(AF232&lt;&gt;1,0,IF(OR(AO232="",N(AO232)&lt;=0.000000001),"",IF(OR(AI232="",N(AI232)&lt;=0.000000001),0,IF(ISNUMBER(AO232),IFERROR(_xlfn.LET(_xlpm.r,_xlfn.XLOOKUP(U232,$BD$15:$BD$62,ROW($BD$15:$BD$62),_xlfn.XLOOKUP(U232,$BE$15:$BE$62,ROW($BE$15:$BE$62),_xlfn.XLOOKUP(U232,$BF$15:$BF$62,ROW($BF$15:$BF$62),""))),_xlpm.p,_xlpm.r-MIN(ROW($BD$15:$BD$62))+1,_xlpm.f,INDEX($BG$15:$BG$62,_xlpm.p),_xlpm.u,INDEX($BH$15:$BH$62,_xlpm.p),_xlpm.s,INDEX($BJ$15:$BJ$62,_xlpm.p),_xlpm.q,N(AO232)/_xlpm.f,IF(_xlpm.q&gt;=_xlpm.s,ROUND(_xlpm.q,1)&amp;" "&amp;U232&amp;" = "&amp;ROUND(_xlpm.q*_xlpm.f,1)&amp;" "&amp;_xlpm.u,ROUND(_xlpm.q,1)&amp;" "&amp;U232)),""),""))))</f>
        <v>0</v>
      </c>
      <c r="AR232" s="1259"/>
      <c r="AS232" s="1241">
        <f t="shared" si="96"/>
        <v>0</v>
      </c>
      <c r="AT232" s="1242" t="str">
        <f t="shared" si="111"/>
        <v/>
      </c>
      <c r="AU232" s="1245">
        <f t="shared" si="114"/>
        <v>0</v>
      </c>
      <c r="AV232" s="1246" t="str">
        <f t="shared" si="112"/>
        <v/>
      </c>
      <c r="AW232" s="1247"/>
      <c r="AX232" s="1248">
        <f t="shared" si="105"/>
        <v>0</v>
      </c>
      <c r="AY232" s="1249" t="str">
        <f t="shared" si="97"/>
        <v/>
      </c>
      <c r="AZ232" s="276" t="s">
        <v>22</v>
      </c>
      <c r="BA232" s="1221">
        <f t="shared" si="106"/>
        <v>0</v>
      </c>
      <c r="BB232" s="1222">
        <f t="shared" si="113"/>
        <v>0</v>
      </c>
      <c r="BC232"/>
      <c r="BL232"/>
      <c r="BM232"/>
      <c r="BN232"/>
      <c r="BO232"/>
      <c r="BP232"/>
      <c r="BQ232"/>
      <c r="BR232" s="1153" t="str">
        <f t="shared" si="101"/>
        <v>►</v>
      </c>
      <c r="BS232"/>
      <c r="BT232"/>
      <c r="BU232"/>
      <c r="BV232"/>
      <c r="BW232"/>
      <c r="BX232" s="1024"/>
      <c r="BY232"/>
      <c r="BZ232"/>
      <c r="CA232"/>
      <c r="CB232"/>
      <c r="CC232"/>
      <c r="CD232"/>
      <c r="CE232"/>
      <c r="CG232"/>
      <c r="CH232"/>
      <c r="CI232"/>
      <c r="CJ232"/>
      <c r="CK232"/>
      <c r="CL232"/>
      <c r="CM232"/>
      <c r="CO232"/>
      <c r="CP232"/>
      <c r="CQ232"/>
      <c r="CR232"/>
      <c r="CS232"/>
      <c r="CT232"/>
      <c r="CU232"/>
      <c r="CW232" s="3">
        <v>1</v>
      </c>
    </row>
    <row r="233" spans="1:101" s="877" customFormat="1" ht="21" customHeight="1">
      <c r="A233" s="1129" t="s">
        <v>22</v>
      </c>
      <c r="B233" s="1145" t="str">
        <f t="shared" si="100"/>
        <v>►</v>
      </c>
      <c r="C233" s="1190" cm="1">
        <f t="array" ref="C233">SUMPRODUCT(LEN(D233:J233))</f>
        <v>0</v>
      </c>
      <c r="D233" s="207"/>
      <c r="E233" s="212"/>
      <c r="F233" s="212"/>
      <c r="G233" s="212"/>
      <c r="H233" s="212"/>
      <c r="I233" s="212"/>
      <c r="J233" s="213"/>
      <c r="K233" s="528" t="s">
        <v>22</v>
      </c>
      <c r="L233" s="120" t="s">
        <v>16</v>
      </c>
      <c r="M233" s="34"/>
      <c r="N233" s="35"/>
      <c r="O233" s="34"/>
      <c r="P233" s="36"/>
      <c r="Q233" s="105"/>
      <c r="R233" s="125"/>
      <c r="S233" s="107"/>
      <c r="T233" s="108"/>
      <c r="U233" s="1290"/>
      <c r="V233" s="276"/>
      <c r="W233" s="111"/>
      <c r="X233" s="112"/>
      <c r="Y233" s="122"/>
      <c r="Z233" s="114"/>
      <c r="AA233" s="127"/>
      <c r="AB233" s="116"/>
      <c r="AC233" s="139"/>
      <c r="AD233" s="1230" t="str">
        <f t="shared" si="116"/>
        <v>►</v>
      </c>
      <c r="AE233" s="1231" t="str">
        <f t="shared" si="117"/>
        <v/>
      </c>
      <c r="AF233" s="1232">
        <f t="shared" si="102"/>
        <v>0</v>
      </c>
      <c r="AG233" s="1252">
        <f t="shared" si="107"/>
        <v>0</v>
      </c>
      <c r="AH233" s="1234">
        <f t="shared" si="108"/>
        <v>0</v>
      </c>
      <c r="AI233" s="1235">
        <f t="shared" si="109"/>
        <v>0</v>
      </c>
      <c r="AJ233" s="1235">
        <f t="shared" si="98"/>
        <v>0</v>
      </c>
      <c r="AK233" s="1253">
        <f t="shared" si="103"/>
        <v>0</v>
      </c>
      <c r="AL233" s="1254">
        <f t="shared" si="99"/>
        <v>0</v>
      </c>
      <c r="AM233" s="1268"/>
      <c r="AN233" s="1255" t="str">
        <f t="shared" si="115"/>
        <v/>
      </c>
      <c r="AO233" s="1256">
        <f t="shared" si="110"/>
        <v>0</v>
      </c>
      <c r="AP233" s="1257">
        <f t="shared" si="104"/>
        <v>0</v>
      </c>
      <c r="AQ233" s="1271" cm="1">
        <f t="array" ref="AQ233">IF(AF233&lt;&gt;1,0,IF(OR(AO233="",N(AO233)&lt;=0.000000001),"",IF(OR(AI233="",N(AI233)&lt;=0.000000001),0,IF(ISNUMBER(AO233),IFERROR(_xlfn.LET(_xlpm.r,_xlfn.XLOOKUP(U233,$BD$15:$BD$62,ROW($BD$15:$BD$62),_xlfn.XLOOKUP(U233,$BE$15:$BE$62,ROW($BE$15:$BE$62),_xlfn.XLOOKUP(U233,$BF$15:$BF$62,ROW($BF$15:$BF$62),""))),_xlpm.p,_xlpm.r-MIN(ROW($BD$15:$BD$62))+1,_xlpm.f,INDEX($BG$15:$BG$62,_xlpm.p),_xlpm.u,INDEX($BH$15:$BH$62,_xlpm.p),_xlpm.s,INDEX($BJ$15:$BJ$62,_xlpm.p),_xlpm.q,N(AO233)/_xlpm.f,IF(_xlpm.q&gt;=_xlpm.s,ROUND(_xlpm.q,1)&amp;" "&amp;U233&amp;" = "&amp;ROUND(_xlpm.q*_xlpm.f,1)&amp;" "&amp;_xlpm.u,ROUND(_xlpm.q,1)&amp;" "&amp;U233)),""),""))))</f>
        <v>0</v>
      </c>
      <c r="AR233" s="1259"/>
      <c r="AS233" s="1256">
        <f t="shared" si="96"/>
        <v>0</v>
      </c>
      <c r="AT233" s="1257" t="str">
        <f t="shared" si="111"/>
        <v/>
      </c>
      <c r="AU233" s="1260">
        <f t="shared" si="114"/>
        <v>0</v>
      </c>
      <c r="AV233" s="1261" t="str">
        <f t="shared" si="112"/>
        <v/>
      </c>
      <c r="AW233" s="1247"/>
      <c r="AX233" s="1262">
        <f t="shared" si="105"/>
        <v>0</v>
      </c>
      <c r="AY233" s="1249" t="str">
        <f t="shared" si="97"/>
        <v/>
      </c>
      <c r="AZ233" s="276" t="s">
        <v>22</v>
      </c>
      <c r="BA233" s="1221">
        <f t="shared" si="106"/>
        <v>0</v>
      </c>
      <c r="BB233" s="1222">
        <f t="shared" si="113"/>
        <v>0</v>
      </c>
      <c r="BC233"/>
      <c r="BL233"/>
      <c r="BM233"/>
      <c r="BN233"/>
      <c r="BO233"/>
      <c r="BP233"/>
      <c r="BQ233"/>
      <c r="BR233" s="1153" t="str">
        <f t="shared" si="101"/>
        <v>►</v>
      </c>
      <c r="BS233"/>
      <c r="BT233"/>
      <c r="BU233"/>
      <c r="BV233"/>
      <c r="BW233"/>
      <c r="BX233" s="1024"/>
      <c r="BY233"/>
      <c r="BZ233"/>
      <c r="CA233"/>
      <c r="CB233"/>
      <c r="CC233"/>
      <c r="CD233"/>
      <c r="CE233"/>
      <c r="CG233"/>
      <c r="CH233"/>
      <c r="CI233"/>
      <c r="CJ233"/>
      <c r="CK233"/>
      <c r="CL233"/>
      <c r="CM233"/>
      <c r="CO233"/>
      <c r="CP233"/>
      <c r="CQ233"/>
      <c r="CR233"/>
      <c r="CS233"/>
      <c r="CT233"/>
      <c r="CU233"/>
      <c r="CW233" s="3">
        <v>1</v>
      </c>
    </row>
    <row r="234" spans="1:101" s="877" customFormat="1" ht="21" customHeight="1">
      <c r="A234" s="1129" t="s">
        <v>22</v>
      </c>
      <c r="B234" s="1145" t="str">
        <f t="shared" si="100"/>
        <v>►</v>
      </c>
      <c r="C234" s="1190" cm="1">
        <f t="array" ref="C234">SUMPRODUCT(LEN(D234:J234))</f>
        <v>0</v>
      </c>
      <c r="D234" s="207"/>
      <c r="E234" s="212"/>
      <c r="F234" s="212"/>
      <c r="G234" s="212"/>
      <c r="H234" s="212"/>
      <c r="I234" s="212"/>
      <c r="J234" s="213"/>
      <c r="K234" s="528" t="s">
        <v>22</v>
      </c>
      <c r="L234" s="120" t="s">
        <v>16</v>
      </c>
      <c r="M234" s="34"/>
      <c r="N234" s="35"/>
      <c r="O234" s="34"/>
      <c r="P234" s="36"/>
      <c r="Q234" s="105"/>
      <c r="R234" s="125"/>
      <c r="S234" s="107"/>
      <c r="T234" s="108"/>
      <c r="U234" s="1290"/>
      <c r="V234" s="276"/>
      <c r="W234" s="111"/>
      <c r="X234" s="112"/>
      <c r="Y234" s="122"/>
      <c r="Z234" s="114"/>
      <c r="AA234" s="127"/>
      <c r="AB234" s="116"/>
      <c r="AC234" s="139"/>
      <c r="AD234" s="1230" t="str">
        <f t="shared" si="116"/>
        <v>►</v>
      </c>
      <c r="AE234" s="1231" t="str">
        <f t="shared" si="117"/>
        <v/>
      </c>
      <c r="AF234" s="1232">
        <f t="shared" si="102"/>
        <v>0</v>
      </c>
      <c r="AG234" s="1252">
        <f t="shared" si="107"/>
        <v>0</v>
      </c>
      <c r="AH234" s="1234">
        <f t="shared" si="108"/>
        <v>0</v>
      </c>
      <c r="AI234" s="1235">
        <f t="shared" si="109"/>
        <v>0</v>
      </c>
      <c r="AJ234" s="1235">
        <f t="shared" si="98"/>
        <v>0</v>
      </c>
      <c r="AK234" s="1237">
        <f t="shared" si="103"/>
        <v>0</v>
      </c>
      <c r="AL234" s="1238">
        <f t="shared" si="99"/>
        <v>0</v>
      </c>
      <c r="AM234" s="1268"/>
      <c r="AN234" s="1240" t="str">
        <f t="shared" si="115"/>
        <v/>
      </c>
      <c r="AO234" s="1241">
        <f t="shared" si="110"/>
        <v>0</v>
      </c>
      <c r="AP234" s="1242">
        <f t="shared" si="104"/>
        <v>0</v>
      </c>
      <c r="AQ234" s="1269" cm="1">
        <f t="array" ref="AQ234">IF(AF234&lt;&gt;1,0,IF(OR(AO234="",N(AO234)&lt;=0.000000001),"",IF(OR(AI234="",N(AI234)&lt;=0.000000001),0,IF(ISNUMBER(AO234),IFERROR(_xlfn.LET(_xlpm.r,_xlfn.XLOOKUP(U234,$BD$15:$BD$62,ROW($BD$15:$BD$62),_xlfn.XLOOKUP(U234,$BE$15:$BE$62,ROW($BE$15:$BE$62),_xlfn.XLOOKUP(U234,$BF$15:$BF$62,ROW($BF$15:$BF$62),""))),_xlpm.p,_xlpm.r-MIN(ROW($BD$15:$BD$62))+1,_xlpm.f,INDEX($BG$15:$BG$62,_xlpm.p),_xlpm.u,INDEX($BH$15:$BH$62,_xlpm.p),_xlpm.s,INDEX($BJ$15:$BJ$62,_xlpm.p),_xlpm.q,N(AO234)/_xlpm.f,IF(_xlpm.q&gt;=_xlpm.s,ROUND(_xlpm.q,1)&amp;" "&amp;U234&amp;" = "&amp;ROUND(_xlpm.q*_xlpm.f,1)&amp;" "&amp;_xlpm.u,ROUND(_xlpm.q,1)&amp;" "&amp;U234)),""),""))))</f>
        <v>0</v>
      </c>
      <c r="AR234" s="1259"/>
      <c r="AS234" s="1241">
        <f t="shared" si="96"/>
        <v>0</v>
      </c>
      <c r="AT234" s="1242" t="str">
        <f t="shared" si="111"/>
        <v/>
      </c>
      <c r="AU234" s="1245">
        <f t="shared" si="114"/>
        <v>0</v>
      </c>
      <c r="AV234" s="1246" t="str">
        <f t="shared" si="112"/>
        <v/>
      </c>
      <c r="AW234" s="1247"/>
      <c r="AX234" s="1248">
        <f t="shared" si="105"/>
        <v>0</v>
      </c>
      <c r="AY234" s="1249" t="str">
        <f t="shared" si="97"/>
        <v/>
      </c>
      <c r="AZ234" s="276" t="s">
        <v>22</v>
      </c>
      <c r="BA234" s="1221">
        <f t="shared" si="106"/>
        <v>0</v>
      </c>
      <c r="BB234" s="1222">
        <f t="shared" si="113"/>
        <v>0</v>
      </c>
      <c r="BC234"/>
      <c r="BL234"/>
      <c r="BM234"/>
      <c r="BN234"/>
      <c r="BO234"/>
      <c r="BP234"/>
      <c r="BQ234"/>
      <c r="BR234" s="1153" t="str">
        <f t="shared" si="101"/>
        <v>►</v>
      </c>
      <c r="BS234"/>
      <c r="BT234"/>
      <c r="BU234"/>
      <c r="BV234"/>
      <c r="BW234"/>
      <c r="BX234" s="1024"/>
      <c r="BY234"/>
      <c r="BZ234"/>
      <c r="CA234"/>
      <c r="CB234"/>
      <c r="CC234"/>
      <c r="CD234"/>
      <c r="CE234"/>
      <c r="CG234"/>
      <c r="CH234"/>
      <c r="CI234"/>
      <c r="CJ234"/>
      <c r="CK234"/>
      <c r="CL234"/>
      <c r="CM234"/>
      <c r="CO234"/>
      <c r="CP234"/>
      <c r="CQ234"/>
      <c r="CR234"/>
      <c r="CS234"/>
      <c r="CT234"/>
      <c r="CU234"/>
      <c r="CW234" s="3">
        <v>1</v>
      </c>
    </row>
    <row r="235" spans="1:101" s="877" customFormat="1" ht="21" customHeight="1">
      <c r="A235" s="1129" t="s">
        <v>22</v>
      </c>
      <c r="B235" s="1145" t="str">
        <f t="shared" si="100"/>
        <v>►</v>
      </c>
      <c r="C235" s="1190" cm="1">
        <f t="array" ref="C235">SUMPRODUCT(LEN(D235:J235))</f>
        <v>0</v>
      </c>
      <c r="D235" s="207"/>
      <c r="E235" s="212"/>
      <c r="F235" s="212"/>
      <c r="G235" s="212"/>
      <c r="H235" s="212"/>
      <c r="I235" s="212"/>
      <c r="J235" s="213"/>
      <c r="K235" s="528" t="s">
        <v>22</v>
      </c>
      <c r="L235" s="120" t="s">
        <v>16</v>
      </c>
      <c r="M235" s="34"/>
      <c r="N235" s="35"/>
      <c r="O235" s="34"/>
      <c r="P235" s="36"/>
      <c r="Q235" s="105"/>
      <c r="R235" s="125"/>
      <c r="S235" s="107"/>
      <c r="T235" s="108"/>
      <c r="U235" s="1290"/>
      <c r="V235" s="276"/>
      <c r="W235" s="111"/>
      <c r="X235" s="112"/>
      <c r="Y235" s="122"/>
      <c r="Z235" s="114"/>
      <c r="AA235" s="127"/>
      <c r="AB235" s="116"/>
      <c r="AC235" s="139"/>
      <c r="AD235" s="1230" t="str">
        <f t="shared" si="116"/>
        <v>►</v>
      </c>
      <c r="AE235" s="1231" t="str">
        <f t="shared" si="117"/>
        <v/>
      </c>
      <c r="AF235" s="1232">
        <f t="shared" si="102"/>
        <v>0</v>
      </c>
      <c r="AG235" s="1252">
        <f t="shared" si="107"/>
        <v>0</v>
      </c>
      <c r="AH235" s="1234">
        <f t="shared" si="108"/>
        <v>0</v>
      </c>
      <c r="AI235" s="1235">
        <f t="shared" si="109"/>
        <v>0</v>
      </c>
      <c r="AJ235" s="1235">
        <f t="shared" si="98"/>
        <v>0</v>
      </c>
      <c r="AK235" s="1253">
        <f t="shared" si="103"/>
        <v>0</v>
      </c>
      <c r="AL235" s="1254">
        <f t="shared" si="99"/>
        <v>0</v>
      </c>
      <c r="AM235" s="1268"/>
      <c r="AN235" s="1255" t="str">
        <f t="shared" si="115"/>
        <v/>
      </c>
      <c r="AO235" s="1256">
        <f t="shared" si="110"/>
        <v>0</v>
      </c>
      <c r="AP235" s="1257">
        <f t="shared" si="104"/>
        <v>0</v>
      </c>
      <c r="AQ235" s="1271" cm="1">
        <f t="array" ref="AQ235">IF(AF235&lt;&gt;1,0,IF(OR(AO235="",N(AO235)&lt;=0.000000001),"",IF(OR(AI235="",N(AI235)&lt;=0.000000001),0,IF(ISNUMBER(AO235),IFERROR(_xlfn.LET(_xlpm.r,_xlfn.XLOOKUP(U235,$BD$15:$BD$62,ROW($BD$15:$BD$62),_xlfn.XLOOKUP(U235,$BE$15:$BE$62,ROW($BE$15:$BE$62),_xlfn.XLOOKUP(U235,$BF$15:$BF$62,ROW($BF$15:$BF$62),""))),_xlpm.p,_xlpm.r-MIN(ROW($BD$15:$BD$62))+1,_xlpm.f,INDEX($BG$15:$BG$62,_xlpm.p),_xlpm.u,INDEX($BH$15:$BH$62,_xlpm.p),_xlpm.s,INDEX($BJ$15:$BJ$62,_xlpm.p),_xlpm.q,N(AO235)/_xlpm.f,IF(_xlpm.q&gt;=_xlpm.s,ROUND(_xlpm.q,1)&amp;" "&amp;U235&amp;" = "&amp;ROUND(_xlpm.q*_xlpm.f,1)&amp;" "&amp;_xlpm.u,ROUND(_xlpm.q,1)&amp;" "&amp;U235)),""),""))))</f>
        <v>0</v>
      </c>
      <c r="AR235" s="1259"/>
      <c r="AS235" s="1256">
        <f t="shared" si="96"/>
        <v>0</v>
      </c>
      <c r="AT235" s="1257" t="str">
        <f t="shared" si="111"/>
        <v/>
      </c>
      <c r="AU235" s="1260">
        <f t="shared" si="114"/>
        <v>0</v>
      </c>
      <c r="AV235" s="1261" t="str">
        <f t="shared" si="112"/>
        <v/>
      </c>
      <c r="AW235" s="1247"/>
      <c r="AX235" s="1262">
        <f t="shared" si="105"/>
        <v>0</v>
      </c>
      <c r="AY235" s="1249" t="str">
        <f t="shared" si="97"/>
        <v/>
      </c>
      <c r="AZ235" s="276" t="s">
        <v>22</v>
      </c>
      <c r="BA235" s="1221">
        <f t="shared" si="106"/>
        <v>0</v>
      </c>
      <c r="BB235" s="1222">
        <f t="shared" si="113"/>
        <v>0</v>
      </c>
      <c r="BC235"/>
      <c r="BL235"/>
      <c r="BM235"/>
      <c r="BN235"/>
      <c r="BO235"/>
      <c r="BP235"/>
      <c r="BQ235"/>
      <c r="BR235" s="1153" t="str">
        <f t="shared" si="101"/>
        <v>►</v>
      </c>
      <c r="BS235"/>
      <c r="BT235"/>
      <c r="BU235"/>
      <c r="BV235"/>
      <c r="BW235"/>
      <c r="BX235" s="1024"/>
      <c r="BY235"/>
      <c r="BZ235"/>
      <c r="CA235"/>
      <c r="CB235"/>
      <c r="CC235"/>
      <c r="CD235"/>
      <c r="CE235"/>
      <c r="CG235"/>
      <c r="CH235"/>
      <c r="CI235"/>
      <c r="CJ235"/>
      <c r="CK235"/>
      <c r="CL235"/>
      <c r="CM235"/>
      <c r="CO235"/>
      <c r="CP235"/>
      <c r="CQ235"/>
      <c r="CR235"/>
      <c r="CS235"/>
      <c r="CT235"/>
      <c r="CU235"/>
      <c r="CW235" s="3">
        <v>1</v>
      </c>
    </row>
    <row r="236" spans="1:101" ht="21" customHeight="1">
      <c r="A236" s="1129" t="s">
        <v>22</v>
      </c>
      <c r="B236" s="1145" t="str">
        <f t="shared" si="100"/>
        <v>►</v>
      </c>
      <c r="C236" s="1190" cm="1">
        <f t="array" ref="C236">SUMPRODUCT(LEN(D236:J236))</f>
        <v>0</v>
      </c>
      <c r="D236" s="207"/>
      <c r="E236" s="212"/>
      <c r="F236" s="212"/>
      <c r="G236" s="212"/>
      <c r="H236" s="212"/>
      <c r="I236" s="212"/>
      <c r="J236" s="213"/>
      <c r="K236" s="528" t="s">
        <v>22</v>
      </c>
      <c r="L236" s="120" t="s">
        <v>16</v>
      </c>
      <c r="M236" s="34"/>
      <c r="N236" s="35"/>
      <c r="O236" s="34"/>
      <c r="P236" s="36"/>
      <c r="Q236" s="105"/>
      <c r="R236" s="125"/>
      <c r="S236" s="107"/>
      <c r="T236" s="108"/>
      <c r="U236" s="1290"/>
      <c r="W236" s="111"/>
      <c r="X236" s="112"/>
      <c r="Y236" s="122"/>
      <c r="Z236" s="114"/>
      <c r="AA236" s="127"/>
      <c r="AB236" s="116"/>
      <c r="AC236" s="139"/>
      <c r="AD236" s="1230" t="str">
        <f t="shared" si="116"/>
        <v>►</v>
      </c>
      <c r="AE236" s="1231" t="str">
        <f t="shared" si="117"/>
        <v/>
      </c>
      <c r="AF236" s="1232">
        <f t="shared" si="102"/>
        <v>0</v>
      </c>
      <c r="AG236" s="1252">
        <f t="shared" si="107"/>
        <v>0</v>
      </c>
      <c r="AH236" s="1234">
        <f t="shared" si="108"/>
        <v>0</v>
      </c>
      <c r="AI236" s="1235">
        <f t="shared" si="109"/>
        <v>0</v>
      </c>
      <c r="AJ236" s="1235">
        <f t="shared" si="98"/>
        <v>0</v>
      </c>
      <c r="AK236" s="1237">
        <f t="shared" si="103"/>
        <v>0</v>
      </c>
      <c r="AL236" s="1238">
        <f t="shared" si="99"/>
        <v>0</v>
      </c>
      <c r="AM236" s="1268"/>
      <c r="AN236" s="1240" t="str">
        <f t="shared" si="115"/>
        <v/>
      </c>
      <c r="AO236" s="1241">
        <f t="shared" si="110"/>
        <v>0</v>
      </c>
      <c r="AP236" s="1242">
        <f t="shared" si="104"/>
        <v>0</v>
      </c>
      <c r="AQ236" s="1269" cm="1">
        <f t="array" ref="AQ236">IF(AF236&lt;&gt;1,0,IF(OR(AO236="",N(AO236)&lt;=0.000000001),"",IF(OR(AI236="",N(AI236)&lt;=0.000000001),0,IF(ISNUMBER(AO236),IFERROR(_xlfn.LET(_xlpm.r,_xlfn.XLOOKUP(U236,$BD$15:$BD$62,ROW($BD$15:$BD$62),_xlfn.XLOOKUP(U236,$BE$15:$BE$62,ROW($BE$15:$BE$62),_xlfn.XLOOKUP(U236,$BF$15:$BF$62,ROW($BF$15:$BF$62),""))),_xlpm.p,_xlpm.r-MIN(ROW($BD$15:$BD$62))+1,_xlpm.f,INDEX($BG$15:$BG$62,_xlpm.p),_xlpm.u,INDEX($BH$15:$BH$62,_xlpm.p),_xlpm.s,INDEX($BJ$15:$BJ$62,_xlpm.p),_xlpm.q,N(AO236)/_xlpm.f,IF(_xlpm.q&gt;=_xlpm.s,ROUND(_xlpm.q,1)&amp;" "&amp;U236&amp;" = "&amp;ROUND(_xlpm.q*_xlpm.f,1)&amp;" "&amp;_xlpm.u,ROUND(_xlpm.q,1)&amp;" "&amp;U236)),""),""))))</f>
        <v>0</v>
      </c>
      <c r="AR236" s="1259"/>
      <c r="AS236" s="1241">
        <f t="shared" si="96"/>
        <v>0</v>
      </c>
      <c r="AT236" s="1242" t="str">
        <f t="shared" si="111"/>
        <v/>
      </c>
      <c r="AU236" s="1245">
        <f t="shared" si="114"/>
        <v>0</v>
      </c>
      <c r="AV236" s="1246" t="str">
        <f t="shared" si="112"/>
        <v/>
      </c>
      <c r="AW236" s="1247"/>
      <c r="AX236" s="1248">
        <f t="shared" si="105"/>
        <v>0</v>
      </c>
      <c r="AY236" s="1249" t="str">
        <f t="shared" si="97"/>
        <v/>
      </c>
      <c r="AZ236" s="276" t="s">
        <v>22</v>
      </c>
      <c r="BA236" s="1221">
        <f t="shared" si="106"/>
        <v>0</v>
      </c>
      <c r="BB236" s="1222">
        <f t="shared" si="113"/>
        <v>0</v>
      </c>
      <c r="BC236"/>
      <c r="BD236" s="877"/>
      <c r="BE236" s="877"/>
      <c r="BF236" s="877"/>
      <c r="BG236" s="877"/>
      <c r="BH236" s="877"/>
      <c r="BI236" s="877"/>
      <c r="BJ236" s="877"/>
      <c r="BK236" s="877"/>
      <c r="BR236" s="1153" t="str">
        <f t="shared" si="101"/>
        <v>►</v>
      </c>
      <c r="BW236"/>
      <c r="BX236" s="1024"/>
      <c r="CF236" s="877"/>
      <c r="CN236" s="877"/>
      <c r="CV236" s="877"/>
      <c r="CW236" s="3">
        <v>1</v>
      </c>
    </row>
    <row r="237" spans="1:101" ht="21" customHeight="1">
      <c r="A237" s="1129" t="s">
        <v>22</v>
      </c>
      <c r="B237" s="1145" t="str">
        <f t="shared" si="100"/>
        <v>►</v>
      </c>
      <c r="C237" s="1190" cm="1">
        <f t="array" ref="C237">SUMPRODUCT(LEN(D237:J237))</f>
        <v>0</v>
      </c>
      <c r="D237" s="207"/>
      <c r="E237" s="212"/>
      <c r="F237" s="212"/>
      <c r="G237" s="212"/>
      <c r="H237" s="212"/>
      <c r="I237" s="212"/>
      <c r="J237" s="213"/>
      <c r="K237" s="528" t="s">
        <v>22</v>
      </c>
      <c r="L237" s="120" t="s">
        <v>16</v>
      </c>
      <c r="M237" s="34"/>
      <c r="N237" s="35"/>
      <c r="O237" s="34"/>
      <c r="P237" s="36"/>
      <c r="Q237" s="105"/>
      <c r="R237" s="125"/>
      <c r="S237" s="107"/>
      <c r="T237" s="108"/>
      <c r="U237" s="1290"/>
      <c r="W237" s="111"/>
      <c r="X237" s="112"/>
      <c r="Y237" s="122"/>
      <c r="Z237" s="114"/>
      <c r="AA237" s="127"/>
      <c r="AB237" s="116"/>
      <c r="AC237" s="139"/>
      <c r="AD237" s="1230" t="str">
        <f t="shared" si="116"/>
        <v>►</v>
      </c>
      <c r="AE237" s="1231" t="str">
        <f t="shared" si="117"/>
        <v/>
      </c>
      <c r="AF237" s="1232">
        <f t="shared" si="102"/>
        <v>0</v>
      </c>
      <c r="AG237" s="1252">
        <f t="shared" si="107"/>
        <v>0</v>
      </c>
      <c r="AH237" s="1234">
        <f t="shared" si="108"/>
        <v>0</v>
      </c>
      <c r="AI237" s="1235">
        <f t="shared" si="109"/>
        <v>0</v>
      </c>
      <c r="AJ237" s="1235">
        <f t="shared" si="98"/>
        <v>0</v>
      </c>
      <c r="AK237" s="1253">
        <f t="shared" si="103"/>
        <v>0</v>
      </c>
      <c r="AL237" s="1254">
        <f t="shared" si="99"/>
        <v>0</v>
      </c>
      <c r="AM237" s="1268"/>
      <c r="AN237" s="1255" t="str">
        <f t="shared" si="115"/>
        <v/>
      </c>
      <c r="AO237" s="1256">
        <f t="shared" si="110"/>
        <v>0</v>
      </c>
      <c r="AP237" s="1257">
        <f t="shared" si="104"/>
        <v>0</v>
      </c>
      <c r="AQ237" s="1271" cm="1">
        <f t="array" ref="AQ237">IF(AF237&lt;&gt;1,0,IF(OR(AO237="",N(AO237)&lt;=0.000000001),"",IF(OR(AI237="",N(AI237)&lt;=0.000000001),0,IF(ISNUMBER(AO237),IFERROR(_xlfn.LET(_xlpm.r,_xlfn.XLOOKUP(U237,$BD$15:$BD$62,ROW($BD$15:$BD$62),_xlfn.XLOOKUP(U237,$BE$15:$BE$62,ROW($BE$15:$BE$62),_xlfn.XLOOKUP(U237,$BF$15:$BF$62,ROW($BF$15:$BF$62),""))),_xlpm.p,_xlpm.r-MIN(ROW($BD$15:$BD$62))+1,_xlpm.f,INDEX($BG$15:$BG$62,_xlpm.p),_xlpm.u,INDEX($BH$15:$BH$62,_xlpm.p),_xlpm.s,INDEX($BJ$15:$BJ$62,_xlpm.p),_xlpm.q,N(AO237)/_xlpm.f,IF(_xlpm.q&gt;=_xlpm.s,ROUND(_xlpm.q,1)&amp;" "&amp;U237&amp;" = "&amp;ROUND(_xlpm.q*_xlpm.f,1)&amp;" "&amp;_xlpm.u,ROUND(_xlpm.q,1)&amp;" "&amp;U237)),""),""))))</f>
        <v>0</v>
      </c>
      <c r="AR237" s="1259"/>
      <c r="AS237" s="1256">
        <f t="shared" si="96"/>
        <v>0</v>
      </c>
      <c r="AT237" s="1257" t="str">
        <f t="shared" si="111"/>
        <v/>
      </c>
      <c r="AU237" s="1260">
        <f t="shared" si="114"/>
        <v>0</v>
      </c>
      <c r="AV237" s="1261" t="str">
        <f t="shared" si="112"/>
        <v/>
      </c>
      <c r="AW237" s="1247"/>
      <c r="AX237" s="1262">
        <f t="shared" si="105"/>
        <v>0</v>
      </c>
      <c r="AY237" s="1249" t="str">
        <f t="shared" si="97"/>
        <v/>
      </c>
      <c r="AZ237" s="276" t="s">
        <v>22</v>
      </c>
      <c r="BA237" s="1221">
        <f t="shared" si="106"/>
        <v>0</v>
      </c>
      <c r="BB237" s="1222">
        <f t="shared" si="113"/>
        <v>0</v>
      </c>
      <c r="BC237"/>
      <c r="BD237" s="877"/>
      <c r="BE237" s="877"/>
      <c r="BF237" s="877"/>
      <c r="BG237" s="877"/>
      <c r="BH237" s="877"/>
      <c r="BI237" s="877"/>
      <c r="BJ237" s="877"/>
      <c r="BK237" s="877"/>
      <c r="BR237" s="1153" t="str">
        <f t="shared" si="101"/>
        <v>►</v>
      </c>
      <c r="BW237"/>
      <c r="BX237" s="1024"/>
      <c r="CF237" s="877"/>
      <c r="CN237" s="877"/>
      <c r="CV237" s="877"/>
      <c r="CW237" s="3">
        <v>1</v>
      </c>
    </row>
    <row r="238" spans="1:101" ht="21" customHeight="1">
      <c r="A238" s="1129" t="s">
        <v>22</v>
      </c>
      <c r="B238" s="1145" t="str">
        <f t="shared" si="100"/>
        <v>►</v>
      </c>
      <c r="C238" s="1190" cm="1">
        <f t="array" ref="C238">SUMPRODUCT(LEN(D238:J238))</f>
        <v>0</v>
      </c>
      <c r="D238" s="207"/>
      <c r="E238" s="212"/>
      <c r="F238" s="212"/>
      <c r="G238" s="212"/>
      <c r="H238" s="212"/>
      <c r="I238" s="212"/>
      <c r="J238" s="213"/>
      <c r="K238" s="528" t="s">
        <v>22</v>
      </c>
      <c r="L238" s="120" t="s">
        <v>16</v>
      </c>
      <c r="M238" s="34"/>
      <c r="N238" s="35"/>
      <c r="O238" s="34"/>
      <c r="P238" s="36"/>
      <c r="Q238" s="105"/>
      <c r="R238" s="125"/>
      <c r="S238" s="107"/>
      <c r="T238" s="108"/>
      <c r="U238" s="1290"/>
      <c r="W238" s="111"/>
      <c r="X238" s="112"/>
      <c r="Y238" s="122"/>
      <c r="Z238" s="114"/>
      <c r="AA238" s="127"/>
      <c r="AB238" s="116"/>
      <c r="AC238" s="139"/>
      <c r="AD238" s="1230" t="str">
        <f t="shared" si="116"/>
        <v>►</v>
      </c>
      <c r="AE238" s="1231" t="str">
        <f t="shared" si="117"/>
        <v/>
      </c>
      <c r="AF238" s="1232">
        <f t="shared" si="102"/>
        <v>0</v>
      </c>
      <c r="AG238" s="1252">
        <f t="shared" si="107"/>
        <v>0</v>
      </c>
      <c r="AH238" s="1234">
        <f t="shared" si="108"/>
        <v>0</v>
      </c>
      <c r="AI238" s="1235">
        <f t="shared" si="109"/>
        <v>0</v>
      </c>
      <c r="AJ238" s="1235">
        <f t="shared" si="98"/>
        <v>0</v>
      </c>
      <c r="AK238" s="1237">
        <f t="shared" si="103"/>
        <v>0</v>
      </c>
      <c r="AL238" s="1238">
        <f t="shared" si="99"/>
        <v>0</v>
      </c>
      <c r="AM238" s="1268"/>
      <c r="AN238" s="1240" t="str">
        <f t="shared" si="115"/>
        <v/>
      </c>
      <c r="AO238" s="1241">
        <f t="shared" si="110"/>
        <v>0</v>
      </c>
      <c r="AP238" s="1242">
        <f t="shared" si="104"/>
        <v>0</v>
      </c>
      <c r="AQ238" s="1269" cm="1">
        <f t="array" ref="AQ238">IF(AF238&lt;&gt;1,0,IF(OR(AO238="",N(AO238)&lt;=0.000000001),"",IF(OR(AI238="",N(AI238)&lt;=0.000000001),0,IF(ISNUMBER(AO238),IFERROR(_xlfn.LET(_xlpm.r,_xlfn.XLOOKUP(U238,$BD$15:$BD$62,ROW($BD$15:$BD$62),_xlfn.XLOOKUP(U238,$BE$15:$BE$62,ROW($BE$15:$BE$62),_xlfn.XLOOKUP(U238,$BF$15:$BF$62,ROW($BF$15:$BF$62),""))),_xlpm.p,_xlpm.r-MIN(ROW($BD$15:$BD$62))+1,_xlpm.f,INDEX($BG$15:$BG$62,_xlpm.p),_xlpm.u,INDEX($BH$15:$BH$62,_xlpm.p),_xlpm.s,INDEX($BJ$15:$BJ$62,_xlpm.p),_xlpm.q,N(AO238)/_xlpm.f,IF(_xlpm.q&gt;=_xlpm.s,ROUND(_xlpm.q,1)&amp;" "&amp;U238&amp;" = "&amp;ROUND(_xlpm.q*_xlpm.f,1)&amp;" "&amp;_xlpm.u,ROUND(_xlpm.q,1)&amp;" "&amp;U238)),""),""))))</f>
        <v>0</v>
      </c>
      <c r="AR238" s="1259"/>
      <c r="AS238" s="1241">
        <f t="shared" si="96"/>
        <v>0</v>
      </c>
      <c r="AT238" s="1242" t="str">
        <f t="shared" si="111"/>
        <v/>
      </c>
      <c r="AU238" s="1245">
        <f t="shared" si="114"/>
        <v>0</v>
      </c>
      <c r="AV238" s="1246" t="str">
        <f t="shared" si="112"/>
        <v/>
      </c>
      <c r="AW238" s="1247"/>
      <c r="AX238" s="1248">
        <f t="shared" si="105"/>
        <v>0</v>
      </c>
      <c r="AY238" s="1249" t="str">
        <f t="shared" si="97"/>
        <v/>
      </c>
      <c r="AZ238" s="276" t="s">
        <v>22</v>
      </c>
      <c r="BA238" s="1221">
        <f t="shared" si="106"/>
        <v>0</v>
      </c>
      <c r="BB238" s="1222">
        <f t="shared" si="113"/>
        <v>0</v>
      </c>
      <c r="BC238"/>
      <c r="BD238" s="877"/>
      <c r="BE238" s="877"/>
      <c r="BF238" s="877"/>
      <c r="BG238" s="877"/>
      <c r="BH238" s="877"/>
      <c r="BI238" s="877"/>
      <c r="BJ238" s="877"/>
      <c r="BK238" s="877"/>
      <c r="BR238" s="1153" t="str">
        <f t="shared" si="101"/>
        <v>►</v>
      </c>
      <c r="BW238"/>
      <c r="BX238" s="1024"/>
      <c r="CF238" s="877"/>
      <c r="CN238" s="877"/>
      <c r="CV238" s="877"/>
      <c r="CW238" s="3">
        <v>1</v>
      </c>
    </row>
    <row r="239" spans="1:101" ht="21" customHeight="1">
      <c r="A239" s="1129" t="s">
        <v>22</v>
      </c>
      <c r="B239" s="1145" t="str">
        <f t="shared" si="100"/>
        <v>►</v>
      </c>
      <c r="C239" s="1190" cm="1">
        <f t="array" ref="C239">SUMPRODUCT(LEN(D239:J239))</f>
        <v>0</v>
      </c>
      <c r="D239" s="207"/>
      <c r="E239" s="212"/>
      <c r="F239" s="212"/>
      <c r="G239" s="212"/>
      <c r="H239" s="212"/>
      <c r="I239" s="212"/>
      <c r="J239" s="213"/>
      <c r="K239" s="528" t="s">
        <v>22</v>
      </c>
      <c r="L239" s="120" t="s">
        <v>16</v>
      </c>
      <c r="M239" s="34"/>
      <c r="N239" s="35"/>
      <c r="O239" s="34"/>
      <c r="P239" s="36"/>
      <c r="Q239" s="105"/>
      <c r="R239" s="125"/>
      <c r="S239" s="107"/>
      <c r="T239" s="108"/>
      <c r="U239" s="1290"/>
      <c r="W239" s="111"/>
      <c r="X239" s="112"/>
      <c r="Y239" s="122"/>
      <c r="Z239" s="114"/>
      <c r="AA239" s="127"/>
      <c r="AB239" s="116"/>
      <c r="AC239" s="139"/>
      <c r="AD239" s="1230" t="str">
        <f t="shared" si="116"/>
        <v>►</v>
      </c>
      <c r="AE239" s="1231" t="str">
        <f t="shared" si="117"/>
        <v/>
      </c>
      <c r="AF239" s="1232">
        <f t="shared" si="102"/>
        <v>0</v>
      </c>
      <c r="AG239" s="1252">
        <f t="shared" si="107"/>
        <v>0</v>
      </c>
      <c r="AH239" s="1234">
        <f t="shared" si="108"/>
        <v>0</v>
      </c>
      <c r="AI239" s="1235">
        <f t="shared" si="109"/>
        <v>0</v>
      </c>
      <c r="AJ239" s="1235">
        <f t="shared" si="98"/>
        <v>0</v>
      </c>
      <c r="AK239" s="1253">
        <f t="shared" si="103"/>
        <v>0</v>
      </c>
      <c r="AL239" s="1254">
        <f t="shared" si="99"/>
        <v>0</v>
      </c>
      <c r="AM239" s="1268"/>
      <c r="AN239" s="1255" t="str">
        <f t="shared" si="115"/>
        <v/>
      </c>
      <c r="AO239" s="1256">
        <f t="shared" si="110"/>
        <v>0</v>
      </c>
      <c r="AP239" s="1257">
        <f t="shared" si="104"/>
        <v>0</v>
      </c>
      <c r="AQ239" s="1271" cm="1">
        <f t="array" ref="AQ239">IF(AF239&lt;&gt;1,0,IF(OR(AO239="",N(AO239)&lt;=0.000000001),"",IF(OR(AI239="",N(AI239)&lt;=0.000000001),0,IF(ISNUMBER(AO239),IFERROR(_xlfn.LET(_xlpm.r,_xlfn.XLOOKUP(U239,$BD$15:$BD$62,ROW($BD$15:$BD$62),_xlfn.XLOOKUP(U239,$BE$15:$BE$62,ROW($BE$15:$BE$62),_xlfn.XLOOKUP(U239,$BF$15:$BF$62,ROW($BF$15:$BF$62),""))),_xlpm.p,_xlpm.r-MIN(ROW($BD$15:$BD$62))+1,_xlpm.f,INDEX($BG$15:$BG$62,_xlpm.p),_xlpm.u,INDEX($BH$15:$BH$62,_xlpm.p),_xlpm.s,INDEX($BJ$15:$BJ$62,_xlpm.p),_xlpm.q,N(AO239)/_xlpm.f,IF(_xlpm.q&gt;=_xlpm.s,ROUND(_xlpm.q,1)&amp;" "&amp;U239&amp;" = "&amp;ROUND(_xlpm.q*_xlpm.f,1)&amp;" "&amp;_xlpm.u,ROUND(_xlpm.q,1)&amp;" "&amp;U239)),""),""))))</f>
        <v>0</v>
      </c>
      <c r="AR239" s="1259"/>
      <c r="AS239" s="1256">
        <f t="shared" si="96"/>
        <v>0</v>
      </c>
      <c r="AT239" s="1257" t="str">
        <f t="shared" si="111"/>
        <v/>
      </c>
      <c r="AU239" s="1260">
        <f t="shared" si="114"/>
        <v>0</v>
      </c>
      <c r="AV239" s="1261" t="str">
        <f t="shared" si="112"/>
        <v/>
      </c>
      <c r="AW239" s="1247"/>
      <c r="AX239" s="1262">
        <f t="shared" si="105"/>
        <v>0</v>
      </c>
      <c r="AY239" s="1249" t="str">
        <f t="shared" si="97"/>
        <v/>
      </c>
      <c r="AZ239" s="276" t="s">
        <v>22</v>
      </c>
      <c r="BA239" s="1221">
        <f t="shared" si="106"/>
        <v>0</v>
      </c>
      <c r="BB239" s="1222">
        <f t="shared" si="113"/>
        <v>0</v>
      </c>
      <c r="BC239"/>
      <c r="BD239" s="877"/>
      <c r="BE239" s="877"/>
      <c r="BF239" s="877"/>
      <c r="BG239" s="877"/>
      <c r="BH239" s="877"/>
      <c r="BI239" s="877"/>
      <c r="BJ239" s="877"/>
      <c r="BK239" s="877"/>
      <c r="BR239" s="1153" t="str">
        <f t="shared" si="101"/>
        <v>►</v>
      </c>
      <c r="BW239"/>
      <c r="BX239" s="1024"/>
      <c r="CF239" s="877"/>
      <c r="CN239" s="877"/>
      <c r="CV239" s="877"/>
      <c r="CW239" s="3">
        <v>1</v>
      </c>
    </row>
    <row r="240" spans="1:101" ht="21" customHeight="1">
      <c r="A240" s="1129" t="s">
        <v>22</v>
      </c>
      <c r="B240" s="1145" t="str">
        <f t="shared" si="100"/>
        <v>►</v>
      </c>
      <c r="C240" s="1190" cm="1">
        <f t="array" ref="C240">SUMPRODUCT(LEN(D240:J240))</f>
        <v>0</v>
      </c>
      <c r="D240" s="207"/>
      <c r="E240" s="212"/>
      <c r="F240" s="212"/>
      <c r="G240" s="212"/>
      <c r="H240" s="212"/>
      <c r="I240" s="212"/>
      <c r="J240" s="213"/>
      <c r="K240" s="528"/>
      <c r="L240" s="120" t="s">
        <v>16</v>
      </c>
      <c r="M240" s="34"/>
      <c r="N240" s="35"/>
      <c r="O240" s="34"/>
      <c r="P240" s="36"/>
      <c r="Q240" s="105"/>
      <c r="R240" s="125"/>
      <c r="S240" s="107"/>
      <c r="T240" s="108"/>
      <c r="U240" s="1290"/>
      <c r="W240" s="111"/>
      <c r="X240" s="112"/>
      <c r="Y240" s="122"/>
      <c r="Z240" s="114"/>
      <c r="AA240" s="127"/>
      <c r="AB240" s="116"/>
      <c r="AC240" s="139"/>
      <c r="AD240" s="1230" t="str">
        <f t="shared" si="116"/>
        <v>►</v>
      </c>
      <c r="AE240" s="1231" t="str">
        <f t="shared" si="117"/>
        <v/>
      </c>
      <c r="AF240" s="1232">
        <f t="shared" si="102"/>
        <v>0</v>
      </c>
      <c r="AG240" s="1252">
        <f t="shared" si="107"/>
        <v>0</v>
      </c>
      <c r="AH240" s="1234">
        <f t="shared" si="108"/>
        <v>0</v>
      </c>
      <c r="AI240" s="1235">
        <f t="shared" si="109"/>
        <v>0</v>
      </c>
      <c r="AJ240" s="1235">
        <f t="shared" si="98"/>
        <v>0</v>
      </c>
      <c r="AK240" s="1237">
        <f t="shared" si="103"/>
        <v>0</v>
      </c>
      <c r="AL240" s="1238">
        <f t="shared" si="99"/>
        <v>0</v>
      </c>
      <c r="AM240" s="1268"/>
      <c r="AN240" s="1240" t="str">
        <f t="shared" si="115"/>
        <v/>
      </c>
      <c r="AO240" s="1241">
        <f t="shared" si="110"/>
        <v>0</v>
      </c>
      <c r="AP240" s="1242">
        <f t="shared" si="104"/>
        <v>0</v>
      </c>
      <c r="AQ240" s="1269" cm="1">
        <f t="array" ref="AQ240">IF(AF240&lt;&gt;1,0,IF(OR(AO240="",N(AO240)&lt;=0.000000001),"",IF(OR(AI240="",N(AI240)&lt;=0.000000001),0,IF(ISNUMBER(AO240),IFERROR(_xlfn.LET(_xlpm.r,_xlfn.XLOOKUP(U240,$BD$15:$BD$62,ROW($BD$15:$BD$62),_xlfn.XLOOKUP(U240,$BE$15:$BE$62,ROW($BE$15:$BE$62),_xlfn.XLOOKUP(U240,$BF$15:$BF$62,ROW($BF$15:$BF$62),""))),_xlpm.p,_xlpm.r-MIN(ROW($BD$15:$BD$62))+1,_xlpm.f,INDEX($BG$15:$BG$62,_xlpm.p),_xlpm.u,INDEX($BH$15:$BH$62,_xlpm.p),_xlpm.s,INDEX($BJ$15:$BJ$62,_xlpm.p),_xlpm.q,N(AO240)/_xlpm.f,IF(_xlpm.q&gt;=_xlpm.s,ROUND(_xlpm.q,1)&amp;" "&amp;U240&amp;" = "&amp;ROUND(_xlpm.q*_xlpm.f,1)&amp;" "&amp;_xlpm.u,ROUND(_xlpm.q,1)&amp;" "&amp;U240)),""),""))))</f>
        <v>0</v>
      </c>
      <c r="AR240" s="1259"/>
      <c r="AS240" s="1241">
        <f t="shared" si="96"/>
        <v>0</v>
      </c>
      <c r="AT240" s="1242" t="str">
        <f t="shared" si="111"/>
        <v/>
      </c>
      <c r="AU240" s="1245">
        <f t="shared" si="114"/>
        <v>0</v>
      </c>
      <c r="AV240" s="1246" t="str">
        <f t="shared" si="112"/>
        <v/>
      </c>
      <c r="AW240" s="1247"/>
      <c r="AX240" s="1248">
        <f t="shared" si="105"/>
        <v>0</v>
      </c>
      <c r="AY240" s="1249" t="str">
        <f t="shared" si="97"/>
        <v/>
      </c>
      <c r="AZ240" s="276" t="s">
        <v>22</v>
      </c>
      <c r="BA240" s="1221">
        <f t="shared" si="106"/>
        <v>0</v>
      </c>
      <c r="BB240" s="1222">
        <f t="shared" si="113"/>
        <v>0</v>
      </c>
      <c r="BC240"/>
      <c r="BD240" s="877"/>
      <c r="BE240" s="877"/>
      <c r="BF240" s="877"/>
      <c r="BG240" s="877"/>
      <c r="BH240" s="877"/>
      <c r="BI240" s="877"/>
      <c r="BJ240" s="877"/>
      <c r="BK240" s="877"/>
      <c r="BR240" s="1153" t="str">
        <f t="shared" si="101"/>
        <v>►</v>
      </c>
      <c r="BW240"/>
      <c r="BX240" s="1024"/>
      <c r="CF240" s="877"/>
      <c r="CN240" s="877"/>
      <c r="CV240" s="877"/>
      <c r="CW240" s="3">
        <v>1</v>
      </c>
    </row>
    <row r="241" spans="1:101" ht="21" customHeight="1">
      <c r="A241" s="1129" t="s">
        <v>22</v>
      </c>
      <c r="B241" s="1145" t="str">
        <f t="shared" si="100"/>
        <v>►</v>
      </c>
      <c r="C241" s="1190" cm="1">
        <f t="array" ref="C241">SUMPRODUCT(LEN(D241:J241))</f>
        <v>0</v>
      </c>
      <c r="D241" s="207"/>
      <c r="E241" s="212"/>
      <c r="F241" s="212"/>
      <c r="G241" s="212"/>
      <c r="H241" s="212"/>
      <c r="I241" s="212"/>
      <c r="J241" s="213"/>
      <c r="K241" s="528"/>
      <c r="L241" s="120" t="s">
        <v>16</v>
      </c>
      <c r="M241" s="34"/>
      <c r="N241" s="35"/>
      <c r="O241" s="34"/>
      <c r="P241" s="36"/>
      <c r="Q241" s="105"/>
      <c r="R241" s="125"/>
      <c r="S241" s="107"/>
      <c r="T241" s="108"/>
      <c r="U241" s="1290"/>
      <c r="W241" s="111"/>
      <c r="X241" s="112"/>
      <c r="Y241" s="122"/>
      <c r="Z241" s="114"/>
      <c r="AA241" s="127"/>
      <c r="AB241" s="116"/>
      <c r="AC241" s="139"/>
      <c r="AD241" s="1230" t="str">
        <f t="shared" si="116"/>
        <v>►</v>
      </c>
      <c r="AE241" s="1231" t="str">
        <f t="shared" si="117"/>
        <v/>
      </c>
      <c r="AF241" s="1232">
        <f t="shared" si="102"/>
        <v>0</v>
      </c>
      <c r="AG241" s="1252">
        <f t="shared" si="107"/>
        <v>0</v>
      </c>
      <c r="AH241" s="1234">
        <f t="shared" si="108"/>
        <v>0</v>
      </c>
      <c r="AI241" s="1235">
        <f t="shared" si="109"/>
        <v>0</v>
      </c>
      <c r="AJ241" s="1235">
        <f t="shared" si="98"/>
        <v>0</v>
      </c>
      <c r="AK241" s="1253">
        <f t="shared" si="103"/>
        <v>0</v>
      </c>
      <c r="AL241" s="1254">
        <f t="shared" si="99"/>
        <v>0</v>
      </c>
      <c r="AM241" s="1268"/>
      <c r="AN241" s="1255" t="str">
        <f t="shared" si="115"/>
        <v/>
      </c>
      <c r="AO241" s="1256">
        <f t="shared" si="110"/>
        <v>0</v>
      </c>
      <c r="AP241" s="1257">
        <f t="shared" si="104"/>
        <v>0</v>
      </c>
      <c r="AQ241" s="1271" cm="1">
        <f t="array" ref="AQ241">IF(AF241&lt;&gt;1,0,IF(OR(AO241="",N(AO241)&lt;=0.000000001),"",IF(OR(AI241="",N(AI241)&lt;=0.000000001),0,IF(ISNUMBER(AO241),IFERROR(_xlfn.LET(_xlpm.r,_xlfn.XLOOKUP(U241,$BD$15:$BD$62,ROW($BD$15:$BD$62),_xlfn.XLOOKUP(U241,$BE$15:$BE$62,ROW($BE$15:$BE$62),_xlfn.XLOOKUP(U241,$BF$15:$BF$62,ROW($BF$15:$BF$62),""))),_xlpm.p,_xlpm.r-MIN(ROW($BD$15:$BD$62))+1,_xlpm.f,INDEX($BG$15:$BG$62,_xlpm.p),_xlpm.u,INDEX($BH$15:$BH$62,_xlpm.p),_xlpm.s,INDEX($BJ$15:$BJ$62,_xlpm.p),_xlpm.q,N(AO241)/_xlpm.f,IF(_xlpm.q&gt;=_xlpm.s,ROUND(_xlpm.q,1)&amp;" "&amp;U241&amp;" = "&amp;ROUND(_xlpm.q*_xlpm.f,1)&amp;" "&amp;_xlpm.u,ROUND(_xlpm.q,1)&amp;" "&amp;U241)),""),""))))</f>
        <v>0</v>
      </c>
      <c r="AR241" s="1259"/>
      <c r="AS241" s="1256">
        <f t="shared" si="96"/>
        <v>0</v>
      </c>
      <c r="AT241" s="1257" t="str">
        <f t="shared" si="111"/>
        <v/>
      </c>
      <c r="AU241" s="1260">
        <f t="shared" si="114"/>
        <v>0</v>
      </c>
      <c r="AV241" s="1261" t="str">
        <f t="shared" si="112"/>
        <v/>
      </c>
      <c r="AW241" s="1247"/>
      <c r="AX241" s="1262">
        <f t="shared" si="105"/>
        <v>0</v>
      </c>
      <c r="AY241" s="1249" t="str">
        <f t="shared" si="97"/>
        <v/>
      </c>
      <c r="AZ241" s="276" t="s">
        <v>22</v>
      </c>
      <c r="BA241" s="1221">
        <f t="shared" si="106"/>
        <v>0</v>
      </c>
      <c r="BB241" s="1222">
        <f t="shared" si="113"/>
        <v>0</v>
      </c>
      <c r="BC241"/>
      <c r="BD241" s="877"/>
      <c r="BE241" s="877"/>
      <c r="BF241" s="877"/>
      <c r="BG241" s="877"/>
      <c r="BH241" s="877"/>
      <c r="BI241" s="877"/>
      <c r="BJ241" s="877"/>
      <c r="BK241" s="877"/>
      <c r="BR241" s="1153" t="str">
        <f t="shared" si="101"/>
        <v>►</v>
      </c>
      <c r="BW241"/>
      <c r="BX241" s="1024"/>
      <c r="CF241" s="877"/>
      <c r="CN241" s="877"/>
      <c r="CV241" s="877"/>
      <c r="CW241" s="3">
        <v>1</v>
      </c>
    </row>
    <row r="242" spans="1:101" ht="21" customHeight="1">
      <c r="A242" s="1129" t="s">
        <v>22</v>
      </c>
      <c r="B242" s="1145" t="str">
        <f t="shared" si="100"/>
        <v>►</v>
      </c>
      <c r="C242" s="1190" cm="1">
        <f t="array" ref="C242">SUMPRODUCT(LEN(D242:J242))</f>
        <v>0</v>
      </c>
      <c r="D242" s="207"/>
      <c r="E242" s="212"/>
      <c r="F242" s="212"/>
      <c r="G242" s="212"/>
      <c r="H242" s="212"/>
      <c r="I242" s="212"/>
      <c r="J242" s="213"/>
      <c r="K242" s="528"/>
      <c r="L242" s="120" t="s">
        <v>16</v>
      </c>
      <c r="M242" s="34"/>
      <c r="N242" s="35"/>
      <c r="O242" s="34"/>
      <c r="P242" s="36"/>
      <c r="Q242" s="105"/>
      <c r="R242" s="125"/>
      <c r="S242" s="107"/>
      <c r="T242" s="108"/>
      <c r="U242" s="1290"/>
      <c r="W242" s="111"/>
      <c r="X242" s="112"/>
      <c r="Y242" s="122"/>
      <c r="Z242" s="114"/>
      <c r="AA242" s="127"/>
      <c r="AB242" s="116"/>
      <c r="AC242" s="139"/>
      <c r="AD242" s="1230" t="str">
        <f t="shared" si="116"/>
        <v>►</v>
      </c>
      <c r="AE242" s="1231" t="str">
        <f t="shared" si="117"/>
        <v/>
      </c>
      <c r="AF242" s="1232">
        <f t="shared" si="102"/>
        <v>0</v>
      </c>
      <c r="AG242" s="1252">
        <f t="shared" si="107"/>
        <v>0</v>
      </c>
      <c r="AH242" s="1234">
        <f t="shared" si="108"/>
        <v>0</v>
      </c>
      <c r="AI242" s="1235">
        <f t="shared" si="109"/>
        <v>0</v>
      </c>
      <c r="AJ242" s="1235">
        <f t="shared" si="98"/>
        <v>0</v>
      </c>
      <c r="AK242" s="1237">
        <f t="shared" si="103"/>
        <v>0</v>
      </c>
      <c r="AL242" s="1238">
        <f t="shared" si="99"/>
        <v>0</v>
      </c>
      <c r="AM242" s="1268"/>
      <c r="AN242" s="1240" t="str">
        <f t="shared" si="115"/>
        <v/>
      </c>
      <c r="AO242" s="1241">
        <f t="shared" si="110"/>
        <v>0</v>
      </c>
      <c r="AP242" s="1242">
        <f t="shared" si="104"/>
        <v>0</v>
      </c>
      <c r="AQ242" s="1269" cm="1">
        <f t="array" ref="AQ242">IF(AF242&lt;&gt;1,0,IF(OR(AO242="",N(AO242)&lt;=0.000000001),"",IF(OR(AI242="",N(AI242)&lt;=0.000000001),0,IF(ISNUMBER(AO242),IFERROR(_xlfn.LET(_xlpm.r,_xlfn.XLOOKUP(U242,$BD$15:$BD$62,ROW($BD$15:$BD$62),_xlfn.XLOOKUP(U242,$BE$15:$BE$62,ROW($BE$15:$BE$62),_xlfn.XLOOKUP(U242,$BF$15:$BF$62,ROW($BF$15:$BF$62),""))),_xlpm.p,_xlpm.r-MIN(ROW($BD$15:$BD$62))+1,_xlpm.f,INDEX($BG$15:$BG$62,_xlpm.p),_xlpm.u,INDEX($BH$15:$BH$62,_xlpm.p),_xlpm.s,INDEX($BJ$15:$BJ$62,_xlpm.p),_xlpm.q,N(AO242)/_xlpm.f,IF(_xlpm.q&gt;=_xlpm.s,ROUND(_xlpm.q,1)&amp;" "&amp;U242&amp;" = "&amp;ROUND(_xlpm.q*_xlpm.f,1)&amp;" "&amp;_xlpm.u,ROUND(_xlpm.q,1)&amp;" "&amp;U242)),""),""))))</f>
        <v>0</v>
      </c>
      <c r="AR242" s="1259"/>
      <c r="AS242" s="1241">
        <f t="shared" si="96"/>
        <v>0</v>
      </c>
      <c r="AT242" s="1242" t="str">
        <f t="shared" si="111"/>
        <v/>
      </c>
      <c r="AU242" s="1245">
        <f t="shared" si="114"/>
        <v>0</v>
      </c>
      <c r="AV242" s="1246" t="str">
        <f t="shared" si="112"/>
        <v/>
      </c>
      <c r="AW242" s="1247"/>
      <c r="AX242" s="1248">
        <f t="shared" si="105"/>
        <v>0</v>
      </c>
      <c r="AY242" s="1249" t="str">
        <f t="shared" si="97"/>
        <v/>
      </c>
      <c r="AZ242" s="276" t="s">
        <v>22</v>
      </c>
      <c r="BA242" s="1221">
        <f t="shared" si="106"/>
        <v>0</v>
      </c>
      <c r="BB242" s="1222">
        <f t="shared" si="113"/>
        <v>0</v>
      </c>
      <c r="BC242"/>
      <c r="BD242" s="877"/>
      <c r="BE242" s="877"/>
      <c r="BF242" s="877"/>
      <c r="BG242" s="877"/>
      <c r="BH242" s="877"/>
      <c r="BI242" s="877"/>
      <c r="BJ242" s="877"/>
      <c r="BK242" s="877"/>
      <c r="BR242" s="1153" t="str">
        <f t="shared" si="101"/>
        <v>►</v>
      </c>
      <c r="BW242"/>
      <c r="BX242" s="1024"/>
      <c r="CF242" s="877"/>
      <c r="CN242" s="877"/>
      <c r="CV242" s="877"/>
      <c r="CW242" s="3">
        <v>1</v>
      </c>
    </row>
    <row r="243" spans="1:101" ht="21" customHeight="1">
      <c r="A243" s="1129" t="s">
        <v>22</v>
      </c>
      <c r="B243" s="1145" t="str">
        <f t="shared" si="100"/>
        <v>►</v>
      </c>
      <c r="C243" s="1190" cm="1">
        <f t="array" ref="C243">SUMPRODUCT(LEN(D243:J243))</f>
        <v>0</v>
      </c>
      <c r="D243" s="207"/>
      <c r="E243" s="212"/>
      <c r="F243" s="212"/>
      <c r="G243" s="212"/>
      <c r="H243" s="212"/>
      <c r="I243" s="212"/>
      <c r="J243" s="213"/>
      <c r="K243" s="528"/>
      <c r="L243" s="120" t="s">
        <v>16</v>
      </c>
      <c r="M243" s="34"/>
      <c r="N243" s="35"/>
      <c r="O243" s="34"/>
      <c r="P243" s="36"/>
      <c r="Q243" s="105"/>
      <c r="R243" s="125"/>
      <c r="S243" s="107"/>
      <c r="T243" s="108"/>
      <c r="U243" s="1290"/>
      <c r="W243" s="111"/>
      <c r="X243" s="112"/>
      <c r="Y243" s="122"/>
      <c r="Z243" s="114"/>
      <c r="AA243" s="127"/>
      <c r="AB243" s="116"/>
      <c r="AC243" s="139"/>
      <c r="AD243" s="1230" t="str">
        <f t="shared" si="116"/>
        <v>►</v>
      </c>
      <c r="AE243" s="1231" t="str">
        <f t="shared" si="117"/>
        <v/>
      </c>
      <c r="AF243" s="1232">
        <f t="shared" si="102"/>
        <v>0</v>
      </c>
      <c r="AG243" s="1252">
        <f t="shared" si="107"/>
        <v>0</v>
      </c>
      <c r="AH243" s="1234">
        <f t="shared" si="108"/>
        <v>0</v>
      </c>
      <c r="AI243" s="1235">
        <f t="shared" si="109"/>
        <v>0</v>
      </c>
      <c r="AJ243" s="1235">
        <f t="shared" si="98"/>
        <v>0</v>
      </c>
      <c r="AK243" s="1253">
        <f t="shared" si="103"/>
        <v>0</v>
      </c>
      <c r="AL243" s="1254">
        <f t="shared" si="99"/>
        <v>0</v>
      </c>
      <c r="AM243" s="1268"/>
      <c r="AN243" s="1255" t="str">
        <f t="shared" si="115"/>
        <v/>
      </c>
      <c r="AO243" s="1256">
        <f t="shared" si="110"/>
        <v>0</v>
      </c>
      <c r="AP243" s="1257">
        <f t="shared" si="104"/>
        <v>0</v>
      </c>
      <c r="AQ243" s="1271" cm="1">
        <f t="array" ref="AQ243">IF(AF243&lt;&gt;1,0,IF(OR(AO243="",N(AO243)&lt;=0.000000001),"",IF(OR(AI243="",N(AI243)&lt;=0.000000001),0,IF(ISNUMBER(AO243),IFERROR(_xlfn.LET(_xlpm.r,_xlfn.XLOOKUP(U243,$BD$15:$BD$62,ROW($BD$15:$BD$62),_xlfn.XLOOKUP(U243,$BE$15:$BE$62,ROW($BE$15:$BE$62),_xlfn.XLOOKUP(U243,$BF$15:$BF$62,ROW($BF$15:$BF$62),""))),_xlpm.p,_xlpm.r-MIN(ROW($BD$15:$BD$62))+1,_xlpm.f,INDEX($BG$15:$BG$62,_xlpm.p),_xlpm.u,INDEX($BH$15:$BH$62,_xlpm.p),_xlpm.s,INDEX($BJ$15:$BJ$62,_xlpm.p),_xlpm.q,N(AO243)/_xlpm.f,IF(_xlpm.q&gt;=_xlpm.s,ROUND(_xlpm.q,1)&amp;" "&amp;U243&amp;" = "&amp;ROUND(_xlpm.q*_xlpm.f,1)&amp;" "&amp;_xlpm.u,ROUND(_xlpm.q,1)&amp;" "&amp;U243)),""),""))))</f>
        <v>0</v>
      </c>
      <c r="AR243" s="1259"/>
      <c r="AS243" s="1256">
        <f t="shared" ref="AS243:AS306" si="118">IF(TRIM(AE243)="▼ recette suivante","▼next recipe ",IF(AO243="","",IF(ISBLANK(AR243),AO243,ROUND(AO243*(1-MIN(1,MAX(0,IF(AR243&gt;1,AR243/100,AR243)))),3))))</f>
        <v>0</v>
      </c>
      <c r="AT243" s="1257" t="str">
        <f t="shared" si="111"/>
        <v/>
      </c>
      <c r="AU243" s="1260">
        <f t="shared" si="114"/>
        <v>0</v>
      </c>
      <c r="AV243" s="1261" t="str">
        <f t="shared" si="112"/>
        <v/>
      </c>
      <c r="AW243" s="1247"/>
      <c r="AX243" s="1262">
        <f t="shared" si="105"/>
        <v>0</v>
      </c>
      <c r="AY243" s="1249" t="str">
        <f t="shared" ref="AY243:AY306" si="119">IF(IFERROR(SEARCH("Adresse PC",TRIM(Q243)),0)&gt;0,"▼ receta siguiente",IF(AS243&gt;0,W243,""))</f>
        <v/>
      </c>
      <c r="AZ243" s="276" t="s">
        <v>22</v>
      </c>
      <c r="BA243" s="1221">
        <f t="shared" si="106"/>
        <v>0</v>
      </c>
      <c r="BB243" s="1222">
        <f t="shared" si="113"/>
        <v>0</v>
      </c>
      <c r="BC243"/>
      <c r="BD243" s="877"/>
      <c r="BE243" s="877"/>
      <c r="BF243" s="877"/>
      <c r="BG243" s="877"/>
      <c r="BH243" s="877"/>
      <c r="BI243" s="877"/>
      <c r="BJ243" s="877"/>
      <c r="BK243" s="877"/>
      <c r="BR243" s="1153" t="str">
        <f t="shared" si="101"/>
        <v>►</v>
      </c>
      <c r="BW243"/>
      <c r="BX243" s="1024"/>
      <c r="CF243" s="877"/>
      <c r="CN243" s="877"/>
      <c r="CV243" s="877"/>
      <c r="CW243" s="3">
        <v>1</v>
      </c>
    </row>
    <row r="244" spans="1:101" ht="21" customHeight="1">
      <c r="A244" s="1129" t="s">
        <v>22</v>
      </c>
      <c r="B244" s="1145" t="str">
        <f t="shared" si="100"/>
        <v>►</v>
      </c>
      <c r="C244" s="1190" cm="1">
        <f t="array" ref="C244">SUMPRODUCT(LEN(D244:J244))</f>
        <v>0</v>
      </c>
      <c r="D244" s="207"/>
      <c r="E244" s="212"/>
      <c r="F244" s="212"/>
      <c r="G244" s="212"/>
      <c r="H244" s="212"/>
      <c r="I244" s="212"/>
      <c r="J244" s="213"/>
      <c r="K244" s="528"/>
      <c r="L244" s="120" t="s">
        <v>16</v>
      </c>
      <c r="M244" s="34"/>
      <c r="N244" s="35"/>
      <c r="O244" s="34"/>
      <c r="P244" s="36"/>
      <c r="Q244" s="105"/>
      <c r="R244" s="125"/>
      <c r="S244" s="107"/>
      <c r="T244" s="108"/>
      <c r="U244" s="1290"/>
      <c r="W244" s="111"/>
      <c r="X244" s="112"/>
      <c r="Y244" s="122"/>
      <c r="Z244" s="114"/>
      <c r="AA244" s="127"/>
      <c r="AB244" s="116"/>
      <c r="AC244" s="139"/>
      <c r="AD244" s="1230" t="str">
        <f t="shared" si="116"/>
        <v>►</v>
      </c>
      <c r="AE244" s="1231" t="str">
        <f t="shared" si="117"/>
        <v/>
      </c>
      <c r="AF244" s="1232">
        <f t="shared" si="102"/>
        <v>0</v>
      </c>
      <c r="AG244" s="1252">
        <f t="shared" si="107"/>
        <v>0</v>
      </c>
      <c r="AH244" s="1234">
        <f t="shared" si="108"/>
        <v>0</v>
      </c>
      <c r="AI244" s="1235">
        <f t="shared" si="109"/>
        <v>0</v>
      </c>
      <c r="AJ244" s="1235">
        <f t="shared" si="98"/>
        <v>0</v>
      </c>
      <c r="AK244" s="1237">
        <f t="shared" si="103"/>
        <v>0</v>
      </c>
      <c r="AL244" s="1238">
        <f t="shared" si="99"/>
        <v>0</v>
      </c>
      <c r="AM244" s="1268"/>
      <c r="AN244" s="1240" t="str">
        <f t="shared" si="115"/>
        <v/>
      </c>
      <c r="AO244" s="1241">
        <f t="shared" si="110"/>
        <v>0</v>
      </c>
      <c r="AP244" s="1242">
        <f t="shared" si="104"/>
        <v>0</v>
      </c>
      <c r="AQ244" s="1269" cm="1">
        <f t="array" ref="AQ244">IF(AF244&lt;&gt;1,0,IF(OR(AO244="",N(AO244)&lt;=0.000000001),"",IF(OR(AI244="",N(AI244)&lt;=0.000000001),0,IF(ISNUMBER(AO244),IFERROR(_xlfn.LET(_xlpm.r,_xlfn.XLOOKUP(U244,$BD$15:$BD$62,ROW($BD$15:$BD$62),_xlfn.XLOOKUP(U244,$BE$15:$BE$62,ROW($BE$15:$BE$62),_xlfn.XLOOKUP(U244,$BF$15:$BF$62,ROW($BF$15:$BF$62),""))),_xlpm.p,_xlpm.r-MIN(ROW($BD$15:$BD$62))+1,_xlpm.f,INDEX($BG$15:$BG$62,_xlpm.p),_xlpm.u,INDEX($BH$15:$BH$62,_xlpm.p),_xlpm.s,INDEX($BJ$15:$BJ$62,_xlpm.p),_xlpm.q,N(AO244)/_xlpm.f,IF(_xlpm.q&gt;=_xlpm.s,ROUND(_xlpm.q,1)&amp;" "&amp;U244&amp;" = "&amp;ROUND(_xlpm.q*_xlpm.f,1)&amp;" "&amp;_xlpm.u,ROUND(_xlpm.q,1)&amp;" "&amp;U244)),""),""))))</f>
        <v>0</v>
      </c>
      <c r="AR244" s="1259"/>
      <c r="AS244" s="1241">
        <f t="shared" si="118"/>
        <v>0</v>
      </c>
      <c r="AT244" s="1242" t="str">
        <f t="shared" si="111"/>
        <v/>
      </c>
      <c r="AU244" s="1245">
        <f t="shared" si="114"/>
        <v>0</v>
      </c>
      <c r="AV244" s="1246" t="str">
        <f t="shared" si="112"/>
        <v/>
      </c>
      <c r="AW244" s="1247"/>
      <c r="AX244" s="1248">
        <f t="shared" si="105"/>
        <v>0</v>
      </c>
      <c r="AY244" s="1249" t="str">
        <f t="shared" si="119"/>
        <v/>
      </c>
      <c r="AZ244" s="276" t="s">
        <v>22</v>
      </c>
      <c r="BA244" s="1221">
        <f t="shared" si="106"/>
        <v>0</v>
      </c>
      <c r="BB244" s="1222">
        <f t="shared" si="113"/>
        <v>0</v>
      </c>
      <c r="BC244"/>
      <c r="BD244" s="877"/>
      <c r="BE244" s="877"/>
      <c r="BF244" s="877"/>
      <c r="BG244" s="877"/>
      <c r="BH244" s="877"/>
      <c r="BI244" s="877"/>
      <c r="BJ244" s="877"/>
      <c r="BK244" s="877"/>
      <c r="BR244" s="1153" t="str">
        <f t="shared" si="101"/>
        <v>►</v>
      </c>
      <c r="BW244"/>
      <c r="BX244" s="1024"/>
      <c r="CF244" s="877"/>
      <c r="CN244" s="877"/>
      <c r="CV244" s="877"/>
      <c r="CW244" s="3">
        <v>1</v>
      </c>
    </row>
    <row r="245" spans="1:101" ht="21" customHeight="1">
      <c r="A245" s="1129" t="s">
        <v>22</v>
      </c>
      <c r="B245" s="1145" t="str">
        <f t="shared" si="100"/>
        <v>►</v>
      </c>
      <c r="C245" s="1190" cm="1">
        <f t="array" ref="C245">SUMPRODUCT(LEN(D245:J245))</f>
        <v>0</v>
      </c>
      <c r="D245" s="207"/>
      <c r="E245" s="212"/>
      <c r="F245" s="212"/>
      <c r="G245" s="212"/>
      <c r="H245" s="212"/>
      <c r="I245" s="212"/>
      <c r="J245" s="213"/>
      <c r="K245" s="528"/>
      <c r="L245" s="120" t="s">
        <v>16</v>
      </c>
      <c r="M245" s="34"/>
      <c r="N245" s="35"/>
      <c r="O245" s="34"/>
      <c r="P245" s="36"/>
      <c r="Q245" s="105"/>
      <c r="R245" s="125"/>
      <c r="S245" s="107"/>
      <c r="T245" s="108"/>
      <c r="U245" s="1290"/>
      <c r="W245" s="111"/>
      <c r="X245" s="112"/>
      <c r="Y245" s="122"/>
      <c r="Z245" s="114"/>
      <c r="AA245" s="127"/>
      <c r="AB245" s="116"/>
      <c r="AC245" s="139"/>
      <c r="AD245" s="1230" t="str">
        <f t="shared" si="116"/>
        <v>►</v>
      </c>
      <c r="AE245" s="1231" t="str">
        <f t="shared" si="117"/>
        <v/>
      </c>
      <c r="AF245" s="1232">
        <f t="shared" si="102"/>
        <v>0</v>
      </c>
      <c r="AG245" s="1252">
        <f t="shared" si="107"/>
        <v>0</v>
      </c>
      <c r="AH245" s="1234">
        <f t="shared" si="108"/>
        <v>0</v>
      </c>
      <c r="AI245" s="1235">
        <f t="shared" si="109"/>
        <v>0</v>
      </c>
      <c r="AJ245" s="1235">
        <f t="shared" si="98"/>
        <v>0</v>
      </c>
      <c r="AK245" s="1253">
        <f t="shared" si="103"/>
        <v>0</v>
      </c>
      <c r="AL245" s="1254">
        <f t="shared" si="99"/>
        <v>0</v>
      </c>
      <c r="AM245" s="1268"/>
      <c r="AN245" s="1255" t="str">
        <f t="shared" si="115"/>
        <v/>
      </c>
      <c r="AO245" s="1256">
        <f t="shared" si="110"/>
        <v>0</v>
      </c>
      <c r="AP245" s="1257">
        <f t="shared" si="104"/>
        <v>0</v>
      </c>
      <c r="AQ245" s="1271" cm="1">
        <f t="array" ref="AQ245">IF(AF245&lt;&gt;1,0,IF(OR(AO245="",N(AO245)&lt;=0.000000001),"",IF(OR(AI245="",N(AI245)&lt;=0.000000001),0,IF(ISNUMBER(AO245),IFERROR(_xlfn.LET(_xlpm.r,_xlfn.XLOOKUP(U245,$BD$15:$BD$62,ROW($BD$15:$BD$62),_xlfn.XLOOKUP(U245,$BE$15:$BE$62,ROW($BE$15:$BE$62),_xlfn.XLOOKUP(U245,$BF$15:$BF$62,ROW($BF$15:$BF$62),""))),_xlpm.p,_xlpm.r-MIN(ROW($BD$15:$BD$62))+1,_xlpm.f,INDEX($BG$15:$BG$62,_xlpm.p),_xlpm.u,INDEX($BH$15:$BH$62,_xlpm.p),_xlpm.s,INDEX($BJ$15:$BJ$62,_xlpm.p),_xlpm.q,N(AO245)/_xlpm.f,IF(_xlpm.q&gt;=_xlpm.s,ROUND(_xlpm.q,1)&amp;" "&amp;U245&amp;" = "&amp;ROUND(_xlpm.q*_xlpm.f,1)&amp;" "&amp;_xlpm.u,ROUND(_xlpm.q,1)&amp;" "&amp;U245)),""),""))))</f>
        <v>0</v>
      </c>
      <c r="AR245" s="1259"/>
      <c r="AS245" s="1256">
        <f t="shared" si="118"/>
        <v>0</v>
      </c>
      <c r="AT245" s="1257" t="str">
        <f t="shared" si="111"/>
        <v/>
      </c>
      <c r="AU245" s="1260">
        <f t="shared" si="114"/>
        <v>0</v>
      </c>
      <c r="AV245" s="1261" t="str">
        <f t="shared" si="112"/>
        <v/>
      </c>
      <c r="AW245" s="1247"/>
      <c r="AX245" s="1262">
        <f t="shared" si="105"/>
        <v>0</v>
      </c>
      <c r="AY245" s="1249" t="str">
        <f t="shared" si="119"/>
        <v/>
      </c>
      <c r="AZ245" s="276" t="s">
        <v>22</v>
      </c>
      <c r="BA245" s="1221">
        <f t="shared" si="106"/>
        <v>0</v>
      </c>
      <c r="BB245" s="1222">
        <f t="shared" si="113"/>
        <v>0</v>
      </c>
      <c r="BC245"/>
      <c r="BD245" s="877"/>
      <c r="BE245" s="877"/>
      <c r="BF245" s="877"/>
      <c r="BG245" s="877"/>
      <c r="BH245" s="877"/>
      <c r="BI245" s="877"/>
      <c r="BJ245" s="877"/>
      <c r="BK245" s="877"/>
      <c r="BR245" s="1153" t="str">
        <f t="shared" si="101"/>
        <v>►</v>
      </c>
      <c r="BW245"/>
      <c r="BX245" s="1024"/>
      <c r="CF245" s="877"/>
      <c r="CN245" s="877"/>
      <c r="CV245" s="877"/>
      <c r="CW245" s="3">
        <v>1</v>
      </c>
    </row>
    <row r="246" spans="1:101" ht="21" customHeight="1">
      <c r="A246" s="1129" t="s">
        <v>22</v>
      </c>
      <c r="B246" s="1145" t="str">
        <f t="shared" si="100"/>
        <v>►</v>
      </c>
      <c r="C246" s="1190" cm="1">
        <f t="array" ref="C246">SUMPRODUCT(LEN(D246:J246))</f>
        <v>0</v>
      </c>
      <c r="D246" s="207"/>
      <c r="E246" s="212"/>
      <c r="F246" s="212"/>
      <c r="G246" s="212"/>
      <c r="H246" s="212"/>
      <c r="I246" s="212"/>
      <c r="J246" s="213"/>
      <c r="K246" s="528"/>
      <c r="L246" s="120" t="s">
        <v>16</v>
      </c>
      <c r="M246" s="34"/>
      <c r="N246" s="35"/>
      <c r="O246" s="34"/>
      <c r="P246" s="36"/>
      <c r="Q246" s="105"/>
      <c r="R246" s="125"/>
      <c r="S246" s="107"/>
      <c r="T246" s="108"/>
      <c r="U246" s="1290"/>
      <c r="W246" s="111"/>
      <c r="X246" s="112"/>
      <c r="Y246" s="122"/>
      <c r="Z246" s="114"/>
      <c r="AA246" s="127"/>
      <c r="AB246" s="116"/>
      <c r="AC246" s="139"/>
      <c r="AD246" s="1230" t="str">
        <f t="shared" si="116"/>
        <v>►</v>
      </c>
      <c r="AE246" s="1231" t="str">
        <f t="shared" si="117"/>
        <v/>
      </c>
      <c r="AF246" s="1232">
        <f t="shared" si="102"/>
        <v>0</v>
      </c>
      <c r="AG246" s="1252">
        <f t="shared" si="107"/>
        <v>0</v>
      </c>
      <c r="AH246" s="1234">
        <f t="shared" si="108"/>
        <v>0</v>
      </c>
      <c r="AI246" s="1235">
        <f t="shared" si="109"/>
        <v>0</v>
      </c>
      <c r="AJ246" s="1235">
        <f t="shared" si="98"/>
        <v>0</v>
      </c>
      <c r="AK246" s="1237">
        <f t="shared" si="103"/>
        <v>0</v>
      </c>
      <c r="AL246" s="1238">
        <f t="shared" si="99"/>
        <v>0</v>
      </c>
      <c r="AM246" s="1268"/>
      <c r="AN246" s="1240" t="str">
        <f t="shared" si="115"/>
        <v/>
      </c>
      <c r="AO246" s="1241">
        <f t="shared" si="110"/>
        <v>0</v>
      </c>
      <c r="AP246" s="1242">
        <f t="shared" si="104"/>
        <v>0</v>
      </c>
      <c r="AQ246" s="1269" cm="1">
        <f t="array" ref="AQ246">IF(AF246&lt;&gt;1,0,IF(OR(AO246="",N(AO246)&lt;=0.000000001),"",IF(OR(AI246="",N(AI246)&lt;=0.000000001),0,IF(ISNUMBER(AO246),IFERROR(_xlfn.LET(_xlpm.r,_xlfn.XLOOKUP(U246,$BD$15:$BD$62,ROW($BD$15:$BD$62),_xlfn.XLOOKUP(U246,$BE$15:$BE$62,ROW($BE$15:$BE$62),_xlfn.XLOOKUP(U246,$BF$15:$BF$62,ROW($BF$15:$BF$62),""))),_xlpm.p,_xlpm.r-MIN(ROW($BD$15:$BD$62))+1,_xlpm.f,INDEX($BG$15:$BG$62,_xlpm.p),_xlpm.u,INDEX($BH$15:$BH$62,_xlpm.p),_xlpm.s,INDEX($BJ$15:$BJ$62,_xlpm.p),_xlpm.q,N(AO246)/_xlpm.f,IF(_xlpm.q&gt;=_xlpm.s,ROUND(_xlpm.q,1)&amp;" "&amp;U246&amp;" = "&amp;ROUND(_xlpm.q*_xlpm.f,1)&amp;" "&amp;_xlpm.u,ROUND(_xlpm.q,1)&amp;" "&amp;U246)),""),""))))</f>
        <v>0</v>
      </c>
      <c r="AR246" s="1259"/>
      <c r="AS246" s="1241">
        <f t="shared" si="118"/>
        <v>0</v>
      </c>
      <c r="AT246" s="1242" t="str">
        <f t="shared" si="111"/>
        <v/>
      </c>
      <c r="AU246" s="1245">
        <f t="shared" si="114"/>
        <v>0</v>
      </c>
      <c r="AV246" s="1246" t="str">
        <f t="shared" si="112"/>
        <v/>
      </c>
      <c r="AW246" s="1247"/>
      <c r="AX246" s="1248">
        <f t="shared" si="105"/>
        <v>0</v>
      </c>
      <c r="AY246" s="1249" t="str">
        <f t="shared" si="119"/>
        <v/>
      </c>
      <c r="AZ246" s="276" t="s">
        <v>22</v>
      </c>
      <c r="BA246" s="1221">
        <f t="shared" si="106"/>
        <v>0</v>
      </c>
      <c r="BB246" s="1222">
        <f t="shared" si="113"/>
        <v>0</v>
      </c>
      <c r="BC246"/>
      <c r="BD246" s="877"/>
      <c r="BE246" s="877"/>
      <c r="BF246" s="877"/>
      <c r="BG246" s="877"/>
      <c r="BH246" s="877"/>
      <c r="BI246" s="877"/>
      <c r="BJ246" s="877"/>
      <c r="BK246" s="877"/>
      <c r="BR246" s="1153" t="str">
        <f t="shared" si="101"/>
        <v>►</v>
      </c>
      <c r="BW246"/>
      <c r="BX246" s="1024"/>
      <c r="CF246" s="877"/>
      <c r="CN246" s="877"/>
      <c r="CV246" s="877"/>
      <c r="CW246" s="3">
        <v>1</v>
      </c>
    </row>
    <row r="247" spans="1:101" ht="21" customHeight="1">
      <c r="A247" s="1129" t="s">
        <v>22</v>
      </c>
      <c r="B247" s="1145" t="str">
        <f t="shared" si="100"/>
        <v>►</v>
      </c>
      <c r="C247" s="1190" cm="1">
        <f t="array" ref="C247">SUMPRODUCT(LEN(D247:J247))</f>
        <v>0</v>
      </c>
      <c r="D247" s="207"/>
      <c r="E247" s="212"/>
      <c r="F247" s="212"/>
      <c r="G247" s="212"/>
      <c r="H247" s="212"/>
      <c r="I247" s="212"/>
      <c r="J247" s="213"/>
      <c r="K247" s="528"/>
      <c r="L247" s="120" t="s">
        <v>16</v>
      </c>
      <c r="M247" s="34"/>
      <c r="N247" s="35"/>
      <c r="O247" s="34"/>
      <c r="P247" s="36"/>
      <c r="Q247" s="105"/>
      <c r="R247" s="125"/>
      <c r="S247" s="107"/>
      <c r="T247" s="108"/>
      <c r="U247" s="1290"/>
      <c r="W247" s="111"/>
      <c r="X247" s="112"/>
      <c r="Y247" s="122"/>
      <c r="Z247" s="114"/>
      <c r="AA247" s="127"/>
      <c r="AB247" s="116"/>
      <c r="AC247" s="139"/>
      <c r="AD247" s="1230" t="str">
        <f t="shared" si="116"/>
        <v>►</v>
      </c>
      <c r="AE247" s="1231" t="str">
        <f t="shared" si="117"/>
        <v/>
      </c>
      <c r="AF247" s="1232">
        <f t="shared" si="102"/>
        <v>0</v>
      </c>
      <c r="AG247" s="1252">
        <f t="shared" si="107"/>
        <v>0</v>
      </c>
      <c r="AH247" s="1234">
        <f t="shared" si="108"/>
        <v>0</v>
      </c>
      <c r="AI247" s="1235">
        <f t="shared" si="109"/>
        <v>0</v>
      </c>
      <c r="AJ247" s="1235">
        <f t="shared" si="98"/>
        <v>0</v>
      </c>
      <c r="AK247" s="1253">
        <f t="shared" si="103"/>
        <v>0</v>
      </c>
      <c r="AL247" s="1254">
        <f t="shared" si="99"/>
        <v>0</v>
      </c>
      <c r="AM247" s="1268"/>
      <c r="AN247" s="1255" t="str">
        <f t="shared" si="115"/>
        <v/>
      </c>
      <c r="AO247" s="1256">
        <f t="shared" si="110"/>
        <v>0</v>
      </c>
      <c r="AP247" s="1257">
        <f t="shared" si="104"/>
        <v>0</v>
      </c>
      <c r="AQ247" s="1271" cm="1">
        <f t="array" ref="AQ247">IF(AF247&lt;&gt;1,0,IF(OR(AO247="",N(AO247)&lt;=0.000000001),"",IF(OR(AI247="",N(AI247)&lt;=0.000000001),0,IF(ISNUMBER(AO247),IFERROR(_xlfn.LET(_xlpm.r,_xlfn.XLOOKUP(U247,$BD$15:$BD$62,ROW($BD$15:$BD$62),_xlfn.XLOOKUP(U247,$BE$15:$BE$62,ROW($BE$15:$BE$62),_xlfn.XLOOKUP(U247,$BF$15:$BF$62,ROW($BF$15:$BF$62),""))),_xlpm.p,_xlpm.r-MIN(ROW($BD$15:$BD$62))+1,_xlpm.f,INDEX($BG$15:$BG$62,_xlpm.p),_xlpm.u,INDEX($BH$15:$BH$62,_xlpm.p),_xlpm.s,INDEX($BJ$15:$BJ$62,_xlpm.p),_xlpm.q,N(AO247)/_xlpm.f,IF(_xlpm.q&gt;=_xlpm.s,ROUND(_xlpm.q,1)&amp;" "&amp;U247&amp;" = "&amp;ROUND(_xlpm.q*_xlpm.f,1)&amp;" "&amp;_xlpm.u,ROUND(_xlpm.q,1)&amp;" "&amp;U247)),""),""))))</f>
        <v>0</v>
      </c>
      <c r="AR247" s="1259"/>
      <c r="AS247" s="1256">
        <f t="shared" si="118"/>
        <v>0</v>
      </c>
      <c r="AT247" s="1257" t="str">
        <f t="shared" si="111"/>
        <v/>
      </c>
      <c r="AU247" s="1260">
        <f t="shared" si="114"/>
        <v>0</v>
      </c>
      <c r="AV247" s="1261" t="str">
        <f t="shared" si="112"/>
        <v/>
      </c>
      <c r="AW247" s="1247"/>
      <c r="AX247" s="1262">
        <f t="shared" si="105"/>
        <v>0</v>
      </c>
      <c r="AY247" s="1249" t="str">
        <f t="shared" si="119"/>
        <v/>
      </c>
      <c r="AZ247" s="276" t="s">
        <v>22</v>
      </c>
      <c r="BA247" s="1221">
        <f t="shared" si="106"/>
        <v>0</v>
      </c>
      <c r="BB247" s="1222">
        <f t="shared" si="113"/>
        <v>0</v>
      </c>
      <c r="BC247"/>
      <c r="BD247" s="877"/>
      <c r="BE247" s="877"/>
      <c r="BF247" s="877"/>
      <c r="BG247" s="877"/>
      <c r="BH247" s="877"/>
      <c r="BI247" s="877"/>
      <c r="BJ247" s="877"/>
      <c r="BK247" s="877"/>
      <c r="BR247" s="1153" t="str">
        <f t="shared" si="101"/>
        <v>►</v>
      </c>
      <c r="BW247"/>
      <c r="BX247" s="1024"/>
      <c r="CF247" s="877"/>
      <c r="CN247" s="877"/>
      <c r="CV247" s="877"/>
      <c r="CW247" s="3">
        <v>1</v>
      </c>
    </row>
    <row r="248" spans="1:101" ht="21" customHeight="1">
      <c r="A248" s="1129" t="s">
        <v>22</v>
      </c>
      <c r="B248" s="1145" t="str">
        <f t="shared" si="100"/>
        <v>►</v>
      </c>
      <c r="C248" s="1190" cm="1">
        <f t="array" ref="C248">SUMPRODUCT(LEN(D248:J248))</f>
        <v>0</v>
      </c>
      <c r="D248" s="207"/>
      <c r="E248" s="212"/>
      <c r="F248" s="212"/>
      <c r="G248" s="212"/>
      <c r="H248" s="212"/>
      <c r="I248" s="212"/>
      <c r="J248" s="213"/>
      <c r="K248" s="528"/>
      <c r="L248" s="120" t="s">
        <v>16</v>
      </c>
      <c r="M248" s="34"/>
      <c r="N248" s="35"/>
      <c r="O248" s="34"/>
      <c r="P248" s="36"/>
      <c r="Q248" s="105"/>
      <c r="R248" s="125"/>
      <c r="S248" s="107"/>
      <c r="T248" s="108"/>
      <c r="U248" s="1290"/>
      <c r="W248" s="111"/>
      <c r="X248" s="112"/>
      <c r="Y248" s="122"/>
      <c r="Z248" s="114"/>
      <c r="AA248" s="127"/>
      <c r="AB248" s="116"/>
      <c r="AC248" s="139"/>
      <c r="AD248" s="1230" t="str">
        <f t="shared" si="116"/>
        <v>►</v>
      </c>
      <c r="AE248" s="1231" t="str">
        <f t="shared" si="117"/>
        <v/>
      </c>
      <c r="AF248" s="1232">
        <f t="shared" si="102"/>
        <v>0</v>
      </c>
      <c r="AG248" s="1252">
        <f t="shared" si="107"/>
        <v>0</v>
      </c>
      <c r="AH248" s="1234">
        <f t="shared" si="108"/>
        <v>0</v>
      </c>
      <c r="AI248" s="1235">
        <f t="shared" si="109"/>
        <v>0</v>
      </c>
      <c r="AJ248" s="1235">
        <f t="shared" ref="AJ248:AJ311" si="120">_xlfn.LET(_xlpm.EPS,0.000000001,_xlpm.q,N(Q248),_xlpm.x,N(Z248),_xlpm.z,N(AB248),IF(AI248=0,0,IF(SUM(ABS(_xlpm.q),ABS(_xlpm.x),ABS(_xlpm.z))&gt;_xlpm.EPS,O248,"")))</f>
        <v>0</v>
      </c>
      <c r="AK248" s="1237">
        <f t="shared" si="103"/>
        <v>0</v>
      </c>
      <c r="AL248" s="1238">
        <f t="shared" si="99"/>
        <v>0</v>
      </c>
      <c r="AM248" s="1268"/>
      <c r="AN248" s="1240" t="str">
        <f t="shared" si="115"/>
        <v/>
      </c>
      <c r="AO248" s="1241">
        <f t="shared" si="110"/>
        <v>0</v>
      </c>
      <c r="AP248" s="1242">
        <f t="shared" si="104"/>
        <v>0</v>
      </c>
      <c r="AQ248" s="1269" cm="1">
        <f t="array" ref="AQ248">IF(AF248&lt;&gt;1,0,IF(OR(AO248="",N(AO248)&lt;=0.000000001),"",IF(OR(AI248="",N(AI248)&lt;=0.000000001),0,IF(ISNUMBER(AO248),IFERROR(_xlfn.LET(_xlpm.r,_xlfn.XLOOKUP(U248,$BD$15:$BD$62,ROW($BD$15:$BD$62),_xlfn.XLOOKUP(U248,$BE$15:$BE$62,ROW($BE$15:$BE$62),_xlfn.XLOOKUP(U248,$BF$15:$BF$62,ROW($BF$15:$BF$62),""))),_xlpm.p,_xlpm.r-MIN(ROW($BD$15:$BD$62))+1,_xlpm.f,INDEX($BG$15:$BG$62,_xlpm.p),_xlpm.u,INDEX($BH$15:$BH$62,_xlpm.p),_xlpm.s,INDEX($BJ$15:$BJ$62,_xlpm.p),_xlpm.q,N(AO248)/_xlpm.f,IF(_xlpm.q&gt;=_xlpm.s,ROUND(_xlpm.q,1)&amp;" "&amp;U248&amp;" = "&amp;ROUND(_xlpm.q*_xlpm.f,1)&amp;" "&amp;_xlpm.u,ROUND(_xlpm.q,1)&amp;" "&amp;U248)),""),""))))</f>
        <v>0</v>
      </c>
      <c r="AR248" s="1259"/>
      <c r="AS248" s="1241">
        <f t="shared" si="118"/>
        <v>0</v>
      </c>
      <c r="AT248" s="1242" t="str">
        <f t="shared" si="111"/>
        <v/>
      </c>
      <c r="AU248" s="1245">
        <f t="shared" si="114"/>
        <v>0</v>
      </c>
      <c r="AV248" s="1246" t="str">
        <f t="shared" si="112"/>
        <v/>
      </c>
      <c r="AW248" s="1247"/>
      <c r="AX248" s="1248">
        <f t="shared" si="105"/>
        <v>0</v>
      </c>
      <c r="AY248" s="1249" t="str">
        <f t="shared" si="119"/>
        <v/>
      </c>
      <c r="AZ248" s="276" t="s">
        <v>22</v>
      </c>
      <c r="BA248" s="1221">
        <f t="shared" si="106"/>
        <v>0</v>
      </c>
      <c r="BB248" s="1222">
        <f t="shared" si="113"/>
        <v>0</v>
      </c>
      <c r="BC248"/>
      <c r="BD248" s="877"/>
      <c r="BE248" s="877"/>
      <c r="BF248" s="877"/>
      <c r="BG248" s="877"/>
      <c r="BH248" s="877"/>
      <c r="BI248" s="877"/>
      <c r="BJ248" s="877"/>
      <c r="BK248" s="877"/>
      <c r="BR248" s="1153" t="str">
        <f t="shared" si="101"/>
        <v>►</v>
      </c>
      <c r="BW248"/>
      <c r="BX248" s="1024"/>
      <c r="CF248" s="877"/>
      <c r="CN248" s="877"/>
      <c r="CV248" s="877"/>
      <c r="CW248" s="3">
        <v>1</v>
      </c>
    </row>
    <row r="249" spans="1:101" ht="21" customHeight="1">
      <c r="A249" s="1129" t="s">
        <v>22</v>
      </c>
      <c r="B249" s="1145" t="str">
        <f t="shared" si="100"/>
        <v>►</v>
      </c>
      <c r="C249" s="1190" cm="1">
        <f t="array" ref="C249">SUMPRODUCT(LEN(D249:J249))</f>
        <v>0</v>
      </c>
      <c r="D249" s="207"/>
      <c r="E249" s="212"/>
      <c r="F249" s="212"/>
      <c r="G249" s="212"/>
      <c r="H249" s="212"/>
      <c r="I249" s="212"/>
      <c r="J249" s="213"/>
      <c r="K249" s="528"/>
      <c r="L249" s="120" t="s">
        <v>16</v>
      </c>
      <c r="M249" s="34"/>
      <c r="N249" s="35"/>
      <c r="O249" s="34"/>
      <c r="P249" s="36"/>
      <c r="Q249" s="105"/>
      <c r="R249" s="125"/>
      <c r="S249" s="107"/>
      <c r="T249" s="108"/>
      <c r="U249" s="1290"/>
      <c r="W249" s="111"/>
      <c r="X249" s="112"/>
      <c r="Y249" s="122"/>
      <c r="Z249" s="114"/>
      <c r="AA249" s="127"/>
      <c r="AB249" s="116"/>
      <c r="AC249" s="139"/>
      <c r="AD249" s="1230" t="str">
        <f t="shared" si="116"/>
        <v>►</v>
      </c>
      <c r="AE249" s="1231" t="str">
        <f t="shared" si="117"/>
        <v/>
      </c>
      <c r="AF249" s="1232">
        <f t="shared" si="102"/>
        <v>0</v>
      </c>
      <c r="AG249" s="1252">
        <f t="shared" si="107"/>
        <v>0</v>
      </c>
      <c r="AH249" s="1234">
        <f t="shared" si="108"/>
        <v>0</v>
      </c>
      <c r="AI249" s="1235">
        <f t="shared" si="109"/>
        <v>0</v>
      </c>
      <c r="AJ249" s="1235">
        <f t="shared" si="120"/>
        <v>0</v>
      </c>
      <c r="AK249" s="1253">
        <f t="shared" si="103"/>
        <v>0</v>
      </c>
      <c r="AL249" s="1254">
        <f t="shared" si="99"/>
        <v>0</v>
      </c>
      <c r="AM249" s="1268"/>
      <c r="AN249" s="1255" t="str">
        <f t="shared" si="115"/>
        <v/>
      </c>
      <c r="AO249" s="1256">
        <f t="shared" si="110"/>
        <v>0</v>
      </c>
      <c r="AP249" s="1257">
        <f t="shared" si="104"/>
        <v>0</v>
      </c>
      <c r="AQ249" s="1271" cm="1">
        <f t="array" ref="AQ249">IF(AF249&lt;&gt;1,0,IF(OR(AO249="",N(AO249)&lt;=0.000000001),"",IF(OR(AI249="",N(AI249)&lt;=0.000000001),0,IF(ISNUMBER(AO249),IFERROR(_xlfn.LET(_xlpm.r,_xlfn.XLOOKUP(U249,$BD$15:$BD$62,ROW($BD$15:$BD$62),_xlfn.XLOOKUP(U249,$BE$15:$BE$62,ROW($BE$15:$BE$62),_xlfn.XLOOKUP(U249,$BF$15:$BF$62,ROW($BF$15:$BF$62),""))),_xlpm.p,_xlpm.r-MIN(ROW($BD$15:$BD$62))+1,_xlpm.f,INDEX($BG$15:$BG$62,_xlpm.p),_xlpm.u,INDEX($BH$15:$BH$62,_xlpm.p),_xlpm.s,INDEX($BJ$15:$BJ$62,_xlpm.p),_xlpm.q,N(AO249)/_xlpm.f,IF(_xlpm.q&gt;=_xlpm.s,ROUND(_xlpm.q,1)&amp;" "&amp;U249&amp;" = "&amp;ROUND(_xlpm.q*_xlpm.f,1)&amp;" "&amp;_xlpm.u,ROUND(_xlpm.q,1)&amp;" "&amp;U249)),""),""))))</f>
        <v>0</v>
      </c>
      <c r="AR249" s="1259"/>
      <c r="AS249" s="1256">
        <f t="shared" si="118"/>
        <v>0</v>
      </c>
      <c r="AT249" s="1257" t="str">
        <f t="shared" si="111"/>
        <v/>
      </c>
      <c r="AU249" s="1260">
        <f t="shared" si="114"/>
        <v>0</v>
      </c>
      <c r="AV249" s="1261" t="str">
        <f t="shared" si="112"/>
        <v/>
      </c>
      <c r="AW249" s="1247"/>
      <c r="AX249" s="1262">
        <f t="shared" si="105"/>
        <v>0</v>
      </c>
      <c r="AY249" s="1249" t="str">
        <f t="shared" si="119"/>
        <v/>
      </c>
      <c r="AZ249" s="276" t="s">
        <v>22</v>
      </c>
      <c r="BA249" s="1221">
        <f t="shared" si="106"/>
        <v>0</v>
      </c>
      <c r="BB249" s="1222">
        <f t="shared" si="113"/>
        <v>0</v>
      </c>
      <c r="BC249"/>
      <c r="BD249" s="877"/>
      <c r="BE249" s="877"/>
      <c r="BF249" s="877"/>
      <c r="BG249" s="877"/>
      <c r="BH249" s="877"/>
      <c r="BI249" s="877"/>
      <c r="BJ249" s="877"/>
      <c r="BK249" s="877"/>
      <c r="BR249" s="1153" t="str">
        <f t="shared" si="101"/>
        <v>►</v>
      </c>
      <c r="BW249"/>
      <c r="BX249" s="1024"/>
      <c r="CF249" s="877"/>
      <c r="CN249" s="877"/>
      <c r="CV249" s="877"/>
      <c r="CW249" s="3">
        <v>1</v>
      </c>
    </row>
    <row r="250" spans="1:101" ht="21" customHeight="1">
      <c r="A250" s="1129" t="s">
        <v>22</v>
      </c>
      <c r="B250" s="1145" t="str">
        <f t="shared" si="100"/>
        <v>►</v>
      </c>
      <c r="C250" s="1190" cm="1">
        <f t="array" ref="C250">SUMPRODUCT(LEN(D250:J250))</f>
        <v>0</v>
      </c>
      <c r="D250" s="207"/>
      <c r="E250" s="212"/>
      <c r="F250" s="212"/>
      <c r="G250" s="212"/>
      <c r="H250" s="212"/>
      <c r="I250" s="212"/>
      <c r="J250" s="213"/>
      <c r="K250" s="528"/>
      <c r="L250" s="120" t="s">
        <v>16</v>
      </c>
      <c r="M250" s="34"/>
      <c r="N250" s="35"/>
      <c r="O250" s="34"/>
      <c r="P250" s="36"/>
      <c r="Q250" s="105"/>
      <c r="R250" s="125"/>
      <c r="S250" s="107"/>
      <c r="T250" s="108"/>
      <c r="U250" s="1290"/>
      <c r="W250" s="111"/>
      <c r="X250" s="112"/>
      <c r="Y250" s="122"/>
      <c r="Z250" s="114"/>
      <c r="AA250" s="127"/>
      <c r="AB250" s="116"/>
      <c r="AC250" s="139"/>
      <c r="AD250" s="1230" t="str">
        <f t="shared" si="116"/>
        <v>►</v>
      </c>
      <c r="AE250" s="1231" t="str">
        <f t="shared" si="117"/>
        <v/>
      </c>
      <c r="AF250" s="1232">
        <f t="shared" si="102"/>
        <v>0</v>
      </c>
      <c r="AG250" s="1252">
        <f t="shared" si="107"/>
        <v>0</v>
      </c>
      <c r="AH250" s="1234">
        <f t="shared" si="108"/>
        <v>0</v>
      </c>
      <c r="AI250" s="1235">
        <f t="shared" si="109"/>
        <v>0</v>
      </c>
      <c r="AJ250" s="1235">
        <f t="shared" si="120"/>
        <v>0</v>
      </c>
      <c r="AK250" s="1237">
        <f t="shared" si="103"/>
        <v>0</v>
      </c>
      <c r="AL250" s="1238">
        <f t="shared" si="99"/>
        <v>0</v>
      </c>
      <c r="AM250" s="1268"/>
      <c r="AN250" s="1240" t="str">
        <f t="shared" si="115"/>
        <v/>
      </c>
      <c r="AO250" s="1241">
        <f t="shared" si="110"/>
        <v>0</v>
      </c>
      <c r="AP250" s="1242">
        <f t="shared" si="104"/>
        <v>0</v>
      </c>
      <c r="AQ250" s="1269" cm="1">
        <f t="array" ref="AQ250">IF(AF250&lt;&gt;1,0,IF(OR(AO250="",N(AO250)&lt;=0.000000001),"",IF(OR(AI250="",N(AI250)&lt;=0.000000001),0,IF(ISNUMBER(AO250),IFERROR(_xlfn.LET(_xlpm.r,_xlfn.XLOOKUP(U250,$BD$15:$BD$62,ROW($BD$15:$BD$62),_xlfn.XLOOKUP(U250,$BE$15:$BE$62,ROW($BE$15:$BE$62),_xlfn.XLOOKUP(U250,$BF$15:$BF$62,ROW($BF$15:$BF$62),""))),_xlpm.p,_xlpm.r-MIN(ROW($BD$15:$BD$62))+1,_xlpm.f,INDEX($BG$15:$BG$62,_xlpm.p),_xlpm.u,INDEX($BH$15:$BH$62,_xlpm.p),_xlpm.s,INDEX($BJ$15:$BJ$62,_xlpm.p),_xlpm.q,N(AO250)/_xlpm.f,IF(_xlpm.q&gt;=_xlpm.s,ROUND(_xlpm.q,1)&amp;" "&amp;U250&amp;" = "&amp;ROUND(_xlpm.q*_xlpm.f,1)&amp;" "&amp;_xlpm.u,ROUND(_xlpm.q,1)&amp;" "&amp;U250)),""),""))))</f>
        <v>0</v>
      </c>
      <c r="AR250" s="1259"/>
      <c r="AS250" s="1241">
        <f t="shared" si="118"/>
        <v>0</v>
      </c>
      <c r="AT250" s="1242" t="str">
        <f t="shared" si="111"/>
        <v/>
      </c>
      <c r="AU250" s="1245">
        <f t="shared" si="114"/>
        <v>0</v>
      </c>
      <c r="AV250" s="1246" t="str">
        <f t="shared" si="112"/>
        <v/>
      </c>
      <c r="AW250" s="1247"/>
      <c r="AX250" s="1248">
        <f t="shared" si="105"/>
        <v>0</v>
      </c>
      <c r="AY250" s="1249" t="str">
        <f t="shared" si="119"/>
        <v/>
      </c>
      <c r="AZ250" s="276" t="s">
        <v>22</v>
      </c>
      <c r="BA250" s="1221">
        <f t="shared" si="106"/>
        <v>0</v>
      </c>
      <c r="BB250" s="1222">
        <f t="shared" si="113"/>
        <v>0</v>
      </c>
      <c r="BC250"/>
      <c r="BD250" s="877"/>
      <c r="BE250" s="877"/>
      <c r="BF250" s="877"/>
      <c r="BG250" s="877"/>
      <c r="BH250" s="877"/>
      <c r="BI250" s="877"/>
      <c r="BJ250" s="877"/>
      <c r="BK250" s="877"/>
      <c r="BR250" s="1153" t="str">
        <f t="shared" si="101"/>
        <v>►</v>
      </c>
      <c r="BW250"/>
      <c r="BX250" s="1024"/>
      <c r="CF250" s="877"/>
      <c r="CN250" s="877"/>
      <c r="CV250" s="877"/>
      <c r="CW250" s="3">
        <v>1</v>
      </c>
    </row>
    <row r="251" spans="1:101" ht="21" customHeight="1">
      <c r="A251" s="1129" t="s">
        <v>22</v>
      </c>
      <c r="B251" s="1145" t="str">
        <f t="shared" si="100"/>
        <v>►</v>
      </c>
      <c r="C251" s="1190" cm="1">
        <f t="array" ref="C251">SUMPRODUCT(LEN(D251:J251))</f>
        <v>0</v>
      </c>
      <c r="D251" s="207"/>
      <c r="E251" s="212"/>
      <c r="F251" s="212"/>
      <c r="G251" s="212"/>
      <c r="H251" s="212"/>
      <c r="I251" s="212"/>
      <c r="J251" s="213"/>
      <c r="K251" s="528"/>
      <c r="L251" s="120" t="s">
        <v>16</v>
      </c>
      <c r="M251" s="34"/>
      <c r="N251" s="35"/>
      <c r="O251" s="34"/>
      <c r="P251" s="36"/>
      <c r="Q251" s="105"/>
      <c r="R251" s="125"/>
      <c r="S251" s="107"/>
      <c r="T251" s="108"/>
      <c r="U251" s="1290"/>
      <c r="W251" s="111"/>
      <c r="X251" s="112"/>
      <c r="Y251" s="122"/>
      <c r="Z251" s="114"/>
      <c r="AA251" s="127"/>
      <c r="AB251" s="116"/>
      <c r="AC251" s="139"/>
      <c r="AD251" s="1230" t="str">
        <f t="shared" si="116"/>
        <v>►</v>
      </c>
      <c r="AE251" s="1231" t="str">
        <f t="shared" si="117"/>
        <v/>
      </c>
      <c r="AF251" s="1232">
        <f t="shared" si="102"/>
        <v>0</v>
      </c>
      <c r="AG251" s="1252">
        <f t="shared" si="107"/>
        <v>0</v>
      </c>
      <c r="AH251" s="1234">
        <f t="shared" si="108"/>
        <v>0</v>
      </c>
      <c r="AI251" s="1235">
        <f t="shared" si="109"/>
        <v>0</v>
      </c>
      <c r="AJ251" s="1235">
        <f t="shared" si="120"/>
        <v>0</v>
      </c>
      <c r="AK251" s="1253">
        <f t="shared" si="103"/>
        <v>0</v>
      </c>
      <c r="AL251" s="1254">
        <f t="shared" si="99"/>
        <v>0</v>
      </c>
      <c r="AM251" s="1268"/>
      <c r="AN251" s="1255" t="str">
        <f t="shared" si="115"/>
        <v/>
      </c>
      <c r="AO251" s="1256">
        <f t="shared" si="110"/>
        <v>0</v>
      </c>
      <c r="AP251" s="1257">
        <f t="shared" si="104"/>
        <v>0</v>
      </c>
      <c r="AQ251" s="1271" cm="1">
        <f t="array" ref="AQ251">IF(AF251&lt;&gt;1,0,IF(OR(AO251="",N(AO251)&lt;=0.000000001),"",IF(OR(AI251="",N(AI251)&lt;=0.000000001),0,IF(ISNUMBER(AO251),IFERROR(_xlfn.LET(_xlpm.r,_xlfn.XLOOKUP(U251,$BD$15:$BD$62,ROW($BD$15:$BD$62),_xlfn.XLOOKUP(U251,$BE$15:$BE$62,ROW($BE$15:$BE$62),_xlfn.XLOOKUP(U251,$BF$15:$BF$62,ROW($BF$15:$BF$62),""))),_xlpm.p,_xlpm.r-MIN(ROW($BD$15:$BD$62))+1,_xlpm.f,INDEX($BG$15:$BG$62,_xlpm.p),_xlpm.u,INDEX($BH$15:$BH$62,_xlpm.p),_xlpm.s,INDEX($BJ$15:$BJ$62,_xlpm.p),_xlpm.q,N(AO251)/_xlpm.f,IF(_xlpm.q&gt;=_xlpm.s,ROUND(_xlpm.q,1)&amp;" "&amp;U251&amp;" = "&amp;ROUND(_xlpm.q*_xlpm.f,1)&amp;" "&amp;_xlpm.u,ROUND(_xlpm.q,1)&amp;" "&amp;U251)),""),""))))</f>
        <v>0</v>
      </c>
      <c r="AR251" s="1259"/>
      <c r="AS251" s="1256">
        <f t="shared" si="118"/>
        <v>0</v>
      </c>
      <c r="AT251" s="1257" t="str">
        <f t="shared" si="111"/>
        <v/>
      </c>
      <c r="AU251" s="1260">
        <f t="shared" si="114"/>
        <v>0</v>
      </c>
      <c r="AV251" s="1261" t="str">
        <f t="shared" si="112"/>
        <v/>
      </c>
      <c r="AW251" s="1247"/>
      <c r="AX251" s="1262">
        <f t="shared" si="105"/>
        <v>0</v>
      </c>
      <c r="AY251" s="1249" t="str">
        <f t="shared" si="119"/>
        <v/>
      </c>
      <c r="AZ251" s="276" t="s">
        <v>22</v>
      </c>
      <c r="BA251" s="1221">
        <f t="shared" si="106"/>
        <v>0</v>
      </c>
      <c r="BB251" s="1222">
        <f t="shared" si="113"/>
        <v>0</v>
      </c>
      <c r="BC251"/>
      <c r="BD251" s="877"/>
      <c r="BE251" s="877"/>
      <c r="BF251" s="877"/>
      <c r="BG251" s="877"/>
      <c r="BH251" s="877"/>
      <c r="BI251" s="877"/>
      <c r="BJ251" s="877"/>
      <c r="BK251" s="877"/>
      <c r="BR251" s="1153" t="str">
        <f t="shared" si="101"/>
        <v>►</v>
      </c>
      <c r="BW251"/>
      <c r="BX251" s="1024"/>
      <c r="CF251" s="877"/>
      <c r="CN251" s="877"/>
      <c r="CV251" s="877"/>
      <c r="CW251" s="3">
        <v>1</v>
      </c>
    </row>
    <row r="252" spans="1:101" ht="21" customHeight="1">
      <c r="A252" s="1129" t="s">
        <v>22</v>
      </c>
      <c r="B252" s="1145" t="str">
        <f t="shared" si="100"/>
        <v>►</v>
      </c>
      <c r="C252" s="1190" cm="1">
        <f t="array" ref="C252">SUMPRODUCT(LEN(D252:J252))</f>
        <v>0</v>
      </c>
      <c r="D252" s="207"/>
      <c r="E252" s="212"/>
      <c r="F252" s="212"/>
      <c r="G252" s="212"/>
      <c r="H252" s="212"/>
      <c r="I252" s="212"/>
      <c r="J252" s="213"/>
      <c r="K252" s="528"/>
      <c r="L252" s="120" t="s">
        <v>16</v>
      </c>
      <c r="M252" s="34"/>
      <c r="N252" s="35"/>
      <c r="O252" s="34"/>
      <c r="P252" s="36"/>
      <c r="Q252" s="105"/>
      <c r="R252" s="125"/>
      <c r="S252" s="107"/>
      <c r="T252" s="108"/>
      <c r="U252" s="1290"/>
      <c r="W252" s="111"/>
      <c r="X252" s="112"/>
      <c r="Y252" s="122"/>
      <c r="Z252" s="114"/>
      <c r="AA252" s="127"/>
      <c r="AB252" s="116"/>
      <c r="AC252" s="139"/>
      <c r="AD252" s="1230" t="str">
        <f t="shared" si="116"/>
        <v>►</v>
      </c>
      <c r="AE252" s="1231" t="str">
        <f t="shared" si="117"/>
        <v/>
      </c>
      <c r="AF252" s="1232">
        <f t="shared" si="102"/>
        <v>0</v>
      </c>
      <c r="AG252" s="1252">
        <f t="shared" si="107"/>
        <v>0</v>
      </c>
      <c r="AH252" s="1234">
        <f t="shared" si="108"/>
        <v>0</v>
      </c>
      <c r="AI252" s="1235">
        <f t="shared" si="109"/>
        <v>0</v>
      </c>
      <c r="AJ252" s="1235">
        <f t="shared" si="120"/>
        <v>0</v>
      </c>
      <c r="AK252" s="1237">
        <f t="shared" si="103"/>
        <v>0</v>
      </c>
      <c r="AL252" s="1238">
        <f t="shared" ref="AL252:AL315" si="121">IF(TRIM(AE252)="▼ recette suivante",AE252,IF(AK252&gt;0,AN$9,0))</f>
        <v>0</v>
      </c>
      <c r="AM252" s="1268"/>
      <c r="AN252" s="1240" t="str">
        <f t="shared" si="115"/>
        <v/>
      </c>
      <c r="AO252" s="1241">
        <f t="shared" si="110"/>
        <v>0</v>
      </c>
      <c r="AP252" s="1242">
        <f t="shared" si="104"/>
        <v>0</v>
      </c>
      <c r="AQ252" s="1269" cm="1">
        <f t="array" ref="AQ252">IF(AF252&lt;&gt;1,0,IF(OR(AO252="",N(AO252)&lt;=0.000000001),"",IF(OR(AI252="",N(AI252)&lt;=0.000000001),0,IF(ISNUMBER(AO252),IFERROR(_xlfn.LET(_xlpm.r,_xlfn.XLOOKUP(U252,$BD$15:$BD$62,ROW($BD$15:$BD$62),_xlfn.XLOOKUP(U252,$BE$15:$BE$62,ROW($BE$15:$BE$62),_xlfn.XLOOKUP(U252,$BF$15:$BF$62,ROW($BF$15:$BF$62),""))),_xlpm.p,_xlpm.r-MIN(ROW($BD$15:$BD$62))+1,_xlpm.f,INDEX($BG$15:$BG$62,_xlpm.p),_xlpm.u,INDEX($BH$15:$BH$62,_xlpm.p),_xlpm.s,INDEX($BJ$15:$BJ$62,_xlpm.p),_xlpm.q,N(AO252)/_xlpm.f,IF(_xlpm.q&gt;=_xlpm.s,ROUND(_xlpm.q,1)&amp;" "&amp;U252&amp;" = "&amp;ROUND(_xlpm.q*_xlpm.f,1)&amp;" "&amp;_xlpm.u,ROUND(_xlpm.q,1)&amp;" "&amp;U252)),""),""))))</f>
        <v>0</v>
      </c>
      <c r="AR252" s="1259"/>
      <c r="AS252" s="1241">
        <f t="shared" si="118"/>
        <v>0</v>
      </c>
      <c r="AT252" s="1242" t="str">
        <f t="shared" si="111"/>
        <v/>
      </c>
      <c r="AU252" s="1245">
        <f t="shared" si="114"/>
        <v>0</v>
      </c>
      <c r="AV252" s="1246" t="str">
        <f t="shared" si="112"/>
        <v/>
      </c>
      <c r="AW252" s="1247"/>
      <c r="AX252" s="1248">
        <f t="shared" si="105"/>
        <v>0</v>
      </c>
      <c r="AY252" s="1249" t="str">
        <f t="shared" si="119"/>
        <v/>
      </c>
      <c r="AZ252" s="276" t="s">
        <v>22</v>
      </c>
      <c r="BA252" s="1221">
        <f t="shared" si="106"/>
        <v>0</v>
      </c>
      <c r="BB252" s="1222">
        <f t="shared" si="113"/>
        <v>0</v>
      </c>
      <c r="BC252"/>
      <c r="BD252" s="877"/>
      <c r="BE252" s="877"/>
      <c r="BF252" s="877"/>
      <c r="BG252" s="877"/>
      <c r="BH252" s="877"/>
      <c r="BI252" s="877"/>
      <c r="BJ252" s="877"/>
      <c r="BK252" s="877"/>
      <c r="BR252" s="1153" t="str">
        <f t="shared" si="101"/>
        <v>►</v>
      </c>
      <c r="BW252"/>
      <c r="BX252" s="1024"/>
      <c r="CF252" s="877"/>
      <c r="CN252" s="877"/>
      <c r="CV252" s="877"/>
      <c r="CW252" s="3">
        <v>1</v>
      </c>
    </row>
    <row r="253" spans="1:101" ht="21" customHeight="1">
      <c r="A253" s="1129" t="s">
        <v>22</v>
      </c>
      <c r="B253" s="1145" t="str">
        <f t="shared" si="100"/>
        <v>►</v>
      </c>
      <c r="C253" s="1190" cm="1">
        <f t="array" ref="C253">SUMPRODUCT(LEN(D253:J253))</f>
        <v>0</v>
      </c>
      <c r="D253" s="207"/>
      <c r="E253" s="212"/>
      <c r="F253" s="212"/>
      <c r="G253" s="212"/>
      <c r="H253" s="212"/>
      <c r="I253" s="212"/>
      <c r="J253" s="213"/>
      <c r="K253" s="528"/>
      <c r="L253" s="120" t="s">
        <v>16</v>
      </c>
      <c r="M253" s="34"/>
      <c r="N253" s="35"/>
      <c r="O253" s="34"/>
      <c r="P253" s="36"/>
      <c r="Q253" s="105"/>
      <c r="R253" s="125"/>
      <c r="S253" s="107"/>
      <c r="T253" s="108"/>
      <c r="U253" s="1290"/>
      <c r="W253" s="111"/>
      <c r="X253" s="112"/>
      <c r="Y253" s="122"/>
      <c r="Z253" s="114"/>
      <c r="AA253" s="127"/>
      <c r="AB253" s="116"/>
      <c r="AC253" s="139"/>
      <c r="AD253" s="1230" t="str">
        <f t="shared" si="116"/>
        <v>►</v>
      </c>
      <c r="AE253" s="1231" t="str">
        <f t="shared" si="117"/>
        <v/>
      </c>
      <c r="AF253" s="1232">
        <f t="shared" si="102"/>
        <v>0</v>
      </c>
      <c r="AG253" s="1252">
        <f t="shared" si="107"/>
        <v>0</v>
      </c>
      <c r="AH253" s="1234">
        <f t="shared" si="108"/>
        <v>0</v>
      </c>
      <c r="AI253" s="1235">
        <f t="shared" si="109"/>
        <v>0</v>
      </c>
      <c r="AJ253" s="1235">
        <f t="shared" si="120"/>
        <v>0</v>
      </c>
      <c r="AK253" s="1253">
        <f t="shared" si="103"/>
        <v>0</v>
      </c>
      <c r="AL253" s="1254">
        <f t="shared" si="121"/>
        <v>0</v>
      </c>
      <c r="AM253" s="1268"/>
      <c r="AN253" s="1255" t="str">
        <f t="shared" si="115"/>
        <v/>
      </c>
      <c r="AO253" s="1256">
        <f t="shared" si="110"/>
        <v>0</v>
      </c>
      <c r="AP253" s="1257">
        <f t="shared" si="104"/>
        <v>0</v>
      </c>
      <c r="AQ253" s="1271" cm="1">
        <f t="array" ref="AQ253">IF(AF253&lt;&gt;1,0,IF(OR(AO253="",N(AO253)&lt;=0.000000001),"",IF(OR(AI253="",N(AI253)&lt;=0.000000001),0,IF(ISNUMBER(AO253),IFERROR(_xlfn.LET(_xlpm.r,_xlfn.XLOOKUP(U253,$BD$15:$BD$62,ROW($BD$15:$BD$62),_xlfn.XLOOKUP(U253,$BE$15:$BE$62,ROW($BE$15:$BE$62),_xlfn.XLOOKUP(U253,$BF$15:$BF$62,ROW($BF$15:$BF$62),""))),_xlpm.p,_xlpm.r-MIN(ROW($BD$15:$BD$62))+1,_xlpm.f,INDEX($BG$15:$BG$62,_xlpm.p),_xlpm.u,INDEX($BH$15:$BH$62,_xlpm.p),_xlpm.s,INDEX($BJ$15:$BJ$62,_xlpm.p),_xlpm.q,N(AO253)/_xlpm.f,IF(_xlpm.q&gt;=_xlpm.s,ROUND(_xlpm.q,1)&amp;" "&amp;U253&amp;" = "&amp;ROUND(_xlpm.q*_xlpm.f,1)&amp;" "&amp;_xlpm.u,ROUND(_xlpm.q,1)&amp;" "&amp;U253)),""),""))))</f>
        <v>0</v>
      </c>
      <c r="AR253" s="1259"/>
      <c r="AS253" s="1256">
        <f t="shared" si="118"/>
        <v>0</v>
      </c>
      <c r="AT253" s="1257" t="str">
        <f t="shared" si="111"/>
        <v/>
      </c>
      <c r="AU253" s="1260">
        <f t="shared" si="114"/>
        <v>0</v>
      </c>
      <c r="AV253" s="1261" t="str">
        <f t="shared" si="112"/>
        <v/>
      </c>
      <c r="AW253" s="1247"/>
      <c r="AX253" s="1262">
        <f t="shared" si="105"/>
        <v>0</v>
      </c>
      <c r="AY253" s="1249" t="str">
        <f t="shared" si="119"/>
        <v/>
      </c>
      <c r="AZ253" s="276" t="s">
        <v>22</v>
      </c>
      <c r="BA253" s="1221">
        <f t="shared" si="106"/>
        <v>0</v>
      </c>
      <c r="BB253" s="1222">
        <f t="shared" si="113"/>
        <v>0</v>
      </c>
      <c r="BC253"/>
      <c r="BD253" s="877"/>
      <c r="BE253" s="877"/>
      <c r="BF253" s="877"/>
      <c r="BG253" s="877"/>
      <c r="BH253" s="877"/>
      <c r="BI253" s="877"/>
      <c r="BJ253" s="877"/>
      <c r="BK253" s="877"/>
      <c r="BR253" s="1153" t="str">
        <f t="shared" si="101"/>
        <v>►</v>
      </c>
      <c r="BW253"/>
      <c r="BX253" s="1024"/>
      <c r="CF253" s="877"/>
      <c r="CN253" s="877"/>
      <c r="CV253" s="877"/>
      <c r="CW253" s="3">
        <v>1</v>
      </c>
    </row>
    <row r="254" spans="1:101" ht="21" customHeight="1">
      <c r="A254" s="1129" t="s">
        <v>22</v>
      </c>
      <c r="B254" s="1145" t="str">
        <f t="shared" si="100"/>
        <v>►</v>
      </c>
      <c r="C254" s="1190" cm="1">
        <f t="array" ref="C254">SUMPRODUCT(LEN(D254:J254))</f>
        <v>0</v>
      </c>
      <c r="D254" s="207"/>
      <c r="E254" s="212"/>
      <c r="F254" s="212"/>
      <c r="G254" s="212"/>
      <c r="H254" s="212"/>
      <c r="I254" s="212"/>
      <c r="J254" s="213"/>
      <c r="K254" s="528"/>
      <c r="L254" s="120" t="s">
        <v>16</v>
      </c>
      <c r="M254" s="34"/>
      <c r="N254" s="35"/>
      <c r="O254" s="34"/>
      <c r="P254" s="36"/>
      <c r="Q254" s="105"/>
      <c r="R254" s="125"/>
      <c r="S254" s="107"/>
      <c r="T254" s="108"/>
      <c r="U254" s="1290"/>
      <c r="W254" s="111"/>
      <c r="X254" s="112"/>
      <c r="Y254" s="122"/>
      <c r="Z254" s="114"/>
      <c r="AA254" s="127"/>
      <c r="AB254" s="116"/>
      <c r="AC254" s="139"/>
      <c r="AD254" s="1230" t="str">
        <f t="shared" si="116"/>
        <v>►</v>
      </c>
      <c r="AE254" s="1231" t="str">
        <f t="shared" si="117"/>
        <v/>
      </c>
      <c r="AF254" s="1232">
        <f t="shared" si="102"/>
        <v>0</v>
      </c>
      <c r="AG254" s="1252">
        <f t="shared" si="107"/>
        <v>0</v>
      </c>
      <c r="AH254" s="1234">
        <f t="shared" si="108"/>
        <v>0</v>
      </c>
      <c r="AI254" s="1235">
        <f t="shared" si="109"/>
        <v>0</v>
      </c>
      <c r="AJ254" s="1235">
        <f t="shared" si="120"/>
        <v>0</v>
      </c>
      <c r="AK254" s="1237">
        <f t="shared" si="103"/>
        <v>0</v>
      </c>
      <c r="AL254" s="1238">
        <f t="shared" si="121"/>
        <v>0</v>
      </c>
      <c r="AM254" s="1268"/>
      <c r="AN254" s="1240" t="str">
        <f t="shared" si="115"/>
        <v/>
      </c>
      <c r="AO254" s="1241">
        <f t="shared" si="110"/>
        <v>0</v>
      </c>
      <c r="AP254" s="1242">
        <f t="shared" si="104"/>
        <v>0</v>
      </c>
      <c r="AQ254" s="1269" cm="1">
        <f t="array" ref="AQ254">IF(AF254&lt;&gt;1,0,IF(OR(AO254="",N(AO254)&lt;=0.000000001),"",IF(OR(AI254="",N(AI254)&lt;=0.000000001),0,IF(ISNUMBER(AO254),IFERROR(_xlfn.LET(_xlpm.r,_xlfn.XLOOKUP(U254,$BD$15:$BD$62,ROW($BD$15:$BD$62),_xlfn.XLOOKUP(U254,$BE$15:$BE$62,ROW($BE$15:$BE$62),_xlfn.XLOOKUP(U254,$BF$15:$BF$62,ROW($BF$15:$BF$62),""))),_xlpm.p,_xlpm.r-MIN(ROW($BD$15:$BD$62))+1,_xlpm.f,INDEX($BG$15:$BG$62,_xlpm.p),_xlpm.u,INDEX($BH$15:$BH$62,_xlpm.p),_xlpm.s,INDEX($BJ$15:$BJ$62,_xlpm.p),_xlpm.q,N(AO254)/_xlpm.f,IF(_xlpm.q&gt;=_xlpm.s,ROUND(_xlpm.q,1)&amp;" "&amp;U254&amp;" = "&amp;ROUND(_xlpm.q*_xlpm.f,1)&amp;" "&amp;_xlpm.u,ROUND(_xlpm.q,1)&amp;" "&amp;U254)),""),""))))</f>
        <v>0</v>
      </c>
      <c r="AR254" s="1259"/>
      <c r="AS254" s="1241">
        <f t="shared" si="118"/>
        <v>0</v>
      </c>
      <c r="AT254" s="1242" t="str">
        <f t="shared" si="111"/>
        <v/>
      </c>
      <c r="AU254" s="1245">
        <f t="shared" si="114"/>
        <v>0</v>
      </c>
      <c r="AV254" s="1246" t="str">
        <f t="shared" si="112"/>
        <v/>
      </c>
      <c r="AW254" s="1247"/>
      <c r="AX254" s="1248">
        <f t="shared" si="105"/>
        <v>0</v>
      </c>
      <c r="AY254" s="1249" t="str">
        <f t="shared" si="119"/>
        <v/>
      </c>
      <c r="AZ254" s="276" t="s">
        <v>22</v>
      </c>
      <c r="BA254" s="1221">
        <f t="shared" si="106"/>
        <v>0</v>
      </c>
      <c r="BB254" s="1222">
        <f t="shared" si="113"/>
        <v>0</v>
      </c>
      <c r="BC254"/>
      <c r="BD254" s="877"/>
      <c r="BE254" s="877"/>
      <c r="BF254" s="877"/>
      <c r="BG254" s="877"/>
      <c r="BH254" s="877"/>
      <c r="BI254" s="877"/>
      <c r="BJ254" s="877"/>
      <c r="BK254" s="877"/>
      <c r="BR254" s="1153" t="str">
        <f t="shared" si="101"/>
        <v>►</v>
      </c>
      <c r="BW254"/>
      <c r="BX254" s="1024"/>
      <c r="CF254" s="877"/>
      <c r="CN254" s="877"/>
      <c r="CV254" s="877"/>
      <c r="CW254" s="3">
        <v>1</v>
      </c>
    </row>
    <row r="255" spans="1:101" ht="21" customHeight="1">
      <c r="A255" s="1129" t="s">
        <v>22</v>
      </c>
      <c r="B255" s="1145" t="str">
        <f t="shared" si="100"/>
        <v>►</v>
      </c>
      <c r="C255" s="1190" cm="1">
        <f t="array" ref="C255">SUMPRODUCT(LEN(D255:J255))</f>
        <v>0</v>
      </c>
      <c r="D255" s="207"/>
      <c r="E255" s="212"/>
      <c r="F255" s="212"/>
      <c r="G255" s="212"/>
      <c r="H255" s="212"/>
      <c r="I255" s="212"/>
      <c r="J255" s="213"/>
      <c r="K255" s="528"/>
      <c r="L255" s="120" t="s">
        <v>16</v>
      </c>
      <c r="M255" s="34"/>
      <c r="N255" s="35"/>
      <c r="O255" s="34"/>
      <c r="P255" s="36"/>
      <c r="Q255" s="105"/>
      <c r="R255" s="125"/>
      <c r="S255" s="107"/>
      <c r="T255" s="108"/>
      <c r="U255" s="1290"/>
      <c r="W255" s="111"/>
      <c r="X255" s="112"/>
      <c r="Y255" s="122"/>
      <c r="Z255" s="114"/>
      <c r="AA255" s="127"/>
      <c r="AB255" s="116"/>
      <c r="AC255" s="139"/>
      <c r="AD255" s="1230" t="str">
        <f t="shared" si="116"/>
        <v>►</v>
      </c>
      <c r="AE255" s="1231" t="str">
        <f>IF(TRIM(Q255)="Adresse PC","▼ recette suivante",IF(AI255&gt;0,M255,""))</f>
        <v/>
      </c>
      <c r="AF255" s="1232">
        <f t="shared" si="102"/>
        <v>0</v>
      </c>
      <c r="AG255" s="1252">
        <f t="shared" si="107"/>
        <v>0</v>
      </c>
      <c r="AH255" s="1234">
        <f t="shared" si="108"/>
        <v>0</v>
      </c>
      <c r="AI255" s="1235">
        <f t="shared" si="109"/>
        <v>0</v>
      </c>
      <c r="AJ255" s="1235">
        <f t="shared" si="120"/>
        <v>0</v>
      </c>
      <c r="AK255" s="1253">
        <f t="shared" si="103"/>
        <v>0</v>
      </c>
      <c r="AL255" s="1254">
        <f t="shared" si="121"/>
        <v>0</v>
      </c>
      <c r="AM255" s="1268"/>
      <c r="AN255" s="1255" t="str">
        <f t="shared" si="115"/>
        <v/>
      </c>
      <c r="AO255" s="1256">
        <f t="shared" si="110"/>
        <v>0</v>
      </c>
      <c r="AP255" s="1257">
        <f t="shared" si="104"/>
        <v>0</v>
      </c>
      <c r="AQ255" s="1271" cm="1">
        <f t="array" ref="AQ255">IF(AF255&lt;&gt;1,0,IF(OR(AO255="",N(AO255)&lt;=0.000000001),"",IF(OR(AI255="",N(AI255)&lt;=0.000000001),0,IF(ISNUMBER(AO255),IFERROR(_xlfn.LET(_xlpm.r,_xlfn.XLOOKUP(U255,$BD$15:$BD$62,ROW($BD$15:$BD$62),_xlfn.XLOOKUP(U255,$BE$15:$BE$62,ROW($BE$15:$BE$62),_xlfn.XLOOKUP(U255,$BF$15:$BF$62,ROW($BF$15:$BF$62),""))),_xlpm.p,_xlpm.r-MIN(ROW($BD$15:$BD$62))+1,_xlpm.f,INDEX($BG$15:$BG$62,_xlpm.p),_xlpm.u,INDEX($BH$15:$BH$62,_xlpm.p),_xlpm.s,INDEX($BJ$15:$BJ$62,_xlpm.p),_xlpm.q,N(AO255)/_xlpm.f,IF(_xlpm.q&gt;=_xlpm.s,ROUND(_xlpm.q,1)&amp;" "&amp;U255&amp;" = "&amp;ROUND(_xlpm.q*_xlpm.f,1)&amp;" "&amp;_xlpm.u,ROUND(_xlpm.q,1)&amp;" "&amp;U255)),""),""))))</f>
        <v>0</v>
      </c>
      <c r="AR255" s="1259"/>
      <c r="AS255" s="1256">
        <f t="shared" si="118"/>
        <v>0</v>
      </c>
      <c r="AT255" s="1257" t="str">
        <f t="shared" si="111"/>
        <v/>
      </c>
      <c r="AU255" s="1260">
        <f t="shared" si="114"/>
        <v>0</v>
      </c>
      <c r="AV255" s="1261" t="str">
        <f t="shared" si="112"/>
        <v/>
      </c>
      <c r="AW255" s="1247"/>
      <c r="AX255" s="1262">
        <f t="shared" si="105"/>
        <v>0</v>
      </c>
      <c r="AY255" s="1249" t="str">
        <f t="shared" si="119"/>
        <v/>
      </c>
      <c r="AZ255" s="276" t="s">
        <v>22</v>
      </c>
      <c r="BA255" s="1221">
        <f t="shared" si="106"/>
        <v>0</v>
      </c>
      <c r="BB255" s="1222">
        <f t="shared" si="113"/>
        <v>0</v>
      </c>
      <c r="BC255"/>
      <c r="BD255" s="877"/>
      <c r="BE255" s="877"/>
      <c r="BF255" s="877"/>
      <c r="BG255" s="877"/>
      <c r="BH255" s="877"/>
      <c r="BI255" s="877"/>
      <c r="BJ255" s="877"/>
      <c r="BK255" s="877"/>
      <c r="BR255" s="1153" t="str">
        <f t="shared" si="101"/>
        <v>►</v>
      </c>
      <c r="BW255"/>
      <c r="BX255" s="1024"/>
      <c r="CF255" s="877"/>
      <c r="CN255" s="877"/>
      <c r="CV255" s="877"/>
      <c r="CW255" s="3">
        <v>1</v>
      </c>
    </row>
    <row r="256" spans="1:101" ht="21" customHeight="1">
      <c r="A256" s="1129" t="s">
        <v>22</v>
      </c>
      <c r="B256" s="1145" t="str">
        <f t="shared" si="100"/>
        <v>►</v>
      </c>
      <c r="C256" s="1190" cm="1">
        <f t="array" ref="C256">SUMPRODUCT(LEN(D256:J256))</f>
        <v>0</v>
      </c>
      <c r="D256" s="207"/>
      <c r="E256" s="212"/>
      <c r="F256" s="212"/>
      <c r="G256" s="212"/>
      <c r="H256" s="212"/>
      <c r="I256" s="212"/>
      <c r="J256" s="213"/>
      <c r="K256" s="528"/>
      <c r="L256" s="120" t="s">
        <v>16</v>
      </c>
      <c r="M256" s="34"/>
      <c r="N256" s="35"/>
      <c r="O256" s="34"/>
      <c r="P256" s="36"/>
      <c r="Q256" s="105"/>
      <c r="R256" s="125"/>
      <c r="S256" s="107"/>
      <c r="T256" s="108"/>
      <c r="U256" s="1290"/>
      <c r="W256" s="111"/>
      <c r="X256" s="112"/>
      <c r="Y256" s="122"/>
      <c r="Z256" s="114"/>
      <c r="AA256" s="127"/>
      <c r="AB256" s="116"/>
      <c r="AC256" s="139"/>
      <c r="AD256" s="1230" t="str">
        <f t="shared" si="116"/>
        <v>►</v>
      </c>
      <c r="AE256" s="1231" t="str">
        <f t="shared" ref="AE256:AE319" si="122">IF(TRIM(Q256)="Adresse PC","▼ recette suivante",IF(AI256&gt;0,M256,""))</f>
        <v/>
      </c>
      <c r="AF256" s="1232">
        <f t="shared" si="102"/>
        <v>0</v>
      </c>
      <c r="AG256" s="1252">
        <f t="shared" si="107"/>
        <v>0</v>
      </c>
      <c r="AH256" s="1234">
        <f t="shared" si="108"/>
        <v>0</v>
      </c>
      <c r="AI256" s="1235">
        <f t="shared" si="109"/>
        <v>0</v>
      </c>
      <c r="AJ256" s="1235">
        <f t="shared" si="120"/>
        <v>0</v>
      </c>
      <c r="AK256" s="1237">
        <f t="shared" si="103"/>
        <v>0</v>
      </c>
      <c r="AL256" s="1238">
        <f t="shared" si="121"/>
        <v>0</v>
      </c>
      <c r="AM256" s="1268"/>
      <c r="AN256" s="1240" t="str">
        <f t="shared" si="115"/>
        <v/>
      </c>
      <c r="AO256" s="1241">
        <f t="shared" si="110"/>
        <v>0</v>
      </c>
      <c r="AP256" s="1242">
        <f t="shared" si="104"/>
        <v>0</v>
      </c>
      <c r="AQ256" s="1269" cm="1">
        <f t="array" ref="AQ256">IF(AF256&lt;&gt;1,0,IF(OR(AO256="",N(AO256)&lt;=0.000000001),"",IF(OR(AI256="",N(AI256)&lt;=0.000000001),0,IF(ISNUMBER(AO256),IFERROR(_xlfn.LET(_xlpm.r,_xlfn.XLOOKUP(U256,$BD$15:$BD$62,ROW($BD$15:$BD$62),_xlfn.XLOOKUP(U256,$BE$15:$BE$62,ROW($BE$15:$BE$62),_xlfn.XLOOKUP(U256,$BF$15:$BF$62,ROW($BF$15:$BF$62),""))),_xlpm.p,_xlpm.r-MIN(ROW($BD$15:$BD$62))+1,_xlpm.f,INDEX($BG$15:$BG$62,_xlpm.p),_xlpm.u,INDEX($BH$15:$BH$62,_xlpm.p),_xlpm.s,INDEX($BJ$15:$BJ$62,_xlpm.p),_xlpm.q,N(AO256)/_xlpm.f,IF(_xlpm.q&gt;=_xlpm.s,ROUND(_xlpm.q,1)&amp;" "&amp;U256&amp;" = "&amp;ROUND(_xlpm.q*_xlpm.f,1)&amp;" "&amp;_xlpm.u,ROUND(_xlpm.q,1)&amp;" "&amp;U256)),""),""))))</f>
        <v>0</v>
      </c>
      <c r="AR256" s="1259"/>
      <c r="AS256" s="1241">
        <f t="shared" si="118"/>
        <v>0</v>
      </c>
      <c r="AT256" s="1242" t="str">
        <f t="shared" si="111"/>
        <v/>
      </c>
      <c r="AU256" s="1245">
        <f t="shared" si="114"/>
        <v>0</v>
      </c>
      <c r="AV256" s="1246" t="str">
        <f t="shared" si="112"/>
        <v/>
      </c>
      <c r="AW256" s="1247"/>
      <c r="AX256" s="1248">
        <f t="shared" si="105"/>
        <v>0</v>
      </c>
      <c r="AY256" s="1249" t="str">
        <f t="shared" si="119"/>
        <v/>
      </c>
      <c r="AZ256" s="276" t="s">
        <v>22</v>
      </c>
      <c r="BA256" s="1221">
        <f t="shared" si="106"/>
        <v>0</v>
      </c>
      <c r="BB256" s="1222">
        <f t="shared" si="113"/>
        <v>0</v>
      </c>
      <c r="BC256"/>
      <c r="BD256" s="877"/>
      <c r="BE256" s="877"/>
      <c r="BF256" s="877"/>
      <c r="BG256" s="877"/>
      <c r="BH256" s="877"/>
      <c r="BI256" s="877"/>
      <c r="BJ256" s="877"/>
      <c r="BK256" s="877"/>
      <c r="BR256" s="1153" t="str">
        <f t="shared" si="101"/>
        <v>►</v>
      </c>
      <c r="BW256"/>
      <c r="BX256" s="1024"/>
      <c r="CF256" s="877"/>
      <c r="CN256" s="877"/>
      <c r="CV256" s="877"/>
      <c r="CW256" s="3">
        <v>1</v>
      </c>
    </row>
    <row r="257" spans="1:103" ht="21" customHeight="1">
      <c r="A257" s="1129" t="s">
        <v>22</v>
      </c>
      <c r="B257" s="1145" t="str">
        <f t="shared" si="100"/>
        <v>►</v>
      </c>
      <c r="C257" s="1190" cm="1">
        <f t="array" ref="C257">SUMPRODUCT(LEN(D257:J257))</f>
        <v>0</v>
      </c>
      <c r="D257" s="207"/>
      <c r="E257" s="212"/>
      <c r="F257" s="212"/>
      <c r="G257" s="212"/>
      <c r="H257" s="212"/>
      <c r="I257" s="212"/>
      <c r="J257" s="213"/>
      <c r="K257" s="528" t="s">
        <v>22</v>
      </c>
      <c r="L257" s="120" t="s">
        <v>16</v>
      </c>
      <c r="M257" s="34"/>
      <c r="N257" s="35"/>
      <c r="O257" s="34"/>
      <c r="P257" s="36"/>
      <c r="Q257" s="105"/>
      <c r="R257" s="125"/>
      <c r="S257" s="107"/>
      <c r="T257" s="108"/>
      <c r="U257" s="1290"/>
      <c r="W257" s="111"/>
      <c r="X257" s="112"/>
      <c r="Y257" s="122"/>
      <c r="Z257" s="114"/>
      <c r="AA257" s="127"/>
      <c r="AB257" s="116"/>
      <c r="AC257" s="139"/>
      <c r="AD257" s="1230" t="str">
        <f t="shared" si="116"/>
        <v>►</v>
      </c>
      <c r="AE257" s="1231" t="str">
        <f t="shared" si="122"/>
        <v/>
      </c>
      <c r="AF257" s="1232">
        <f t="shared" si="102"/>
        <v>0</v>
      </c>
      <c r="AG257" s="1252">
        <f t="shared" si="107"/>
        <v>0</v>
      </c>
      <c r="AH257" s="1234">
        <f t="shared" si="108"/>
        <v>0</v>
      </c>
      <c r="AI257" s="1235">
        <f t="shared" si="109"/>
        <v>0</v>
      </c>
      <c r="AJ257" s="1235">
        <f t="shared" si="120"/>
        <v>0</v>
      </c>
      <c r="AK257" s="1253">
        <f t="shared" si="103"/>
        <v>0</v>
      </c>
      <c r="AL257" s="1254">
        <f t="shared" si="121"/>
        <v>0</v>
      </c>
      <c r="AM257" s="1268"/>
      <c r="AN257" s="1255" t="str">
        <f t="shared" si="115"/>
        <v/>
      </c>
      <c r="AO257" s="1256">
        <f t="shared" si="110"/>
        <v>0</v>
      </c>
      <c r="AP257" s="1257">
        <f t="shared" si="104"/>
        <v>0</v>
      </c>
      <c r="AQ257" s="1271" cm="1">
        <f t="array" ref="AQ257">IF(AF257&lt;&gt;1,0,IF(OR(AO257="",N(AO257)&lt;=0.000000001),"",IF(OR(AI257="",N(AI257)&lt;=0.000000001),0,IF(ISNUMBER(AO257),IFERROR(_xlfn.LET(_xlpm.r,_xlfn.XLOOKUP(U257,$BD$15:$BD$62,ROW($BD$15:$BD$62),_xlfn.XLOOKUP(U257,$BE$15:$BE$62,ROW($BE$15:$BE$62),_xlfn.XLOOKUP(U257,$BF$15:$BF$62,ROW($BF$15:$BF$62),""))),_xlpm.p,_xlpm.r-MIN(ROW($BD$15:$BD$62))+1,_xlpm.f,INDEX($BG$15:$BG$62,_xlpm.p),_xlpm.u,INDEX($BH$15:$BH$62,_xlpm.p),_xlpm.s,INDEX($BJ$15:$BJ$62,_xlpm.p),_xlpm.q,N(AO257)/_xlpm.f,IF(_xlpm.q&gt;=_xlpm.s,ROUND(_xlpm.q,1)&amp;" "&amp;U257&amp;" = "&amp;ROUND(_xlpm.q*_xlpm.f,1)&amp;" "&amp;_xlpm.u,ROUND(_xlpm.q,1)&amp;" "&amp;U257)),""),""))))</f>
        <v>0</v>
      </c>
      <c r="AR257" s="1259"/>
      <c r="AS257" s="1256">
        <f t="shared" si="118"/>
        <v>0</v>
      </c>
      <c r="AT257" s="1257" t="str">
        <f t="shared" si="111"/>
        <v/>
      </c>
      <c r="AU257" s="1260">
        <f t="shared" si="114"/>
        <v>0</v>
      </c>
      <c r="AV257" s="1261" t="str">
        <f t="shared" si="112"/>
        <v/>
      </c>
      <c r="AW257" s="1247"/>
      <c r="AX257" s="1262">
        <f t="shared" si="105"/>
        <v>0</v>
      </c>
      <c r="AY257" s="1249" t="str">
        <f t="shared" si="119"/>
        <v/>
      </c>
      <c r="AZ257" s="276" t="s">
        <v>22</v>
      </c>
      <c r="BA257" s="1221">
        <f t="shared" si="106"/>
        <v>0</v>
      </c>
      <c r="BB257" s="1222">
        <f t="shared" si="113"/>
        <v>0</v>
      </c>
      <c r="BC257"/>
      <c r="BD257" s="877"/>
      <c r="BE257" s="877"/>
      <c r="BF257" s="877"/>
      <c r="BG257" s="877"/>
      <c r="BH257" s="877"/>
      <c r="BI257" s="877"/>
      <c r="BJ257" s="877"/>
      <c r="BK257" s="877"/>
      <c r="BR257" s="1153" t="str">
        <f t="shared" si="101"/>
        <v>►</v>
      </c>
      <c r="BW257"/>
      <c r="BX257" s="1024"/>
      <c r="CF257" s="877"/>
      <c r="CN257" s="877"/>
      <c r="CV257" s="877"/>
      <c r="CW257" s="3">
        <v>1</v>
      </c>
    </row>
    <row r="258" spans="1:103" ht="21" customHeight="1">
      <c r="A258" s="1129" t="s">
        <v>22</v>
      </c>
      <c r="B258" s="1145" t="str">
        <f t="shared" si="100"/>
        <v>►</v>
      </c>
      <c r="C258" s="1190" cm="1">
        <f t="array" ref="C258">SUMPRODUCT(LEN(D258:J258))</f>
        <v>0</v>
      </c>
      <c r="D258" s="207"/>
      <c r="E258" s="212"/>
      <c r="F258" s="212"/>
      <c r="G258" s="212"/>
      <c r="H258" s="212"/>
      <c r="I258" s="212"/>
      <c r="J258" s="213"/>
      <c r="K258" s="528" t="s">
        <v>22</v>
      </c>
      <c r="L258" s="120" t="s">
        <v>16</v>
      </c>
      <c r="M258" s="34"/>
      <c r="N258" s="35"/>
      <c r="O258" s="34"/>
      <c r="P258" s="36"/>
      <c r="Q258" s="105"/>
      <c r="R258" s="125"/>
      <c r="S258" s="107"/>
      <c r="T258" s="108"/>
      <c r="U258" s="1290"/>
      <c r="W258" s="111"/>
      <c r="X258" s="112"/>
      <c r="Y258" s="122"/>
      <c r="Z258" s="114"/>
      <c r="AA258" s="127"/>
      <c r="AB258" s="116"/>
      <c r="AC258" s="139"/>
      <c r="AD258" s="1230" t="str">
        <f t="shared" si="116"/>
        <v>►</v>
      </c>
      <c r="AE258" s="1231" t="str">
        <f t="shared" si="122"/>
        <v/>
      </c>
      <c r="AF258" s="1232">
        <f t="shared" si="102"/>
        <v>0</v>
      </c>
      <c r="AG258" s="1252">
        <f t="shared" si="107"/>
        <v>0</v>
      </c>
      <c r="AH258" s="1234">
        <f t="shared" si="108"/>
        <v>0</v>
      </c>
      <c r="AI258" s="1235">
        <f t="shared" si="109"/>
        <v>0</v>
      </c>
      <c r="AJ258" s="1235">
        <f t="shared" si="120"/>
        <v>0</v>
      </c>
      <c r="AK258" s="1237">
        <f t="shared" si="103"/>
        <v>0</v>
      </c>
      <c r="AL258" s="1238">
        <f t="shared" si="121"/>
        <v>0</v>
      </c>
      <c r="AM258" s="1268"/>
      <c r="AN258" s="1240" t="str">
        <f t="shared" si="115"/>
        <v/>
      </c>
      <c r="AO258" s="1241">
        <f t="shared" si="110"/>
        <v>0</v>
      </c>
      <c r="AP258" s="1242">
        <f t="shared" si="104"/>
        <v>0</v>
      </c>
      <c r="AQ258" s="1269" cm="1">
        <f t="array" ref="AQ258">IF(AF258&lt;&gt;1,0,IF(OR(AO258="",N(AO258)&lt;=0.000000001),"",IF(OR(AI258="",N(AI258)&lt;=0.000000001),0,IF(ISNUMBER(AO258),IFERROR(_xlfn.LET(_xlpm.r,_xlfn.XLOOKUP(U258,$BD$15:$BD$62,ROW($BD$15:$BD$62),_xlfn.XLOOKUP(U258,$BE$15:$BE$62,ROW($BE$15:$BE$62),_xlfn.XLOOKUP(U258,$BF$15:$BF$62,ROW($BF$15:$BF$62),""))),_xlpm.p,_xlpm.r-MIN(ROW($BD$15:$BD$62))+1,_xlpm.f,INDEX($BG$15:$BG$62,_xlpm.p),_xlpm.u,INDEX($BH$15:$BH$62,_xlpm.p),_xlpm.s,INDEX($BJ$15:$BJ$62,_xlpm.p),_xlpm.q,N(AO258)/_xlpm.f,IF(_xlpm.q&gt;=_xlpm.s,ROUND(_xlpm.q,1)&amp;" "&amp;U258&amp;" = "&amp;ROUND(_xlpm.q*_xlpm.f,1)&amp;" "&amp;_xlpm.u,ROUND(_xlpm.q,1)&amp;" "&amp;U258)),""),""))))</f>
        <v>0</v>
      </c>
      <c r="AR258" s="1259"/>
      <c r="AS258" s="1241">
        <f t="shared" si="118"/>
        <v>0</v>
      </c>
      <c r="AT258" s="1242" t="str">
        <f t="shared" si="111"/>
        <v/>
      </c>
      <c r="AU258" s="1245">
        <f t="shared" si="114"/>
        <v>0</v>
      </c>
      <c r="AV258" s="1246" t="str">
        <f t="shared" si="112"/>
        <v/>
      </c>
      <c r="AW258" s="1247"/>
      <c r="AX258" s="1248">
        <f t="shared" si="105"/>
        <v>0</v>
      </c>
      <c r="AY258" s="1249" t="str">
        <f t="shared" si="119"/>
        <v/>
      </c>
      <c r="AZ258" s="276" t="s">
        <v>22</v>
      </c>
      <c r="BA258" s="1221">
        <f t="shared" si="106"/>
        <v>0</v>
      </c>
      <c r="BB258" s="1222">
        <f t="shared" si="113"/>
        <v>0</v>
      </c>
      <c r="BC258"/>
      <c r="BD258" s="877"/>
      <c r="BE258" s="877"/>
      <c r="BF258" s="877"/>
      <c r="BG258" s="877"/>
      <c r="BH258" s="877"/>
      <c r="BI258" s="877"/>
      <c r="BJ258" s="877"/>
      <c r="BK258" s="877"/>
      <c r="BR258" s="1153" t="str">
        <f t="shared" si="101"/>
        <v>►</v>
      </c>
      <c r="BW258"/>
      <c r="BX258" s="1024"/>
      <c r="CF258" s="877"/>
      <c r="CN258" s="877"/>
      <c r="CV258" s="877"/>
      <c r="CW258" s="3">
        <v>1</v>
      </c>
    </row>
    <row r="259" spans="1:103" ht="21" customHeight="1">
      <c r="A259" s="1129" t="s">
        <v>22</v>
      </c>
      <c r="B259" s="1145" t="str">
        <f t="shared" si="100"/>
        <v>►</v>
      </c>
      <c r="C259" s="1190" cm="1">
        <f t="array" ref="C259">SUMPRODUCT(LEN(D259:J259))</f>
        <v>0</v>
      </c>
      <c r="D259" s="207"/>
      <c r="E259" s="212"/>
      <c r="F259" s="212"/>
      <c r="G259" s="212"/>
      <c r="H259" s="212"/>
      <c r="I259" s="212"/>
      <c r="J259" s="213"/>
      <c r="K259" s="528" t="s">
        <v>22</v>
      </c>
      <c r="L259" s="120" t="s">
        <v>16</v>
      </c>
      <c r="M259" s="34"/>
      <c r="N259" s="35"/>
      <c r="O259" s="34"/>
      <c r="P259" s="36"/>
      <c r="Q259" s="105"/>
      <c r="R259" s="125"/>
      <c r="S259" s="107"/>
      <c r="T259" s="108"/>
      <c r="U259" s="1290"/>
      <c r="W259" s="111"/>
      <c r="X259" s="112"/>
      <c r="Y259" s="122"/>
      <c r="Z259" s="114"/>
      <c r="AA259" s="127"/>
      <c r="AB259" s="116"/>
      <c r="AC259" s="139"/>
      <c r="AD259" s="1230" t="str">
        <f t="shared" si="116"/>
        <v>►</v>
      </c>
      <c r="AE259" s="1231" t="str">
        <f t="shared" si="122"/>
        <v/>
      </c>
      <c r="AF259" s="1232">
        <f t="shared" si="102"/>
        <v>0</v>
      </c>
      <c r="AG259" s="1252">
        <f t="shared" si="107"/>
        <v>0</v>
      </c>
      <c r="AH259" s="1234">
        <f t="shared" si="108"/>
        <v>0</v>
      </c>
      <c r="AI259" s="1235">
        <f t="shared" si="109"/>
        <v>0</v>
      </c>
      <c r="AJ259" s="1235">
        <f t="shared" si="120"/>
        <v>0</v>
      </c>
      <c r="AK259" s="1253">
        <f t="shared" si="103"/>
        <v>0</v>
      </c>
      <c r="AL259" s="1254">
        <f t="shared" si="121"/>
        <v>0</v>
      </c>
      <c r="AM259" s="1268"/>
      <c r="AN259" s="1255" t="str">
        <f t="shared" si="115"/>
        <v/>
      </c>
      <c r="AO259" s="1256">
        <f t="shared" si="110"/>
        <v>0</v>
      </c>
      <c r="AP259" s="1257">
        <f t="shared" si="104"/>
        <v>0</v>
      </c>
      <c r="AQ259" s="1271" cm="1">
        <f t="array" ref="AQ259">IF(AF259&lt;&gt;1,0,IF(OR(AO259="",N(AO259)&lt;=0.000000001),"",IF(OR(AI259="",N(AI259)&lt;=0.000000001),0,IF(ISNUMBER(AO259),IFERROR(_xlfn.LET(_xlpm.r,_xlfn.XLOOKUP(U259,$BD$15:$BD$62,ROW($BD$15:$BD$62),_xlfn.XLOOKUP(U259,$BE$15:$BE$62,ROW($BE$15:$BE$62),_xlfn.XLOOKUP(U259,$BF$15:$BF$62,ROW($BF$15:$BF$62),""))),_xlpm.p,_xlpm.r-MIN(ROW($BD$15:$BD$62))+1,_xlpm.f,INDEX($BG$15:$BG$62,_xlpm.p),_xlpm.u,INDEX($BH$15:$BH$62,_xlpm.p),_xlpm.s,INDEX($BJ$15:$BJ$62,_xlpm.p),_xlpm.q,N(AO259)/_xlpm.f,IF(_xlpm.q&gt;=_xlpm.s,ROUND(_xlpm.q,1)&amp;" "&amp;U259&amp;" = "&amp;ROUND(_xlpm.q*_xlpm.f,1)&amp;" "&amp;_xlpm.u,ROUND(_xlpm.q,1)&amp;" "&amp;U259)),""),""))))</f>
        <v>0</v>
      </c>
      <c r="AR259" s="1259"/>
      <c r="AS259" s="1256">
        <f t="shared" si="118"/>
        <v>0</v>
      </c>
      <c r="AT259" s="1257" t="str">
        <f t="shared" si="111"/>
        <v/>
      </c>
      <c r="AU259" s="1260">
        <f t="shared" si="114"/>
        <v>0</v>
      </c>
      <c r="AV259" s="1261" t="str">
        <f t="shared" si="112"/>
        <v/>
      </c>
      <c r="AW259" s="1247"/>
      <c r="AX259" s="1262">
        <f t="shared" si="105"/>
        <v>0</v>
      </c>
      <c r="AY259" s="1249" t="str">
        <f t="shared" si="119"/>
        <v/>
      </c>
      <c r="AZ259" s="276" t="s">
        <v>22</v>
      </c>
      <c r="BA259" s="1221">
        <f t="shared" si="106"/>
        <v>0</v>
      </c>
      <c r="BB259" s="1222">
        <f t="shared" si="113"/>
        <v>0</v>
      </c>
      <c r="BC259"/>
      <c r="BD259" s="877"/>
      <c r="BE259" s="877"/>
      <c r="BF259" s="877"/>
      <c r="BG259" s="877"/>
      <c r="BH259" s="877"/>
      <c r="BI259" s="877"/>
      <c r="BJ259" s="877"/>
      <c r="BK259" s="877"/>
      <c r="BR259" s="1153" t="str">
        <f t="shared" si="101"/>
        <v>►</v>
      </c>
      <c r="BW259"/>
      <c r="BX259" s="1024"/>
      <c r="CW259" s="3">
        <v>1</v>
      </c>
    </row>
    <row r="260" spans="1:103" ht="21" customHeight="1">
      <c r="A260" s="1129" t="s">
        <v>22</v>
      </c>
      <c r="B260" s="1145" t="str">
        <f t="shared" si="100"/>
        <v>►</v>
      </c>
      <c r="C260" s="1190" cm="1">
        <f t="array" ref="C260">SUMPRODUCT(LEN(D260:J260))</f>
        <v>0</v>
      </c>
      <c r="D260" s="207"/>
      <c r="E260" s="212"/>
      <c r="F260" s="212"/>
      <c r="G260" s="212"/>
      <c r="H260" s="212"/>
      <c r="I260" s="212"/>
      <c r="J260" s="213"/>
      <c r="K260" s="528" t="s">
        <v>22</v>
      </c>
      <c r="L260" s="120" t="s">
        <v>16</v>
      </c>
      <c r="M260" s="34"/>
      <c r="N260" s="35"/>
      <c r="O260" s="34"/>
      <c r="P260" s="36"/>
      <c r="Q260" s="105"/>
      <c r="R260" s="125"/>
      <c r="S260" s="107"/>
      <c r="T260" s="108"/>
      <c r="U260" s="1290"/>
      <c r="W260" s="111"/>
      <c r="X260" s="112"/>
      <c r="Y260" s="122"/>
      <c r="Z260" s="114"/>
      <c r="AA260" s="127"/>
      <c r="AB260" s="116"/>
      <c r="AC260" s="139"/>
      <c r="AD260" s="1230" t="str">
        <f t="shared" si="116"/>
        <v>►</v>
      </c>
      <c r="AE260" s="1231" t="str">
        <f t="shared" si="122"/>
        <v/>
      </c>
      <c r="AF260" s="1232">
        <f t="shared" si="102"/>
        <v>0</v>
      </c>
      <c r="AG260" s="1252">
        <f t="shared" si="107"/>
        <v>0</v>
      </c>
      <c r="AH260" s="1234">
        <f t="shared" si="108"/>
        <v>0</v>
      </c>
      <c r="AI260" s="1235">
        <f t="shared" si="109"/>
        <v>0</v>
      </c>
      <c r="AJ260" s="1235">
        <f t="shared" si="120"/>
        <v>0</v>
      </c>
      <c r="AK260" s="1237">
        <f t="shared" si="103"/>
        <v>0</v>
      </c>
      <c r="AL260" s="1238">
        <f t="shared" si="121"/>
        <v>0</v>
      </c>
      <c r="AM260" s="1268"/>
      <c r="AN260" s="1240" t="str">
        <f t="shared" si="115"/>
        <v/>
      </c>
      <c r="AO260" s="1241">
        <f t="shared" si="110"/>
        <v>0</v>
      </c>
      <c r="AP260" s="1242">
        <f t="shared" si="104"/>
        <v>0</v>
      </c>
      <c r="AQ260" s="1269" cm="1">
        <f t="array" ref="AQ260">IF(AF260&lt;&gt;1,0,IF(OR(AO260="",N(AO260)&lt;=0.000000001),"",IF(OR(AI260="",N(AI260)&lt;=0.000000001),0,IF(ISNUMBER(AO260),IFERROR(_xlfn.LET(_xlpm.r,_xlfn.XLOOKUP(U260,$BD$15:$BD$62,ROW($BD$15:$BD$62),_xlfn.XLOOKUP(U260,$BE$15:$BE$62,ROW($BE$15:$BE$62),_xlfn.XLOOKUP(U260,$BF$15:$BF$62,ROW($BF$15:$BF$62),""))),_xlpm.p,_xlpm.r-MIN(ROW($BD$15:$BD$62))+1,_xlpm.f,INDEX($BG$15:$BG$62,_xlpm.p),_xlpm.u,INDEX($BH$15:$BH$62,_xlpm.p),_xlpm.s,INDEX($BJ$15:$BJ$62,_xlpm.p),_xlpm.q,N(AO260)/_xlpm.f,IF(_xlpm.q&gt;=_xlpm.s,ROUND(_xlpm.q,1)&amp;" "&amp;U260&amp;" = "&amp;ROUND(_xlpm.q*_xlpm.f,1)&amp;" "&amp;_xlpm.u,ROUND(_xlpm.q,1)&amp;" "&amp;U260)),""),""))))</f>
        <v>0</v>
      </c>
      <c r="AR260" s="1259"/>
      <c r="AS260" s="1241">
        <f t="shared" si="118"/>
        <v>0</v>
      </c>
      <c r="AT260" s="1242" t="str">
        <f t="shared" si="111"/>
        <v/>
      </c>
      <c r="AU260" s="1245">
        <f t="shared" si="114"/>
        <v>0</v>
      </c>
      <c r="AV260" s="1246" t="str">
        <f t="shared" si="112"/>
        <v/>
      </c>
      <c r="AW260" s="1247"/>
      <c r="AX260" s="1248">
        <f t="shared" si="105"/>
        <v>0</v>
      </c>
      <c r="AY260" s="1249" t="str">
        <f t="shared" si="119"/>
        <v/>
      </c>
      <c r="AZ260" s="276" t="s">
        <v>22</v>
      </c>
      <c r="BA260" s="1221">
        <f t="shared" si="106"/>
        <v>0</v>
      </c>
      <c r="BB260" s="1222">
        <f t="shared" si="113"/>
        <v>0</v>
      </c>
      <c r="BC260"/>
      <c r="BD260" s="877"/>
      <c r="BE260" s="877"/>
      <c r="BF260" s="877"/>
      <c r="BG260" s="877"/>
      <c r="BH260" s="877"/>
      <c r="BI260" s="877"/>
      <c r="BJ260" s="877"/>
      <c r="BK260" s="877"/>
      <c r="BR260" s="1153" t="str">
        <f t="shared" si="101"/>
        <v>►</v>
      </c>
      <c r="BW260"/>
      <c r="BX260" s="1024"/>
      <c r="CW260" s="3">
        <v>1</v>
      </c>
    </row>
    <row r="261" spans="1:103" ht="21" customHeight="1">
      <c r="A261" s="1129" t="s">
        <v>22</v>
      </c>
      <c r="B261" s="1145" t="str">
        <f t="shared" ref="B261:B304" si="123">L261</f>
        <v>►</v>
      </c>
      <c r="C261" s="1190" cm="1">
        <f t="array" ref="C261">SUMPRODUCT(LEN(D261:J261))</f>
        <v>0</v>
      </c>
      <c r="D261" s="207"/>
      <c r="E261" s="212"/>
      <c r="F261" s="212"/>
      <c r="G261" s="212"/>
      <c r="H261" s="212"/>
      <c r="I261" s="212"/>
      <c r="J261" s="213"/>
      <c r="K261" s="528" t="s">
        <v>22</v>
      </c>
      <c r="L261" s="120" t="s">
        <v>16</v>
      </c>
      <c r="M261" s="34"/>
      <c r="N261" s="35"/>
      <c r="O261" s="34"/>
      <c r="P261" s="36"/>
      <c r="Q261" s="105"/>
      <c r="R261" s="125"/>
      <c r="S261" s="107"/>
      <c r="T261" s="108"/>
      <c r="U261" s="1290"/>
      <c r="W261" s="111"/>
      <c r="X261" s="112"/>
      <c r="Y261" s="122"/>
      <c r="Z261" s="114"/>
      <c r="AA261" s="127"/>
      <c r="AB261" s="116"/>
      <c r="AC261" s="139"/>
      <c r="AD261" s="1230" t="str">
        <f t="shared" si="116"/>
        <v>►</v>
      </c>
      <c r="AE261" s="1231" t="str">
        <f t="shared" si="122"/>
        <v/>
      </c>
      <c r="AF261" s="1232">
        <f t="shared" si="102"/>
        <v>0</v>
      </c>
      <c r="AG261" s="1252">
        <f t="shared" si="107"/>
        <v>0</v>
      </c>
      <c r="AH261" s="1234">
        <f t="shared" si="108"/>
        <v>0</v>
      </c>
      <c r="AI261" s="1235">
        <f t="shared" si="109"/>
        <v>0</v>
      </c>
      <c r="AJ261" s="1235">
        <f t="shared" si="120"/>
        <v>0</v>
      </c>
      <c r="AK261" s="1253">
        <f t="shared" si="103"/>
        <v>0</v>
      </c>
      <c r="AL261" s="1254">
        <f t="shared" si="121"/>
        <v>0</v>
      </c>
      <c r="AM261" s="1268"/>
      <c r="AN261" s="1255" t="str">
        <f t="shared" si="115"/>
        <v/>
      </c>
      <c r="AO261" s="1256">
        <f t="shared" si="110"/>
        <v>0</v>
      </c>
      <c r="AP261" s="1257">
        <f t="shared" si="104"/>
        <v>0</v>
      </c>
      <c r="AQ261" s="1271" cm="1">
        <f t="array" ref="AQ261">IF(AF261&lt;&gt;1,0,IF(OR(AO261="",N(AO261)&lt;=0.000000001),"",IF(OR(AI261="",N(AI261)&lt;=0.000000001),0,IF(ISNUMBER(AO261),IFERROR(_xlfn.LET(_xlpm.r,_xlfn.XLOOKUP(U261,$BD$15:$BD$62,ROW($BD$15:$BD$62),_xlfn.XLOOKUP(U261,$BE$15:$BE$62,ROW($BE$15:$BE$62),_xlfn.XLOOKUP(U261,$BF$15:$BF$62,ROW($BF$15:$BF$62),""))),_xlpm.p,_xlpm.r-MIN(ROW($BD$15:$BD$62))+1,_xlpm.f,INDEX($BG$15:$BG$62,_xlpm.p),_xlpm.u,INDEX($BH$15:$BH$62,_xlpm.p),_xlpm.s,INDEX($BJ$15:$BJ$62,_xlpm.p),_xlpm.q,N(AO261)/_xlpm.f,IF(_xlpm.q&gt;=_xlpm.s,ROUND(_xlpm.q,1)&amp;" "&amp;U261&amp;" = "&amp;ROUND(_xlpm.q*_xlpm.f,1)&amp;" "&amp;_xlpm.u,ROUND(_xlpm.q,1)&amp;" "&amp;U261)),""),""))))</f>
        <v>0</v>
      </c>
      <c r="AR261" s="1259"/>
      <c r="AS261" s="1256">
        <f t="shared" si="118"/>
        <v>0</v>
      </c>
      <c r="AT261" s="1257" t="str">
        <f t="shared" si="111"/>
        <v/>
      </c>
      <c r="AU261" s="1260">
        <f t="shared" si="114"/>
        <v>0</v>
      </c>
      <c r="AV261" s="1261" t="str">
        <f t="shared" si="112"/>
        <v/>
      </c>
      <c r="AW261" s="1247"/>
      <c r="AX261" s="1262">
        <f t="shared" si="105"/>
        <v>0</v>
      </c>
      <c r="AY261" s="1249" t="str">
        <f t="shared" si="119"/>
        <v/>
      </c>
      <c r="AZ261" s="276" t="s">
        <v>22</v>
      </c>
      <c r="BA261" s="1221">
        <f t="shared" si="106"/>
        <v>0</v>
      </c>
      <c r="BB261" s="1222">
        <f t="shared" si="113"/>
        <v>0</v>
      </c>
      <c r="BC261"/>
      <c r="BD261" s="877"/>
      <c r="BE261" s="877"/>
      <c r="BF261" s="877"/>
      <c r="BG261" s="877"/>
      <c r="BH261" s="877"/>
      <c r="BI261" s="877"/>
      <c r="BJ261" s="877"/>
      <c r="BK261" s="877"/>
      <c r="BR261" s="1153" t="str">
        <f t="shared" ref="BR261:BR324" si="124">AD261</f>
        <v>►</v>
      </c>
      <c r="BW261"/>
      <c r="BX261" s="1024"/>
      <c r="CW261" s="3">
        <v>1</v>
      </c>
    </row>
    <row r="262" spans="1:103" ht="21" customHeight="1">
      <c r="A262" s="1129" t="s">
        <v>22</v>
      </c>
      <c r="B262" s="1145" t="str">
        <f t="shared" si="123"/>
        <v>►</v>
      </c>
      <c r="C262" s="1190" cm="1">
        <f t="array" ref="C262">SUMPRODUCT(LEN(D262:J262))</f>
        <v>0</v>
      </c>
      <c r="D262" s="207"/>
      <c r="E262" s="212"/>
      <c r="F262" s="212"/>
      <c r="G262" s="212"/>
      <c r="H262" s="212"/>
      <c r="I262" s="212"/>
      <c r="J262" s="213"/>
      <c r="K262" s="528" t="s">
        <v>22</v>
      </c>
      <c r="L262" s="120" t="s">
        <v>16</v>
      </c>
      <c r="M262" s="34"/>
      <c r="N262" s="35"/>
      <c r="O262" s="34"/>
      <c r="P262" s="36"/>
      <c r="Q262" s="105"/>
      <c r="R262" s="125"/>
      <c r="S262" s="107"/>
      <c r="T262" s="108"/>
      <c r="U262" s="1290"/>
      <c r="W262" s="111"/>
      <c r="X262" s="112"/>
      <c r="Y262" s="122"/>
      <c r="Z262" s="114"/>
      <c r="AA262" s="127"/>
      <c r="AB262" s="116"/>
      <c r="AC262" s="139"/>
      <c r="AD262" s="1230" t="str">
        <f t="shared" si="116"/>
        <v>►</v>
      </c>
      <c r="AE262" s="1231" t="str">
        <f t="shared" si="122"/>
        <v/>
      </c>
      <c r="AF262" s="1232">
        <f t="shared" si="102"/>
        <v>0</v>
      </c>
      <c r="AG262" s="1252">
        <f t="shared" si="107"/>
        <v>0</v>
      </c>
      <c r="AH262" s="1234">
        <f t="shared" si="108"/>
        <v>0</v>
      </c>
      <c r="AI262" s="1235">
        <f t="shared" si="109"/>
        <v>0</v>
      </c>
      <c r="AJ262" s="1235">
        <f t="shared" si="120"/>
        <v>0</v>
      </c>
      <c r="AK262" s="1237">
        <f t="shared" si="103"/>
        <v>0</v>
      </c>
      <c r="AL262" s="1238">
        <f t="shared" si="121"/>
        <v>0</v>
      </c>
      <c r="AM262" s="1268"/>
      <c r="AN262" s="1240" t="str">
        <f t="shared" si="115"/>
        <v/>
      </c>
      <c r="AO262" s="1241">
        <f t="shared" si="110"/>
        <v>0</v>
      </c>
      <c r="AP262" s="1242">
        <f t="shared" si="104"/>
        <v>0</v>
      </c>
      <c r="AQ262" s="1269" cm="1">
        <f t="array" ref="AQ262">IF(AF262&lt;&gt;1,0,IF(OR(AO262="",N(AO262)&lt;=0.000000001),"",IF(OR(AI262="",N(AI262)&lt;=0.000000001),0,IF(ISNUMBER(AO262),IFERROR(_xlfn.LET(_xlpm.r,_xlfn.XLOOKUP(U262,$BD$15:$BD$62,ROW($BD$15:$BD$62),_xlfn.XLOOKUP(U262,$BE$15:$BE$62,ROW($BE$15:$BE$62),_xlfn.XLOOKUP(U262,$BF$15:$BF$62,ROW($BF$15:$BF$62),""))),_xlpm.p,_xlpm.r-MIN(ROW($BD$15:$BD$62))+1,_xlpm.f,INDEX($BG$15:$BG$62,_xlpm.p),_xlpm.u,INDEX($BH$15:$BH$62,_xlpm.p),_xlpm.s,INDEX($BJ$15:$BJ$62,_xlpm.p),_xlpm.q,N(AO262)/_xlpm.f,IF(_xlpm.q&gt;=_xlpm.s,ROUND(_xlpm.q,1)&amp;" "&amp;U262&amp;" = "&amp;ROUND(_xlpm.q*_xlpm.f,1)&amp;" "&amp;_xlpm.u,ROUND(_xlpm.q,1)&amp;" "&amp;U262)),""),""))))</f>
        <v>0</v>
      </c>
      <c r="AR262" s="1259"/>
      <c r="AS262" s="1241">
        <f t="shared" si="118"/>
        <v>0</v>
      </c>
      <c r="AT262" s="1242" t="str">
        <f t="shared" si="111"/>
        <v/>
      </c>
      <c r="AU262" s="1245">
        <f t="shared" si="114"/>
        <v>0</v>
      </c>
      <c r="AV262" s="1246" t="str">
        <f t="shared" si="112"/>
        <v/>
      </c>
      <c r="AW262" s="1247"/>
      <c r="AX262" s="1248">
        <f t="shared" si="105"/>
        <v>0</v>
      </c>
      <c r="AY262" s="1249" t="str">
        <f t="shared" si="119"/>
        <v/>
      </c>
      <c r="AZ262" s="276" t="s">
        <v>22</v>
      </c>
      <c r="BA262" s="1221">
        <f t="shared" si="106"/>
        <v>0</v>
      </c>
      <c r="BB262" s="1222">
        <f t="shared" si="113"/>
        <v>0</v>
      </c>
      <c r="BC262"/>
      <c r="BD262" s="877"/>
      <c r="BE262" s="877"/>
      <c r="BF262" s="877"/>
      <c r="BG262" s="877"/>
      <c r="BH262" s="877"/>
      <c r="BI262" s="877"/>
      <c r="BJ262" s="877"/>
      <c r="BK262" s="877"/>
      <c r="BR262" s="1153" t="str">
        <f t="shared" si="124"/>
        <v>►</v>
      </c>
      <c r="BW262"/>
      <c r="BX262" s="1024"/>
      <c r="CW262" s="3">
        <v>1</v>
      </c>
    </row>
    <row r="263" spans="1:103" ht="21" customHeight="1">
      <c r="A263" s="1129" t="s">
        <v>22</v>
      </c>
      <c r="B263" s="1145" t="str">
        <f t="shared" si="123"/>
        <v>►</v>
      </c>
      <c r="C263" s="1190" cm="1">
        <f t="array" ref="C263">SUMPRODUCT(LEN(D263:J263))</f>
        <v>0</v>
      </c>
      <c r="D263" s="207"/>
      <c r="E263" s="212"/>
      <c r="F263" s="212"/>
      <c r="G263" s="212"/>
      <c r="H263" s="212"/>
      <c r="I263" s="212"/>
      <c r="J263" s="213" t="str">
        <f>""&amp;T257</f>
        <v/>
      </c>
      <c r="K263" s="528" t="s">
        <v>22</v>
      </c>
      <c r="L263" s="120" t="s">
        <v>16</v>
      </c>
      <c r="M263" s="34"/>
      <c r="N263" s="35"/>
      <c r="O263" s="34"/>
      <c r="P263" s="36"/>
      <c r="Q263" s="105"/>
      <c r="R263" s="125"/>
      <c r="S263" s="107"/>
      <c r="T263" s="108"/>
      <c r="U263" s="1290"/>
      <c r="W263" s="111"/>
      <c r="X263" s="112"/>
      <c r="Y263" s="122"/>
      <c r="Z263" s="114"/>
      <c r="AA263" s="127"/>
      <c r="AB263" s="116"/>
      <c r="AC263" s="139"/>
      <c r="AD263" s="1230" t="str">
        <f t="shared" si="116"/>
        <v>►</v>
      </c>
      <c r="AE263" s="1231" t="str">
        <f t="shared" si="122"/>
        <v/>
      </c>
      <c r="AF263" s="1232">
        <f t="shared" si="102"/>
        <v>0</v>
      </c>
      <c r="AG263" s="1252">
        <f t="shared" si="107"/>
        <v>0</v>
      </c>
      <c r="AH263" s="1234">
        <f t="shared" si="108"/>
        <v>0</v>
      </c>
      <c r="AI263" s="1235">
        <f t="shared" si="109"/>
        <v>0</v>
      </c>
      <c r="AJ263" s="1235">
        <f t="shared" si="120"/>
        <v>0</v>
      </c>
      <c r="AK263" s="1253">
        <f t="shared" si="103"/>
        <v>0</v>
      </c>
      <c r="AL263" s="1254">
        <f t="shared" si="121"/>
        <v>0</v>
      </c>
      <c r="AM263" s="1268"/>
      <c r="AN263" s="1255" t="str">
        <f t="shared" si="115"/>
        <v/>
      </c>
      <c r="AO263" s="1256">
        <f t="shared" si="110"/>
        <v>0</v>
      </c>
      <c r="AP263" s="1257">
        <f t="shared" si="104"/>
        <v>0</v>
      </c>
      <c r="AQ263" s="1271" cm="1">
        <f t="array" ref="AQ263">IF(AF263&lt;&gt;1,0,IF(OR(AO263="",N(AO263)&lt;=0.000000001),"",IF(OR(AI263="",N(AI263)&lt;=0.000000001),0,IF(ISNUMBER(AO263),IFERROR(_xlfn.LET(_xlpm.r,_xlfn.XLOOKUP(U263,$BD$15:$BD$62,ROW($BD$15:$BD$62),_xlfn.XLOOKUP(U263,$BE$15:$BE$62,ROW($BE$15:$BE$62),_xlfn.XLOOKUP(U263,$BF$15:$BF$62,ROW($BF$15:$BF$62),""))),_xlpm.p,_xlpm.r-MIN(ROW($BD$15:$BD$62))+1,_xlpm.f,INDEX($BG$15:$BG$62,_xlpm.p),_xlpm.u,INDEX($BH$15:$BH$62,_xlpm.p),_xlpm.s,INDEX($BJ$15:$BJ$62,_xlpm.p),_xlpm.q,N(AO263)/_xlpm.f,IF(_xlpm.q&gt;=_xlpm.s,ROUND(_xlpm.q,1)&amp;" "&amp;U263&amp;" = "&amp;ROUND(_xlpm.q*_xlpm.f,1)&amp;" "&amp;_xlpm.u,ROUND(_xlpm.q,1)&amp;" "&amp;U263)),""),""))))</f>
        <v>0</v>
      </c>
      <c r="AR263" s="1259"/>
      <c r="AS263" s="1256">
        <f t="shared" si="118"/>
        <v>0</v>
      </c>
      <c r="AT263" s="1257" t="str">
        <f t="shared" si="111"/>
        <v/>
      </c>
      <c r="AU263" s="1260">
        <f t="shared" si="114"/>
        <v>0</v>
      </c>
      <c r="AV263" s="1261" t="str">
        <f t="shared" si="112"/>
        <v/>
      </c>
      <c r="AW263" s="1247"/>
      <c r="AX263" s="1262">
        <f t="shared" si="105"/>
        <v>0</v>
      </c>
      <c r="AY263" s="1249" t="str">
        <f t="shared" si="119"/>
        <v/>
      </c>
      <c r="AZ263" s="276" t="s">
        <v>22</v>
      </c>
      <c r="BA263" s="1221">
        <f t="shared" si="106"/>
        <v>0</v>
      </c>
      <c r="BB263" s="1222">
        <f t="shared" si="113"/>
        <v>0</v>
      </c>
      <c r="BC263"/>
      <c r="BD263" s="877"/>
      <c r="BE263" s="877"/>
      <c r="BF263" s="877"/>
      <c r="BG263" s="877"/>
      <c r="BH263" s="877"/>
      <c r="BI263" s="877"/>
      <c r="BJ263" s="877"/>
      <c r="BK263" s="877"/>
      <c r="BR263" s="1153" t="str">
        <f t="shared" si="124"/>
        <v>►</v>
      </c>
      <c r="BW263"/>
      <c r="BX263" s="1024"/>
      <c r="CW263" s="3">
        <v>1</v>
      </c>
    </row>
    <row r="264" spans="1:103" ht="21" customHeight="1">
      <c r="A264" s="1129" t="s">
        <v>22</v>
      </c>
      <c r="B264" s="1145" t="str">
        <f t="shared" si="123"/>
        <v>►</v>
      </c>
      <c r="C264" s="1190" cm="1">
        <f t="array" ref="C264">SUMPRODUCT(LEN(D264:J264))</f>
        <v>0</v>
      </c>
      <c r="D264" s="207"/>
      <c r="E264" s="212"/>
      <c r="F264" s="212"/>
      <c r="G264" s="212"/>
      <c r="H264" s="212"/>
      <c r="I264" s="212"/>
      <c r="J264" s="213"/>
      <c r="K264" s="528" t="s">
        <v>22</v>
      </c>
      <c r="L264" s="120" t="s">
        <v>16</v>
      </c>
      <c r="M264" s="34"/>
      <c r="N264" s="35"/>
      <c r="O264" s="34"/>
      <c r="P264" s="36"/>
      <c r="Q264" s="105"/>
      <c r="R264" s="125"/>
      <c r="S264" s="107"/>
      <c r="T264" s="108"/>
      <c r="U264" s="1290"/>
      <c r="W264" s="111"/>
      <c r="X264" s="112"/>
      <c r="Y264" s="122"/>
      <c r="Z264" s="114"/>
      <c r="AA264" s="127"/>
      <c r="AB264" s="116"/>
      <c r="AC264" s="139"/>
      <c r="AD264" s="1230" t="str">
        <f t="shared" si="116"/>
        <v>►</v>
      </c>
      <c r="AE264" s="1231" t="str">
        <f t="shared" si="122"/>
        <v/>
      </c>
      <c r="AF264" s="1232">
        <f t="shared" si="102"/>
        <v>0</v>
      </c>
      <c r="AG264" s="1252">
        <f t="shared" si="107"/>
        <v>0</v>
      </c>
      <c r="AH264" s="1234">
        <f t="shared" si="108"/>
        <v>0</v>
      </c>
      <c r="AI264" s="1235">
        <f t="shared" si="109"/>
        <v>0</v>
      </c>
      <c r="AJ264" s="1235">
        <f t="shared" si="120"/>
        <v>0</v>
      </c>
      <c r="AK264" s="1237">
        <f t="shared" si="103"/>
        <v>0</v>
      </c>
      <c r="AL264" s="1238">
        <f t="shared" si="121"/>
        <v>0</v>
      </c>
      <c r="AM264" s="1268"/>
      <c r="AN264" s="1240" t="str">
        <f t="shared" si="115"/>
        <v/>
      </c>
      <c r="AO264" s="1241">
        <f t="shared" si="110"/>
        <v>0</v>
      </c>
      <c r="AP264" s="1242">
        <f t="shared" si="104"/>
        <v>0</v>
      </c>
      <c r="AQ264" s="1269" cm="1">
        <f t="array" ref="AQ264">IF(AF264&lt;&gt;1,0,IF(OR(AO264="",N(AO264)&lt;=0.000000001),"",IF(OR(AI264="",N(AI264)&lt;=0.000000001),0,IF(ISNUMBER(AO264),IFERROR(_xlfn.LET(_xlpm.r,_xlfn.XLOOKUP(U264,$BD$15:$BD$62,ROW($BD$15:$BD$62),_xlfn.XLOOKUP(U264,$BE$15:$BE$62,ROW($BE$15:$BE$62),_xlfn.XLOOKUP(U264,$BF$15:$BF$62,ROW($BF$15:$BF$62),""))),_xlpm.p,_xlpm.r-MIN(ROW($BD$15:$BD$62))+1,_xlpm.f,INDEX($BG$15:$BG$62,_xlpm.p),_xlpm.u,INDEX($BH$15:$BH$62,_xlpm.p),_xlpm.s,INDEX($BJ$15:$BJ$62,_xlpm.p),_xlpm.q,N(AO264)/_xlpm.f,IF(_xlpm.q&gt;=_xlpm.s,ROUND(_xlpm.q,1)&amp;" "&amp;U264&amp;" = "&amp;ROUND(_xlpm.q*_xlpm.f,1)&amp;" "&amp;_xlpm.u,ROUND(_xlpm.q,1)&amp;" "&amp;U264)),""),""))))</f>
        <v>0</v>
      </c>
      <c r="AR264" s="1259"/>
      <c r="AS264" s="1241">
        <f t="shared" si="118"/>
        <v>0</v>
      </c>
      <c r="AT264" s="1242" t="str">
        <f t="shared" si="111"/>
        <v/>
      </c>
      <c r="AU264" s="1245">
        <f t="shared" si="114"/>
        <v>0</v>
      </c>
      <c r="AV264" s="1246" t="str">
        <f t="shared" si="112"/>
        <v/>
      </c>
      <c r="AW264" s="1247"/>
      <c r="AX264" s="1248">
        <f t="shared" si="105"/>
        <v>0</v>
      </c>
      <c r="AY264" s="1249" t="str">
        <f t="shared" si="119"/>
        <v/>
      </c>
      <c r="AZ264" s="276" t="s">
        <v>22</v>
      </c>
      <c r="BA264" s="1221">
        <f t="shared" si="106"/>
        <v>0</v>
      </c>
      <c r="BB264" s="1222">
        <f t="shared" si="113"/>
        <v>0</v>
      </c>
      <c r="BC264"/>
      <c r="BD264" s="877"/>
      <c r="BE264" s="877"/>
      <c r="BF264" s="877"/>
      <c r="BG264" s="877"/>
      <c r="BH264" s="877"/>
      <c r="BI264" s="877"/>
      <c r="BJ264" s="877"/>
      <c r="BK264" s="877"/>
      <c r="BR264" s="1153" t="str">
        <f t="shared" si="124"/>
        <v>►</v>
      </c>
      <c r="BW264"/>
      <c r="BX264" s="1024"/>
      <c r="CW264" s="3">
        <v>1</v>
      </c>
    </row>
    <row r="265" spans="1:103" ht="21" customHeight="1">
      <c r="A265" s="1129" t="s">
        <v>22</v>
      </c>
      <c r="B265" s="1145" t="str">
        <f t="shared" si="123"/>
        <v>►</v>
      </c>
      <c r="C265" s="1190" cm="1">
        <f t="array" ref="C265">SUMPRODUCT(LEN(D265:J265))</f>
        <v>0</v>
      </c>
      <c r="D265" s="207"/>
      <c r="E265" s="212"/>
      <c r="F265" s="212"/>
      <c r="G265" s="212"/>
      <c r="H265" s="212"/>
      <c r="I265" s="212"/>
      <c r="J265" s="213"/>
      <c r="K265" s="528" t="s">
        <v>22</v>
      </c>
      <c r="L265" s="120" t="s">
        <v>16</v>
      </c>
      <c r="M265" s="34"/>
      <c r="N265" s="35"/>
      <c r="O265" s="34"/>
      <c r="P265" s="36"/>
      <c r="Q265" s="105"/>
      <c r="R265" s="125"/>
      <c r="S265" s="107"/>
      <c r="T265" s="108"/>
      <c r="U265" s="1290"/>
      <c r="W265" s="111"/>
      <c r="X265" s="112"/>
      <c r="Y265" s="122"/>
      <c r="Z265" s="114"/>
      <c r="AA265" s="127"/>
      <c r="AB265" s="116"/>
      <c r="AC265" s="139"/>
      <c r="AD265" s="1230" t="str">
        <f t="shared" si="116"/>
        <v>►</v>
      </c>
      <c r="AE265" s="1231" t="str">
        <f t="shared" si="122"/>
        <v/>
      </c>
      <c r="AF265" s="1232">
        <f t="shared" si="102"/>
        <v>0</v>
      </c>
      <c r="AG265" s="1252">
        <f t="shared" si="107"/>
        <v>0</v>
      </c>
      <c r="AH265" s="1234">
        <f t="shared" si="108"/>
        <v>0</v>
      </c>
      <c r="AI265" s="1235">
        <f t="shared" si="109"/>
        <v>0</v>
      </c>
      <c r="AJ265" s="1235">
        <f t="shared" si="120"/>
        <v>0</v>
      </c>
      <c r="AK265" s="1253">
        <f t="shared" si="103"/>
        <v>0</v>
      </c>
      <c r="AL265" s="1254">
        <f t="shared" si="121"/>
        <v>0</v>
      </c>
      <c r="AM265" s="1268"/>
      <c r="AN265" s="1255" t="str">
        <f t="shared" si="115"/>
        <v/>
      </c>
      <c r="AO265" s="1256">
        <f t="shared" si="110"/>
        <v>0</v>
      </c>
      <c r="AP265" s="1257">
        <f t="shared" si="104"/>
        <v>0</v>
      </c>
      <c r="AQ265" s="1271" cm="1">
        <f t="array" ref="AQ265">IF(AF265&lt;&gt;1,0,IF(OR(AO265="",N(AO265)&lt;=0.000000001),"",IF(OR(AI265="",N(AI265)&lt;=0.000000001),0,IF(ISNUMBER(AO265),IFERROR(_xlfn.LET(_xlpm.r,_xlfn.XLOOKUP(U265,$BD$15:$BD$62,ROW($BD$15:$BD$62),_xlfn.XLOOKUP(U265,$BE$15:$BE$62,ROW($BE$15:$BE$62),_xlfn.XLOOKUP(U265,$BF$15:$BF$62,ROW($BF$15:$BF$62),""))),_xlpm.p,_xlpm.r-MIN(ROW($BD$15:$BD$62))+1,_xlpm.f,INDEX($BG$15:$BG$62,_xlpm.p),_xlpm.u,INDEX($BH$15:$BH$62,_xlpm.p),_xlpm.s,INDEX($BJ$15:$BJ$62,_xlpm.p),_xlpm.q,N(AO265)/_xlpm.f,IF(_xlpm.q&gt;=_xlpm.s,ROUND(_xlpm.q,1)&amp;" "&amp;U265&amp;" = "&amp;ROUND(_xlpm.q*_xlpm.f,1)&amp;" "&amp;_xlpm.u,ROUND(_xlpm.q,1)&amp;" "&amp;U265)),""),""))))</f>
        <v>0</v>
      </c>
      <c r="AR265" s="1259"/>
      <c r="AS265" s="1256">
        <f t="shared" si="118"/>
        <v>0</v>
      </c>
      <c r="AT265" s="1257" t="str">
        <f t="shared" si="111"/>
        <v/>
      </c>
      <c r="AU265" s="1260">
        <f t="shared" si="114"/>
        <v>0</v>
      </c>
      <c r="AV265" s="1261" t="str">
        <f t="shared" si="112"/>
        <v/>
      </c>
      <c r="AW265" s="1247"/>
      <c r="AX265" s="1262">
        <f t="shared" si="105"/>
        <v>0</v>
      </c>
      <c r="AY265" s="1249" t="str">
        <f t="shared" si="119"/>
        <v/>
      </c>
      <c r="AZ265" s="276" t="s">
        <v>22</v>
      </c>
      <c r="BA265" s="1221">
        <f t="shared" si="106"/>
        <v>0</v>
      </c>
      <c r="BB265" s="1222">
        <f t="shared" si="113"/>
        <v>0</v>
      </c>
      <c r="BC265"/>
      <c r="BD265" s="877"/>
      <c r="BE265" s="877"/>
      <c r="BF265" s="877"/>
      <c r="BG265" s="877"/>
      <c r="BH265" s="877"/>
      <c r="BI265" s="877"/>
      <c r="BJ265" s="877"/>
      <c r="BK265" s="877"/>
      <c r="BR265" s="1153" t="str">
        <f t="shared" si="124"/>
        <v>►</v>
      </c>
      <c r="BW265"/>
      <c r="BX265" s="1024"/>
      <c r="CW265" s="3">
        <v>1</v>
      </c>
    </row>
    <row r="266" spans="1:103" s="1024" customFormat="1" ht="21" customHeight="1">
      <c r="A266" s="1129" t="s">
        <v>22</v>
      </c>
      <c r="B266" s="1145" t="str">
        <f t="shared" si="123"/>
        <v>►</v>
      </c>
      <c r="C266" s="1190" cm="1">
        <f t="array" ref="C266">SUMPRODUCT(LEN(D266:J266))</f>
        <v>0</v>
      </c>
      <c r="D266" s="207"/>
      <c r="E266" s="212"/>
      <c r="F266" s="212"/>
      <c r="G266" s="212"/>
      <c r="H266" s="212"/>
      <c r="I266" s="212"/>
      <c r="J266" s="213"/>
      <c r="K266" s="528" t="s">
        <v>22</v>
      </c>
      <c r="L266" s="120" t="s">
        <v>16</v>
      </c>
      <c r="M266" s="34"/>
      <c r="N266" s="35"/>
      <c r="O266" s="34"/>
      <c r="P266" s="36"/>
      <c r="Q266" s="105"/>
      <c r="R266" s="125"/>
      <c r="S266" s="107"/>
      <c r="T266" s="108"/>
      <c r="U266" s="1290"/>
      <c r="V266" s="276"/>
      <c r="W266" s="111"/>
      <c r="X266" s="112"/>
      <c r="Y266" s="122"/>
      <c r="Z266" s="114"/>
      <c r="AA266" s="127"/>
      <c r="AB266" s="116"/>
      <c r="AC266" s="139"/>
      <c r="AD266" s="1230" t="str">
        <f t="shared" si="116"/>
        <v>►</v>
      </c>
      <c r="AE266" s="1231" t="str">
        <f t="shared" si="122"/>
        <v/>
      </c>
      <c r="AF266" s="1232">
        <f t="shared" si="102"/>
        <v>0</v>
      </c>
      <c r="AG266" s="1252">
        <f t="shared" si="107"/>
        <v>0</v>
      </c>
      <c r="AH266" s="1234">
        <f t="shared" si="108"/>
        <v>0</v>
      </c>
      <c r="AI266" s="1235">
        <f t="shared" si="109"/>
        <v>0</v>
      </c>
      <c r="AJ266" s="1235">
        <f t="shared" si="120"/>
        <v>0</v>
      </c>
      <c r="AK266" s="1237">
        <f t="shared" si="103"/>
        <v>0</v>
      </c>
      <c r="AL266" s="1238">
        <f t="shared" si="121"/>
        <v>0</v>
      </c>
      <c r="AM266" s="1268"/>
      <c r="AN266" s="1240" t="str">
        <f t="shared" si="115"/>
        <v/>
      </c>
      <c r="AO266" s="1241">
        <f t="shared" si="110"/>
        <v>0</v>
      </c>
      <c r="AP266" s="1242">
        <f t="shared" si="104"/>
        <v>0</v>
      </c>
      <c r="AQ266" s="1269" cm="1">
        <f t="array" ref="AQ266">IF(AF266&lt;&gt;1,0,IF(OR(AO266="",N(AO266)&lt;=0.000000001),"",IF(OR(AI266="",N(AI266)&lt;=0.000000001),0,IF(ISNUMBER(AO266),IFERROR(_xlfn.LET(_xlpm.r,_xlfn.XLOOKUP(U266,$BD$15:$BD$62,ROW($BD$15:$BD$62),_xlfn.XLOOKUP(U266,$BE$15:$BE$62,ROW($BE$15:$BE$62),_xlfn.XLOOKUP(U266,$BF$15:$BF$62,ROW($BF$15:$BF$62),""))),_xlpm.p,_xlpm.r-MIN(ROW($BD$15:$BD$62))+1,_xlpm.f,INDEX($BG$15:$BG$62,_xlpm.p),_xlpm.u,INDEX($BH$15:$BH$62,_xlpm.p),_xlpm.s,INDEX($BJ$15:$BJ$62,_xlpm.p),_xlpm.q,N(AO266)/_xlpm.f,IF(_xlpm.q&gt;=_xlpm.s,ROUND(_xlpm.q,1)&amp;" "&amp;U266&amp;" = "&amp;ROUND(_xlpm.q*_xlpm.f,1)&amp;" "&amp;_xlpm.u,ROUND(_xlpm.q,1)&amp;" "&amp;U266)),""),""))))</f>
        <v>0</v>
      </c>
      <c r="AR266" s="1259"/>
      <c r="AS266" s="1241">
        <f t="shared" si="118"/>
        <v>0</v>
      </c>
      <c r="AT266" s="1242" t="str">
        <f t="shared" si="111"/>
        <v/>
      </c>
      <c r="AU266" s="1245">
        <f t="shared" si="114"/>
        <v>0</v>
      </c>
      <c r="AV266" s="1246" t="str">
        <f t="shared" si="112"/>
        <v/>
      </c>
      <c r="AW266" s="1247"/>
      <c r="AX266" s="1248">
        <f t="shared" si="105"/>
        <v>0</v>
      </c>
      <c r="AY266" s="1249" t="str">
        <f t="shared" si="119"/>
        <v/>
      </c>
      <c r="AZ266" s="276" t="s">
        <v>22</v>
      </c>
      <c r="BA266" s="1221">
        <f t="shared" si="106"/>
        <v>0</v>
      </c>
      <c r="BB266" s="1222">
        <f t="shared" si="113"/>
        <v>0</v>
      </c>
      <c r="BC266"/>
      <c r="BD266" s="877"/>
      <c r="BE266" s="877"/>
      <c r="BF266" s="877"/>
      <c r="BG266" s="877"/>
      <c r="BH266" s="877"/>
      <c r="BI266" s="877"/>
      <c r="BJ266" s="877"/>
      <c r="BK266" s="877"/>
      <c r="BL266"/>
      <c r="BM266"/>
      <c r="BN266"/>
      <c r="BO266"/>
      <c r="BP266"/>
      <c r="BQ266"/>
      <c r="BR266" s="1153" t="str">
        <f t="shared" si="124"/>
        <v>►</v>
      </c>
      <c r="BS266"/>
      <c r="BT266"/>
      <c r="BU266"/>
      <c r="BV266"/>
      <c r="BW266"/>
      <c r="BY266"/>
      <c r="BZ266"/>
      <c r="CA266"/>
      <c r="CB266"/>
      <c r="CC266"/>
      <c r="CD266"/>
      <c r="CE266"/>
      <c r="CF266" s="276"/>
      <c r="CG266"/>
      <c r="CH266"/>
      <c r="CI266"/>
      <c r="CJ266"/>
      <c r="CK266"/>
      <c r="CL266"/>
      <c r="CM266"/>
      <c r="CN266" s="276"/>
      <c r="CO266"/>
      <c r="CP266"/>
      <c r="CQ266"/>
      <c r="CR266"/>
      <c r="CS266"/>
      <c r="CT266"/>
      <c r="CU266"/>
      <c r="CV266" s="276"/>
      <c r="CW266" s="3">
        <v>1</v>
      </c>
      <c r="CX266" s="877"/>
      <c r="CY266" s="877"/>
    </row>
    <row r="267" spans="1:103" s="1024" customFormat="1" ht="21" customHeight="1">
      <c r="A267" s="1129" t="s">
        <v>22</v>
      </c>
      <c r="B267" s="1145" t="str">
        <f t="shared" si="123"/>
        <v>►</v>
      </c>
      <c r="C267" s="1190" cm="1">
        <f t="array" ref="C267">SUMPRODUCT(LEN(D267:J267))</f>
        <v>0</v>
      </c>
      <c r="D267" s="207"/>
      <c r="E267" s="212"/>
      <c r="F267" s="212"/>
      <c r="G267" s="212"/>
      <c r="H267" s="212"/>
      <c r="I267" s="212"/>
      <c r="J267" s="213"/>
      <c r="K267" s="528" t="s">
        <v>22</v>
      </c>
      <c r="L267" s="120" t="s">
        <v>16</v>
      </c>
      <c r="M267" s="34"/>
      <c r="N267" s="35"/>
      <c r="O267" s="34"/>
      <c r="P267" s="36"/>
      <c r="Q267" s="105"/>
      <c r="R267" s="125"/>
      <c r="S267" s="107"/>
      <c r="T267" s="108"/>
      <c r="U267" s="1290"/>
      <c r="V267" s="276"/>
      <c r="W267" s="111"/>
      <c r="X267" s="112"/>
      <c r="Y267" s="122"/>
      <c r="Z267" s="114"/>
      <c r="AA267" s="127"/>
      <c r="AB267" s="116"/>
      <c r="AC267" s="139"/>
      <c r="AD267" s="1230" t="str">
        <f t="shared" si="116"/>
        <v>►</v>
      </c>
      <c r="AE267" s="1231" t="str">
        <f t="shared" si="122"/>
        <v/>
      </c>
      <c r="AF267" s="1232">
        <f t="shared" si="102"/>
        <v>0</v>
      </c>
      <c r="AG267" s="1252">
        <f t="shared" si="107"/>
        <v>0</v>
      </c>
      <c r="AH267" s="1234">
        <f t="shared" si="108"/>
        <v>0</v>
      </c>
      <c r="AI267" s="1235">
        <f t="shared" si="109"/>
        <v>0</v>
      </c>
      <c r="AJ267" s="1235">
        <f t="shared" si="120"/>
        <v>0</v>
      </c>
      <c r="AK267" s="1253">
        <f t="shared" si="103"/>
        <v>0</v>
      </c>
      <c r="AL267" s="1254">
        <f t="shared" si="121"/>
        <v>0</v>
      </c>
      <c r="AM267" s="1268"/>
      <c r="AN267" s="1255" t="str">
        <f t="shared" si="115"/>
        <v/>
      </c>
      <c r="AO267" s="1256">
        <f t="shared" si="110"/>
        <v>0</v>
      </c>
      <c r="AP267" s="1257">
        <f t="shared" si="104"/>
        <v>0</v>
      </c>
      <c r="AQ267" s="1271" cm="1">
        <f t="array" ref="AQ267">IF(AF267&lt;&gt;1,0,IF(OR(AO267="",N(AO267)&lt;=0.000000001),"",IF(OR(AI267="",N(AI267)&lt;=0.000000001),0,IF(ISNUMBER(AO267),IFERROR(_xlfn.LET(_xlpm.r,_xlfn.XLOOKUP(U267,$BD$15:$BD$62,ROW($BD$15:$BD$62),_xlfn.XLOOKUP(U267,$BE$15:$BE$62,ROW($BE$15:$BE$62),_xlfn.XLOOKUP(U267,$BF$15:$BF$62,ROW($BF$15:$BF$62),""))),_xlpm.p,_xlpm.r-MIN(ROW($BD$15:$BD$62))+1,_xlpm.f,INDEX($BG$15:$BG$62,_xlpm.p),_xlpm.u,INDEX($BH$15:$BH$62,_xlpm.p),_xlpm.s,INDEX($BJ$15:$BJ$62,_xlpm.p),_xlpm.q,N(AO267)/_xlpm.f,IF(_xlpm.q&gt;=_xlpm.s,ROUND(_xlpm.q,1)&amp;" "&amp;U267&amp;" = "&amp;ROUND(_xlpm.q*_xlpm.f,1)&amp;" "&amp;_xlpm.u,ROUND(_xlpm.q,1)&amp;" "&amp;U267)),""),""))))</f>
        <v>0</v>
      </c>
      <c r="AR267" s="1259"/>
      <c r="AS267" s="1256">
        <f t="shared" si="118"/>
        <v>0</v>
      </c>
      <c r="AT267" s="1257" t="str">
        <f t="shared" si="111"/>
        <v/>
      </c>
      <c r="AU267" s="1260">
        <f t="shared" si="114"/>
        <v>0</v>
      </c>
      <c r="AV267" s="1261" t="str">
        <f t="shared" si="112"/>
        <v/>
      </c>
      <c r="AW267" s="1247"/>
      <c r="AX267" s="1262">
        <f t="shared" si="105"/>
        <v>0</v>
      </c>
      <c r="AY267" s="1249" t="str">
        <f t="shared" si="119"/>
        <v/>
      </c>
      <c r="AZ267" s="276" t="s">
        <v>22</v>
      </c>
      <c r="BA267" s="1221">
        <f t="shared" si="106"/>
        <v>0</v>
      </c>
      <c r="BB267" s="1222">
        <f t="shared" si="113"/>
        <v>0</v>
      </c>
      <c r="BC267"/>
      <c r="BD267" s="877"/>
      <c r="BE267" s="877"/>
      <c r="BF267" s="877"/>
      <c r="BG267" s="877"/>
      <c r="BH267" s="877"/>
      <c r="BI267" s="877"/>
      <c r="BJ267" s="877"/>
      <c r="BK267" s="877"/>
      <c r="BL267"/>
      <c r="BM267"/>
      <c r="BN267"/>
      <c r="BO267"/>
      <c r="BP267"/>
      <c r="BQ267"/>
      <c r="BR267" s="1153" t="str">
        <f t="shared" si="124"/>
        <v>►</v>
      </c>
      <c r="BS267"/>
      <c r="BT267"/>
      <c r="BU267"/>
      <c r="BV267"/>
      <c r="BW267"/>
      <c r="BY267"/>
      <c r="BZ267"/>
      <c r="CA267"/>
      <c r="CB267"/>
      <c r="CC267"/>
      <c r="CD267"/>
      <c r="CE267"/>
      <c r="CF267" s="276"/>
      <c r="CG267"/>
      <c r="CH267"/>
      <c r="CI267"/>
      <c r="CJ267"/>
      <c r="CK267"/>
      <c r="CL267"/>
      <c r="CM267"/>
      <c r="CN267" s="276"/>
      <c r="CO267"/>
      <c r="CP267"/>
      <c r="CQ267"/>
      <c r="CR267"/>
      <c r="CS267"/>
      <c r="CT267"/>
      <c r="CU267"/>
      <c r="CV267" s="276"/>
      <c r="CW267" s="3">
        <v>1</v>
      </c>
      <c r="CX267" s="877"/>
      <c r="CY267" s="877"/>
    </row>
    <row r="268" spans="1:103" s="1024" customFormat="1" ht="21" customHeight="1">
      <c r="A268" s="1129" t="s">
        <v>22</v>
      </c>
      <c r="B268" s="1145" t="str">
        <f t="shared" si="123"/>
        <v>►</v>
      </c>
      <c r="C268" s="1190" cm="1">
        <f t="array" ref="C268">SUMPRODUCT(LEN(D268:J268))</f>
        <v>0</v>
      </c>
      <c r="D268" s="207"/>
      <c r="E268" s="212"/>
      <c r="F268" s="212"/>
      <c r="G268" s="212"/>
      <c r="H268" s="212"/>
      <c r="I268" s="212"/>
      <c r="J268" s="213"/>
      <c r="K268" s="528" t="s">
        <v>22</v>
      </c>
      <c r="L268" s="120" t="s">
        <v>16</v>
      </c>
      <c r="M268" s="34"/>
      <c r="N268" s="35"/>
      <c r="O268" s="34"/>
      <c r="P268" s="36"/>
      <c r="Q268" s="105"/>
      <c r="R268" s="125"/>
      <c r="S268" s="107"/>
      <c r="T268" s="108"/>
      <c r="U268" s="1290"/>
      <c r="V268" s="276"/>
      <c r="W268" s="111"/>
      <c r="X268" s="112"/>
      <c r="Y268" s="122"/>
      <c r="Z268" s="114"/>
      <c r="AA268" s="127"/>
      <c r="AB268" s="116"/>
      <c r="AC268" s="139"/>
      <c r="AD268" s="1230" t="str">
        <f t="shared" si="116"/>
        <v>►</v>
      </c>
      <c r="AE268" s="1231" t="str">
        <f t="shared" si="122"/>
        <v/>
      </c>
      <c r="AF268" s="1232">
        <f t="shared" si="102"/>
        <v>0</v>
      </c>
      <c r="AG268" s="1252">
        <f t="shared" si="107"/>
        <v>0</v>
      </c>
      <c r="AH268" s="1234">
        <f t="shared" si="108"/>
        <v>0</v>
      </c>
      <c r="AI268" s="1235">
        <f t="shared" si="109"/>
        <v>0</v>
      </c>
      <c r="AJ268" s="1235">
        <f t="shared" si="120"/>
        <v>0</v>
      </c>
      <c r="AK268" s="1237">
        <f t="shared" si="103"/>
        <v>0</v>
      </c>
      <c r="AL268" s="1238">
        <f t="shared" si="121"/>
        <v>0</v>
      </c>
      <c r="AM268" s="1268"/>
      <c r="AN268" s="1240" t="str">
        <f t="shared" si="115"/>
        <v/>
      </c>
      <c r="AO268" s="1241">
        <f t="shared" si="110"/>
        <v>0</v>
      </c>
      <c r="AP268" s="1242">
        <f t="shared" si="104"/>
        <v>0</v>
      </c>
      <c r="AQ268" s="1269" cm="1">
        <f t="array" ref="AQ268">IF(AF268&lt;&gt;1,0,IF(OR(AO268="",N(AO268)&lt;=0.000000001),"",IF(OR(AI268="",N(AI268)&lt;=0.000000001),0,IF(ISNUMBER(AO268),IFERROR(_xlfn.LET(_xlpm.r,_xlfn.XLOOKUP(U268,$BD$15:$BD$62,ROW($BD$15:$BD$62),_xlfn.XLOOKUP(U268,$BE$15:$BE$62,ROW($BE$15:$BE$62),_xlfn.XLOOKUP(U268,$BF$15:$BF$62,ROW($BF$15:$BF$62),""))),_xlpm.p,_xlpm.r-MIN(ROW($BD$15:$BD$62))+1,_xlpm.f,INDEX($BG$15:$BG$62,_xlpm.p),_xlpm.u,INDEX($BH$15:$BH$62,_xlpm.p),_xlpm.s,INDEX($BJ$15:$BJ$62,_xlpm.p),_xlpm.q,N(AO268)/_xlpm.f,IF(_xlpm.q&gt;=_xlpm.s,ROUND(_xlpm.q,1)&amp;" "&amp;U268&amp;" = "&amp;ROUND(_xlpm.q*_xlpm.f,1)&amp;" "&amp;_xlpm.u,ROUND(_xlpm.q,1)&amp;" "&amp;U268)),""),""))))</f>
        <v>0</v>
      </c>
      <c r="AR268" s="1259"/>
      <c r="AS268" s="1241">
        <f t="shared" si="118"/>
        <v>0</v>
      </c>
      <c r="AT268" s="1242" t="str">
        <f t="shared" si="111"/>
        <v/>
      </c>
      <c r="AU268" s="1245">
        <f t="shared" si="114"/>
        <v>0</v>
      </c>
      <c r="AV268" s="1246" t="str">
        <f t="shared" si="112"/>
        <v/>
      </c>
      <c r="AW268" s="1247"/>
      <c r="AX268" s="1248">
        <f t="shared" si="105"/>
        <v>0</v>
      </c>
      <c r="AY268" s="1249" t="str">
        <f t="shared" si="119"/>
        <v/>
      </c>
      <c r="AZ268" s="276" t="s">
        <v>22</v>
      </c>
      <c r="BA268" s="1221">
        <f t="shared" si="106"/>
        <v>0</v>
      </c>
      <c r="BB268" s="1222">
        <f t="shared" si="113"/>
        <v>0</v>
      </c>
      <c r="BC268"/>
      <c r="BD268" s="877"/>
      <c r="BE268" s="877"/>
      <c r="BF268" s="877"/>
      <c r="BG268" s="877"/>
      <c r="BH268" s="877"/>
      <c r="BI268" s="877"/>
      <c r="BJ268" s="877"/>
      <c r="BK268" s="877"/>
      <c r="BL268"/>
      <c r="BM268"/>
      <c r="BN268"/>
      <c r="BO268"/>
      <c r="BP268"/>
      <c r="BQ268"/>
      <c r="BR268" s="1153" t="str">
        <f t="shared" si="124"/>
        <v>►</v>
      </c>
      <c r="BS268"/>
      <c r="BT268"/>
      <c r="BU268"/>
      <c r="BV268"/>
      <c r="BW268"/>
      <c r="BY268"/>
      <c r="BZ268"/>
      <c r="CA268"/>
      <c r="CB268"/>
      <c r="CC268"/>
      <c r="CD268"/>
      <c r="CE268"/>
      <c r="CF268" s="276"/>
      <c r="CG268"/>
      <c r="CH268"/>
      <c r="CI268"/>
      <c r="CJ268"/>
      <c r="CK268"/>
      <c r="CL268"/>
      <c r="CM268"/>
      <c r="CN268" s="276"/>
      <c r="CO268"/>
      <c r="CP268"/>
      <c r="CQ268"/>
      <c r="CR268"/>
      <c r="CS268"/>
      <c r="CT268"/>
      <c r="CU268"/>
      <c r="CV268" s="276"/>
      <c r="CW268" s="3">
        <v>1</v>
      </c>
      <c r="CX268" s="877"/>
      <c r="CY268" s="877"/>
    </row>
    <row r="269" spans="1:103" s="1024" customFormat="1" ht="21" customHeight="1">
      <c r="A269" s="1129" t="s">
        <v>22</v>
      </c>
      <c r="B269" s="1145" t="str">
        <f t="shared" si="123"/>
        <v>►</v>
      </c>
      <c r="C269" s="1190" cm="1">
        <f t="array" ref="C269">SUMPRODUCT(LEN(D269:J269))</f>
        <v>0</v>
      </c>
      <c r="D269" s="207"/>
      <c r="E269" s="212"/>
      <c r="F269" s="212"/>
      <c r="G269" s="212"/>
      <c r="H269" s="212"/>
      <c r="I269" s="212"/>
      <c r="J269" s="213"/>
      <c r="K269" s="528" t="s">
        <v>22</v>
      </c>
      <c r="L269" s="120" t="s">
        <v>16</v>
      </c>
      <c r="M269" s="34"/>
      <c r="N269" s="35"/>
      <c r="O269" s="34"/>
      <c r="P269" s="36"/>
      <c r="Q269" s="105"/>
      <c r="R269" s="125"/>
      <c r="S269" s="107"/>
      <c r="T269" s="108"/>
      <c r="U269" s="1290"/>
      <c r="V269" s="276"/>
      <c r="W269" s="111"/>
      <c r="X269" s="112"/>
      <c r="Y269" s="122"/>
      <c r="Z269" s="114"/>
      <c r="AA269" s="127"/>
      <c r="AB269" s="116"/>
      <c r="AC269" s="139"/>
      <c r="AD269" s="1230" t="str">
        <f t="shared" si="116"/>
        <v>►</v>
      </c>
      <c r="AE269" s="1231" t="str">
        <f t="shared" si="122"/>
        <v/>
      </c>
      <c r="AF269" s="1232">
        <f t="shared" si="102"/>
        <v>0</v>
      </c>
      <c r="AG269" s="1252">
        <f t="shared" si="107"/>
        <v>0</v>
      </c>
      <c r="AH269" s="1234">
        <f t="shared" si="108"/>
        <v>0</v>
      </c>
      <c r="AI269" s="1235">
        <f t="shared" si="109"/>
        <v>0</v>
      </c>
      <c r="AJ269" s="1235">
        <f t="shared" si="120"/>
        <v>0</v>
      </c>
      <c r="AK269" s="1253">
        <f t="shared" si="103"/>
        <v>0</v>
      </c>
      <c r="AL269" s="1254">
        <f t="shared" si="121"/>
        <v>0</v>
      </c>
      <c r="AM269" s="1268"/>
      <c r="AN269" s="1255" t="str">
        <f t="shared" si="115"/>
        <v/>
      </c>
      <c r="AO269" s="1256">
        <f t="shared" si="110"/>
        <v>0</v>
      </c>
      <c r="AP269" s="1257">
        <f t="shared" si="104"/>
        <v>0</v>
      </c>
      <c r="AQ269" s="1271" cm="1">
        <f t="array" ref="AQ269">IF(AF269&lt;&gt;1,0,IF(OR(AO269="",N(AO269)&lt;=0.000000001),"",IF(OR(AI269="",N(AI269)&lt;=0.000000001),0,IF(ISNUMBER(AO269),IFERROR(_xlfn.LET(_xlpm.r,_xlfn.XLOOKUP(U269,$BD$15:$BD$62,ROW($BD$15:$BD$62),_xlfn.XLOOKUP(U269,$BE$15:$BE$62,ROW($BE$15:$BE$62),_xlfn.XLOOKUP(U269,$BF$15:$BF$62,ROW($BF$15:$BF$62),""))),_xlpm.p,_xlpm.r-MIN(ROW($BD$15:$BD$62))+1,_xlpm.f,INDEX($BG$15:$BG$62,_xlpm.p),_xlpm.u,INDEX($BH$15:$BH$62,_xlpm.p),_xlpm.s,INDEX($BJ$15:$BJ$62,_xlpm.p),_xlpm.q,N(AO269)/_xlpm.f,IF(_xlpm.q&gt;=_xlpm.s,ROUND(_xlpm.q,1)&amp;" "&amp;U269&amp;" = "&amp;ROUND(_xlpm.q*_xlpm.f,1)&amp;" "&amp;_xlpm.u,ROUND(_xlpm.q,1)&amp;" "&amp;U269)),""),""))))</f>
        <v>0</v>
      </c>
      <c r="AR269" s="1259"/>
      <c r="AS269" s="1256">
        <f t="shared" si="118"/>
        <v>0</v>
      </c>
      <c r="AT269" s="1257" t="str">
        <f t="shared" si="111"/>
        <v/>
      </c>
      <c r="AU269" s="1260">
        <f t="shared" si="114"/>
        <v>0</v>
      </c>
      <c r="AV269" s="1261" t="str">
        <f t="shared" si="112"/>
        <v/>
      </c>
      <c r="AW269" s="1247"/>
      <c r="AX269" s="1262">
        <f t="shared" si="105"/>
        <v>0</v>
      </c>
      <c r="AY269" s="1249" t="str">
        <f t="shared" si="119"/>
        <v/>
      </c>
      <c r="AZ269" s="276" t="s">
        <v>22</v>
      </c>
      <c r="BA269" s="1221">
        <f t="shared" si="106"/>
        <v>0</v>
      </c>
      <c r="BB269" s="1222">
        <f t="shared" si="113"/>
        <v>0</v>
      </c>
      <c r="BC269"/>
      <c r="BD269" s="877"/>
      <c r="BE269" s="877"/>
      <c r="BF269" s="877"/>
      <c r="BG269" s="877"/>
      <c r="BH269" s="877"/>
      <c r="BI269" s="877"/>
      <c r="BJ269" s="877"/>
      <c r="BK269" s="877"/>
      <c r="BL269"/>
      <c r="BM269"/>
      <c r="BN269"/>
      <c r="BO269"/>
      <c r="BP269"/>
      <c r="BQ269"/>
      <c r="BR269" s="1153" t="str">
        <f t="shared" si="124"/>
        <v>►</v>
      </c>
      <c r="BS269"/>
      <c r="BT269"/>
      <c r="BU269"/>
      <c r="BV269"/>
      <c r="BW269"/>
      <c r="BY269"/>
      <c r="BZ269"/>
      <c r="CA269"/>
      <c r="CB269"/>
      <c r="CC269"/>
      <c r="CD269"/>
      <c r="CE269"/>
      <c r="CF269" s="276"/>
      <c r="CG269"/>
      <c r="CH269"/>
      <c r="CI269"/>
      <c r="CJ269"/>
      <c r="CK269"/>
      <c r="CL269"/>
      <c r="CM269"/>
      <c r="CN269" s="276"/>
      <c r="CO269"/>
      <c r="CP269"/>
      <c r="CQ269"/>
      <c r="CR269"/>
      <c r="CS269"/>
      <c r="CT269"/>
      <c r="CU269"/>
      <c r="CV269" s="276"/>
      <c r="CW269" s="3">
        <v>1</v>
      </c>
      <c r="CX269" s="877"/>
      <c r="CY269" s="877"/>
    </row>
    <row r="270" spans="1:103" s="1024" customFormat="1" ht="21" customHeight="1">
      <c r="A270" s="1129" t="s">
        <v>22</v>
      </c>
      <c r="B270" s="1145" t="str">
        <f t="shared" si="123"/>
        <v>►</v>
      </c>
      <c r="C270" s="1190" cm="1">
        <f t="array" ref="C270">SUMPRODUCT(LEN(D270:J270))</f>
        <v>0</v>
      </c>
      <c r="D270" s="207"/>
      <c r="E270" s="212"/>
      <c r="F270" s="212"/>
      <c r="G270" s="212"/>
      <c r="H270" s="212"/>
      <c r="I270" s="212"/>
      <c r="J270" s="213"/>
      <c r="K270" s="528" t="s">
        <v>22</v>
      </c>
      <c r="L270" s="120" t="s">
        <v>16</v>
      </c>
      <c r="M270" s="34"/>
      <c r="N270" s="35"/>
      <c r="O270" s="34"/>
      <c r="P270" s="36"/>
      <c r="Q270" s="105"/>
      <c r="R270" s="125"/>
      <c r="S270" s="107"/>
      <c r="T270" s="108"/>
      <c r="U270" s="1290"/>
      <c r="V270" s="276"/>
      <c r="W270" s="111"/>
      <c r="X270" s="112"/>
      <c r="Y270" s="122"/>
      <c r="Z270" s="114"/>
      <c r="AA270" s="127"/>
      <c r="AB270" s="116"/>
      <c r="AC270" s="139"/>
      <c r="AD270" s="1230" t="str">
        <f t="shared" si="116"/>
        <v>►</v>
      </c>
      <c r="AE270" s="1231" t="str">
        <f t="shared" si="122"/>
        <v/>
      </c>
      <c r="AF270" s="1232">
        <f t="shared" si="102"/>
        <v>0</v>
      </c>
      <c r="AG270" s="1252">
        <f t="shared" si="107"/>
        <v>0</v>
      </c>
      <c r="AH270" s="1234">
        <f t="shared" si="108"/>
        <v>0</v>
      </c>
      <c r="AI270" s="1235">
        <f t="shared" si="109"/>
        <v>0</v>
      </c>
      <c r="AJ270" s="1235">
        <f t="shared" si="120"/>
        <v>0</v>
      </c>
      <c r="AK270" s="1237">
        <f t="shared" si="103"/>
        <v>0</v>
      </c>
      <c r="AL270" s="1238">
        <f t="shared" si="121"/>
        <v>0</v>
      </c>
      <c r="AM270" s="1268"/>
      <c r="AN270" s="1240" t="str">
        <f t="shared" si="115"/>
        <v/>
      </c>
      <c r="AO270" s="1241">
        <f t="shared" si="110"/>
        <v>0</v>
      </c>
      <c r="AP270" s="1242">
        <f t="shared" si="104"/>
        <v>0</v>
      </c>
      <c r="AQ270" s="1269" cm="1">
        <f t="array" ref="AQ270">IF(AF270&lt;&gt;1,0,IF(OR(AO270="",N(AO270)&lt;=0.000000001),"",IF(OR(AI270="",N(AI270)&lt;=0.000000001),0,IF(ISNUMBER(AO270),IFERROR(_xlfn.LET(_xlpm.r,_xlfn.XLOOKUP(U270,$BD$15:$BD$62,ROW($BD$15:$BD$62),_xlfn.XLOOKUP(U270,$BE$15:$BE$62,ROW($BE$15:$BE$62),_xlfn.XLOOKUP(U270,$BF$15:$BF$62,ROW($BF$15:$BF$62),""))),_xlpm.p,_xlpm.r-MIN(ROW($BD$15:$BD$62))+1,_xlpm.f,INDEX($BG$15:$BG$62,_xlpm.p),_xlpm.u,INDEX($BH$15:$BH$62,_xlpm.p),_xlpm.s,INDEX($BJ$15:$BJ$62,_xlpm.p),_xlpm.q,N(AO270)/_xlpm.f,IF(_xlpm.q&gt;=_xlpm.s,ROUND(_xlpm.q,1)&amp;" "&amp;U270&amp;" = "&amp;ROUND(_xlpm.q*_xlpm.f,1)&amp;" "&amp;_xlpm.u,ROUND(_xlpm.q,1)&amp;" "&amp;U270)),""),""))))</f>
        <v>0</v>
      </c>
      <c r="AR270" s="1259"/>
      <c r="AS270" s="1241">
        <f t="shared" si="118"/>
        <v>0</v>
      </c>
      <c r="AT270" s="1242" t="str">
        <f t="shared" si="111"/>
        <v/>
      </c>
      <c r="AU270" s="1245">
        <f t="shared" si="114"/>
        <v>0</v>
      </c>
      <c r="AV270" s="1246" t="str">
        <f t="shared" si="112"/>
        <v/>
      </c>
      <c r="AW270" s="1247"/>
      <c r="AX270" s="1248">
        <f t="shared" si="105"/>
        <v>0</v>
      </c>
      <c r="AY270" s="1249" t="str">
        <f t="shared" si="119"/>
        <v/>
      </c>
      <c r="AZ270" s="276" t="s">
        <v>22</v>
      </c>
      <c r="BA270" s="1221">
        <f t="shared" si="106"/>
        <v>0</v>
      </c>
      <c r="BB270" s="1222">
        <f t="shared" si="113"/>
        <v>0</v>
      </c>
      <c r="BC270"/>
      <c r="BD270" s="877"/>
      <c r="BE270" s="877"/>
      <c r="BF270" s="877"/>
      <c r="BG270" s="877"/>
      <c r="BH270" s="877"/>
      <c r="BI270" s="877"/>
      <c r="BJ270" s="877"/>
      <c r="BK270" s="877"/>
      <c r="BL270"/>
      <c r="BM270"/>
      <c r="BN270"/>
      <c r="BO270"/>
      <c r="BP270"/>
      <c r="BQ270"/>
      <c r="BR270" s="1153" t="str">
        <f t="shared" si="124"/>
        <v>►</v>
      </c>
      <c r="BS270"/>
      <c r="BT270"/>
      <c r="BU270"/>
      <c r="BV270"/>
      <c r="BW270"/>
      <c r="BY270"/>
      <c r="BZ270"/>
      <c r="CA270"/>
      <c r="CB270"/>
      <c r="CC270"/>
      <c r="CD270"/>
      <c r="CE270"/>
      <c r="CF270" s="276"/>
      <c r="CG270"/>
      <c r="CH270"/>
      <c r="CI270"/>
      <c r="CJ270"/>
      <c r="CK270"/>
      <c r="CL270"/>
      <c r="CM270"/>
      <c r="CN270" s="276"/>
      <c r="CO270"/>
      <c r="CP270"/>
      <c r="CQ270"/>
      <c r="CR270"/>
      <c r="CS270"/>
      <c r="CT270"/>
      <c r="CU270"/>
      <c r="CV270" s="276"/>
      <c r="CW270" s="3">
        <v>1</v>
      </c>
      <c r="CX270" s="877"/>
      <c r="CY270" s="877"/>
    </row>
    <row r="271" spans="1:103" s="1024" customFormat="1" ht="21" customHeight="1">
      <c r="A271" s="1129" t="s">
        <v>22</v>
      </c>
      <c r="B271" s="1145" t="str">
        <f t="shared" si="123"/>
        <v>►</v>
      </c>
      <c r="C271" s="1190" cm="1">
        <f t="array" ref="C271">SUMPRODUCT(LEN(D271:J271))</f>
        <v>0</v>
      </c>
      <c r="D271" s="207"/>
      <c r="E271" s="212"/>
      <c r="F271" s="212"/>
      <c r="G271" s="212"/>
      <c r="H271" s="212"/>
      <c r="I271" s="212"/>
      <c r="J271" s="213"/>
      <c r="K271" s="528" t="s">
        <v>22</v>
      </c>
      <c r="L271" s="120" t="s">
        <v>16</v>
      </c>
      <c r="M271" s="34"/>
      <c r="N271" s="35"/>
      <c r="O271" s="34"/>
      <c r="P271" s="36"/>
      <c r="Q271" s="105"/>
      <c r="R271" s="125"/>
      <c r="S271" s="107"/>
      <c r="T271" s="108"/>
      <c r="U271" s="1290"/>
      <c r="V271" s="276"/>
      <c r="W271" s="111"/>
      <c r="X271" s="112"/>
      <c r="Y271" s="122"/>
      <c r="Z271" s="114"/>
      <c r="AA271" s="127"/>
      <c r="AB271" s="116"/>
      <c r="AC271" s="139"/>
      <c r="AD271" s="1230" t="str">
        <f t="shared" si="116"/>
        <v>►</v>
      </c>
      <c r="AE271" s="1231" t="str">
        <f t="shared" si="122"/>
        <v/>
      </c>
      <c r="AF271" s="1232">
        <f t="shared" si="102"/>
        <v>0</v>
      </c>
      <c r="AG271" s="1252">
        <f t="shared" si="107"/>
        <v>0</v>
      </c>
      <c r="AH271" s="1234">
        <f t="shared" si="108"/>
        <v>0</v>
      </c>
      <c r="AI271" s="1235">
        <f t="shared" si="109"/>
        <v>0</v>
      </c>
      <c r="AJ271" s="1235">
        <f t="shared" si="120"/>
        <v>0</v>
      </c>
      <c r="AK271" s="1253">
        <f t="shared" si="103"/>
        <v>0</v>
      </c>
      <c r="AL271" s="1254">
        <f t="shared" si="121"/>
        <v>0</v>
      </c>
      <c r="AM271" s="1268"/>
      <c r="AN271" s="1255" t="str">
        <f t="shared" si="115"/>
        <v/>
      </c>
      <c r="AO271" s="1256">
        <f t="shared" si="110"/>
        <v>0</v>
      </c>
      <c r="AP271" s="1257">
        <f t="shared" si="104"/>
        <v>0</v>
      </c>
      <c r="AQ271" s="1271" cm="1">
        <f t="array" ref="AQ271">IF(AF271&lt;&gt;1,0,IF(OR(AO271="",N(AO271)&lt;=0.000000001),"",IF(OR(AI271="",N(AI271)&lt;=0.000000001),0,IF(ISNUMBER(AO271),IFERROR(_xlfn.LET(_xlpm.r,_xlfn.XLOOKUP(U271,$BD$15:$BD$62,ROW($BD$15:$BD$62),_xlfn.XLOOKUP(U271,$BE$15:$BE$62,ROW($BE$15:$BE$62),_xlfn.XLOOKUP(U271,$BF$15:$BF$62,ROW($BF$15:$BF$62),""))),_xlpm.p,_xlpm.r-MIN(ROW($BD$15:$BD$62))+1,_xlpm.f,INDEX($BG$15:$BG$62,_xlpm.p),_xlpm.u,INDEX($BH$15:$BH$62,_xlpm.p),_xlpm.s,INDEX($BJ$15:$BJ$62,_xlpm.p),_xlpm.q,N(AO271)/_xlpm.f,IF(_xlpm.q&gt;=_xlpm.s,ROUND(_xlpm.q,1)&amp;" "&amp;U271&amp;" = "&amp;ROUND(_xlpm.q*_xlpm.f,1)&amp;" "&amp;_xlpm.u,ROUND(_xlpm.q,1)&amp;" "&amp;U271)),""),""))))</f>
        <v>0</v>
      </c>
      <c r="AR271" s="1259"/>
      <c r="AS271" s="1256">
        <f t="shared" si="118"/>
        <v>0</v>
      </c>
      <c r="AT271" s="1257" t="str">
        <f t="shared" si="111"/>
        <v/>
      </c>
      <c r="AU271" s="1260">
        <f t="shared" si="114"/>
        <v>0</v>
      </c>
      <c r="AV271" s="1261" t="str">
        <f t="shared" si="112"/>
        <v/>
      </c>
      <c r="AW271" s="1247"/>
      <c r="AX271" s="1262">
        <f t="shared" si="105"/>
        <v>0</v>
      </c>
      <c r="AY271" s="1249" t="str">
        <f t="shared" si="119"/>
        <v/>
      </c>
      <c r="AZ271" s="276" t="s">
        <v>22</v>
      </c>
      <c r="BA271" s="1221">
        <f t="shared" si="106"/>
        <v>0</v>
      </c>
      <c r="BB271" s="1222">
        <f t="shared" si="113"/>
        <v>0</v>
      </c>
      <c r="BC271"/>
      <c r="BD271" s="877"/>
      <c r="BE271" s="877"/>
      <c r="BF271" s="877"/>
      <c r="BG271" s="877"/>
      <c r="BH271" s="877"/>
      <c r="BI271" s="877"/>
      <c r="BJ271" s="877"/>
      <c r="BK271" s="877"/>
      <c r="BL271"/>
      <c r="BM271"/>
      <c r="BN271"/>
      <c r="BO271"/>
      <c r="BP271"/>
      <c r="BQ271"/>
      <c r="BR271" s="1153" t="str">
        <f t="shared" si="124"/>
        <v>►</v>
      </c>
      <c r="BS271"/>
      <c r="BT271"/>
      <c r="BU271"/>
      <c r="BV271"/>
      <c r="BW271"/>
      <c r="BY271"/>
      <c r="BZ271"/>
      <c r="CA271"/>
      <c r="CB271"/>
      <c r="CC271"/>
      <c r="CD271"/>
      <c r="CE271"/>
      <c r="CF271" s="276"/>
      <c r="CG271"/>
      <c r="CH271"/>
      <c r="CI271"/>
      <c r="CJ271"/>
      <c r="CK271"/>
      <c r="CL271"/>
      <c r="CM271"/>
      <c r="CN271" s="276"/>
      <c r="CO271"/>
      <c r="CP271"/>
      <c r="CQ271"/>
      <c r="CR271"/>
      <c r="CS271"/>
      <c r="CT271"/>
      <c r="CU271"/>
      <c r="CV271" s="276"/>
      <c r="CW271" s="3">
        <v>1</v>
      </c>
      <c r="CX271" s="877"/>
      <c r="CY271" s="877"/>
    </row>
    <row r="272" spans="1:103" s="1024" customFormat="1" ht="21" customHeight="1">
      <c r="A272" s="1129" t="s">
        <v>22</v>
      </c>
      <c r="B272" s="1145" t="str">
        <f t="shared" si="123"/>
        <v>►</v>
      </c>
      <c r="C272" s="1190" cm="1">
        <f t="array" ref="C272">SUMPRODUCT(LEN(D272:J272))</f>
        <v>0</v>
      </c>
      <c r="D272" s="207"/>
      <c r="E272" s="212"/>
      <c r="F272" s="212"/>
      <c r="G272" s="212"/>
      <c r="H272" s="212"/>
      <c r="I272" s="212"/>
      <c r="J272" s="213"/>
      <c r="K272" s="528" t="s">
        <v>22</v>
      </c>
      <c r="L272" s="120" t="s">
        <v>16</v>
      </c>
      <c r="M272" s="34"/>
      <c r="N272" s="35"/>
      <c r="O272" s="34"/>
      <c r="P272" s="36"/>
      <c r="Q272" s="105"/>
      <c r="R272" s="125"/>
      <c r="S272" s="107"/>
      <c r="T272" s="108"/>
      <c r="U272" s="1290"/>
      <c r="V272" s="276"/>
      <c r="W272" s="111"/>
      <c r="X272" s="112"/>
      <c r="Y272" s="122"/>
      <c r="Z272" s="114"/>
      <c r="AA272" s="127"/>
      <c r="AB272" s="116"/>
      <c r="AC272" s="139"/>
      <c r="AD272" s="1230" t="str">
        <f t="shared" si="116"/>
        <v>►</v>
      </c>
      <c r="AE272" s="1231" t="str">
        <f t="shared" si="122"/>
        <v/>
      </c>
      <c r="AF272" s="1232">
        <f t="shared" si="102"/>
        <v>0</v>
      </c>
      <c r="AG272" s="1252">
        <f t="shared" si="107"/>
        <v>0</v>
      </c>
      <c r="AH272" s="1234">
        <f t="shared" si="108"/>
        <v>0</v>
      </c>
      <c r="AI272" s="1235">
        <f t="shared" si="109"/>
        <v>0</v>
      </c>
      <c r="AJ272" s="1235">
        <f t="shared" si="120"/>
        <v>0</v>
      </c>
      <c r="AK272" s="1237">
        <f t="shared" si="103"/>
        <v>0</v>
      </c>
      <c r="AL272" s="1238">
        <f t="shared" si="121"/>
        <v>0</v>
      </c>
      <c r="AM272" s="1268"/>
      <c r="AN272" s="1240" t="str">
        <f t="shared" si="115"/>
        <v/>
      </c>
      <c r="AO272" s="1241">
        <f t="shared" si="110"/>
        <v>0</v>
      </c>
      <c r="AP272" s="1242">
        <f t="shared" si="104"/>
        <v>0</v>
      </c>
      <c r="AQ272" s="1269" cm="1">
        <f t="array" ref="AQ272">IF(AF272&lt;&gt;1,0,IF(OR(AO272="",N(AO272)&lt;=0.000000001),"",IF(OR(AI272="",N(AI272)&lt;=0.000000001),0,IF(ISNUMBER(AO272),IFERROR(_xlfn.LET(_xlpm.r,_xlfn.XLOOKUP(U272,$BD$15:$BD$62,ROW($BD$15:$BD$62),_xlfn.XLOOKUP(U272,$BE$15:$BE$62,ROW($BE$15:$BE$62),_xlfn.XLOOKUP(U272,$BF$15:$BF$62,ROW($BF$15:$BF$62),""))),_xlpm.p,_xlpm.r-MIN(ROW($BD$15:$BD$62))+1,_xlpm.f,INDEX($BG$15:$BG$62,_xlpm.p),_xlpm.u,INDEX($BH$15:$BH$62,_xlpm.p),_xlpm.s,INDEX($BJ$15:$BJ$62,_xlpm.p),_xlpm.q,N(AO272)/_xlpm.f,IF(_xlpm.q&gt;=_xlpm.s,ROUND(_xlpm.q,1)&amp;" "&amp;U272&amp;" = "&amp;ROUND(_xlpm.q*_xlpm.f,1)&amp;" "&amp;_xlpm.u,ROUND(_xlpm.q,1)&amp;" "&amp;U272)),""),""))))</f>
        <v>0</v>
      </c>
      <c r="AR272" s="1259"/>
      <c r="AS272" s="1241">
        <f t="shared" si="118"/>
        <v>0</v>
      </c>
      <c r="AT272" s="1242" t="str">
        <f t="shared" si="111"/>
        <v/>
      </c>
      <c r="AU272" s="1245">
        <f t="shared" si="114"/>
        <v>0</v>
      </c>
      <c r="AV272" s="1246" t="str">
        <f t="shared" si="112"/>
        <v/>
      </c>
      <c r="AW272" s="1247"/>
      <c r="AX272" s="1248">
        <f t="shared" si="105"/>
        <v>0</v>
      </c>
      <c r="AY272" s="1249" t="str">
        <f t="shared" si="119"/>
        <v/>
      </c>
      <c r="AZ272" s="276" t="s">
        <v>22</v>
      </c>
      <c r="BA272" s="1221">
        <f t="shared" si="106"/>
        <v>0</v>
      </c>
      <c r="BB272" s="1222">
        <f t="shared" si="113"/>
        <v>0</v>
      </c>
      <c r="BC272"/>
      <c r="BD272" s="877"/>
      <c r="BE272" s="877"/>
      <c r="BF272" s="877"/>
      <c r="BG272" s="877"/>
      <c r="BH272" s="877"/>
      <c r="BI272" s="877"/>
      <c r="BJ272" s="877"/>
      <c r="BK272" s="877"/>
      <c r="BL272"/>
      <c r="BM272"/>
      <c r="BN272"/>
      <c r="BO272"/>
      <c r="BP272"/>
      <c r="BQ272"/>
      <c r="BR272" s="1153" t="str">
        <f t="shared" si="124"/>
        <v>►</v>
      </c>
      <c r="BS272"/>
      <c r="BT272"/>
      <c r="BU272"/>
      <c r="BV272"/>
      <c r="BW272"/>
      <c r="BY272"/>
      <c r="BZ272"/>
      <c r="CA272"/>
      <c r="CB272"/>
      <c r="CC272"/>
      <c r="CD272"/>
      <c r="CE272"/>
      <c r="CF272" s="276"/>
      <c r="CG272"/>
      <c r="CH272"/>
      <c r="CI272"/>
      <c r="CJ272"/>
      <c r="CK272"/>
      <c r="CL272"/>
      <c r="CM272"/>
      <c r="CN272" s="276"/>
      <c r="CO272"/>
      <c r="CP272"/>
      <c r="CQ272"/>
      <c r="CR272"/>
      <c r="CS272"/>
      <c r="CT272"/>
      <c r="CU272"/>
      <c r="CV272" s="276"/>
      <c r="CW272" s="3">
        <v>1</v>
      </c>
      <c r="CX272" s="877"/>
      <c r="CY272" s="877"/>
    </row>
    <row r="273" spans="1:103" s="1024" customFormat="1" ht="21" customHeight="1">
      <c r="A273" s="1129" t="s">
        <v>22</v>
      </c>
      <c r="B273" s="1145" t="str">
        <f t="shared" si="123"/>
        <v>►</v>
      </c>
      <c r="C273" s="1190" cm="1">
        <f t="array" ref="C273">SUMPRODUCT(LEN(D273:J273))</f>
        <v>0</v>
      </c>
      <c r="D273" s="207"/>
      <c r="E273" s="212"/>
      <c r="F273" s="212"/>
      <c r="G273" s="212"/>
      <c r="H273" s="212"/>
      <c r="I273" s="212"/>
      <c r="J273" s="213"/>
      <c r="K273" s="528" t="s">
        <v>22</v>
      </c>
      <c r="L273" s="120" t="s">
        <v>16</v>
      </c>
      <c r="M273" s="34"/>
      <c r="N273" s="35"/>
      <c r="O273" s="34"/>
      <c r="P273" s="36"/>
      <c r="Q273" s="105"/>
      <c r="R273" s="125"/>
      <c r="S273" s="107"/>
      <c r="T273" s="108"/>
      <c r="U273" s="1290"/>
      <c r="V273" s="276"/>
      <c r="W273" s="111"/>
      <c r="X273" s="112"/>
      <c r="Y273" s="122"/>
      <c r="Z273" s="114"/>
      <c r="AA273" s="127"/>
      <c r="AB273" s="116"/>
      <c r="AC273" s="139"/>
      <c r="AD273" s="1230" t="str">
        <f t="shared" si="116"/>
        <v>►</v>
      </c>
      <c r="AE273" s="1231" t="str">
        <f t="shared" si="122"/>
        <v/>
      </c>
      <c r="AF273" s="1232">
        <f t="shared" si="102"/>
        <v>0</v>
      </c>
      <c r="AG273" s="1252">
        <f t="shared" si="107"/>
        <v>0</v>
      </c>
      <c r="AH273" s="1234">
        <f t="shared" si="108"/>
        <v>0</v>
      </c>
      <c r="AI273" s="1235">
        <f t="shared" si="109"/>
        <v>0</v>
      </c>
      <c r="AJ273" s="1235">
        <f t="shared" si="120"/>
        <v>0</v>
      </c>
      <c r="AK273" s="1253">
        <f t="shared" si="103"/>
        <v>0</v>
      </c>
      <c r="AL273" s="1254">
        <f t="shared" si="121"/>
        <v>0</v>
      </c>
      <c r="AM273" s="1268"/>
      <c r="AN273" s="1255" t="str">
        <f t="shared" si="115"/>
        <v/>
      </c>
      <c r="AO273" s="1256">
        <f t="shared" si="110"/>
        <v>0</v>
      </c>
      <c r="AP273" s="1257">
        <f t="shared" si="104"/>
        <v>0</v>
      </c>
      <c r="AQ273" s="1271" cm="1">
        <f t="array" ref="AQ273">IF(AF273&lt;&gt;1,0,IF(OR(AO273="",N(AO273)&lt;=0.000000001),"",IF(OR(AI273="",N(AI273)&lt;=0.000000001),0,IF(ISNUMBER(AO273),IFERROR(_xlfn.LET(_xlpm.r,_xlfn.XLOOKUP(U273,$BD$15:$BD$62,ROW($BD$15:$BD$62),_xlfn.XLOOKUP(U273,$BE$15:$BE$62,ROW($BE$15:$BE$62),_xlfn.XLOOKUP(U273,$BF$15:$BF$62,ROW($BF$15:$BF$62),""))),_xlpm.p,_xlpm.r-MIN(ROW($BD$15:$BD$62))+1,_xlpm.f,INDEX($BG$15:$BG$62,_xlpm.p),_xlpm.u,INDEX($BH$15:$BH$62,_xlpm.p),_xlpm.s,INDEX($BJ$15:$BJ$62,_xlpm.p),_xlpm.q,N(AO273)/_xlpm.f,IF(_xlpm.q&gt;=_xlpm.s,ROUND(_xlpm.q,1)&amp;" "&amp;U273&amp;" = "&amp;ROUND(_xlpm.q*_xlpm.f,1)&amp;" "&amp;_xlpm.u,ROUND(_xlpm.q,1)&amp;" "&amp;U273)),""),""))))</f>
        <v>0</v>
      </c>
      <c r="AR273" s="1259"/>
      <c r="AS273" s="1256">
        <f t="shared" si="118"/>
        <v>0</v>
      </c>
      <c r="AT273" s="1257" t="str">
        <f t="shared" si="111"/>
        <v/>
      </c>
      <c r="AU273" s="1260">
        <f t="shared" si="114"/>
        <v>0</v>
      </c>
      <c r="AV273" s="1261" t="str">
        <f t="shared" si="112"/>
        <v/>
      </c>
      <c r="AW273" s="1247"/>
      <c r="AX273" s="1262">
        <f t="shared" si="105"/>
        <v>0</v>
      </c>
      <c r="AY273" s="1249" t="str">
        <f t="shared" si="119"/>
        <v/>
      </c>
      <c r="AZ273" s="276" t="s">
        <v>22</v>
      </c>
      <c r="BA273" s="1221">
        <f t="shared" si="106"/>
        <v>0</v>
      </c>
      <c r="BB273" s="1222">
        <f t="shared" si="113"/>
        <v>0</v>
      </c>
      <c r="BC273"/>
      <c r="BD273" s="877"/>
      <c r="BE273" s="877"/>
      <c r="BF273" s="877"/>
      <c r="BG273" s="877"/>
      <c r="BH273" s="877"/>
      <c r="BI273" s="877"/>
      <c r="BJ273" s="877"/>
      <c r="BK273" s="877"/>
      <c r="BL273"/>
      <c r="BM273"/>
      <c r="BN273"/>
      <c r="BO273"/>
      <c r="BP273"/>
      <c r="BQ273"/>
      <c r="BR273" s="1153" t="str">
        <f t="shared" si="124"/>
        <v>►</v>
      </c>
      <c r="BS273"/>
      <c r="BT273"/>
      <c r="BU273"/>
      <c r="BV273"/>
      <c r="BW273"/>
      <c r="BY273"/>
      <c r="BZ273"/>
      <c r="CA273"/>
      <c r="CB273"/>
      <c r="CC273"/>
      <c r="CD273"/>
      <c r="CE273"/>
      <c r="CF273" s="276"/>
      <c r="CG273"/>
      <c r="CH273"/>
      <c r="CI273"/>
      <c r="CJ273"/>
      <c r="CK273"/>
      <c r="CL273"/>
      <c r="CM273"/>
      <c r="CN273" s="276"/>
      <c r="CO273"/>
      <c r="CP273"/>
      <c r="CQ273"/>
      <c r="CR273"/>
      <c r="CS273"/>
      <c r="CT273"/>
      <c r="CU273"/>
      <c r="CV273" s="276"/>
      <c r="CW273" s="3">
        <v>1</v>
      </c>
      <c r="CX273" s="877"/>
      <c r="CY273" s="877"/>
    </row>
    <row r="274" spans="1:103" s="1024" customFormat="1" ht="21" customHeight="1">
      <c r="A274" s="1129" t="s">
        <v>22</v>
      </c>
      <c r="B274" s="1145" t="str">
        <f t="shared" si="123"/>
        <v>►</v>
      </c>
      <c r="C274" s="1190" cm="1">
        <f t="array" ref="C274">SUMPRODUCT(LEN(D274:J274))</f>
        <v>0</v>
      </c>
      <c r="D274" s="207"/>
      <c r="E274" s="212"/>
      <c r="F274" s="212"/>
      <c r="G274" s="212"/>
      <c r="H274" s="212"/>
      <c r="I274" s="212"/>
      <c r="J274" s="213"/>
      <c r="K274" s="528" t="s">
        <v>22</v>
      </c>
      <c r="L274" s="120" t="s">
        <v>16</v>
      </c>
      <c r="M274" s="34"/>
      <c r="N274" s="35"/>
      <c r="O274" s="34"/>
      <c r="P274" s="36"/>
      <c r="Q274" s="105"/>
      <c r="R274" s="125"/>
      <c r="S274" s="107"/>
      <c r="T274" s="108"/>
      <c r="U274" s="1290"/>
      <c r="V274" s="276"/>
      <c r="W274" s="111"/>
      <c r="X274" s="112"/>
      <c r="Y274" s="122"/>
      <c r="Z274" s="114"/>
      <c r="AA274" s="127"/>
      <c r="AB274" s="116"/>
      <c r="AC274" s="139"/>
      <c r="AD274" s="1230" t="str">
        <f t="shared" si="116"/>
        <v>►</v>
      </c>
      <c r="AE274" s="1231" t="str">
        <f t="shared" si="122"/>
        <v/>
      </c>
      <c r="AF274" s="1232">
        <f t="shared" si="102"/>
        <v>0</v>
      </c>
      <c r="AG274" s="1252">
        <f t="shared" si="107"/>
        <v>0</v>
      </c>
      <c r="AH274" s="1234">
        <f t="shared" si="108"/>
        <v>0</v>
      </c>
      <c r="AI274" s="1235">
        <f t="shared" si="109"/>
        <v>0</v>
      </c>
      <c r="AJ274" s="1235">
        <f t="shared" si="120"/>
        <v>0</v>
      </c>
      <c r="AK274" s="1237">
        <f t="shared" si="103"/>
        <v>0</v>
      </c>
      <c r="AL274" s="1238">
        <f t="shared" si="121"/>
        <v>0</v>
      </c>
      <c r="AM274" s="1268"/>
      <c r="AN274" s="1240" t="str">
        <f t="shared" si="115"/>
        <v/>
      </c>
      <c r="AO274" s="1241">
        <f t="shared" si="110"/>
        <v>0</v>
      </c>
      <c r="AP274" s="1242">
        <f t="shared" si="104"/>
        <v>0</v>
      </c>
      <c r="AQ274" s="1269" cm="1">
        <f t="array" ref="AQ274">IF(AF274&lt;&gt;1,0,IF(OR(AO274="",N(AO274)&lt;=0.000000001),"",IF(OR(AI274="",N(AI274)&lt;=0.000000001),0,IF(ISNUMBER(AO274),IFERROR(_xlfn.LET(_xlpm.r,_xlfn.XLOOKUP(U274,$BD$15:$BD$62,ROW($BD$15:$BD$62),_xlfn.XLOOKUP(U274,$BE$15:$BE$62,ROW($BE$15:$BE$62),_xlfn.XLOOKUP(U274,$BF$15:$BF$62,ROW($BF$15:$BF$62),""))),_xlpm.p,_xlpm.r-MIN(ROW($BD$15:$BD$62))+1,_xlpm.f,INDEX($BG$15:$BG$62,_xlpm.p),_xlpm.u,INDEX($BH$15:$BH$62,_xlpm.p),_xlpm.s,INDEX($BJ$15:$BJ$62,_xlpm.p),_xlpm.q,N(AO274)/_xlpm.f,IF(_xlpm.q&gt;=_xlpm.s,ROUND(_xlpm.q,1)&amp;" "&amp;U274&amp;" = "&amp;ROUND(_xlpm.q*_xlpm.f,1)&amp;" "&amp;_xlpm.u,ROUND(_xlpm.q,1)&amp;" "&amp;U274)),""),""))))</f>
        <v>0</v>
      </c>
      <c r="AR274" s="1259"/>
      <c r="AS274" s="1241">
        <f t="shared" si="118"/>
        <v>0</v>
      </c>
      <c r="AT274" s="1242" t="str">
        <f t="shared" si="111"/>
        <v/>
      </c>
      <c r="AU274" s="1245">
        <f t="shared" si="114"/>
        <v>0</v>
      </c>
      <c r="AV274" s="1246" t="str">
        <f t="shared" si="112"/>
        <v/>
      </c>
      <c r="AW274" s="1247"/>
      <c r="AX274" s="1248">
        <f t="shared" si="105"/>
        <v>0</v>
      </c>
      <c r="AY274" s="1249" t="str">
        <f t="shared" si="119"/>
        <v/>
      </c>
      <c r="AZ274" s="276" t="s">
        <v>22</v>
      </c>
      <c r="BA274" s="1221">
        <f t="shared" si="106"/>
        <v>0</v>
      </c>
      <c r="BB274" s="1222">
        <f t="shared" si="113"/>
        <v>0</v>
      </c>
      <c r="BC274"/>
      <c r="BD274" s="877"/>
      <c r="BE274" s="877"/>
      <c r="BF274" s="877"/>
      <c r="BG274" s="877"/>
      <c r="BH274" s="877"/>
      <c r="BI274" s="877"/>
      <c r="BJ274" s="877"/>
      <c r="BK274" s="877"/>
      <c r="BL274"/>
      <c r="BM274"/>
      <c r="BN274"/>
      <c r="BO274"/>
      <c r="BP274"/>
      <c r="BQ274"/>
      <c r="BR274" s="1153" t="str">
        <f t="shared" si="124"/>
        <v>►</v>
      </c>
      <c r="BS274"/>
      <c r="BT274"/>
      <c r="BU274"/>
      <c r="BV274"/>
      <c r="BW274"/>
      <c r="BY274"/>
      <c r="BZ274"/>
      <c r="CA274"/>
      <c r="CB274"/>
      <c r="CC274"/>
      <c r="CD274"/>
      <c r="CE274"/>
      <c r="CF274" s="276"/>
      <c r="CG274"/>
      <c r="CH274"/>
      <c r="CI274"/>
      <c r="CJ274"/>
      <c r="CK274"/>
      <c r="CL274"/>
      <c r="CM274"/>
      <c r="CN274" s="276"/>
      <c r="CO274"/>
      <c r="CP274"/>
      <c r="CQ274"/>
      <c r="CR274"/>
      <c r="CS274"/>
      <c r="CT274"/>
      <c r="CU274"/>
      <c r="CV274" s="276"/>
      <c r="CW274" s="3">
        <v>1</v>
      </c>
      <c r="CX274" s="877"/>
      <c r="CY274" s="877"/>
    </row>
    <row r="275" spans="1:103" s="1024" customFormat="1" ht="21" customHeight="1">
      <c r="A275" s="1129" t="s">
        <v>22</v>
      </c>
      <c r="B275" s="1145" t="str">
        <f t="shared" si="123"/>
        <v>►</v>
      </c>
      <c r="C275" s="1190" cm="1">
        <f t="array" ref="C275">SUMPRODUCT(LEN(D275:J275))</f>
        <v>0</v>
      </c>
      <c r="D275" s="207"/>
      <c r="E275" s="212"/>
      <c r="F275" s="212"/>
      <c r="G275" s="212"/>
      <c r="H275" s="212"/>
      <c r="I275" s="212"/>
      <c r="J275" s="213"/>
      <c r="K275" s="528" t="s">
        <v>22</v>
      </c>
      <c r="L275" s="120" t="s">
        <v>16</v>
      </c>
      <c r="M275" s="34"/>
      <c r="N275" s="35"/>
      <c r="O275" s="34"/>
      <c r="P275" s="36"/>
      <c r="Q275" s="105"/>
      <c r="R275" s="125"/>
      <c r="S275" s="107"/>
      <c r="T275" s="108"/>
      <c r="U275" s="1290"/>
      <c r="V275" s="276"/>
      <c r="W275" s="111"/>
      <c r="X275" s="112"/>
      <c r="Y275" s="122"/>
      <c r="Z275" s="114"/>
      <c r="AA275" s="127"/>
      <c r="AB275" s="116"/>
      <c r="AC275" s="139"/>
      <c r="AD275" s="1230" t="str">
        <f t="shared" si="116"/>
        <v>►</v>
      </c>
      <c r="AE275" s="1231" t="str">
        <f t="shared" si="122"/>
        <v/>
      </c>
      <c r="AF275" s="1232">
        <f t="shared" si="102"/>
        <v>0</v>
      </c>
      <c r="AG275" s="1252">
        <f t="shared" si="107"/>
        <v>0</v>
      </c>
      <c r="AH275" s="1234">
        <f t="shared" si="108"/>
        <v>0</v>
      </c>
      <c r="AI275" s="1235">
        <f t="shared" si="109"/>
        <v>0</v>
      </c>
      <c r="AJ275" s="1235">
        <f t="shared" si="120"/>
        <v>0</v>
      </c>
      <c r="AK275" s="1253">
        <f t="shared" si="103"/>
        <v>0</v>
      </c>
      <c r="AL275" s="1254">
        <f t="shared" si="121"/>
        <v>0</v>
      </c>
      <c r="AM275" s="1268"/>
      <c r="AN275" s="1255" t="str">
        <f t="shared" si="115"/>
        <v/>
      </c>
      <c r="AO275" s="1256">
        <f t="shared" si="110"/>
        <v>0</v>
      </c>
      <c r="AP275" s="1257">
        <f t="shared" si="104"/>
        <v>0</v>
      </c>
      <c r="AQ275" s="1271" cm="1">
        <f t="array" ref="AQ275">IF(AF275&lt;&gt;1,0,IF(OR(AO275="",N(AO275)&lt;=0.000000001),"",IF(OR(AI275="",N(AI275)&lt;=0.000000001),0,IF(ISNUMBER(AO275),IFERROR(_xlfn.LET(_xlpm.r,_xlfn.XLOOKUP(U275,$BD$15:$BD$62,ROW($BD$15:$BD$62),_xlfn.XLOOKUP(U275,$BE$15:$BE$62,ROW($BE$15:$BE$62),_xlfn.XLOOKUP(U275,$BF$15:$BF$62,ROW($BF$15:$BF$62),""))),_xlpm.p,_xlpm.r-MIN(ROW($BD$15:$BD$62))+1,_xlpm.f,INDEX($BG$15:$BG$62,_xlpm.p),_xlpm.u,INDEX($BH$15:$BH$62,_xlpm.p),_xlpm.s,INDEX($BJ$15:$BJ$62,_xlpm.p),_xlpm.q,N(AO275)/_xlpm.f,IF(_xlpm.q&gt;=_xlpm.s,ROUND(_xlpm.q,1)&amp;" "&amp;U275&amp;" = "&amp;ROUND(_xlpm.q*_xlpm.f,1)&amp;" "&amp;_xlpm.u,ROUND(_xlpm.q,1)&amp;" "&amp;U275)),""),""))))</f>
        <v>0</v>
      </c>
      <c r="AR275" s="1259"/>
      <c r="AS275" s="1256">
        <f t="shared" si="118"/>
        <v>0</v>
      </c>
      <c r="AT275" s="1257" t="str">
        <f t="shared" si="111"/>
        <v/>
      </c>
      <c r="AU275" s="1260">
        <f t="shared" si="114"/>
        <v>0</v>
      </c>
      <c r="AV275" s="1261" t="str">
        <f t="shared" si="112"/>
        <v/>
      </c>
      <c r="AW275" s="1247"/>
      <c r="AX275" s="1262">
        <f t="shared" si="105"/>
        <v>0</v>
      </c>
      <c r="AY275" s="1249" t="str">
        <f t="shared" si="119"/>
        <v/>
      </c>
      <c r="AZ275" s="276" t="s">
        <v>22</v>
      </c>
      <c r="BA275" s="1221">
        <f t="shared" si="106"/>
        <v>0</v>
      </c>
      <c r="BB275" s="1222">
        <f t="shared" si="113"/>
        <v>0</v>
      </c>
      <c r="BC275"/>
      <c r="BD275" s="877"/>
      <c r="BE275" s="877"/>
      <c r="BF275" s="877"/>
      <c r="BG275" s="877"/>
      <c r="BH275" s="877"/>
      <c r="BI275" s="877"/>
      <c r="BJ275" s="877"/>
      <c r="BK275" s="877"/>
      <c r="BL275"/>
      <c r="BM275"/>
      <c r="BN275"/>
      <c r="BO275"/>
      <c r="BP275"/>
      <c r="BQ275"/>
      <c r="BR275" s="1153" t="str">
        <f t="shared" si="124"/>
        <v>►</v>
      </c>
      <c r="BS275"/>
      <c r="BT275"/>
      <c r="BU275"/>
      <c r="BV275"/>
      <c r="BW275"/>
      <c r="BY275"/>
      <c r="BZ275"/>
      <c r="CA275"/>
      <c r="CB275"/>
      <c r="CC275"/>
      <c r="CD275"/>
      <c r="CE275"/>
      <c r="CF275" s="276"/>
      <c r="CG275"/>
      <c r="CH275"/>
      <c r="CI275"/>
      <c r="CJ275"/>
      <c r="CK275"/>
      <c r="CL275"/>
      <c r="CM275"/>
      <c r="CN275" s="276"/>
      <c r="CO275"/>
      <c r="CP275"/>
      <c r="CQ275"/>
      <c r="CR275"/>
      <c r="CS275"/>
      <c r="CT275"/>
      <c r="CU275"/>
      <c r="CV275" s="276"/>
      <c r="CW275" s="3">
        <v>1</v>
      </c>
      <c r="CX275" s="877"/>
      <c r="CY275" s="877"/>
    </row>
    <row r="276" spans="1:103" s="1024" customFormat="1" ht="21" customHeight="1">
      <c r="A276" s="1129" t="s">
        <v>22</v>
      </c>
      <c r="B276" s="1145" t="str">
        <f t="shared" si="123"/>
        <v>►</v>
      </c>
      <c r="C276" s="1190" cm="1">
        <f t="array" ref="C276">SUMPRODUCT(LEN(D276:J276))</f>
        <v>0</v>
      </c>
      <c r="D276" s="207"/>
      <c r="E276" s="212"/>
      <c r="F276" s="212"/>
      <c r="G276" s="212"/>
      <c r="H276" s="212"/>
      <c r="I276" s="212"/>
      <c r="J276" s="213"/>
      <c r="K276" s="528" t="s">
        <v>22</v>
      </c>
      <c r="L276" s="120" t="s">
        <v>16</v>
      </c>
      <c r="M276" s="34"/>
      <c r="N276" s="35"/>
      <c r="O276" s="34"/>
      <c r="P276" s="36"/>
      <c r="Q276" s="105"/>
      <c r="R276" s="125"/>
      <c r="S276" s="107"/>
      <c r="T276" s="108"/>
      <c r="U276" s="1290"/>
      <c r="V276" s="276"/>
      <c r="W276" s="111"/>
      <c r="X276" s="112"/>
      <c r="Y276" s="122"/>
      <c r="Z276" s="114"/>
      <c r="AA276" s="127"/>
      <c r="AB276" s="116"/>
      <c r="AC276" s="139"/>
      <c r="AD276" s="1230" t="str">
        <f t="shared" si="116"/>
        <v>►</v>
      </c>
      <c r="AE276" s="1231" t="str">
        <f t="shared" si="122"/>
        <v/>
      </c>
      <c r="AF276" s="1232">
        <f t="shared" si="102"/>
        <v>0</v>
      </c>
      <c r="AG276" s="1252">
        <f t="shared" si="107"/>
        <v>0</v>
      </c>
      <c r="AH276" s="1234">
        <f t="shared" si="108"/>
        <v>0</v>
      </c>
      <c r="AI276" s="1235">
        <f t="shared" si="109"/>
        <v>0</v>
      </c>
      <c r="AJ276" s="1235">
        <f t="shared" si="120"/>
        <v>0</v>
      </c>
      <c r="AK276" s="1237">
        <f t="shared" si="103"/>
        <v>0</v>
      </c>
      <c r="AL276" s="1238">
        <f t="shared" si="121"/>
        <v>0</v>
      </c>
      <c r="AM276" s="1268"/>
      <c r="AN276" s="1240" t="str">
        <f t="shared" si="115"/>
        <v/>
      </c>
      <c r="AO276" s="1241">
        <f t="shared" si="110"/>
        <v>0</v>
      </c>
      <c r="AP276" s="1242">
        <f t="shared" si="104"/>
        <v>0</v>
      </c>
      <c r="AQ276" s="1269" cm="1">
        <f t="array" ref="AQ276">IF(AF276&lt;&gt;1,0,IF(OR(AO276="",N(AO276)&lt;=0.000000001),"",IF(OR(AI276="",N(AI276)&lt;=0.000000001),0,IF(ISNUMBER(AO276),IFERROR(_xlfn.LET(_xlpm.r,_xlfn.XLOOKUP(U276,$BD$15:$BD$62,ROW($BD$15:$BD$62),_xlfn.XLOOKUP(U276,$BE$15:$BE$62,ROW($BE$15:$BE$62),_xlfn.XLOOKUP(U276,$BF$15:$BF$62,ROW($BF$15:$BF$62),""))),_xlpm.p,_xlpm.r-MIN(ROW($BD$15:$BD$62))+1,_xlpm.f,INDEX($BG$15:$BG$62,_xlpm.p),_xlpm.u,INDEX($BH$15:$BH$62,_xlpm.p),_xlpm.s,INDEX($BJ$15:$BJ$62,_xlpm.p),_xlpm.q,N(AO276)/_xlpm.f,IF(_xlpm.q&gt;=_xlpm.s,ROUND(_xlpm.q,1)&amp;" "&amp;U276&amp;" = "&amp;ROUND(_xlpm.q*_xlpm.f,1)&amp;" "&amp;_xlpm.u,ROUND(_xlpm.q,1)&amp;" "&amp;U276)),""),""))))</f>
        <v>0</v>
      </c>
      <c r="AR276" s="1259"/>
      <c r="AS276" s="1241">
        <f t="shared" si="118"/>
        <v>0</v>
      </c>
      <c r="AT276" s="1242" t="str">
        <f t="shared" si="111"/>
        <v/>
      </c>
      <c r="AU276" s="1245">
        <f t="shared" si="114"/>
        <v>0</v>
      </c>
      <c r="AV276" s="1246" t="str">
        <f t="shared" si="112"/>
        <v/>
      </c>
      <c r="AW276" s="1247"/>
      <c r="AX276" s="1248">
        <f t="shared" si="105"/>
        <v>0</v>
      </c>
      <c r="AY276" s="1249" t="str">
        <f t="shared" si="119"/>
        <v/>
      </c>
      <c r="AZ276" s="276" t="s">
        <v>22</v>
      </c>
      <c r="BA276" s="1221">
        <f t="shared" si="106"/>
        <v>0</v>
      </c>
      <c r="BB276" s="1222">
        <f t="shared" si="113"/>
        <v>0</v>
      </c>
      <c r="BC276"/>
      <c r="BD276" s="877"/>
      <c r="BE276" s="877"/>
      <c r="BF276" s="877"/>
      <c r="BG276" s="877"/>
      <c r="BH276" s="877"/>
      <c r="BI276" s="877"/>
      <c r="BJ276" s="877"/>
      <c r="BK276" s="877"/>
      <c r="BL276"/>
      <c r="BM276"/>
      <c r="BN276"/>
      <c r="BO276"/>
      <c r="BP276"/>
      <c r="BQ276"/>
      <c r="BR276" s="1153" t="str">
        <f t="shared" si="124"/>
        <v>►</v>
      </c>
      <c r="BS276"/>
      <c r="BT276"/>
      <c r="BU276"/>
      <c r="BV276"/>
      <c r="BW276"/>
      <c r="BY276"/>
      <c r="BZ276"/>
      <c r="CA276"/>
      <c r="CB276"/>
      <c r="CC276"/>
      <c r="CD276"/>
      <c r="CE276"/>
      <c r="CF276" s="276"/>
      <c r="CG276"/>
      <c r="CH276"/>
      <c r="CI276"/>
      <c r="CJ276"/>
      <c r="CK276"/>
      <c r="CL276"/>
      <c r="CM276"/>
      <c r="CN276" s="276"/>
      <c r="CO276"/>
      <c r="CP276"/>
      <c r="CQ276"/>
      <c r="CR276"/>
      <c r="CS276"/>
      <c r="CT276"/>
      <c r="CU276"/>
      <c r="CV276" s="276"/>
      <c r="CW276" s="3">
        <v>1</v>
      </c>
      <c r="CX276" s="877"/>
      <c r="CY276" s="877"/>
    </row>
    <row r="277" spans="1:103" s="1024" customFormat="1" ht="21" customHeight="1">
      <c r="A277" s="1129" t="s">
        <v>22</v>
      </c>
      <c r="B277" s="1145" t="str">
        <f t="shared" si="123"/>
        <v>►</v>
      </c>
      <c r="C277" s="1190" cm="1">
        <f t="array" ref="C277">SUMPRODUCT(LEN(D277:J277))</f>
        <v>0</v>
      </c>
      <c r="D277" s="207"/>
      <c r="E277" s="212"/>
      <c r="F277" s="212"/>
      <c r="G277" s="212"/>
      <c r="H277" s="212"/>
      <c r="I277" s="212"/>
      <c r="J277" s="213"/>
      <c r="K277" s="528" t="s">
        <v>22</v>
      </c>
      <c r="L277" s="120" t="s">
        <v>16</v>
      </c>
      <c r="M277" s="34"/>
      <c r="N277" s="35"/>
      <c r="O277" s="34"/>
      <c r="P277" s="36"/>
      <c r="Q277" s="105"/>
      <c r="R277" s="125"/>
      <c r="S277" s="107"/>
      <c r="T277" s="108"/>
      <c r="U277" s="1290"/>
      <c r="V277" s="276"/>
      <c r="W277" s="111"/>
      <c r="X277" s="112"/>
      <c r="Y277" s="122"/>
      <c r="Z277" s="114"/>
      <c r="AA277" s="127"/>
      <c r="AB277" s="116"/>
      <c r="AC277" s="139"/>
      <c r="AD277" s="1230" t="str">
        <f t="shared" si="116"/>
        <v>►</v>
      </c>
      <c r="AE277" s="1231" t="str">
        <f t="shared" si="122"/>
        <v/>
      </c>
      <c r="AF277" s="1232">
        <f t="shared" si="102"/>
        <v>0</v>
      </c>
      <c r="AG277" s="1252">
        <f t="shared" si="107"/>
        <v>0</v>
      </c>
      <c r="AH277" s="1234">
        <f t="shared" si="108"/>
        <v>0</v>
      </c>
      <c r="AI277" s="1235">
        <f t="shared" si="109"/>
        <v>0</v>
      </c>
      <c r="AJ277" s="1235">
        <f t="shared" si="120"/>
        <v>0</v>
      </c>
      <c r="AK277" s="1253">
        <f t="shared" si="103"/>
        <v>0</v>
      </c>
      <c r="AL277" s="1254">
        <f t="shared" si="121"/>
        <v>0</v>
      </c>
      <c r="AM277" s="1268"/>
      <c r="AN277" s="1255" t="str">
        <f t="shared" si="115"/>
        <v/>
      </c>
      <c r="AO277" s="1256">
        <f t="shared" si="110"/>
        <v>0</v>
      </c>
      <c r="AP277" s="1257">
        <f t="shared" si="104"/>
        <v>0</v>
      </c>
      <c r="AQ277" s="1271" cm="1">
        <f t="array" ref="AQ277">IF(AF277&lt;&gt;1,0,IF(OR(AO277="",N(AO277)&lt;=0.000000001),"",IF(OR(AI277="",N(AI277)&lt;=0.000000001),0,IF(ISNUMBER(AO277),IFERROR(_xlfn.LET(_xlpm.r,_xlfn.XLOOKUP(U277,$BD$15:$BD$62,ROW($BD$15:$BD$62),_xlfn.XLOOKUP(U277,$BE$15:$BE$62,ROW($BE$15:$BE$62),_xlfn.XLOOKUP(U277,$BF$15:$BF$62,ROW($BF$15:$BF$62),""))),_xlpm.p,_xlpm.r-MIN(ROW($BD$15:$BD$62))+1,_xlpm.f,INDEX($BG$15:$BG$62,_xlpm.p),_xlpm.u,INDEX($BH$15:$BH$62,_xlpm.p),_xlpm.s,INDEX($BJ$15:$BJ$62,_xlpm.p),_xlpm.q,N(AO277)/_xlpm.f,IF(_xlpm.q&gt;=_xlpm.s,ROUND(_xlpm.q,1)&amp;" "&amp;U277&amp;" = "&amp;ROUND(_xlpm.q*_xlpm.f,1)&amp;" "&amp;_xlpm.u,ROUND(_xlpm.q,1)&amp;" "&amp;U277)),""),""))))</f>
        <v>0</v>
      </c>
      <c r="AR277" s="1259"/>
      <c r="AS277" s="1256">
        <f t="shared" si="118"/>
        <v>0</v>
      </c>
      <c r="AT277" s="1257" t="str">
        <f t="shared" si="111"/>
        <v/>
      </c>
      <c r="AU277" s="1260">
        <f t="shared" si="114"/>
        <v>0</v>
      </c>
      <c r="AV277" s="1261" t="str">
        <f t="shared" si="112"/>
        <v/>
      </c>
      <c r="AW277" s="1247"/>
      <c r="AX277" s="1262">
        <f t="shared" si="105"/>
        <v>0</v>
      </c>
      <c r="AY277" s="1249" t="str">
        <f t="shared" si="119"/>
        <v/>
      </c>
      <c r="AZ277" s="276" t="s">
        <v>22</v>
      </c>
      <c r="BA277" s="1221">
        <f t="shared" si="106"/>
        <v>0</v>
      </c>
      <c r="BB277" s="1222">
        <f t="shared" si="113"/>
        <v>0</v>
      </c>
      <c r="BC277"/>
      <c r="BD277" s="877"/>
      <c r="BE277" s="877"/>
      <c r="BF277" s="877"/>
      <c r="BG277" s="877"/>
      <c r="BH277" s="877"/>
      <c r="BI277" s="877"/>
      <c r="BJ277" s="877"/>
      <c r="BK277" s="877"/>
      <c r="BL277"/>
      <c r="BM277"/>
      <c r="BN277"/>
      <c r="BO277"/>
      <c r="BP277"/>
      <c r="BQ277"/>
      <c r="BR277" s="1153" t="str">
        <f t="shared" si="124"/>
        <v>►</v>
      </c>
      <c r="BS277"/>
      <c r="BT277"/>
      <c r="BU277"/>
      <c r="BV277"/>
      <c r="BW277"/>
      <c r="BY277"/>
      <c r="BZ277"/>
      <c r="CA277"/>
      <c r="CB277"/>
      <c r="CC277"/>
      <c r="CD277"/>
      <c r="CE277"/>
      <c r="CF277" s="276"/>
      <c r="CG277"/>
      <c r="CH277"/>
      <c r="CI277"/>
      <c r="CJ277"/>
      <c r="CK277"/>
      <c r="CL277"/>
      <c r="CM277"/>
      <c r="CN277" s="276"/>
      <c r="CO277"/>
      <c r="CP277"/>
      <c r="CQ277"/>
      <c r="CR277"/>
      <c r="CS277"/>
      <c r="CT277"/>
      <c r="CU277"/>
      <c r="CV277" s="276"/>
      <c r="CW277" s="3">
        <v>1</v>
      </c>
      <c r="CX277" s="877"/>
      <c r="CY277" s="877"/>
    </row>
    <row r="278" spans="1:103" s="1024" customFormat="1" ht="21" customHeight="1">
      <c r="A278" s="1129" t="s">
        <v>22</v>
      </c>
      <c r="B278" s="1145" t="str">
        <f t="shared" si="123"/>
        <v>►</v>
      </c>
      <c r="C278" s="1190" cm="1">
        <f t="array" ref="C278">SUMPRODUCT(LEN(D278:J278))</f>
        <v>0</v>
      </c>
      <c r="D278" s="207"/>
      <c r="E278" s="212"/>
      <c r="F278" s="212"/>
      <c r="G278" s="212"/>
      <c r="H278" s="212"/>
      <c r="I278" s="212"/>
      <c r="J278" s="213"/>
      <c r="K278" s="528" t="s">
        <v>22</v>
      </c>
      <c r="L278" s="120" t="s">
        <v>16</v>
      </c>
      <c r="M278" s="34"/>
      <c r="N278" s="35"/>
      <c r="O278" s="34"/>
      <c r="P278" s="36"/>
      <c r="Q278" s="105"/>
      <c r="R278" s="125"/>
      <c r="S278" s="107"/>
      <c r="T278" s="108"/>
      <c r="U278" s="1290"/>
      <c r="V278" s="276"/>
      <c r="W278" s="111"/>
      <c r="X278" s="112"/>
      <c r="Y278" s="122"/>
      <c r="Z278" s="114"/>
      <c r="AA278" s="127"/>
      <c r="AB278" s="116"/>
      <c r="AC278" s="139"/>
      <c r="AD278" s="1230" t="str">
        <f t="shared" si="116"/>
        <v>►</v>
      </c>
      <c r="AE278" s="1231" t="str">
        <f t="shared" si="122"/>
        <v/>
      </c>
      <c r="AF278" s="1232">
        <f t="shared" ref="AF278:AF341" si="125">N(AND(L278="A", COUNTIF($BD$15:$BF$62, TRIM(U278))&gt;0))</f>
        <v>0</v>
      </c>
      <c r="AG278" s="1252">
        <f t="shared" si="107"/>
        <v>0</v>
      </c>
      <c r="AH278" s="1234">
        <f t="shared" si="108"/>
        <v>0</v>
      </c>
      <c r="AI278" s="1235">
        <f t="shared" si="109"/>
        <v>0</v>
      </c>
      <c r="AJ278" s="1235">
        <f t="shared" si="120"/>
        <v>0</v>
      </c>
      <c r="AK278" s="1237">
        <f t="shared" ref="AK278:AK341" si="126">IF(AI278&gt;0,AM$9,0)</f>
        <v>0</v>
      </c>
      <c r="AL278" s="1238">
        <f t="shared" si="121"/>
        <v>0</v>
      </c>
      <c r="AM278" s="1268"/>
      <c r="AN278" s="1240" t="str">
        <f t="shared" si="115"/>
        <v/>
      </c>
      <c r="AO278" s="1241">
        <f t="shared" si="110"/>
        <v>0</v>
      </c>
      <c r="AP278" s="1242">
        <f t="shared" ref="AP278:AP341" si="127">IF(AF278=1,IF(OR(AO278="",N(AO278)&lt;=0.000000001),"",_xlfn.XLOOKUP(U278,$BD$15:$BD$62,$BH$15:$BH$62,_xlfn.XLOOKUP(U278,$BE$15:$BE$62,$BH$15:$BH$62,_xlfn.XLOOKUP(U278,$BF$15:$BF$62,$BH$15:$BH$62,"")))),0)</f>
        <v>0</v>
      </c>
      <c r="AQ278" s="1269" cm="1">
        <f t="array" ref="AQ278">IF(AF278&lt;&gt;1,0,IF(OR(AO278="",N(AO278)&lt;=0.000000001),"",IF(OR(AI278="",N(AI278)&lt;=0.000000001),0,IF(ISNUMBER(AO278),IFERROR(_xlfn.LET(_xlpm.r,_xlfn.XLOOKUP(U278,$BD$15:$BD$62,ROW($BD$15:$BD$62),_xlfn.XLOOKUP(U278,$BE$15:$BE$62,ROW($BE$15:$BE$62),_xlfn.XLOOKUP(U278,$BF$15:$BF$62,ROW($BF$15:$BF$62),""))),_xlpm.p,_xlpm.r-MIN(ROW($BD$15:$BD$62))+1,_xlpm.f,INDEX($BG$15:$BG$62,_xlpm.p),_xlpm.u,INDEX($BH$15:$BH$62,_xlpm.p),_xlpm.s,INDEX($BJ$15:$BJ$62,_xlpm.p),_xlpm.q,N(AO278)/_xlpm.f,IF(_xlpm.q&gt;=_xlpm.s,ROUND(_xlpm.q,1)&amp;" "&amp;U278&amp;" = "&amp;ROUND(_xlpm.q*_xlpm.f,1)&amp;" "&amp;_xlpm.u,ROUND(_xlpm.q,1)&amp;" "&amp;U278)),""),""))))</f>
        <v>0</v>
      </c>
      <c r="AR278" s="1259"/>
      <c r="AS278" s="1241">
        <f t="shared" si="118"/>
        <v>0</v>
      </c>
      <c r="AT278" s="1242" t="str">
        <f t="shared" si="111"/>
        <v/>
      </c>
      <c r="AU278" s="1245">
        <f t="shared" si="114"/>
        <v>0</v>
      </c>
      <c r="AV278" s="1246" t="str">
        <f t="shared" si="112"/>
        <v/>
      </c>
      <c r="AW278" s="1247"/>
      <c r="AX278" s="1248">
        <f t="shared" ref="AX278:AX341" si="128">IF(AI278=0,0,IF(OR(ISBLANK(AW278),ISTEXT(AU278)),0,(IF(AO278=0,Q278,AO278)*AW278)))</f>
        <v>0</v>
      </c>
      <c r="AY278" s="1249" t="str">
        <f t="shared" si="119"/>
        <v/>
      </c>
      <c r="AZ278" s="276" t="s">
        <v>22</v>
      </c>
      <c r="BA278" s="1221">
        <f t="shared" ref="BA278:BA341" si="129">IFERROR(_xlfn.LET(_xlpm.EPS,0.000000001,_xlpm.b,Q278/AI278,IF(ISNUMBER(AM278),_xlpm.b*AM278,IF(OR(ISBLANK(AM278),AM278=""),_xlpm.b*AK278,IF(AND(BB278=0,ISNUMBER(Q278)),_xlpm.b/AK278,0)))),0)</f>
        <v>0</v>
      </c>
      <c r="BB278" s="1222">
        <f t="shared" si="113"/>
        <v>0</v>
      </c>
      <c r="BC278"/>
      <c r="BD278" s="877"/>
      <c r="BE278" s="877"/>
      <c r="BF278" s="877"/>
      <c r="BG278" s="877"/>
      <c r="BH278" s="877"/>
      <c r="BI278" s="877"/>
      <c r="BJ278" s="877"/>
      <c r="BK278" s="877"/>
      <c r="BL278"/>
      <c r="BM278"/>
      <c r="BN278"/>
      <c r="BO278"/>
      <c r="BP278"/>
      <c r="BQ278"/>
      <c r="BR278" s="1153" t="str">
        <f t="shared" si="124"/>
        <v>►</v>
      </c>
      <c r="BS278"/>
      <c r="BT278"/>
      <c r="BU278"/>
      <c r="BV278"/>
      <c r="BW278"/>
      <c r="BY278"/>
      <c r="BZ278"/>
      <c r="CA278"/>
      <c r="CB278"/>
      <c r="CC278"/>
      <c r="CD278"/>
      <c r="CE278"/>
      <c r="CF278" s="276"/>
      <c r="CG278"/>
      <c r="CH278"/>
      <c r="CI278"/>
      <c r="CJ278"/>
      <c r="CK278"/>
      <c r="CL278"/>
      <c r="CM278"/>
      <c r="CN278" s="276"/>
      <c r="CO278"/>
      <c r="CP278"/>
      <c r="CQ278"/>
      <c r="CR278"/>
      <c r="CS278"/>
      <c r="CT278"/>
      <c r="CU278"/>
      <c r="CV278" s="276"/>
      <c r="CW278" s="3">
        <v>1</v>
      </c>
      <c r="CX278" s="877"/>
      <c r="CY278" s="877"/>
    </row>
    <row r="279" spans="1:103" s="1024" customFormat="1" ht="21" customHeight="1">
      <c r="A279" s="1129" t="s">
        <v>22</v>
      </c>
      <c r="B279" s="1145" t="str">
        <f t="shared" si="123"/>
        <v>►</v>
      </c>
      <c r="C279" s="1190" cm="1">
        <f t="array" ref="C279">SUMPRODUCT(LEN(D279:J279))</f>
        <v>0</v>
      </c>
      <c r="D279" s="207"/>
      <c r="E279" s="212"/>
      <c r="F279" s="212"/>
      <c r="G279" s="212"/>
      <c r="H279" s="212"/>
      <c r="I279" s="212"/>
      <c r="J279" s="213"/>
      <c r="K279" s="528" t="s">
        <v>22</v>
      </c>
      <c r="L279" s="120" t="s">
        <v>16</v>
      </c>
      <c r="M279" s="34"/>
      <c r="N279" s="35"/>
      <c r="O279" s="34"/>
      <c r="P279" s="36"/>
      <c r="Q279" s="105"/>
      <c r="R279" s="125"/>
      <c r="S279" s="107"/>
      <c r="T279" s="108"/>
      <c r="U279" s="1290"/>
      <c r="V279" s="276"/>
      <c r="W279" s="111"/>
      <c r="X279" s="112"/>
      <c r="Y279" s="122"/>
      <c r="Z279" s="114"/>
      <c r="AA279" s="127"/>
      <c r="AB279" s="116"/>
      <c r="AC279" s="139"/>
      <c r="AD279" s="1230" t="str">
        <f t="shared" si="116"/>
        <v>►</v>
      </c>
      <c r="AE279" s="1231" t="str">
        <f t="shared" si="122"/>
        <v/>
      </c>
      <c r="AF279" s="1232">
        <f t="shared" si="125"/>
        <v>0</v>
      </c>
      <c r="AG279" s="1252">
        <f t="shared" ref="AG279:AG342" si="130">IF(AF279=1,Z279,0)</f>
        <v>0</v>
      </c>
      <c r="AH279" s="1234">
        <f t="shared" ref="AH279:AH342" si="131">IF(AF279=1,IF(AG279&gt;0,"Kg",0),0)</f>
        <v>0</v>
      </c>
      <c r="AI279" s="1235">
        <f t="shared" ref="AI279:AI342" si="132">IF(AF279=1,N279,0)</f>
        <v>0</v>
      </c>
      <c r="AJ279" s="1235">
        <f t="shared" si="120"/>
        <v>0</v>
      </c>
      <c r="AK279" s="1253">
        <f t="shared" si="126"/>
        <v>0</v>
      </c>
      <c r="AL279" s="1254">
        <f t="shared" si="121"/>
        <v>0</v>
      </c>
      <c r="AM279" s="1268"/>
      <c r="AN279" s="1255" t="str">
        <f t="shared" si="115"/>
        <v/>
      </c>
      <c r="AO279" s="1256">
        <f t="shared" ref="AO279:AO342" si="133">IF(TRIM(AH279)&lt;&gt;"Kg",0,N(AG279)*N(BB279))</f>
        <v>0</v>
      </c>
      <c r="AP279" s="1257">
        <f t="shared" si="127"/>
        <v>0</v>
      </c>
      <c r="AQ279" s="1271" cm="1">
        <f t="array" ref="AQ279">IF(AF279&lt;&gt;1,0,IF(OR(AO279="",N(AO279)&lt;=0.000000001),"",IF(OR(AI279="",N(AI279)&lt;=0.000000001),0,IF(ISNUMBER(AO279),IFERROR(_xlfn.LET(_xlpm.r,_xlfn.XLOOKUP(U279,$BD$15:$BD$62,ROW($BD$15:$BD$62),_xlfn.XLOOKUP(U279,$BE$15:$BE$62,ROW($BE$15:$BE$62),_xlfn.XLOOKUP(U279,$BF$15:$BF$62,ROW($BF$15:$BF$62),""))),_xlpm.p,_xlpm.r-MIN(ROW($BD$15:$BD$62))+1,_xlpm.f,INDEX($BG$15:$BG$62,_xlpm.p),_xlpm.u,INDEX($BH$15:$BH$62,_xlpm.p),_xlpm.s,INDEX($BJ$15:$BJ$62,_xlpm.p),_xlpm.q,N(AO279)/_xlpm.f,IF(_xlpm.q&gt;=_xlpm.s,ROUND(_xlpm.q,1)&amp;" "&amp;U279&amp;" = "&amp;ROUND(_xlpm.q*_xlpm.f,1)&amp;" "&amp;_xlpm.u,ROUND(_xlpm.q,1)&amp;" "&amp;U279)),""),""))))</f>
        <v>0</v>
      </c>
      <c r="AR279" s="1259"/>
      <c r="AS279" s="1256">
        <f t="shared" si="118"/>
        <v>0</v>
      </c>
      <c r="AT279" s="1257" t="str">
        <f t="shared" ref="AT279:AT342" si="134">IF(AF279=1,AP279,"")</f>
        <v/>
      </c>
      <c r="AU279" s="1260">
        <f t="shared" si="114"/>
        <v>0</v>
      </c>
      <c r="AV279" s="1261" t="str">
        <f t="shared" ref="AV279:AV342" si="135">IF(AF279=1,IF(N(AU279)&gt;0.000000001,R279,""),"")</f>
        <v/>
      </c>
      <c r="AW279" s="1247"/>
      <c r="AX279" s="1262">
        <f t="shared" si="128"/>
        <v>0</v>
      </c>
      <c r="AY279" s="1249" t="str">
        <f t="shared" si="119"/>
        <v/>
      </c>
      <c r="AZ279" s="276" t="s">
        <v>22</v>
      </c>
      <c r="BA279" s="1221">
        <f t="shared" si="129"/>
        <v>0</v>
      </c>
      <c r="BB279" s="1222">
        <f t="shared" ref="BB279:BB342" si="136">IF(AG279&gt;0,IFERROR(IF(OR(ISBLANK(AM279),AM279=""),AK279,AM279)/AI279,0),0)</f>
        <v>0</v>
      </c>
      <c r="BC279"/>
      <c r="BD279" s="877"/>
      <c r="BE279" s="877"/>
      <c r="BF279" s="877"/>
      <c r="BG279" s="877"/>
      <c r="BH279" s="877"/>
      <c r="BI279" s="877"/>
      <c r="BJ279" s="877"/>
      <c r="BK279" s="877"/>
      <c r="BL279"/>
      <c r="BM279"/>
      <c r="BN279"/>
      <c r="BO279"/>
      <c r="BP279"/>
      <c r="BQ279"/>
      <c r="BR279" s="1153" t="str">
        <f t="shared" si="124"/>
        <v>►</v>
      </c>
      <c r="BS279"/>
      <c r="BT279"/>
      <c r="BU279"/>
      <c r="BV279"/>
      <c r="BW279"/>
      <c r="BY279"/>
      <c r="BZ279"/>
      <c r="CA279"/>
      <c r="CB279"/>
      <c r="CC279"/>
      <c r="CD279"/>
      <c r="CE279"/>
      <c r="CF279" s="276"/>
      <c r="CG279"/>
      <c r="CH279"/>
      <c r="CI279"/>
      <c r="CJ279"/>
      <c r="CK279"/>
      <c r="CL279"/>
      <c r="CM279"/>
      <c r="CN279" s="276"/>
      <c r="CO279"/>
      <c r="CP279"/>
      <c r="CQ279"/>
      <c r="CR279"/>
      <c r="CS279"/>
      <c r="CT279"/>
      <c r="CU279"/>
      <c r="CV279" s="276"/>
      <c r="CW279" s="3">
        <v>1</v>
      </c>
      <c r="CX279" s="877"/>
      <c r="CY279" s="877"/>
    </row>
    <row r="280" spans="1:103" s="1024" customFormat="1" ht="21" customHeight="1">
      <c r="A280" s="1129" t="s">
        <v>22</v>
      </c>
      <c r="B280" s="1145" t="str">
        <f t="shared" si="123"/>
        <v>►</v>
      </c>
      <c r="C280" s="1190" cm="1">
        <f t="array" ref="C280">SUMPRODUCT(LEN(D280:J280))</f>
        <v>0</v>
      </c>
      <c r="D280" s="207"/>
      <c r="E280" s="212"/>
      <c r="F280" s="212"/>
      <c r="G280" s="212"/>
      <c r="H280" s="212"/>
      <c r="I280" s="212"/>
      <c r="J280" s="213"/>
      <c r="K280" s="528" t="s">
        <v>22</v>
      </c>
      <c r="L280" s="120" t="s">
        <v>16</v>
      </c>
      <c r="M280" s="34"/>
      <c r="N280" s="35"/>
      <c r="O280" s="34"/>
      <c r="P280" s="36"/>
      <c r="Q280" s="105"/>
      <c r="R280" s="125"/>
      <c r="S280" s="107"/>
      <c r="T280" s="108"/>
      <c r="U280" s="1290"/>
      <c r="V280" s="276"/>
      <c r="W280" s="111"/>
      <c r="X280" s="112"/>
      <c r="Y280" s="122"/>
      <c r="Z280" s="114"/>
      <c r="AA280" s="127"/>
      <c r="AB280" s="116"/>
      <c r="AC280" s="139"/>
      <c r="AD280" s="1230" t="str">
        <f t="shared" si="116"/>
        <v>►</v>
      </c>
      <c r="AE280" s="1231" t="str">
        <f t="shared" si="122"/>
        <v/>
      </c>
      <c r="AF280" s="1232">
        <f t="shared" si="125"/>
        <v>0</v>
      </c>
      <c r="AG280" s="1252">
        <f t="shared" si="130"/>
        <v>0</v>
      </c>
      <c r="AH280" s="1234">
        <f t="shared" si="131"/>
        <v>0</v>
      </c>
      <c r="AI280" s="1235">
        <f t="shared" si="132"/>
        <v>0</v>
      </c>
      <c r="AJ280" s="1235">
        <f t="shared" si="120"/>
        <v>0</v>
      </c>
      <c r="AK280" s="1237">
        <f t="shared" si="126"/>
        <v>0</v>
      </c>
      <c r="AL280" s="1238">
        <f t="shared" si="121"/>
        <v>0</v>
      </c>
      <c r="AM280" s="1268"/>
      <c r="AN280" s="1240" t="str">
        <f t="shared" si="115"/>
        <v/>
      </c>
      <c r="AO280" s="1241">
        <f t="shared" si="133"/>
        <v>0</v>
      </c>
      <c r="AP280" s="1242">
        <f t="shared" si="127"/>
        <v>0</v>
      </c>
      <c r="AQ280" s="1269" cm="1">
        <f t="array" ref="AQ280">IF(AF280&lt;&gt;1,0,IF(OR(AO280="",N(AO280)&lt;=0.000000001),"",IF(OR(AI280="",N(AI280)&lt;=0.000000001),0,IF(ISNUMBER(AO280),IFERROR(_xlfn.LET(_xlpm.r,_xlfn.XLOOKUP(U280,$BD$15:$BD$62,ROW($BD$15:$BD$62),_xlfn.XLOOKUP(U280,$BE$15:$BE$62,ROW($BE$15:$BE$62),_xlfn.XLOOKUP(U280,$BF$15:$BF$62,ROW($BF$15:$BF$62),""))),_xlpm.p,_xlpm.r-MIN(ROW($BD$15:$BD$62))+1,_xlpm.f,INDEX($BG$15:$BG$62,_xlpm.p),_xlpm.u,INDEX($BH$15:$BH$62,_xlpm.p),_xlpm.s,INDEX($BJ$15:$BJ$62,_xlpm.p),_xlpm.q,N(AO280)/_xlpm.f,IF(_xlpm.q&gt;=_xlpm.s,ROUND(_xlpm.q,1)&amp;" "&amp;U280&amp;" = "&amp;ROUND(_xlpm.q*_xlpm.f,1)&amp;" "&amp;_xlpm.u,ROUND(_xlpm.q,1)&amp;" "&amp;U280)),""),""))))</f>
        <v>0</v>
      </c>
      <c r="AR280" s="1259"/>
      <c r="AS280" s="1241">
        <f t="shared" si="118"/>
        <v>0</v>
      </c>
      <c r="AT280" s="1242" t="str">
        <f t="shared" si="134"/>
        <v/>
      </c>
      <c r="AU280" s="1245">
        <f t="shared" ref="AU280:AU343" si="137">_xlfn.LET(_xlpm.EPS,0.000000001,IF(ISNUMBER(BA280),IF(ABS(BA280)&lt;=_xlpm.EPS,0,BA280),0))</f>
        <v>0</v>
      </c>
      <c r="AV280" s="1246" t="str">
        <f t="shared" si="135"/>
        <v/>
      </c>
      <c r="AW280" s="1247"/>
      <c r="AX280" s="1248">
        <f t="shared" si="128"/>
        <v>0</v>
      </c>
      <c r="AY280" s="1249" t="str">
        <f t="shared" si="119"/>
        <v/>
      </c>
      <c r="AZ280" s="276" t="s">
        <v>22</v>
      </c>
      <c r="BA280" s="1221">
        <f t="shared" si="129"/>
        <v>0</v>
      </c>
      <c r="BB280" s="1222">
        <f t="shared" si="136"/>
        <v>0</v>
      </c>
      <c r="BC280"/>
      <c r="BD280" s="877"/>
      <c r="BE280" s="877"/>
      <c r="BF280" s="877"/>
      <c r="BG280" s="877"/>
      <c r="BH280" s="877"/>
      <c r="BI280" s="877"/>
      <c r="BJ280" s="877"/>
      <c r="BK280" s="877"/>
      <c r="BL280"/>
      <c r="BM280"/>
      <c r="BN280"/>
      <c r="BO280"/>
      <c r="BP280"/>
      <c r="BQ280"/>
      <c r="BR280" s="1153" t="str">
        <f t="shared" si="124"/>
        <v>►</v>
      </c>
      <c r="BS280"/>
      <c r="BT280"/>
      <c r="BU280"/>
      <c r="BV280"/>
      <c r="BW280"/>
      <c r="BY280"/>
      <c r="BZ280"/>
      <c r="CA280"/>
      <c r="CB280"/>
      <c r="CC280"/>
      <c r="CD280"/>
      <c r="CE280"/>
      <c r="CF280" s="276"/>
      <c r="CG280"/>
      <c r="CH280"/>
      <c r="CI280"/>
      <c r="CJ280"/>
      <c r="CK280"/>
      <c r="CL280"/>
      <c r="CM280"/>
      <c r="CN280" s="276"/>
      <c r="CO280"/>
      <c r="CP280"/>
      <c r="CQ280"/>
      <c r="CR280"/>
      <c r="CS280"/>
      <c r="CT280"/>
      <c r="CU280"/>
      <c r="CV280" s="276"/>
      <c r="CW280" s="3">
        <v>1</v>
      </c>
      <c r="CX280" s="877"/>
      <c r="CY280" s="877"/>
    </row>
    <row r="281" spans="1:103" s="1024" customFormat="1" ht="21" customHeight="1">
      <c r="A281" s="1129" t="s">
        <v>22</v>
      </c>
      <c r="B281" s="1145" t="str">
        <f t="shared" si="123"/>
        <v>►</v>
      </c>
      <c r="C281" s="1190" cm="1">
        <f t="array" ref="C281">SUMPRODUCT(LEN(D281:J281))</f>
        <v>0</v>
      </c>
      <c r="D281" s="207"/>
      <c r="E281" s="212"/>
      <c r="F281" s="212"/>
      <c r="G281" s="212"/>
      <c r="H281" s="212"/>
      <c r="I281" s="212"/>
      <c r="J281" s="213"/>
      <c r="K281" s="528" t="s">
        <v>22</v>
      </c>
      <c r="L281" s="120" t="s">
        <v>16</v>
      </c>
      <c r="M281" s="34"/>
      <c r="N281" s="35"/>
      <c r="O281" s="34"/>
      <c r="P281" s="36"/>
      <c r="Q281" s="105"/>
      <c r="R281" s="125"/>
      <c r="S281" s="107"/>
      <c r="T281" s="108"/>
      <c r="U281" s="1290"/>
      <c r="V281" s="276"/>
      <c r="W281" s="111"/>
      <c r="X281" s="112"/>
      <c r="Y281" s="122"/>
      <c r="Z281" s="114"/>
      <c r="AA281" s="127"/>
      <c r="AB281" s="116"/>
      <c r="AC281" s="139"/>
      <c r="AD281" s="1230" t="str">
        <f t="shared" si="116"/>
        <v>►</v>
      </c>
      <c r="AE281" s="1231" t="str">
        <f t="shared" si="122"/>
        <v/>
      </c>
      <c r="AF281" s="1232">
        <f t="shared" si="125"/>
        <v>0</v>
      </c>
      <c r="AG281" s="1252">
        <f t="shared" si="130"/>
        <v>0</v>
      </c>
      <c r="AH281" s="1234">
        <f t="shared" si="131"/>
        <v>0</v>
      </c>
      <c r="AI281" s="1235">
        <f t="shared" si="132"/>
        <v>0</v>
      </c>
      <c r="AJ281" s="1235">
        <f t="shared" si="120"/>
        <v>0</v>
      </c>
      <c r="AK281" s="1253">
        <f t="shared" si="126"/>
        <v>0</v>
      </c>
      <c r="AL281" s="1254">
        <f t="shared" si="121"/>
        <v>0</v>
      </c>
      <c r="AM281" s="1268"/>
      <c r="AN281" s="1255" t="str">
        <f t="shared" si="115"/>
        <v/>
      </c>
      <c r="AO281" s="1256">
        <f t="shared" si="133"/>
        <v>0</v>
      </c>
      <c r="AP281" s="1257">
        <f t="shared" si="127"/>
        <v>0</v>
      </c>
      <c r="AQ281" s="1271" cm="1">
        <f t="array" ref="AQ281">IF(AF281&lt;&gt;1,0,IF(OR(AO281="",N(AO281)&lt;=0.000000001),"",IF(OR(AI281="",N(AI281)&lt;=0.000000001),0,IF(ISNUMBER(AO281),IFERROR(_xlfn.LET(_xlpm.r,_xlfn.XLOOKUP(U281,$BD$15:$BD$62,ROW($BD$15:$BD$62),_xlfn.XLOOKUP(U281,$BE$15:$BE$62,ROW($BE$15:$BE$62),_xlfn.XLOOKUP(U281,$BF$15:$BF$62,ROW($BF$15:$BF$62),""))),_xlpm.p,_xlpm.r-MIN(ROW($BD$15:$BD$62))+1,_xlpm.f,INDEX($BG$15:$BG$62,_xlpm.p),_xlpm.u,INDEX($BH$15:$BH$62,_xlpm.p),_xlpm.s,INDEX($BJ$15:$BJ$62,_xlpm.p),_xlpm.q,N(AO281)/_xlpm.f,IF(_xlpm.q&gt;=_xlpm.s,ROUND(_xlpm.q,1)&amp;" "&amp;U281&amp;" = "&amp;ROUND(_xlpm.q*_xlpm.f,1)&amp;" "&amp;_xlpm.u,ROUND(_xlpm.q,1)&amp;" "&amp;U281)),""),""))))</f>
        <v>0</v>
      </c>
      <c r="AR281" s="1259"/>
      <c r="AS281" s="1256">
        <f t="shared" si="118"/>
        <v>0</v>
      </c>
      <c r="AT281" s="1257" t="str">
        <f t="shared" si="134"/>
        <v/>
      </c>
      <c r="AU281" s="1260">
        <f t="shared" si="137"/>
        <v>0</v>
      </c>
      <c r="AV281" s="1261" t="str">
        <f t="shared" si="135"/>
        <v/>
      </c>
      <c r="AW281" s="1247"/>
      <c r="AX281" s="1262">
        <f t="shared" si="128"/>
        <v>0</v>
      </c>
      <c r="AY281" s="1249" t="str">
        <f t="shared" si="119"/>
        <v/>
      </c>
      <c r="AZ281" s="276" t="s">
        <v>22</v>
      </c>
      <c r="BA281" s="1221">
        <f t="shared" si="129"/>
        <v>0</v>
      </c>
      <c r="BB281" s="1222">
        <f t="shared" si="136"/>
        <v>0</v>
      </c>
      <c r="BC281"/>
      <c r="BD281" s="877"/>
      <c r="BE281" s="877"/>
      <c r="BF281" s="877"/>
      <c r="BG281" s="877"/>
      <c r="BH281" s="877"/>
      <c r="BI281" s="877"/>
      <c r="BJ281" s="877"/>
      <c r="BK281" s="877"/>
      <c r="BL281"/>
      <c r="BM281"/>
      <c r="BN281"/>
      <c r="BO281"/>
      <c r="BP281"/>
      <c r="BQ281"/>
      <c r="BR281" s="1153" t="str">
        <f t="shared" si="124"/>
        <v>►</v>
      </c>
      <c r="BS281"/>
      <c r="BT281"/>
      <c r="BU281"/>
      <c r="BV281"/>
      <c r="BW281"/>
      <c r="BY281"/>
      <c r="BZ281"/>
      <c r="CA281"/>
      <c r="CB281"/>
      <c r="CC281"/>
      <c r="CD281"/>
      <c r="CE281"/>
      <c r="CF281" s="276"/>
      <c r="CG281"/>
      <c r="CH281"/>
      <c r="CI281"/>
      <c r="CJ281"/>
      <c r="CK281"/>
      <c r="CL281"/>
      <c r="CM281"/>
      <c r="CN281" s="276"/>
      <c r="CO281"/>
      <c r="CP281"/>
      <c r="CQ281"/>
      <c r="CR281"/>
      <c r="CS281"/>
      <c r="CT281"/>
      <c r="CU281"/>
      <c r="CV281" s="276"/>
      <c r="CW281" s="3">
        <v>1</v>
      </c>
      <c r="CX281" s="877"/>
      <c r="CY281" s="877"/>
    </row>
    <row r="282" spans="1:103" s="1024" customFormat="1" ht="21" customHeight="1">
      <c r="A282" s="1129" t="s">
        <v>22</v>
      </c>
      <c r="B282" s="1145" t="str">
        <f t="shared" si="123"/>
        <v>►</v>
      </c>
      <c r="C282" s="1190" cm="1">
        <f t="array" ref="C282">SUMPRODUCT(LEN(D282:J282))</f>
        <v>0</v>
      </c>
      <c r="D282" s="207"/>
      <c r="E282" s="212"/>
      <c r="F282" s="212"/>
      <c r="G282" s="212"/>
      <c r="H282" s="212"/>
      <c r="I282" s="212"/>
      <c r="J282" s="213"/>
      <c r="K282" s="528" t="s">
        <v>22</v>
      </c>
      <c r="L282" s="120" t="s">
        <v>16</v>
      </c>
      <c r="M282" s="34"/>
      <c r="N282" s="35"/>
      <c r="O282" s="34"/>
      <c r="P282" s="36"/>
      <c r="Q282" s="105"/>
      <c r="R282" s="125"/>
      <c r="S282" s="107"/>
      <c r="T282" s="108"/>
      <c r="U282" s="1290"/>
      <c r="V282" s="276"/>
      <c r="W282" s="111"/>
      <c r="X282" s="112"/>
      <c r="Y282" s="122"/>
      <c r="Z282" s="114"/>
      <c r="AA282" s="127"/>
      <c r="AB282" s="116"/>
      <c r="AC282" s="139"/>
      <c r="AD282" s="1230" t="str">
        <f t="shared" si="116"/>
        <v>►</v>
      </c>
      <c r="AE282" s="1231" t="str">
        <f t="shared" si="122"/>
        <v/>
      </c>
      <c r="AF282" s="1232">
        <f t="shared" si="125"/>
        <v>0</v>
      </c>
      <c r="AG282" s="1252">
        <f t="shared" si="130"/>
        <v>0</v>
      </c>
      <c r="AH282" s="1234">
        <f t="shared" si="131"/>
        <v>0</v>
      </c>
      <c r="AI282" s="1235">
        <f t="shared" si="132"/>
        <v>0</v>
      </c>
      <c r="AJ282" s="1235">
        <f t="shared" si="120"/>
        <v>0</v>
      </c>
      <c r="AK282" s="1237">
        <f t="shared" si="126"/>
        <v>0</v>
      </c>
      <c r="AL282" s="1238">
        <f t="shared" si="121"/>
        <v>0</v>
      </c>
      <c r="AM282" s="1268"/>
      <c r="AN282" s="1240" t="str">
        <f t="shared" si="115"/>
        <v/>
      </c>
      <c r="AO282" s="1241">
        <f t="shared" si="133"/>
        <v>0</v>
      </c>
      <c r="AP282" s="1242">
        <f t="shared" si="127"/>
        <v>0</v>
      </c>
      <c r="AQ282" s="1269" cm="1">
        <f t="array" ref="AQ282">IF(AF282&lt;&gt;1,0,IF(OR(AO282="",N(AO282)&lt;=0.000000001),"",IF(OR(AI282="",N(AI282)&lt;=0.000000001),0,IF(ISNUMBER(AO282),IFERROR(_xlfn.LET(_xlpm.r,_xlfn.XLOOKUP(U282,$BD$15:$BD$62,ROW($BD$15:$BD$62),_xlfn.XLOOKUP(U282,$BE$15:$BE$62,ROW($BE$15:$BE$62),_xlfn.XLOOKUP(U282,$BF$15:$BF$62,ROW($BF$15:$BF$62),""))),_xlpm.p,_xlpm.r-MIN(ROW($BD$15:$BD$62))+1,_xlpm.f,INDEX($BG$15:$BG$62,_xlpm.p),_xlpm.u,INDEX($BH$15:$BH$62,_xlpm.p),_xlpm.s,INDEX($BJ$15:$BJ$62,_xlpm.p),_xlpm.q,N(AO282)/_xlpm.f,IF(_xlpm.q&gt;=_xlpm.s,ROUND(_xlpm.q,1)&amp;" "&amp;U282&amp;" = "&amp;ROUND(_xlpm.q*_xlpm.f,1)&amp;" "&amp;_xlpm.u,ROUND(_xlpm.q,1)&amp;" "&amp;U282)),""),""))))</f>
        <v>0</v>
      </c>
      <c r="AR282" s="1259"/>
      <c r="AS282" s="1241">
        <f t="shared" si="118"/>
        <v>0</v>
      </c>
      <c r="AT282" s="1242" t="str">
        <f t="shared" si="134"/>
        <v/>
      </c>
      <c r="AU282" s="1245">
        <f t="shared" si="137"/>
        <v>0</v>
      </c>
      <c r="AV282" s="1246" t="str">
        <f t="shared" si="135"/>
        <v/>
      </c>
      <c r="AW282" s="1247"/>
      <c r="AX282" s="1248">
        <f t="shared" si="128"/>
        <v>0</v>
      </c>
      <c r="AY282" s="1249" t="str">
        <f t="shared" si="119"/>
        <v/>
      </c>
      <c r="AZ282" s="276" t="s">
        <v>22</v>
      </c>
      <c r="BA282" s="1221">
        <f t="shared" si="129"/>
        <v>0</v>
      </c>
      <c r="BB282" s="1222">
        <f t="shared" si="136"/>
        <v>0</v>
      </c>
      <c r="BC282"/>
      <c r="BD282" s="877"/>
      <c r="BE282" s="877"/>
      <c r="BF282" s="877"/>
      <c r="BG282" s="877"/>
      <c r="BH282" s="877"/>
      <c r="BI282" s="877"/>
      <c r="BJ282" s="877"/>
      <c r="BK282" s="877"/>
      <c r="BL282"/>
      <c r="BM282"/>
      <c r="BN282"/>
      <c r="BO282"/>
      <c r="BP282"/>
      <c r="BQ282"/>
      <c r="BR282" s="1153" t="str">
        <f t="shared" si="124"/>
        <v>►</v>
      </c>
      <c r="BS282"/>
      <c r="BT282"/>
      <c r="BU282"/>
      <c r="BV282"/>
      <c r="BW282"/>
      <c r="BY282"/>
      <c r="BZ282"/>
      <c r="CA282"/>
      <c r="CB282"/>
      <c r="CC282"/>
      <c r="CD282"/>
      <c r="CE282"/>
      <c r="CF282" s="276"/>
      <c r="CG282"/>
      <c r="CH282"/>
      <c r="CI282"/>
      <c r="CJ282"/>
      <c r="CK282"/>
      <c r="CL282"/>
      <c r="CM282"/>
      <c r="CN282" s="276"/>
      <c r="CO282"/>
      <c r="CP282"/>
      <c r="CQ282"/>
      <c r="CR282"/>
      <c r="CS282"/>
      <c r="CT282"/>
      <c r="CU282"/>
      <c r="CV282" s="276"/>
      <c r="CW282" s="3">
        <v>1</v>
      </c>
      <c r="CX282" s="877"/>
      <c r="CY282" s="877"/>
    </row>
    <row r="283" spans="1:103" s="1024" customFormat="1" ht="21" customHeight="1">
      <c r="A283" s="1129" t="s">
        <v>22</v>
      </c>
      <c r="B283" s="1145" t="str">
        <f t="shared" si="123"/>
        <v>►</v>
      </c>
      <c r="C283" s="1190" cm="1">
        <f t="array" ref="C283">SUMPRODUCT(LEN(D283:J283))</f>
        <v>0</v>
      </c>
      <c r="D283" s="207"/>
      <c r="E283" s="212"/>
      <c r="F283" s="212"/>
      <c r="G283" s="212"/>
      <c r="H283" s="212"/>
      <c r="I283" s="212"/>
      <c r="J283" s="213"/>
      <c r="K283" s="528" t="s">
        <v>22</v>
      </c>
      <c r="L283" s="120" t="s">
        <v>16</v>
      </c>
      <c r="M283" s="34"/>
      <c r="N283" s="35"/>
      <c r="O283" s="34"/>
      <c r="P283" s="36"/>
      <c r="Q283" s="105"/>
      <c r="R283" s="125"/>
      <c r="S283" s="107"/>
      <c r="T283" s="108"/>
      <c r="U283" s="1290"/>
      <c r="V283" s="276"/>
      <c r="W283" s="111"/>
      <c r="X283" s="112"/>
      <c r="Y283" s="122"/>
      <c r="Z283" s="114"/>
      <c r="AA283" s="127"/>
      <c r="AB283" s="116"/>
      <c r="AC283" s="139"/>
      <c r="AD283" s="1230" t="str">
        <f t="shared" si="116"/>
        <v>►</v>
      </c>
      <c r="AE283" s="1231" t="str">
        <f t="shared" si="122"/>
        <v/>
      </c>
      <c r="AF283" s="1232">
        <f t="shared" si="125"/>
        <v>0</v>
      </c>
      <c r="AG283" s="1252">
        <f t="shared" si="130"/>
        <v>0</v>
      </c>
      <c r="AH283" s="1234">
        <f t="shared" si="131"/>
        <v>0</v>
      </c>
      <c r="AI283" s="1235">
        <f t="shared" si="132"/>
        <v>0</v>
      </c>
      <c r="AJ283" s="1235">
        <f t="shared" si="120"/>
        <v>0</v>
      </c>
      <c r="AK283" s="1253">
        <f t="shared" si="126"/>
        <v>0</v>
      </c>
      <c r="AL283" s="1254">
        <f t="shared" si="121"/>
        <v>0</v>
      </c>
      <c r="AM283" s="1268"/>
      <c r="AN283" s="1255" t="str">
        <f t="shared" ref="AN283:AN346" si="138">IF(AM283&gt;0,AL283,"")</f>
        <v/>
      </c>
      <c r="AO283" s="1256">
        <f t="shared" si="133"/>
        <v>0</v>
      </c>
      <c r="AP283" s="1257">
        <f t="shared" si="127"/>
        <v>0</v>
      </c>
      <c r="AQ283" s="1271" cm="1">
        <f t="array" ref="AQ283">IF(AF283&lt;&gt;1,0,IF(OR(AO283="",N(AO283)&lt;=0.000000001),"",IF(OR(AI283="",N(AI283)&lt;=0.000000001),0,IF(ISNUMBER(AO283),IFERROR(_xlfn.LET(_xlpm.r,_xlfn.XLOOKUP(U283,$BD$15:$BD$62,ROW($BD$15:$BD$62),_xlfn.XLOOKUP(U283,$BE$15:$BE$62,ROW($BE$15:$BE$62),_xlfn.XLOOKUP(U283,$BF$15:$BF$62,ROW($BF$15:$BF$62),""))),_xlpm.p,_xlpm.r-MIN(ROW($BD$15:$BD$62))+1,_xlpm.f,INDEX($BG$15:$BG$62,_xlpm.p),_xlpm.u,INDEX($BH$15:$BH$62,_xlpm.p),_xlpm.s,INDEX($BJ$15:$BJ$62,_xlpm.p),_xlpm.q,N(AO283)/_xlpm.f,IF(_xlpm.q&gt;=_xlpm.s,ROUND(_xlpm.q,1)&amp;" "&amp;U283&amp;" = "&amp;ROUND(_xlpm.q*_xlpm.f,1)&amp;" "&amp;_xlpm.u,ROUND(_xlpm.q,1)&amp;" "&amp;U283)),""),""))))</f>
        <v>0</v>
      </c>
      <c r="AR283" s="1259"/>
      <c r="AS283" s="1256">
        <f t="shared" si="118"/>
        <v>0</v>
      </c>
      <c r="AT283" s="1257" t="str">
        <f t="shared" si="134"/>
        <v/>
      </c>
      <c r="AU283" s="1260">
        <f t="shared" si="137"/>
        <v>0</v>
      </c>
      <c r="AV283" s="1261" t="str">
        <f t="shared" si="135"/>
        <v/>
      </c>
      <c r="AW283" s="1247"/>
      <c r="AX283" s="1262">
        <f t="shared" si="128"/>
        <v>0</v>
      </c>
      <c r="AY283" s="1249" t="str">
        <f t="shared" si="119"/>
        <v/>
      </c>
      <c r="AZ283" s="276" t="s">
        <v>22</v>
      </c>
      <c r="BA283" s="1221">
        <f t="shared" si="129"/>
        <v>0</v>
      </c>
      <c r="BB283" s="1222">
        <f t="shared" si="136"/>
        <v>0</v>
      </c>
      <c r="BC283"/>
      <c r="BD283" s="877"/>
      <c r="BE283" s="877"/>
      <c r="BF283" s="877"/>
      <c r="BG283" s="877"/>
      <c r="BH283" s="877"/>
      <c r="BI283" s="877"/>
      <c r="BJ283" s="877"/>
      <c r="BK283" s="877"/>
      <c r="BL283"/>
      <c r="BM283"/>
      <c r="BN283"/>
      <c r="BO283"/>
      <c r="BP283"/>
      <c r="BQ283"/>
      <c r="BR283" s="1153" t="str">
        <f t="shared" si="124"/>
        <v>►</v>
      </c>
      <c r="BS283"/>
      <c r="BT283"/>
      <c r="BU283"/>
      <c r="BV283"/>
      <c r="BW283"/>
      <c r="BY283"/>
      <c r="BZ283"/>
      <c r="CA283"/>
      <c r="CB283"/>
      <c r="CC283"/>
      <c r="CD283"/>
      <c r="CE283"/>
      <c r="CF283" s="276"/>
      <c r="CG283"/>
      <c r="CH283"/>
      <c r="CI283"/>
      <c r="CJ283"/>
      <c r="CK283"/>
      <c r="CL283"/>
      <c r="CM283"/>
      <c r="CN283" s="276"/>
      <c r="CO283"/>
      <c r="CP283"/>
      <c r="CQ283"/>
      <c r="CR283"/>
      <c r="CS283"/>
      <c r="CT283"/>
      <c r="CU283"/>
      <c r="CV283" s="276"/>
      <c r="CW283" s="3">
        <v>1</v>
      </c>
      <c r="CX283" s="877"/>
      <c r="CY283" s="877"/>
    </row>
    <row r="284" spans="1:103" s="1024" customFormat="1" ht="21" customHeight="1">
      <c r="A284" s="1129" t="s">
        <v>22</v>
      </c>
      <c r="B284" s="1145" t="str">
        <f t="shared" si="123"/>
        <v>►</v>
      </c>
      <c r="C284" s="1190" cm="1">
        <f t="array" ref="C284">SUMPRODUCT(LEN(D284:J284))</f>
        <v>0</v>
      </c>
      <c r="D284" s="207"/>
      <c r="E284" s="212"/>
      <c r="F284" s="212"/>
      <c r="G284" s="212"/>
      <c r="H284" s="212"/>
      <c r="I284" s="212"/>
      <c r="J284" s="213"/>
      <c r="K284" s="528" t="s">
        <v>22</v>
      </c>
      <c r="L284" s="120" t="s">
        <v>16</v>
      </c>
      <c r="M284" s="34"/>
      <c r="N284" s="35"/>
      <c r="O284" s="34"/>
      <c r="P284" s="36"/>
      <c r="Q284" s="105"/>
      <c r="R284" s="125"/>
      <c r="S284" s="107"/>
      <c r="T284" s="108"/>
      <c r="U284" s="1290"/>
      <c r="V284" s="276"/>
      <c r="W284" s="111"/>
      <c r="X284" s="112"/>
      <c r="Y284" s="122"/>
      <c r="Z284" s="114"/>
      <c r="AA284" s="127"/>
      <c r="AB284" s="116"/>
      <c r="AC284" s="139"/>
      <c r="AD284" s="1230" t="str">
        <f t="shared" si="116"/>
        <v>►</v>
      </c>
      <c r="AE284" s="1231" t="str">
        <f t="shared" si="122"/>
        <v/>
      </c>
      <c r="AF284" s="1232">
        <f t="shared" si="125"/>
        <v>0</v>
      </c>
      <c r="AG284" s="1252">
        <f t="shared" si="130"/>
        <v>0</v>
      </c>
      <c r="AH284" s="1234">
        <f t="shared" si="131"/>
        <v>0</v>
      </c>
      <c r="AI284" s="1235">
        <f t="shared" si="132"/>
        <v>0</v>
      </c>
      <c r="AJ284" s="1235">
        <f t="shared" si="120"/>
        <v>0</v>
      </c>
      <c r="AK284" s="1237">
        <f t="shared" si="126"/>
        <v>0</v>
      </c>
      <c r="AL284" s="1238">
        <f t="shared" si="121"/>
        <v>0</v>
      </c>
      <c r="AM284" s="1268"/>
      <c r="AN284" s="1240" t="str">
        <f t="shared" si="138"/>
        <v/>
      </c>
      <c r="AO284" s="1241">
        <f t="shared" si="133"/>
        <v>0</v>
      </c>
      <c r="AP284" s="1242">
        <f t="shared" si="127"/>
        <v>0</v>
      </c>
      <c r="AQ284" s="1269" cm="1">
        <f t="array" ref="AQ284">IF(AF284&lt;&gt;1,0,IF(OR(AO284="",N(AO284)&lt;=0.000000001),"",IF(OR(AI284="",N(AI284)&lt;=0.000000001),0,IF(ISNUMBER(AO284),IFERROR(_xlfn.LET(_xlpm.r,_xlfn.XLOOKUP(U284,$BD$15:$BD$62,ROW($BD$15:$BD$62),_xlfn.XLOOKUP(U284,$BE$15:$BE$62,ROW($BE$15:$BE$62),_xlfn.XLOOKUP(U284,$BF$15:$BF$62,ROW($BF$15:$BF$62),""))),_xlpm.p,_xlpm.r-MIN(ROW($BD$15:$BD$62))+1,_xlpm.f,INDEX($BG$15:$BG$62,_xlpm.p),_xlpm.u,INDEX($BH$15:$BH$62,_xlpm.p),_xlpm.s,INDEX($BJ$15:$BJ$62,_xlpm.p),_xlpm.q,N(AO284)/_xlpm.f,IF(_xlpm.q&gt;=_xlpm.s,ROUND(_xlpm.q,1)&amp;" "&amp;U284&amp;" = "&amp;ROUND(_xlpm.q*_xlpm.f,1)&amp;" "&amp;_xlpm.u,ROUND(_xlpm.q,1)&amp;" "&amp;U284)),""),""))))</f>
        <v>0</v>
      </c>
      <c r="AR284" s="1259"/>
      <c r="AS284" s="1241">
        <f t="shared" si="118"/>
        <v>0</v>
      </c>
      <c r="AT284" s="1242" t="str">
        <f t="shared" si="134"/>
        <v/>
      </c>
      <c r="AU284" s="1245">
        <f t="shared" si="137"/>
        <v>0</v>
      </c>
      <c r="AV284" s="1246" t="str">
        <f t="shared" si="135"/>
        <v/>
      </c>
      <c r="AW284" s="1247"/>
      <c r="AX284" s="1248">
        <f t="shared" si="128"/>
        <v>0</v>
      </c>
      <c r="AY284" s="1249" t="str">
        <f t="shared" si="119"/>
        <v/>
      </c>
      <c r="AZ284" s="276" t="s">
        <v>22</v>
      </c>
      <c r="BA284" s="1221">
        <f t="shared" si="129"/>
        <v>0</v>
      </c>
      <c r="BB284" s="1222">
        <f t="shared" si="136"/>
        <v>0</v>
      </c>
      <c r="BC284"/>
      <c r="BD284" s="877"/>
      <c r="BE284" s="877"/>
      <c r="BF284" s="877"/>
      <c r="BG284" s="877"/>
      <c r="BH284" s="877"/>
      <c r="BI284" s="877"/>
      <c r="BJ284" s="877"/>
      <c r="BK284" s="877"/>
      <c r="BL284"/>
      <c r="BM284"/>
      <c r="BN284"/>
      <c r="BO284"/>
      <c r="BP284"/>
      <c r="BQ284"/>
      <c r="BR284" s="1153" t="str">
        <f t="shared" si="124"/>
        <v>►</v>
      </c>
      <c r="BS284"/>
      <c r="BT284"/>
      <c r="BU284"/>
      <c r="BV284"/>
      <c r="BW284"/>
      <c r="BY284"/>
      <c r="BZ284"/>
      <c r="CA284"/>
      <c r="CB284"/>
      <c r="CC284"/>
      <c r="CD284"/>
      <c r="CE284"/>
      <c r="CF284" s="276"/>
      <c r="CG284"/>
      <c r="CH284"/>
      <c r="CI284"/>
      <c r="CJ284"/>
      <c r="CK284"/>
      <c r="CL284"/>
      <c r="CM284"/>
      <c r="CN284" s="276"/>
      <c r="CO284"/>
      <c r="CP284"/>
      <c r="CQ284"/>
      <c r="CR284"/>
      <c r="CS284"/>
      <c r="CT284"/>
      <c r="CU284"/>
      <c r="CV284" s="276"/>
      <c r="CW284" s="3">
        <v>1</v>
      </c>
      <c r="CX284" s="877"/>
      <c r="CY284" s="877"/>
    </row>
    <row r="285" spans="1:103" s="1024" customFormat="1" ht="21" customHeight="1">
      <c r="A285" s="1129" t="s">
        <v>22</v>
      </c>
      <c r="B285" s="1145" t="str">
        <f t="shared" si="123"/>
        <v>►</v>
      </c>
      <c r="C285" s="1190" cm="1">
        <f t="array" ref="C285">SUMPRODUCT(LEN(D285:J285))</f>
        <v>0</v>
      </c>
      <c r="D285" s="207"/>
      <c r="E285" s="212"/>
      <c r="F285" s="212"/>
      <c r="G285" s="212"/>
      <c r="H285" s="212"/>
      <c r="I285" s="212"/>
      <c r="J285" s="213"/>
      <c r="K285" s="528" t="s">
        <v>22</v>
      </c>
      <c r="L285" s="120" t="s">
        <v>16</v>
      </c>
      <c r="M285" s="34"/>
      <c r="N285" s="35"/>
      <c r="O285" s="34"/>
      <c r="P285" s="36"/>
      <c r="Q285" s="105"/>
      <c r="R285" s="125"/>
      <c r="S285" s="107"/>
      <c r="T285" s="108"/>
      <c r="U285" s="1290"/>
      <c r="V285" s="276"/>
      <c r="W285" s="111"/>
      <c r="X285" s="112"/>
      <c r="Y285" s="122"/>
      <c r="Z285" s="114"/>
      <c r="AA285" s="127"/>
      <c r="AB285" s="116"/>
      <c r="AC285" s="139"/>
      <c r="AD285" s="1230" t="str">
        <f t="shared" si="116"/>
        <v>►</v>
      </c>
      <c r="AE285" s="1231" t="str">
        <f t="shared" si="122"/>
        <v/>
      </c>
      <c r="AF285" s="1232">
        <f t="shared" si="125"/>
        <v>0</v>
      </c>
      <c r="AG285" s="1252">
        <f t="shared" si="130"/>
        <v>0</v>
      </c>
      <c r="AH285" s="1234">
        <f t="shared" si="131"/>
        <v>0</v>
      </c>
      <c r="AI285" s="1235">
        <f t="shared" si="132"/>
        <v>0</v>
      </c>
      <c r="AJ285" s="1235">
        <f t="shared" si="120"/>
        <v>0</v>
      </c>
      <c r="AK285" s="1253">
        <f t="shared" si="126"/>
        <v>0</v>
      </c>
      <c r="AL285" s="1254">
        <f t="shared" si="121"/>
        <v>0</v>
      </c>
      <c r="AM285" s="1268"/>
      <c r="AN285" s="1255" t="str">
        <f t="shared" si="138"/>
        <v/>
      </c>
      <c r="AO285" s="1256">
        <f t="shared" si="133"/>
        <v>0</v>
      </c>
      <c r="AP285" s="1257">
        <f t="shared" si="127"/>
        <v>0</v>
      </c>
      <c r="AQ285" s="1271" cm="1">
        <f t="array" ref="AQ285">IF(AF285&lt;&gt;1,0,IF(OR(AO285="",N(AO285)&lt;=0.000000001),"",IF(OR(AI285="",N(AI285)&lt;=0.000000001),0,IF(ISNUMBER(AO285),IFERROR(_xlfn.LET(_xlpm.r,_xlfn.XLOOKUP(U285,$BD$15:$BD$62,ROW($BD$15:$BD$62),_xlfn.XLOOKUP(U285,$BE$15:$BE$62,ROW($BE$15:$BE$62),_xlfn.XLOOKUP(U285,$BF$15:$BF$62,ROW($BF$15:$BF$62),""))),_xlpm.p,_xlpm.r-MIN(ROW($BD$15:$BD$62))+1,_xlpm.f,INDEX($BG$15:$BG$62,_xlpm.p),_xlpm.u,INDEX($BH$15:$BH$62,_xlpm.p),_xlpm.s,INDEX($BJ$15:$BJ$62,_xlpm.p),_xlpm.q,N(AO285)/_xlpm.f,IF(_xlpm.q&gt;=_xlpm.s,ROUND(_xlpm.q,1)&amp;" "&amp;U285&amp;" = "&amp;ROUND(_xlpm.q*_xlpm.f,1)&amp;" "&amp;_xlpm.u,ROUND(_xlpm.q,1)&amp;" "&amp;U285)),""),""))))</f>
        <v>0</v>
      </c>
      <c r="AR285" s="1259"/>
      <c r="AS285" s="1256">
        <f t="shared" si="118"/>
        <v>0</v>
      </c>
      <c r="AT285" s="1257" t="str">
        <f t="shared" si="134"/>
        <v/>
      </c>
      <c r="AU285" s="1260">
        <f t="shared" si="137"/>
        <v>0</v>
      </c>
      <c r="AV285" s="1261" t="str">
        <f t="shared" si="135"/>
        <v/>
      </c>
      <c r="AW285" s="1247"/>
      <c r="AX285" s="1262">
        <f t="shared" si="128"/>
        <v>0</v>
      </c>
      <c r="AY285" s="1249" t="str">
        <f t="shared" si="119"/>
        <v/>
      </c>
      <c r="AZ285" s="276" t="s">
        <v>22</v>
      </c>
      <c r="BA285" s="1221">
        <f t="shared" si="129"/>
        <v>0</v>
      </c>
      <c r="BB285" s="1222">
        <f t="shared" si="136"/>
        <v>0</v>
      </c>
      <c r="BC285"/>
      <c r="BD285" s="877"/>
      <c r="BE285" s="877"/>
      <c r="BF285" s="877"/>
      <c r="BG285" s="877"/>
      <c r="BH285" s="877"/>
      <c r="BI285" s="877"/>
      <c r="BJ285" s="877"/>
      <c r="BK285" s="877"/>
      <c r="BL285"/>
      <c r="BM285"/>
      <c r="BN285"/>
      <c r="BO285"/>
      <c r="BP285"/>
      <c r="BQ285"/>
      <c r="BR285" s="1153" t="str">
        <f t="shared" si="124"/>
        <v>►</v>
      </c>
      <c r="BS285"/>
      <c r="BT285"/>
      <c r="BU285"/>
      <c r="BV285"/>
      <c r="BW285"/>
      <c r="BY285"/>
      <c r="BZ285"/>
      <c r="CA285"/>
      <c r="CB285"/>
      <c r="CC285"/>
      <c r="CD285"/>
      <c r="CE285"/>
      <c r="CF285" s="276"/>
      <c r="CG285"/>
      <c r="CH285"/>
      <c r="CI285"/>
      <c r="CJ285"/>
      <c r="CK285"/>
      <c r="CL285"/>
      <c r="CM285"/>
      <c r="CN285" s="276"/>
      <c r="CO285"/>
      <c r="CP285"/>
      <c r="CQ285"/>
      <c r="CR285"/>
      <c r="CS285"/>
      <c r="CT285"/>
      <c r="CU285"/>
      <c r="CV285" s="276"/>
      <c r="CW285" s="3">
        <v>1</v>
      </c>
      <c r="CX285" s="877"/>
      <c r="CY285" s="877"/>
    </row>
    <row r="286" spans="1:103" s="1024" customFormat="1" ht="21" customHeight="1">
      <c r="A286" s="1129" t="s">
        <v>22</v>
      </c>
      <c r="B286" s="1145" t="str">
        <f t="shared" si="123"/>
        <v>►</v>
      </c>
      <c r="C286" s="1190" cm="1">
        <f t="array" ref="C286">SUMPRODUCT(LEN(D286:J286))</f>
        <v>0</v>
      </c>
      <c r="D286" s="207"/>
      <c r="E286" s="212"/>
      <c r="F286" s="212"/>
      <c r="G286" s="212"/>
      <c r="H286" s="212"/>
      <c r="I286" s="212"/>
      <c r="J286" s="213"/>
      <c r="K286" s="528" t="s">
        <v>22</v>
      </c>
      <c r="L286" s="120" t="s">
        <v>16</v>
      </c>
      <c r="M286" s="34"/>
      <c r="N286" s="35"/>
      <c r="O286" s="34"/>
      <c r="P286" s="36"/>
      <c r="Q286" s="105"/>
      <c r="R286" s="125"/>
      <c r="S286" s="107"/>
      <c r="T286" s="108"/>
      <c r="U286" s="1290"/>
      <c r="V286" s="276"/>
      <c r="W286" s="111"/>
      <c r="X286" s="112"/>
      <c r="Y286" s="122"/>
      <c r="Z286" s="114"/>
      <c r="AA286" s="127"/>
      <c r="AB286" s="116"/>
      <c r="AC286" s="139"/>
      <c r="AD286" s="1230" t="str">
        <f t="shared" ref="AD286:AD349" si="139">IF(OR(AI286&gt;0,TRIM(AE286)="▼ recette suivante"),"A","►")</f>
        <v>►</v>
      </c>
      <c r="AE286" s="1231" t="str">
        <f t="shared" si="122"/>
        <v/>
      </c>
      <c r="AF286" s="1232">
        <f t="shared" si="125"/>
        <v>0</v>
      </c>
      <c r="AG286" s="1252">
        <f t="shared" si="130"/>
        <v>0</v>
      </c>
      <c r="AH286" s="1234">
        <f t="shared" si="131"/>
        <v>0</v>
      </c>
      <c r="AI286" s="1235">
        <f t="shared" si="132"/>
        <v>0</v>
      </c>
      <c r="AJ286" s="1235">
        <f t="shared" si="120"/>
        <v>0</v>
      </c>
      <c r="AK286" s="1237">
        <f t="shared" si="126"/>
        <v>0</v>
      </c>
      <c r="AL286" s="1238">
        <f t="shared" si="121"/>
        <v>0</v>
      </c>
      <c r="AM286" s="1268"/>
      <c r="AN286" s="1240" t="str">
        <f t="shared" si="138"/>
        <v/>
      </c>
      <c r="AO286" s="1241">
        <f t="shared" si="133"/>
        <v>0</v>
      </c>
      <c r="AP286" s="1242">
        <f t="shared" si="127"/>
        <v>0</v>
      </c>
      <c r="AQ286" s="1269" cm="1">
        <f t="array" ref="AQ286">IF(AF286&lt;&gt;1,0,IF(OR(AO286="",N(AO286)&lt;=0.000000001),"",IF(OR(AI286="",N(AI286)&lt;=0.000000001),0,IF(ISNUMBER(AO286),IFERROR(_xlfn.LET(_xlpm.r,_xlfn.XLOOKUP(U286,$BD$15:$BD$62,ROW($BD$15:$BD$62),_xlfn.XLOOKUP(U286,$BE$15:$BE$62,ROW($BE$15:$BE$62),_xlfn.XLOOKUP(U286,$BF$15:$BF$62,ROW($BF$15:$BF$62),""))),_xlpm.p,_xlpm.r-MIN(ROW($BD$15:$BD$62))+1,_xlpm.f,INDEX($BG$15:$BG$62,_xlpm.p),_xlpm.u,INDEX($BH$15:$BH$62,_xlpm.p),_xlpm.s,INDEX($BJ$15:$BJ$62,_xlpm.p),_xlpm.q,N(AO286)/_xlpm.f,IF(_xlpm.q&gt;=_xlpm.s,ROUND(_xlpm.q,1)&amp;" "&amp;U286&amp;" = "&amp;ROUND(_xlpm.q*_xlpm.f,1)&amp;" "&amp;_xlpm.u,ROUND(_xlpm.q,1)&amp;" "&amp;U286)),""),""))))</f>
        <v>0</v>
      </c>
      <c r="AR286" s="1259"/>
      <c r="AS286" s="1241">
        <f t="shared" si="118"/>
        <v>0</v>
      </c>
      <c r="AT286" s="1242" t="str">
        <f t="shared" si="134"/>
        <v/>
      </c>
      <c r="AU286" s="1245">
        <f t="shared" si="137"/>
        <v>0</v>
      </c>
      <c r="AV286" s="1246" t="str">
        <f t="shared" si="135"/>
        <v/>
      </c>
      <c r="AW286" s="1247"/>
      <c r="AX286" s="1248">
        <f t="shared" si="128"/>
        <v>0</v>
      </c>
      <c r="AY286" s="1249" t="str">
        <f t="shared" si="119"/>
        <v/>
      </c>
      <c r="AZ286" s="276" t="s">
        <v>22</v>
      </c>
      <c r="BA286" s="1221">
        <f t="shared" si="129"/>
        <v>0</v>
      </c>
      <c r="BB286" s="1222">
        <f t="shared" si="136"/>
        <v>0</v>
      </c>
      <c r="BC286"/>
      <c r="BD286" s="877"/>
      <c r="BE286" s="877"/>
      <c r="BF286" s="877"/>
      <c r="BG286" s="877"/>
      <c r="BH286" s="877"/>
      <c r="BI286" s="877"/>
      <c r="BJ286" s="877"/>
      <c r="BK286" s="877"/>
      <c r="BL286"/>
      <c r="BM286"/>
      <c r="BN286"/>
      <c r="BO286"/>
      <c r="BP286"/>
      <c r="BQ286"/>
      <c r="BR286" s="1153" t="str">
        <f t="shared" si="124"/>
        <v>►</v>
      </c>
      <c r="BS286"/>
      <c r="BT286"/>
      <c r="BU286"/>
      <c r="BV286"/>
      <c r="BW286"/>
      <c r="BY286"/>
      <c r="BZ286"/>
      <c r="CA286"/>
      <c r="CB286"/>
      <c r="CC286"/>
      <c r="CD286"/>
      <c r="CE286"/>
      <c r="CF286" s="276"/>
      <c r="CG286"/>
      <c r="CH286"/>
      <c r="CI286"/>
      <c r="CJ286"/>
      <c r="CK286"/>
      <c r="CL286"/>
      <c r="CM286"/>
      <c r="CN286" s="276"/>
      <c r="CO286"/>
      <c r="CP286"/>
      <c r="CQ286"/>
      <c r="CR286"/>
      <c r="CS286"/>
      <c r="CT286"/>
      <c r="CU286"/>
      <c r="CV286" s="276"/>
      <c r="CW286" s="3">
        <v>1</v>
      </c>
      <c r="CX286" s="877"/>
      <c r="CY286" s="877"/>
    </row>
    <row r="287" spans="1:103" s="1024" customFormat="1" ht="21" customHeight="1">
      <c r="A287" s="1129" t="s">
        <v>22</v>
      </c>
      <c r="B287" s="1145" t="str">
        <f t="shared" si="123"/>
        <v>►</v>
      </c>
      <c r="C287" s="1190" cm="1">
        <f t="array" ref="C287">SUMPRODUCT(LEN(D287:J287))</f>
        <v>0</v>
      </c>
      <c r="D287" s="207"/>
      <c r="E287" s="212"/>
      <c r="F287" s="212"/>
      <c r="G287" s="212"/>
      <c r="H287" s="212"/>
      <c r="I287" s="212"/>
      <c r="J287" s="213"/>
      <c r="K287" s="528" t="s">
        <v>22</v>
      </c>
      <c r="L287" s="120" t="s">
        <v>16</v>
      </c>
      <c r="M287" s="34"/>
      <c r="N287" s="35"/>
      <c r="O287" s="34"/>
      <c r="P287" s="36"/>
      <c r="Q287" s="105"/>
      <c r="R287" s="125"/>
      <c r="S287" s="107"/>
      <c r="T287" s="108"/>
      <c r="U287" s="1290"/>
      <c r="V287" s="276"/>
      <c r="W287" s="111"/>
      <c r="X287" s="112"/>
      <c r="Y287" s="122"/>
      <c r="Z287" s="114"/>
      <c r="AA287" s="127"/>
      <c r="AB287" s="116"/>
      <c r="AC287" s="139"/>
      <c r="AD287" s="1230" t="str">
        <f t="shared" si="139"/>
        <v>►</v>
      </c>
      <c r="AE287" s="1231" t="str">
        <f t="shared" si="122"/>
        <v/>
      </c>
      <c r="AF287" s="1232">
        <f t="shared" si="125"/>
        <v>0</v>
      </c>
      <c r="AG287" s="1252">
        <f t="shared" si="130"/>
        <v>0</v>
      </c>
      <c r="AH287" s="1234">
        <f t="shared" si="131"/>
        <v>0</v>
      </c>
      <c r="AI287" s="1235">
        <f t="shared" si="132"/>
        <v>0</v>
      </c>
      <c r="AJ287" s="1235">
        <f t="shared" si="120"/>
        <v>0</v>
      </c>
      <c r="AK287" s="1253">
        <f t="shared" si="126"/>
        <v>0</v>
      </c>
      <c r="AL287" s="1254">
        <f t="shared" si="121"/>
        <v>0</v>
      </c>
      <c r="AM287" s="1268"/>
      <c r="AN287" s="1255" t="str">
        <f t="shared" si="138"/>
        <v/>
      </c>
      <c r="AO287" s="1256">
        <f t="shared" si="133"/>
        <v>0</v>
      </c>
      <c r="AP287" s="1257">
        <f t="shared" si="127"/>
        <v>0</v>
      </c>
      <c r="AQ287" s="1271" cm="1">
        <f t="array" ref="AQ287">IF(AF287&lt;&gt;1,0,IF(OR(AO287="",N(AO287)&lt;=0.000000001),"",IF(OR(AI287="",N(AI287)&lt;=0.000000001),0,IF(ISNUMBER(AO287),IFERROR(_xlfn.LET(_xlpm.r,_xlfn.XLOOKUP(U287,$BD$15:$BD$62,ROW($BD$15:$BD$62),_xlfn.XLOOKUP(U287,$BE$15:$BE$62,ROW($BE$15:$BE$62),_xlfn.XLOOKUP(U287,$BF$15:$BF$62,ROW($BF$15:$BF$62),""))),_xlpm.p,_xlpm.r-MIN(ROW($BD$15:$BD$62))+1,_xlpm.f,INDEX($BG$15:$BG$62,_xlpm.p),_xlpm.u,INDEX($BH$15:$BH$62,_xlpm.p),_xlpm.s,INDEX($BJ$15:$BJ$62,_xlpm.p),_xlpm.q,N(AO287)/_xlpm.f,IF(_xlpm.q&gt;=_xlpm.s,ROUND(_xlpm.q,1)&amp;" "&amp;U287&amp;" = "&amp;ROUND(_xlpm.q*_xlpm.f,1)&amp;" "&amp;_xlpm.u,ROUND(_xlpm.q,1)&amp;" "&amp;U287)),""),""))))</f>
        <v>0</v>
      </c>
      <c r="AR287" s="1259"/>
      <c r="AS287" s="1256">
        <f t="shared" si="118"/>
        <v>0</v>
      </c>
      <c r="AT287" s="1257" t="str">
        <f t="shared" si="134"/>
        <v/>
      </c>
      <c r="AU287" s="1260">
        <f t="shared" si="137"/>
        <v>0</v>
      </c>
      <c r="AV287" s="1261" t="str">
        <f t="shared" si="135"/>
        <v/>
      </c>
      <c r="AW287" s="1247"/>
      <c r="AX287" s="1262">
        <f t="shared" si="128"/>
        <v>0</v>
      </c>
      <c r="AY287" s="1249" t="str">
        <f t="shared" si="119"/>
        <v/>
      </c>
      <c r="AZ287" s="276" t="s">
        <v>22</v>
      </c>
      <c r="BA287" s="1221">
        <f t="shared" si="129"/>
        <v>0</v>
      </c>
      <c r="BB287" s="1222">
        <f t="shared" si="136"/>
        <v>0</v>
      </c>
      <c r="BC287"/>
      <c r="BD287" s="877"/>
      <c r="BE287" s="877"/>
      <c r="BF287" s="877"/>
      <c r="BG287" s="877"/>
      <c r="BH287" s="877"/>
      <c r="BI287" s="877"/>
      <c r="BJ287" s="877"/>
      <c r="BK287" s="877"/>
      <c r="BL287"/>
      <c r="BM287"/>
      <c r="BN287"/>
      <c r="BO287"/>
      <c r="BP287"/>
      <c r="BQ287"/>
      <c r="BR287" s="1153" t="str">
        <f t="shared" si="124"/>
        <v>►</v>
      </c>
      <c r="BS287"/>
      <c r="BT287"/>
      <c r="BU287"/>
      <c r="BV287"/>
      <c r="BW287"/>
      <c r="BY287"/>
      <c r="BZ287"/>
      <c r="CA287"/>
      <c r="CB287"/>
      <c r="CC287"/>
      <c r="CD287"/>
      <c r="CE287"/>
      <c r="CF287" s="276"/>
      <c r="CG287"/>
      <c r="CH287"/>
      <c r="CI287"/>
      <c r="CJ287"/>
      <c r="CK287"/>
      <c r="CL287"/>
      <c r="CM287"/>
      <c r="CN287" s="276"/>
      <c r="CO287"/>
      <c r="CP287"/>
      <c r="CQ287"/>
      <c r="CR287"/>
      <c r="CS287"/>
      <c r="CT287"/>
      <c r="CU287"/>
      <c r="CV287" s="276"/>
      <c r="CW287" s="3">
        <v>1</v>
      </c>
      <c r="CX287" s="877"/>
      <c r="CY287" s="877"/>
    </row>
    <row r="288" spans="1:103" s="1024" customFormat="1" ht="21" customHeight="1">
      <c r="A288" s="1129" t="s">
        <v>22</v>
      </c>
      <c r="B288" s="1145" t="str">
        <f t="shared" si="123"/>
        <v>►</v>
      </c>
      <c r="C288" s="1190" cm="1">
        <f t="array" ref="C288">SUMPRODUCT(LEN(D288:J288))</f>
        <v>0</v>
      </c>
      <c r="D288" s="207"/>
      <c r="E288" s="212"/>
      <c r="F288" s="212"/>
      <c r="G288" s="212"/>
      <c r="H288" s="212"/>
      <c r="I288" s="212"/>
      <c r="J288" s="213"/>
      <c r="K288" s="528" t="s">
        <v>22</v>
      </c>
      <c r="L288" s="120" t="s">
        <v>16</v>
      </c>
      <c r="M288" s="34"/>
      <c r="N288" s="35"/>
      <c r="O288" s="34"/>
      <c r="P288" s="36"/>
      <c r="Q288" s="105"/>
      <c r="R288" s="125"/>
      <c r="S288" s="107"/>
      <c r="T288" s="108"/>
      <c r="U288" s="1290"/>
      <c r="V288" s="276"/>
      <c r="W288" s="111"/>
      <c r="X288" s="112"/>
      <c r="Y288" s="122"/>
      <c r="Z288" s="114"/>
      <c r="AA288" s="127"/>
      <c r="AB288" s="116"/>
      <c r="AC288" s="139"/>
      <c r="AD288" s="1230" t="str">
        <f t="shared" si="139"/>
        <v>►</v>
      </c>
      <c r="AE288" s="1231" t="str">
        <f t="shared" si="122"/>
        <v/>
      </c>
      <c r="AF288" s="1232">
        <f t="shared" si="125"/>
        <v>0</v>
      </c>
      <c r="AG288" s="1252">
        <f t="shared" si="130"/>
        <v>0</v>
      </c>
      <c r="AH288" s="1234">
        <f t="shared" si="131"/>
        <v>0</v>
      </c>
      <c r="AI288" s="1235">
        <f t="shared" si="132"/>
        <v>0</v>
      </c>
      <c r="AJ288" s="1235">
        <f t="shared" si="120"/>
        <v>0</v>
      </c>
      <c r="AK288" s="1237">
        <f t="shared" si="126"/>
        <v>0</v>
      </c>
      <c r="AL288" s="1238">
        <f t="shared" si="121"/>
        <v>0</v>
      </c>
      <c r="AM288" s="1268"/>
      <c r="AN288" s="1240" t="str">
        <f t="shared" si="138"/>
        <v/>
      </c>
      <c r="AO288" s="1241">
        <f t="shared" si="133"/>
        <v>0</v>
      </c>
      <c r="AP288" s="1242">
        <f t="shared" si="127"/>
        <v>0</v>
      </c>
      <c r="AQ288" s="1269" cm="1">
        <f t="array" ref="AQ288">IF(AF288&lt;&gt;1,0,IF(OR(AO288="",N(AO288)&lt;=0.000000001),"",IF(OR(AI288="",N(AI288)&lt;=0.000000001),0,IF(ISNUMBER(AO288),IFERROR(_xlfn.LET(_xlpm.r,_xlfn.XLOOKUP(U288,$BD$15:$BD$62,ROW($BD$15:$BD$62),_xlfn.XLOOKUP(U288,$BE$15:$BE$62,ROW($BE$15:$BE$62),_xlfn.XLOOKUP(U288,$BF$15:$BF$62,ROW($BF$15:$BF$62),""))),_xlpm.p,_xlpm.r-MIN(ROW($BD$15:$BD$62))+1,_xlpm.f,INDEX($BG$15:$BG$62,_xlpm.p),_xlpm.u,INDEX($BH$15:$BH$62,_xlpm.p),_xlpm.s,INDEX($BJ$15:$BJ$62,_xlpm.p),_xlpm.q,N(AO288)/_xlpm.f,IF(_xlpm.q&gt;=_xlpm.s,ROUND(_xlpm.q,1)&amp;" "&amp;U288&amp;" = "&amp;ROUND(_xlpm.q*_xlpm.f,1)&amp;" "&amp;_xlpm.u,ROUND(_xlpm.q,1)&amp;" "&amp;U288)),""),""))))</f>
        <v>0</v>
      </c>
      <c r="AR288" s="1259"/>
      <c r="AS288" s="1241">
        <f t="shared" si="118"/>
        <v>0</v>
      </c>
      <c r="AT288" s="1242" t="str">
        <f t="shared" si="134"/>
        <v/>
      </c>
      <c r="AU288" s="1245">
        <f t="shared" si="137"/>
        <v>0</v>
      </c>
      <c r="AV288" s="1246" t="str">
        <f t="shared" si="135"/>
        <v/>
      </c>
      <c r="AW288" s="1247"/>
      <c r="AX288" s="1248">
        <f t="shared" si="128"/>
        <v>0</v>
      </c>
      <c r="AY288" s="1249" t="str">
        <f t="shared" si="119"/>
        <v/>
      </c>
      <c r="AZ288" s="276" t="s">
        <v>22</v>
      </c>
      <c r="BA288" s="1221">
        <f t="shared" si="129"/>
        <v>0</v>
      </c>
      <c r="BB288" s="1222">
        <f t="shared" si="136"/>
        <v>0</v>
      </c>
      <c r="BC288"/>
      <c r="BD288" s="877"/>
      <c r="BE288" s="877"/>
      <c r="BF288" s="877"/>
      <c r="BG288" s="877"/>
      <c r="BH288" s="877"/>
      <c r="BI288" s="877"/>
      <c r="BJ288" s="877"/>
      <c r="BK288" s="877"/>
      <c r="BL288"/>
      <c r="BM288"/>
      <c r="BN288"/>
      <c r="BO288"/>
      <c r="BP288"/>
      <c r="BQ288"/>
      <c r="BR288" s="1153" t="str">
        <f t="shared" si="124"/>
        <v>►</v>
      </c>
      <c r="BS288"/>
      <c r="BT288"/>
      <c r="BU288"/>
      <c r="BV288"/>
      <c r="BW288"/>
      <c r="BY288"/>
      <c r="BZ288"/>
      <c r="CA288"/>
      <c r="CB288"/>
      <c r="CC288"/>
      <c r="CD288"/>
      <c r="CE288"/>
      <c r="CF288" s="276"/>
      <c r="CG288"/>
      <c r="CH288"/>
      <c r="CI288"/>
      <c r="CJ288"/>
      <c r="CK288"/>
      <c r="CL288"/>
      <c r="CM288"/>
      <c r="CN288" s="276"/>
      <c r="CO288"/>
      <c r="CP288"/>
      <c r="CQ288"/>
      <c r="CR288"/>
      <c r="CS288"/>
      <c r="CT288"/>
      <c r="CU288"/>
      <c r="CV288" s="276"/>
      <c r="CW288" s="3">
        <v>1</v>
      </c>
      <c r="CX288" s="877"/>
      <c r="CY288" s="877"/>
    </row>
    <row r="289" spans="1:103" s="1024" customFormat="1" ht="21" customHeight="1">
      <c r="A289" s="1129" t="s">
        <v>22</v>
      </c>
      <c r="B289" s="1145" t="str">
        <f t="shared" si="123"/>
        <v>►</v>
      </c>
      <c r="C289" s="1190" cm="1">
        <f t="array" ref="C289">SUMPRODUCT(LEN(D289:J289))</f>
        <v>0</v>
      </c>
      <c r="D289" s="207"/>
      <c r="E289" s="212"/>
      <c r="F289" s="212"/>
      <c r="G289" s="212"/>
      <c r="H289" s="212"/>
      <c r="I289" s="212"/>
      <c r="J289" s="213"/>
      <c r="K289" s="528"/>
      <c r="L289" s="120" t="s">
        <v>16</v>
      </c>
      <c r="M289" s="34"/>
      <c r="N289" s="35"/>
      <c r="O289" s="34"/>
      <c r="P289" s="36"/>
      <c r="Q289" s="105"/>
      <c r="R289" s="125"/>
      <c r="S289" s="107"/>
      <c r="T289" s="108"/>
      <c r="U289" s="1290"/>
      <c r="V289" s="276"/>
      <c r="W289" s="111"/>
      <c r="X289" s="112"/>
      <c r="Y289" s="122"/>
      <c r="Z289" s="114"/>
      <c r="AA289" s="127"/>
      <c r="AB289" s="116"/>
      <c r="AC289" s="139"/>
      <c r="AD289" s="1230" t="str">
        <f t="shared" si="139"/>
        <v>►</v>
      </c>
      <c r="AE289" s="1231" t="str">
        <f t="shared" si="122"/>
        <v/>
      </c>
      <c r="AF289" s="1232">
        <f t="shared" si="125"/>
        <v>0</v>
      </c>
      <c r="AG289" s="1252">
        <f t="shared" si="130"/>
        <v>0</v>
      </c>
      <c r="AH289" s="1234">
        <f t="shared" si="131"/>
        <v>0</v>
      </c>
      <c r="AI289" s="1235">
        <f t="shared" si="132"/>
        <v>0</v>
      </c>
      <c r="AJ289" s="1235">
        <f t="shared" si="120"/>
        <v>0</v>
      </c>
      <c r="AK289" s="1253">
        <f t="shared" si="126"/>
        <v>0</v>
      </c>
      <c r="AL289" s="1254">
        <f t="shared" si="121"/>
        <v>0</v>
      </c>
      <c r="AM289" s="1268"/>
      <c r="AN289" s="1255" t="str">
        <f t="shared" si="138"/>
        <v/>
      </c>
      <c r="AO289" s="1256">
        <f t="shared" si="133"/>
        <v>0</v>
      </c>
      <c r="AP289" s="1257">
        <f t="shared" si="127"/>
        <v>0</v>
      </c>
      <c r="AQ289" s="1271" cm="1">
        <f t="array" ref="AQ289">IF(AF289&lt;&gt;1,0,IF(OR(AO289="",N(AO289)&lt;=0.000000001),"",IF(OR(AI289="",N(AI289)&lt;=0.000000001),0,IF(ISNUMBER(AO289),IFERROR(_xlfn.LET(_xlpm.r,_xlfn.XLOOKUP(U289,$BD$15:$BD$62,ROW($BD$15:$BD$62),_xlfn.XLOOKUP(U289,$BE$15:$BE$62,ROW($BE$15:$BE$62),_xlfn.XLOOKUP(U289,$BF$15:$BF$62,ROW($BF$15:$BF$62),""))),_xlpm.p,_xlpm.r-MIN(ROW($BD$15:$BD$62))+1,_xlpm.f,INDEX($BG$15:$BG$62,_xlpm.p),_xlpm.u,INDEX($BH$15:$BH$62,_xlpm.p),_xlpm.s,INDEX($BJ$15:$BJ$62,_xlpm.p),_xlpm.q,N(AO289)/_xlpm.f,IF(_xlpm.q&gt;=_xlpm.s,ROUND(_xlpm.q,1)&amp;" "&amp;U289&amp;" = "&amp;ROUND(_xlpm.q*_xlpm.f,1)&amp;" "&amp;_xlpm.u,ROUND(_xlpm.q,1)&amp;" "&amp;U289)),""),""))))</f>
        <v>0</v>
      </c>
      <c r="AR289" s="1259"/>
      <c r="AS289" s="1256">
        <f t="shared" si="118"/>
        <v>0</v>
      </c>
      <c r="AT289" s="1257" t="str">
        <f t="shared" si="134"/>
        <v/>
      </c>
      <c r="AU289" s="1260">
        <f t="shared" si="137"/>
        <v>0</v>
      </c>
      <c r="AV289" s="1261" t="str">
        <f t="shared" si="135"/>
        <v/>
      </c>
      <c r="AW289" s="1247"/>
      <c r="AX289" s="1262">
        <f t="shared" si="128"/>
        <v>0</v>
      </c>
      <c r="AY289" s="1249" t="str">
        <f t="shared" si="119"/>
        <v/>
      </c>
      <c r="AZ289" s="276" t="s">
        <v>22</v>
      </c>
      <c r="BA289" s="1221">
        <f t="shared" si="129"/>
        <v>0</v>
      </c>
      <c r="BB289" s="1222">
        <f t="shared" si="136"/>
        <v>0</v>
      </c>
      <c r="BC289"/>
      <c r="BD289" s="877"/>
      <c r="BE289" s="877"/>
      <c r="BF289" s="877"/>
      <c r="BG289" s="877"/>
      <c r="BH289" s="877"/>
      <c r="BI289" s="877"/>
      <c r="BJ289" s="877"/>
      <c r="BK289" s="877"/>
      <c r="BL289"/>
      <c r="BM289"/>
      <c r="BN289"/>
      <c r="BO289"/>
      <c r="BP289"/>
      <c r="BQ289"/>
      <c r="BR289" s="1153" t="str">
        <f t="shared" si="124"/>
        <v>►</v>
      </c>
      <c r="BS289"/>
      <c r="BT289"/>
      <c r="BU289"/>
      <c r="BV289"/>
      <c r="BW289"/>
      <c r="BY289"/>
      <c r="BZ289"/>
      <c r="CA289"/>
      <c r="CB289"/>
      <c r="CC289"/>
      <c r="CD289"/>
      <c r="CE289"/>
      <c r="CF289" s="276"/>
      <c r="CG289"/>
      <c r="CH289"/>
      <c r="CI289"/>
      <c r="CJ289"/>
      <c r="CK289"/>
      <c r="CL289"/>
      <c r="CM289"/>
      <c r="CN289" s="276"/>
      <c r="CO289"/>
      <c r="CP289"/>
      <c r="CQ289"/>
      <c r="CR289"/>
      <c r="CS289"/>
      <c r="CT289"/>
      <c r="CU289"/>
      <c r="CV289" s="276"/>
      <c r="CW289" s="3">
        <v>1</v>
      </c>
      <c r="CX289" s="877"/>
      <c r="CY289" s="877"/>
    </row>
    <row r="290" spans="1:103" s="1024" customFormat="1" ht="21" customHeight="1">
      <c r="A290" s="1129" t="s">
        <v>22</v>
      </c>
      <c r="B290" s="1145" t="str">
        <f t="shared" si="123"/>
        <v>►</v>
      </c>
      <c r="C290" s="1190" cm="1">
        <f t="array" ref="C290">SUMPRODUCT(LEN(D290:J290))</f>
        <v>0</v>
      </c>
      <c r="D290" s="207"/>
      <c r="E290" s="212"/>
      <c r="F290" s="212"/>
      <c r="G290" s="212"/>
      <c r="H290" s="212"/>
      <c r="I290" s="212"/>
      <c r="J290" s="213"/>
      <c r="K290" s="528"/>
      <c r="L290" s="120" t="s">
        <v>16</v>
      </c>
      <c r="M290" s="34"/>
      <c r="N290" s="35"/>
      <c r="O290" s="34"/>
      <c r="P290" s="36"/>
      <c r="Q290" s="105"/>
      <c r="R290" s="125"/>
      <c r="S290" s="107"/>
      <c r="T290" s="108"/>
      <c r="U290" s="1290"/>
      <c r="V290" s="276"/>
      <c r="W290" s="111"/>
      <c r="X290" s="112"/>
      <c r="Y290" s="122"/>
      <c r="Z290" s="114"/>
      <c r="AA290" s="127"/>
      <c r="AB290" s="116"/>
      <c r="AC290" s="139"/>
      <c r="AD290" s="1230" t="str">
        <f t="shared" si="139"/>
        <v>►</v>
      </c>
      <c r="AE290" s="1231" t="str">
        <f t="shared" si="122"/>
        <v/>
      </c>
      <c r="AF290" s="1232">
        <f t="shared" si="125"/>
        <v>0</v>
      </c>
      <c r="AG290" s="1252">
        <f t="shared" si="130"/>
        <v>0</v>
      </c>
      <c r="AH290" s="1234">
        <f t="shared" si="131"/>
        <v>0</v>
      </c>
      <c r="AI290" s="1235">
        <f t="shared" si="132"/>
        <v>0</v>
      </c>
      <c r="AJ290" s="1235">
        <f t="shared" si="120"/>
        <v>0</v>
      </c>
      <c r="AK290" s="1237">
        <f t="shared" si="126"/>
        <v>0</v>
      </c>
      <c r="AL290" s="1238">
        <f t="shared" si="121"/>
        <v>0</v>
      </c>
      <c r="AM290" s="1268"/>
      <c r="AN290" s="1240" t="str">
        <f t="shared" si="138"/>
        <v/>
      </c>
      <c r="AO290" s="1241">
        <f t="shared" si="133"/>
        <v>0</v>
      </c>
      <c r="AP290" s="1242">
        <f t="shared" si="127"/>
        <v>0</v>
      </c>
      <c r="AQ290" s="1269" cm="1">
        <f t="array" ref="AQ290">IF(AF290&lt;&gt;1,0,IF(OR(AO290="",N(AO290)&lt;=0.000000001),"",IF(OR(AI290="",N(AI290)&lt;=0.000000001),0,IF(ISNUMBER(AO290),IFERROR(_xlfn.LET(_xlpm.r,_xlfn.XLOOKUP(U290,$BD$15:$BD$62,ROW($BD$15:$BD$62),_xlfn.XLOOKUP(U290,$BE$15:$BE$62,ROW($BE$15:$BE$62),_xlfn.XLOOKUP(U290,$BF$15:$BF$62,ROW($BF$15:$BF$62),""))),_xlpm.p,_xlpm.r-MIN(ROW($BD$15:$BD$62))+1,_xlpm.f,INDEX($BG$15:$BG$62,_xlpm.p),_xlpm.u,INDEX($BH$15:$BH$62,_xlpm.p),_xlpm.s,INDEX($BJ$15:$BJ$62,_xlpm.p),_xlpm.q,N(AO290)/_xlpm.f,IF(_xlpm.q&gt;=_xlpm.s,ROUND(_xlpm.q,1)&amp;" "&amp;U290&amp;" = "&amp;ROUND(_xlpm.q*_xlpm.f,1)&amp;" "&amp;_xlpm.u,ROUND(_xlpm.q,1)&amp;" "&amp;U290)),""),""))))</f>
        <v>0</v>
      </c>
      <c r="AR290" s="1259"/>
      <c r="AS290" s="1241">
        <f t="shared" si="118"/>
        <v>0</v>
      </c>
      <c r="AT290" s="1242" t="str">
        <f t="shared" si="134"/>
        <v/>
      </c>
      <c r="AU290" s="1245">
        <f t="shared" si="137"/>
        <v>0</v>
      </c>
      <c r="AV290" s="1246" t="str">
        <f t="shared" si="135"/>
        <v/>
      </c>
      <c r="AW290" s="1247"/>
      <c r="AX290" s="1248">
        <f t="shared" si="128"/>
        <v>0</v>
      </c>
      <c r="AY290" s="1249" t="str">
        <f t="shared" si="119"/>
        <v/>
      </c>
      <c r="AZ290" s="276" t="s">
        <v>22</v>
      </c>
      <c r="BA290" s="1221">
        <f t="shared" si="129"/>
        <v>0</v>
      </c>
      <c r="BB290" s="1222">
        <f t="shared" si="136"/>
        <v>0</v>
      </c>
      <c r="BC290"/>
      <c r="BD290" s="877"/>
      <c r="BE290" s="877"/>
      <c r="BF290" s="877"/>
      <c r="BG290" s="877"/>
      <c r="BH290" s="877"/>
      <c r="BI290" s="877"/>
      <c r="BJ290" s="877"/>
      <c r="BK290" s="877"/>
      <c r="BL290"/>
      <c r="BM290"/>
      <c r="BN290"/>
      <c r="BO290"/>
      <c r="BP290"/>
      <c r="BQ290"/>
      <c r="BR290" s="1153" t="str">
        <f t="shared" si="124"/>
        <v>►</v>
      </c>
      <c r="BS290"/>
      <c r="BT290"/>
      <c r="BU290"/>
      <c r="BV290"/>
      <c r="BW290"/>
      <c r="BY290"/>
      <c r="BZ290"/>
      <c r="CA290"/>
      <c r="CB290"/>
      <c r="CC290"/>
      <c r="CD290"/>
      <c r="CE290"/>
      <c r="CF290" s="276"/>
      <c r="CG290"/>
      <c r="CH290"/>
      <c r="CI290"/>
      <c r="CJ290"/>
      <c r="CK290"/>
      <c r="CL290"/>
      <c r="CM290"/>
      <c r="CN290" s="276"/>
      <c r="CO290"/>
      <c r="CP290"/>
      <c r="CQ290"/>
      <c r="CR290"/>
      <c r="CS290"/>
      <c r="CT290"/>
      <c r="CU290"/>
      <c r="CV290" s="276"/>
      <c r="CW290" s="3">
        <v>1</v>
      </c>
      <c r="CX290" s="877"/>
      <c r="CY290" s="877"/>
    </row>
    <row r="291" spans="1:103" s="1024" customFormat="1" ht="21" customHeight="1">
      <c r="A291" s="1129" t="s">
        <v>22</v>
      </c>
      <c r="B291" s="1145" t="str">
        <f t="shared" si="123"/>
        <v>►</v>
      </c>
      <c r="C291" s="1190" cm="1">
        <f t="array" ref="C291">SUMPRODUCT(LEN(D291:J291))</f>
        <v>0</v>
      </c>
      <c r="D291" s="207"/>
      <c r="E291" s="212"/>
      <c r="F291" s="212"/>
      <c r="G291" s="212"/>
      <c r="H291" s="212"/>
      <c r="I291" s="212"/>
      <c r="J291" s="213"/>
      <c r="K291" s="528"/>
      <c r="L291" s="120" t="s">
        <v>16</v>
      </c>
      <c r="M291" s="34"/>
      <c r="N291" s="35"/>
      <c r="O291" s="34"/>
      <c r="P291" s="36"/>
      <c r="Q291" s="105"/>
      <c r="R291" s="125"/>
      <c r="S291" s="107"/>
      <c r="T291" s="108"/>
      <c r="U291" s="1290"/>
      <c r="V291" s="276"/>
      <c r="W291" s="111"/>
      <c r="X291" s="112"/>
      <c r="Y291" s="122"/>
      <c r="Z291" s="114"/>
      <c r="AA291" s="127"/>
      <c r="AB291" s="116"/>
      <c r="AC291" s="139"/>
      <c r="AD291" s="1230" t="str">
        <f t="shared" si="139"/>
        <v>►</v>
      </c>
      <c r="AE291" s="1231" t="str">
        <f t="shared" si="122"/>
        <v/>
      </c>
      <c r="AF291" s="1232">
        <f t="shared" si="125"/>
        <v>0</v>
      </c>
      <c r="AG291" s="1252">
        <f t="shared" si="130"/>
        <v>0</v>
      </c>
      <c r="AH291" s="1234">
        <f t="shared" si="131"/>
        <v>0</v>
      </c>
      <c r="AI291" s="1235">
        <f t="shared" si="132"/>
        <v>0</v>
      </c>
      <c r="AJ291" s="1235">
        <f t="shared" si="120"/>
        <v>0</v>
      </c>
      <c r="AK291" s="1253">
        <f t="shared" si="126"/>
        <v>0</v>
      </c>
      <c r="AL291" s="1254">
        <f t="shared" si="121"/>
        <v>0</v>
      </c>
      <c r="AM291" s="1268"/>
      <c r="AN291" s="1255" t="str">
        <f t="shared" si="138"/>
        <v/>
      </c>
      <c r="AO291" s="1256">
        <f t="shared" si="133"/>
        <v>0</v>
      </c>
      <c r="AP291" s="1257">
        <f t="shared" si="127"/>
        <v>0</v>
      </c>
      <c r="AQ291" s="1271" cm="1">
        <f t="array" ref="AQ291">IF(AF291&lt;&gt;1,0,IF(OR(AO291="",N(AO291)&lt;=0.000000001),"",IF(OR(AI291="",N(AI291)&lt;=0.000000001),0,IF(ISNUMBER(AO291),IFERROR(_xlfn.LET(_xlpm.r,_xlfn.XLOOKUP(U291,$BD$15:$BD$62,ROW($BD$15:$BD$62),_xlfn.XLOOKUP(U291,$BE$15:$BE$62,ROW($BE$15:$BE$62),_xlfn.XLOOKUP(U291,$BF$15:$BF$62,ROW($BF$15:$BF$62),""))),_xlpm.p,_xlpm.r-MIN(ROW($BD$15:$BD$62))+1,_xlpm.f,INDEX($BG$15:$BG$62,_xlpm.p),_xlpm.u,INDEX($BH$15:$BH$62,_xlpm.p),_xlpm.s,INDEX($BJ$15:$BJ$62,_xlpm.p),_xlpm.q,N(AO291)/_xlpm.f,IF(_xlpm.q&gt;=_xlpm.s,ROUND(_xlpm.q,1)&amp;" "&amp;U291&amp;" = "&amp;ROUND(_xlpm.q*_xlpm.f,1)&amp;" "&amp;_xlpm.u,ROUND(_xlpm.q,1)&amp;" "&amp;U291)),""),""))))</f>
        <v>0</v>
      </c>
      <c r="AR291" s="1259"/>
      <c r="AS291" s="1256">
        <f t="shared" si="118"/>
        <v>0</v>
      </c>
      <c r="AT291" s="1257" t="str">
        <f t="shared" si="134"/>
        <v/>
      </c>
      <c r="AU291" s="1260">
        <f t="shared" si="137"/>
        <v>0</v>
      </c>
      <c r="AV291" s="1261" t="str">
        <f t="shared" si="135"/>
        <v/>
      </c>
      <c r="AW291" s="1247"/>
      <c r="AX291" s="1262">
        <f t="shared" si="128"/>
        <v>0</v>
      </c>
      <c r="AY291" s="1249" t="str">
        <f t="shared" si="119"/>
        <v/>
      </c>
      <c r="AZ291" s="276" t="s">
        <v>22</v>
      </c>
      <c r="BA291" s="1221">
        <f t="shared" si="129"/>
        <v>0</v>
      </c>
      <c r="BB291" s="1222">
        <f t="shared" si="136"/>
        <v>0</v>
      </c>
      <c r="BC291"/>
      <c r="BD291" s="877"/>
      <c r="BE291" s="877"/>
      <c r="BF291" s="877"/>
      <c r="BG291" s="877"/>
      <c r="BH291" s="877"/>
      <c r="BI291" s="877"/>
      <c r="BJ291" s="877"/>
      <c r="BK291" s="877"/>
      <c r="BL291"/>
      <c r="BM291"/>
      <c r="BN291"/>
      <c r="BO291"/>
      <c r="BP291"/>
      <c r="BQ291"/>
      <c r="BR291" s="1153" t="str">
        <f t="shared" si="124"/>
        <v>►</v>
      </c>
      <c r="BS291"/>
      <c r="BT291"/>
      <c r="BU291"/>
      <c r="BV291"/>
      <c r="BW291"/>
      <c r="BY291"/>
      <c r="BZ291"/>
      <c r="CA291"/>
      <c r="CB291"/>
      <c r="CC291"/>
      <c r="CD291"/>
      <c r="CE291"/>
      <c r="CG291"/>
      <c r="CH291"/>
      <c r="CI291"/>
      <c r="CJ291"/>
      <c r="CK291"/>
      <c r="CL291"/>
      <c r="CM291"/>
      <c r="CO291"/>
      <c r="CP291"/>
      <c r="CQ291"/>
      <c r="CR291"/>
      <c r="CS291"/>
      <c r="CT291"/>
      <c r="CU291"/>
      <c r="CW291" s="3">
        <v>1</v>
      </c>
      <c r="CX291" s="877"/>
      <c r="CY291" s="877"/>
    </row>
    <row r="292" spans="1:103" s="1024" customFormat="1" ht="21" customHeight="1">
      <c r="A292" s="1129" t="s">
        <v>22</v>
      </c>
      <c r="B292" s="1145" t="str">
        <f t="shared" si="123"/>
        <v>►</v>
      </c>
      <c r="C292" s="1190" cm="1">
        <f t="array" ref="C292">SUMPRODUCT(LEN(D292:J292))</f>
        <v>0</v>
      </c>
      <c r="D292" s="207"/>
      <c r="E292" s="212"/>
      <c r="F292" s="212"/>
      <c r="G292" s="212"/>
      <c r="H292" s="212"/>
      <c r="I292" s="212"/>
      <c r="J292" s="213"/>
      <c r="K292" s="528"/>
      <c r="L292" s="120" t="s">
        <v>16</v>
      </c>
      <c r="M292" s="34"/>
      <c r="N292" s="35"/>
      <c r="O292" s="34"/>
      <c r="P292" s="36"/>
      <c r="Q292" s="105"/>
      <c r="R292" s="125"/>
      <c r="S292" s="107"/>
      <c r="T292" s="108"/>
      <c r="U292" s="1290"/>
      <c r="V292" s="276"/>
      <c r="W292" s="111"/>
      <c r="X292" s="112"/>
      <c r="Y292" s="122"/>
      <c r="Z292" s="114"/>
      <c r="AA292" s="127"/>
      <c r="AB292" s="116"/>
      <c r="AC292" s="139"/>
      <c r="AD292" s="1230" t="str">
        <f t="shared" si="139"/>
        <v>►</v>
      </c>
      <c r="AE292" s="1231" t="str">
        <f t="shared" si="122"/>
        <v/>
      </c>
      <c r="AF292" s="1232">
        <f t="shared" si="125"/>
        <v>0</v>
      </c>
      <c r="AG292" s="1252">
        <f t="shared" si="130"/>
        <v>0</v>
      </c>
      <c r="AH292" s="1234">
        <f t="shared" si="131"/>
        <v>0</v>
      </c>
      <c r="AI292" s="1235">
        <f t="shared" si="132"/>
        <v>0</v>
      </c>
      <c r="AJ292" s="1235">
        <f t="shared" si="120"/>
        <v>0</v>
      </c>
      <c r="AK292" s="1237">
        <f t="shared" si="126"/>
        <v>0</v>
      </c>
      <c r="AL292" s="1238">
        <f t="shared" si="121"/>
        <v>0</v>
      </c>
      <c r="AM292" s="1268"/>
      <c r="AN292" s="1240" t="str">
        <f t="shared" si="138"/>
        <v/>
      </c>
      <c r="AO292" s="1241">
        <f t="shared" si="133"/>
        <v>0</v>
      </c>
      <c r="AP292" s="1242">
        <f t="shared" si="127"/>
        <v>0</v>
      </c>
      <c r="AQ292" s="1269" cm="1">
        <f t="array" ref="AQ292">IF(AF292&lt;&gt;1,0,IF(OR(AO292="",N(AO292)&lt;=0.000000001),"",IF(OR(AI292="",N(AI292)&lt;=0.000000001),0,IF(ISNUMBER(AO292),IFERROR(_xlfn.LET(_xlpm.r,_xlfn.XLOOKUP(U292,$BD$15:$BD$62,ROW($BD$15:$BD$62),_xlfn.XLOOKUP(U292,$BE$15:$BE$62,ROW($BE$15:$BE$62),_xlfn.XLOOKUP(U292,$BF$15:$BF$62,ROW($BF$15:$BF$62),""))),_xlpm.p,_xlpm.r-MIN(ROW($BD$15:$BD$62))+1,_xlpm.f,INDEX($BG$15:$BG$62,_xlpm.p),_xlpm.u,INDEX($BH$15:$BH$62,_xlpm.p),_xlpm.s,INDEX($BJ$15:$BJ$62,_xlpm.p),_xlpm.q,N(AO292)/_xlpm.f,IF(_xlpm.q&gt;=_xlpm.s,ROUND(_xlpm.q,1)&amp;" "&amp;U292&amp;" = "&amp;ROUND(_xlpm.q*_xlpm.f,1)&amp;" "&amp;_xlpm.u,ROUND(_xlpm.q,1)&amp;" "&amp;U292)),""),""))))</f>
        <v>0</v>
      </c>
      <c r="AR292" s="1259"/>
      <c r="AS292" s="1241">
        <f t="shared" si="118"/>
        <v>0</v>
      </c>
      <c r="AT292" s="1242" t="str">
        <f t="shared" si="134"/>
        <v/>
      </c>
      <c r="AU292" s="1245">
        <f t="shared" si="137"/>
        <v>0</v>
      </c>
      <c r="AV292" s="1246" t="str">
        <f t="shared" si="135"/>
        <v/>
      </c>
      <c r="AW292" s="1247"/>
      <c r="AX292" s="1248">
        <f t="shared" si="128"/>
        <v>0</v>
      </c>
      <c r="AY292" s="1249" t="str">
        <f t="shared" si="119"/>
        <v/>
      </c>
      <c r="AZ292" s="276" t="s">
        <v>22</v>
      </c>
      <c r="BA292" s="1221">
        <f t="shared" si="129"/>
        <v>0</v>
      </c>
      <c r="BB292" s="1222">
        <f t="shared" si="136"/>
        <v>0</v>
      </c>
      <c r="BC292"/>
      <c r="BD292" s="877"/>
      <c r="BE292" s="877"/>
      <c r="BF292" s="877"/>
      <c r="BG292" s="877"/>
      <c r="BH292" s="877"/>
      <c r="BI292" s="877"/>
      <c r="BJ292" s="877"/>
      <c r="BK292" s="877"/>
      <c r="BL292"/>
      <c r="BM292"/>
      <c r="BN292"/>
      <c r="BO292"/>
      <c r="BP292"/>
      <c r="BQ292"/>
      <c r="BR292" s="1153" t="str">
        <f t="shared" si="124"/>
        <v>►</v>
      </c>
      <c r="BS292"/>
      <c r="BT292"/>
      <c r="BU292"/>
      <c r="BV292"/>
      <c r="BW292"/>
      <c r="BY292"/>
      <c r="BZ292"/>
      <c r="CA292"/>
      <c r="CB292"/>
      <c r="CC292"/>
      <c r="CD292"/>
      <c r="CE292"/>
      <c r="CG292"/>
      <c r="CH292"/>
      <c r="CI292"/>
      <c r="CJ292"/>
      <c r="CK292"/>
      <c r="CL292"/>
      <c r="CM292"/>
      <c r="CO292"/>
      <c r="CP292"/>
      <c r="CQ292"/>
      <c r="CR292"/>
      <c r="CS292"/>
      <c r="CT292"/>
      <c r="CU292"/>
      <c r="CW292" s="3">
        <v>1</v>
      </c>
      <c r="CX292" s="877"/>
      <c r="CY292" s="877"/>
    </row>
    <row r="293" spans="1:103" s="1024" customFormat="1" ht="21" customHeight="1">
      <c r="A293" s="1129" t="s">
        <v>22</v>
      </c>
      <c r="B293" s="1145" t="str">
        <f t="shared" si="123"/>
        <v>►</v>
      </c>
      <c r="C293" s="1190" cm="1">
        <f t="array" ref="C293">SUMPRODUCT(LEN(D293:J293))</f>
        <v>0</v>
      </c>
      <c r="D293" s="207"/>
      <c r="E293" s="212"/>
      <c r="F293" s="212"/>
      <c r="G293" s="212"/>
      <c r="H293" s="212"/>
      <c r="I293" s="212"/>
      <c r="J293" s="213"/>
      <c r="K293" s="528"/>
      <c r="L293" s="120" t="s">
        <v>16</v>
      </c>
      <c r="M293" s="34"/>
      <c r="N293" s="35"/>
      <c r="O293" s="34"/>
      <c r="P293" s="36"/>
      <c r="Q293" s="105"/>
      <c r="R293" s="125"/>
      <c r="S293" s="107"/>
      <c r="T293" s="108"/>
      <c r="U293" s="1290"/>
      <c r="V293" s="276"/>
      <c r="W293" s="111"/>
      <c r="X293" s="112"/>
      <c r="Y293" s="122"/>
      <c r="Z293" s="114"/>
      <c r="AA293" s="127"/>
      <c r="AB293" s="116"/>
      <c r="AC293" s="139"/>
      <c r="AD293" s="1230" t="str">
        <f t="shared" si="139"/>
        <v>►</v>
      </c>
      <c r="AE293" s="1231" t="str">
        <f t="shared" si="122"/>
        <v/>
      </c>
      <c r="AF293" s="1232">
        <f t="shared" si="125"/>
        <v>0</v>
      </c>
      <c r="AG293" s="1252">
        <f t="shared" si="130"/>
        <v>0</v>
      </c>
      <c r="AH293" s="1234">
        <f t="shared" si="131"/>
        <v>0</v>
      </c>
      <c r="AI293" s="1235">
        <f t="shared" si="132"/>
        <v>0</v>
      </c>
      <c r="AJ293" s="1235">
        <f t="shared" si="120"/>
        <v>0</v>
      </c>
      <c r="AK293" s="1253">
        <f t="shared" si="126"/>
        <v>0</v>
      </c>
      <c r="AL293" s="1254">
        <f t="shared" si="121"/>
        <v>0</v>
      </c>
      <c r="AM293" s="1268"/>
      <c r="AN293" s="1255" t="str">
        <f t="shared" si="138"/>
        <v/>
      </c>
      <c r="AO293" s="1256">
        <f t="shared" si="133"/>
        <v>0</v>
      </c>
      <c r="AP293" s="1257">
        <f t="shared" si="127"/>
        <v>0</v>
      </c>
      <c r="AQ293" s="1271" cm="1">
        <f t="array" ref="AQ293">IF(AF293&lt;&gt;1,0,IF(OR(AO293="",N(AO293)&lt;=0.000000001),"",IF(OR(AI293="",N(AI293)&lt;=0.000000001),0,IF(ISNUMBER(AO293),IFERROR(_xlfn.LET(_xlpm.r,_xlfn.XLOOKUP(U293,$BD$15:$BD$62,ROW($BD$15:$BD$62),_xlfn.XLOOKUP(U293,$BE$15:$BE$62,ROW($BE$15:$BE$62),_xlfn.XLOOKUP(U293,$BF$15:$BF$62,ROW($BF$15:$BF$62),""))),_xlpm.p,_xlpm.r-MIN(ROW($BD$15:$BD$62))+1,_xlpm.f,INDEX($BG$15:$BG$62,_xlpm.p),_xlpm.u,INDEX($BH$15:$BH$62,_xlpm.p),_xlpm.s,INDEX($BJ$15:$BJ$62,_xlpm.p),_xlpm.q,N(AO293)/_xlpm.f,IF(_xlpm.q&gt;=_xlpm.s,ROUND(_xlpm.q,1)&amp;" "&amp;U293&amp;" = "&amp;ROUND(_xlpm.q*_xlpm.f,1)&amp;" "&amp;_xlpm.u,ROUND(_xlpm.q,1)&amp;" "&amp;U293)),""),""))))</f>
        <v>0</v>
      </c>
      <c r="AR293" s="1259"/>
      <c r="AS293" s="1256">
        <f t="shared" si="118"/>
        <v>0</v>
      </c>
      <c r="AT293" s="1257" t="str">
        <f t="shared" si="134"/>
        <v/>
      </c>
      <c r="AU293" s="1260">
        <f t="shared" si="137"/>
        <v>0</v>
      </c>
      <c r="AV293" s="1261" t="str">
        <f t="shared" si="135"/>
        <v/>
      </c>
      <c r="AW293" s="1247"/>
      <c r="AX293" s="1262">
        <f t="shared" si="128"/>
        <v>0</v>
      </c>
      <c r="AY293" s="1249" t="str">
        <f t="shared" si="119"/>
        <v/>
      </c>
      <c r="AZ293" s="276" t="s">
        <v>22</v>
      </c>
      <c r="BA293" s="1221">
        <f t="shared" si="129"/>
        <v>0</v>
      </c>
      <c r="BB293" s="1222">
        <f t="shared" si="136"/>
        <v>0</v>
      </c>
      <c r="BC293"/>
      <c r="BD293" s="877"/>
      <c r="BE293" s="877"/>
      <c r="BF293" s="877"/>
      <c r="BG293" s="877"/>
      <c r="BH293" s="877"/>
      <c r="BI293" s="877"/>
      <c r="BJ293" s="877"/>
      <c r="BK293" s="877"/>
      <c r="BL293"/>
      <c r="BM293"/>
      <c r="BN293"/>
      <c r="BO293"/>
      <c r="BP293"/>
      <c r="BQ293"/>
      <c r="BR293" s="1153" t="str">
        <f t="shared" si="124"/>
        <v>►</v>
      </c>
      <c r="BS293"/>
      <c r="BT293"/>
      <c r="BU293"/>
      <c r="BV293"/>
      <c r="BW293"/>
      <c r="BY293"/>
      <c r="BZ293"/>
      <c r="CA293"/>
      <c r="CB293"/>
      <c r="CC293"/>
      <c r="CD293"/>
      <c r="CE293"/>
      <c r="CG293"/>
      <c r="CH293"/>
      <c r="CI293"/>
      <c r="CJ293"/>
      <c r="CK293"/>
      <c r="CL293"/>
      <c r="CM293"/>
      <c r="CO293"/>
      <c r="CP293"/>
      <c r="CQ293"/>
      <c r="CR293"/>
      <c r="CS293"/>
      <c r="CT293"/>
      <c r="CU293"/>
      <c r="CW293" s="3">
        <v>1</v>
      </c>
      <c r="CX293" s="877"/>
      <c r="CY293" s="877"/>
    </row>
    <row r="294" spans="1:103" s="1024" customFormat="1" ht="21" customHeight="1">
      <c r="A294" s="1129" t="s">
        <v>22</v>
      </c>
      <c r="B294" s="1145" t="str">
        <f t="shared" si="123"/>
        <v>►</v>
      </c>
      <c r="C294" s="1190" cm="1">
        <f t="array" ref="C294">SUMPRODUCT(LEN(D294:J294))</f>
        <v>0</v>
      </c>
      <c r="D294" s="207"/>
      <c r="E294" s="212"/>
      <c r="F294" s="212"/>
      <c r="G294" s="212"/>
      <c r="H294" s="212"/>
      <c r="I294" s="212"/>
      <c r="J294" s="213"/>
      <c r="K294" s="528"/>
      <c r="L294" s="120" t="s">
        <v>16</v>
      </c>
      <c r="M294" s="34"/>
      <c r="N294" s="35"/>
      <c r="O294" s="34"/>
      <c r="P294" s="36"/>
      <c r="Q294" s="105"/>
      <c r="R294" s="125"/>
      <c r="S294" s="107"/>
      <c r="T294" s="108"/>
      <c r="U294" s="1290"/>
      <c r="V294" s="276"/>
      <c r="W294" s="111"/>
      <c r="X294" s="112"/>
      <c r="Y294" s="122"/>
      <c r="Z294" s="114"/>
      <c r="AA294" s="127"/>
      <c r="AB294" s="116"/>
      <c r="AC294" s="139"/>
      <c r="AD294" s="1230" t="str">
        <f t="shared" si="139"/>
        <v>►</v>
      </c>
      <c r="AE294" s="1231" t="str">
        <f t="shared" si="122"/>
        <v/>
      </c>
      <c r="AF294" s="1232">
        <f t="shared" si="125"/>
        <v>0</v>
      </c>
      <c r="AG294" s="1252">
        <f t="shared" si="130"/>
        <v>0</v>
      </c>
      <c r="AH294" s="1234">
        <f t="shared" si="131"/>
        <v>0</v>
      </c>
      <c r="AI294" s="1235">
        <f t="shared" si="132"/>
        <v>0</v>
      </c>
      <c r="AJ294" s="1235">
        <f t="shared" si="120"/>
        <v>0</v>
      </c>
      <c r="AK294" s="1237">
        <f t="shared" si="126"/>
        <v>0</v>
      </c>
      <c r="AL294" s="1238">
        <f t="shared" si="121"/>
        <v>0</v>
      </c>
      <c r="AM294" s="1268"/>
      <c r="AN294" s="1240" t="str">
        <f t="shared" si="138"/>
        <v/>
      </c>
      <c r="AO294" s="1241">
        <f t="shared" si="133"/>
        <v>0</v>
      </c>
      <c r="AP294" s="1242">
        <f t="shared" si="127"/>
        <v>0</v>
      </c>
      <c r="AQ294" s="1269" cm="1">
        <f t="array" ref="AQ294">IF(AF294&lt;&gt;1,0,IF(OR(AO294="",N(AO294)&lt;=0.000000001),"",IF(OR(AI294="",N(AI294)&lt;=0.000000001),0,IF(ISNUMBER(AO294),IFERROR(_xlfn.LET(_xlpm.r,_xlfn.XLOOKUP(U294,$BD$15:$BD$62,ROW($BD$15:$BD$62),_xlfn.XLOOKUP(U294,$BE$15:$BE$62,ROW($BE$15:$BE$62),_xlfn.XLOOKUP(U294,$BF$15:$BF$62,ROW($BF$15:$BF$62),""))),_xlpm.p,_xlpm.r-MIN(ROW($BD$15:$BD$62))+1,_xlpm.f,INDEX($BG$15:$BG$62,_xlpm.p),_xlpm.u,INDEX($BH$15:$BH$62,_xlpm.p),_xlpm.s,INDEX($BJ$15:$BJ$62,_xlpm.p),_xlpm.q,N(AO294)/_xlpm.f,IF(_xlpm.q&gt;=_xlpm.s,ROUND(_xlpm.q,1)&amp;" "&amp;U294&amp;" = "&amp;ROUND(_xlpm.q*_xlpm.f,1)&amp;" "&amp;_xlpm.u,ROUND(_xlpm.q,1)&amp;" "&amp;U294)),""),""))))</f>
        <v>0</v>
      </c>
      <c r="AR294" s="1259"/>
      <c r="AS294" s="1241">
        <f t="shared" si="118"/>
        <v>0</v>
      </c>
      <c r="AT294" s="1242" t="str">
        <f t="shared" si="134"/>
        <v/>
      </c>
      <c r="AU294" s="1245">
        <f t="shared" si="137"/>
        <v>0</v>
      </c>
      <c r="AV294" s="1246" t="str">
        <f t="shared" si="135"/>
        <v/>
      </c>
      <c r="AW294" s="1247"/>
      <c r="AX294" s="1248">
        <f t="shared" si="128"/>
        <v>0</v>
      </c>
      <c r="AY294" s="1249" t="str">
        <f t="shared" si="119"/>
        <v/>
      </c>
      <c r="AZ294" s="276" t="s">
        <v>22</v>
      </c>
      <c r="BA294" s="1221">
        <f t="shared" si="129"/>
        <v>0</v>
      </c>
      <c r="BB294" s="1222">
        <f t="shared" si="136"/>
        <v>0</v>
      </c>
      <c r="BC294"/>
      <c r="BD294" s="877"/>
      <c r="BE294" s="877"/>
      <c r="BF294" s="877"/>
      <c r="BG294" s="877"/>
      <c r="BH294" s="877"/>
      <c r="BI294" s="877"/>
      <c r="BJ294" s="877"/>
      <c r="BK294" s="877"/>
      <c r="BL294"/>
      <c r="BM294"/>
      <c r="BN294"/>
      <c r="BO294"/>
      <c r="BP294"/>
      <c r="BQ294"/>
      <c r="BR294" s="1153" t="str">
        <f t="shared" si="124"/>
        <v>►</v>
      </c>
      <c r="BS294"/>
      <c r="BT294"/>
      <c r="BU294"/>
      <c r="BV294"/>
      <c r="BW294"/>
      <c r="BY294"/>
      <c r="BZ294"/>
      <c r="CA294"/>
      <c r="CB294"/>
      <c r="CC294"/>
      <c r="CD294"/>
      <c r="CE294"/>
      <c r="CG294"/>
      <c r="CH294"/>
      <c r="CI294"/>
      <c r="CJ294"/>
      <c r="CK294"/>
      <c r="CL294"/>
      <c r="CM294"/>
      <c r="CO294"/>
      <c r="CP294"/>
      <c r="CQ294"/>
      <c r="CR294"/>
      <c r="CS294"/>
      <c r="CT294"/>
      <c r="CU294"/>
      <c r="CW294" s="3">
        <v>1</v>
      </c>
      <c r="CX294" s="877"/>
      <c r="CY294" s="877"/>
    </row>
    <row r="295" spans="1:103" s="1024" customFormat="1" ht="21" customHeight="1">
      <c r="A295" s="1129" t="s">
        <v>22</v>
      </c>
      <c r="B295" s="1145" t="str">
        <f t="shared" si="123"/>
        <v>►</v>
      </c>
      <c r="C295" s="1190" cm="1">
        <f t="array" ref="C295">SUMPRODUCT(LEN(D295:J295))</f>
        <v>0</v>
      </c>
      <c r="D295" s="207"/>
      <c r="E295" s="212"/>
      <c r="F295" s="212"/>
      <c r="G295" s="212"/>
      <c r="H295" s="212"/>
      <c r="I295" s="212"/>
      <c r="J295" s="213"/>
      <c r="K295" s="528"/>
      <c r="L295" s="120" t="s">
        <v>16</v>
      </c>
      <c r="M295" s="34"/>
      <c r="N295" s="35"/>
      <c r="O295" s="34"/>
      <c r="P295" s="36"/>
      <c r="Q295" s="105"/>
      <c r="R295" s="125"/>
      <c r="S295" s="107"/>
      <c r="T295" s="108"/>
      <c r="U295" s="1290"/>
      <c r="V295" s="276"/>
      <c r="W295" s="111"/>
      <c r="X295" s="112"/>
      <c r="Y295" s="122"/>
      <c r="Z295" s="114"/>
      <c r="AA295" s="127"/>
      <c r="AB295" s="116"/>
      <c r="AC295" s="139"/>
      <c r="AD295" s="1230" t="str">
        <f t="shared" si="139"/>
        <v>►</v>
      </c>
      <c r="AE295" s="1231" t="str">
        <f t="shared" si="122"/>
        <v/>
      </c>
      <c r="AF295" s="1232">
        <f t="shared" si="125"/>
        <v>0</v>
      </c>
      <c r="AG295" s="1252">
        <f t="shared" si="130"/>
        <v>0</v>
      </c>
      <c r="AH295" s="1234">
        <f t="shared" si="131"/>
        <v>0</v>
      </c>
      <c r="AI295" s="1235">
        <f t="shared" si="132"/>
        <v>0</v>
      </c>
      <c r="AJ295" s="1235">
        <f t="shared" si="120"/>
        <v>0</v>
      </c>
      <c r="AK295" s="1253">
        <f t="shared" si="126"/>
        <v>0</v>
      </c>
      <c r="AL295" s="1254">
        <f t="shared" si="121"/>
        <v>0</v>
      </c>
      <c r="AM295" s="1268"/>
      <c r="AN295" s="1255" t="str">
        <f t="shared" si="138"/>
        <v/>
      </c>
      <c r="AO295" s="1256">
        <f t="shared" si="133"/>
        <v>0</v>
      </c>
      <c r="AP295" s="1257">
        <f t="shared" si="127"/>
        <v>0</v>
      </c>
      <c r="AQ295" s="1271" cm="1">
        <f t="array" ref="AQ295">IF(AF295&lt;&gt;1,0,IF(OR(AO295="",N(AO295)&lt;=0.000000001),"",IF(OR(AI295="",N(AI295)&lt;=0.000000001),0,IF(ISNUMBER(AO295),IFERROR(_xlfn.LET(_xlpm.r,_xlfn.XLOOKUP(U295,$BD$15:$BD$62,ROW($BD$15:$BD$62),_xlfn.XLOOKUP(U295,$BE$15:$BE$62,ROW($BE$15:$BE$62),_xlfn.XLOOKUP(U295,$BF$15:$BF$62,ROW($BF$15:$BF$62),""))),_xlpm.p,_xlpm.r-MIN(ROW($BD$15:$BD$62))+1,_xlpm.f,INDEX($BG$15:$BG$62,_xlpm.p),_xlpm.u,INDEX($BH$15:$BH$62,_xlpm.p),_xlpm.s,INDEX($BJ$15:$BJ$62,_xlpm.p),_xlpm.q,N(AO295)/_xlpm.f,IF(_xlpm.q&gt;=_xlpm.s,ROUND(_xlpm.q,1)&amp;" "&amp;U295&amp;" = "&amp;ROUND(_xlpm.q*_xlpm.f,1)&amp;" "&amp;_xlpm.u,ROUND(_xlpm.q,1)&amp;" "&amp;U295)),""),""))))</f>
        <v>0</v>
      </c>
      <c r="AR295" s="1259"/>
      <c r="AS295" s="1256">
        <f t="shared" si="118"/>
        <v>0</v>
      </c>
      <c r="AT295" s="1257" t="str">
        <f t="shared" si="134"/>
        <v/>
      </c>
      <c r="AU295" s="1260">
        <f t="shared" si="137"/>
        <v>0</v>
      </c>
      <c r="AV295" s="1261" t="str">
        <f t="shared" si="135"/>
        <v/>
      </c>
      <c r="AW295" s="1247"/>
      <c r="AX295" s="1262">
        <f t="shared" si="128"/>
        <v>0</v>
      </c>
      <c r="AY295" s="1249" t="str">
        <f t="shared" si="119"/>
        <v/>
      </c>
      <c r="AZ295" s="276" t="s">
        <v>22</v>
      </c>
      <c r="BA295" s="1221">
        <f t="shared" si="129"/>
        <v>0</v>
      </c>
      <c r="BB295" s="1222">
        <f t="shared" si="136"/>
        <v>0</v>
      </c>
      <c r="BC295"/>
      <c r="BD295" s="877"/>
      <c r="BE295" s="877"/>
      <c r="BF295" s="877"/>
      <c r="BG295" s="877"/>
      <c r="BH295" s="877"/>
      <c r="BI295" s="877"/>
      <c r="BJ295" s="877"/>
      <c r="BK295" s="877"/>
      <c r="BL295"/>
      <c r="BM295"/>
      <c r="BN295"/>
      <c r="BO295"/>
      <c r="BP295"/>
      <c r="BQ295"/>
      <c r="BR295" s="1153" t="str">
        <f t="shared" si="124"/>
        <v>►</v>
      </c>
      <c r="BS295"/>
      <c r="BT295"/>
      <c r="BU295"/>
      <c r="BV295"/>
      <c r="BW295"/>
      <c r="BY295"/>
      <c r="BZ295"/>
      <c r="CA295"/>
      <c r="CB295"/>
      <c r="CC295"/>
      <c r="CD295"/>
      <c r="CE295"/>
      <c r="CG295"/>
      <c r="CH295"/>
      <c r="CI295"/>
      <c r="CJ295"/>
      <c r="CK295"/>
      <c r="CL295"/>
      <c r="CM295"/>
      <c r="CO295"/>
      <c r="CP295"/>
      <c r="CQ295"/>
      <c r="CR295"/>
      <c r="CS295"/>
      <c r="CT295"/>
      <c r="CU295"/>
      <c r="CW295" s="3">
        <v>1</v>
      </c>
      <c r="CX295" s="877"/>
      <c r="CY295" s="877"/>
    </row>
    <row r="296" spans="1:103" s="1024" customFormat="1" ht="21" customHeight="1">
      <c r="A296" s="1129" t="s">
        <v>22</v>
      </c>
      <c r="B296" s="1145" t="str">
        <f t="shared" si="123"/>
        <v>►</v>
      </c>
      <c r="C296" s="1190" cm="1">
        <f t="array" ref="C296">SUMPRODUCT(LEN(D296:J296))</f>
        <v>0</v>
      </c>
      <c r="D296" s="207"/>
      <c r="E296" s="212"/>
      <c r="F296" s="212"/>
      <c r="G296" s="212"/>
      <c r="H296" s="212"/>
      <c r="I296" s="212"/>
      <c r="J296" s="213"/>
      <c r="K296" s="528"/>
      <c r="L296" s="120" t="s">
        <v>16</v>
      </c>
      <c r="M296" s="34"/>
      <c r="N296" s="35"/>
      <c r="O296" s="34"/>
      <c r="P296" s="36"/>
      <c r="Q296" s="105"/>
      <c r="R296" s="125"/>
      <c r="S296" s="107"/>
      <c r="T296" s="108"/>
      <c r="U296" s="1290"/>
      <c r="V296" s="276"/>
      <c r="W296" s="111"/>
      <c r="X296" s="112"/>
      <c r="Y296" s="122"/>
      <c r="Z296" s="114"/>
      <c r="AA296" s="127"/>
      <c r="AB296" s="116"/>
      <c r="AC296" s="139"/>
      <c r="AD296" s="1230" t="str">
        <f t="shared" si="139"/>
        <v>►</v>
      </c>
      <c r="AE296" s="1231" t="str">
        <f t="shared" si="122"/>
        <v/>
      </c>
      <c r="AF296" s="1232">
        <f t="shared" si="125"/>
        <v>0</v>
      </c>
      <c r="AG296" s="1252">
        <f t="shared" si="130"/>
        <v>0</v>
      </c>
      <c r="AH296" s="1234">
        <f t="shared" si="131"/>
        <v>0</v>
      </c>
      <c r="AI296" s="1235">
        <f t="shared" si="132"/>
        <v>0</v>
      </c>
      <c r="AJ296" s="1235">
        <f t="shared" si="120"/>
        <v>0</v>
      </c>
      <c r="AK296" s="1237">
        <f t="shared" si="126"/>
        <v>0</v>
      </c>
      <c r="AL296" s="1238">
        <f t="shared" si="121"/>
        <v>0</v>
      </c>
      <c r="AM296" s="1268"/>
      <c r="AN296" s="1240" t="str">
        <f t="shared" si="138"/>
        <v/>
      </c>
      <c r="AO296" s="1241">
        <f t="shared" si="133"/>
        <v>0</v>
      </c>
      <c r="AP296" s="1242">
        <f t="shared" si="127"/>
        <v>0</v>
      </c>
      <c r="AQ296" s="1269" cm="1">
        <f t="array" ref="AQ296">IF(AF296&lt;&gt;1,0,IF(OR(AO296="",N(AO296)&lt;=0.000000001),"",IF(OR(AI296="",N(AI296)&lt;=0.000000001),0,IF(ISNUMBER(AO296),IFERROR(_xlfn.LET(_xlpm.r,_xlfn.XLOOKUP(U296,$BD$15:$BD$62,ROW($BD$15:$BD$62),_xlfn.XLOOKUP(U296,$BE$15:$BE$62,ROW($BE$15:$BE$62),_xlfn.XLOOKUP(U296,$BF$15:$BF$62,ROW($BF$15:$BF$62),""))),_xlpm.p,_xlpm.r-MIN(ROW($BD$15:$BD$62))+1,_xlpm.f,INDEX($BG$15:$BG$62,_xlpm.p),_xlpm.u,INDEX($BH$15:$BH$62,_xlpm.p),_xlpm.s,INDEX($BJ$15:$BJ$62,_xlpm.p),_xlpm.q,N(AO296)/_xlpm.f,IF(_xlpm.q&gt;=_xlpm.s,ROUND(_xlpm.q,1)&amp;" "&amp;U296&amp;" = "&amp;ROUND(_xlpm.q*_xlpm.f,1)&amp;" "&amp;_xlpm.u,ROUND(_xlpm.q,1)&amp;" "&amp;U296)),""),""))))</f>
        <v>0</v>
      </c>
      <c r="AR296" s="1259"/>
      <c r="AS296" s="1241">
        <f t="shared" si="118"/>
        <v>0</v>
      </c>
      <c r="AT296" s="1242" t="str">
        <f t="shared" si="134"/>
        <v/>
      </c>
      <c r="AU296" s="1245">
        <f t="shared" si="137"/>
        <v>0</v>
      </c>
      <c r="AV296" s="1246" t="str">
        <f t="shared" si="135"/>
        <v/>
      </c>
      <c r="AW296" s="1247"/>
      <c r="AX296" s="1248">
        <f t="shared" si="128"/>
        <v>0</v>
      </c>
      <c r="AY296" s="1249" t="str">
        <f t="shared" si="119"/>
        <v/>
      </c>
      <c r="AZ296" s="276" t="s">
        <v>22</v>
      </c>
      <c r="BA296" s="1221">
        <f t="shared" si="129"/>
        <v>0</v>
      </c>
      <c r="BB296" s="1222">
        <f t="shared" si="136"/>
        <v>0</v>
      </c>
      <c r="BC296"/>
      <c r="BD296" s="877"/>
      <c r="BE296" s="877"/>
      <c r="BF296" s="877"/>
      <c r="BG296" s="877"/>
      <c r="BH296" s="877"/>
      <c r="BI296" s="877"/>
      <c r="BJ296" s="877"/>
      <c r="BK296" s="877"/>
      <c r="BL296"/>
      <c r="BM296"/>
      <c r="BN296"/>
      <c r="BO296"/>
      <c r="BP296"/>
      <c r="BQ296"/>
      <c r="BR296" s="1153" t="str">
        <f t="shared" si="124"/>
        <v>►</v>
      </c>
      <c r="BS296"/>
      <c r="BT296"/>
      <c r="BU296"/>
      <c r="BV296"/>
      <c r="BW296"/>
      <c r="BY296"/>
      <c r="BZ296"/>
      <c r="CA296"/>
      <c r="CB296"/>
      <c r="CC296"/>
      <c r="CD296"/>
      <c r="CE296"/>
      <c r="CG296"/>
      <c r="CH296"/>
      <c r="CI296"/>
      <c r="CJ296"/>
      <c r="CK296"/>
      <c r="CL296"/>
      <c r="CM296"/>
      <c r="CO296"/>
      <c r="CP296"/>
      <c r="CQ296"/>
      <c r="CR296"/>
      <c r="CS296"/>
      <c r="CT296"/>
      <c r="CU296"/>
      <c r="CW296" s="3">
        <v>1</v>
      </c>
      <c r="CX296" s="877"/>
      <c r="CY296" s="877"/>
    </row>
    <row r="297" spans="1:103" s="1024" customFormat="1" ht="21" customHeight="1">
      <c r="A297" s="1129" t="s">
        <v>22</v>
      </c>
      <c r="B297" s="1145" t="str">
        <f t="shared" si="123"/>
        <v>►</v>
      </c>
      <c r="C297" s="1190" cm="1">
        <f t="array" ref="C297">SUMPRODUCT(LEN(D297:J297))</f>
        <v>0</v>
      </c>
      <c r="D297" s="207"/>
      <c r="E297" s="212"/>
      <c r="F297" s="212"/>
      <c r="G297" s="212"/>
      <c r="H297" s="212"/>
      <c r="I297" s="212"/>
      <c r="J297" s="213"/>
      <c r="K297" s="528"/>
      <c r="L297" s="120" t="s">
        <v>16</v>
      </c>
      <c r="M297" s="34"/>
      <c r="N297" s="35"/>
      <c r="O297" s="34"/>
      <c r="P297" s="36"/>
      <c r="Q297" s="105"/>
      <c r="R297" s="125"/>
      <c r="S297" s="107"/>
      <c r="T297" s="108"/>
      <c r="U297" s="1290"/>
      <c r="V297" s="276"/>
      <c r="W297" s="111"/>
      <c r="X297" s="112"/>
      <c r="Y297" s="122"/>
      <c r="Z297" s="114"/>
      <c r="AA297" s="127"/>
      <c r="AB297" s="116"/>
      <c r="AC297" s="139"/>
      <c r="AD297" s="1230" t="str">
        <f t="shared" si="139"/>
        <v>►</v>
      </c>
      <c r="AE297" s="1231" t="str">
        <f t="shared" si="122"/>
        <v/>
      </c>
      <c r="AF297" s="1232">
        <f t="shared" si="125"/>
        <v>0</v>
      </c>
      <c r="AG297" s="1252">
        <f t="shared" si="130"/>
        <v>0</v>
      </c>
      <c r="AH297" s="1234">
        <f t="shared" si="131"/>
        <v>0</v>
      </c>
      <c r="AI297" s="1235">
        <f t="shared" si="132"/>
        <v>0</v>
      </c>
      <c r="AJ297" s="1235">
        <f t="shared" si="120"/>
        <v>0</v>
      </c>
      <c r="AK297" s="1253">
        <f t="shared" si="126"/>
        <v>0</v>
      </c>
      <c r="AL297" s="1254">
        <f t="shared" si="121"/>
        <v>0</v>
      </c>
      <c r="AM297" s="1268"/>
      <c r="AN297" s="1255" t="str">
        <f t="shared" si="138"/>
        <v/>
      </c>
      <c r="AO297" s="1256">
        <f t="shared" si="133"/>
        <v>0</v>
      </c>
      <c r="AP297" s="1257">
        <f t="shared" si="127"/>
        <v>0</v>
      </c>
      <c r="AQ297" s="1271" cm="1">
        <f t="array" ref="AQ297">IF(AF297&lt;&gt;1,0,IF(OR(AO297="",N(AO297)&lt;=0.000000001),"",IF(OR(AI297="",N(AI297)&lt;=0.000000001),0,IF(ISNUMBER(AO297),IFERROR(_xlfn.LET(_xlpm.r,_xlfn.XLOOKUP(U297,$BD$15:$BD$62,ROW($BD$15:$BD$62),_xlfn.XLOOKUP(U297,$BE$15:$BE$62,ROW($BE$15:$BE$62),_xlfn.XLOOKUP(U297,$BF$15:$BF$62,ROW($BF$15:$BF$62),""))),_xlpm.p,_xlpm.r-MIN(ROW($BD$15:$BD$62))+1,_xlpm.f,INDEX($BG$15:$BG$62,_xlpm.p),_xlpm.u,INDEX($BH$15:$BH$62,_xlpm.p),_xlpm.s,INDEX($BJ$15:$BJ$62,_xlpm.p),_xlpm.q,N(AO297)/_xlpm.f,IF(_xlpm.q&gt;=_xlpm.s,ROUND(_xlpm.q,1)&amp;" "&amp;U297&amp;" = "&amp;ROUND(_xlpm.q*_xlpm.f,1)&amp;" "&amp;_xlpm.u,ROUND(_xlpm.q,1)&amp;" "&amp;U297)),""),""))))</f>
        <v>0</v>
      </c>
      <c r="AR297" s="1259"/>
      <c r="AS297" s="1256">
        <f t="shared" si="118"/>
        <v>0</v>
      </c>
      <c r="AT297" s="1257" t="str">
        <f t="shared" si="134"/>
        <v/>
      </c>
      <c r="AU297" s="1260">
        <f t="shared" si="137"/>
        <v>0</v>
      </c>
      <c r="AV297" s="1261" t="str">
        <f t="shared" si="135"/>
        <v/>
      </c>
      <c r="AW297" s="1247"/>
      <c r="AX297" s="1262">
        <f t="shared" si="128"/>
        <v>0</v>
      </c>
      <c r="AY297" s="1249" t="str">
        <f t="shared" si="119"/>
        <v/>
      </c>
      <c r="AZ297" s="276" t="s">
        <v>22</v>
      </c>
      <c r="BA297" s="1221">
        <f t="shared" si="129"/>
        <v>0</v>
      </c>
      <c r="BB297" s="1222">
        <f t="shared" si="136"/>
        <v>0</v>
      </c>
      <c r="BC297"/>
      <c r="BD297" s="877"/>
      <c r="BE297" s="877"/>
      <c r="BF297" s="877"/>
      <c r="BG297" s="877"/>
      <c r="BH297" s="877"/>
      <c r="BI297" s="877"/>
      <c r="BJ297" s="877"/>
      <c r="BK297" s="877"/>
      <c r="BL297"/>
      <c r="BM297"/>
      <c r="BN297"/>
      <c r="BO297"/>
      <c r="BP297"/>
      <c r="BQ297"/>
      <c r="BR297" s="1153" t="str">
        <f t="shared" si="124"/>
        <v>►</v>
      </c>
      <c r="BS297"/>
      <c r="BT297"/>
      <c r="BU297"/>
      <c r="BV297"/>
      <c r="BW297"/>
      <c r="BY297"/>
      <c r="BZ297"/>
      <c r="CA297"/>
      <c r="CB297"/>
      <c r="CC297"/>
      <c r="CD297"/>
      <c r="CE297"/>
      <c r="CG297"/>
      <c r="CH297"/>
      <c r="CI297"/>
      <c r="CJ297"/>
      <c r="CK297"/>
      <c r="CL297"/>
      <c r="CM297"/>
      <c r="CO297"/>
      <c r="CP297"/>
      <c r="CQ297"/>
      <c r="CR297"/>
      <c r="CS297"/>
      <c r="CT297"/>
      <c r="CU297"/>
      <c r="CW297" s="3">
        <v>1</v>
      </c>
      <c r="CX297" s="877"/>
      <c r="CY297" s="877"/>
    </row>
    <row r="298" spans="1:103" s="1024" customFormat="1" ht="21" customHeight="1">
      <c r="A298" s="1129" t="s">
        <v>22</v>
      </c>
      <c r="B298" s="1145" t="str">
        <f t="shared" si="123"/>
        <v>►</v>
      </c>
      <c r="C298" s="1190" cm="1">
        <f t="array" ref="C298">SUMPRODUCT(LEN(D298:J298))</f>
        <v>0</v>
      </c>
      <c r="D298" s="207"/>
      <c r="E298" s="212"/>
      <c r="F298" s="212"/>
      <c r="G298" s="212"/>
      <c r="H298" s="212"/>
      <c r="I298" s="212"/>
      <c r="J298" s="213"/>
      <c r="K298" s="528"/>
      <c r="L298" s="120" t="s">
        <v>16</v>
      </c>
      <c r="M298" s="34"/>
      <c r="N298" s="35"/>
      <c r="O298" s="34"/>
      <c r="P298" s="36"/>
      <c r="Q298" s="105"/>
      <c r="R298" s="125"/>
      <c r="S298" s="107"/>
      <c r="T298" s="108"/>
      <c r="U298" s="1290"/>
      <c r="V298" s="276"/>
      <c r="W298" s="111"/>
      <c r="X298" s="112"/>
      <c r="Y298" s="122"/>
      <c r="Z298" s="114"/>
      <c r="AA298" s="127"/>
      <c r="AB298" s="116"/>
      <c r="AC298" s="139"/>
      <c r="AD298" s="1230" t="str">
        <f t="shared" si="139"/>
        <v>►</v>
      </c>
      <c r="AE298" s="1231" t="str">
        <f t="shared" si="122"/>
        <v/>
      </c>
      <c r="AF298" s="1232">
        <f t="shared" si="125"/>
        <v>0</v>
      </c>
      <c r="AG298" s="1252">
        <f t="shared" si="130"/>
        <v>0</v>
      </c>
      <c r="AH298" s="1234">
        <f t="shared" si="131"/>
        <v>0</v>
      </c>
      <c r="AI298" s="1235">
        <f t="shared" si="132"/>
        <v>0</v>
      </c>
      <c r="AJ298" s="1235">
        <f t="shared" si="120"/>
        <v>0</v>
      </c>
      <c r="AK298" s="1237">
        <f t="shared" si="126"/>
        <v>0</v>
      </c>
      <c r="AL298" s="1238">
        <f t="shared" si="121"/>
        <v>0</v>
      </c>
      <c r="AM298" s="1268"/>
      <c r="AN298" s="1240" t="str">
        <f t="shared" si="138"/>
        <v/>
      </c>
      <c r="AO298" s="1241">
        <f t="shared" si="133"/>
        <v>0</v>
      </c>
      <c r="AP298" s="1242">
        <f t="shared" si="127"/>
        <v>0</v>
      </c>
      <c r="AQ298" s="1269" cm="1">
        <f t="array" ref="AQ298">IF(AF298&lt;&gt;1,0,IF(OR(AO298="",N(AO298)&lt;=0.000000001),"",IF(OR(AI298="",N(AI298)&lt;=0.000000001),0,IF(ISNUMBER(AO298),IFERROR(_xlfn.LET(_xlpm.r,_xlfn.XLOOKUP(U298,$BD$15:$BD$62,ROW($BD$15:$BD$62),_xlfn.XLOOKUP(U298,$BE$15:$BE$62,ROW($BE$15:$BE$62),_xlfn.XLOOKUP(U298,$BF$15:$BF$62,ROW($BF$15:$BF$62),""))),_xlpm.p,_xlpm.r-MIN(ROW($BD$15:$BD$62))+1,_xlpm.f,INDEX($BG$15:$BG$62,_xlpm.p),_xlpm.u,INDEX($BH$15:$BH$62,_xlpm.p),_xlpm.s,INDEX($BJ$15:$BJ$62,_xlpm.p),_xlpm.q,N(AO298)/_xlpm.f,IF(_xlpm.q&gt;=_xlpm.s,ROUND(_xlpm.q,1)&amp;" "&amp;U298&amp;" = "&amp;ROUND(_xlpm.q*_xlpm.f,1)&amp;" "&amp;_xlpm.u,ROUND(_xlpm.q,1)&amp;" "&amp;U298)),""),""))))</f>
        <v>0</v>
      </c>
      <c r="AR298" s="1259"/>
      <c r="AS298" s="1241">
        <f t="shared" si="118"/>
        <v>0</v>
      </c>
      <c r="AT298" s="1242" t="str">
        <f t="shared" si="134"/>
        <v/>
      </c>
      <c r="AU298" s="1245">
        <f t="shared" si="137"/>
        <v>0</v>
      </c>
      <c r="AV298" s="1246" t="str">
        <f t="shared" si="135"/>
        <v/>
      </c>
      <c r="AW298" s="1247"/>
      <c r="AX298" s="1248">
        <f t="shared" si="128"/>
        <v>0</v>
      </c>
      <c r="AY298" s="1249" t="str">
        <f t="shared" si="119"/>
        <v/>
      </c>
      <c r="AZ298" s="276" t="s">
        <v>22</v>
      </c>
      <c r="BA298" s="1221">
        <f t="shared" si="129"/>
        <v>0</v>
      </c>
      <c r="BB298" s="1222">
        <f t="shared" si="136"/>
        <v>0</v>
      </c>
      <c r="BC298"/>
      <c r="BD298" s="877"/>
      <c r="BE298" s="877"/>
      <c r="BF298" s="877"/>
      <c r="BG298" s="877"/>
      <c r="BH298" s="877"/>
      <c r="BI298" s="877"/>
      <c r="BJ298" s="877"/>
      <c r="BK298" s="877"/>
      <c r="BL298"/>
      <c r="BM298"/>
      <c r="BN298"/>
      <c r="BO298"/>
      <c r="BP298"/>
      <c r="BQ298"/>
      <c r="BR298" s="1153" t="str">
        <f t="shared" si="124"/>
        <v>►</v>
      </c>
      <c r="BS298"/>
      <c r="BT298"/>
      <c r="BU298"/>
      <c r="BV298"/>
      <c r="BW298"/>
      <c r="BY298"/>
      <c r="BZ298"/>
      <c r="CA298"/>
      <c r="CB298"/>
      <c r="CC298"/>
      <c r="CD298"/>
      <c r="CE298"/>
      <c r="CG298"/>
      <c r="CH298"/>
      <c r="CI298"/>
      <c r="CJ298"/>
      <c r="CK298"/>
      <c r="CL298"/>
      <c r="CM298"/>
      <c r="CO298"/>
      <c r="CP298"/>
      <c r="CQ298"/>
      <c r="CR298"/>
      <c r="CS298"/>
      <c r="CT298"/>
      <c r="CU298"/>
      <c r="CW298" s="3">
        <v>1</v>
      </c>
      <c r="CX298" s="877"/>
      <c r="CY298" s="877"/>
    </row>
    <row r="299" spans="1:103" s="1024" customFormat="1" ht="21" customHeight="1">
      <c r="A299" s="1129" t="s">
        <v>22</v>
      </c>
      <c r="B299" s="1145" t="str">
        <f t="shared" si="123"/>
        <v>►</v>
      </c>
      <c r="C299" s="1190" cm="1">
        <f t="array" ref="C299">SUMPRODUCT(LEN(D299:J299))</f>
        <v>0</v>
      </c>
      <c r="D299" s="207"/>
      <c r="E299" s="212"/>
      <c r="F299" s="212"/>
      <c r="G299" s="212"/>
      <c r="H299" s="212"/>
      <c r="I299" s="212"/>
      <c r="J299" s="213"/>
      <c r="K299" s="528"/>
      <c r="L299" s="120" t="s">
        <v>16</v>
      </c>
      <c r="M299" s="34"/>
      <c r="N299" s="35"/>
      <c r="O299" s="34"/>
      <c r="P299" s="36"/>
      <c r="Q299" s="105"/>
      <c r="R299" s="125"/>
      <c r="S299" s="107"/>
      <c r="T299" s="108"/>
      <c r="U299" s="1290"/>
      <c r="V299" s="276"/>
      <c r="W299" s="111"/>
      <c r="X299" s="112"/>
      <c r="Y299" s="122"/>
      <c r="Z299" s="114"/>
      <c r="AA299" s="127"/>
      <c r="AB299" s="116"/>
      <c r="AC299" s="139"/>
      <c r="AD299" s="1230" t="str">
        <f t="shared" si="139"/>
        <v>►</v>
      </c>
      <c r="AE299" s="1231" t="str">
        <f t="shared" si="122"/>
        <v/>
      </c>
      <c r="AF299" s="1232">
        <f t="shared" si="125"/>
        <v>0</v>
      </c>
      <c r="AG299" s="1252">
        <f t="shared" si="130"/>
        <v>0</v>
      </c>
      <c r="AH299" s="1234">
        <f t="shared" si="131"/>
        <v>0</v>
      </c>
      <c r="AI299" s="1235">
        <f t="shared" si="132"/>
        <v>0</v>
      </c>
      <c r="AJ299" s="1235">
        <f t="shared" si="120"/>
        <v>0</v>
      </c>
      <c r="AK299" s="1253">
        <f t="shared" si="126"/>
        <v>0</v>
      </c>
      <c r="AL299" s="1254">
        <f t="shared" si="121"/>
        <v>0</v>
      </c>
      <c r="AM299" s="1268"/>
      <c r="AN299" s="1255" t="str">
        <f t="shared" si="138"/>
        <v/>
      </c>
      <c r="AO299" s="1256">
        <f t="shared" si="133"/>
        <v>0</v>
      </c>
      <c r="AP299" s="1257">
        <f t="shared" si="127"/>
        <v>0</v>
      </c>
      <c r="AQ299" s="1271" cm="1">
        <f t="array" ref="AQ299">IF(AF299&lt;&gt;1,0,IF(OR(AO299="",N(AO299)&lt;=0.000000001),"",IF(OR(AI299="",N(AI299)&lt;=0.000000001),0,IF(ISNUMBER(AO299),IFERROR(_xlfn.LET(_xlpm.r,_xlfn.XLOOKUP(U299,$BD$15:$BD$62,ROW($BD$15:$BD$62),_xlfn.XLOOKUP(U299,$BE$15:$BE$62,ROW($BE$15:$BE$62),_xlfn.XLOOKUP(U299,$BF$15:$BF$62,ROW($BF$15:$BF$62),""))),_xlpm.p,_xlpm.r-MIN(ROW($BD$15:$BD$62))+1,_xlpm.f,INDEX($BG$15:$BG$62,_xlpm.p),_xlpm.u,INDEX($BH$15:$BH$62,_xlpm.p),_xlpm.s,INDEX($BJ$15:$BJ$62,_xlpm.p),_xlpm.q,N(AO299)/_xlpm.f,IF(_xlpm.q&gt;=_xlpm.s,ROUND(_xlpm.q,1)&amp;" "&amp;U299&amp;" = "&amp;ROUND(_xlpm.q*_xlpm.f,1)&amp;" "&amp;_xlpm.u,ROUND(_xlpm.q,1)&amp;" "&amp;U299)),""),""))))</f>
        <v>0</v>
      </c>
      <c r="AR299" s="1259"/>
      <c r="AS299" s="1256">
        <f t="shared" si="118"/>
        <v>0</v>
      </c>
      <c r="AT299" s="1257" t="str">
        <f t="shared" si="134"/>
        <v/>
      </c>
      <c r="AU299" s="1260">
        <f t="shared" si="137"/>
        <v>0</v>
      </c>
      <c r="AV299" s="1261" t="str">
        <f t="shared" si="135"/>
        <v/>
      </c>
      <c r="AW299" s="1247"/>
      <c r="AX299" s="1262">
        <f t="shared" si="128"/>
        <v>0</v>
      </c>
      <c r="AY299" s="1249" t="str">
        <f t="shared" si="119"/>
        <v/>
      </c>
      <c r="AZ299" s="276" t="s">
        <v>22</v>
      </c>
      <c r="BA299" s="1221">
        <f t="shared" si="129"/>
        <v>0</v>
      </c>
      <c r="BB299" s="1222">
        <f t="shared" si="136"/>
        <v>0</v>
      </c>
      <c r="BC299"/>
      <c r="BD299" s="877"/>
      <c r="BE299" s="877"/>
      <c r="BF299" s="877"/>
      <c r="BG299" s="877"/>
      <c r="BH299" s="877"/>
      <c r="BI299" s="877"/>
      <c r="BJ299" s="877"/>
      <c r="BK299" s="877"/>
      <c r="BL299"/>
      <c r="BM299"/>
      <c r="BN299"/>
      <c r="BO299"/>
      <c r="BP299"/>
      <c r="BQ299"/>
      <c r="BR299" s="1153" t="str">
        <f t="shared" si="124"/>
        <v>►</v>
      </c>
      <c r="BS299"/>
      <c r="BT299"/>
      <c r="BU299"/>
      <c r="BV299"/>
      <c r="BW299"/>
      <c r="BY299"/>
      <c r="BZ299"/>
      <c r="CA299"/>
      <c r="CB299"/>
      <c r="CC299"/>
      <c r="CD299"/>
      <c r="CE299"/>
      <c r="CG299"/>
      <c r="CH299"/>
      <c r="CI299"/>
      <c r="CJ299"/>
      <c r="CK299"/>
      <c r="CL299"/>
      <c r="CM299"/>
      <c r="CO299"/>
      <c r="CP299"/>
      <c r="CQ299"/>
      <c r="CR299"/>
      <c r="CS299"/>
      <c r="CT299"/>
      <c r="CU299"/>
      <c r="CW299" s="3">
        <v>1</v>
      </c>
      <c r="CX299" s="877"/>
      <c r="CY299" s="877"/>
    </row>
    <row r="300" spans="1:103" s="1024" customFormat="1" ht="21" customHeight="1">
      <c r="A300" s="1129" t="s">
        <v>22</v>
      </c>
      <c r="B300" s="1145" t="str">
        <f t="shared" si="123"/>
        <v>►</v>
      </c>
      <c r="C300" s="1190" cm="1">
        <f t="array" ref="C300">SUMPRODUCT(LEN(D300:J300))</f>
        <v>0</v>
      </c>
      <c r="D300" s="207"/>
      <c r="E300" s="212"/>
      <c r="F300" s="212"/>
      <c r="G300" s="212"/>
      <c r="H300" s="212"/>
      <c r="I300" s="212"/>
      <c r="J300" s="213"/>
      <c r="K300" s="528"/>
      <c r="L300" s="120" t="s">
        <v>16</v>
      </c>
      <c r="M300" s="34"/>
      <c r="N300" s="35"/>
      <c r="O300" s="34"/>
      <c r="P300" s="36"/>
      <c r="Q300" s="105"/>
      <c r="R300" s="125"/>
      <c r="S300" s="107"/>
      <c r="T300" s="108"/>
      <c r="U300" s="1290"/>
      <c r="V300" s="276"/>
      <c r="W300" s="111"/>
      <c r="X300" s="112"/>
      <c r="Y300" s="122"/>
      <c r="Z300" s="114"/>
      <c r="AA300" s="127"/>
      <c r="AB300" s="116"/>
      <c r="AC300" s="139"/>
      <c r="AD300" s="1230" t="str">
        <f t="shared" si="139"/>
        <v>►</v>
      </c>
      <c r="AE300" s="1231" t="str">
        <f t="shared" si="122"/>
        <v/>
      </c>
      <c r="AF300" s="1232">
        <f t="shared" si="125"/>
        <v>0</v>
      </c>
      <c r="AG300" s="1252">
        <f t="shared" si="130"/>
        <v>0</v>
      </c>
      <c r="AH300" s="1234">
        <f t="shared" si="131"/>
        <v>0</v>
      </c>
      <c r="AI300" s="1235">
        <f t="shared" si="132"/>
        <v>0</v>
      </c>
      <c r="AJ300" s="1235">
        <f t="shared" si="120"/>
        <v>0</v>
      </c>
      <c r="AK300" s="1237">
        <f t="shared" si="126"/>
        <v>0</v>
      </c>
      <c r="AL300" s="1238">
        <f t="shared" si="121"/>
        <v>0</v>
      </c>
      <c r="AM300" s="1268"/>
      <c r="AN300" s="1240" t="str">
        <f t="shared" si="138"/>
        <v/>
      </c>
      <c r="AO300" s="1241">
        <f t="shared" si="133"/>
        <v>0</v>
      </c>
      <c r="AP300" s="1242">
        <f t="shared" si="127"/>
        <v>0</v>
      </c>
      <c r="AQ300" s="1269" cm="1">
        <f t="array" ref="AQ300">IF(AF300&lt;&gt;1,0,IF(OR(AO300="",N(AO300)&lt;=0.000000001),"",IF(OR(AI300="",N(AI300)&lt;=0.000000001),0,IF(ISNUMBER(AO300),IFERROR(_xlfn.LET(_xlpm.r,_xlfn.XLOOKUP(U300,$BD$15:$BD$62,ROW($BD$15:$BD$62),_xlfn.XLOOKUP(U300,$BE$15:$BE$62,ROW($BE$15:$BE$62),_xlfn.XLOOKUP(U300,$BF$15:$BF$62,ROW($BF$15:$BF$62),""))),_xlpm.p,_xlpm.r-MIN(ROW($BD$15:$BD$62))+1,_xlpm.f,INDEX($BG$15:$BG$62,_xlpm.p),_xlpm.u,INDEX($BH$15:$BH$62,_xlpm.p),_xlpm.s,INDEX($BJ$15:$BJ$62,_xlpm.p),_xlpm.q,N(AO300)/_xlpm.f,IF(_xlpm.q&gt;=_xlpm.s,ROUND(_xlpm.q,1)&amp;" "&amp;U300&amp;" = "&amp;ROUND(_xlpm.q*_xlpm.f,1)&amp;" "&amp;_xlpm.u,ROUND(_xlpm.q,1)&amp;" "&amp;U300)),""),""))))</f>
        <v>0</v>
      </c>
      <c r="AR300" s="1259"/>
      <c r="AS300" s="1241">
        <f t="shared" si="118"/>
        <v>0</v>
      </c>
      <c r="AT300" s="1242" t="str">
        <f t="shared" si="134"/>
        <v/>
      </c>
      <c r="AU300" s="1245">
        <f t="shared" si="137"/>
        <v>0</v>
      </c>
      <c r="AV300" s="1246" t="str">
        <f t="shared" si="135"/>
        <v/>
      </c>
      <c r="AW300" s="1247"/>
      <c r="AX300" s="1248">
        <f t="shared" si="128"/>
        <v>0</v>
      </c>
      <c r="AY300" s="1249" t="str">
        <f t="shared" si="119"/>
        <v/>
      </c>
      <c r="AZ300" s="276" t="s">
        <v>22</v>
      </c>
      <c r="BA300" s="1221">
        <f t="shared" si="129"/>
        <v>0</v>
      </c>
      <c r="BB300" s="1222">
        <f t="shared" si="136"/>
        <v>0</v>
      </c>
      <c r="BC300"/>
      <c r="BD300" s="877"/>
      <c r="BE300" s="877"/>
      <c r="BF300" s="877"/>
      <c r="BG300" s="877"/>
      <c r="BH300" s="877"/>
      <c r="BI300" s="877"/>
      <c r="BJ300" s="877"/>
      <c r="BK300" s="877"/>
      <c r="BL300"/>
      <c r="BM300"/>
      <c r="BN300"/>
      <c r="BO300"/>
      <c r="BP300"/>
      <c r="BQ300"/>
      <c r="BR300" s="1153" t="str">
        <f t="shared" si="124"/>
        <v>►</v>
      </c>
      <c r="BS300"/>
      <c r="BT300"/>
      <c r="BU300"/>
      <c r="BV300"/>
      <c r="BW300"/>
      <c r="BY300"/>
      <c r="BZ300"/>
      <c r="CA300"/>
      <c r="CB300"/>
      <c r="CC300"/>
      <c r="CD300"/>
      <c r="CE300"/>
      <c r="CG300"/>
      <c r="CH300"/>
      <c r="CI300"/>
      <c r="CJ300"/>
      <c r="CK300"/>
      <c r="CL300"/>
      <c r="CM300"/>
      <c r="CO300"/>
      <c r="CP300"/>
      <c r="CQ300"/>
      <c r="CR300"/>
      <c r="CS300"/>
      <c r="CT300"/>
      <c r="CU300"/>
      <c r="CW300" s="3">
        <v>1</v>
      </c>
      <c r="CX300" s="877"/>
      <c r="CY300" s="877"/>
    </row>
    <row r="301" spans="1:103" s="1024" customFormat="1" ht="21" customHeight="1">
      <c r="A301" s="1129" t="s">
        <v>22</v>
      </c>
      <c r="B301" s="1145" t="str">
        <f t="shared" si="123"/>
        <v>►</v>
      </c>
      <c r="C301" s="1190" cm="1">
        <f t="array" ref="C301">SUMPRODUCT(LEN(D301:J301))</f>
        <v>0</v>
      </c>
      <c r="D301" s="207"/>
      <c r="E301" s="212"/>
      <c r="F301" s="212"/>
      <c r="G301" s="212"/>
      <c r="H301" s="212"/>
      <c r="I301" s="212"/>
      <c r="J301" s="213"/>
      <c r="K301" s="528"/>
      <c r="L301" s="120" t="s">
        <v>16</v>
      </c>
      <c r="M301" s="34"/>
      <c r="N301" s="35"/>
      <c r="O301" s="34"/>
      <c r="P301" s="36"/>
      <c r="Q301" s="105"/>
      <c r="R301" s="125"/>
      <c r="S301" s="107"/>
      <c r="T301" s="108"/>
      <c r="U301" s="1290"/>
      <c r="V301" s="276"/>
      <c r="W301" s="111"/>
      <c r="X301" s="112"/>
      <c r="Y301" s="122"/>
      <c r="Z301" s="114"/>
      <c r="AA301" s="127"/>
      <c r="AB301" s="116"/>
      <c r="AC301" s="139"/>
      <c r="AD301" s="1230" t="str">
        <f t="shared" si="139"/>
        <v>►</v>
      </c>
      <c r="AE301" s="1231" t="str">
        <f t="shared" si="122"/>
        <v/>
      </c>
      <c r="AF301" s="1232">
        <f t="shared" si="125"/>
        <v>0</v>
      </c>
      <c r="AG301" s="1252">
        <f t="shared" si="130"/>
        <v>0</v>
      </c>
      <c r="AH301" s="1234">
        <f t="shared" si="131"/>
        <v>0</v>
      </c>
      <c r="AI301" s="1235">
        <f t="shared" si="132"/>
        <v>0</v>
      </c>
      <c r="AJ301" s="1235">
        <f t="shared" si="120"/>
        <v>0</v>
      </c>
      <c r="AK301" s="1253">
        <f t="shared" si="126"/>
        <v>0</v>
      </c>
      <c r="AL301" s="1254">
        <f t="shared" si="121"/>
        <v>0</v>
      </c>
      <c r="AM301" s="1268"/>
      <c r="AN301" s="1255" t="str">
        <f t="shared" si="138"/>
        <v/>
      </c>
      <c r="AO301" s="1256">
        <f t="shared" si="133"/>
        <v>0</v>
      </c>
      <c r="AP301" s="1257">
        <f t="shared" si="127"/>
        <v>0</v>
      </c>
      <c r="AQ301" s="1271" cm="1">
        <f t="array" ref="AQ301">IF(AF301&lt;&gt;1,0,IF(OR(AO301="",N(AO301)&lt;=0.000000001),"",IF(OR(AI301="",N(AI301)&lt;=0.000000001),0,IF(ISNUMBER(AO301),IFERROR(_xlfn.LET(_xlpm.r,_xlfn.XLOOKUP(U301,$BD$15:$BD$62,ROW($BD$15:$BD$62),_xlfn.XLOOKUP(U301,$BE$15:$BE$62,ROW($BE$15:$BE$62),_xlfn.XLOOKUP(U301,$BF$15:$BF$62,ROW($BF$15:$BF$62),""))),_xlpm.p,_xlpm.r-MIN(ROW($BD$15:$BD$62))+1,_xlpm.f,INDEX($BG$15:$BG$62,_xlpm.p),_xlpm.u,INDEX($BH$15:$BH$62,_xlpm.p),_xlpm.s,INDEX($BJ$15:$BJ$62,_xlpm.p),_xlpm.q,N(AO301)/_xlpm.f,IF(_xlpm.q&gt;=_xlpm.s,ROUND(_xlpm.q,1)&amp;" "&amp;U301&amp;" = "&amp;ROUND(_xlpm.q*_xlpm.f,1)&amp;" "&amp;_xlpm.u,ROUND(_xlpm.q,1)&amp;" "&amp;U301)),""),""))))</f>
        <v>0</v>
      </c>
      <c r="AR301" s="1259"/>
      <c r="AS301" s="1256">
        <f t="shared" si="118"/>
        <v>0</v>
      </c>
      <c r="AT301" s="1257" t="str">
        <f t="shared" si="134"/>
        <v/>
      </c>
      <c r="AU301" s="1260">
        <f t="shared" si="137"/>
        <v>0</v>
      </c>
      <c r="AV301" s="1261" t="str">
        <f t="shared" si="135"/>
        <v/>
      </c>
      <c r="AW301" s="1247"/>
      <c r="AX301" s="1262">
        <f t="shared" si="128"/>
        <v>0</v>
      </c>
      <c r="AY301" s="1249" t="str">
        <f t="shared" si="119"/>
        <v/>
      </c>
      <c r="AZ301" s="276" t="s">
        <v>22</v>
      </c>
      <c r="BA301" s="1221">
        <f t="shared" si="129"/>
        <v>0</v>
      </c>
      <c r="BB301" s="1222">
        <f t="shared" si="136"/>
        <v>0</v>
      </c>
      <c r="BC301"/>
      <c r="BD301" s="877"/>
      <c r="BE301" s="877"/>
      <c r="BF301" s="877"/>
      <c r="BG301" s="877"/>
      <c r="BH301" s="877"/>
      <c r="BI301" s="877"/>
      <c r="BJ301" s="877"/>
      <c r="BK301" s="877"/>
      <c r="BL301"/>
      <c r="BM301"/>
      <c r="BN301"/>
      <c r="BO301"/>
      <c r="BP301"/>
      <c r="BQ301"/>
      <c r="BR301" s="1153" t="str">
        <f t="shared" si="124"/>
        <v>►</v>
      </c>
      <c r="BS301"/>
      <c r="BT301"/>
      <c r="BU301"/>
      <c r="BV301"/>
      <c r="BW301"/>
      <c r="BY301"/>
      <c r="BZ301"/>
      <c r="CA301"/>
      <c r="CB301"/>
      <c r="CC301"/>
      <c r="CD301"/>
      <c r="CE301"/>
      <c r="CG301"/>
      <c r="CH301"/>
      <c r="CI301"/>
      <c r="CJ301"/>
      <c r="CK301"/>
      <c r="CL301"/>
      <c r="CM301"/>
      <c r="CO301"/>
      <c r="CP301"/>
      <c r="CQ301"/>
      <c r="CR301"/>
      <c r="CS301"/>
      <c r="CT301"/>
      <c r="CU301"/>
      <c r="CW301" s="3">
        <v>1</v>
      </c>
      <c r="CX301" s="877"/>
      <c r="CY301" s="877"/>
    </row>
    <row r="302" spans="1:103" s="1024" customFormat="1" ht="21" customHeight="1">
      <c r="A302" s="1129" t="s">
        <v>22</v>
      </c>
      <c r="B302" s="1145" t="str">
        <f t="shared" si="123"/>
        <v>►</v>
      </c>
      <c r="C302" s="1190" cm="1">
        <f t="array" ref="C302">SUMPRODUCT(LEN(D302:J302))</f>
        <v>0</v>
      </c>
      <c r="D302" s="207"/>
      <c r="E302" s="212"/>
      <c r="F302" s="212"/>
      <c r="G302" s="212"/>
      <c r="H302" s="212"/>
      <c r="I302" s="212"/>
      <c r="J302" s="213"/>
      <c r="K302" s="528"/>
      <c r="L302" s="120" t="s">
        <v>16</v>
      </c>
      <c r="M302" s="34"/>
      <c r="N302" s="35"/>
      <c r="O302" s="34"/>
      <c r="P302" s="36"/>
      <c r="Q302" s="105"/>
      <c r="R302" s="125"/>
      <c r="S302" s="107"/>
      <c r="T302" s="108"/>
      <c r="U302" s="1290"/>
      <c r="V302" s="276"/>
      <c r="W302" s="111"/>
      <c r="X302" s="112"/>
      <c r="Y302" s="122"/>
      <c r="Z302" s="114"/>
      <c r="AA302" s="127"/>
      <c r="AB302" s="116"/>
      <c r="AC302" s="139"/>
      <c r="AD302" s="1230" t="str">
        <f t="shared" si="139"/>
        <v>►</v>
      </c>
      <c r="AE302" s="1231" t="str">
        <f t="shared" si="122"/>
        <v/>
      </c>
      <c r="AF302" s="1232">
        <f t="shared" si="125"/>
        <v>0</v>
      </c>
      <c r="AG302" s="1252">
        <f t="shared" si="130"/>
        <v>0</v>
      </c>
      <c r="AH302" s="1234">
        <f t="shared" si="131"/>
        <v>0</v>
      </c>
      <c r="AI302" s="1235">
        <f t="shared" si="132"/>
        <v>0</v>
      </c>
      <c r="AJ302" s="1235">
        <f t="shared" si="120"/>
        <v>0</v>
      </c>
      <c r="AK302" s="1237">
        <f t="shared" si="126"/>
        <v>0</v>
      </c>
      <c r="AL302" s="1238">
        <f t="shared" si="121"/>
        <v>0</v>
      </c>
      <c r="AM302" s="1268"/>
      <c r="AN302" s="1240" t="str">
        <f t="shared" si="138"/>
        <v/>
      </c>
      <c r="AO302" s="1241">
        <f t="shared" si="133"/>
        <v>0</v>
      </c>
      <c r="AP302" s="1242">
        <f t="shared" si="127"/>
        <v>0</v>
      </c>
      <c r="AQ302" s="1269" cm="1">
        <f t="array" ref="AQ302">IF(AF302&lt;&gt;1,0,IF(OR(AO302="",N(AO302)&lt;=0.000000001),"",IF(OR(AI302="",N(AI302)&lt;=0.000000001),0,IF(ISNUMBER(AO302),IFERROR(_xlfn.LET(_xlpm.r,_xlfn.XLOOKUP(U302,$BD$15:$BD$62,ROW($BD$15:$BD$62),_xlfn.XLOOKUP(U302,$BE$15:$BE$62,ROW($BE$15:$BE$62),_xlfn.XLOOKUP(U302,$BF$15:$BF$62,ROW($BF$15:$BF$62),""))),_xlpm.p,_xlpm.r-MIN(ROW($BD$15:$BD$62))+1,_xlpm.f,INDEX($BG$15:$BG$62,_xlpm.p),_xlpm.u,INDEX($BH$15:$BH$62,_xlpm.p),_xlpm.s,INDEX($BJ$15:$BJ$62,_xlpm.p),_xlpm.q,N(AO302)/_xlpm.f,IF(_xlpm.q&gt;=_xlpm.s,ROUND(_xlpm.q,1)&amp;" "&amp;U302&amp;" = "&amp;ROUND(_xlpm.q*_xlpm.f,1)&amp;" "&amp;_xlpm.u,ROUND(_xlpm.q,1)&amp;" "&amp;U302)),""),""))))</f>
        <v>0</v>
      </c>
      <c r="AR302" s="1259"/>
      <c r="AS302" s="1241">
        <f t="shared" si="118"/>
        <v>0</v>
      </c>
      <c r="AT302" s="1242" t="str">
        <f t="shared" si="134"/>
        <v/>
      </c>
      <c r="AU302" s="1245">
        <f t="shared" si="137"/>
        <v>0</v>
      </c>
      <c r="AV302" s="1246" t="str">
        <f t="shared" si="135"/>
        <v/>
      </c>
      <c r="AW302" s="1247"/>
      <c r="AX302" s="1248">
        <f t="shared" si="128"/>
        <v>0</v>
      </c>
      <c r="AY302" s="1249" t="str">
        <f t="shared" si="119"/>
        <v/>
      </c>
      <c r="AZ302" s="276" t="s">
        <v>22</v>
      </c>
      <c r="BA302" s="1221">
        <f t="shared" si="129"/>
        <v>0</v>
      </c>
      <c r="BB302" s="1222">
        <f t="shared" si="136"/>
        <v>0</v>
      </c>
      <c r="BC302"/>
      <c r="BD302" s="877"/>
      <c r="BE302" s="877"/>
      <c r="BF302" s="877"/>
      <c r="BG302" s="877"/>
      <c r="BH302" s="877"/>
      <c r="BI302" s="877"/>
      <c r="BJ302" s="877"/>
      <c r="BK302" s="877"/>
      <c r="BL302"/>
      <c r="BM302"/>
      <c r="BN302"/>
      <c r="BO302"/>
      <c r="BP302"/>
      <c r="BQ302"/>
      <c r="BR302" s="1153" t="str">
        <f t="shared" si="124"/>
        <v>►</v>
      </c>
      <c r="BS302"/>
      <c r="BT302"/>
      <c r="BU302"/>
      <c r="BV302"/>
      <c r="BW302"/>
      <c r="BY302"/>
      <c r="BZ302"/>
      <c r="CA302"/>
      <c r="CB302"/>
      <c r="CC302"/>
      <c r="CD302"/>
      <c r="CE302"/>
      <c r="CG302"/>
      <c r="CH302"/>
      <c r="CI302"/>
      <c r="CJ302"/>
      <c r="CK302"/>
      <c r="CL302"/>
      <c r="CM302"/>
      <c r="CO302"/>
      <c r="CP302"/>
      <c r="CQ302"/>
      <c r="CR302"/>
      <c r="CS302"/>
      <c r="CT302"/>
      <c r="CU302"/>
      <c r="CW302" s="3">
        <v>1</v>
      </c>
      <c r="CX302" s="877"/>
      <c r="CY302" s="877"/>
    </row>
    <row r="303" spans="1:103" s="1024" customFormat="1" ht="21" customHeight="1">
      <c r="A303" s="1129" t="s">
        <v>22</v>
      </c>
      <c r="B303" s="1145" t="str">
        <f t="shared" si="123"/>
        <v>►</v>
      </c>
      <c r="C303" s="1190" cm="1">
        <f t="array" ref="C303">SUMPRODUCT(LEN(D303:J303))</f>
        <v>0</v>
      </c>
      <c r="D303" s="207"/>
      <c r="E303" s="212"/>
      <c r="F303" s="212"/>
      <c r="G303" s="212"/>
      <c r="H303" s="212"/>
      <c r="I303" s="212"/>
      <c r="J303" s="213"/>
      <c r="K303" s="528"/>
      <c r="L303" s="120" t="s">
        <v>16</v>
      </c>
      <c r="M303" s="34"/>
      <c r="N303" s="35"/>
      <c r="O303" s="34"/>
      <c r="P303" s="36"/>
      <c r="Q303" s="105"/>
      <c r="R303" s="125"/>
      <c r="S303" s="107"/>
      <c r="T303" s="108"/>
      <c r="U303" s="1290"/>
      <c r="V303" s="276"/>
      <c r="W303" s="111"/>
      <c r="X303" s="112"/>
      <c r="Y303" s="122"/>
      <c r="Z303" s="114"/>
      <c r="AA303" s="127"/>
      <c r="AB303" s="116"/>
      <c r="AC303" s="139"/>
      <c r="AD303" s="1230" t="str">
        <f t="shared" si="139"/>
        <v>►</v>
      </c>
      <c r="AE303" s="1231" t="str">
        <f t="shared" si="122"/>
        <v/>
      </c>
      <c r="AF303" s="1232">
        <f t="shared" si="125"/>
        <v>0</v>
      </c>
      <c r="AG303" s="1252">
        <f t="shared" si="130"/>
        <v>0</v>
      </c>
      <c r="AH303" s="1234">
        <f t="shared" si="131"/>
        <v>0</v>
      </c>
      <c r="AI303" s="1235">
        <f t="shared" si="132"/>
        <v>0</v>
      </c>
      <c r="AJ303" s="1235">
        <f t="shared" si="120"/>
        <v>0</v>
      </c>
      <c r="AK303" s="1253">
        <f t="shared" si="126"/>
        <v>0</v>
      </c>
      <c r="AL303" s="1254">
        <f t="shared" si="121"/>
        <v>0</v>
      </c>
      <c r="AM303" s="1268"/>
      <c r="AN303" s="1255" t="str">
        <f t="shared" si="138"/>
        <v/>
      </c>
      <c r="AO303" s="1256">
        <f t="shared" si="133"/>
        <v>0</v>
      </c>
      <c r="AP303" s="1257">
        <f t="shared" si="127"/>
        <v>0</v>
      </c>
      <c r="AQ303" s="1271" cm="1">
        <f t="array" ref="AQ303">IF(AF303&lt;&gt;1,0,IF(OR(AO303="",N(AO303)&lt;=0.000000001),"",IF(OR(AI303="",N(AI303)&lt;=0.000000001),0,IF(ISNUMBER(AO303),IFERROR(_xlfn.LET(_xlpm.r,_xlfn.XLOOKUP(U303,$BD$15:$BD$62,ROW($BD$15:$BD$62),_xlfn.XLOOKUP(U303,$BE$15:$BE$62,ROW($BE$15:$BE$62),_xlfn.XLOOKUP(U303,$BF$15:$BF$62,ROW($BF$15:$BF$62),""))),_xlpm.p,_xlpm.r-MIN(ROW($BD$15:$BD$62))+1,_xlpm.f,INDEX($BG$15:$BG$62,_xlpm.p),_xlpm.u,INDEX($BH$15:$BH$62,_xlpm.p),_xlpm.s,INDEX($BJ$15:$BJ$62,_xlpm.p),_xlpm.q,N(AO303)/_xlpm.f,IF(_xlpm.q&gt;=_xlpm.s,ROUND(_xlpm.q,1)&amp;" "&amp;U303&amp;" = "&amp;ROUND(_xlpm.q*_xlpm.f,1)&amp;" "&amp;_xlpm.u,ROUND(_xlpm.q,1)&amp;" "&amp;U303)),""),""))))</f>
        <v>0</v>
      </c>
      <c r="AR303" s="1259"/>
      <c r="AS303" s="1256">
        <f t="shared" si="118"/>
        <v>0</v>
      </c>
      <c r="AT303" s="1257" t="str">
        <f t="shared" si="134"/>
        <v/>
      </c>
      <c r="AU303" s="1260">
        <f t="shared" si="137"/>
        <v>0</v>
      </c>
      <c r="AV303" s="1261" t="str">
        <f t="shared" si="135"/>
        <v/>
      </c>
      <c r="AW303" s="1247"/>
      <c r="AX303" s="1262">
        <f t="shared" si="128"/>
        <v>0</v>
      </c>
      <c r="AY303" s="1249" t="str">
        <f t="shared" si="119"/>
        <v/>
      </c>
      <c r="AZ303" s="276" t="s">
        <v>22</v>
      </c>
      <c r="BA303" s="1221">
        <f t="shared" si="129"/>
        <v>0</v>
      </c>
      <c r="BB303" s="1222">
        <f t="shared" si="136"/>
        <v>0</v>
      </c>
      <c r="BC303"/>
      <c r="BD303" s="877"/>
      <c r="BE303" s="877"/>
      <c r="BF303" s="877"/>
      <c r="BG303" s="877"/>
      <c r="BH303" s="877"/>
      <c r="BI303" s="877"/>
      <c r="BJ303" s="877"/>
      <c r="BK303" s="877"/>
      <c r="BL303"/>
      <c r="BM303"/>
      <c r="BN303"/>
      <c r="BO303"/>
      <c r="BP303"/>
      <c r="BQ303"/>
      <c r="BR303" s="1153" t="str">
        <f t="shared" si="124"/>
        <v>►</v>
      </c>
      <c r="BS303"/>
      <c r="BT303"/>
      <c r="BU303"/>
      <c r="BV303"/>
      <c r="BW303"/>
      <c r="BY303"/>
      <c r="BZ303"/>
      <c r="CA303"/>
      <c r="CB303"/>
      <c r="CC303"/>
      <c r="CD303"/>
      <c r="CE303"/>
      <c r="CG303"/>
      <c r="CH303"/>
      <c r="CI303"/>
      <c r="CJ303"/>
      <c r="CK303"/>
      <c r="CL303"/>
      <c r="CM303"/>
      <c r="CO303"/>
      <c r="CP303"/>
      <c r="CQ303"/>
      <c r="CR303"/>
      <c r="CS303"/>
      <c r="CT303"/>
      <c r="CU303"/>
      <c r="CW303" s="3">
        <v>1</v>
      </c>
      <c r="CX303" s="877"/>
      <c r="CY303" s="877"/>
    </row>
    <row r="304" spans="1:103" s="1024" customFormat="1" ht="21" customHeight="1">
      <c r="A304" s="1129" t="s">
        <v>22</v>
      </c>
      <c r="B304" s="1145" t="str">
        <f t="shared" si="123"/>
        <v>►</v>
      </c>
      <c r="C304" s="1190" cm="1">
        <f t="array" ref="C304">SUMPRODUCT(LEN(D304:J304))</f>
        <v>0</v>
      </c>
      <c r="D304" s="207"/>
      <c r="E304" s="212"/>
      <c r="F304" s="212"/>
      <c r="G304" s="212"/>
      <c r="H304" s="212"/>
      <c r="I304" s="212"/>
      <c r="J304" s="213"/>
      <c r="K304" s="528"/>
      <c r="L304" s="120" t="s">
        <v>16</v>
      </c>
      <c r="M304" s="34"/>
      <c r="N304" s="35"/>
      <c r="O304" s="34"/>
      <c r="P304" s="36"/>
      <c r="Q304" s="105"/>
      <c r="R304" s="125"/>
      <c r="S304" s="107"/>
      <c r="T304" s="108"/>
      <c r="U304" s="1290"/>
      <c r="V304" s="276"/>
      <c r="W304" s="111"/>
      <c r="X304" s="112"/>
      <c r="Y304" s="122"/>
      <c r="Z304" s="114"/>
      <c r="AA304" s="127"/>
      <c r="AB304" s="116"/>
      <c r="AC304" s="139"/>
      <c r="AD304" s="1230" t="str">
        <f t="shared" si="139"/>
        <v>►</v>
      </c>
      <c r="AE304" s="1231" t="str">
        <f t="shared" si="122"/>
        <v/>
      </c>
      <c r="AF304" s="1232">
        <f t="shared" si="125"/>
        <v>0</v>
      </c>
      <c r="AG304" s="1252">
        <f t="shared" si="130"/>
        <v>0</v>
      </c>
      <c r="AH304" s="1234">
        <f t="shared" si="131"/>
        <v>0</v>
      </c>
      <c r="AI304" s="1235">
        <f t="shared" si="132"/>
        <v>0</v>
      </c>
      <c r="AJ304" s="1235">
        <f t="shared" si="120"/>
        <v>0</v>
      </c>
      <c r="AK304" s="1237">
        <f t="shared" si="126"/>
        <v>0</v>
      </c>
      <c r="AL304" s="1238">
        <f t="shared" si="121"/>
        <v>0</v>
      </c>
      <c r="AM304" s="1268"/>
      <c r="AN304" s="1240" t="str">
        <f t="shared" si="138"/>
        <v/>
      </c>
      <c r="AO304" s="1241">
        <f t="shared" si="133"/>
        <v>0</v>
      </c>
      <c r="AP304" s="1242">
        <f t="shared" si="127"/>
        <v>0</v>
      </c>
      <c r="AQ304" s="1269" cm="1">
        <f t="array" ref="AQ304">IF(AF304&lt;&gt;1,0,IF(OR(AO304="",N(AO304)&lt;=0.000000001),"",IF(OR(AI304="",N(AI304)&lt;=0.000000001),0,IF(ISNUMBER(AO304),IFERROR(_xlfn.LET(_xlpm.r,_xlfn.XLOOKUP(U304,$BD$15:$BD$62,ROW($BD$15:$BD$62),_xlfn.XLOOKUP(U304,$BE$15:$BE$62,ROW($BE$15:$BE$62),_xlfn.XLOOKUP(U304,$BF$15:$BF$62,ROW($BF$15:$BF$62),""))),_xlpm.p,_xlpm.r-MIN(ROW($BD$15:$BD$62))+1,_xlpm.f,INDEX($BG$15:$BG$62,_xlpm.p),_xlpm.u,INDEX($BH$15:$BH$62,_xlpm.p),_xlpm.s,INDEX($BJ$15:$BJ$62,_xlpm.p),_xlpm.q,N(AO304)/_xlpm.f,IF(_xlpm.q&gt;=_xlpm.s,ROUND(_xlpm.q,1)&amp;" "&amp;U304&amp;" = "&amp;ROUND(_xlpm.q*_xlpm.f,1)&amp;" "&amp;_xlpm.u,ROUND(_xlpm.q,1)&amp;" "&amp;U304)),""),""))))</f>
        <v>0</v>
      </c>
      <c r="AR304" s="1259"/>
      <c r="AS304" s="1241">
        <f t="shared" si="118"/>
        <v>0</v>
      </c>
      <c r="AT304" s="1242" t="str">
        <f t="shared" si="134"/>
        <v/>
      </c>
      <c r="AU304" s="1245">
        <f t="shared" si="137"/>
        <v>0</v>
      </c>
      <c r="AV304" s="1246" t="str">
        <f t="shared" si="135"/>
        <v/>
      </c>
      <c r="AW304" s="1247"/>
      <c r="AX304" s="1248">
        <f t="shared" si="128"/>
        <v>0</v>
      </c>
      <c r="AY304" s="1249" t="str">
        <f t="shared" si="119"/>
        <v/>
      </c>
      <c r="AZ304" s="276" t="s">
        <v>22</v>
      </c>
      <c r="BA304" s="1221">
        <f t="shared" si="129"/>
        <v>0</v>
      </c>
      <c r="BB304" s="1222">
        <f t="shared" si="136"/>
        <v>0</v>
      </c>
      <c r="BC304"/>
      <c r="BD304" s="877"/>
      <c r="BE304" s="877"/>
      <c r="BF304" s="877"/>
      <c r="BG304" s="877"/>
      <c r="BH304" s="877"/>
      <c r="BI304" s="877"/>
      <c r="BJ304" s="877"/>
      <c r="BK304" s="877"/>
      <c r="BL304"/>
      <c r="BM304"/>
      <c r="BN304"/>
      <c r="BO304"/>
      <c r="BP304"/>
      <c r="BQ304"/>
      <c r="BR304" s="1153" t="str">
        <f t="shared" si="124"/>
        <v>►</v>
      </c>
      <c r="BS304"/>
      <c r="BT304"/>
      <c r="BU304"/>
      <c r="BV304"/>
      <c r="BW304"/>
      <c r="BY304"/>
      <c r="BZ304"/>
      <c r="CA304"/>
      <c r="CB304"/>
      <c r="CC304"/>
      <c r="CD304"/>
      <c r="CE304"/>
      <c r="CG304"/>
      <c r="CH304"/>
      <c r="CI304"/>
      <c r="CJ304"/>
      <c r="CK304"/>
      <c r="CL304"/>
      <c r="CM304"/>
      <c r="CO304"/>
      <c r="CP304"/>
      <c r="CQ304"/>
      <c r="CR304"/>
      <c r="CS304"/>
      <c r="CT304"/>
      <c r="CU304"/>
      <c r="CW304" s="3">
        <v>1</v>
      </c>
      <c r="CX304" s="877"/>
      <c r="CY304" s="877"/>
    </row>
    <row r="305" spans="1:103" s="1024" customFormat="1" ht="21" customHeight="1">
      <c r="A305" s="1129" t="s">
        <v>22</v>
      </c>
      <c r="B305" s="1341">
        <v>3</v>
      </c>
      <c r="C305" s="1341">
        <v>9</v>
      </c>
      <c r="D305" s="1341">
        <v>12</v>
      </c>
      <c r="E305" s="1341">
        <v>12</v>
      </c>
      <c r="F305" s="1341">
        <v>3</v>
      </c>
      <c r="G305" s="1341">
        <v>9</v>
      </c>
      <c r="H305" s="1341">
        <v>12</v>
      </c>
      <c r="I305" s="1341">
        <v>13</v>
      </c>
      <c r="J305" s="1341">
        <v>40</v>
      </c>
      <c r="K305" s="528" t="s">
        <v>22</v>
      </c>
      <c r="L305" s="120" t="s">
        <v>16</v>
      </c>
      <c r="M305" s="34"/>
      <c r="N305" s="35"/>
      <c r="O305" s="34"/>
      <c r="P305" s="36"/>
      <c r="Q305" s="105"/>
      <c r="R305" s="125"/>
      <c r="S305" s="107"/>
      <c r="T305" s="108"/>
      <c r="U305" s="1290"/>
      <c r="V305" s="276"/>
      <c r="W305" s="111"/>
      <c r="X305" s="112"/>
      <c r="Y305" s="122"/>
      <c r="Z305" s="114"/>
      <c r="AA305" s="127"/>
      <c r="AB305" s="116"/>
      <c r="AC305" s="139"/>
      <c r="AD305" s="1230" t="str">
        <f t="shared" si="139"/>
        <v>►</v>
      </c>
      <c r="AE305" s="1231" t="str">
        <f t="shared" si="122"/>
        <v/>
      </c>
      <c r="AF305" s="1232">
        <f t="shared" si="125"/>
        <v>0</v>
      </c>
      <c r="AG305" s="1252">
        <f t="shared" si="130"/>
        <v>0</v>
      </c>
      <c r="AH305" s="1234">
        <f t="shared" si="131"/>
        <v>0</v>
      </c>
      <c r="AI305" s="1235">
        <f t="shared" si="132"/>
        <v>0</v>
      </c>
      <c r="AJ305" s="1235">
        <f t="shared" si="120"/>
        <v>0</v>
      </c>
      <c r="AK305" s="1253">
        <f t="shared" si="126"/>
        <v>0</v>
      </c>
      <c r="AL305" s="1254">
        <f t="shared" si="121"/>
        <v>0</v>
      </c>
      <c r="AM305" s="1268"/>
      <c r="AN305" s="1255" t="str">
        <f t="shared" si="138"/>
        <v/>
      </c>
      <c r="AO305" s="1256">
        <f t="shared" si="133"/>
        <v>0</v>
      </c>
      <c r="AP305" s="1257">
        <f t="shared" si="127"/>
        <v>0</v>
      </c>
      <c r="AQ305" s="1271" cm="1">
        <f t="array" ref="AQ305">IF(AF305&lt;&gt;1,0,IF(OR(AO305="",N(AO305)&lt;=0.000000001),"",IF(OR(AI305="",N(AI305)&lt;=0.000000001),0,IF(ISNUMBER(AO305),IFERROR(_xlfn.LET(_xlpm.r,_xlfn.XLOOKUP(U305,$BD$15:$BD$62,ROW($BD$15:$BD$62),_xlfn.XLOOKUP(U305,$BE$15:$BE$62,ROW($BE$15:$BE$62),_xlfn.XLOOKUP(U305,$BF$15:$BF$62,ROW($BF$15:$BF$62),""))),_xlpm.p,_xlpm.r-MIN(ROW($BD$15:$BD$62))+1,_xlpm.f,INDEX($BG$15:$BG$62,_xlpm.p),_xlpm.u,INDEX($BH$15:$BH$62,_xlpm.p),_xlpm.s,INDEX($BJ$15:$BJ$62,_xlpm.p),_xlpm.q,N(AO305)/_xlpm.f,IF(_xlpm.q&gt;=_xlpm.s,ROUND(_xlpm.q,1)&amp;" "&amp;U305&amp;" = "&amp;ROUND(_xlpm.q*_xlpm.f,1)&amp;" "&amp;_xlpm.u,ROUND(_xlpm.q,1)&amp;" "&amp;U305)),""),""))))</f>
        <v>0</v>
      </c>
      <c r="AR305" s="1259"/>
      <c r="AS305" s="1256">
        <f t="shared" si="118"/>
        <v>0</v>
      </c>
      <c r="AT305" s="1257" t="str">
        <f t="shared" si="134"/>
        <v/>
      </c>
      <c r="AU305" s="1260">
        <f t="shared" si="137"/>
        <v>0</v>
      </c>
      <c r="AV305" s="1261" t="str">
        <f t="shared" si="135"/>
        <v/>
      </c>
      <c r="AW305" s="1247"/>
      <c r="AX305" s="1262">
        <f t="shared" si="128"/>
        <v>0</v>
      </c>
      <c r="AY305" s="1249" t="str">
        <f t="shared" si="119"/>
        <v/>
      </c>
      <c r="AZ305" s="276" t="s">
        <v>22</v>
      </c>
      <c r="BA305" s="1221">
        <f t="shared" si="129"/>
        <v>0</v>
      </c>
      <c r="BB305" s="1222">
        <f t="shared" si="136"/>
        <v>0</v>
      </c>
      <c r="BC305"/>
      <c r="BD305" s="877"/>
      <c r="BE305" s="877"/>
      <c r="BF305" s="877"/>
      <c r="BG305" s="877"/>
      <c r="BH305" s="877"/>
      <c r="BI305" s="877"/>
      <c r="BJ305" s="877"/>
      <c r="BK305" s="877"/>
      <c r="BL305"/>
      <c r="BM305"/>
      <c r="BN305"/>
      <c r="BO305"/>
      <c r="BP305"/>
      <c r="BQ305"/>
      <c r="BR305" s="1153" t="str">
        <f t="shared" si="124"/>
        <v>►</v>
      </c>
      <c r="BS305"/>
      <c r="BT305"/>
      <c r="BU305"/>
      <c r="BV305"/>
      <c r="BW305"/>
      <c r="BY305"/>
      <c r="BZ305"/>
      <c r="CA305"/>
      <c r="CB305"/>
      <c r="CC305"/>
      <c r="CD305"/>
      <c r="CE305"/>
      <c r="CG305"/>
      <c r="CH305"/>
      <c r="CI305"/>
      <c r="CJ305"/>
      <c r="CK305"/>
      <c r="CL305"/>
      <c r="CM305"/>
      <c r="CO305"/>
      <c r="CP305"/>
      <c r="CQ305"/>
      <c r="CR305"/>
      <c r="CS305"/>
      <c r="CT305"/>
      <c r="CU305"/>
      <c r="CW305" s="3">
        <v>1</v>
      </c>
      <c r="CX305" s="877"/>
      <c r="CY305" s="877"/>
    </row>
    <row r="306" spans="1:103" s="1024" customFormat="1" ht="21" customHeight="1" thickBot="1">
      <c r="A306" s="1129" t="s">
        <v>22</v>
      </c>
      <c r="B306" s="874" t="str">
        <f>L306</f>
        <v>►</v>
      </c>
      <c r="C306" s="874">
        <f t="shared" ref="C306:J306" ca="1" si="140">CELL("largeur",C306)</f>
        <v>9</v>
      </c>
      <c r="D306" s="874">
        <f t="shared" ca="1" si="140"/>
        <v>12</v>
      </c>
      <c r="E306" s="874">
        <f t="shared" ca="1" si="140"/>
        <v>12</v>
      </c>
      <c r="F306" s="874">
        <f t="shared" ca="1" si="140"/>
        <v>3</v>
      </c>
      <c r="G306" s="874">
        <f t="shared" ca="1" si="140"/>
        <v>9</v>
      </c>
      <c r="H306" s="874">
        <f t="shared" ca="1" si="140"/>
        <v>12</v>
      </c>
      <c r="I306" s="874">
        <f t="shared" ca="1" si="140"/>
        <v>13</v>
      </c>
      <c r="J306" s="874">
        <f t="shared" ca="1" si="140"/>
        <v>40</v>
      </c>
      <c r="K306" s="528" t="s">
        <v>22</v>
      </c>
      <c r="L306" s="120" t="s">
        <v>16</v>
      </c>
      <c r="M306" s="34"/>
      <c r="N306" s="35"/>
      <c r="O306" s="34"/>
      <c r="P306" s="36"/>
      <c r="Q306" s="105"/>
      <c r="R306" s="125"/>
      <c r="S306" s="107"/>
      <c r="T306" s="108"/>
      <c r="U306" s="1290"/>
      <c r="V306" s="276"/>
      <c r="W306" s="111"/>
      <c r="X306" s="112"/>
      <c r="Y306" s="122"/>
      <c r="Z306" s="114"/>
      <c r="AA306" s="127"/>
      <c r="AB306" s="116"/>
      <c r="AC306" s="139"/>
      <c r="AD306" s="1230" t="str">
        <f t="shared" si="139"/>
        <v>►</v>
      </c>
      <c r="AE306" s="1231" t="str">
        <f t="shared" si="122"/>
        <v/>
      </c>
      <c r="AF306" s="1232">
        <f t="shared" si="125"/>
        <v>0</v>
      </c>
      <c r="AG306" s="1252">
        <f t="shared" si="130"/>
        <v>0</v>
      </c>
      <c r="AH306" s="1234">
        <f t="shared" si="131"/>
        <v>0</v>
      </c>
      <c r="AI306" s="1235">
        <f t="shared" si="132"/>
        <v>0</v>
      </c>
      <c r="AJ306" s="1235">
        <f t="shared" si="120"/>
        <v>0</v>
      </c>
      <c r="AK306" s="1237">
        <f t="shared" si="126"/>
        <v>0</v>
      </c>
      <c r="AL306" s="1238">
        <f t="shared" si="121"/>
        <v>0</v>
      </c>
      <c r="AM306" s="1268"/>
      <c r="AN306" s="1240" t="str">
        <f t="shared" si="138"/>
        <v/>
      </c>
      <c r="AO306" s="1241">
        <f t="shared" si="133"/>
        <v>0</v>
      </c>
      <c r="AP306" s="1242">
        <f t="shared" si="127"/>
        <v>0</v>
      </c>
      <c r="AQ306" s="1269" cm="1">
        <f t="array" ref="AQ306">IF(AF306&lt;&gt;1,0,IF(OR(AO306="",N(AO306)&lt;=0.000000001),"",IF(OR(AI306="",N(AI306)&lt;=0.000000001),0,IF(ISNUMBER(AO306),IFERROR(_xlfn.LET(_xlpm.r,_xlfn.XLOOKUP(U306,$BD$15:$BD$62,ROW($BD$15:$BD$62),_xlfn.XLOOKUP(U306,$BE$15:$BE$62,ROW($BE$15:$BE$62),_xlfn.XLOOKUP(U306,$BF$15:$BF$62,ROW($BF$15:$BF$62),""))),_xlpm.p,_xlpm.r-MIN(ROW($BD$15:$BD$62))+1,_xlpm.f,INDEX($BG$15:$BG$62,_xlpm.p),_xlpm.u,INDEX($BH$15:$BH$62,_xlpm.p),_xlpm.s,INDEX($BJ$15:$BJ$62,_xlpm.p),_xlpm.q,N(AO306)/_xlpm.f,IF(_xlpm.q&gt;=_xlpm.s,ROUND(_xlpm.q,1)&amp;" "&amp;U306&amp;" = "&amp;ROUND(_xlpm.q*_xlpm.f,1)&amp;" "&amp;_xlpm.u,ROUND(_xlpm.q,1)&amp;" "&amp;U306)),""),""))))</f>
        <v>0</v>
      </c>
      <c r="AR306" s="1259"/>
      <c r="AS306" s="1241">
        <f t="shared" si="118"/>
        <v>0</v>
      </c>
      <c r="AT306" s="1242" t="str">
        <f t="shared" si="134"/>
        <v/>
      </c>
      <c r="AU306" s="1245">
        <f t="shared" si="137"/>
        <v>0</v>
      </c>
      <c r="AV306" s="1246" t="str">
        <f t="shared" si="135"/>
        <v/>
      </c>
      <c r="AW306" s="1247"/>
      <c r="AX306" s="1248">
        <f t="shared" si="128"/>
        <v>0</v>
      </c>
      <c r="AY306" s="1249" t="str">
        <f t="shared" si="119"/>
        <v/>
      </c>
      <c r="AZ306" s="276" t="s">
        <v>22</v>
      </c>
      <c r="BA306" s="1221">
        <f t="shared" si="129"/>
        <v>0</v>
      </c>
      <c r="BB306" s="1222">
        <f t="shared" si="136"/>
        <v>0</v>
      </c>
      <c r="BC306"/>
      <c r="BD306" s="877"/>
      <c r="BE306" s="877"/>
      <c r="BF306" s="877"/>
      <c r="BG306" s="877"/>
      <c r="BH306" s="877"/>
      <c r="BI306" s="877"/>
      <c r="BJ306" s="877"/>
      <c r="BK306" s="877"/>
      <c r="BL306"/>
      <c r="BM306"/>
      <c r="BN306"/>
      <c r="BO306"/>
      <c r="BP306"/>
      <c r="BQ306"/>
      <c r="BR306" s="1153" t="str">
        <f t="shared" si="124"/>
        <v>►</v>
      </c>
      <c r="BS306"/>
      <c r="BT306"/>
      <c r="BU306"/>
      <c r="BV306"/>
      <c r="BW306"/>
      <c r="BY306"/>
      <c r="BZ306"/>
      <c r="CA306"/>
      <c r="CB306"/>
      <c r="CC306"/>
      <c r="CD306"/>
      <c r="CE306"/>
      <c r="CG306"/>
      <c r="CH306"/>
      <c r="CI306"/>
      <c r="CJ306"/>
      <c r="CK306"/>
      <c r="CL306"/>
      <c r="CM306"/>
      <c r="CO306"/>
      <c r="CP306"/>
      <c r="CQ306"/>
      <c r="CR306"/>
      <c r="CS306"/>
      <c r="CT306"/>
      <c r="CU306"/>
      <c r="CW306" s="3">
        <v>1</v>
      </c>
    </row>
    <row r="307" spans="1:103" s="877" customFormat="1" ht="21" customHeight="1">
      <c r="A307" s="1129" t="s">
        <v>22</v>
      </c>
      <c r="B307" s="276" t="str">
        <f>L307</f>
        <v>►</v>
      </c>
      <c r="C307" s="276"/>
      <c r="D307" s="1039"/>
      <c r="E307" s="1039"/>
      <c r="F307" s="1039"/>
      <c r="G307" s="1039"/>
      <c r="H307" s="1039"/>
      <c r="I307" s="1039"/>
      <c r="J307" s="1039"/>
      <c r="K307" s="528" t="s">
        <v>22</v>
      </c>
      <c r="L307" s="120" t="s">
        <v>16</v>
      </c>
      <c r="M307" s="34"/>
      <c r="N307" s="35"/>
      <c r="O307" s="34"/>
      <c r="P307" s="36"/>
      <c r="Q307" s="105"/>
      <c r="R307" s="125"/>
      <c r="S307" s="107"/>
      <c r="T307" s="108"/>
      <c r="U307" s="1290"/>
      <c r="V307" s="276"/>
      <c r="W307" s="111"/>
      <c r="X307" s="112"/>
      <c r="Y307" s="122"/>
      <c r="Z307" s="114"/>
      <c r="AA307" s="127"/>
      <c r="AB307" s="116"/>
      <c r="AC307" s="139"/>
      <c r="AD307" s="1230" t="str">
        <f t="shared" si="139"/>
        <v>►</v>
      </c>
      <c r="AE307" s="1231" t="str">
        <f t="shared" si="122"/>
        <v/>
      </c>
      <c r="AF307" s="1232">
        <f t="shared" si="125"/>
        <v>0</v>
      </c>
      <c r="AG307" s="1252">
        <f t="shared" si="130"/>
        <v>0</v>
      </c>
      <c r="AH307" s="1234">
        <f t="shared" si="131"/>
        <v>0</v>
      </c>
      <c r="AI307" s="1235">
        <f t="shared" si="132"/>
        <v>0</v>
      </c>
      <c r="AJ307" s="1235">
        <f t="shared" si="120"/>
        <v>0</v>
      </c>
      <c r="AK307" s="1253">
        <f t="shared" si="126"/>
        <v>0</v>
      </c>
      <c r="AL307" s="1254">
        <f t="shared" si="121"/>
        <v>0</v>
      </c>
      <c r="AM307" s="1268"/>
      <c r="AN307" s="1255" t="str">
        <f t="shared" si="138"/>
        <v/>
      </c>
      <c r="AO307" s="1256">
        <f t="shared" si="133"/>
        <v>0</v>
      </c>
      <c r="AP307" s="1257">
        <f t="shared" si="127"/>
        <v>0</v>
      </c>
      <c r="AQ307" s="1271" cm="1">
        <f t="array" ref="AQ307">IF(AF307&lt;&gt;1,0,IF(OR(AO307="",N(AO307)&lt;=0.000000001),"",IF(OR(AI307="",N(AI307)&lt;=0.000000001),0,IF(ISNUMBER(AO307),IFERROR(_xlfn.LET(_xlpm.r,_xlfn.XLOOKUP(U307,$BD$15:$BD$62,ROW($BD$15:$BD$62),_xlfn.XLOOKUP(U307,$BE$15:$BE$62,ROW($BE$15:$BE$62),_xlfn.XLOOKUP(U307,$BF$15:$BF$62,ROW($BF$15:$BF$62),""))),_xlpm.p,_xlpm.r-MIN(ROW($BD$15:$BD$62))+1,_xlpm.f,INDEX($BG$15:$BG$62,_xlpm.p),_xlpm.u,INDEX($BH$15:$BH$62,_xlpm.p),_xlpm.s,INDEX($BJ$15:$BJ$62,_xlpm.p),_xlpm.q,N(AO307)/_xlpm.f,IF(_xlpm.q&gt;=_xlpm.s,ROUND(_xlpm.q,1)&amp;" "&amp;U307&amp;" = "&amp;ROUND(_xlpm.q*_xlpm.f,1)&amp;" "&amp;_xlpm.u,ROUND(_xlpm.q,1)&amp;" "&amp;U307)),""),""))))</f>
        <v>0</v>
      </c>
      <c r="AR307" s="1259"/>
      <c r="AS307" s="1256">
        <f t="shared" ref="AS307:AS370" si="141">IF(TRIM(AE307)="▼ recette suivante","▼next recipe ",IF(AO307="","",IF(ISBLANK(AR307),AO307,ROUND(AO307*(1-MIN(1,MAX(0,IF(AR307&gt;1,AR307/100,AR307)))),3))))</f>
        <v>0</v>
      </c>
      <c r="AT307" s="1257" t="str">
        <f t="shared" si="134"/>
        <v/>
      </c>
      <c r="AU307" s="1260">
        <f t="shared" si="137"/>
        <v>0</v>
      </c>
      <c r="AV307" s="1261" t="str">
        <f t="shared" si="135"/>
        <v/>
      </c>
      <c r="AW307" s="1247"/>
      <c r="AX307" s="1262">
        <f t="shared" si="128"/>
        <v>0</v>
      </c>
      <c r="AY307" s="1249" t="str">
        <f t="shared" ref="AY307:AY370" si="142">IF(IFERROR(SEARCH("Adresse PC",TRIM(Q307)),0)&gt;0,"▼ receta siguiente",IF(AS307&gt;0,W307,""))</f>
        <v/>
      </c>
      <c r="AZ307" s="276" t="s">
        <v>22</v>
      </c>
      <c r="BA307" s="1221">
        <f t="shared" si="129"/>
        <v>0</v>
      </c>
      <c r="BB307" s="1222">
        <f t="shared" si="136"/>
        <v>0</v>
      </c>
      <c r="BC307"/>
      <c r="BL307"/>
      <c r="BM307"/>
      <c r="BN307"/>
      <c r="BO307"/>
      <c r="BP307"/>
      <c r="BQ307"/>
      <c r="BR307" s="1153" t="str">
        <f t="shared" si="124"/>
        <v>►</v>
      </c>
      <c r="BS307"/>
      <c r="BT307"/>
      <c r="BU307"/>
      <c r="BV307"/>
      <c r="BW307"/>
      <c r="BX307" s="1024"/>
      <c r="BY307"/>
      <c r="BZ307"/>
      <c r="CA307"/>
      <c r="CB307"/>
      <c r="CC307"/>
      <c r="CD307"/>
      <c r="CE307"/>
      <c r="CF307" s="1024"/>
      <c r="CG307"/>
      <c r="CH307"/>
      <c r="CI307"/>
      <c r="CJ307"/>
      <c r="CK307"/>
      <c r="CL307"/>
      <c r="CM307"/>
      <c r="CN307" s="1024"/>
      <c r="CO307"/>
      <c r="CP307"/>
      <c r="CQ307"/>
      <c r="CR307"/>
      <c r="CS307"/>
      <c r="CT307"/>
      <c r="CU307"/>
      <c r="CV307" s="1024"/>
      <c r="CW307" s="3">
        <v>1</v>
      </c>
    </row>
    <row r="308" spans="1:103" ht="21" customHeight="1">
      <c r="L308" s="120" t="s">
        <v>16</v>
      </c>
      <c r="M308" s="34"/>
      <c r="N308" s="35"/>
      <c r="O308" s="34"/>
      <c r="P308" s="36"/>
      <c r="Q308" s="105"/>
      <c r="R308" s="125"/>
      <c r="S308" s="107"/>
      <c r="T308" s="108"/>
      <c r="U308" s="1290"/>
      <c r="W308" s="111"/>
      <c r="X308" s="112"/>
      <c r="Y308" s="122"/>
      <c r="Z308" s="114"/>
      <c r="AA308" s="127"/>
      <c r="AB308" s="116"/>
      <c r="AC308" s="139"/>
      <c r="AD308" s="1230" t="str">
        <f t="shared" si="139"/>
        <v>►</v>
      </c>
      <c r="AE308" s="1231" t="str">
        <f t="shared" si="122"/>
        <v/>
      </c>
      <c r="AF308" s="1232">
        <f t="shared" si="125"/>
        <v>0</v>
      </c>
      <c r="AG308" s="1252">
        <f t="shared" si="130"/>
        <v>0</v>
      </c>
      <c r="AH308" s="1234">
        <f t="shared" si="131"/>
        <v>0</v>
      </c>
      <c r="AI308" s="1235">
        <f t="shared" si="132"/>
        <v>0</v>
      </c>
      <c r="AJ308" s="1235">
        <f t="shared" si="120"/>
        <v>0</v>
      </c>
      <c r="AK308" s="1237">
        <f t="shared" si="126"/>
        <v>0</v>
      </c>
      <c r="AL308" s="1238">
        <f t="shared" si="121"/>
        <v>0</v>
      </c>
      <c r="AM308" s="1268"/>
      <c r="AN308" s="1240" t="str">
        <f t="shared" si="138"/>
        <v/>
      </c>
      <c r="AO308" s="1241">
        <f t="shared" si="133"/>
        <v>0</v>
      </c>
      <c r="AP308" s="1242">
        <f t="shared" si="127"/>
        <v>0</v>
      </c>
      <c r="AQ308" s="1269" cm="1">
        <f t="array" ref="AQ308">IF(AF308&lt;&gt;1,0,IF(OR(AO308="",N(AO308)&lt;=0.000000001),"",IF(OR(AI308="",N(AI308)&lt;=0.000000001),0,IF(ISNUMBER(AO308),IFERROR(_xlfn.LET(_xlpm.r,_xlfn.XLOOKUP(U308,$BD$15:$BD$62,ROW($BD$15:$BD$62),_xlfn.XLOOKUP(U308,$BE$15:$BE$62,ROW($BE$15:$BE$62),_xlfn.XLOOKUP(U308,$BF$15:$BF$62,ROW($BF$15:$BF$62),""))),_xlpm.p,_xlpm.r-MIN(ROW($BD$15:$BD$62))+1,_xlpm.f,INDEX($BG$15:$BG$62,_xlpm.p),_xlpm.u,INDEX($BH$15:$BH$62,_xlpm.p),_xlpm.s,INDEX($BJ$15:$BJ$62,_xlpm.p),_xlpm.q,N(AO308)/_xlpm.f,IF(_xlpm.q&gt;=_xlpm.s,ROUND(_xlpm.q,1)&amp;" "&amp;U308&amp;" = "&amp;ROUND(_xlpm.q*_xlpm.f,1)&amp;" "&amp;_xlpm.u,ROUND(_xlpm.q,1)&amp;" "&amp;U308)),""),""))))</f>
        <v>0</v>
      </c>
      <c r="AR308" s="1259"/>
      <c r="AS308" s="1241">
        <f t="shared" si="141"/>
        <v>0</v>
      </c>
      <c r="AT308" s="1242" t="str">
        <f t="shared" si="134"/>
        <v/>
      </c>
      <c r="AU308" s="1245">
        <f t="shared" si="137"/>
        <v>0</v>
      </c>
      <c r="AV308" s="1246" t="str">
        <f t="shared" si="135"/>
        <v/>
      </c>
      <c r="AW308" s="1247"/>
      <c r="AX308" s="1248">
        <f t="shared" si="128"/>
        <v>0</v>
      </c>
      <c r="AY308" s="1249" t="str">
        <f t="shared" si="142"/>
        <v/>
      </c>
      <c r="AZ308" s="276" t="s">
        <v>22</v>
      </c>
      <c r="BA308" s="1221">
        <f t="shared" si="129"/>
        <v>0</v>
      </c>
      <c r="BB308" s="1222">
        <f t="shared" si="136"/>
        <v>0</v>
      </c>
      <c r="BC308"/>
      <c r="BD308" s="877"/>
      <c r="BE308" s="877"/>
      <c r="BF308" s="877"/>
      <c r="BG308" s="877"/>
      <c r="BH308" s="877"/>
      <c r="BI308" s="877"/>
      <c r="BJ308" s="877"/>
      <c r="BK308" s="877"/>
      <c r="BR308" s="1153" t="str">
        <f t="shared" si="124"/>
        <v>►</v>
      </c>
      <c r="BW308"/>
      <c r="BX308" s="1024"/>
      <c r="CF308" s="1024"/>
      <c r="CN308" s="1024"/>
      <c r="CV308" s="1024"/>
      <c r="CW308" s="3">
        <v>1</v>
      </c>
    </row>
    <row r="309" spans="1:103" ht="21" customHeight="1">
      <c r="L309" s="120" t="s">
        <v>16</v>
      </c>
      <c r="M309" s="34"/>
      <c r="N309" s="35"/>
      <c r="O309" s="34"/>
      <c r="P309" s="36"/>
      <c r="Q309" s="105"/>
      <c r="R309" s="125"/>
      <c r="S309" s="107"/>
      <c r="T309" s="108"/>
      <c r="U309" s="1290"/>
      <c r="W309" s="111"/>
      <c r="X309" s="112"/>
      <c r="Y309" s="122"/>
      <c r="Z309" s="114"/>
      <c r="AA309" s="127"/>
      <c r="AB309" s="116"/>
      <c r="AC309" s="139"/>
      <c r="AD309" s="1230" t="str">
        <f t="shared" si="139"/>
        <v>►</v>
      </c>
      <c r="AE309" s="1231" t="str">
        <f t="shared" si="122"/>
        <v/>
      </c>
      <c r="AF309" s="1232">
        <f t="shared" si="125"/>
        <v>0</v>
      </c>
      <c r="AG309" s="1252">
        <f t="shared" si="130"/>
        <v>0</v>
      </c>
      <c r="AH309" s="1234">
        <f t="shared" si="131"/>
        <v>0</v>
      </c>
      <c r="AI309" s="1235">
        <f t="shared" si="132"/>
        <v>0</v>
      </c>
      <c r="AJ309" s="1235">
        <f t="shared" si="120"/>
        <v>0</v>
      </c>
      <c r="AK309" s="1253">
        <f t="shared" si="126"/>
        <v>0</v>
      </c>
      <c r="AL309" s="1254">
        <f t="shared" si="121"/>
        <v>0</v>
      </c>
      <c r="AM309" s="1268"/>
      <c r="AN309" s="1255" t="str">
        <f t="shared" si="138"/>
        <v/>
      </c>
      <c r="AO309" s="1256">
        <f t="shared" si="133"/>
        <v>0</v>
      </c>
      <c r="AP309" s="1257">
        <f t="shared" si="127"/>
        <v>0</v>
      </c>
      <c r="AQ309" s="1271" cm="1">
        <f t="array" ref="AQ309">IF(AF309&lt;&gt;1,0,IF(OR(AO309="",N(AO309)&lt;=0.000000001),"",IF(OR(AI309="",N(AI309)&lt;=0.000000001),0,IF(ISNUMBER(AO309),IFERROR(_xlfn.LET(_xlpm.r,_xlfn.XLOOKUP(U309,$BD$15:$BD$62,ROW($BD$15:$BD$62),_xlfn.XLOOKUP(U309,$BE$15:$BE$62,ROW($BE$15:$BE$62),_xlfn.XLOOKUP(U309,$BF$15:$BF$62,ROW($BF$15:$BF$62),""))),_xlpm.p,_xlpm.r-MIN(ROW($BD$15:$BD$62))+1,_xlpm.f,INDEX($BG$15:$BG$62,_xlpm.p),_xlpm.u,INDEX($BH$15:$BH$62,_xlpm.p),_xlpm.s,INDEX($BJ$15:$BJ$62,_xlpm.p),_xlpm.q,N(AO309)/_xlpm.f,IF(_xlpm.q&gt;=_xlpm.s,ROUND(_xlpm.q,1)&amp;" "&amp;U309&amp;" = "&amp;ROUND(_xlpm.q*_xlpm.f,1)&amp;" "&amp;_xlpm.u,ROUND(_xlpm.q,1)&amp;" "&amp;U309)),""),""))))</f>
        <v>0</v>
      </c>
      <c r="AR309" s="1259"/>
      <c r="AS309" s="1256">
        <f t="shared" si="141"/>
        <v>0</v>
      </c>
      <c r="AT309" s="1257" t="str">
        <f t="shared" si="134"/>
        <v/>
      </c>
      <c r="AU309" s="1260">
        <f t="shared" si="137"/>
        <v>0</v>
      </c>
      <c r="AV309" s="1261" t="str">
        <f t="shared" si="135"/>
        <v/>
      </c>
      <c r="AW309" s="1247"/>
      <c r="AX309" s="1262">
        <f t="shared" si="128"/>
        <v>0</v>
      </c>
      <c r="AY309" s="1249" t="str">
        <f t="shared" si="142"/>
        <v/>
      </c>
      <c r="AZ309" s="276" t="s">
        <v>22</v>
      </c>
      <c r="BA309" s="1221">
        <f t="shared" si="129"/>
        <v>0</v>
      </c>
      <c r="BB309" s="1222">
        <f t="shared" si="136"/>
        <v>0</v>
      </c>
      <c r="BC309"/>
      <c r="BD309" s="877"/>
      <c r="BE309" s="877"/>
      <c r="BF309" s="877"/>
      <c r="BG309" s="877"/>
      <c r="BH309" s="877"/>
      <c r="BI309" s="877"/>
      <c r="BJ309" s="877"/>
      <c r="BK309" s="877"/>
      <c r="BR309" s="1153" t="str">
        <f t="shared" si="124"/>
        <v>►</v>
      </c>
      <c r="BW309"/>
      <c r="BX309" s="1024"/>
      <c r="CF309" s="1024"/>
      <c r="CN309" s="1024"/>
      <c r="CV309" s="1024"/>
      <c r="CW309" s="3">
        <v>1</v>
      </c>
    </row>
    <row r="310" spans="1:103" ht="21" customHeight="1">
      <c r="L310" s="120" t="s">
        <v>16</v>
      </c>
      <c r="M310" s="34"/>
      <c r="N310" s="35"/>
      <c r="O310" s="34"/>
      <c r="P310" s="36"/>
      <c r="Q310" s="105"/>
      <c r="R310" s="125"/>
      <c r="S310" s="107"/>
      <c r="T310" s="108"/>
      <c r="U310" s="1290"/>
      <c r="W310" s="111"/>
      <c r="X310" s="112"/>
      <c r="Y310" s="122"/>
      <c r="Z310" s="114"/>
      <c r="AA310" s="127"/>
      <c r="AB310" s="116"/>
      <c r="AC310" s="139"/>
      <c r="AD310" s="1230" t="str">
        <f t="shared" si="139"/>
        <v>►</v>
      </c>
      <c r="AE310" s="1231" t="str">
        <f t="shared" si="122"/>
        <v/>
      </c>
      <c r="AF310" s="1232">
        <f t="shared" si="125"/>
        <v>0</v>
      </c>
      <c r="AG310" s="1252">
        <f t="shared" si="130"/>
        <v>0</v>
      </c>
      <c r="AH310" s="1234">
        <f t="shared" si="131"/>
        <v>0</v>
      </c>
      <c r="AI310" s="1235">
        <f t="shared" si="132"/>
        <v>0</v>
      </c>
      <c r="AJ310" s="1235">
        <f t="shared" si="120"/>
        <v>0</v>
      </c>
      <c r="AK310" s="1237">
        <f t="shared" si="126"/>
        <v>0</v>
      </c>
      <c r="AL310" s="1238">
        <f t="shared" si="121"/>
        <v>0</v>
      </c>
      <c r="AM310" s="1268"/>
      <c r="AN310" s="1240" t="str">
        <f t="shared" si="138"/>
        <v/>
      </c>
      <c r="AO310" s="1241">
        <f t="shared" si="133"/>
        <v>0</v>
      </c>
      <c r="AP310" s="1242">
        <f t="shared" si="127"/>
        <v>0</v>
      </c>
      <c r="AQ310" s="1269" cm="1">
        <f t="array" ref="AQ310">IF(AF310&lt;&gt;1,0,IF(OR(AO310="",N(AO310)&lt;=0.000000001),"",IF(OR(AI310="",N(AI310)&lt;=0.000000001),0,IF(ISNUMBER(AO310),IFERROR(_xlfn.LET(_xlpm.r,_xlfn.XLOOKUP(U310,$BD$15:$BD$62,ROW($BD$15:$BD$62),_xlfn.XLOOKUP(U310,$BE$15:$BE$62,ROW($BE$15:$BE$62),_xlfn.XLOOKUP(U310,$BF$15:$BF$62,ROW($BF$15:$BF$62),""))),_xlpm.p,_xlpm.r-MIN(ROW($BD$15:$BD$62))+1,_xlpm.f,INDEX($BG$15:$BG$62,_xlpm.p),_xlpm.u,INDEX($BH$15:$BH$62,_xlpm.p),_xlpm.s,INDEX($BJ$15:$BJ$62,_xlpm.p),_xlpm.q,N(AO310)/_xlpm.f,IF(_xlpm.q&gt;=_xlpm.s,ROUND(_xlpm.q,1)&amp;" "&amp;U310&amp;" = "&amp;ROUND(_xlpm.q*_xlpm.f,1)&amp;" "&amp;_xlpm.u,ROUND(_xlpm.q,1)&amp;" "&amp;U310)),""),""))))</f>
        <v>0</v>
      </c>
      <c r="AR310" s="1259"/>
      <c r="AS310" s="1241">
        <f t="shared" si="141"/>
        <v>0</v>
      </c>
      <c r="AT310" s="1242" t="str">
        <f t="shared" si="134"/>
        <v/>
      </c>
      <c r="AU310" s="1245">
        <f t="shared" si="137"/>
        <v>0</v>
      </c>
      <c r="AV310" s="1246" t="str">
        <f t="shared" si="135"/>
        <v/>
      </c>
      <c r="AW310" s="1247"/>
      <c r="AX310" s="1248">
        <f t="shared" si="128"/>
        <v>0</v>
      </c>
      <c r="AY310" s="1249" t="str">
        <f t="shared" si="142"/>
        <v/>
      </c>
      <c r="AZ310" s="276" t="s">
        <v>22</v>
      </c>
      <c r="BA310" s="1221">
        <f t="shared" si="129"/>
        <v>0</v>
      </c>
      <c r="BB310" s="1222">
        <f t="shared" si="136"/>
        <v>0</v>
      </c>
      <c r="BC310"/>
      <c r="BD310" s="877"/>
      <c r="BE310" s="877"/>
      <c r="BF310" s="877"/>
      <c r="BG310" s="877"/>
      <c r="BH310" s="877"/>
      <c r="BI310" s="877"/>
      <c r="BJ310" s="877"/>
      <c r="BK310" s="877"/>
      <c r="BR310" s="1153" t="str">
        <f t="shared" si="124"/>
        <v>►</v>
      </c>
      <c r="BW310"/>
      <c r="BX310" s="1024"/>
      <c r="CF310" s="1024"/>
      <c r="CN310" s="1024"/>
      <c r="CV310" s="1024"/>
      <c r="CW310" s="3">
        <v>1</v>
      </c>
    </row>
    <row r="311" spans="1:103" ht="21" customHeight="1">
      <c r="L311" s="120" t="s">
        <v>16</v>
      </c>
      <c r="M311" s="34"/>
      <c r="N311" s="35"/>
      <c r="O311" s="34"/>
      <c r="P311" s="36"/>
      <c r="Q311" s="105"/>
      <c r="R311" s="125"/>
      <c r="S311" s="107"/>
      <c r="T311" s="108"/>
      <c r="U311" s="1290"/>
      <c r="W311" s="111"/>
      <c r="X311" s="112"/>
      <c r="Y311" s="122"/>
      <c r="Z311" s="114"/>
      <c r="AA311" s="127"/>
      <c r="AB311" s="116"/>
      <c r="AC311" s="139"/>
      <c r="AD311" s="1230" t="str">
        <f t="shared" si="139"/>
        <v>►</v>
      </c>
      <c r="AE311" s="1231" t="str">
        <f t="shared" si="122"/>
        <v/>
      </c>
      <c r="AF311" s="1232">
        <f t="shared" si="125"/>
        <v>0</v>
      </c>
      <c r="AG311" s="1252">
        <f t="shared" si="130"/>
        <v>0</v>
      </c>
      <c r="AH311" s="1234">
        <f t="shared" si="131"/>
        <v>0</v>
      </c>
      <c r="AI311" s="1235">
        <f t="shared" si="132"/>
        <v>0</v>
      </c>
      <c r="AJ311" s="1235">
        <f t="shared" si="120"/>
        <v>0</v>
      </c>
      <c r="AK311" s="1253">
        <f t="shared" si="126"/>
        <v>0</v>
      </c>
      <c r="AL311" s="1254">
        <f t="shared" si="121"/>
        <v>0</v>
      </c>
      <c r="AM311" s="1268"/>
      <c r="AN311" s="1255" t="str">
        <f t="shared" si="138"/>
        <v/>
      </c>
      <c r="AO311" s="1256">
        <f t="shared" si="133"/>
        <v>0</v>
      </c>
      <c r="AP311" s="1257">
        <f t="shared" si="127"/>
        <v>0</v>
      </c>
      <c r="AQ311" s="1271" cm="1">
        <f t="array" ref="AQ311">IF(AF311&lt;&gt;1,0,IF(OR(AO311="",N(AO311)&lt;=0.000000001),"",IF(OR(AI311="",N(AI311)&lt;=0.000000001),0,IF(ISNUMBER(AO311),IFERROR(_xlfn.LET(_xlpm.r,_xlfn.XLOOKUP(U311,$BD$15:$BD$62,ROW($BD$15:$BD$62),_xlfn.XLOOKUP(U311,$BE$15:$BE$62,ROW($BE$15:$BE$62),_xlfn.XLOOKUP(U311,$BF$15:$BF$62,ROW($BF$15:$BF$62),""))),_xlpm.p,_xlpm.r-MIN(ROW($BD$15:$BD$62))+1,_xlpm.f,INDEX($BG$15:$BG$62,_xlpm.p),_xlpm.u,INDEX($BH$15:$BH$62,_xlpm.p),_xlpm.s,INDEX($BJ$15:$BJ$62,_xlpm.p),_xlpm.q,N(AO311)/_xlpm.f,IF(_xlpm.q&gt;=_xlpm.s,ROUND(_xlpm.q,1)&amp;" "&amp;U311&amp;" = "&amp;ROUND(_xlpm.q*_xlpm.f,1)&amp;" "&amp;_xlpm.u,ROUND(_xlpm.q,1)&amp;" "&amp;U311)),""),""))))</f>
        <v>0</v>
      </c>
      <c r="AR311" s="1259"/>
      <c r="AS311" s="1256">
        <f t="shared" si="141"/>
        <v>0</v>
      </c>
      <c r="AT311" s="1257" t="str">
        <f t="shared" si="134"/>
        <v/>
      </c>
      <c r="AU311" s="1260">
        <f t="shared" si="137"/>
        <v>0</v>
      </c>
      <c r="AV311" s="1261" t="str">
        <f t="shared" si="135"/>
        <v/>
      </c>
      <c r="AW311" s="1247"/>
      <c r="AX311" s="1262">
        <f t="shared" si="128"/>
        <v>0</v>
      </c>
      <c r="AY311" s="1249" t="str">
        <f t="shared" si="142"/>
        <v/>
      </c>
      <c r="AZ311" s="276" t="s">
        <v>22</v>
      </c>
      <c r="BA311" s="1221">
        <f t="shared" si="129"/>
        <v>0</v>
      </c>
      <c r="BB311" s="1222">
        <f t="shared" si="136"/>
        <v>0</v>
      </c>
      <c r="BC311"/>
      <c r="BD311" s="877"/>
      <c r="BE311" s="877"/>
      <c r="BF311" s="877"/>
      <c r="BG311" s="877"/>
      <c r="BH311" s="877"/>
      <c r="BI311" s="877"/>
      <c r="BJ311" s="877"/>
      <c r="BK311" s="877"/>
      <c r="BR311" s="1153" t="str">
        <f t="shared" si="124"/>
        <v>►</v>
      </c>
      <c r="BW311"/>
      <c r="BX311" s="1024"/>
      <c r="CF311" s="1024"/>
      <c r="CN311" s="1024"/>
      <c r="CV311" s="1024"/>
      <c r="CW311" s="3">
        <v>1</v>
      </c>
    </row>
    <row r="312" spans="1:103" ht="21" customHeight="1">
      <c r="L312" s="120" t="s">
        <v>16</v>
      </c>
      <c r="M312" s="34"/>
      <c r="N312" s="35"/>
      <c r="O312" s="34"/>
      <c r="P312" s="36"/>
      <c r="Q312" s="105"/>
      <c r="R312" s="125"/>
      <c r="S312" s="107"/>
      <c r="T312" s="108"/>
      <c r="U312" s="1290"/>
      <c r="W312" s="111"/>
      <c r="X312" s="112"/>
      <c r="Y312" s="122"/>
      <c r="Z312" s="114"/>
      <c r="AA312" s="127"/>
      <c r="AB312" s="116"/>
      <c r="AC312" s="139"/>
      <c r="AD312" s="1230" t="str">
        <f t="shared" si="139"/>
        <v>►</v>
      </c>
      <c r="AE312" s="1231" t="str">
        <f t="shared" si="122"/>
        <v/>
      </c>
      <c r="AF312" s="1232">
        <f t="shared" si="125"/>
        <v>0</v>
      </c>
      <c r="AG312" s="1252">
        <f t="shared" si="130"/>
        <v>0</v>
      </c>
      <c r="AH312" s="1234">
        <f t="shared" si="131"/>
        <v>0</v>
      </c>
      <c r="AI312" s="1235">
        <f t="shared" si="132"/>
        <v>0</v>
      </c>
      <c r="AJ312" s="1235">
        <f t="shared" ref="AJ312:AJ375" si="143">_xlfn.LET(_xlpm.EPS,0.000000001,_xlpm.q,N(Q312),_xlpm.x,N(Z312),_xlpm.z,N(AB312),IF(AI312=0,0,IF(SUM(ABS(_xlpm.q),ABS(_xlpm.x),ABS(_xlpm.z))&gt;_xlpm.EPS,O312,"")))</f>
        <v>0</v>
      </c>
      <c r="AK312" s="1237">
        <f t="shared" si="126"/>
        <v>0</v>
      </c>
      <c r="AL312" s="1238">
        <f t="shared" si="121"/>
        <v>0</v>
      </c>
      <c r="AM312" s="1268"/>
      <c r="AN312" s="1240" t="str">
        <f t="shared" si="138"/>
        <v/>
      </c>
      <c r="AO312" s="1241">
        <f t="shared" si="133"/>
        <v>0</v>
      </c>
      <c r="AP312" s="1242">
        <f t="shared" si="127"/>
        <v>0</v>
      </c>
      <c r="AQ312" s="1269" cm="1">
        <f t="array" ref="AQ312">IF(AF312&lt;&gt;1,0,IF(OR(AO312="",N(AO312)&lt;=0.000000001),"",IF(OR(AI312="",N(AI312)&lt;=0.000000001),0,IF(ISNUMBER(AO312),IFERROR(_xlfn.LET(_xlpm.r,_xlfn.XLOOKUP(U312,$BD$15:$BD$62,ROW($BD$15:$BD$62),_xlfn.XLOOKUP(U312,$BE$15:$BE$62,ROW($BE$15:$BE$62),_xlfn.XLOOKUP(U312,$BF$15:$BF$62,ROW($BF$15:$BF$62),""))),_xlpm.p,_xlpm.r-MIN(ROW($BD$15:$BD$62))+1,_xlpm.f,INDEX($BG$15:$BG$62,_xlpm.p),_xlpm.u,INDEX($BH$15:$BH$62,_xlpm.p),_xlpm.s,INDEX($BJ$15:$BJ$62,_xlpm.p),_xlpm.q,N(AO312)/_xlpm.f,IF(_xlpm.q&gt;=_xlpm.s,ROUND(_xlpm.q,1)&amp;" "&amp;U312&amp;" = "&amp;ROUND(_xlpm.q*_xlpm.f,1)&amp;" "&amp;_xlpm.u,ROUND(_xlpm.q,1)&amp;" "&amp;U312)),""),""))))</f>
        <v>0</v>
      </c>
      <c r="AR312" s="1259"/>
      <c r="AS312" s="1241">
        <f t="shared" si="141"/>
        <v>0</v>
      </c>
      <c r="AT312" s="1242" t="str">
        <f t="shared" si="134"/>
        <v/>
      </c>
      <c r="AU312" s="1245">
        <f t="shared" si="137"/>
        <v>0</v>
      </c>
      <c r="AV312" s="1246" t="str">
        <f t="shared" si="135"/>
        <v/>
      </c>
      <c r="AW312" s="1247"/>
      <c r="AX312" s="1248">
        <f t="shared" si="128"/>
        <v>0</v>
      </c>
      <c r="AY312" s="1249" t="str">
        <f t="shared" si="142"/>
        <v/>
      </c>
      <c r="AZ312" s="276" t="s">
        <v>22</v>
      </c>
      <c r="BA312" s="1221">
        <f t="shared" si="129"/>
        <v>0</v>
      </c>
      <c r="BB312" s="1222">
        <f t="shared" si="136"/>
        <v>0</v>
      </c>
      <c r="BC312"/>
      <c r="BD312" s="877"/>
      <c r="BE312" s="877"/>
      <c r="BF312" s="877"/>
      <c r="BG312" s="877"/>
      <c r="BH312" s="877"/>
      <c r="BI312" s="877"/>
      <c r="BJ312" s="877"/>
      <c r="BK312" s="877"/>
      <c r="BR312" s="1153" t="str">
        <f t="shared" si="124"/>
        <v>►</v>
      </c>
      <c r="BW312"/>
      <c r="BX312" s="1024"/>
      <c r="CF312" s="1024"/>
      <c r="CN312" s="1024"/>
      <c r="CV312" s="1024"/>
      <c r="CW312" s="3">
        <v>1</v>
      </c>
    </row>
    <row r="313" spans="1:103" ht="21" customHeight="1">
      <c r="L313" s="120" t="s">
        <v>16</v>
      </c>
      <c r="M313" s="34"/>
      <c r="N313" s="35"/>
      <c r="O313" s="34"/>
      <c r="P313" s="36"/>
      <c r="Q313" s="105"/>
      <c r="R313" s="125"/>
      <c r="S313" s="107"/>
      <c r="T313" s="108"/>
      <c r="U313" s="1290"/>
      <c r="W313" s="111"/>
      <c r="X313" s="112"/>
      <c r="Y313" s="122"/>
      <c r="Z313" s="114"/>
      <c r="AA313" s="127"/>
      <c r="AB313" s="116"/>
      <c r="AC313" s="139"/>
      <c r="AD313" s="1230" t="str">
        <f t="shared" si="139"/>
        <v>►</v>
      </c>
      <c r="AE313" s="1231" t="str">
        <f t="shared" si="122"/>
        <v/>
      </c>
      <c r="AF313" s="1232">
        <f t="shared" si="125"/>
        <v>0</v>
      </c>
      <c r="AG313" s="1252">
        <f t="shared" si="130"/>
        <v>0</v>
      </c>
      <c r="AH313" s="1234">
        <f t="shared" si="131"/>
        <v>0</v>
      </c>
      <c r="AI313" s="1235">
        <f t="shared" si="132"/>
        <v>0</v>
      </c>
      <c r="AJ313" s="1235">
        <f t="shared" si="143"/>
        <v>0</v>
      </c>
      <c r="AK313" s="1253">
        <f t="shared" si="126"/>
        <v>0</v>
      </c>
      <c r="AL313" s="1254">
        <f t="shared" si="121"/>
        <v>0</v>
      </c>
      <c r="AM313" s="1268"/>
      <c r="AN313" s="1255" t="str">
        <f t="shared" si="138"/>
        <v/>
      </c>
      <c r="AO313" s="1256">
        <f t="shared" si="133"/>
        <v>0</v>
      </c>
      <c r="AP313" s="1257">
        <f t="shared" si="127"/>
        <v>0</v>
      </c>
      <c r="AQ313" s="1271" cm="1">
        <f t="array" ref="AQ313">IF(AF313&lt;&gt;1,0,IF(OR(AO313="",N(AO313)&lt;=0.000000001),"",IF(OR(AI313="",N(AI313)&lt;=0.000000001),0,IF(ISNUMBER(AO313),IFERROR(_xlfn.LET(_xlpm.r,_xlfn.XLOOKUP(U313,$BD$15:$BD$62,ROW($BD$15:$BD$62),_xlfn.XLOOKUP(U313,$BE$15:$BE$62,ROW($BE$15:$BE$62),_xlfn.XLOOKUP(U313,$BF$15:$BF$62,ROW($BF$15:$BF$62),""))),_xlpm.p,_xlpm.r-MIN(ROW($BD$15:$BD$62))+1,_xlpm.f,INDEX($BG$15:$BG$62,_xlpm.p),_xlpm.u,INDEX($BH$15:$BH$62,_xlpm.p),_xlpm.s,INDEX($BJ$15:$BJ$62,_xlpm.p),_xlpm.q,N(AO313)/_xlpm.f,IF(_xlpm.q&gt;=_xlpm.s,ROUND(_xlpm.q,1)&amp;" "&amp;U313&amp;" = "&amp;ROUND(_xlpm.q*_xlpm.f,1)&amp;" "&amp;_xlpm.u,ROUND(_xlpm.q,1)&amp;" "&amp;U313)),""),""))))</f>
        <v>0</v>
      </c>
      <c r="AR313" s="1259"/>
      <c r="AS313" s="1256">
        <f t="shared" si="141"/>
        <v>0</v>
      </c>
      <c r="AT313" s="1257" t="str">
        <f t="shared" si="134"/>
        <v/>
      </c>
      <c r="AU313" s="1260">
        <f t="shared" si="137"/>
        <v>0</v>
      </c>
      <c r="AV313" s="1261" t="str">
        <f t="shared" si="135"/>
        <v/>
      </c>
      <c r="AW313" s="1247"/>
      <c r="AX313" s="1262">
        <f t="shared" si="128"/>
        <v>0</v>
      </c>
      <c r="AY313" s="1249" t="str">
        <f t="shared" si="142"/>
        <v/>
      </c>
      <c r="AZ313" s="276" t="s">
        <v>22</v>
      </c>
      <c r="BA313" s="1221">
        <f t="shared" si="129"/>
        <v>0</v>
      </c>
      <c r="BB313" s="1222">
        <f t="shared" si="136"/>
        <v>0</v>
      </c>
      <c r="BC313"/>
      <c r="BD313" s="877"/>
      <c r="BE313" s="877"/>
      <c r="BF313" s="877"/>
      <c r="BG313" s="877"/>
      <c r="BH313" s="877"/>
      <c r="BI313" s="877"/>
      <c r="BJ313" s="877"/>
      <c r="BK313" s="877"/>
      <c r="BR313" s="1153" t="str">
        <f t="shared" si="124"/>
        <v>►</v>
      </c>
      <c r="BW313"/>
      <c r="BX313" s="1024"/>
      <c r="CF313" s="1024"/>
      <c r="CN313" s="1024"/>
      <c r="CV313" s="1024"/>
      <c r="CW313" s="3">
        <v>1</v>
      </c>
    </row>
    <row r="314" spans="1:103" ht="21" customHeight="1">
      <c r="L314" s="120" t="s">
        <v>16</v>
      </c>
      <c r="M314" s="34"/>
      <c r="N314" s="35"/>
      <c r="O314" s="34"/>
      <c r="P314" s="36"/>
      <c r="Q314" s="105"/>
      <c r="R314" s="125"/>
      <c r="S314" s="107"/>
      <c r="T314" s="108"/>
      <c r="U314" s="1290"/>
      <c r="W314" s="111"/>
      <c r="X314" s="112"/>
      <c r="Y314" s="122"/>
      <c r="Z314" s="114"/>
      <c r="AA314" s="127"/>
      <c r="AB314" s="116"/>
      <c r="AC314" s="139"/>
      <c r="AD314" s="1230" t="str">
        <f t="shared" si="139"/>
        <v>►</v>
      </c>
      <c r="AE314" s="1231" t="str">
        <f t="shared" si="122"/>
        <v/>
      </c>
      <c r="AF314" s="1232">
        <f t="shared" si="125"/>
        <v>0</v>
      </c>
      <c r="AG314" s="1252">
        <f t="shared" si="130"/>
        <v>0</v>
      </c>
      <c r="AH314" s="1234">
        <f t="shared" si="131"/>
        <v>0</v>
      </c>
      <c r="AI314" s="1235">
        <f t="shared" si="132"/>
        <v>0</v>
      </c>
      <c r="AJ314" s="1235">
        <f t="shared" si="143"/>
        <v>0</v>
      </c>
      <c r="AK314" s="1237">
        <f t="shared" si="126"/>
        <v>0</v>
      </c>
      <c r="AL314" s="1238">
        <f t="shared" si="121"/>
        <v>0</v>
      </c>
      <c r="AM314" s="1268"/>
      <c r="AN314" s="1240" t="str">
        <f t="shared" si="138"/>
        <v/>
      </c>
      <c r="AO314" s="1241">
        <f t="shared" si="133"/>
        <v>0</v>
      </c>
      <c r="AP314" s="1242">
        <f t="shared" si="127"/>
        <v>0</v>
      </c>
      <c r="AQ314" s="1269" cm="1">
        <f t="array" ref="AQ314">IF(AF314&lt;&gt;1,0,IF(OR(AO314="",N(AO314)&lt;=0.000000001),"",IF(OR(AI314="",N(AI314)&lt;=0.000000001),0,IF(ISNUMBER(AO314),IFERROR(_xlfn.LET(_xlpm.r,_xlfn.XLOOKUP(U314,$BD$15:$BD$62,ROW($BD$15:$BD$62),_xlfn.XLOOKUP(U314,$BE$15:$BE$62,ROW($BE$15:$BE$62),_xlfn.XLOOKUP(U314,$BF$15:$BF$62,ROW($BF$15:$BF$62),""))),_xlpm.p,_xlpm.r-MIN(ROW($BD$15:$BD$62))+1,_xlpm.f,INDEX($BG$15:$BG$62,_xlpm.p),_xlpm.u,INDEX($BH$15:$BH$62,_xlpm.p),_xlpm.s,INDEX($BJ$15:$BJ$62,_xlpm.p),_xlpm.q,N(AO314)/_xlpm.f,IF(_xlpm.q&gt;=_xlpm.s,ROUND(_xlpm.q,1)&amp;" "&amp;U314&amp;" = "&amp;ROUND(_xlpm.q*_xlpm.f,1)&amp;" "&amp;_xlpm.u,ROUND(_xlpm.q,1)&amp;" "&amp;U314)),""),""))))</f>
        <v>0</v>
      </c>
      <c r="AR314" s="1259"/>
      <c r="AS314" s="1241">
        <f t="shared" si="141"/>
        <v>0</v>
      </c>
      <c r="AT314" s="1242" t="str">
        <f t="shared" si="134"/>
        <v/>
      </c>
      <c r="AU314" s="1245">
        <f t="shared" si="137"/>
        <v>0</v>
      </c>
      <c r="AV314" s="1246" t="str">
        <f t="shared" si="135"/>
        <v/>
      </c>
      <c r="AW314" s="1247"/>
      <c r="AX314" s="1248">
        <f t="shared" si="128"/>
        <v>0</v>
      </c>
      <c r="AY314" s="1249" t="str">
        <f t="shared" si="142"/>
        <v/>
      </c>
      <c r="AZ314" s="276" t="s">
        <v>22</v>
      </c>
      <c r="BA314" s="1221">
        <f t="shared" si="129"/>
        <v>0</v>
      </c>
      <c r="BB314" s="1222">
        <f t="shared" si="136"/>
        <v>0</v>
      </c>
      <c r="BC314"/>
      <c r="BD314" s="877"/>
      <c r="BE314" s="877"/>
      <c r="BF314" s="877"/>
      <c r="BG314" s="877"/>
      <c r="BH314" s="877"/>
      <c r="BI314" s="877"/>
      <c r="BJ314" s="877"/>
      <c r="BK314" s="877"/>
      <c r="BR314" s="1153" t="str">
        <f t="shared" si="124"/>
        <v>►</v>
      </c>
      <c r="BW314"/>
      <c r="BX314" s="1024"/>
      <c r="CF314" s="1024"/>
      <c r="CN314" s="1024"/>
      <c r="CV314" s="1024"/>
      <c r="CW314" s="3">
        <v>1</v>
      </c>
    </row>
    <row r="315" spans="1:103" ht="21" customHeight="1">
      <c r="L315" s="120" t="s">
        <v>16</v>
      </c>
      <c r="M315" s="34"/>
      <c r="N315" s="35"/>
      <c r="O315" s="34"/>
      <c r="P315" s="36"/>
      <c r="Q315" s="105"/>
      <c r="R315" s="125"/>
      <c r="S315" s="107"/>
      <c r="T315" s="108"/>
      <c r="U315" s="1290"/>
      <c r="W315" s="111"/>
      <c r="X315" s="112"/>
      <c r="Y315" s="122"/>
      <c r="Z315" s="114"/>
      <c r="AA315" s="127"/>
      <c r="AB315" s="116"/>
      <c r="AC315" s="139"/>
      <c r="AD315" s="1230" t="str">
        <f t="shared" si="139"/>
        <v>►</v>
      </c>
      <c r="AE315" s="1231" t="str">
        <f t="shared" si="122"/>
        <v/>
      </c>
      <c r="AF315" s="1232">
        <f t="shared" si="125"/>
        <v>0</v>
      </c>
      <c r="AG315" s="1252">
        <f t="shared" si="130"/>
        <v>0</v>
      </c>
      <c r="AH315" s="1234">
        <f t="shared" si="131"/>
        <v>0</v>
      </c>
      <c r="AI315" s="1235">
        <f t="shared" si="132"/>
        <v>0</v>
      </c>
      <c r="AJ315" s="1235">
        <f t="shared" si="143"/>
        <v>0</v>
      </c>
      <c r="AK315" s="1253">
        <f t="shared" si="126"/>
        <v>0</v>
      </c>
      <c r="AL315" s="1254">
        <f t="shared" si="121"/>
        <v>0</v>
      </c>
      <c r="AM315" s="1268"/>
      <c r="AN315" s="1255" t="str">
        <f t="shared" si="138"/>
        <v/>
      </c>
      <c r="AO315" s="1256">
        <f t="shared" si="133"/>
        <v>0</v>
      </c>
      <c r="AP315" s="1257">
        <f t="shared" si="127"/>
        <v>0</v>
      </c>
      <c r="AQ315" s="1271" cm="1">
        <f t="array" ref="AQ315">IF(AF315&lt;&gt;1,0,IF(OR(AO315="",N(AO315)&lt;=0.000000001),"",IF(OR(AI315="",N(AI315)&lt;=0.000000001),0,IF(ISNUMBER(AO315),IFERROR(_xlfn.LET(_xlpm.r,_xlfn.XLOOKUP(U315,$BD$15:$BD$62,ROW($BD$15:$BD$62),_xlfn.XLOOKUP(U315,$BE$15:$BE$62,ROW($BE$15:$BE$62),_xlfn.XLOOKUP(U315,$BF$15:$BF$62,ROW($BF$15:$BF$62),""))),_xlpm.p,_xlpm.r-MIN(ROW($BD$15:$BD$62))+1,_xlpm.f,INDEX($BG$15:$BG$62,_xlpm.p),_xlpm.u,INDEX($BH$15:$BH$62,_xlpm.p),_xlpm.s,INDEX($BJ$15:$BJ$62,_xlpm.p),_xlpm.q,N(AO315)/_xlpm.f,IF(_xlpm.q&gt;=_xlpm.s,ROUND(_xlpm.q,1)&amp;" "&amp;U315&amp;" = "&amp;ROUND(_xlpm.q*_xlpm.f,1)&amp;" "&amp;_xlpm.u,ROUND(_xlpm.q,1)&amp;" "&amp;U315)),""),""))))</f>
        <v>0</v>
      </c>
      <c r="AR315" s="1259"/>
      <c r="AS315" s="1256">
        <f t="shared" si="141"/>
        <v>0</v>
      </c>
      <c r="AT315" s="1257" t="str">
        <f t="shared" si="134"/>
        <v/>
      </c>
      <c r="AU315" s="1260">
        <f t="shared" si="137"/>
        <v>0</v>
      </c>
      <c r="AV315" s="1261" t="str">
        <f t="shared" si="135"/>
        <v/>
      </c>
      <c r="AW315" s="1247"/>
      <c r="AX315" s="1262">
        <f t="shared" si="128"/>
        <v>0</v>
      </c>
      <c r="AY315" s="1249" t="str">
        <f t="shared" si="142"/>
        <v/>
      </c>
      <c r="AZ315" s="276" t="s">
        <v>22</v>
      </c>
      <c r="BA315" s="1221">
        <f t="shared" si="129"/>
        <v>0</v>
      </c>
      <c r="BB315" s="1222">
        <f t="shared" si="136"/>
        <v>0</v>
      </c>
      <c r="BC315"/>
      <c r="BD315" s="877"/>
      <c r="BE315" s="877"/>
      <c r="BF315" s="877"/>
      <c r="BG315" s="877"/>
      <c r="BH315" s="877"/>
      <c r="BI315" s="877"/>
      <c r="BJ315" s="877"/>
      <c r="BK315" s="877"/>
      <c r="BR315" s="1153" t="str">
        <f t="shared" si="124"/>
        <v>►</v>
      </c>
      <c r="BW315"/>
      <c r="BX315" s="1024"/>
      <c r="CF315" s="1024"/>
      <c r="CN315" s="1024"/>
      <c r="CV315" s="1024"/>
      <c r="CW315" s="3">
        <v>1</v>
      </c>
    </row>
    <row r="316" spans="1:103" ht="21" customHeight="1">
      <c r="L316" s="120" t="s">
        <v>16</v>
      </c>
      <c r="M316" s="34"/>
      <c r="N316" s="35"/>
      <c r="O316" s="34"/>
      <c r="P316" s="36"/>
      <c r="Q316" s="105"/>
      <c r="R316" s="125"/>
      <c r="S316" s="107"/>
      <c r="T316" s="108"/>
      <c r="U316" s="1290"/>
      <c r="W316" s="111"/>
      <c r="X316" s="112"/>
      <c r="Y316" s="122"/>
      <c r="Z316" s="114"/>
      <c r="AA316" s="127"/>
      <c r="AB316" s="116"/>
      <c r="AC316" s="139"/>
      <c r="AD316" s="1230" t="str">
        <f t="shared" si="139"/>
        <v>►</v>
      </c>
      <c r="AE316" s="1231" t="str">
        <f t="shared" si="122"/>
        <v/>
      </c>
      <c r="AF316" s="1232">
        <f t="shared" si="125"/>
        <v>0</v>
      </c>
      <c r="AG316" s="1252">
        <f t="shared" si="130"/>
        <v>0</v>
      </c>
      <c r="AH316" s="1234">
        <f t="shared" si="131"/>
        <v>0</v>
      </c>
      <c r="AI316" s="1235">
        <f t="shared" si="132"/>
        <v>0</v>
      </c>
      <c r="AJ316" s="1235">
        <f t="shared" si="143"/>
        <v>0</v>
      </c>
      <c r="AK316" s="1237">
        <f t="shared" si="126"/>
        <v>0</v>
      </c>
      <c r="AL316" s="1238">
        <f t="shared" ref="AL316:AL379" si="144">IF(TRIM(AE316)="▼ recette suivante",AE316,IF(AK316&gt;0,AN$9,0))</f>
        <v>0</v>
      </c>
      <c r="AM316" s="1268"/>
      <c r="AN316" s="1240" t="str">
        <f t="shared" si="138"/>
        <v/>
      </c>
      <c r="AO316" s="1241">
        <f t="shared" si="133"/>
        <v>0</v>
      </c>
      <c r="AP316" s="1242">
        <f t="shared" si="127"/>
        <v>0</v>
      </c>
      <c r="AQ316" s="1269" cm="1">
        <f t="array" ref="AQ316">IF(AF316&lt;&gt;1,0,IF(OR(AO316="",N(AO316)&lt;=0.000000001),"",IF(OR(AI316="",N(AI316)&lt;=0.000000001),0,IF(ISNUMBER(AO316),IFERROR(_xlfn.LET(_xlpm.r,_xlfn.XLOOKUP(U316,$BD$15:$BD$62,ROW($BD$15:$BD$62),_xlfn.XLOOKUP(U316,$BE$15:$BE$62,ROW($BE$15:$BE$62),_xlfn.XLOOKUP(U316,$BF$15:$BF$62,ROW($BF$15:$BF$62),""))),_xlpm.p,_xlpm.r-MIN(ROW($BD$15:$BD$62))+1,_xlpm.f,INDEX($BG$15:$BG$62,_xlpm.p),_xlpm.u,INDEX($BH$15:$BH$62,_xlpm.p),_xlpm.s,INDEX($BJ$15:$BJ$62,_xlpm.p),_xlpm.q,N(AO316)/_xlpm.f,IF(_xlpm.q&gt;=_xlpm.s,ROUND(_xlpm.q,1)&amp;" "&amp;U316&amp;" = "&amp;ROUND(_xlpm.q*_xlpm.f,1)&amp;" "&amp;_xlpm.u,ROUND(_xlpm.q,1)&amp;" "&amp;U316)),""),""))))</f>
        <v>0</v>
      </c>
      <c r="AR316" s="1259"/>
      <c r="AS316" s="1241">
        <f t="shared" si="141"/>
        <v>0</v>
      </c>
      <c r="AT316" s="1242" t="str">
        <f t="shared" si="134"/>
        <v/>
      </c>
      <c r="AU316" s="1245">
        <f t="shared" si="137"/>
        <v>0</v>
      </c>
      <c r="AV316" s="1246" t="str">
        <f t="shared" si="135"/>
        <v/>
      </c>
      <c r="AW316" s="1247"/>
      <c r="AX316" s="1248">
        <f t="shared" si="128"/>
        <v>0</v>
      </c>
      <c r="AY316" s="1249" t="str">
        <f t="shared" si="142"/>
        <v/>
      </c>
      <c r="AZ316" s="276" t="s">
        <v>22</v>
      </c>
      <c r="BA316" s="1221">
        <f t="shared" si="129"/>
        <v>0</v>
      </c>
      <c r="BB316" s="1222">
        <f t="shared" si="136"/>
        <v>0</v>
      </c>
      <c r="BC316"/>
      <c r="BD316" s="877"/>
      <c r="BE316" s="877"/>
      <c r="BF316" s="877"/>
      <c r="BG316" s="877"/>
      <c r="BH316" s="877"/>
      <c r="BI316" s="877"/>
      <c r="BJ316" s="877"/>
      <c r="BK316" s="877"/>
      <c r="BR316" s="1153" t="str">
        <f t="shared" si="124"/>
        <v>►</v>
      </c>
      <c r="BW316"/>
      <c r="BX316" s="1024"/>
      <c r="CF316" s="1024"/>
      <c r="CN316" s="1024"/>
      <c r="CV316" s="1024"/>
      <c r="CW316" s="3">
        <v>1</v>
      </c>
    </row>
    <row r="317" spans="1:103" ht="21" customHeight="1">
      <c r="L317" s="120" t="s">
        <v>16</v>
      </c>
      <c r="M317" s="34"/>
      <c r="N317" s="35"/>
      <c r="O317" s="34"/>
      <c r="P317" s="36"/>
      <c r="Q317" s="105"/>
      <c r="R317" s="125"/>
      <c r="S317" s="107"/>
      <c r="T317" s="108"/>
      <c r="U317" s="1290"/>
      <c r="W317" s="111"/>
      <c r="X317" s="112"/>
      <c r="Y317" s="122"/>
      <c r="Z317" s="114"/>
      <c r="AA317" s="127"/>
      <c r="AB317" s="116"/>
      <c r="AC317" s="139"/>
      <c r="AD317" s="1230" t="str">
        <f t="shared" si="139"/>
        <v>►</v>
      </c>
      <c r="AE317" s="1231" t="str">
        <f t="shared" si="122"/>
        <v/>
      </c>
      <c r="AF317" s="1232">
        <f t="shared" si="125"/>
        <v>0</v>
      </c>
      <c r="AG317" s="1252">
        <f t="shared" si="130"/>
        <v>0</v>
      </c>
      <c r="AH317" s="1234">
        <f t="shared" si="131"/>
        <v>0</v>
      </c>
      <c r="AI317" s="1235">
        <f t="shared" si="132"/>
        <v>0</v>
      </c>
      <c r="AJ317" s="1235">
        <f t="shared" si="143"/>
        <v>0</v>
      </c>
      <c r="AK317" s="1253">
        <f t="shared" si="126"/>
        <v>0</v>
      </c>
      <c r="AL317" s="1254">
        <f t="shared" si="144"/>
        <v>0</v>
      </c>
      <c r="AM317" s="1268"/>
      <c r="AN317" s="1255" t="str">
        <f t="shared" si="138"/>
        <v/>
      </c>
      <c r="AO317" s="1256">
        <f t="shared" si="133"/>
        <v>0</v>
      </c>
      <c r="AP317" s="1257">
        <f t="shared" si="127"/>
        <v>0</v>
      </c>
      <c r="AQ317" s="1271" cm="1">
        <f t="array" ref="AQ317">IF(AF317&lt;&gt;1,0,IF(OR(AO317="",N(AO317)&lt;=0.000000001),"",IF(OR(AI317="",N(AI317)&lt;=0.000000001),0,IF(ISNUMBER(AO317),IFERROR(_xlfn.LET(_xlpm.r,_xlfn.XLOOKUP(U317,$BD$15:$BD$62,ROW($BD$15:$BD$62),_xlfn.XLOOKUP(U317,$BE$15:$BE$62,ROW($BE$15:$BE$62),_xlfn.XLOOKUP(U317,$BF$15:$BF$62,ROW($BF$15:$BF$62),""))),_xlpm.p,_xlpm.r-MIN(ROW($BD$15:$BD$62))+1,_xlpm.f,INDEX($BG$15:$BG$62,_xlpm.p),_xlpm.u,INDEX($BH$15:$BH$62,_xlpm.p),_xlpm.s,INDEX($BJ$15:$BJ$62,_xlpm.p),_xlpm.q,N(AO317)/_xlpm.f,IF(_xlpm.q&gt;=_xlpm.s,ROUND(_xlpm.q,1)&amp;" "&amp;U317&amp;" = "&amp;ROUND(_xlpm.q*_xlpm.f,1)&amp;" "&amp;_xlpm.u,ROUND(_xlpm.q,1)&amp;" "&amp;U317)),""),""))))</f>
        <v>0</v>
      </c>
      <c r="AR317" s="1259"/>
      <c r="AS317" s="1256">
        <f t="shared" si="141"/>
        <v>0</v>
      </c>
      <c r="AT317" s="1257" t="str">
        <f t="shared" si="134"/>
        <v/>
      </c>
      <c r="AU317" s="1260">
        <f t="shared" si="137"/>
        <v>0</v>
      </c>
      <c r="AV317" s="1261" t="str">
        <f t="shared" si="135"/>
        <v/>
      </c>
      <c r="AW317" s="1247"/>
      <c r="AX317" s="1262">
        <f t="shared" si="128"/>
        <v>0</v>
      </c>
      <c r="AY317" s="1249" t="str">
        <f t="shared" si="142"/>
        <v/>
      </c>
      <c r="AZ317" s="276" t="s">
        <v>22</v>
      </c>
      <c r="BA317" s="1221">
        <f t="shared" si="129"/>
        <v>0</v>
      </c>
      <c r="BB317" s="1222">
        <f t="shared" si="136"/>
        <v>0</v>
      </c>
      <c r="BC317"/>
      <c r="BD317" s="877"/>
      <c r="BE317" s="877"/>
      <c r="BF317" s="877"/>
      <c r="BG317" s="877"/>
      <c r="BH317" s="877"/>
      <c r="BI317" s="877"/>
      <c r="BJ317" s="877"/>
      <c r="BK317" s="877"/>
      <c r="BR317" s="1153" t="str">
        <f t="shared" si="124"/>
        <v>►</v>
      </c>
      <c r="BW317"/>
      <c r="BX317" s="1024"/>
      <c r="CF317" s="1024"/>
      <c r="CN317" s="1024"/>
      <c r="CV317" s="1024"/>
      <c r="CW317" s="3">
        <v>1</v>
      </c>
    </row>
    <row r="318" spans="1:103" ht="21" customHeight="1">
      <c r="L318" s="120" t="s">
        <v>16</v>
      </c>
      <c r="M318" s="34"/>
      <c r="N318" s="35"/>
      <c r="O318" s="34"/>
      <c r="P318" s="36"/>
      <c r="Q318" s="105"/>
      <c r="R318" s="125"/>
      <c r="S318" s="107"/>
      <c r="T318" s="108"/>
      <c r="U318" s="1290"/>
      <c r="W318" s="111"/>
      <c r="X318" s="112"/>
      <c r="Y318" s="122"/>
      <c r="Z318" s="114"/>
      <c r="AA318" s="127"/>
      <c r="AB318" s="116"/>
      <c r="AC318" s="139"/>
      <c r="AD318" s="1230" t="str">
        <f t="shared" si="139"/>
        <v>►</v>
      </c>
      <c r="AE318" s="1231" t="str">
        <f t="shared" si="122"/>
        <v/>
      </c>
      <c r="AF318" s="1232">
        <f t="shared" si="125"/>
        <v>0</v>
      </c>
      <c r="AG318" s="1252">
        <f t="shared" si="130"/>
        <v>0</v>
      </c>
      <c r="AH318" s="1234">
        <f t="shared" si="131"/>
        <v>0</v>
      </c>
      <c r="AI318" s="1235">
        <f t="shared" si="132"/>
        <v>0</v>
      </c>
      <c r="AJ318" s="1235">
        <f t="shared" si="143"/>
        <v>0</v>
      </c>
      <c r="AK318" s="1237">
        <f t="shared" si="126"/>
        <v>0</v>
      </c>
      <c r="AL318" s="1238">
        <f t="shared" si="144"/>
        <v>0</v>
      </c>
      <c r="AM318" s="1268"/>
      <c r="AN318" s="1240" t="str">
        <f t="shared" si="138"/>
        <v/>
      </c>
      <c r="AO318" s="1241">
        <f t="shared" si="133"/>
        <v>0</v>
      </c>
      <c r="AP318" s="1242">
        <f t="shared" si="127"/>
        <v>0</v>
      </c>
      <c r="AQ318" s="1269" cm="1">
        <f t="array" ref="AQ318">IF(AF318&lt;&gt;1,0,IF(OR(AO318="",N(AO318)&lt;=0.000000001),"",IF(OR(AI318="",N(AI318)&lt;=0.000000001),0,IF(ISNUMBER(AO318),IFERROR(_xlfn.LET(_xlpm.r,_xlfn.XLOOKUP(U318,$BD$15:$BD$62,ROW($BD$15:$BD$62),_xlfn.XLOOKUP(U318,$BE$15:$BE$62,ROW($BE$15:$BE$62),_xlfn.XLOOKUP(U318,$BF$15:$BF$62,ROW($BF$15:$BF$62),""))),_xlpm.p,_xlpm.r-MIN(ROW($BD$15:$BD$62))+1,_xlpm.f,INDEX($BG$15:$BG$62,_xlpm.p),_xlpm.u,INDEX($BH$15:$BH$62,_xlpm.p),_xlpm.s,INDEX($BJ$15:$BJ$62,_xlpm.p),_xlpm.q,N(AO318)/_xlpm.f,IF(_xlpm.q&gt;=_xlpm.s,ROUND(_xlpm.q,1)&amp;" "&amp;U318&amp;" = "&amp;ROUND(_xlpm.q*_xlpm.f,1)&amp;" "&amp;_xlpm.u,ROUND(_xlpm.q,1)&amp;" "&amp;U318)),""),""))))</f>
        <v>0</v>
      </c>
      <c r="AR318" s="1259"/>
      <c r="AS318" s="1241">
        <f t="shared" si="141"/>
        <v>0</v>
      </c>
      <c r="AT318" s="1242" t="str">
        <f t="shared" si="134"/>
        <v/>
      </c>
      <c r="AU318" s="1245">
        <f t="shared" si="137"/>
        <v>0</v>
      </c>
      <c r="AV318" s="1246" t="str">
        <f t="shared" si="135"/>
        <v/>
      </c>
      <c r="AW318" s="1247"/>
      <c r="AX318" s="1248">
        <f t="shared" si="128"/>
        <v>0</v>
      </c>
      <c r="AY318" s="1249" t="str">
        <f t="shared" si="142"/>
        <v/>
      </c>
      <c r="AZ318" s="276" t="s">
        <v>22</v>
      </c>
      <c r="BA318" s="1221">
        <f t="shared" si="129"/>
        <v>0</v>
      </c>
      <c r="BB318" s="1222">
        <f t="shared" si="136"/>
        <v>0</v>
      </c>
      <c r="BC318"/>
      <c r="BD318" s="877"/>
      <c r="BE318" s="877"/>
      <c r="BF318" s="877"/>
      <c r="BG318" s="877"/>
      <c r="BH318" s="877"/>
      <c r="BI318" s="877"/>
      <c r="BJ318" s="877"/>
      <c r="BK318" s="877"/>
      <c r="BR318" s="1153" t="str">
        <f t="shared" si="124"/>
        <v>►</v>
      </c>
      <c r="BW318"/>
      <c r="BX318" s="1024"/>
      <c r="CF318" s="1024"/>
      <c r="CN318" s="1024"/>
      <c r="CV318" s="1024"/>
      <c r="CW318" s="3">
        <v>1</v>
      </c>
    </row>
    <row r="319" spans="1:103" ht="21" customHeight="1">
      <c r="L319" s="120" t="s">
        <v>16</v>
      </c>
      <c r="M319" s="34"/>
      <c r="N319" s="35"/>
      <c r="O319" s="34"/>
      <c r="P319" s="36"/>
      <c r="Q319" s="105"/>
      <c r="R319" s="125"/>
      <c r="S319" s="107"/>
      <c r="T319" s="108"/>
      <c r="U319" s="1290"/>
      <c r="W319" s="111"/>
      <c r="X319" s="112"/>
      <c r="Y319" s="122"/>
      <c r="Z319" s="114"/>
      <c r="AA319" s="127"/>
      <c r="AB319" s="116"/>
      <c r="AC319" s="139"/>
      <c r="AD319" s="1230" t="str">
        <f t="shared" si="139"/>
        <v>►</v>
      </c>
      <c r="AE319" s="1231" t="str">
        <f t="shared" si="122"/>
        <v/>
      </c>
      <c r="AF319" s="1232">
        <f t="shared" si="125"/>
        <v>0</v>
      </c>
      <c r="AG319" s="1252">
        <f t="shared" si="130"/>
        <v>0</v>
      </c>
      <c r="AH319" s="1234">
        <f t="shared" si="131"/>
        <v>0</v>
      </c>
      <c r="AI319" s="1235">
        <f t="shared" si="132"/>
        <v>0</v>
      </c>
      <c r="AJ319" s="1235">
        <f t="shared" si="143"/>
        <v>0</v>
      </c>
      <c r="AK319" s="1253">
        <f t="shared" si="126"/>
        <v>0</v>
      </c>
      <c r="AL319" s="1254">
        <f t="shared" si="144"/>
        <v>0</v>
      </c>
      <c r="AM319" s="1268"/>
      <c r="AN319" s="1255" t="str">
        <f t="shared" si="138"/>
        <v/>
      </c>
      <c r="AO319" s="1256">
        <f t="shared" si="133"/>
        <v>0</v>
      </c>
      <c r="AP319" s="1257">
        <f t="shared" si="127"/>
        <v>0</v>
      </c>
      <c r="AQ319" s="1271" cm="1">
        <f t="array" ref="AQ319">IF(AF319&lt;&gt;1,0,IF(OR(AO319="",N(AO319)&lt;=0.000000001),"",IF(OR(AI319="",N(AI319)&lt;=0.000000001),0,IF(ISNUMBER(AO319),IFERROR(_xlfn.LET(_xlpm.r,_xlfn.XLOOKUP(U319,$BD$15:$BD$62,ROW($BD$15:$BD$62),_xlfn.XLOOKUP(U319,$BE$15:$BE$62,ROW($BE$15:$BE$62),_xlfn.XLOOKUP(U319,$BF$15:$BF$62,ROW($BF$15:$BF$62),""))),_xlpm.p,_xlpm.r-MIN(ROW($BD$15:$BD$62))+1,_xlpm.f,INDEX($BG$15:$BG$62,_xlpm.p),_xlpm.u,INDEX($BH$15:$BH$62,_xlpm.p),_xlpm.s,INDEX($BJ$15:$BJ$62,_xlpm.p),_xlpm.q,N(AO319)/_xlpm.f,IF(_xlpm.q&gt;=_xlpm.s,ROUND(_xlpm.q,1)&amp;" "&amp;U319&amp;" = "&amp;ROUND(_xlpm.q*_xlpm.f,1)&amp;" "&amp;_xlpm.u,ROUND(_xlpm.q,1)&amp;" "&amp;U319)),""),""))))</f>
        <v>0</v>
      </c>
      <c r="AR319" s="1259"/>
      <c r="AS319" s="1256">
        <f t="shared" si="141"/>
        <v>0</v>
      </c>
      <c r="AT319" s="1257" t="str">
        <f t="shared" si="134"/>
        <v/>
      </c>
      <c r="AU319" s="1260">
        <f t="shared" si="137"/>
        <v>0</v>
      </c>
      <c r="AV319" s="1261" t="str">
        <f t="shared" si="135"/>
        <v/>
      </c>
      <c r="AW319" s="1247"/>
      <c r="AX319" s="1262">
        <f t="shared" si="128"/>
        <v>0</v>
      </c>
      <c r="AY319" s="1249" t="str">
        <f t="shared" si="142"/>
        <v/>
      </c>
      <c r="AZ319" s="276" t="s">
        <v>22</v>
      </c>
      <c r="BA319" s="1221">
        <f t="shared" si="129"/>
        <v>0</v>
      </c>
      <c r="BB319" s="1222">
        <f t="shared" si="136"/>
        <v>0</v>
      </c>
      <c r="BC319"/>
      <c r="BD319" s="877"/>
      <c r="BE319" s="877"/>
      <c r="BF319" s="877"/>
      <c r="BG319" s="877"/>
      <c r="BH319" s="877"/>
      <c r="BI319" s="877"/>
      <c r="BJ319" s="877"/>
      <c r="BK319" s="877"/>
      <c r="BR319" s="1153" t="str">
        <f t="shared" si="124"/>
        <v>►</v>
      </c>
      <c r="BW319"/>
      <c r="BX319" s="1024"/>
      <c r="CF319" s="1024"/>
      <c r="CN319" s="1024"/>
      <c r="CV319" s="1024"/>
      <c r="CW319" s="3">
        <v>1</v>
      </c>
    </row>
    <row r="320" spans="1:103" ht="21" customHeight="1">
      <c r="L320" s="120" t="s">
        <v>16</v>
      </c>
      <c r="M320" s="34"/>
      <c r="N320" s="35"/>
      <c r="O320" s="34"/>
      <c r="P320" s="36"/>
      <c r="Q320" s="105"/>
      <c r="R320" s="125"/>
      <c r="S320" s="107"/>
      <c r="T320" s="108"/>
      <c r="U320" s="1290"/>
      <c r="W320" s="111"/>
      <c r="X320" s="112"/>
      <c r="Y320" s="122"/>
      <c r="Z320" s="114"/>
      <c r="AA320" s="127"/>
      <c r="AB320" s="116"/>
      <c r="AC320" s="139"/>
      <c r="AD320" s="1230" t="str">
        <f t="shared" si="139"/>
        <v>►</v>
      </c>
      <c r="AE320" s="1231" t="str">
        <f t="shared" ref="AE320:AE383" si="145">IF(TRIM(Q320)="Adresse PC","▼ recette suivante",IF(AI320&gt;0,M320,""))</f>
        <v/>
      </c>
      <c r="AF320" s="1232">
        <f t="shared" si="125"/>
        <v>0</v>
      </c>
      <c r="AG320" s="1252">
        <f t="shared" si="130"/>
        <v>0</v>
      </c>
      <c r="AH320" s="1234">
        <f t="shared" si="131"/>
        <v>0</v>
      </c>
      <c r="AI320" s="1235">
        <f t="shared" si="132"/>
        <v>0</v>
      </c>
      <c r="AJ320" s="1235">
        <f t="shared" si="143"/>
        <v>0</v>
      </c>
      <c r="AK320" s="1237">
        <f t="shared" si="126"/>
        <v>0</v>
      </c>
      <c r="AL320" s="1238">
        <f t="shared" si="144"/>
        <v>0</v>
      </c>
      <c r="AM320" s="1268"/>
      <c r="AN320" s="1240" t="str">
        <f t="shared" si="138"/>
        <v/>
      </c>
      <c r="AO320" s="1241">
        <f t="shared" si="133"/>
        <v>0</v>
      </c>
      <c r="AP320" s="1242">
        <f t="shared" si="127"/>
        <v>0</v>
      </c>
      <c r="AQ320" s="1269" cm="1">
        <f t="array" ref="AQ320">IF(AF320&lt;&gt;1,0,IF(OR(AO320="",N(AO320)&lt;=0.000000001),"",IF(OR(AI320="",N(AI320)&lt;=0.000000001),0,IF(ISNUMBER(AO320),IFERROR(_xlfn.LET(_xlpm.r,_xlfn.XLOOKUP(U320,$BD$15:$BD$62,ROW($BD$15:$BD$62),_xlfn.XLOOKUP(U320,$BE$15:$BE$62,ROW($BE$15:$BE$62),_xlfn.XLOOKUP(U320,$BF$15:$BF$62,ROW($BF$15:$BF$62),""))),_xlpm.p,_xlpm.r-MIN(ROW($BD$15:$BD$62))+1,_xlpm.f,INDEX($BG$15:$BG$62,_xlpm.p),_xlpm.u,INDEX($BH$15:$BH$62,_xlpm.p),_xlpm.s,INDEX($BJ$15:$BJ$62,_xlpm.p),_xlpm.q,N(AO320)/_xlpm.f,IF(_xlpm.q&gt;=_xlpm.s,ROUND(_xlpm.q,1)&amp;" "&amp;U320&amp;" = "&amp;ROUND(_xlpm.q*_xlpm.f,1)&amp;" "&amp;_xlpm.u,ROUND(_xlpm.q,1)&amp;" "&amp;U320)),""),""))))</f>
        <v>0</v>
      </c>
      <c r="AR320" s="1259"/>
      <c r="AS320" s="1241">
        <f t="shared" si="141"/>
        <v>0</v>
      </c>
      <c r="AT320" s="1242" t="str">
        <f t="shared" si="134"/>
        <v/>
      </c>
      <c r="AU320" s="1245">
        <f t="shared" si="137"/>
        <v>0</v>
      </c>
      <c r="AV320" s="1246" t="str">
        <f t="shared" si="135"/>
        <v/>
      </c>
      <c r="AW320" s="1247"/>
      <c r="AX320" s="1248">
        <f t="shared" si="128"/>
        <v>0</v>
      </c>
      <c r="AY320" s="1249" t="str">
        <f t="shared" si="142"/>
        <v/>
      </c>
      <c r="AZ320" s="276" t="s">
        <v>22</v>
      </c>
      <c r="BA320" s="1221">
        <f t="shared" si="129"/>
        <v>0</v>
      </c>
      <c r="BB320" s="1222">
        <f t="shared" si="136"/>
        <v>0</v>
      </c>
      <c r="BC320"/>
      <c r="BD320" s="877"/>
      <c r="BE320" s="877"/>
      <c r="BF320" s="877"/>
      <c r="BG320" s="877"/>
      <c r="BH320" s="877"/>
      <c r="BI320" s="877"/>
      <c r="BJ320" s="877"/>
      <c r="BK320" s="877"/>
      <c r="BR320" s="1153" t="str">
        <f t="shared" si="124"/>
        <v>►</v>
      </c>
      <c r="BS320" s="1024"/>
      <c r="BT320" s="1024"/>
      <c r="BU320" s="1024"/>
      <c r="BV320" s="1024"/>
      <c r="BW320" s="1024"/>
      <c r="BX320" s="1024"/>
      <c r="CF320" s="1024"/>
      <c r="CN320" s="1024"/>
      <c r="CV320" s="1024"/>
      <c r="CW320" s="3">
        <v>1</v>
      </c>
    </row>
    <row r="321" spans="12:101" ht="21" customHeight="1">
      <c r="L321" s="120" t="s">
        <v>16</v>
      </c>
      <c r="M321" s="34"/>
      <c r="N321" s="35"/>
      <c r="O321" s="34"/>
      <c r="P321" s="36"/>
      <c r="Q321" s="105"/>
      <c r="R321" s="125"/>
      <c r="S321" s="107"/>
      <c r="T321" s="108"/>
      <c r="U321" s="1290"/>
      <c r="W321" s="111"/>
      <c r="X321" s="112"/>
      <c r="Y321" s="122"/>
      <c r="Z321" s="114"/>
      <c r="AA321" s="127"/>
      <c r="AB321" s="116"/>
      <c r="AC321" s="139"/>
      <c r="AD321" s="1230" t="str">
        <f t="shared" si="139"/>
        <v>►</v>
      </c>
      <c r="AE321" s="1231" t="str">
        <f t="shared" si="145"/>
        <v/>
      </c>
      <c r="AF321" s="1232">
        <f t="shared" si="125"/>
        <v>0</v>
      </c>
      <c r="AG321" s="1252">
        <f t="shared" si="130"/>
        <v>0</v>
      </c>
      <c r="AH321" s="1234">
        <f t="shared" si="131"/>
        <v>0</v>
      </c>
      <c r="AI321" s="1235">
        <f t="shared" si="132"/>
        <v>0</v>
      </c>
      <c r="AJ321" s="1235">
        <f t="shared" si="143"/>
        <v>0</v>
      </c>
      <c r="AK321" s="1253">
        <f t="shared" si="126"/>
        <v>0</v>
      </c>
      <c r="AL321" s="1254">
        <f t="shared" si="144"/>
        <v>0</v>
      </c>
      <c r="AM321" s="1268"/>
      <c r="AN321" s="1255" t="str">
        <f t="shared" si="138"/>
        <v/>
      </c>
      <c r="AO321" s="1256">
        <f t="shared" si="133"/>
        <v>0</v>
      </c>
      <c r="AP321" s="1257">
        <f t="shared" si="127"/>
        <v>0</v>
      </c>
      <c r="AQ321" s="1271" cm="1">
        <f t="array" ref="AQ321">IF(AF321&lt;&gt;1,0,IF(OR(AO321="",N(AO321)&lt;=0.000000001),"",IF(OR(AI321="",N(AI321)&lt;=0.000000001),0,IF(ISNUMBER(AO321),IFERROR(_xlfn.LET(_xlpm.r,_xlfn.XLOOKUP(U321,$BD$15:$BD$62,ROW($BD$15:$BD$62),_xlfn.XLOOKUP(U321,$BE$15:$BE$62,ROW($BE$15:$BE$62),_xlfn.XLOOKUP(U321,$BF$15:$BF$62,ROW($BF$15:$BF$62),""))),_xlpm.p,_xlpm.r-MIN(ROW($BD$15:$BD$62))+1,_xlpm.f,INDEX($BG$15:$BG$62,_xlpm.p),_xlpm.u,INDEX($BH$15:$BH$62,_xlpm.p),_xlpm.s,INDEX($BJ$15:$BJ$62,_xlpm.p),_xlpm.q,N(AO321)/_xlpm.f,IF(_xlpm.q&gt;=_xlpm.s,ROUND(_xlpm.q,1)&amp;" "&amp;U321&amp;" = "&amp;ROUND(_xlpm.q*_xlpm.f,1)&amp;" "&amp;_xlpm.u,ROUND(_xlpm.q,1)&amp;" "&amp;U321)),""),""))))</f>
        <v>0</v>
      </c>
      <c r="AR321" s="1259"/>
      <c r="AS321" s="1256">
        <f t="shared" si="141"/>
        <v>0</v>
      </c>
      <c r="AT321" s="1257" t="str">
        <f t="shared" si="134"/>
        <v/>
      </c>
      <c r="AU321" s="1260">
        <f t="shared" si="137"/>
        <v>0</v>
      </c>
      <c r="AV321" s="1261" t="str">
        <f t="shared" si="135"/>
        <v/>
      </c>
      <c r="AW321" s="1247"/>
      <c r="AX321" s="1262">
        <f t="shared" si="128"/>
        <v>0</v>
      </c>
      <c r="AY321" s="1249" t="str">
        <f t="shared" si="142"/>
        <v/>
      </c>
      <c r="AZ321" s="276" t="s">
        <v>22</v>
      </c>
      <c r="BA321" s="1221">
        <f t="shared" si="129"/>
        <v>0</v>
      </c>
      <c r="BB321" s="1222">
        <f t="shared" si="136"/>
        <v>0</v>
      </c>
      <c r="BC321"/>
      <c r="BD321" s="877"/>
      <c r="BE321" s="877"/>
      <c r="BF321" s="877"/>
      <c r="BG321" s="877"/>
      <c r="BH321" s="877"/>
      <c r="BI321" s="877"/>
      <c r="BJ321" s="877"/>
      <c r="BK321" s="877"/>
      <c r="BR321" s="1153" t="str">
        <f t="shared" si="124"/>
        <v>►</v>
      </c>
      <c r="BS321" s="1024"/>
      <c r="BT321" s="1024"/>
      <c r="BU321" s="1024"/>
      <c r="BV321" s="1024"/>
      <c r="BW321" s="1024"/>
      <c r="BX321" s="1024"/>
      <c r="CF321" s="1024"/>
      <c r="CN321" s="1024"/>
      <c r="CV321" s="1024"/>
      <c r="CW321" s="3">
        <v>1</v>
      </c>
    </row>
    <row r="322" spans="12:101" ht="21" customHeight="1">
      <c r="L322" s="120" t="s">
        <v>16</v>
      </c>
      <c r="M322" s="34"/>
      <c r="N322" s="35"/>
      <c r="O322" s="34"/>
      <c r="P322" s="36"/>
      <c r="Q322" s="105"/>
      <c r="R322" s="125"/>
      <c r="S322" s="107"/>
      <c r="T322" s="108"/>
      <c r="U322" s="1290"/>
      <c r="W322" s="111"/>
      <c r="X322" s="112"/>
      <c r="Y322" s="122"/>
      <c r="Z322" s="114"/>
      <c r="AA322" s="127"/>
      <c r="AB322" s="116"/>
      <c r="AC322" s="139"/>
      <c r="AD322" s="1230" t="str">
        <f t="shared" si="139"/>
        <v>►</v>
      </c>
      <c r="AE322" s="1231" t="str">
        <f t="shared" si="145"/>
        <v/>
      </c>
      <c r="AF322" s="1232">
        <f t="shared" si="125"/>
        <v>0</v>
      </c>
      <c r="AG322" s="1252">
        <f t="shared" si="130"/>
        <v>0</v>
      </c>
      <c r="AH322" s="1234">
        <f t="shared" si="131"/>
        <v>0</v>
      </c>
      <c r="AI322" s="1235">
        <f t="shared" si="132"/>
        <v>0</v>
      </c>
      <c r="AJ322" s="1235">
        <f t="shared" si="143"/>
        <v>0</v>
      </c>
      <c r="AK322" s="1237">
        <f t="shared" si="126"/>
        <v>0</v>
      </c>
      <c r="AL322" s="1238">
        <f t="shared" si="144"/>
        <v>0</v>
      </c>
      <c r="AM322" s="1268"/>
      <c r="AN322" s="1240" t="str">
        <f t="shared" si="138"/>
        <v/>
      </c>
      <c r="AO322" s="1241">
        <f t="shared" si="133"/>
        <v>0</v>
      </c>
      <c r="AP322" s="1242">
        <f t="shared" si="127"/>
        <v>0</v>
      </c>
      <c r="AQ322" s="1269" cm="1">
        <f t="array" ref="AQ322">IF(AF322&lt;&gt;1,0,IF(OR(AO322="",N(AO322)&lt;=0.000000001),"",IF(OR(AI322="",N(AI322)&lt;=0.000000001),0,IF(ISNUMBER(AO322),IFERROR(_xlfn.LET(_xlpm.r,_xlfn.XLOOKUP(U322,$BD$15:$BD$62,ROW($BD$15:$BD$62),_xlfn.XLOOKUP(U322,$BE$15:$BE$62,ROW($BE$15:$BE$62),_xlfn.XLOOKUP(U322,$BF$15:$BF$62,ROW($BF$15:$BF$62),""))),_xlpm.p,_xlpm.r-MIN(ROW($BD$15:$BD$62))+1,_xlpm.f,INDEX($BG$15:$BG$62,_xlpm.p),_xlpm.u,INDEX($BH$15:$BH$62,_xlpm.p),_xlpm.s,INDEX($BJ$15:$BJ$62,_xlpm.p),_xlpm.q,N(AO322)/_xlpm.f,IF(_xlpm.q&gt;=_xlpm.s,ROUND(_xlpm.q,1)&amp;" "&amp;U322&amp;" = "&amp;ROUND(_xlpm.q*_xlpm.f,1)&amp;" "&amp;_xlpm.u,ROUND(_xlpm.q,1)&amp;" "&amp;U322)),""),""))))</f>
        <v>0</v>
      </c>
      <c r="AR322" s="1259"/>
      <c r="AS322" s="1241">
        <f t="shared" si="141"/>
        <v>0</v>
      </c>
      <c r="AT322" s="1242" t="str">
        <f t="shared" si="134"/>
        <v/>
      </c>
      <c r="AU322" s="1245">
        <f t="shared" si="137"/>
        <v>0</v>
      </c>
      <c r="AV322" s="1246" t="str">
        <f t="shared" si="135"/>
        <v/>
      </c>
      <c r="AW322" s="1247"/>
      <c r="AX322" s="1248">
        <f t="shared" si="128"/>
        <v>0</v>
      </c>
      <c r="AY322" s="1249" t="str">
        <f t="shared" si="142"/>
        <v/>
      </c>
      <c r="AZ322" s="276" t="s">
        <v>22</v>
      </c>
      <c r="BA322" s="1221">
        <f t="shared" si="129"/>
        <v>0</v>
      </c>
      <c r="BB322" s="1222">
        <f t="shared" si="136"/>
        <v>0</v>
      </c>
      <c r="BC322"/>
      <c r="BD322" s="877"/>
      <c r="BE322" s="877"/>
      <c r="BF322" s="877"/>
      <c r="BG322" s="877"/>
      <c r="BH322" s="877"/>
      <c r="BI322" s="877"/>
      <c r="BJ322" s="877"/>
      <c r="BK322" s="877"/>
      <c r="BR322" s="1153" t="str">
        <f t="shared" si="124"/>
        <v>►</v>
      </c>
      <c r="BW322"/>
      <c r="BX322" s="1024"/>
      <c r="CF322" s="1024"/>
      <c r="CN322" s="1024"/>
      <c r="CV322" s="1024"/>
      <c r="CW322" s="3">
        <v>1</v>
      </c>
    </row>
    <row r="323" spans="12:101" ht="21" customHeight="1">
      <c r="L323" s="120" t="s">
        <v>16</v>
      </c>
      <c r="M323" s="34"/>
      <c r="N323" s="35"/>
      <c r="O323" s="34"/>
      <c r="P323" s="36"/>
      <c r="Q323" s="105"/>
      <c r="R323" s="125"/>
      <c r="S323" s="107"/>
      <c r="T323" s="108"/>
      <c r="U323" s="1290"/>
      <c r="W323" s="111"/>
      <c r="X323" s="112"/>
      <c r="Y323" s="122"/>
      <c r="Z323" s="114"/>
      <c r="AA323" s="127"/>
      <c r="AB323" s="116"/>
      <c r="AC323" s="139"/>
      <c r="AD323" s="1230" t="str">
        <f t="shared" si="139"/>
        <v>►</v>
      </c>
      <c r="AE323" s="1231" t="str">
        <f t="shared" si="145"/>
        <v/>
      </c>
      <c r="AF323" s="1232">
        <f t="shared" si="125"/>
        <v>0</v>
      </c>
      <c r="AG323" s="1252">
        <f t="shared" si="130"/>
        <v>0</v>
      </c>
      <c r="AH323" s="1234">
        <f t="shared" si="131"/>
        <v>0</v>
      </c>
      <c r="AI323" s="1235">
        <f t="shared" si="132"/>
        <v>0</v>
      </c>
      <c r="AJ323" s="1235">
        <f t="shared" si="143"/>
        <v>0</v>
      </c>
      <c r="AK323" s="1253">
        <f t="shared" si="126"/>
        <v>0</v>
      </c>
      <c r="AL323" s="1254">
        <f t="shared" si="144"/>
        <v>0</v>
      </c>
      <c r="AM323" s="1268"/>
      <c r="AN323" s="1255" t="str">
        <f t="shared" si="138"/>
        <v/>
      </c>
      <c r="AO323" s="1256">
        <f t="shared" si="133"/>
        <v>0</v>
      </c>
      <c r="AP323" s="1257">
        <f t="shared" si="127"/>
        <v>0</v>
      </c>
      <c r="AQ323" s="1271" cm="1">
        <f t="array" ref="AQ323">IF(AF323&lt;&gt;1,0,IF(OR(AO323="",N(AO323)&lt;=0.000000001),"",IF(OR(AI323="",N(AI323)&lt;=0.000000001),0,IF(ISNUMBER(AO323),IFERROR(_xlfn.LET(_xlpm.r,_xlfn.XLOOKUP(U323,$BD$15:$BD$62,ROW($BD$15:$BD$62),_xlfn.XLOOKUP(U323,$BE$15:$BE$62,ROW($BE$15:$BE$62),_xlfn.XLOOKUP(U323,$BF$15:$BF$62,ROW($BF$15:$BF$62),""))),_xlpm.p,_xlpm.r-MIN(ROW($BD$15:$BD$62))+1,_xlpm.f,INDEX($BG$15:$BG$62,_xlpm.p),_xlpm.u,INDEX($BH$15:$BH$62,_xlpm.p),_xlpm.s,INDEX($BJ$15:$BJ$62,_xlpm.p),_xlpm.q,N(AO323)/_xlpm.f,IF(_xlpm.q&gt;=_xlpm.s,ROUND(_xlpm.q,1)&amp;" "&amp;U323&amp;" = "&amp;ROUND(_xlpm.q*_xlpm.f,1)&amp;" "&amp;_xlpm.u,ROUND(_xlpm.q,1)&amp;" "&amp;U323)),""),""))))</f>
        <v>0</v>
      </c>
      <c r="AR323" s="1259"/>
      <c r="AS323" s="1256">
        <f t="shared" si="141"/>
        <v>0</v>
      </c>
      <c r="AT323" s="1257" t="str">
        <f t="shared" si="134"/>
        <v/>
      </c>
      <c r="AU323" s="1260">
        <f t="shared" si="137"/>
        <v>0</v>
      </c>
      <c r="AV323" s="1261" t="str">
        <f t="shared" si="135"/>
        <v/>
      </c>
      <c r="AW323" s="1247"/>
      <c r="AX323" s="1262">
        <f t="shared" si="128"/>
        <v>0</v>
      </c>
      <c r="AY323" s="1249" t="str">
        <f t="shared" si="142"/>
        <v/>
      </c>
      <c r="AZ323" s="276" t="s">
        <v>22</v>
      </c>
      <c r="BA323" s="1221">
        <f t="shared" si="129"/>
        <v>0</v>
      </c>
      <c r="BB323" s="1222">
        <f t="shared" si="136"/>
        <v>0</v>
      </c>
      <c r="BC323"/>
      <c r="BD323" s="877"/>
      <c r="BE323" s="877"/>
      <c r="BF323" s="877"/>
      <c r="BG323" s="877"/>
      <c r="BH323" s="877"/>
      <c r="BI323" s="877"/>
      <c r="BJ323" s="877"/>
      <c r="BK323" s="877"/>
      <c r="BR323" s="1153" t="str">
        <f t="shared" si="124"/>
        <v>►</v>
      </c>
      <c r="BS323" s="1024"/>
      <c r="BT323" s="1024"/>
      <c r="BU323" s="1024"/>
      <c r="BV323" s="1024"/>
      <c r="BW323" s="1024"/>
      <c r="BX323" s="1024"/>
      <c r="CF323" s="1024"/>
      <c r="CN323" s="1024"/>
      <c r="CV323" s="1024"/>
      <c r="CW323" s="3">
        <v>1</v>
      </c>
    </row>
    <row r="324" spans="12:101" ht="21" customHeight="1">
      <c r="L324" s="120" t="s">
        <v>16</v>
      </c>
      <c r="M324" s="34"/>
      <c r="N324" s="35"/>
      <c r="O324" s="34"/>
      <c r="P324" s="36"/>
      <c r="Q324" s="105"/>
      <c r="R324" s="125"/>
      <c r="S324" s="107"/>
      <c r="T324" s="108"/>
      <c r="U324" s="1290"/>
      <c r="W324" s="111"/>
      <c r="X324" s="112"/>
      <c r="Y324" s="122"/>
      <c r="Z324" s="114"/>
      <c r="AA324" s="127"/>
      <c r="AB324" s="116"/>
      <c r="AC324" s="139"/>
      <c r="AD324" s="1230" t="str">
        <f t="shared" si="139"/>
        <v>►</v>
      </c>
      <c r="AE324" s="1231" t="str">
        <f t="shared" si="145"/>
        <v/>
      </c>
      <c r="AF324" s="1232">
        <f t="shared" si="125"/>
        <v>0</v>
      </c>
      <c r="AG324" s="1252">
        <f t="shared" si="130"/>
        <v>0</v>
      </c>
      <c r="AH324" s="1234">
        <f t="shared" si="131"/>
        <v>0</v>
      </c>
      <c r="AI324" s="1235">
        <f t="shared" si="132"/>
        <v>0</v>
      </c>
      <c r="AJ324" s="1235">
        <f t="shared" si="143"/>
        <v>0</v>
      </c>
      <c r="AK324" s="1237">
        <f t="shared" si="126"/>
        <v>0</v>
      </c>
      <c r="AL324" s="1238">
        <f t="shared" si="144"/>
        <v>0</v>
      </c>
      <c r="AM324" s="1268"/>
      <c r="AN324" s="1240" t="str">
        <f t="shared" si="138"/>
        <v/>
      </c>
      <c r="AO324" s="1241">
        <f t="shared" si="133"/>
        <v>0</v>
      </c>
      <c r="AP324" s="1242">
        <f t="shared" si="127"/>
        <v>0</v>
      </c>
      <c r="AQ324" s="1269" cm="1">
        <f t="array" ref="AQ324">IF(AF324&lt;&gt;1,0,IF(OR(AO324="",N(AO324)&lt;=0.000000001),"",IF(OR(AI324="",N(AI324)&lt;=0.000000001),0,IF(ISNUMBER(AO324),IFERROR(_xlfn.LET(_xlpm.r,_xlfn.XLOOKUP(U324,$BD$15:$BD$62,ROW($BD$15:$BD$62),_xlfn.XLOOKUP(U324,$BE$15:$BE$62,ROW($BE$15:$BE$62),_xlfn.XLOOKUP(U324,$BF$15:$BF$62,ROW($BF$15:$BF$62),""))),_xlpm.p,_xlpm.r-MIN(ROW($BD$15:$BD$62))+1,_xlpm.f,INDEX($BG$15:$BG$62,_xlpm.p),_xlpm.u,INDEX($BH$15:$BH$62,_xlpm.p),_xlpm.s,INDEX($BJ$15:$BJ$62,_xlpm.p),_xlpm.q,N(AO324)/_xlpm.f,IF(_xlpm.q&gt;=_xlpm.s,ROUND(_xlpm.q,1)&amp;" "&amp;U324&amp;" = "&amp;ROUND(_xlpm.q*_xlpm.f,1)&amp;" "&amp;_xlpm.u,ROUND(_xlpm.q,1)&amp;" "&amp;U324)),""),""))))</f>
        <v>0</v>
      </c>
      <c r="AR324" s="1259"/>
      <c r="AS324" s="1241">
        <f t="shared" si="141"/>
        <v>0</v>
      </c>
      <c r="AT324" s="1242" t="str">
        <f t="shared" si="134"/>
        <v/>
      </c>
      <c r="AU324" s="1245">
        <f t="shared" si="137"/>
        <v>0</v>
      </c>
      <c r="AV324" s="1246" t="str">
        <f t="shared" si="135"/>
        <v/>
      </c>
      <c r="AW324" s="1247"/>
      <c r="AX324" s="1248">
        <f t="shared" si="128"/>
        <v>0</v>
      </c>
      <c r="AY324" s="1249" t="str">
        <f t="shared" si="142"/>
        <v/>
      </c>
      <c r="AZ324" s="276" t="s">
        <v>22</v>
      </c>
      <c r="BA324" s="1221">
        <f t="shared" si="129"/>
        <v>0</v>
      </c>
      <c r="BB324" s="1222">
        <f t="shared" si="136"/>
        <v>0</v>
      </c>
      <c r="BC324"/>
      <c r="BD324" s="877"/>
      <c r="BE324" s="877"/>
      <c r="BF324" s="877"/>
      <c r="BG324" s="877"/>
      <c r="BH324" s="877"/>
      <c r="BI324" s="877"/>
      <c r="BJ324" s="877"/>
      <c r="BK324" s="877"/>
      <c r="BR324" s="1153" t="str">
        <f t="shared" si="124"/>
        <v>►</v>
      </c>
      <c r="BS324" s="1024"/>
      <c r="BT324" s="1024"/>
      <c r="BU324" s="1024"/>
      <c r="BV324" s="1024"/>
      <c r="BW324" s="1024"/>
      <c r="BX324" s="1024"/>
      <c r="CF324" s="1024"/>
      <c r="CN324" s="1024"/>
      <c r="CV324" s="1024"/>
      <c r="CW324" s="3">
        <v>1</v>
      </c>
    </row>
    <row r="325" spans="12:101" ht="21" customHeight="1">
      <c r="L325" s="120" t="s">
        <v>16</v>
      </c>
      <c r="M325" s="34"/>
      <c r="N325" s="35"/>
      <c r="O325" s="34"/>
      <c r="P325" s="36"/>
      <c r="Q325" s="105"/>
      <c r="R325" s="125"/>
      <c r="S325" s="107"/>
      <c r="T325" s="108"/>
      <c r="U325" s="1290"/>
      <c r="W325" s="111"/>
      <c r="X325" s="112"/>
      <c r="Y325" s="122"/>
      <c r="Z325" s="114"/>
      <c r="AA325" s="127"/>
      <c r="AB325" s="116"/>
      <c r="AC325" s="139"/>
      <c r="AD325" s="1230" t="str">
        <f t="shared" si="139"/>
        <v>►</v>
      </c>
      <c r="AE325" s="1231" t="str">
        <f t="shared" si="145"/>
        <v/>
      </c>
      <c r="AF325" s="1232">
        <f t="shared" si="125"/>
        <v>0</v>
      </c>
      <c r="AG325" s="1252">
        <f t="shared" si="130"/>
        <v>0</v>
      </c>
      <c r="AH325" s="1234">
        <f t="shared" si="131"/>
        <v>0</v>
      </c>
      <c r="AI325" s="1235">
        <f t="shared" si="132"/>
        <v>0</v>
      </c>
      <c r="AJ325" s="1235">
        <f t="shared" si="143"/>
        <v>0</v>
      </c>
      <c r="AK325" s="1253">
        <f t="shared" si="126"/>
        <v>0</v>
      </c>
      <c r="AL325" s="1254">
        <f t="shared" si="144"/>
        <v>0</v>
      </c>
      <c r="AM325" s="1268"/>
      <c r="AN325" s="1255" t="str">
        <f t="shared" si="138"/>
        <v/>
      </c>
      <c r="AO325" s="1256">
        <f t="shared" si="133"/>
        <v>0</v>
      </c>
      <c r="AP325" s="1257">
        <f t="shared" si="127"/>
        <v>0</v>
      </c>
      <c r="AQ325" s="1271" cm="1">
        <f t="array" ref="AQ325">IF(AF325&lt;&gt;1,0,IF(OR(AO325="",N(AO325)&lt;=0.000000001),"",IF(OR(AI325="",N(AI325)&lt;=0.000000001),0,IF(ISNUMBER(AO325),IFERROR(_xlfn.LET(_xlpm.r,_xlfn.XLOOKUP(U325,$BD$15:$BD$62,ROW($BD$15:$BD$62),_xlfn.XLOOKUP(U325,$BE$15:$BE$62,ROW($BE$15:$BE$62),_xlfn.XLOOKUP(U325,$BF$15:$BF$62,ROW($BF$15:$BF$62),""))),_xlpm.p,_xlpm.r-MIN(ROW($BD$15:$BD$62))+1,_xlpm.f,INDEX($BG$15:$BG$62,_xlpm.p),_xlpm.u,INDEX($BH$15:$BH$62,_xlpm.p),_xlpm.s,INDEX($BJ$15:$BJ$62,_xlpm.p),_xlpm.q,N(AO325)/_xlpm.f,IF(_xlpm.q&gt;=_xlpm.s,ROUND(_xlpm.q,1)&amp;" "&amp;U325&amp;" = "&amp;ROUND(_xlpm.q*_xlpm.f,1)&amp;" "&amp;_xlpm.u,ROUND(_xlpm.q,1)&amp;" "&amp;U325)),""),""))))</f>
        <v>0</v>
      </c>
      <c r="AR325" s="1259"/>
      <c r="AS325" s="1256">
        <f t="shared" si="141"/>
        <v>0</v>
      </c>
      <c r="AT325" s="1257" t="str">
        <f t="shared" si="134"/>
        <v/>
      </c>
      <c r="AU325" s="1260">
        <f t="shared" si="137"/>
        <v>0</v>
      </c>
      <c r="AV325" s="1261" t="str">
        <f t="shared" si="135"/>
        <v/>
      </c>
      <c r="AW325" s="1247"/>
      <c r="AX325" s="1262">
        <f t="shared" si="128"/>
        <v>0</v>
      </c>
      <c r="AY325" s="1249" t="str">
        <f t="shared" si="142"/>
        <v/>
      </c>
      <c r="AZ325" s="276" t="s">
        <v>22</v>
      </c>
      <c r="BA325" s="1221">
        <f t="shared" si="129"/>
        <v>0</v>
      </c>
      <c r="BB325" s="1222">
        <f t="shared" si="136"/>
        <v>0</v>
      </c>
      <c r="BC325"/>
      <c r="BD325" s="877"/>
      <c r="BE325" s="877"/>
      <c r="BF325" s="877"/>
      <c r="BG325" s="877"/>
      <c r="BH325" s="877"/>
      <c r="BI325" s="877"/>
      <c r="BJ325" s="877"/>
      <c r="BK325" s="877"/>
      <c r="BR325" s="1153" t="str">
        <f t="shared" ref="BR325:BR388" si="146">AD325</f>
        <v>►</v>
      </c>
      <c r="BS325" s="1024"/>
      <c r="BT325" s="1024"/>
      <c r="BU325" s="1024"/>
      <c r="BV325" s="1024"/>
      <c r="BW325" s="1024"/>
      <c r="BX325" s="1024"/>
      <c r="CF325" s="1024"/>
      <c r="CN325" s="1024"/>
      <c r="CV325" s="1024"/>
      <c r="CW325" s="3">
        <v>1</v>
      </c>
    </row>
    <row r="326" spans="12:101" ht="21" customHeight="1">
      <c r="L326" s="120" t="s">
        <v>16</v>
      </c>
      <c r="M326" s="34"/>
      <c r="N326" s="35"/>
      <c r="O326" s="34"/>
      <c r="P326" s="36"/>
      <c r="Q326" s="105"/>
      <c r="R326" s="125"/>
      <c r="S326" s="107"/>
      <c r="T326" s="108"/>
      <c r="U326" s="1290"/>
      <c r="W326" s="111"/>
      <c r="X326" s="112"/>
      <c r="Y326" s="122"/>
      <c r="Z326" s="114"/>
      <c r="AA326" s="127"/>
      <c r="AB326" s="116"/>
      <c r="AC326" s="139"/>
      <c r="AD326" s="1230" t="str">
        <f t="shared" si="139"/>
        <v>►</v>
      </c>
      <c r="AE326" s="1231" t="str">
        <f t="shared" si="145"/>
        <v/>
      </c>
      <c r="AF326" s="1232">
        <f t="shared" si="125"/>
        <v>0</v>
      </c>
      <c r="AG326" s="1252">
        <f t="shared" si="130"/>
        <v>0</v>
      </c>
      <c r="AH326" s="1234">
        <f t="shared" si="131"/>
        <v>0</v>
      </c>
      <c r="AI326" s="1235">
        <f t="shared" si="132"/>
        <v>0</v>
      </c>
      <c r="AJ326" s="1235">
        <f t="shared" si="143"/>
        <v>0</v>
      </c>
      <c r="AK326" s="1237">
        <f t="shared" si="126"/>
        <v>0</v>
      </c>
      <c r="AL326" s="1238">
        <f t="shared" si="144"/>
        <v>0</v>
      </c>
      <c r="AM326" s="1268"/>
      <c r="AN326" s="1240" t="str">
        <f t="shared" si="138"/>
        <v/>
      </c>
      <c r="AO326" s="1241">
        <f t="shared" si="133"/>
        <v>0</v>
      </c>
      <c r="AP326" s="1242">
        <f t="shared" si="127"/>
        <v>0</v>
      </c>
      <c r="AQ326" s="1269" cm="1">
        <f t="array" ref="AQ326">IF(AF326&lt;&gt;1,0,IF(OR(AO326="",N(AO326)&lt;=0.000000001),"",IF(OR(AI326="",N(AI326)&lt;=0.000000001),0,IF(ISNUMBER(AO326),IFERROR(_xlfn.LET(_xlpm.r,_xlfn.XLOOKUP(U326,$BD$15:$BD$62,ROW($BD$15:$BD$62),_xlfn.XLOOKUP(U326,$BE$15:$BE$62,ROW($BE$15:$BE$62),_xlfn.XLOOKUP(U326,$BF$15:$BF$62,ROW($BF$15:$BF$62),""))),_xlpm.p,_xlpm.r-MIN(ROW($BD$15:$BD$62))+1,_xlpm.f,INDEX($BG$15:$BG$62,_xlpm.p),_xlpm.u,INDEX($BH$15:$BH$62,_xlpm.p),_xlpm.s,INDEX($BJ$15:$BJ$62,_xlpm.p),_xlpm.q,N(AO326)/_xlpm.f,IF(_xlpm.q&gt;=_xlpm.s,ROUND(_xlpm.q,1)&amp;" "&amp;U326&amp;" = "&amp;ROUND(_xlpm.q*_xlpm.f,1)&amp;" "&amp;_xlpm.u,ROUND(_xlpm.q,1)&amp;" "&amp;U326)),""),""))))</f>
        <v>0</v>
      </c>
      <c r="AR326" s="1259"/>
      <c r="AS326" s="1241">
        <f t="shared" si="141"/>
        <v>0</v>
      </c>
      <c r="AT326" s="1242" t="str">
        <f t="shared" si="134"/>
        <v/>
      </c>
      <c r="AU326" s="1245">
        <f t="shared" si="137"/>
        <v>0</v>
      </c>
      <c r="AV326" s="1246" t="str">
        <f t="shared" si="135"/>
        <v/>
      </c>
      <c r="AW326" s="1247"/>
      <c r="AX326" s="1248">
        <f t="shared" si="128"/>
        <v>0</v>
      </c>
      <c r="AY326" s="1249" t="str">
        <f t="shared" si="142"/>
        <v/>
      </c>
      <c r="AZ326" s="276" t="s">
        <v>22</v>
      </c>
      <c r="BA326" s="1221">
        <f t="shared" si="129"/>
        <v>0</v>
      </c>
      <c r="BB326" s="1222">
        <f t="shared" si="136"/>
        <v>0</v>
      </c>
      <c r="BC326"/>
      <c r="BD326" s="877"/>
      <c r="BE326" s="877"/>
      <c r="BF326" s="877"/>
      <c r="BG326" s="877"/>
      <c r="BH326" s="877"/>
      <c r="BI326" s="877"/>
      <c r="BJ326" s="877"/>
      <c r="BK326" s="877"/>
      <c r="BR326" s="1153" t="str">
        <f t="shared" si="146"/>
        <v>►</v>
      </c>
      <c r="BS326" s="1024"/>
      <c r="BT326" s="1024"/>
      <c r="BU326" s="1024"/>
      <c r="BV326" s="1024"/>
      <c r="BW326" s="1024"/>
      <c r="BX326" s="1024"/>
      <c r="CF326" s="1024"/>
      <c r="CN326" s="1024"/>
      <c r="CV326" s="1024"/>
      <c r="CW326" s="3">
        <v>1</v>
      </c>
    </row>
    <row r="327" spans="12:101" ht="21" customHeight="1">
      <c r="L327" s="120" t="s">
        <v>16</v>
      </c>
      <c r="M327" s="34"/>
      <c r="N327" s="35"/>
      <c r="O327" s="34"/>
      <c r="P327" s="36"/>
      <c r="Q327" s="105"/>
      <c r="R327" s="125"/>
      <c r="S327" s="107"/>
      <c r="T327" s="108"/>
      <c r="U327" s="1290"/>
      <c r="W327" s="111"/>
      <c r="X327" s="112"/>
      <c r="Y327" s="122"/>
      <c r="Z327" s="114"/>
      <c r="AA327" s="127"/>
      <c r="AB327" s="116"/>
      <c r="AC327" s="139"/>
      <c r="AD327" s="1230" t="str">
        <f t="shared" si="139"/>
        <v>►</v>
      </c>
      <c r="AE327" s="1231" t="str">
        <f t="shared" si="145"/>
        <v/>
      </c>
      <c r="AF327" s="1232">
        <f t="shared" si="125"/>
        <v>0</v>
      </c>
      <c r="AG327" s="1252">
        <f t="shared" si="130"/>
        <v>0</v>
      </c>
      <c r="AH327" s="1234">
        <f t="shared" si="131"/>
        <v>0</v>
      </c>
      <c r="AI327" s="1235">
        <f t="shared" si="132"/>
        <v>0</v>
      </c>
      <c r="AJ327" s="1235">
        <f t="shared" si="143"/>
        <v>0</v>
      </c>
      <c r="AK327" s="1253">
        <f t="shared" si="126"/>
        <v>0</v>
      </c>
      <c r="AL327" s="1254">
        <f t="shared" si="144"/>
        <v>0</v>
      </c>
      <c r="AM327" s="1268"/>
      <c r="AN327" s="1255" t="str">
        <f t="shared" si="138"/>
        <v/>
      </c>
      <c r="AO327" s="1256">
        <f t="shared" si="133"/>
        <v>0</v>
      </c>
      <c r="AP327" s="1257">
        <f t="shared" si="127"/>
        <v>0</v>
      </c>
      <c r="AQ327" s="1271" cm="1">
        <f t="array" ref="AQ327">IF(AF327&lt;&gt;1,0,IF(OR(AO327="",N(AO327)&lt;=0.000000001),"",IF(OR(AI327="",N(AI327)&lt;=0.000000001),0,IF(ISNUMBER(AO327),IFERROR(_xlfn.LET(_xlpm.r,_xlfn.XLOOKUP(U327,$BD$15:$BD$62,ROW($BD$15:$BD$62),_xlfn.XLOOKUP(U327,$BE$15:$BE$62,ROW($BE$15:$BE$62),_xlfn.XLOOKUP(U327,$BF$15:$BF$62,ROW($BF$15:$BF$62),""))),_xlpm.p,_xlpm.r-MIN(ROW($BD$15:$BD$62))+1,_xlpm.f,INDEX($BG$15:$BG$62,_xlpm.p),_xlpm.u,INDEX($BH$15:$BH$62,_xlpm.p),_xlpm.s,INDEX($BJ$15:$BJ$62,_xlpm.p),_xlpm.q,N(AO327)/_xlpm.f,IF(_xlpm.q&gt;=_xlpm.s,ROUND(_xlpm.q,1)&amp;" "&amp;U327&amp;" = "&amp;ROUND(_xlpm.q*_xlpm.f,1)&amp;" "&amp;_xlpm.u,ROUND(_xlpm.q,1)&amp;" "&amp;U327)),""),""))))</f>
        <v>0</v>
      </c>
      <c r="AR327" s="1259"/>
      <c r="AS327" s="1256">
        <f t="shared" si="141"/>
        <v>0</v>
      </c>
      <c r="AT327" s="1257" t="str">
        <f t="shared" si="134"/>
        <v/>
      </c>
      <c r="AU327" s="1260">
        <f t="shared" si="137"/>
        <v>0</v>
      </c>
      <c r="AV327" s="1261" t="str">
        <f t="shared" si="135"/>
        <v/>
      </c>
      <c r="AW327" s="1247"/>
      <c r="AX327" s="1262">
        <f t="shared" si="128"/>
        <v>0</v>
      </c>
      <c r="AY327" s="1249" t="str">
        <f t="shared" si="142"/>
        <v/>
      </c>
      <c r="AZ327" s="276" t="s">
        <v>22</v>
      </c>
      <c r="BA327" s="1221">
        <f t="shared" si="129"/>
        <v>0</v>
      </c>
      <c r="BB327" s="1222">
        <f t="shared" si="136"/>
        <v>0</v>
      </c>
      <c r="BC327"/>
      <c r="BD327" s="877"/>
      <c r="BE327" s="877"/>
      <c r="BF327" s="877"/>
      <c r="BG327" s="877"/>
      <c r="BH327" s="877"/>
      <c r="BI327" s="877"/>
      <c r="BJ327" s="877"/>
      <c r="BK327" s="877"/>
      <c r="BR327" s="1153" t="str">
        <f t="shared" si="146"/>
        <v>►</v>
      </c>
      <c r="BS327" s="1024"/>
      <c r="BT327" s="1024"/>
      <c r="BU327" s="1024"/>
      <c r="BV327" s="1024"/>
      <c r="BW327" s="1024"/>
      <c r="BX327" s="1024"/>
      <c r="CF327" s="1024"/>
      <c r="CN327" s="1024"/>
      <c r="CV327" s="1024"/>
      <c r="CW327" s="3">
        <v>1</v>
      </c>
    </row>
    <row r="328" spans="12:101" ht="21" customHeight="1">
      <c r="L328" s="120" t="s">
        <v>16</v>
      </c>
      <c r="M328" s="34"/>
      <c r="N328" s="35"/>
      <c r="O328" s="34"/>
      <c r="P328" s="36"/>
      <c r="Q328" s="105"/>
      <c r="R328" s="125"/>
      <c r="S328" s="107"/>
      <c r="T328" s="108"/>
      <c r="U328" s="1290"/>
      <c r="W328" s="111"/>
      <c r="X328" s="112"/>
      <c r="Y328" s="122"/>
      <c r="Z328" s="114"/>
      <c r="AA328" s="127"/>
      <c r="AB328" s="116"/>
      <c r="AC328" s="139"/>
      <c r="AD328" s="1230" t="str">
        <f t="shared" si="139"/>
        <v>►</v>
      </c>
      <c r="AE328" s="1231" t="str">
        <f t="shared" si="145"/>
        <v/>
      </c>
      <c r="AF328" s="1232">
        <f t="shared" si="125"/>
        <v>0</v>
      </c>
      <c r="AG328" s="1252">
        <f t="shared" si="130"/>
        <v>0</v>
      </c>
      <c r="AH328" s="1234">
        <f t="shared" si="131"/>
        <v>0</v>
      </c>
      <c r="AI328" s="1235">
        <f t="shared" si="132"/>
        <v>0</v>
      </c>
      <c r="AJ328" s="1235">
        <f t="shared" si="143"/>
        <v>0</v>
      </c>
      <c r="AK328" s="1237">
        <f t="shared" si="126"/>
        <v>0</v>
      </c>
      <c r="AL328" s="1238">
        <f t="shared" si="144"/>
        <v>0</v>
      </c>
      <c r="AM328" s="1268"/>
      <c r="AN328" s="1240" t="str">
        <f t="shared" si="138"/>
        <v/>
      </c>
      <c r="AO328" s="1241">
        <f t="shared" si="133"/>
        <v>0</v>
      </c>
      <c r="AP328" s="1242">
        <f t="shared" si="127"/>
        <v>0</v>
      </c>
      <c r="AQ328" s="1269" cm="1">
        <f t="array" ref="AQ328">IF(AF328&lt;&gt;1,0,IF(OR(AO328="",N(AO328)&lt;=0.000000001),"",IF(OR(AI328="",N(AI328)&lt;=0.000000001),0,IF(ISNUMBER(AO328),IFERROR(_xlfn.LET(_xlpm.r,_xlfn.XLOOKUP(U328,$BD$15:$BD$62,ROW($BD$15:$BD$62),_xlfn.XLOOKUP(U328,$BE$15:$BE$62,ROW($BE$15:$BE$62),_xlfn.XLOOKUP(U328,$BF$15:$BF$62,ROW($BF$15:$BF$62),""))),_xlpm.p,_xlpm.r-MIN(ROW($BD$15:$BD$62))+1,_xlpm.f,INDEX($BG$15:$BG$62,_xlpm.p),_xlpm.u,INDEX($BH$15:$BH$62,_xlpm.p),_xlpm.s,INDEX($BJ$15:$BJ$62,_xlpm.p),_xlpm.q,N(AO328)/_xlpm.f,IF(_xlpm.q&gt;=_xlpm.s,ROUND(_xlpm.q,1)&amp;" "&amp;U328&amp;" = "&amp;ROUND(_xlpm.q*_xlpm.f,1)&amp;" "&amp;_xlpm.u,ROUND(_xlpm.q,1)&amp;" "&amp;U328)),""),""))))</f>
        <v>0</v>
      </c>
      <c r="AR328" s="1259"/>
      <c r="AS328" s="1241">
        <f t="shared" si="141"/>
        <v>0</v>
      </c>
      <c r="AT328" s="1242" t="str">
        <f t="shared" si="134"/>
        <v/>
      </c>
      <c r="AU328" s="1245">
        <f t="shared" si="137"/>
        <v>0</v>
      </c>
      <c r="AV328" s="1246" t="str">
        <f t="shared" si="135"/>
        <v/>
      </c>
      <c r="AW328" s="1247"/>
      <c r="AX328" s="1248">
        <f t="shared" si="128"/>
        <v>0</v>
      </c>
      <c r="AY328" s="1249" t="str">
        <f t="shared" si="142"/>
        <v/>
      </c>
      <c r="AZ328" s="276" t="s">
        <v>22</v>
      </c>
      <c r="BA328" s="1221">
        <f t="shared" si="129"/>
        <v>0</v>
      </c>
      <c r="BB328" s="1222">
        <f t="shared" si="136"/>
        <v>0</v>
      </c>
      <c r="BC328"/>
      <c r="BD328" s="877"/>
      <c r="BE328" s="877"/>
      <c r="BF328" s="877"/>
      <c r="BG328" s="877"/>
      <c r="BH328" s="877"/>
      <c r="BI328" s="877"/>
      <c r="BJ328" s="877"/>
      <c r="BK328" s="877"/>
      <c r="BR328" s="1153" t="str">
        <f t="shared" si="146"/>
        <v>►</v>
      </c>
      <c r="BS328" s="1024"/>
      <c r="BT328" s="1024"/>
      <c r="BU328" s="1024"/>
      <c r="BV328" s="1024"/>
      <c r="BW328" s="1024"/>
      <c r="BX328" s="1024"/>
      <c r="CF328" s="1024"/>
      <c r="CN328" s="1024"/>
      <c r="CV328" s="1024"/>
      <c r="CW328" s="3">
        <v>1</v>
      </c>
    </row>
    <row r="329" spans="12:101" ht="21" customHeight="1">
      <c r="L329" s="120" t="s">
        <v>16</v>
      </c>
      <c r="M329" s="34"/>
      <c r="N329" s="35"/>
      <c r="O329" s="34"/>
      <c r="P329" s="36"/>
      <c r="Q329" s="105"/>
      <c r="R329" s="125"/>
      <c r="S329" s="107"/>
      <c r="T329" s="108"/>
      <c r="U329" s="1290"/>
      <c r="W329" s="111"/>
      <c r="X329" s="112"/>
      <c r="Y329" s="122"/>
      <c r="Z329" s="114"/>
      <c r="AA329" s="127"/>
      <c r="AB329" s="116"/>
      <c r="AC329" s="139"/>
      <c r="AD329" s="1230" t="str">
        <f t="shared" si="139"/>
        <v>►</v>
      </c>
      <c r="AE329" s="1231" t="str">
        <f t="shared" si="145"/>
        <v/>
      </c>
      <c r="AF329" s="1232">
        <f t="shared" si="125"/>
        <v>0</v>
      </c>
      <c r="AG329" s="1252">
        <f t="shared" si="130"/>
        <v>0</v>
      </c>
      <c r="AH329" s="1234">
        <f t="shared" si="131"/>
        <v>0</v>
      </c>
      <c r="AI329" s="1235">
        <f t="shared" si="132"/>
        <v>0</v>
      </c>
      <c r="AJ329" s="1235">
        <f t="shared" si="143"/>
        <v>0</v>
      </c>
      <c r="AK329" s="1253">
        <f t="shared" si="126"/>
        <v>0</v>
      </c>
      <c r="AL329" s="1254">
        <f t="shared" si="144"/>
        <v>0</v>
      </c>
      <c r="AM329" s="1268"/>
      <c r="AN329" s="1255" t="str">
        <f t="shared" si="138"/>
        <v/>
      </c>
      <c r="AO329" s="1256">
        <f t="shared" si="133"/>
        <v>0</v>
      </c>
      <c r="AP329" s="1257">
        <f t="shared" si="127"/>
        <v>0</v>
      </c>
      <c r="AQ329" s="1271" cm="1">
        <f t="array" ref="AQ329">IF(AF329&lt;&gt;1,0,IF(OR(AO329="",N(AO329)&lt;=0.000000001),"",IF(OR(AI329="",N(AI329)&lt;=0.000000001),0,IF(ISNUMBER(AO329),IFERROR(_xlfn.LET(_xlpm.r,_xlfn.XLOOKUP(U329,$BD$15:$BD$62,ROW($BD$15:$BD$62),_xlfn.XLOOKUP(U329,$BE$15:$BE$62,ROW($BE$15:$BE$62),_xlfn.XLOOKUP(U329,$BF$15:$BF$62,ROW($BF$15:$BF$62),""))),_xlpm.p,_xlpm.r-MIN(ROW($BD$15:$BD$62))+1,_xlpm.f,INDEX($BG$15:$BG$62,_xlpm.p),_xlpm.u,INDEX($BH$15:$BH$62,_xlpm.p),_xlpm.s,INDEX($BJ$15:$BJ$62,_xlpm.p),_xlpm.q,N(AO329)/_xlpm.f,IF(_xlpm.q&gt;=_xlpm.s,ROUND(_xlpm.q,1)&amp;" "&amp;U329&amp;" = "&amp;ROUND(_xlpm.q*_xlpm.f,1)&amp;" "&amp;_xlpm.u,ROUND(_xlpm.q,1)&amp;" "&amp;U329)),""),""))))</f>
        <v>0</v>
      </c>
      <c r="AR329" s="1259"/>
      <c r="AS329" s="1256">
        <f t="shared" si="141"/>
        <v>0</v>
      </c>
      <c r="AT329" s="1257" t="str">
        <f t="shared" si="134"/>
        <v/>
      </c>
      <c r="AU329" s="1260">
        <f t="shared" si="137"/>
        <v>0</v>
      </c>
      <c r="AV329" s="1261" t="str">
        <f t="shared" si="135"/>
        <v/>
      </c>
      <c r="AW329" s="1247"/>
      <c r="AX329" s="1262">
        <f t="shared" si="128"/>
        <v>0</v>
      </c>
      <c r="AY329" s="1249" t="str">
        <f t="shared" si="142"/>
        <v/>
      </c>
      <c r="AZ329" s="276" t="s">
        <v>22</v>
      </c>
      <c r="BA329" s="1221">
        <f t="shared" si="129"/>
        <v>0</v>
      </c>
      <c r="BB329" s="1222">
        <f t="shared" si="136"/>
        <v>0</v>
      </c>
      <c r="BC329"/>
      <c r="BD329" s="877"/>
      <c r="BE329" s="877"/>
      <c r="BF329" s="877"/>
      <c r="BG329" s="877"/>
      <c r="BH329" s="877"/>
      <c r="BI329" s="877"/>
      <c r="BJ329" s="877"/>
      <c r="BK329" s="877"/>
      <c r="BR329" s="1153" t="str">
        <f t="shared" si="146"/>
        <v>►</v>
      </c>
      <c r="BS329" s="1024"/>
      <c r="BT329" s="1024"/>
      <c r="BU329" s="1024"/>
      <c r="BV329" s="1024"/>
      <c r="BW329" s="1024"/>
      <c r="BX329" s="1024"/>
      <c r="CF329" s="1024"/>
      <c r="CN329" s="1024"/>
      <c r="CV329" s="1024"/>
      <c r="CW329" s="3">
        <v>1</v>
      </c>
    </row>
    <row r="330" spans="12:101" ht="21" customHeight="1">
      <c r="L330" s="120" t="s">
        <v>16</v>
      </c>
      <c r="M330" s="34"/>
      <c r="N330" s="35"/>
      <c r="O330" s="34"/>
      <c r="P330" s="36"/>
      <c r="Q330" s="105"/>
      <c r="R330" s="125"/>
      <c r="S330" s="107"/>
      <c r="T330" s="108"/>
      <c r="U330" s="1290"/>
      <c r="W330" s="111"/>
      <c r="X330" s="112"/>
      <c r="Y330" s="122"/>
      <c r="Z330" s="114"/>
      <c r="AA330" s="127"/>
      <c r="AB330" s="116"/>
      <c r="AC330" s="139"/>
      <c r="AD330" s="1230" t="str">
        <f t="shared" si="139"/>
        <v>►</v>
      </c>
      <c r="AE330" s="1231" t="str">
        <f t="shared" si="145"/>
        <v/>
      </c>
      <c r="AF330" s="1232">
        <f t="shared" si="125"/>
        <v>0</v>
      </c>
      <c r="AG330" s="1252">
        <f t="shared" si="130"/>
        <v>0</v>
      </c>
      <c r="AH330" s="1234">
        <f t="shared" si="131"/>
        <v>0</v>
      </c>
      <c r="AI330" s="1235">
        <f t="shared" si="132"/>
        <v>0</v>
      </c>
      <c r="AJ330" s="1235">
        <f t="shared" si="143"/>
        <v>0</v>
      </c>
      <c r="AK330" s="1237">
        <f t="shared" si="126"/>
        <v>0</v>
      </c>
      <c r="AL330" s="1238">
        <f t="shared" si="144"/>
        <v>0</v>
      </c>
      <c r="AM330" s="1268"/>
      <c r="AN330" s="1240" t="str">
        <f t="shared" si="138"/>
        <v/>
      </c>
      <c r="AO330" s="1241">
        <f t="shared" si="133"/>
        <v>0</v>
      </c>
      <c r="AP330" s="1242">
        <f t="shared" si="127"/>
        <v>0</v>
      </c>
      <c r="AQ330" s="1269" cm="1">
        <f t="array" ref="AQ330">IF(AF330&lt;&gt;1,0,IF(OR(AO330="",N(AO330)&lt;=0.000000001),"",IF(OR(AI330="",N(AI330)&lt;=0.000000001),0,IF(ISNUMBER(AO330),IFERROR(_xlfn.LET(_xlpm.r,_xlfn.XLOOKUP(U330,$BD$15:$BD$62,ROW($BD$15:$BD$62),_xlfn.XLOOKUP(U330,$BE$15:$BE$62,ROW($BE$15:$BE$62),_xlfn.XLOOKUP(U330,$BF$15:$BF$62,ROW($BF$15:$BF$62),""))),_xlpm.p,_xlpm.r-MIN(ROW($BD$15:$BD$62))+1,_xlpm.f,INDEX($BG$15:$BG$62,_xlpm.p),_xlpm.u,INDEX($BH$15:$BH$62,_xlpm.p),_xlpm.s,INDEX($BJ$15:$BJ$62,_xlpm.p),_xlpm.q,N(AO330)/_xlpm.f,IF(_xlpm.q&gt;=_xlpm.s,ROUND(_xlpm.q,1)&amp;" "&amp;U330&amp;" = "&amp;ROUND(_xlpm.q*_xlpm.f,1)&amp;" "&amp;_xlpm.u,ROUND(_xlpm.q,1)&amp;" "&amp;U330)),""),""))))</f>
        <v>0</v>
      </c>
      <c r="AR330" s="1259"/>
      <c r="AS330" s="1241">
        <f t="shared" si="141"/>
        <v>0</v>
      </c>
      <c r="AT330" s="1242" t="str">
        <f t="shared" si="134"/>
        <v/>
      </c>
      <c r="AU330" s="1245">
        <f t="shared" si="137"/>
        <v>0</v>
      </c>
      <c r="AV330" s="1246" t="str">
        <f t="shared" si="135"/>
        <v/>
      </c>
      <c r="AW330" s="1247"/>
      <c r="AX330" s="1248">
        <f t="shared" si="128"/>
        <v>0</v>
      </c>
      <c r="AY330" s="1249" t="str">
        <f t="shared" si="142"/>
        <v/>
      </c>
      <c r="AZ330" s="276" t="s">
        <v>22</v>
      </c>
      <c r="BA330" s="1221">
        <f t="shared" si="129"/>
        <v>0</v>
      </c>
      <c r="BB330" s="1222">
        <f t="shared" si="136"/>
        <v>0</v>
      </c>
      <c r="BC330"/>
      <c r="BD330" s="877"/>
      <c r="BE330" s="877"/>
      <c r="BF330" s="877"/>
      <c r="BG330" s="877"/>
      <c r="BH330" s="877"/>
      <c r="BI330" s="877"/>
      <c r="BJ330" s="877"/>
      <c r="BK330" s="877"/>
      <c r="BR330" s="1153" t="str">
        <f t="shared" si="146"/>
        <v>►</v>
      </c>
      <c r="BS330" s="1024"/>
      <c r="BT330" s="1024"/>
      <c r="BU330" s="1024"/>
      <c r="BV330" s="1024"/>
      <c r="BW330" s="1024"/>
      <c r="BX330" s="1024"/>
      <c r="CF330" s="1024"/>
      <c r="CN330" s="1024"/>
      <c r="CV330" s="1024"/>
      <c r="CW330" s="3">
        <v>1</v>
      </c>
    </row>
    <row r="331" spans="12:101" ht="21" customHeight="1">
      <c r="L331" s="120" t="s">
        <v>16</v>
      </c>
      <c r="M331" s="34"/>
      <c r="N331" s="35"/>
      <c r="O331" s="34"/>
      <c r="P331" s="36"/>
      <c r="Q331" s="105"/>
      <c r="R331" s="125"/>
      <c r="S331" s="107"/>
      <c r="T331" s="108"/>
      <c r="U331" s="1290"/>
      <c r="W331" s="111"/>
      <c r="X331" s="112"/>
      <c r="Y331" s="122"/>
      <c r="Z331" s="114"/>
      <c r="AA331" s="127"/>
      <c r="AB331" s="116"/>
      <c r="AC331" s="139"/>
      <c r="AD331" s="1230" t="str">
        <f t="shared" si="139"/>
        <v>►</v>
      </c>
      <c r="AE331" s="1231" t="str">
        <f t="shared" si="145"/>
        <v/>
      </c>
      <c r="AF331" s="1232">
        <f t="shared" si="125"/>
        <v>0</v>
      </c>
      <c r="AG331" s="1252">
        <f t="shared" si="130"/>
        <v>0</v>
      </c>
      <c r="AH331" s="1234">
        <f t="shared" si="131"/>
        <v>0</v>
      </c>
      <c r="AI331" s="1235">
        <f t="shared" si="132"/>
        <v>0</v>
      </c>
      <c r="AJ331" s="1235">
        <f t="shared" si="143"/>
        <v>0</v>
      </c>
      <c r="AK331" s="1253">
        <f t="shared" si="126"/>
        <v>0</v>
      </c>
      <c r="AL331" s="1254">
        <f t="shared" si="144"/>
        <v>0</v>
      </c>
      <c r="AM331" s="1268"/>
      <c r="AN331" s="1255" t="str">
        <f t="shared" si="138"/>
        <v/>
      </c>
      <c r="AO331" s="1256">
        <f t="shared" si="133"/>
        <v>0</v>
      </c>
      <c r="AP331" s="1257">
        <f t="shared" si="127"/>
        <v>0</v>
      </c>
      <c r="AQ331" s="1271" cm="1">
        <f t="array" ref="AQ331">IF(AF331&lt;&gt;1,0,IF(OR(AO331="",N(AO331)&lt;=0.000000001),"",IF(OR(AI331="",N(AI331)&lt;=0.000000001),0,IF(ISNUMBER(AO331),IFERROR(_xlfn.LET(_xlpm.r,_xlfn.XLOOKUP(U331,$BD$15:$BD$62,ROW($BD$15:$BD$62),_xlfn.XLOOKUP(U331,$BE$15:$BE$62,ROW($BE$15:$BE$62),_xlfn.XLOOKUP(U331,$BF$15:$BF$62,ROW($BF$15:$BF$62),""))),_xlpm.p,_xlpm.r-MIN(ROW($BD$15:$BD$62))+1,_xlpm.f,INDEX($BG$15:$BG$62,_xlpm.p),_xlpm.u,INDEX($BH$15:$BH$62,_xlpm.p),_xlpm.s,INDEX($BJ$15:$BJ$62,_xlpm.p),_xlpm.q,N(AO331)/_xlpm.f,IF(_xlpm.q&gt;=_xlpm.s,ROUND(_xlpm.q,1)&amp;" "&amp;U331&amp;" = "&amp;ROUND(_xlpm.q*_xlpm.f,1)&amp;" "&amp;_xlpm.u,ROUND(_xlpm.q,1)&amp;" "&amp;U331)),""),""))))</f>
        <v>0</v>
      </c>
      <c r="AR331" s="1259"/>
      <c r="AS331" s="1256">
        <f t="shared" si="141"/>
        <v>0</v>
      </c>
      <c r="AT331" s="1257" t="str">
        <f t="shared" si="134"/>
        <v/>
      </c>
      <c r="AU331" s="1260">
        <f t="shared" si="137"/>
        <v>0</v>
      </c>
      <c r="AV331" s="1261" t="str">
        <f t="shared" si="135"/>
        <v/>
      </c>
      <c r="AW331" s="1247"/>
      <c r="AX331" s="1262">
        <f t="shared" si="128"/>
        <v>0</v>
      </c>
      <c r="AY331" s="1249" t="str">
        <f t="shared" si="142"/>
        <v/>
      </c>
      <c r="AZ331" s="276" t="s">
        <v>22</v>
      </c>
      <c r="BA331" s="1221">
        <f t="shared" si="129"/>
        <v>0</v>
      </c>
      <c r="BB331" s="1222">
        <f t="shared" si="136"/>
        <v>0</v>
      </c>
      <c r="BC331"/>
      <c r="BD331" s="877"/>
      <c r="BE331" s="877"/>
      <c r="BF331" s="877"/>
      <c r="BG331" s="877"/>
      <c r="BH331" s="877"/>
      <c r="BI331" s="877"/>
      <c r="BJ331" s="877"/>
      <c r="BK331" s="877"/>
      <c r="BR331" s="1153" t="str">
        <f t="shared" si="146"/>
        <v>►</v>
      </c>
      <c r="BS331" s="1024"/>
      <c r="BT331" s="1024"/>
      <c r="BU331" s="1024"/>
      <c r="BV331" s="1024"/>
      <c r="BW331" s="1024"/>
      <c r="BX331" s="1024"/>
      <c r="CF331" s="1024"/>
      <c r="CN331" s="1024"/>
      <c r="CV331" s="1024"/>
      <c r="CW331" s="3">
        <v>1</v>
      </c>
    </row>
    <row r="332" spans="12:101" ht="21" customHeight="1">
      <c r="L332" s="120" t="s">
        <v>16</v>
      </c>
      <c r="M332" s="34"/>
      <c r="N332" s="35"/>
      <c r="O332" s="34"/>
      <c r="P332" s="36"/>
      <c r="Q332" s="105"/>
      <c r="R332" s="125"/>
      <c r="S332" s="107"/>
      <c r="T332" s="108"/>
      <c r="U332" s="1290"/>
      <c r="W332" s="111"/>
      <c r="X332" s="112"/>
      <c r="Y332" s="122"/>
      <c r="Z332" s="114"/>
      <c r="AA332" s="127"/>
      <c r="AB332" s="116"/>
      <c r="AC332" s="139"/>
      <c r="AD332" s="1230" t="str">
        <f t="shared" si="139"/>
        <v>►</v>
      </c>
      <c r="AE332" s="1231" t="str">
        <f t="shared" si="145"/>
        <v/>
      </c>
      <c r="AF332" s="1232">
        <f t="shared" si="125"/>
        <v>0</v>
      </c>
      <c r="AG332" s="1252">
        <f t="shared" si="130"/>
        <v>0</v>
      </c>
      <c r="AH332" s="1234">
        <f t="shared" si="131"/>
        <v>0</v>
      </c>
      <c r="AI332" s="1235">
        <f t="shared" si="132"/>
        <v>0</v>
      </c>
      <c r="AJ332" s="1235">
        <f t="shared" si="143"/>
        <v>0</v>
      </c>
      <c r="AK332" s="1237">
        <f t="shared" si="126"/>
        <v>0</v>
      </c>
      <c r="AL332" s="1238">
        <f t="shared" si="144"/>
        <v>0</v>
      </c>
      <c r="AM332" s="1268"/>
      <c r="AN332" s="1240" t="str">
        <f t="shared" si="138"/>
        <v/>
      </c>
      <c r="AO332" s="1241">
        <f t="shared" si="133"/>
        <v>0</v>
      </c>
      <c r="AP332" s="1242">
        <f t="shared" si="127"/>
        <v>0</v>
      </c>
      <c r="AQ332" s="1269" cm="1">
        <f t="array" ref="AQ332">IF(AF332&lt;&gt;1,0,IF(OR(AO332="",N(AO332)&lt;=0.000000001),"",IF(OR(AI332="",N(AI332)&lt;=0.000000001),0,IF(ISNUMBER(AO332),IFERROR(_xlfn.LET(_xlpm.r,_xlfn.XLOOKUP(U332,$BD$15:$BD$62,ROW($BD$15:$BD$62),_xlfn.XLOOKUP(U332,$BE$15:$BE$62,ROW($BE$15:$BE$62),_xlfn.XLOOKUP(U332,$BF$15:$BF$62,ROW($BF$15:$BF$62),""))),_xlpm.p,_xlpm.r-MIN(ROW($BD$15:$BD$62))+1,_xlpm.f,INDEX($BG$15:$BG$62,_xlpm.p),_xlpm.u,INDEX($BH$15:$BH$62,_xlpm.p),_xlpm.s,INDEX($BJ$15:$BJ$62,_xlpm.p),_xlpm.q,N(AO332)/_xlpm.f,IF(_xlpm.q&gt;=_xlpm.s,ROUND(_xlpm.q,1)&amp;" "&amp;U332&amp;" = "&amp;ROUND(_xlpm.q*_xlpm.f,1)&amp;" "&amp;_xlpm.u,ROUND(_xlpm.q,1)&amp;" "&amp;U332)),""),""))))</f>
        <v>0</v>
      </c>
      <c r="AR332" s="1259"/>
      <c r="AS332" s="1241">
        <f t="shared" si="141"/>
        <v>0</v>
      </c>
      <c r="AT332" s="1242" t="str">
        <f t="shared" si="134"/>
        <v/>
      </c>
      <c r="AU332" s="1245">
        <f t="shared" si="137"/>
        <v>0</v>
      </c>
      <c r="AV332" s="1246" t="str">
        <f t="shared" si="135"/>
        <v/>
      </c>
      <c r="AW332" s="1247"/>
      <c r="AX332" s="1248">
        <f t="shared" si="128"/>
        <v>0</v>
      </c>
      <c r="AY332" s="1249" t="str">
        <f t="shared" si="142"/>
        <v/>
      </c>
      <c r="AZ332" s="276" t="s">
        <v>22</v>
      </c>
      <c r="BA332" s="1221">
        <f t="shared" si="129"/>
        <v>0</v>
      </c>
      <c r="BB332" s="1222">
        <f t="shared" si="136"/>
        <v>0</v>
      </c>
      <c r="BC332"/>
      <c r="BD332" s="877"/>
      <c r="BE332" s="877"/>
      <c r="BF332" s="877"/>
      <c r="BG332" s="877"/>
      <c r="BH332" s="877"/>
      <c r="BI332" s="877"/>
      <c r="BJ332" s="877"/>
      <c r="BK332" s="877"/>
      <c r="BR332" s="1153" t="str">
        <f t="shared" si="146"/>
        <v>►</v>
      </c>
      <c r="BS332" s="1024"/>
      <c r="BT332" s="1024"/>
      <c r="BU332" s="1024"/>
      <c r="BV332" s="1024"/>
      <c r="BW332" s="1024"/>
      <c r="BX332" s="1024"/>
      <c r="CW332" s="3">
        <v>1</v>
      </c>
    </row>
    <row r="333" spans="12:101" ht="21" customHeight="1">
      <c r="L333" s="120" t="s">
        <v>16</v>
      </c>
      <c r="M333" s="34"/>
      <c r="N333" s="35"/>
      <c r="O333" s="34"/>
      <c r="P333" s="36"/>
      <c r="Q333" s="105"/>
      <c r="R333" s="125"/>
      <c r="S333" s="107"/>
      <c r="T333" s="108"/>
      <c r="U333" s="1290"/>
      <c r="W333" s="111"/>
      <c r="X333" s="112"/>
      <c r="Y333" s="122"/>
      <c r="Z333" s="114"/>
      <c r="AA333" s="127"/>
      <c r="AB333" s="116"/>
      <c r="AC333" s="139"/>
      <c r="AD333" s="1230" t="str">
        <f t="shared" si="139"/>
        <v>►</v>
      </c>
      <c r="AE333" s="1231" t="str">
        <f t="shared" si="145"/>
        <v/>
      </c>
      <c r="AF333" s="1232">
        <f t="shared" si="125"/>
        <v>0</v>
      </c>
      <c r="AG333" s="1252">
        <f t="shared" si="130"/>
        <v>0</v>
      </c>
      <c r="AH333" s="1234">
        <f t="shared" si="131"/>
        <v>0</v>
      </c>
      <c r="AI333" s="1235">
        <f t="shared" si="132"/>
        <v>0</v>
      </c>
      <c r="AJ333" s="1235">
        <f t="shared" si="143"/>
        <v>0</v>
      </c>
      <c r="AK333" s="1253">
        <f t="shared" si="126"/>
        <v>0</v>
      </c>
      <c r="AL333" s="1254">
        <f t="shared" si="144"/>
        <v>0</v>
      </c>
      <c r="AM333" s="1268"/>
      <c r="AN333" s="1255" t="str">
        <f t="shared" si="138"/>
        <v/>
      </c>
      <c r="AO333" s="1256">
        <f t="shared" si="133"/>
        <v>0</v>
      </c>
      <c r="AP333" s="1257">
        <f t="shared" si="127"/>
        <v>0</v>
      </c>
      <c r="AQ333" s="1271" cm="1">
        <f t="array" ref="AQ333">IF(AF333&lt;&gt;1,0,IF(OR(AO333="",N(AO333)&lt;=0.000000001),"",IF(OR(AI333="",N(AI333)&lt;=0.000000001),0,IF(ISNUMBER(AO333),IFERROR(_xlfn.LET(_xlpm.r,_xlfn.XLOOKUP(U333,$BD$15:$BD$62,ROW($BD$15:$BD$62),_xlfn.XLOOKUP(U333,$BE$15:$BE$62,ROW($BE$15:$BE$62),_xlfn.XLOOKUP(U333,$BF$15:$BF$62,ROW($BF$15:$BF$62),""))),_xlpm.p,_xlpm.r-MIN(ROW($BD$15:$BD$62))+1,_xlpm.f,INDEX($BG$15:$BG$62,_xlpm.p),_xlpm.u,INDEX($BH$15:$BH$62,_xlpm.p),_xlpm.s,INDEX($BJ$15:$BJ$62,_xlpm.p),_xlpm.q,N(AO333)/_xlpm.f,IF(_xlpm.q&gt;=_xlpm.s,ROUND(_xlpm.q,1)&amp;" "&amp;U333&amp;" = "&amp;ROUND(_xlpm.q*_xlpm.f,1)&amp;" "&amp;_xlpm.u,ROUND(_xlpm.q,1)&amp;" "&amp;U333)),""),""))))</f>
        <v>0</v>
      </c>
      <c r="AR333" s="1259"/>
      <c r="AS333" s="1256">
        <f t="shared" si="141"/>
        <v>0</v>
      </c>
      <c r="AT333" s="1257" t="str">
        <f t="shared" si="134"/>
        <v/>
      </c>
      <c r="AU333" s="1260">
        <f t="shared" si="137"/>
        <v>0</v>
      </c>
      <c r="AV333" s="1261" t="str">
        <f t="shared" si="135"/>
        <v/>
      </c>
      <c r="AW333" s="1247"/>
      <c r="AX333" s="1262">
        <f t="shared" si="128"/>
        <v>0</v>
      </c>
      <c r="AY333" s="1249" t="str">
        <f t="shared" si="142"/>
        <v/>
      </c>
      <c r="AZ333" s="276" t="s">
        <v>22</v>
      </c>
      <c r="BA333" s="1221">
        <f t="shared" si="129"/>
        <v>0</v>
      </c>
      <c r="BB333" s="1222">
        <f t="shared" si="136"/>
        <v>0</v>
      </c>
      <c r="BC333"/>
      <c r="BD333" s="877"/>
      <c r="BE333" s="877"/>
      <c r="BF333" s="877"/>
      <c r="BG333" s="877"/>
      <c r="BH333" s="877"/>
      <c r="BI333" s="877"/>
      <c r="BJ333" s="877"/>
      <c r="BK333" s="877"/>
      <c r="BR333" s="1153" t="str">
        <f t="shared" si="146"/>
        <v>►</v>
      </c>
      <c r="BS333" s="1024"/>
      <c r="BT333" s="1024"/>
      <c r="BU333" s="1024"/>
      <c r="BV333" s="1024"/>
      <c r="BW333" s="1024"/>
      <c r="CW333" s="3">
        <v>1</v>
      </c>
    </row>
    <row r="334" spans="12:101" ht="21" customHeight="1">
      <c r="L334" s="120" t="s">
        <v>16</v>
      </c>
      <c r="M334" s="34"/>
      <c r="N334" s="35"/>
      <c r="O334" s="34"/>
      <c r="P334" s="36"/>
      <c r="Q334" s="105"/>
      <c r="R334" s="125"/>
      <c r="S334" s="107"/>
      <c r="T334" s="108"/>
      <c r="U334" s="1290"/>
      <c r="W334" s="111"/>
      <c r="X334" s="112"/>
      <c r="Y334" s="122"/>
      <c r="Z334" s="114"/>
      <c r="AA334" s="127"/>
      <c r="AB334" s="116"/>
      <c r="AC334" s="139"/>
      <c r="AD334" s="1230" t="str">
        <f t="shared" si="139"/>
        <v>►</v>
      </c>
      <c r="AE334" s="1231" t="str">
        <f t="shared" si="145"/>
        <v/>
      </c>
      <c r="AF334" s="1232">
        <f t="shared" si="125"/>
        <v>0</v>
      </c>
      <c r="AG334" s="1252">
        <f t="shared" si="130"/>
        <v>0</v>
      </c>
      <c r="AH334" s="1234">
        <f t="shared" si="131"/>
        <v>0</v>
      </c>
      <c r="AI334" s="1235">
        <f t="shared" si="132"/>
        <v>0</v>
      </c>
      <c r="AJ334" s="1235">
        <f t="shared" si="143"/>
        <v>0</v>
      </c>
      <c r="AK334" s="1237">
        <f t="shared" si="126"/>
        <v>0</v>
      </c>
      <c r="AL334" s="1238">
        <f t="shared" si="144"/>
        <v>0</v>
      </c>
      <c r="AM334" s="1268"/>
      <c r="AN334" s="1240" t="str">
        <f t="shared" si="138"/>
        <v/>
      </c>
      <c r="AO334" s="1241">
        <f t="shared" si="133"/>
        <v>0</v>
      </c>
      <c r="AP334" s="1242">
        <f t="shared" si="127"/>
        <v>0</v>
      </c>
      <c r="AQ334" s="1269" cm="1">
        <f t="array" ref="AQ334">IF(AF334&lt;&gt;1,0,IF(OR(AO334="",N(AO334)&lt;=0.000000001),"",IF(OR(AI334="",N(AI334)&lt;=0.000000001),0,IF(ISNUMBER(AO334),IFERROR(_xlfn.LET(_xlpm.r,_xlfn.XLOOKUP(U334,$BD$15:$BD$62,ROW($BD$15:$BD$62),_xlfn.XLOOKUP(U334,$BE$15:$BE$62,ROW($BE$15:$BE$62),_xlfn.XLOOKUP(U334,$BF$15:$BF$62,ROW($BF$15:$BF$62),""))),_xlpm.p,_xlpm.r-MIN(ROW($BD$15:$BD$62))+1,_xlpm.f,INDEX($BG$15:$BG$62,_xlpm.p),_xlpm.u,INDEX($BH$15:$BH$62,_xlpm.p),_xlpm.s,INDEX($BJ$15:$BJ$62,_xlpm.p),_xlpm.q,N(AO334)/_xlpm.f,IF(_xlpm.q&gt;=_xlpm.s,ROUND(_xlpm.q,1)&amp;" "&amp;U334&amp;" = "&amp;ROUND(_xlpm.q*_xlpm.f,1)&amp;" "&amp;_xlpm.u,ROUND(_xlpm.q,1)&amp;" "&amp;U334)),""),""))))</f>
        <v>0</v>
      </c>
      <c r="AR334" s="1259"/>
      <c r="AS334" s="1241">
        <f t="shared" si="141"/>
        <v>0</v>
      </c>
      <c r="AT334" s="1242" t="str">
        <f t="shared" si="134"/>
        <v/>
      </c>
      <c r="AU334" s="1245">
        <f t="shared" si="137"/>
        <v>0</v>
      </c>
      <c r="AV334" s="1246" t="str">
        <f t="shared" si="135"/>
        <v/>
      </c>
      <c r="AW334" s="1247"/>
      <c r="AX334" s="1248">
        <f t="shared" si="128"/>
        <v>0</v>
      </c>
      <c r="AY334" s="1249" t="str">
        <f t="shared" si="142"/>
        <v/>
      </c>
      <c r="AZ334" s="276" t="s">
        <v>22</v>
      </c>
      <c r="BA334" s="1221">
        <f t="shared" si="129"/>
        <v>0</v>
      </c>
      <c r="BB334" s="1222">
        <f t="shared" si="136"/>
        <v>0</v>
      </c>
      <c r="BC334"/>
      <c r="BD334" s="877"/>
      <c r="BE334" s="877"/>
      <c r="BF334" s="877"/>
      <c r="BG334" s="877"/>
      <c r="BH334" s="877"/>
      <c r="BI334" s="877"/>
      <c r="BJ334" s="877"/>
      <c r="BK334" s="877"/>
      <c r="BR334" s="1153" t="str">
        <f t="shared" si="146"/>
        <v>►</v>
      </c>
      <c r="BS334" s="1024"/>
      <c r="BT334" s="1024"/>
      <c r="BU334" s="1024"/>
      <c r="BV334" s="1024"/>
      <c r="BW334" s="1024"/>
      <c r="CW334" s="3">
        <v>1</v>
      </c>
    </row>
    <row r="335" spans="12:101" ht="21" customHeight="1">
      <c r="L335" s="120" t="s">
        <v>16</v>
      </c>
      <c r="M335" s="34"/>
      <c r="N335" s="35"/>
      <c r="O335" s="34"/>
      <c r="P335" s="36"/>
      <c r="Q335" s="105"/>
      <c r="R335" s="125"/>
      <c r="S335" s="107"/>
      <c r="T335" s="108"/>
      <c r="U335" s="1290"/>
      <c r="W335" s="111"/>
      <c r="X335" s="112"/>
      <c r="Y335" s="122"/>
      <c r="Z335" s="114"/>
      <c r="AA335" s="127"/>
      <c r="AB335" s="116"/>
      <c r="AC335" s="139"/>
      <c r="AD335" s="1230" t="str">
        <f t="shared" si="139"/>
        <v>►</v>
      </c>
      <c r="AE335" s="1231" t="str">
        <f t="shared" si="145"/>
        <v/>
      </c>
      <c r="AF335" s="1232">
        <f t="shared" si="125"/>
        <v>0</v>
      </c>
      <c r="AG335" s="1252">
        <f t="shared" si="130"/>
        <v>0</v>
      </c>
      <c r="AH335" s="1234">
        <f t="shared" si="131"/>
        <v>0</v>
      </c>
      <c r="AI335" s="1235">
        <f t="shared" si="132"/>
        <v>0</v>
      </c>
      <c r="AJ335" s="1235">
        <f t="shared" si="143"/>
        <v>0</v>
      </c>
      <c r="AK335" s="1253">
        <f t="shared" si="126"/>
        <v>0</v>
      </c>
      <c r="AL335" s="1254">
        <f t="shared" si="144"/>
        <v>0</v>
      </c>
      <c r="AM335" s="1268"/>
      <c r="AN335" s="1255" t="str">
        <f t="shared" si="138"/>
        <v/>
      </c>
      <c r="AO335" s="1256">
        <f t="shared" si="133"/>
        <v>0</v>
      </c>
      <c r="AP335" s="1257">
        <f t="shared" si="127"/>
        <v>0</v>
      </c>
      <c r="AQ335" s="1271" cm="1">
        <f t="array" ref="AQ335">IF(AF335&lt;&gt;1,0,IF(OR(AO335="",N(AO335)&lt;=0.000000001),"",IF(OR(AI335="",N(AI335)&lt;=0.000000001),0,IF(ISNUMBER(AO335),IFERROR(_xlfn.LET(_xlpm.r,_xlfn.XLOOKUP(U335,$BD$15:$BD$62,ROW($BD$15:$BD$62),_xlfn.XLOOKUP(U335,$BE$15:$BE$62,ROW($BE$15:$BE$62),_xlfn.XLOOKUP(U335,$BF$15:$BF$62,ROW($BF$15:$BF$62),""))),_xlpm.p,_xlpm.r-MIN(ROW($BD$15:$BD$62))+1,_xlpm.f,INDEX($BG$15:$BG$62,_xlpm.p),_xlpm.u,INDEX($BH$15:$BH$62,_xlpm.p),_xlpm.s,INDEX($BJ$15:$BJ$62,_xlpm.p),_xlpm.q,N(AO335)/_xlpm.f,IF(_xlpm.q&gt;=_xlpm.s,ROUND(_xlpm.q,1)&amp;" "&amp;U335&amp;" = "&amp;ROUND(_xlpm.q*_xlpm.f,1)&amp;" "&amp;_xlpm.u,ROUND(_xlpm.q,1)&amp;" "&amp;U335)),""),""))))</f>
        <v>0</v>
      </c>
      <c r="AR335" s="1259"/>
      <c r="AS335" s="1256">
        <f t="shared" si="141"/>
        <v>0</v>
      </c>
      <c r="AT335" s="1257" t="str">
        <f t="shared" si="134"/>
        <v/>
      </c>
      <c r="AU335" s="1260">
        <f t="shared" si="137"/>
        <v>0</v>
      </c>
      <c r="AV335" s="1261" t="str">
        <f t="shared" si="135"/>
        <v/>
      </c>
      <c r="AW335" s="1247"/>
      <c r="AX335" s="1262">
        <f t="shared" si="128"/>
        <v>0</v>
      </c>
      <c r="AY335" s="1249" t="str">
        <f t="shared" si="142"/>
        <v/>
      </c>
      <c r="AZ335" s="276" t="s">
        <v>22</v>
      </c>
      <c r="BA335" s="1221">
        <f t="shared" si="129"/>
        <v>0</v>
      </c>
      <c r="BB335" s="1222">
        <f t="shared" si="136"/>
        <v>0</v>
      </c>
      <c r="BC335"/>
      <c r="BD335" s="877"/>
      <c r="BE335" s="877"/>
      <c r="BF335" s="877"/>
      <c r="BG335" s="877"/>
      <c r="BH335" s="877"/>
      <c r="BI335" s="877"/>
      <c r="BJ335" s="877"/>
      <c r="BK335" s="877"/>
      <c r="BR335" s="1153" t="str">
        <f t="shared" si="146"/>
        <v>►</v>
      </c>
      <c r="BS335" s="1024"/>
      <c r="BT335" s="1024"/>
      <c r="BU335" s="1024"/>
      <c r="BV335" s="1024"/>
      <c r="BW335" s="1024"/>
      <c r="CW335" s="3">
        <v>1</v>
      </c>
    </row>
    <row r="336" spans="12:101" ht="21" customHeight="1">
      <c r="L336" s="120" t="s">
        <v>16</v>
      </c>
      <c r="M336" s="34"/>
      <c r="N336" s="35"/>
      <c r="O336" s="34"/>
      <c r="P336" s="36"/>
      <c r="Q336" s="105"/>
      <c r="R336" s="125"/>
      <c r="S336" s="107"/>
      <c r="T336" s="108"/>
      <c r="U336" s="1290"/>
      <c r="W336" s="111"/>
      <c r="X336" s="112"/>
      <c r="Y336" s="122"/>
      <c r="Z336" s="114"/>
      <c r="AA336" s="127"/>
      <c r="AB336" s="116"/>
      <c r="AC336" s="139"/>
      <c r="AD336" s="1230" t="str">
        <f t="shared" si="139"/>
        <v>►</v>
      </c>
      <c r="AE336" s="1231" t="str">
        <f t="shared" si="145"/>
        <v/>
      </c>
      <c r="AF336" s="1232">
        <f t="shared" si="125"/>
        <v>0</v>
      </c>
      <c r="AG336" s="1252">
        <f t="shared" si="130"/>
        <v>0</v>
      </c>
      <c r="AH336" s="1234">
        <f t="shared" si="131"/>
        <v>0</v>
      </c>
      <c r="AI336" s="1235">
        <f t="shared" si="132"/>
        <v>0</v>
      </c>
      <c r="AJ336" s="1235">
        <f t="shared" si="143"/>
        <v>0</v>
      </c>
      <c r="AK336" s="1237">
        <f t="shared" si="126"/>
        <v>0</v>
      </c>
      <c r="AL336" s="1238">
        <f t="shared" si="144"/>
        <v>0</v>
      </c>
      <c r="AM336" s="1268"/>
      <c r="AN336" s="1240" t="str">
        <f t="shared" si="138"/>
        <v/>
      </c>
      <c r="AO336" s="1241">
        <f t="shared" si="133"/>
        <v>0</v>
      </c>
      <c r="AP336" s="1242">
        <f t="shared" si="127"/>
        <v>0</v>
      </c>
      <c r="AQ336" s="1269" cm="1">
        <f t="array" ref="AQ336">IF(AF336&lt;&gt;1,0,IF(OR(AO336="",N(AO336)&lt;=0.000000001),"",IF(OR(AI336="",N(AI336)&lt;=0.000000001),0,IF(ISNUMBER(AO336),IFERROR(_xlfn.LET(_xlpm.r,_xlfn.XLOOKUP(U336,$BD$15:$BD$62,ROW($BD$15:$BD$62),_xlfn.XLOOKUP(U336,$BE$15:$BE$62,ROW($BE$15:$BE$62),_xlfn.XLOOKUP(U336,$BF$15:$BF$62,ROW($BF$15:$BF$62),""))),_xlpm.p,_xlpm.r-MIN(ROW($BD$15:$BD$62))+1,_xlpm.f,INDEX($BG$15:$BG$62,_xlpm.p),_xlpm.u,INDEX($BH$15:$BH$62,_xlpm.p),_xlpm.s,INDEX($BJ$15:$BJ$62,_xlpm.p),_xlpm.q,N(AO336)/_xlpm.f,IF(_xlpm.q&gt;=_xlpm.s,ROUND(_xlpm.q,1)&amp;" "&amp;U336&amp;" = "&amp;ROUND(_xlpm.q*_xlpm.f,1)&amp;" "&amp;_xlpm.u,ROUND(_xlpm.q,1)&amp;" "&amp;U336)),""),""))))</f>
        <v>0</v>
      </c>
      <c r="AR336" s="1259"/>
      <c r="AS336" s="1241">
        <f t="shared" si="141"/>
        <v>0</v>
      </c>
      <c r="AT336" s="1242" t="str">
        <f t="shared" si="134"/>
        <v/>
      </c>
      <c r="AU336" s="1245">
        <f t="shared" si="137"/>
        <v>0</v>
      </c>
      <c r="AV336" s="1246" t="str">
        <f t="shared" si="135"/>
        <v/>
      </c>
      <c r="AW336" s="1247"/>
      <c r="AX336" s="1248">
        <f t="shared" si="128"/>
        <v>0</v>
      </c>
      <c r="AY336" s="1249" t="str">
        <f t="shared" si="142"/>
        <v/>
      </c>
      <c r="AZ336" s="276" t="s">
        <v>22</v>
      </c>
      <c r="BA336" s="1221">
        <f t="shared" si="129"/>
        <v>0</v>
      </c>
      <c r="BB336" s="1222">
        <f t="shared" si="136"/>
        <v>0</v>
      </c>
      <c r="BC336"/>
      <c r="BD336" s="877"/>
      <c r="BE336" s="877"/>
      <c r="BF336" s="877"/>
      <c r="BG336" s="877"/>
      <c r="BH336" s="877"/>
      <c r="BI336" s="877"/>
      <c r="BJ336" s="877"/>
      <c r="BK336" s="877"/>
      <c r="BR336" s="1153" t="str">
        <f t="shared" si="146"/>
        <v>►</v>
      </c>
      <c r="BS336" s="1024"/>
      <c r="BT336" s="1024"/>
      <c r="BU336" s="1024"/>
      <c r="BV336" s="1024"/>
      <c r="BW336" s="1024"/>
      <c r="CW336" s="3">
        <v>1</v>
      </c>
    </row>
    <row r="337" spans="12:101" ht="21" customHeight="1">
      <c r="L337" s="120" t="s">
        <v>16</v>
      </c>
      <c r="M337" s="34"/>
      <c r="N337" s="35"/>
      <c r="O337" s="34"/>
      <c r="P337" s="36"/>
      <c r="Q337" s="105"/>
      <c r="R337" s="125"/>
      <c r="S337" s="107"/>
      <c r="T337" s="108"/>
      <c r="U337" s="1290"/>
      <c r="W337" s="111"/>
      <c r="X337" s="112"/>
      <c r="Y337" s="122"/>
      <c r="Z337" s="114"/>
      <c r="AA337" s="127"/>
      <c r="AB337" s="116"/>
      <c r="AC337" s="139"/>
      <c r="AD337" s="1230" t="str">
        <f t="shared" si="139"/>
        <v>►</v>
      </c>
      <c r="AE337" s="1231" t="str">
        <f t="shared" si="145"/>
        <v/>
      </c>
      <c r="AF337" s="1232">
        <f t="shared" si="125"/>
        <v>0</v>
      </c>
      <c r="AG337" s="1252">
        <f t="shared" si="130"/>
        <v>0</v>
      </c>
      <c r="AH337" s="1234">
        <f t="shared" si="131"/>
        <v>0</v>
      </c>
      <c r="AI337" s="1235">
        <f t="shared" si="132"/>
        <v>0</v>
      </c>
      <c r="AJ337" s="1235">
        <f t="shared" si="143"/>
        <v>0</v>
      </c>
      <c r="AK337" s="1253">
        <f t="shared" si="126"/>
        <v>0</v>
      </c>
      <c r="AL337" s="1254">
        <f t="shared" si="144"/>
        <v>0</v>
      </c>
      <c r="AM337" s="1268"/>
      <c r="AN337" s="1255" t="str">
        <f t="shared" si="138"/>
        <v/>
      </c>
      <c r="AO337" s="1256">
        <f t="shared" si="133"/>
        <v>0</v>
      </c>
      <c r="AP337" s="1257">
        <f t="shared" si="127"/>
        <v>0</v>
      </c>
      <c r="AQ337" s="1271" cm="1">
        <f t="array" ref="AQ337">IF(AF337&lt;&gt;1,0,IF(OR(AO337="",N(AO337)&lt;=0.000000001),"",IF(OR(AI337="",N(AI337)&lt;=0.000000001),0,IF(ISNUMBER(AO337),IFERROR(_xlfn.LET(_xlpm.r,_xlfn.XLOOKUP(U337,$BD$15:$BD$62,ROW($BD$15:$BD$62),_xlfn.XLOOKUP(U337,$BE$15:$BE$62,ROW($BE$15:$BE$62),_xlfn.XLOOKUP(U337,$BF$15:$BF$62,ROW($BF$15:$BF$62),""))),_xlpm.p,_xlpm.r-MIN(ROW($BD$15:$BD$62))+1,_xlpm.f,INDEX($BG$15:$BG$62,_xlpm.p),_xlpm.u,INDEX($BH$15:$BH$62,_xlpm.p),_xlpm.s,INDEX($BJ$15:$BJ$62,_xlpm.p),_xlpm.q,N(AO337)/_xlpm.f,IF(_xlpm.q&gt;=_xlpm.s,ROUND(_xlpm.q,1)&amp;" "&amp;U337&amp;" = "&amp;ROUND(_xlpm.q*_xlpm.f,1)&amp;" "&amp;_xlpm.u,ROUND(_xlpm.q,1)&amp;" "&amp;U337)),""),""))))</f>
        <v>0</v>
      </c>
      <c r="AR337" s="1259"/>
      <c r="AS337" s="1256">
        <f t="shared" si="141"/>
        <v>0</v>
      </c>
      <c r="AT337" s="1257" t="str">
        <f t="shared" si="134"/>
        <v/>
      </c>
      <c r="AU337" s="1260">
        <f t="shared" si="137"/>
        <v>0</v>
      </c>
      <c r="AV337" s="1261" t="str">
        <f t="shared" si="135"/>
        <v/>
      </c>
      <c r="AW337" s="1247"/>
      <c r="AX337" s="1262">
        <f t="shared" si="128"/>
        <v>0</v>
      </c>
      <c r="AY337" s="1249" t="str">
        <f t="shared" si="142"/>
        <v/>
      </c>
      <c r="AZ337" s="276" t="s">
        <v>22</v>
      </c>
      <c r="BA337" s="1221">
        <f t="shared" si="129"/>
        <v>0</v>
      </c>
      <c r="BB337" s="1222">
        <f t="shared" si="136"/>
        <v>0</v>
      </c>
      <c r="BC337"/>
      <c r="BD337" s="877"/>
      <c r="BE337" s="877"/>
      <c r="BF337" s="877"/>
      <c r="BG337" s="877"/>
      <c r="BH337" s="877"/>
      <c r="BI337" s="877"/>
      <c r="BJ337" s="877"/>
      <c r="BK337" s="877"/>
      <c r="BR337" s="1153" t="str">
        <f t="shared" si="146"/>
        <v>►</v>
      </c>
      <c r="BS337" s="1024"/>
      <c r="BT337" s="1024"/>
      <c r="BU337" s="1024"/>
      <c r="BV337" s="1024"/>
      <c r="BW337" s="1024"/>
      <c r="CW337" s="3">
        <v>1</v>
      </c>
    </row>
    <row r="338" spans="12:101" ht="21" customHeight="1">
      <c r="L338" s="120" t="s">
        <v>16</v>
      </c>
      <c r="M338" s="34"/>
      <c r="N338" s="35"/>
      <c r="O338" s="34"/>
      <c r="P338" s="36"/>
      <c r="Q338" s="105"/>
      <c r="R338" s="125"/>
      <c r="S338" s="107"/>
      <c r="T338" s="108"/>
      <c r="U338" s="1290"/>
      <c r="W338" s="111"/>
      <c r="X338" s="112"/>
      <c r="Y338" s="122"/>
      <c r="Z338" s="114"/>
      <c r="AA338" s="127"/>
      <c r="AB338" s="116"/>
      <c r="AC338" s="139"/>
      <c r="AD338" s="1230" t="str">
        <f t="shared" si="139"/>
        <v>►</v>
      </c>
      <c r="AE338" s="1231" t="str">
        <f t="shared" si="145"/>
        <v/>
      </c>
      <c r="AF338" s="1232">
        <f t="shared" si="125"/>
        <v>0</v>
      </c>
      <c r="AG338" s="1252">
        <f t="shared" si="130"/>
        <v>0</v>
      </c>
      <c r="AH338" s="1234">
        <f t="shared" si="131"/>
        <v>0</v>
      </c>
      <c r="AI338" s="1235">
        <f t="shared" si="132"/>
        <v>0</v>
      </c>
      <c r="AJ338" s="1235">
        <f t="shared" si="143"/>
        <v>0</v>
      </c>
      <c r="AK338" s="1237">
        <f t="shared" si="126"/>
        <v>0</v>
      </c>
      <c r="AL338" s="1238">
        <f t="shared" si="144"/>
        <v>0</v>
      </c>
      <c r="AM338" s="1268"/>
      <c r="AN338" s="1240" t="str">
        <f t="shared" si="138"/>
        <v/>
      </c>
      <c r="AO338" s="1241">
        <f t="shared" si="133"/>
        <v>0</v>
      </c>
      <c r="AP338" s="1242">
        <f t="shared" si="127"/>
        <v>0</v>
      </c>
      <c r="AQ338" s="1269" cm="1">
        <f t="array" ref="AQ338">IF(AF338&lt;&gt;1,0,IF(OR(AO338="",N(AO338)&lt;=0.000000001),"",IF(OR(AI338="",N(AI338)&lt;=0.000000001),0,IF(ISNUMBER(AO338),IFERROR(_xlfn.LET(_xlpm.r,_xlfn.XLOOKUP(U338,$BD$15:$BD$62,ROW($BD$15:$BD$62),_xlfn.XLOOKUP(U338,$BE$15:$BE$62,ROW($BE$15:$BE$62),_xlfn.XLOOKUP(U338,$BF$15:$BF$62,ROW($BF$15:$BF$62),""))),_xlpm.p,_xlpm.r-MIN(ROW($BD$15:$BD$62))+1,_xlpm.f,INDEX($BG$15:$BG$62,_xlpm.p),_xlpm.u,INDEX($BH$15:$BH$62,_xlpm.p),_xlpm.s,INDEX($BJ$15:$BJ$62,_xlpm.p),_xlpm.q,N(AO338)/_xlpm.f,IF(_xlpm.q&gt;=_xlpm.s,ROUND(_xlpm.q,1)&amp;" "&amp;U338&amp;" = "&amp;ROUND(_xlpm.q*_xlpm.f,1)&amp;" "&amp;_xlpm.u,ROUND(_xlpm.q,1)&amp;" "&amp;U338)),""),""))))</f>
        <v>0</v>
      </c>
      <c r="AR338" s="1259"/>
      <c r="AS338" s="1241">
        <f t="shared" si="141"/>
        <v>0</v>
      </c>
      <c r="AT338" s="1242" t="str">
        <f t="shared" si="134"/>
        <v/>
      </c>
      <c r="AU338" s="1245">
        <f t="shared" si="137"/>
        <v>0</v>
      </c>
      <c r="AV338" s="1246" t="str">
        <f t="shared" si="135"/>
        <v/>
      </c>
      <c r="AW338" s="1247"/>
      <c r="AX338" s="1248">
        <f t="shared" si="128"/>
        <v>0</v>
      </c>
      <c r="AY338" s="1249" t="str">
        <f t="shared" si="142"/>
        <v/>
      </c>
      <c r="AZ338" s="276" t="s">
        <v>22</v>
      </c>
      <c r="BA338" s="1221">
        <f t="shared" si="129"/>
        <v>0</v>
      </c>
      <c r="BB338" s="1222">
        <f t="shared" si="136"/>
        <v>0</v>
      </c>
      <c r="BC338"/>
      <c r="BD338" s="877"/>
      <c r="BE338" s="877"/>
      <c r="BF338" s="877"/>
      <c r="BG338" s="877"/>
      <c r="BH338" s="877"/>
      <c r="BI338" s="877"/>
      <c r="BJ338" s="877"/>
      <c r="BK338" s="877"/>
      <c r="BR338" s="1153" t="str">
        <f t="shared" si="146"/>
        <v>►</v>
      </c>
      <c r="BS338" s="1024"/>
      <c r="BT338" s="1024"/>
      <c r="BU338" s="1024"/>
      <c r="BV338" s="1024"/>
      <c r="BW338" s="1024"/>
      <c r="CW338" s="3">
        <v>1</v>
      </c>
    </row>
    <row r="339" spans="12:101" ht="21" customHeight="1">
      <c r="L339" s="120" t="s">
        <v>16</v>
      </c>
      <c r="M339" s="34"/>
      <c r="N339" s="35"/>
      <c r="O339" s="34"/>
      <c r="P339" s="36"/>
      <c r="Q339" s="105"/>
      <c r="R339" s="125"/>
      <c r="S339" s="107"/>
      <c r="T339" s="108"/>
      <c r="U339" s="1290"/>
      <c r="W339" s="111"/>
      <c r="X339" s="112"/>
      <c r="Y339" s="122"/>
      <c r="Z339" s="114"/>
      <c r="AA339" s="127"/>
      <c r="AB339" s="116"/>
      <c r="AC339" s="139"/>
      <c r="AD339" s="1230" t="str">
        <f t="shared" si="139"/>
        <v>►</v>
      </c>
      <c r="AE339" s="1231" t="str">
        <f t="shared" si="145"/>
        <v/>
      </c>
      <c r="AF339" s="1232">
        <f t="shared" si="125"/>
        <v>0</v>
      </c>
      <c r="AG339" s="1252">
        <f t="shared" si="130"/>
        <v>0</v>
      </c>
      <c r="AH339" s="1234">
        <f t="shared" si="131"/>
        <v>0</v>
      </c>
      <c r="AI339" s="1235">
        <f t="shared" si="132"/>
        <v>0</v>
      </c>
      <c r="AJ339" s="1235">
        <f t="shared" si="143"/>
        <v>0</v>
      </c>
      <c r="AK339" s="1253">
        <f t="shared" si="126"/>
        <v>0</v>
      </c>
      <c r="AL339" s="1254">
        <f t="shared" si="144"/>
        <v>0</v>
      </c>
      <c r="AM339" s="1268"/>
      <c r="AN339" s="1255" t="str">
        <f t="shared" si="138"/>
        <v/>
      </c>
      <c r="AO339" s="1256">
        <f t="shared" si="133"/>
        <v>0</v>
      </c>
      <c r="AP339" s="1257">
        <f t="shared" si="127"/>
        <v>0</v>
      </c>
      <c r="AQ339" s="1271" cm="1">
        <f t="array" ref="AQ339">IF(AF339&lt;&gt;1,0,IF(OR(AO339="",N(AO339)&lt;=0.000000001),"",IF(OR(AI339="",N(AI339)&lt;=0.000000001),0,IF(ISNUMBER(AO339),IFERROR(_xlfn.LET(_xlpm.r,_xlfn.XLOOKUP(U339,$BD$15:$BD$62,ROW($BD$15:$BD$62),_xlfn.XLOOKUP(U339,$BE$15:$BE$62,ROW($BE$15:$BE$62),_xlfn.XLOOKUP(U339,$BF$15:$BF$62,ROW($BF$15:$BF$62),""))),_xlpm.p,_xlpm.r-MIN(ROW($BD$15:$BD$62))+1,_xlpm.f,INDEX($BG$15:$BG$62,_xlpm.p),_xlpm.u,INDEX($BH$15:$BH$62,_xlpm.p),_xlpm.s,INDEX($BJ$15:$BJ$62,_xlpm.p),_xlpm.q,N(AO339)/_xlpm.f,IF(_xlpm.q&gt;=_xlpm.s,ROUND(_xlpm.q,1)&amp;" "&amp;U339&amp;" = "&amp;ROUND(_xlpm.q*_xlpm.f,1)&amp;" "&amp;_xlpm.u,ROUND(_xlpm.q,1)&amp;" "&amp;U339)),""),""))))</f>
        <v>0</v>
      </c>
      <c r="AR339" s="1259"/>
      <c r="AS339" s="1256">
        <f t="shared" si="141"/>
        <v>0</v>
      </c>
      <c r="AT339" s="1257" t="str">
        <f t="shared" si="134"/>
        <v/>
      </c>
      <c r="AU339" s="1260">
        <f t="shared" si="137"/>
        <v>0</v>
      </c>
      <c r="AV339" s="1261" t="str">
        <f t="shared" si="135"/>
        <v/>
      </c>
      <c r="AW339" s="1247"/>
      <c r="AX339" s="1262">
        <f t="shared" si="128"/>
        <v>0</v>
      </c>
      <c r="AY339" s="1249" t="str">
        <f t="shared" si="142"/>
        <v/>
      </c>
      <c r="AZ339" s="276" t="s">
        <v>22</v>
      </c>
      <c r="BA339" s="1221">
        <f t="shared" si="129"/>
        <v>0</v>
      </c>
      <c r="BB339" s="1222">
        <f t="shared" si="136"/>
        <v>0</v>
      </c>
      <c r="BC339"/>
      <c r="BD339" s="877"/>
      <c r="BE339" s="877"/>
      <c r="BF339" s="877"/>
      <c r="BG339" s="877"/>
      <c r="BH339" s="877"/>
      <c r="BI339" s="877"/>
      <c r="BJ339" s="877"/>
      <c r="BK339" s="877"/>
      <c r="BR339" s="1153" t="str">
        <f t="shared" si="146"/>
        <v>►</v>
      </c>
      <c r="BS339" s="1024"/>
      <c r="BT339" s="1024"/>
      <c r="BU339" s="1024"/>
      <c r="BV339" s="1024"/>
      <c r="BW339" s="1024"/>
      <c r="CW339" s="3">
        <v>1</v>
      </c>
    </row>
    <row r="340" spans="12:101" ht="21" customHeight="1">
      <c r="L340" s="120" t="s">
        <v>16</v>
      </c>
      <c r="M340" s="34"/>
      <c r="N340" s="35"/>
      <c r="O340" s="34"/>
      <c r="P340" s="36"/>
      <c r="Q340" s="105"/>
      <c r="R340" s="125"/>
      <c r="S340" s="107"/>
      <c r="T340" s="108"/>
      <c r="U340" s="1290"/>
      <c r="W340" s="111"/>
      <c r="X340" s="112"/>
      <c r="Y340" s="122"/>
      <c r="Z340" s="114"/>
      <c r="AA340" s="127"/>
      <c r="AB340" s="116"/>
      <c r="AC340" s="139"/>
      <c r="AD340" s="1230" t="str">
        <f t="shared" si="139"/>
        <v>►</v>
      </c>
      <c r="AE340" s="1231" t="str">
        <f t="shared" si="145"/>
        <v/>
      </c>
      <c r="AF340" s="1232">
        <f t="shared" si="125"/>
        <v>0</v>
      </c>
      <c r="AG340" s="1252">
        <f t="shared" si="130"/>
        <v>0</v>
      </c>
      <c r="AH340" s="1234">
        <f t="shared" si="131"/>
        <v>0</v>
      </c>
      <c r="AI340" s="1235">
        <f t="shared" si="132"/>
        <v>0</v>
      </c>
      <c r="AJ340" s="1235">
        <f t="shared" si="143"/>
        <v>0</v>
      </c>
      <c r="AK340" s="1237">
        <f t="shared" si="126"/>
        <v>0</v>
      </c>
      <c r="AL340" s="1238">
        <f t="shared" si="144"/>
        <v>0</v>
      </c>
      <c r="AM340" s="1268"/>
      <c r="AN340" s="1240" t="str">
        <f t="shared" si="138"/>
        <v/>
      </c>
      <c r="AO340" s="1241">
        <f t="shared" si="133"/>
        <v>0</v>
      </c>
      <c r="AP340" s="1242">
        <f t="shared" si="127"/>
        <v>0</v>
      </c>
      <c r="AQ340" s="1269" cm="1">
        <f t="array" ref="AQ340">IF(AF340&lt;&gt;1,0,IF(OR(AO340="",N(AO340)&lt;=0.000000001),"",IF(OR(AI340="",N(AI340)&lt;=0.000000001),0,IF(ISNUMBER(AO340),IFERROR(_xlfn.LET(_xlpm.r,_xlfn.XLOOKUP(U340,$BD$15:$BD$62,ROW($BD$15:$BD$62),_xlfn.XLOOKUP(U340,$BE$15:$BE$62,ROW($BE$15:$BE$62),_xlfn.XLOOKUP(U340,$BF$15:$BF$62,ROW($BF$15:$BF$62),""))),_xlpm.p,_xlpm.r-MIN(ROW($BD$15:$BD$62))+1,_xlpm.f,INDEX($BG$15:$BG$62,_xlpm.p),_xlpm.u,INDEX($BH$15:$BH$62,_xlpm.p),_xlpm.s,INDEX($BJ$15:$BJ$62,_xlpm.p),_xlpm.q,N(AO340)/_xlpm.f,IF(_xlpm.q&gt;=_xlpm.s,ROUND(_xlpm.q,1)&amp;" "&amp;U340&amp;" = "&amp;ROUND(_xlpm.q*_xlpm.f,1)&amp;" "&amp;_xlpm.u,ROUND(_xlpm.q,1)&amp;" "&amp;U340)),""),""))))</f>
        <v>0</v>
      </c>
      <c r="AR340" s="1259"/>
      <c r="AS340" s="1241">
        <f t="shared" si="141"/>
        <v>0</v>
      </c>
      <c r="AT340" s="1242" t="str">
        <f t="shared" si="134"/>
        <v/>
      </c>
      <c r="AU340" s="1245">
        <f t="shared" si="137"/>
        <v>0</v>
      </c>
      <c r="AV340" s="1246" t="str">
        <f t="shared" si="135"/>
        <v/>
      </c>
      <c r="AW340" s="1247"/>
      <c r="AX340" s="1248">
        <f t="shared" si="128"/>
        <v>0</v>
      </c>
      <c r="AY340" s="1249" t="str">
        <f t="shared" si="142"/>
        <v/>
      </c>
      <c r="AZ340" s="276" t="s">
        <v>22</v>
      </c>
      <c r="BA340" s="1221">
        <f t="shared" si="129"/>
        <v>0</v>
      </c>
      <c r="BB340" s="1222">
        <f t="shared" si="136"/>
        <v>0</v>
      </c>
      <c r="BC340"/>
      <c r="BD340" s="877"/>
      <c r="BE340" s="877"/>
      <c r="BF340" s="877"/>
      <c r="BG340" s="877"/>
      <c r="BH340" s="877"/>
      <c r="BI340" s="877"/>
      <c r="BJ340" s="877"/>
      <c r="BK340" s="877"/>
      <c r="BR340" s="1153" t="str">
        <f t="shared" si="146"/>
        <v>►</v>
      </c>
      <c r="BS340" s="1024"/>
      <c r="BT340" s="1024"/>
      <c r="BU340" s="1024"/>
      <c r="BV340" s="1024"/>
      <c r="BW340" s="1024"/>
      <c r="CW340" s="3">
        <v>1</v>
      </c>
    </row>
    <row r="341" spans="12:101" ht="21" customHeight="1">
      <c r="L341" s="120" t="s">
        <v>16</v>
      </c>
      <c r="M341" s="34"/>
      <c r="N341" s="35"/>
      <c r="O341" s="34"/>
      <c r="P341" s="36"/>
      <c r="Q341" s="105"/>
      <c r="R341" s="125"/>
      <c r="S341" s="107"/>
      <c r="T341" s="108"/>
      <c r="U341" s="1290"/>
      <c r="W341" s="111"/>
      <c r="X341" s="112"/>
      <c r="Y341" s="122"/>
      <c r="Z341" s="114"/>
      <c r="AA341" s="127"/>
      <c r="AB341" s="116"/>
      <c r="AC341" s="139"/>
      <c r="AD341" s="1230" t="str">
        <f t="shared" si="139"/>
        <v>►</v>
      </c>
      <c r="AE341" s="1231" t="str">
        <f t="shared" si="145"/>
        <v/>
      </c>
      <c r="AF341" s="1232">
        <f t="shared" si="125"/>
        <v>0</v>
      </c>
      <c r="AG341" s="1252">
        <f t="shared" si="130"/>
        <v>0</v>
      </c>
      <c r="AH341" s="1234">
        <f t="shared" si="131"/>
        <v>0</v>
      </c>
      <c r="AI341" s="1235">
        <f t="shared" si="132"/>
        <v>0</v>
      </c>
      <c r="AJ341" s="1235">
        <f t="shared" si="143"/>
        <v>0</v>
      </c>
      <c r="AK341" s="1253">
        <f t="shared" si="126"/>
        <v>0</v>
      </c>
      <c r="AL341" s="1254">
        <f t="shared" si="144"/>
        <v>0</v>
      </c>
      <c r="AM341" s="1268"/>
      <c r="AN341" s="1255" t="str">
        <f t="shared" si="138"/>
        <v/>
      </c>
      <c r="AO341" s="1256">
        <f t="shared" si="133"/>
        <v>0</v>
      </c>
      <c r="AP341" s="1257">
        <f t="shared" si="127"/>
        <v>0</v>
      </c>
      <c r="AQ341" s="1271" cm="1">
        <f t="array" ref="AQ341">IF(AF341&lt;&gt;1,0,IF(OR(AO341="",N(AO341)&lt;=0.000000001),"",IF(OR(AI341="",N(AI341)&lt;=0.000000001),0,IF(ISNUMBER(AO341),IFERROR(_xlfn.LET(_xlpm.r,_xlfn.XLOOKUP(U341,$BD$15:$BD$62,ROW($BD$15:$BD$62),_xlfn.XLOOKUP(U341,$BE$15:$BE$62,ROW($BE$15:$BE$62),_xlfn.XLOOKUP(U341,$BF$15:$BF$62,ROW($BF$15:$BF$62),""))),_xlpm.p,_xlpm.r-MIN(ROW($BD$15:$BD$62))+1,_xlpm.f,INDEX($BG$15:$BG$62,_xlpm.p),_xlpm.u,INDEX($BH$15:$BH$62,_xlpm.p),_xlpm.s,INDEX($BJ$15:$BJ$62,_xlpm.p),_xlpm.q,N(AO341)/_xlpm.f,IF(_xlpm.q&gt;=_xlpm.s,ROUND(_xlpm.q,1)&amp;" "&amp;U341&amp;" = "&amp;ROUND(_xlpm.q*_xlpm.f,1)&amp;" "&amp;_xlpm.u,ROUND(_xlpm.q,1)&amp;" "&amp;U341)),""),""))))</f>
        <v>0</v>
      </c>
      <c r="AR341" s="1259"/>
      <c r="AS341" s="1256">
        <f t="shared" si="141"/>
        <v>0</v>
      </c>
      <c r="AT341" s="1257" t="str">
        <f t="shared" si="134"/>
        <v/>
      </c>
      <c r="AU341" s="1260">
        <f t="shared" si="137"/>
        <v>0</v>
      </c>
      <c r="AV341" s="1261" t="str">
        <f t="shared" si="135"/>
        <v/>
      </c>
      <c r="AW341" s="1247"/>
      <c r="AX341" s="1262">
        <f t="shared" si="128"/>
        <v>0</v>
      </c>
      <c r="AY341" s="1249" t="str">
        <f t="shared" si="142"/>
        <v/>
      </c>
      <c r="AZ341" s="276" t="s">
        <v>22</v>
      </c>
      <c r="BA341" s="1221">
        <f t="shared" si="129"/>
        <v>0</v>
      </c>
      <c r="BB341" s="1222">
        <f t="shared" si="136"/>
        <v>0</v>
      </c>
      <c r="BC341"/>
      <c r="BD341" s="877"/>
      <c r="BE341" s="877"/>
      <c r="BF341" s="877"/>
      <c r="BG341" s="877"/>
      <c r="BH341" s="877"/>
      <c r="BI341" s="877"/>
      <c r="BJ341" s="877"/>
      <c r="BK341" s="877"/>
      <c r="BR341" s="1153" t="str">
        <f t="shared" si="146"/>
        <v>►</v>
      </c>
      <c r="BS341" s="1024"/>
      <c r="BT341" s="1024"/>
      <c r="BU341" s="1024"/>
      <c r="BV341" s="1024"/>
      <c r="BW341" s="1024"/>
      <c r="CW341" s="3">
        <v>1</v>
      </c>
    </row>
    <row r="342" spans="12:101" ht="21" customHeight="1">
      <c r="L342" s="120" t="s">
        <v>16</v>
      </c>
      <c r="M342" s="34"/>
      <c r="N342" s="35"/>
      <c r="O342" s="34"/>
      <c r="P342" s="36"/>
      <c r="Q342" s="105"/>
      <c r="R342" s="125"/>
      <c r="S342" s="107"/>
      <c r="T342" s="108"/>
      <c r="U342" s="1290"/>
      <c r="W342" s="111"/>
      <c r="X342" s="112"/>
      <c r="Y342" s="122"/>
      <c r="Z342" s="114"/>
      <c r="AA342" s="127"/>
      <c r="AB342" s="116"/>
      <c r="AC342" s="139"/>
      <c r="AD342" s="1230" t="str">
        <f t="shared" si="139"/>
        <v>►</v>
      </c>
      <c r="AE342" s="1231" t="str">
        <f t="shared" si="145"/>
        <v/>
      </c>
      <c r="AF342" s="1232">
        <f t="shared" ref="AF342:AF405" si="147">N(AND(L342="A", COUNTIF($BD$15:$BF$62, TRIM(U342))&gt;0))</f>
        <v>0</v>
      </c>
      <c r="AG342" s="1252">
        <f t="shared" si="130"/>
        <v>0</v>
      </c>
      <c r="AH342" s="1234">
        <f t="shared" si="131"/>
        <v>0</v>
      </c>
      <c r="AI342" s="1235">
        <f t="shared" si="132"/>
        <v>0</v>
      </c>
      <c r="AJ342" s="1235">
        <f t="shared" si="143"/>
        <v>0</v>
      </c>
      <c r="AK342" s="1237">
        <f t="shared" ref="AK342:AK405" si="148">IF(AI342&gt;0,AM$9,0)</f>
        <v>0</v>
      </c>
      <c r="AL342" s="1238">
        <f t="shared" si="144"/>
        <v>0</v>
      </c>
      <c r="AM342" s="1268"/>
      <c r="AN342" s="1240" t="str">
        <f t="shared" si="138"/>
        <v/>
      </c>
      <c r="AO342" s="1241">
        <f t="shared" si="133"/>
        <v>0</v>
      </c>
      <c r="AP342" s="1242">
        <f t="shared" ref="AP342:AP405" si="149">IF(AF342=1,IF(OR(AO342="",N(AO342)&lt;=0.000000001),"",_xlfn.XLOOKUP(U342,$BD$15:$BD$62,$BH$15:$BH$62,_xlfn.XLOOKUP(U342,$BE$15:$BE$62,$BH$15:$BH$62,_xlfn.XLOOKUP(U342,$BF$15:$BF$62,$BH$15:$BH$62,"")))),0)</f>
        <v>0</v>
      </c>
      <c r="AQ342" s="1269" cm="1">
        <f t="array" ref="AQ342">IF(AF342&lt;&gt;1,0,IF(OR(AO342="",N(AO342)&lt;=0.000000001),"",IF(OR(AI342="",N(AI342)&lt;=0.000000001),0,IF(ISNUMBER(AO342),IFERROR(_xlfn.LET(_xlpm.r,_xlfn.XLOOKUP(U342,$BD$15:$BD$62,ROW($BD$15:$BD$62),_xlfn.XLOOKUP(U342,$BE$15:$BE$62,ROW($BE$15:$BE$62),_xlfn.XLOOKUP(U342,$BF$15:$BF$62,ROW($BF$15:$BF$62),""))),_xlpm.p,_xlpm.r-MIN(ROW($BD$15:$BD$62))+1,_xlpm.f,INDEX($BG$15:$BG$62,_xlpm.p),_xlpm.u,INDEX($BH$15:$BH$62,_xlpm.p),_xlpm.s,INDEX($BJ$15:$BJ$62,_xlpm.p),_xlpm.q,N(AO342)/_xlpm.f,IF(_xlpm.q&gt;=_xlpm.s,ROUND(_xlpm.q,1)&amp;" "&amp;U342&amp;" = "&amp;ROUND(_xlpm.q*_xlpm.f,1)&amp;" "&amp;_xlpm.u,ROUND(_xlpm.q,1)&amp;" "&amp;U342)),""),""))))</f>
        <v>0</v>
      </c>
      <c r="AR342" s="1259"/>
      <c r="AS342" s="1241">
        <f t="shared" si="141"/>
        <v>0</v>
      </c>
      <c r="AT342" s="1242" t="str">
        <f t="shared" si="134"/>
        <v/>
      </c>
      <c r="AU342" s="1245">
        <f t="shared" si="137"/>
        <v>0</v>
      </c>
      <c r="AV342" s="1246" t="str">
        <f t="shared" si="135"/>
        <v/>
      </c>
      <c r="AW342" s="1247"/>
      <c r="AX342" s="1248">
        <f t="shared" ref="AX342:AX405" si="150">IF(AI342=0,0,IF(OR(ISBLANK(AW342),ISTEXT(AU342)),0,(IF(AO342=0,Q342,AO342)*AW342)))</f>
        <v>0</v>
      </c>
      <c r="AY342" s="1249" t="str">
        <f t="shared" si="142"/>
        <v/>
      </c>
      <c r="AZ342" s="276" t="s">
        <v>22</v>
      </c>
      <c r="BA342" s="1221">
        <f t="shared" ref="BA342:BA405" si="151">IFERROR(_xlfn.LET(_xlpm.EPS,0.000000001,_xlpm.b,Q342/AI342,IF(ISNUMBER(AM342),_xlpm.b*AM342,IF(OR(ISBLANK(AM342),AM342=""),_xlpm.b*AK342,IF(AND(BB342=0,ISNUMBER(Q342)),_xlpm.b/AK342,0)))),0)</f>
        <v>0</v>
      </c>
      <c r="BB342" s="1222">
        <f t="shared" si="136"/>
        <v>0</v>
      </c>
      <c r="BC342"/>
      <c r="BD342" s="877"/>
      <c r="BE342" s="877"/>
      <c r="BF342" s="877"/>
      <c r="BG342" s="877"/>
      <c r="BH342" s="877"/>
      <c r="BI342" s="877"/>
      <c r="BJ342" s="877"/>
      <c r="BK342" s="877"/>
      <c r="BR342" s="1153" t="str">
        <f t="shared" si="146"/>
        <v>►</v>
      </c>
      <c r="BS342" s="1024"/>
      <c r="BT342" s="1024"/>
      <c r="BU342" s="1024"/>
      <c r="BV342" s="1024"/>
      <c r="BW342" s="1024"/>
      <c r="CW342" s="3">
        <v>1</v>
      </c>
    </row>
    <row r="343" spans="12:101" ht="21" customHeight="1">
      <c r="L343" s="120" t="s">
        <v>16</v>
      </c>
      <c r="M343" s="34"/>
      <c r="N343" s="35"/>
      <c r="O343" s="34"/>
      <c r="P343" s="36"/>
      <c r="Q343" s="105"/>
      <c r="R343" s="125"/>
      <c r="S343" s="107"/>
      <c r="T343" s="108"/>
      <c r="U343" s="1290"/>
      <c r="W343" s="111"/>
      <c r="X343" s="112"/>
      <c r="Y343" s="122"/>
      <c r="Z343" s="114"/>
      <c r="AA343" s="127"/>
      <c r="AB343" s="116"/>
      <c r="AC343" s="139"/>
      <c r="AD343" s="1230" t="str">
        <f t="shared" si="139"/>
        <v>►</v>
      </c>
      <c r="AE343" s="1231" t="str">
        <f t="shared" si="145"/>
        <v/>
      </c>
      <c r="AF343" s="1232">
        <f t="shared" si="147"/>
        <v>0</v>
      </c>
      <c r="AG343" s="1252">
        <f t="shared" ref="AG343:AG406" si="152">IF(AF343=1,Z343,0)</f>
        <v>0</v>
      </c>
      <c r="AH343" s="1234">
        <f t="shared" ref="AH343:AH406" si="153">IF(AF343=1,IF(AG343&gt;0,"Kg",0),0)</f>
        <v>0</v>
      </c>
      <c r="AI343" s="1235">
        <f t="shared" ref="AI343:AI406" si="154">IF(AF343=1,N343,0)</f>
        <v>0</v>
      </c>
      <c r="AJ343" s="1235">
        <f t="shared" si="143"/>
        <v>0</v>
      </c>
      <c r="AK343" s="1253">
        <f t="shared" si="148"/>
        <v>0</v>
      </c>
      <c r="AL343" s="1254">
        <f t="shared" si="144"/>
        <v>0</v>
      </c>
      <c r="AM343" s="1268"/>
      <c r="AN343" s="1255" t="str">
        <f t="shared" si="138"/>
        <v/>
      </c>
      <c r="AO343" s="1256">
        <f t="shared" ref="AO343:AO406" si="155">IF(TRIM(AH343)&lt;&gt;"Kg",0,N(AG343)*N(BB343))</f>
        <v>0</v>
      </c>
      <c r="AP343" s="1257">
        <f t="shared" si="149"/>
        <v>0</v>
      </c>
      <c r="AQ343" s="1271" cm="1">
        <f t="array" ref="AQ343">IF(AF343&lt;&gt;1,0,IF(OR(AO343="",N(AO343)&lt;=0.000000001),"",IF(OR(AI343="",N(AI343)&lt;=0.000000001),0,IF(ISNUMBER(AO343),IFERROR(_xlfn.LET(_xlpm.r,_xlfn.XLOOKUP(U343,$BD$15:$BD$62,ROW($BD$15:$BD$62),_xlfn.XLOOKUP(U343,$BE$15:$BE$62,ROW($BE$15:$BE$62),_xlfn.XLOOKUP(U343,$BF$15:$BF$62,ROW($BF$15:$BF$62),""))),_xlpm.p,_xlpm.r-MIN(ROW($BD$15:$BD$62))+1,_xlpm.f,INDEX($BG$15:$BG$62,_xlpm.p),_xlpm.u,INDEX($BH$15:$BH$62,_xlpm.p),_xlpm.s,INDEX($BJ$15:$BJ$62,_xlpm.p),_xlpm.q,N(AO343)/_xlpm.f,IF(_xlpm.q&gt;=_xlpm.s,ROUND(_xlpm.q,1)&amp;" "&amp;U343&amp;" = "&amp;ROUND(_xlpm.q*_xlpm.f,1)&amp;" "&amp;_xlpm.u,ROUND(_xlpm.q,1)&amp;" "&amp;U343)),""),""))))</f>
        <v>0</v>
      </c>
      <c r="AR343" s="1259"/>
      <c r="AS343" s="1256">
        <f t="shared" si="141"/>
        <v>0</v>
      </c>
      <c r="AT343" s="1257" t="str">
        <f t="shared" ref="AT343:AT406" si="156">IF(AF343=1,AP343,"")</f>
        <v/>
      </c>
      <c r="AU343" s="1260">
        <f t="shared" si="137"/>
        <v>0</v>
      </c>
      <c r="AV343" s="1261" t="str">
        <f t="shared" ref="AV343:AV406" si="157">IF(AF343=1,IF(N(AU343)&gt;0.000000001,R343,""),"")</f>
        <v/>
      </c>
      <c r="AW343" s="1247"/>
      <c r="AX343" s="1262">
        <f t="shared" si="150"/>
        <v>0</v>
      </c>
      <c r="AY343" s="1249" t="str">
        <f t="shared" si="142"/>
        <v/>
      </c>
      <c r="AZ343" s="276" t="s">
        <v>22</v>
      </c>
      <c r="BA343" s="1221">
        <f t="shared" si="151"/>
        <v>0</v>
      </c>
      <c r="BB343" s="1222">
        <f t="shared" ref="BB343:BB406" si="158">IF(AG343&gt;0,IFERROR(IF(OR(ISBLANK(AM343),AM343=""),AK343,AM343)/AI343,0),0)</f>
        <v>0</v>
      </c>
      <c r="BC343"/>
      <c r="BD343" s="877"/>
      <c r="BE343" s="877"/>
      <c r="BF343" s="877"/>
      <c r="BG343" s="877"/>
      <c r="BH343" s="877"/>
      <c r="BI343" s="877"/>
      <c r="BJ343" s="877"/>
      <c r="BK343" s="877"/>
      <c r="BR343" s="1153" t="str">
        <f t="shared" si="146"/>
        <v>►</v>
      </c>
      <c r="BS343" s="1024"/>
      <c r="BT343" s="1024"/>
      <c r="BU343" s="1024"/>
      <c r="BV343" s="1024"/>
      <c r="BW343" s="1024"/>
      <c r="CW343" s="3">
        <v>1</v>
      </c>
    </row>
    <row r="344" spans="12:101" ht="21" customHeight="1">
      <c r="L344" s="120" t="s">
        <v>16</v>
      </c>
      <c r="M344" s="34"/>
      <c r="N344" s="35"/>
      <c r="O344" s="34"/>
      <c r="P344" s="36"/>
      <c r="Q344" s="105"/>
      <c r="R344" s="125"/>
      <c r="S344" s="107"/>
      <c r="T344" s="108"/>
      <c r="U344" s="1290"/>
      <c r="W344" s="111"/>
      <c r="X344" s="112"/>
      <c r="Y344" s="122"/>
      <c r="Z344" s="114"/>
      <c r="AA344" s="127"/>
      <c r="AB344" s="116"/>
      <c r="AC344" s="139"/>
      <c r="AD344" s="1230" t="str">
        <f t="shared" si="139"/>
        <v>►</v>
      </c>
      <c r="AE344" s="1231" t="str">
        <f t="shared" si="145"/>
        <v/>
      </c>
      <c r="AF344" s="1232">
        <f t="shared" si="147"/>
        <v>0</v>
      </c>
      <c r="AG344" s="1252">
        <f t="shared" si="152"/>
        <v>0</v>
      </c>
      <c r="AH344" s="1234">
        <f t="shared" si="153"/>
        <v>0</v>
      </c>
      <c r="AI344" s="1235">
        <f t="shared" si="154"/>
        <v>0</v>
      </c>
      <c r="AJ344" s="1235">
        <f t="shared" si="143"/>
        <v>0</v>
      </c>
      <c r="AK344" s="1237">
        <f t="shared" si="148"/>
        <v>0</v>
      </c>
      <c r="AL344" s="1238">
        <f t="shared" si="144"/>
        <v>0</v>
      </c>
      <c r="AM344" s="1268"/>
      <c r="AN344" s="1240" t="str">
        <f t="shared" si="138"/>
        <v/>
      </c>
      <c r="AO344" s="1241">
        <f t="shared" si="155"/>
        <v>0</v>
      </c>
      <c r="AP344" s="1242">
        <f t="shared" si="149"/>
        <v>0</v>
      </c>
      <c r="AQ344" s="1269" cm="1">
        <f t="array" ref="AQ344">IF(AF344&lt;&gt;1,0,IF(OR(AO344="",N(AO344)&lt;=0.000000001),"",IF(OR(AI344="",N(AI344)&lt;=0.000000001),0,IF(ISNUMBER(AO344),IFERROR(_xlfn.LET(_xlpm.r,_xlfn.XLOOKUP(U344,$BD$15:$BD$62,ROW($BD$15:$BD$62),_xlfn.XLOOKUP(U344,$BE$15:$BE$62,ROW($BE$15:$BE$62),_xlfn.XLOOKUP(U344,$BF$15:$BF$62,ROW($BF$15:$BF$62),""))),_xlpm.p,_xlpm.r-MIN(ROW($BD$15:$BD$62))+1,_xlpm.f,INDEX($BG$15:$BG$62,_xlpm.p),_xlpm.u,INDEX($BH$15:$BH$62,_xlpm.p),_xlpm.s,INDEX($BJ$15:$BJ$62,_xlpm.p),_xlpm.q,N(AO344)/_xlpm.f,IF(_xlpm.q&gt;=_xlpm.s,ROUND(_xlpm.q,1)&amp;" "&amp;U344&amp;" = "&amp;ROUND(_xlpm.q*_xlpm.f,1)&amp;" "&amp;_xlpm.u,ROUND(_xlpm.q,1)&amp;" "&amp;U344)),""),""))))</f>
        <v>0</v>
      </c>
      <c r="AR344" s="1259"/>
      <c r="AS344" s="1241">
        <f t="shared" si="141"/>
        <v>0</v>
      </c>
      <c r="AT344" s="1242" t="str">
        <f t="shared" si="156"/>
        <v/>
      </c>
      <c r="AU344" s="1245">
        <f t="shared" ref="AU344:AU407" si="159">_xlfn.LET(_xlpm.EPS,0.000000001,IF(ISNUMBER(BA344),IF(ABS(BA344)&lt;=_xlpm.EPS,0,BA344),0))</f>
        <v>0</v>
      </c>
      <c r="AV344" s="1246" t="str">
        <f t="shared" si="157"/>
        <v/>
      </c>
      <c r="AW344" s="1247"/>
      <c r="AX344" s="1248">
        <f t="shared" si="150"/>
        <v>0</v>
      </c>
      <c r="AY344" s="1249" t="str">
        <f t="shared" si="142"/>
        <v/>
      </c>
      <c r="AZ344" s="276" t="s">
        <v>22</v>
      </c>
      <c r="BA344" s="1221">
        <f t="shared" si="151"/>
        <v>0</v>
      </c>
      <c r="BB344" s="1222">
        <f t="shared" si="158"/>
        <v>0</v>
      </c>
      <c r="BC344"/>
      <c r="BD344" s="877"/>
      <c r="BE344" s="877"/>
      <c r="BF344" s="877"/>
      <c r="BG344" s="877"/>
      <c r="BH344" s="877"/>
      <c r="BI344" s="877"/>
      <c r="BJ344" s="877"/>
      <c r="BK344" s="877"/>
      <c r="BR344" s="1153" t="str">
        <f t="shared" si="146"/>
        <v>►</v>
      </c>
      <c r="BS344" s="1024"/>
      <c r="BT344" s="1024"/>
      <c r="BU344" s="1024"/>
      <c r="BV344" s="1024"/>
      <c r="BW344" s="1024"/>
      <c r="CW344" s="3">
        <v>1</v>
      </c>
    </row>
    <row r="345" spans="12:101" ht="21" customHeight="1">
      <c r="L345" s="120" t="s">
        <v>16</v>
      </c>
      <c r="M345" s="34"/>
      <c r="N345" s="35"/>
      <c r="O345" s="34"/>
      <c r="P345" s="36"/>
      <c r="Q345" s="105"/>
      <c r="R345" s="125"/>
      <c r="S345" s="107"/>
      <c r="T345" s="108"/>
      <c r="U345" s="1290"/>
      <c r="W345" s="111"/>
      <c r="X345" s="112"/>
      <c r="Y345" s="122"/>
      <c r="Z345" s="114"/>
      <c r="AA345" s="127"/>
      <c r="AB345" s="116"/>
      <c r="AC345" s="139"/>
      <c r="AD345" s="1230" t="str">
        <f t="shared" si="139"/>
        <v>►</v>
      </c>
      <c r="AE345" s="1231" t="str">
        <f t="shared" si="145"/>
        <v/>
      </c>
      <c r="AF345" s="1232">
        <f t="shared" si="147"/>
        <v>0</v>
      </c>
      <c r="AG345" s="1252">
        <f t="shared" si="152"/>
        <v>0</v>
      </c>
      <c r="AH345" s="1234">
        <f t="shared" si="153"/>
        <v>0</v>
      </c>
      <c r="AI345" s="1235">
        <f t="shared" si="154"/>
        <v>0</v>
      </c>
      <c r="AJ345" s="1235">
        <f t="shared" si="143"/>
        <v>0</v>
      </c>
      <c r="AK345" s="1253">
        <f t="shared" si="148"/>
        <v>0</v>
      </c>
      <c r="AL345" s="1254">
        <f t="shared" si="144"/>
        <v>0</v>
      </c>
      <c r="AM345" s="1268"/>
      <c r="AN345" s="1255" t="str">
        <f t="shared" si="138"/>
        <v/>
      </c>
      <c r="AO345" s="1256">
        <f t="shared" si="155"/>
        <v>0</v>
      </c>
      <c r="AP345" s="1257">
        <f t="shared" si="149"/>
        <v>0</v>
      </c>
      <c r="AQ345" s="1271" cm="1">
        <f t="array" ref="AQ345">IF(AF345&lt;&gt;1,0,IF(OR(AO345="",N(AO345)&lt;=0.000000001),"",IF(OR(AI345="",N(AI345)&lt;=0.000000001),0,IF(ISNUMBER(AO345),IFERROR(_xlfn.LET(_xlpm.r,_xlfn.XLOOKUP(U345,$BD$15:$BD$62,ROW($BD$15:$BD$62),_xlfn.XLOOKUP(U345,$BE$15:$BE$62,ROW($BE$15:$BE$62),_xlfn.XLOOKUP(U345,$BF$15:$BF$62,ROW($BF$15:$BF$62),""))),_xlpm.p,_xlpm.r-MIN(ROW($BD$15:$BD$62))+1,_xlpm.f,INDEX($BG$15:$BG$62,_xlpm.p),_xlpm.u,INDEX($BH$15:$BH$62,_xlpm.p),_xlpm.s,INDEX($BJ$15:$BJ$62,_xlpm.p),_xlpm.q,N(AO345)/_xlpm.f,IF(_xlpm.q&gt;=_xlpm.s,ROUND(_xlpm.q,1)&amp;" "&amp;U345&amp;" = "&amp;ROUND(_xlpm.q*_xlpm.f,1)&amp;" "&amp;_xlpm.u,ROUND(_xlpm.q,1)&amp;" "&amp;U345)),""),""))))</f>
        <v>0</v>
      </c>
      <c r="AR345" s="1259"/>
      <c r="AS345" s="1256">
        <f t="shared" si="141"/>
        <v>0</v>
      </c>
      <c r="AT345" s="1257" t="str">
        <f t="shared" si="156"/>
        <v/>
      </c>
      <c r="AU345" s="1260">
        <f t="shared" si="159"/>
        <v>0</v>
      </c>
      <c r="AV345" s="1261" t="str">
        <f t="shared" si="157"/>
        <v/>
      </c>
      <c r="AW345" s="1247"/>
      <c r="AX345" s="1262">
        <f t="shared" si="150"/>
        <v>0</v>
      </c>
      <c r="AY345" s="1249" t="str">
        <f t="shared" si="142"/>
        <v/>
      </c>
      <c r="AZ345" s="276" t="s">
        <v>22</v>
      </c>
      <c r="BA345" s="1221">
        <f t="shared" si="151"/>
        <v>0</v>
      </c>
      <c r="BB345" s="1222">
        <f t="shared" si="158"/>
        <v>0</v>
      </c>
      <c r="BC345"/>
      <c r="BD345" s="877"/>
      <c r="BE345" s="877"/>
      <c r="BF345" s="877"/>
      <c r="BG345" s="877"/>
      <c r="BH345" s="877"/>
      <c r="BI345" s="877"/>
      <c r="BJ345" s="877"/>
      <c r="BK345" s="877"/>
      <c r="BR345" s="1153" t="str">
        <f t="shared" si="146"/>
        <v>►</v>
      </c>
      <c r="BS345" s="1024"/>
      <c r="BT345" s="1024"/>
      <c r="BU345" s="1024"/>
      <c r="BV345" s="1024"/>
      <c r="BW345" s="1024"/>
      <c r="CW345" s="3">
        <v>1</v>
      </c>
    </row>
    <row r="346" spans="12:101" ht="21" customHeight="1">
      <c r="L346" s="120" t="s">
        <v>16</v>
      </c>
      <c r="M346" s="34"/>
      <c r="N346" s="35"/>
      <c r="O346" s="34"/>
      <c r="P346" s="36"/>
      <c r="Q346" s="105"/>
      <c r="R346" s="125"/>
      <c r="S346" s="107"/>
      <c r="T346" s="108"/>
      <c r="U346" s="1290"/>
      <c r="W346" s="111"/>
      <c r="X346" s="112"/>
      <c r="Y346" s="122"/>
      <c r="Z346" s="114"/>
      <c r="AA346" s="127"/>
      <c r="AB346" s="116"/>
      <c r="AC346" s="139"/>
      <c r="AD346" s="1230" t="str">
        <f t="shared" si="139"/>
        <v>►</v>
      </c>
      <c r="AE346" s="1231" t="str">
        <f t="shared" si="145"/>
        <v/>
      </c>
      <c r="AF346" s="1232">
        <f t="shared" si="147"/>
        <v>0</v>
      </c>
      <c r="AG346" s="1252">
        <f t="shared" si="152"/>
        <v>0</v>
      </c>
      <c r="AH346" s="1234">
        <f t="shared" si="153"/>
        <v>0</v>
      </c>
      <c r="AI346" s="1235">
        <f t="shared" si="154"/>
        <v>0</v>
      </c>
      <c r="AJ346" s="1235">
        <f t="shared" si="143"/>
        <v>0</v>
      </c>
      <c r="AK346" s="1237">
        <f t="shared" si="148"/>
        <v>0</v>
      </c>
      <c r="AL346" s="1238">
        <f t="shared" si="144"/>
        <v>0</v>
      </c>
      <c r="AM346" s="1268"/>
      <c r="AN346" s="1240" t="str">
        <f t="shared" si="138"/>
        <v/>
      </c>
      <c r="AO346" s="1241">
        <f t="shared" si="155"/>
        <v>0</v>
      </c>
      <c r="AP346" s="1242">
        <f t="shared" si="149"/>
        <v>0</v>
      </c>
      <c r="AQ346" s="1269" cm="1">
        <f t="array" ref="AQ346">IF(AF346&lt;&gt;1,0,IF(OR(AO346="",N(AO346)&lt;=0.000000001),"",IF(OR(AI346="",N(AI346)&lt;=0.000000001),0,IF(ISNUMBER(AO346),IFERROR(_xlfn.LET(_xlpm.r,_xlfn.XLOOKUP(U346,$BD$15:$BD$62,ROW($BD$15:$BD$62),_xlfn.XLOOKUP(U346,$BE$15:$BE$62,ROW($BE$15:$BE$62),_xlfn.XLOOKUP(U346,$BF$15:$BF$62,ROW($BF$15:$BF$62),""))),_xlpm.p,_xlpm.r-MIN(ROW($BD$15:$BD$62))+1,_xlpm.f,INDEX($BG$15:$BG$62,_xlpm.p),_xlpm.u,INDEX($BH$15:$BH$62,_xlpm.p),_xlpm.s,INDEX($BJ$15:$BJ$62,_xlpm.p),_xlpm.q,N(AO346)/_xlpm.f,IF(_xlpm.q&gt;=_xlpm.s,ROUND(_xlpm.q,1)&amp;" "&amp;U346&amp;" = "&amp;ROUND(_xlpm.q*_xlpm.f,1)&amp;" "&amp;_xlpm.u,ROUND(_xlpm.q,1)&amp;" "&amp;U346)),""),""))))</f>
        <v>0</v>
      </c>
      <c r="AR346" s="1259"/>
      <c r="AS346" s="1241">
        <f t="shared" si="141"/>
        <v>0</v>
      </c>
      <c r="AT346" s="1242" t="str">
        <f t="shared" si="156"/>
        <v/>
      </c>
      <c r="AU346" s="1245">
        <f t="shared" si="159"/>
        <v>0</v>
      </c>
      <c r="AV346" s="1246" t="str">
        <f t="shared" si="157"/>
        <v/>
      </c>
      <c r="AW346" s="1247"/>
      <c r="AX346" s="1248">
        <f t="shared" si="150"/>
        <v>0</v>
      </c>
      <c r="AY346" s="1249" t="str">
        <f t="shared" si="142"/>
        <v/>
      </c>
      <c r="AZ346" s="276" t="s">
        <v>22</v>
      </c>
      <c r="BA346" s="1221">
        <f t="shared" si="151"/>
        <v>0</v>
      </c>
      <c r="BB346" s="1222">
        <f t="shared" si="158"/>
        <v>0</v>
      </c>
      <c r="BC346"/>
      <c r="BD346" s="877"/>
      <c r="BE346" s="877"/>
      <c r="BF346" s="877"/>
      <c r="BG346" s="877"/>
      <c r="BH346" s="877"/>
      <c r="BI346" s="877"/>
      <c r="BJ346" s="877"/>
      <c r="BK346" s="877"/>
      <c r="BR346" s="1153" t="str">
        <f t="shared" si="146"/>
        <v>►</v>
      </c>
      <c r="BS346" s="1024"/>
      <c r="BT346" s="1024"/>
      <c r="BU346" s="1024"/>
      <c r="BV346" s="1024"/>
      <c r="BW346" s="1024"/>
      <c r="CW346" s="3">
        <v>1</v>
      </c>
    </row>
    <row r="347" spans="12:101" ht="21" customHeight="1">
      <c r="L347" s="120" t="s">
        <v>16</v>
      </c>
      <c r="M347" s="34"/>
      <c r="N347" s="35"/>
      <c r="O347" s="34"/>
      <c r="P347" s="36"/>
      <c r="Q347" s="105"/>
      <c r="R347" s="125"/>
      <c r="S347" s="107"/>
      <c r="T347" s="108"/>
      <c r="U347" s="1290"/>
      <c r="W347" s="111"/>
      <c r="X347" s="112"/>
      <c r="Y347" s="122"/>
      <c r="Z347" s="114"/>
      <c r="AA347" s="127"/>
      <c r="AB347" s="116"/>
      <c r="AC347" s="139"/>
      <c r="AD347" s="1230" t="str">
        <f t="shared" si="139"/>
        <v>►</v>
      </c>
      <c r="AE347" s="1231" t="str">
        <f t="shared" si="145"/>
        <v/>
      </c>
      <c r="AF347" s="1232">
        <f t="shared" si="147"/>
        <v>0</v>
      </c>
      <c r="AG347" s="1252">
        <f t="shared" si="152"/>
        <v>0</v>
      </c>
      <c r="AH347" s="1234">
        <f t="shared" si="153"/>
        <v>0</v>
      </c>
      <c r="AI347" s="1235">
        <f t="shared" si="154"/>
        <v>0</v>
      </c>
      <c r="AJ347" s="1235">
        <f t="shared" si="143"/>
        <v>0</v>
      </c>
      <c r="AK347" s="1253">
        <f t="shared" si="148"/>
        <v>0</v>
      </c>
      <c r="AL347" s="1254">
        <f t="shared" si="144"/>
        <v>0</v>
      </c>
      <c r="AM347" s="1268"/>
      <c r="AN347" s="1255" t="str">
        <f t="shared" ref="AN347:AN410" si="160">IF(AM347&gt;0,AL347,"")</f>
        <v/>
      </c>
      <c r="AO347" s="1256">
        <f t="shared" si="155"/>
        <v>0</v>
      </c>
      <c r="AP347" s="1257">
        <f t="shared" si="149"/>
        <v>0</v>
      </c>
      <c r="AQ347" s="1271" cm="1">
        <f t="array" ref="AQ347">IF(AF347&lt;&gt;1,0,IF(OR(AO347="",N(AO347)&lt;=0.000000001),"",IF(OR(AI347="",N(AI347)&lt;=0.000000001),0,IF(ISNUMBER(AO347),IFERROR(_xlfn.LET(_xlpm.r,_xlfn.XLOOKUP(U347,$BD$15:$BD$62,ROW($BD$15:$BD$62),_xlfn.XLOOKUP(U347,$BE$15:$BE$62,ROW($BE$15:$BE$62),_xlfn.XLOOKUP(U347,$BF$15:$BF$62,ROW($BF$15:$BF$62),""))),_xlpm.p,_xlpm.r-MIN(ROW($BD$15:$BD$62))+1,_xlpm.f,INDEX($BG$15:$BG$62,_xlpm.p),_xlpm.u,INDEX($BH$15:$BH$62,_xlpm.p),_xlpm.s,INDEX($BJ$15:$BJ$62,_xlpm.p),_xlpm.q,N(AO347)/_xlpm.f,IF(_xlpm.q&gt;=_xlpm.s,ROUND(_xlpm.q,1)&amp;" "&amp;U347&amp;" = "&amp;ROUND(_xlpm.q*_xlpm.f,1)&amp;" "&amp;_xlpm.u,ROUND(_xlpm.q,1)&amp;" "&amp;U347)),""),""))))</f>
        <v>0</v>
      </c>
      <c r="AR347" s="1259"/>
      <c r="AS347" s="1256">
        <f t="shared" si="141"/>
        <v>0</v>
      </c>
      <c r="AT347" s="1257" t="str">
        <f t="shared" si="156"/>
        <v/>
      </c>
      <c r="AU347" s="1260">
        <f t="shared" si="159"/>
        <v>0</v>
      </c>
      <c r="AV347" s="1261" t="str">
        <f t="shared" si="157"/>
        <v/>
      </c>
      <c r="AW347" s="1247"/>
      <c r="AX347" s="1262">
        <f t="shared" si="150"/>
        <v>0</v>
      </c>
      <c r="AY347" s="1249" t="str">
        <f t="shared" si="142"/>
        <v/>
      </c>
      <c r="AZ347" s="276" t="s">
        <v>22</v>
      </c>
      <c r="BA347" s="1221">
        <f t="shared" si="151"/>
        <v>0</v>
      </c>
      <c r="BB347" s="1222">
        <f t="shared" si="158"/>
        <v>0</v>
      </c>
      <c r="BC347"/>
      <c r="BD347" s="877"/>
      <c r="BE347" s="877"/>
      <c r="BF347" s="877"/>
      <c r="BG347" s="877"/>
      <c r="BH347" s="877"/>
      <c r="BI347" s="877"/>
      <c r="BJ347" s="877"/>
      <c r="BK347" s="877"/>
      <c r="BR347" s="1153" t="str">
        <f t="shared" si="146"/>
        <v>►</v>
      </c>
      <c r="BS347" s="1024"/>
      <c r="BT347" s="1024"/>
      <c r="BU347" s="1024"/>
      <c r="BV347" s="1024"/>
      <c r="BW347" s="1024"/>
      <c r="CW347" s="3">
        <v>1</v>
      </c>
    </row>
    <row r="348" spans="12:101" ht="21" customHeight="1">
      <c r="L348" s="120" t="s">
        <v>16</v>
      </c>
      <c r="M348" s="34"/>
      <c r="N348" s="35"/>
      <c r="O348" s="34"/>
      <c r="P348" s="36"/>
      <c r="Q348" s="105"/>
      <c r="R348" s="125"/>
      <c r="S348" s="107"/>
      <c r="T348" s="108"/>
      <c r="U348" s="1290"/>
      <c r="W348" s="111"/>
      <c r="X348" s="112"/>
      <c r="Y348" s="122"/>
      <c r="Z348" s="114"/>
      <c r="AA348" s="127"/>
      <c r="AB348" s="116"/>
      <c r="AC348" s="139"/>
      <c r="AD348" s="1230" t="str">
        <f t="shared" si="139"/>
        <v>►</v>
      </c>
      <c r="AE348" s="1231" t="str">
        <f t="shared" si="145"/>
        <v/>
      </c>
      <c r="AF348" s="1232">
        <f t="shared" si="147"/>
        <v>0</v>
      </c>
      <c r="AG348" s="1252">
        <f t="shared" si="152"/>
        <v>0</v>
      </c>
      <c r="AH348" s="1234">
        <f t="shared" si="153"/>
        <v>0</v>
      </c>
      <c r="AI348" s="1235">
        <f t="shared" si="154"/>
        <v>0</v>
      </c>
      <c r="AJ348" s="1235">
        <f t="shared" si="143"/>
        <v>0</v>
      </c>
      <c r="AK348" s="1237">
        <f t="shared" si="148"/>
        <v>0</v>
      </c>
      <c r="AL348" s="1238">
        <f t="shared" si="144"/>
        <v>0</v>
      </c>
      <c r="AM348" s="1268"/>
      <c r="AN348" s="1240" t="str">
        <f t="shared" si="160"/>
        <v/>
      </c>
      <c r="AO348" s="1241">
        <f t="shared" si="155"/>
        <v>0</v>
      </c>
      <c r="AP348" s="1242">
        <f t="shared" si="149"/>
        <v>0</v>
      </c>
      <c r="AQ348" s="1269" cm="1">
        <f t="array" ref="AQ348">IF(AF348&lt;&gt;1,0,IF(OR(AO348="",N(AO348)&lt;=0.000000001),"",IF(OR(AI348="",N(AI348)&lt;=0.000000001),0,IF(ISNUMBER(AO348),IFERROR(_xlfn.LET(_xlpm.r,_xlfn.XLOOKUP(U348,$BD$15:$BD$62,ROW($BD$15:$BD$62),_xlfn.XLOOKUP(U348,$BE$15:$BE$62,ROW($BE$15:$BE$62),_xlfn.XLOOKUP(U348,$BF$15:$BF$62,ROW($BF$15:$BF$62),""))),_xlpm.p,_xlpm.r-MIN(ROW($BD$15:$BD$62))+1,_xlpm.f,INDEX($BG$15:$BG$62,_xlpm.p),_xlpm.u,INDEX($BH$15:$BH$62,_xlpm.p),_xlpm.s,INDEX($BJ$15:$BJ$62,_xlpm.p),_xlpm.q,N(AO348)/_xlpm.f,IF(_xlpm.q&gt;=_xlpm.s,ROUND(_xlpm.q,1)&amp;" "&amp;U348&amp;" = "&amp;ROUND(_xlpm.q*_xlpm.f,1)&amp;" "&amp;_xlpm.u,ROUND(_xlpm.q,1)&amp;" "&amp;U348)),""),""))))</f>
        <v>0</v>
      </c>
      <c r="AR348" s="1259"/>
      <c r="AS348" s="1241">
        <f t="shared" si="141"/>
        <v>0</v>
      </c>
      <c r="AT348" s="1242" t="str">
        <f t="shared" si="156"/>
        <v/>
      </c>
      <c r="AU348" s="1245">
        <f t="shared" si="159"/>
        <v>0</v>
      </c>
      <c r="AV348" s="1246" t="str">
        <f t="shared" si="157"/>
        <v/>
      </c>
      <c r="AW348" s="1247"/>
      <c r="AX348" s="1248">
        <f t="shared" si="150"/>
        <v>0</v>
      </c>
      <c r="AY348" s="1249" t="str">
        <f t="shared" si="142"/>
        <v/>
      </c>
      <c r="AZ348" s="276" t="s">
        <v>22</v>
      </c>
      <c r="BA348" s="1221">
        <f t="shared" si="151"/>
        <v>0</v>
      </c>
      <c r="BB348" s="1222">
        <f t="shared" si="158"/>
        <v>0</v>
      </c>
      <c r="BC348"/>
      <c r="BD348" s="877"/>
      <c r="BE348" s="877"/>
      <c r="BF348" s="877"/>
      <c r="BG348" s="877"/>
      <c r="BH348" s="877"/>
      <c r="BI348" s="877"/>
      <c r="BJ348" s="877"/>
      <c r="BK348" s="877"/>
      <c r="BR348" s="1153" t="str">
        <f t="shared" si="146"/>
        <v>►</v>
      </c>
      <c r="BS348" s="1024"/>
      <c r="BT348" s="1024"/>
      <c r="BU348" s="1024"/>
      <c r="BV348" s="1024"/>
      <c r="BW348" s="1024"/>
      <c r="CW348" s="3">
        <v>1</v>
      </c>
    </row>
    <row r="349" spans="12:101" ht="21" customHeight="1">
      <c r="L349" s="120" t="s">
        <v>16</v>
      </c>
      <c r="M349" s="34"/>
      <c r="N349" s="35"/>
      <c r="O349" s="34"/>
      <c r="P349" s="36"/>
      <c r="Q349" s="105"/>
      <c r="R349" s="125"/>
      <c r="S349" s="107"/>
      <c r="T349" s="108"/>
      <c r="U349" s="1290"/>
      <c r="W349" s="111"/>
      <c r="X349" s="112"/>
      <c r="Y349" s="122"/>
      <c r="Z349" s="114"/>
      <c r="AA349" s="127"/>
      <c r="AB349" s="116"/>
      <c r="AC349" s="139"/>
      <c r="AD349" s="1230" t="str">
        <f t="shared" si="139"/>
        <v>►</v>
      </c>
      <c r="AE349" s="1231" t="str">
        <f t="shared" si="145"/>
        <v/>
      </c>
      <c r="AF349" s="1232">
        <f t="shared" si="147"/>
        <v>0</v>
      </c>
      <c r="AG349" s="1252">
        <f t="shared" si="152"/>
        <v>0</v>
      </c>
      <c r="AH349" s="1234">
        <f t="shared" si="153"/>
        <v>0</v>
      </c>
      <c r="AI349" s="1235">
        <f t="shared" si="154"/>
        <v>0</v>
      </c>
      <c r="AJ349" s="1235">
        <f t="shared" si="143"/>
        <v>0</v>
      </c>
      <c r="AK349" s="1253">
        <f t="shared" si="148"/>
        <v>0</v>
      </c>
      <c r="AL349" s="1254">
        <f t="shared" si="144"/>
        <v>0</v>
      </c>
      <c r="AM349" s="1268"/>
      <c r="AN349" s="1255" t="str">
        <f t="shared" si="160"/>
        <v/>
      </c>
      <c r="AO349" s="1256">
        <f t="shared" si="155"/>
        <v>0</v>
      </c>
      <c r="AP349" s="1257">
        <f t="shared" si="149"/>
        <v>0</v>
      </c>
      <c r="AQ349" s="1271" cm="1">
        <f t="array" ref="AQ349">IF(AF349&lt;&gt;1,0,IF(OR(AO349="",N(AO349)&lt;=0.000000001),"",IF(OR(AI349="",N(AI349)&lt;=0.000000001),0,IF(ISNUMBER(AO349),IFERROR(_xlfn.LET(_xlpm.r,_xlfn.XLOOKUP(U349,$BD$15:$BD$62,ROW($BD$15:$BD$62),_xlfn.XLOOKUP(U349,$BE$15:$BE$62,ROW($BE$15:$BE$62),_xlfn.XLOOKUP(U349,$BF$15:$BF$62,ROW($BF$15:$BF$62),""))),_xlpm.p,_xlpm.r-MIN(ROW($BD$15:$BD$62))+1,_xlpm.f,INDEX($BG$15:$BG$62,_xlpm.p),_xlpm.u,INDEX($BH$15:$BH$62,_xlpm.p),_xlpm.s,INDEX($BJ$15:$BJ$62,_xlpm.p),_xlpm.q,N(AO349)/_xlpm.f,IF(_xlpm.q&gt;=_xlpm.s,ROUND(_xlpm.q,1)&amp;" "&amp;U349&amp;" = "&amp;ROUND(_xlpm.q*_xlpm.f,1)&amp;" "&amp;_xlpm.u,ROUND(_xlpm.q,1)&amp;" "&amp;U349)),""),""))))</f>
        <v>0</v>
      </c>
      <c r="AR349" s="1259"/>
      <c r="AS349" s="1256">
        <f t="shared" si="141"/>
        <v>0</v>
      </c>
      <c r="AT349" s="1257" t="str">
        <f t="shared" si="156"/>
        <v/>
      </c>
      <c r="AU349" s="1260">
        <f t="shared" si="159"/>
        <v>0</v>
      </c>
      <c r="AV349" s="1261" t="str">
        <f t="shared" si="157"/>
        <v/>
      </c>
      <c r="AW349" s="1247"/>
      <c r="AX349" s="1262">
        <f t="shared" si="150"/>
        <v>0</v>
      </c>
      <c r="AY349" s="1249" t="str">
        <f t="shared" si="142"/>
        <v/>
      </c>
      <c r="AZ349" s="276" t="s">
        <v>22</v>
      </c>
      <c r="BA349" s="1221">
        <f t="shared" si="151"/>
        <v>0</v>
      </c>
      <c r="BB349" s="1222">
        <f t="shared" si="158"/>
        <v>0</v>
      </c>
      <c r="BC349"/>
      <c r="BD349" s="877"/>
      <c r="BE349" s="877"/>
      <c r="BF349" s="877"/>
      <c r="BG349" s="877"/>
      <c r="BH349" s="877"/>
      <c r="BI349" s="877"/>
      <c r="BJ349" s="877"/>
      <c r="BK349" s="877"/>
      <c r="BR349" s="1153" t="str">
        <f t="shared" si="146"/>
        <v>►</v>
      </c>
      <c r="BS349" s="1024"/>
      <c r="BT349" s="1024"/>
      <c r="BU349" s="1024"/>
      <c r="BV349" s="1024"/>
      <c r="BW349" s="1024"/>
      <c r="CW349" s="3">
        <v>1</v>
      </c>
    </row>
    <row r="350" spans="12:101" ht="21" customHeight="1">
      <c r="L350" s="120" t="s">
        <v>16</v>
      </c>
      <c r="M350" s="34"/>
      <c r="N350" s="35"/>
      <c r="O350" s="34"/>
      <c r="P350" s="36"/>
      <c r="Q350" s="105"/>
      <c r="R350" s="125"/>
      <c r="S350" s="107"/>
      <c r="T350" s="108"/>
      <c r="U350" s="1290"/>
      <c r="W350" s="111"/>
      <c r="X350" s="112"/>
      <c r="Y350" s="122"/>
      <c r="Z350" s="114"/>
      <c r="AA350" s="127"/>
      <c r="AB350" s="116"/>
      <c r="AC350" s="139"/>
      <c r="AD350" s="1230" t="str">
        <f t="shared" ref="AD350:AD413" si="161">IF(OR(AI350&gt;0,TRIM(AE350)="▼ recette suivante"),"A","►")</f>
        <v>►</v>
      </c>
      <c r="AE350" s="1231" t="str">
        <f t="shared" si="145"/>
        <v/>
      </c>
      <c r="AF350" s="1232">
        <f t="shared" si="147"/>
        <v>0</v>
      </c>
      <c r="AG350" s="1252">
        <f t="shared" si="152"/>
        <v>0</v>
      </c>
      <c r="AH350" s="1234">
        <f t="shared" si="153"/>
        <v>0</v>
      </c>
      <c r="AI350" s="1235">
        <f t="shared" si="154"/>
        <v>0</v>
      </c>
      <c r="AJ350" s="1235">
        <f t="shared" si="143"/>
        <v>0</v>
      </c>
      <c r="AK350" s="1237">
        <f t="shared" si="148"/>
        <v>0</v>
      </c>
      <c r="AL350" s="1238">
        <f t="shared" si="144"/>
        <v>0</v>
      </c>
      <c r="AM350" s="1268"/>
      <c r="AN350" s="1240" t="str">
        <f t="shared" si="160"/>
        <v/>
      </c>
      <c r="AO350" s="1241">
        <f t="shared" si="155"/>
        <v>0</v>
      </c>
      <c r="AP350" s="1242">
        <f t="shared" si="149"/>
        <v>0</v>
      </c>
      <c r="AQ350" s="1269" cm="1">
        <f t="array" ref="AQ350">IF(AF350&lt;&gt;1,0,IF(OR(AO350="",N(AO350)&lt;=0.000000001),"",IF(OR(AI350="",N(AI350)&lt;=0.000000001),0,IF(ISNUMBER(AO350),IFERROR(_xlfn.LET(_xlpm.r,_xlfn.XLOOKUP(U350,$BD$15:$BD$62,ROW($BD$15:$BD$62),_xlfn.XLOOKUP(U350,$BE$15:$BE$62,ROW($BE$15:$BE$62),_xlfn.XLOOKUP(U350,$BF$15:$BF$62,ROW($BF$15:$BF$62),""))),_xlpm.p,_xlpm.r-MIN(ROW($BD$15:$BD$62))+1,_xlpm.f,INDEX($BG$15:$BG$62,_xlpm.p),_xlpm.u,INDEX($BH$15:$BH$62,_xlpm.p),_xlpm.s,INDEX($BJ$15:$BJ$62,_xlpm.p),_xlpm.q,N(AO350)/_xlpm.f,IF(_xlpm.q&gt;=_xlpm.s,ROUND(_xlpm.q,1)&amp;" "&amp;U350&amp;" = "&amp;ROUND(_xlpm.q*_xlpm.f,1)&amp;" "&amp;_xlpm.u,ROUND(_xlpm.q,1)&amp;" "&amp;U350)),""),""))))</f>
        <v>0</v>
      </c>
      <c r="AR350" s="1259"/>
      <c r="AS350" s="1241">
        <f t="shared" si="141"/>
        <v>0</v>
      </c>
      <c r="AT350" s="1242" t="str">
        <f t="shared" si="156"/>
        <v/>
      </c>
      <c r="AU350" s="1245">
        <f t="shared" si="159"/>
        <v>0</v>
      </c>
      <c r="AV350" s="1246" t="str">
        <f t="shared" si="157"/>
        <v/>
      </c>
      <c r="AW350" s="1247"/>
      <c r="AX350" s="1248">
        <f t="shared" si="150"/>
        <v>0</v>
      </c>
      <c r="AY350" s="1249" t="str">
        <f t="shared" si="142"/>
        <v/>
      </c>
      <c r="AZ350" s="276" t="s">
        <v>22</v>
      </c>
      <c r="BA350" s="1221">
        <f t="shared" si="151"/>
        <v>0</v>
      </c>
      <c r="BB350" s="1222">
        <f t="shared" si="158"/>
        <v>0</v>
      </c>
      <c r="BC350"/>
      <c r="BD350" s="877"/>
      <c r="BE350" s="877"/>
      <c r="BF350" s="877"/>
      <c r="BG350" s="877"/>
      <c r="BH350" s="877"/>
      <c r="BI350" s="877"/>
      <c r="BJ350" s="877"/>
      <c r="BK350" s="877"/>
      <c r="BR350" s="1153" t="str">
        <f t="shared" si="146"/>
        <v>►</v>
      </c>
      <c r="BS350" s="1024"/>
      <c r="BT350" s="1024"/>
      <c r="BU350" s="1024"/>
      <c r="BV350" s="1024"/>
      <c r="BW350" s="1024"/>
      <c r="CW350" s="3">
        <v>1</v>
      </c>
    </row>
    <row r="351" spans="12:101" ht="21" customHeight="1">
      <c r="L351" s="120" t="s">
        <v>16</v>
      </c>
      <c r="M351" s="34"/>
      <c r="N351" s="35"/>
      <c r="O351" s="34"/>
      <c r="P351" s="36"/>
      <c r="Q351" s="105"/>
      <c r="R351" s="125"/>
      <c r="S351" s="107"/>
      <c r="T351" s="108"/>
      <c r="U351" s="1290"/>
      <c r="W351" s="111"/>
      <c r="X351" s="112"/>
      <c r="Y351" s="122"/>
      <c r="Z351" s="114"/>
      <c r="AA351" s="127"/>
      <c r="AB351" s="116"/>
      <c r="AC351" s="139"/>
      <c r="AD351" s="1230" t="str">
        <f t="shared" si="161"/>
        <v>►</v>
      </c>
      <c r="AE351" s="1231" t="str">
        <f t="shared" si="145"/>
        <v/>
      </c>
      <c r="AF351" s="1232">
        <f t="shared" si="147"/>
        <v>0</v>
      </c>
      <c r="AG351" s="1252">
        <f t="shared" si="152"/>
        <v>0</v>
      </c>
      <c r="AH351" s="1234">
        <f t="shared" si="153"/>
        <v>0</v>
      </c>
      <c r="AI351" s="1235">
        <f t="shared" si="154"/>
        <v>0</v>
      </c>
      <c r="AJ351" s="1235">
        <f t="shared" si="143"/>
        <v>0</v>
      </c>
      <c r="AK351" s="1253">
        <f t="shared" si="148"/>
        <v>0</v>
      </c>
      <c r="AL351" s="1254">
        <f t="shared" si="144"/>
        <v>0</v>
      </c>
      <c r="AM351" s="1268"/>
      <c r="AN351" s="1255" t="str">
        <f t="shared" si="160"/>
        <v/>
      </c>
      <c r="AO351" s="1256">
        <f t="shared" si="155"/>
        <v>0</v>
      </c>
      <c r="AP351" s="1257">
        <f t="shared" si="149"/>
        <v>0</v>
      </c>
      <c r="AQ351" s="1271" cm="1">
        <f t="array" ref="AQ351">IF(AF351&lt;&gt;1,0,IF(OR(AO351="",N(AO351)&lt;=0.000000001),"",IF(OR(AI351="",N(AI351)&lt;=0.000000001),0,IF(ISNUMBER(AO351),IFERROR(_xlfn.LET(_xlpm.r,_xlfn.XLOOKUP(U351,$BD$15:$BD$62,ROW($BD$15:$BD$62),_xlfn.XLOOKUP(U351,$BE$15:$BE$62,ROW($BE$15:$BE$62),_xlfn.XLOOKUP(U351,$BF$15:$BF$62,ROW($BF$15:$BF$62),""))),_xlpm.p,_xlpm.r-MIN(ROW($BD$15:$BD$62))+1,_xlpm.f,INDEX($BG$15:$BG$62,_xlpm.p),_xlpm.u,INDEX($BH$15:$BH$62,_xlpm.p),_xlpm.s,INDEX($BJ$15:$BJ$62,_xlpm.p),_xlpm.q,N(AO351)/_xlpm.f,IF(_xlpm.q&gt;=_xlpm.s,ROUND(_xlpm.q,1)&amp;" "&amp;U351&amp;" = "&amp;ROUND(_xlpm.q*_xlpm.f,1)&amp;" "&amp;_xlpm.u,ROUND(_xlpm.q,1)&amp;" "&amp;U351)),""),""))))</f>
        <v>0</v>
      </c>
      <c r="AR351" s="1259"/>
      <c r="AS351" s="1256">
        <f t="shared" si="141"/>
        <v>0</v>
      </c>
      <c r="AT351" s="1257" t="str">
        <f t="shared" si="156"/>
        <v/>
      </c>
      <c r="AU351" s="1260">
        <f t="shared" si="159"/>
        <v>0</v>
      </c>
      <c r="AV351" s="1261" t="str">
        <f t="shared" si="157"/>
        <v/>
      </c>
      <c r="AW351" s="1247"/>
      <c r="AX351" s="1262">
        <f t="shared" si="150"/>
        <v>0</v>
      </c>
      <c r="AY351" s="1249" t="str">
        <f t="shared" si="142"/>
        <v/>
      </c>
      <c r="AZ351" s="276" t="s">
        <v>22</v>
      </c>
      <c r="BA351" s="1221">
        <f t="shared" si="151"/>
        <v>0</v>
      </c>
      <c r="BB351" s="1222">
        <f t="shared" si="158"/>
        <v>0</v>
      </c>
      <c r="BC351"/>
      <c r="BD351" s="877"/>
      <c r="BE351" s="877"/>
      <c r="BF351" s="877"/>
      <c r="BG351" s="877"/>
      <c r="BH351" s="877"/>
      <c r="BI351" s="877"/>
      <c r="BJ351" s="877"/>
      <c r="BK351" s="877"/>
      <c r="BR351" s="1153" t="str">
        <f t="shared" si="146"/>
        <v>►</v>
      </c>
      <c r="BS351" s="1024"/>
      <c r="BT351" s="1024"/>
      <c r="BU351" s="1024"/>
      <c r="BV351" s="1024"/>
      <c r="BW351" s="1024"/>
      <c r="CW351" s="3">
        <v>1</v>
      </c>
    </row>
    <row r="352" spans="12:101" ht="21" customHeight="1">
      <c r="L352" s="120" t="s">
        <v>16</v>
      </c>
      <c r="M352" s="34"/>
      <c r="N352" s="35"/>
      <c r="O352" s="34"/>
      <c r="P352" s="36"/>
      <c r="Q352" s="105"/>
      <c r="R352" s="125"/>
      <c r="S352" s="107"/>
      <c r="T352" s="108"/>
      <c r="U352" s="1290"/>
      <c r="W352" s="111"/>
      <c r="X352" s="112"/>
      <c r="Y352" s="122"/>
      <c r="Z352" s="114"/>
      <c r="AA352" s="127"/>
      <c r="AB352" s="116"/>
      <c r="AC352" s="139"/>
      <c r="AD352" s="1230" t="str">
        <f t="shared" si="161"/>
        <v>►</v>
      </c>
      <c r="AE352" s="1231" t="str">
        <f t="shared" si="145"/>
        <v/>
      </c>
      <c r="AF352" s="1232">
        <f t="shared" si="147"/>
        <v>0</v>
      </c>
      <c r="AG352" s="1252">
        <f t="shared" si="152"/>
        <v>0</v>
      </c>
      <c r="AH352" s="1234">
        <f t="shared" si="153"/>
        <v>0</v>
      </c>
      <c r="AI352" s="1235">
        <f t="shared" si="154"/>
        <v>0</v>
      </c>
      <c r="AJ352" s="1235">
        <f t="shared" si="143"/>
        <v>0</v>
      </c>
      <c r="AK352" s="1237">
        <f t="shared" si="148"/>
        <v>0</v>
      </c>
      <c r="AL352" s="1238">
        <f t="shared" si="144"/>
        <v>0</v>
      </c>
      <c r="AM352" s="1268"/>
      <c r="AN352" s="1240" t="str">
        <f t="shared" si="160"/>
        <v/>
      </c>
      <c r="AO352" s="1241">
        <f t="shared" si="155"/>
        <v>0</v>
      </c>
      <c r="AP352" s="1242">
        <f t="shared" si="149"/>
        <v>0</v>
      </c>
      <c r="AQ352" s="1269" cm="1">
        <f t="array" ref="AQ352">IF(AF352&lt;&gt;1,0,IF(OR(AO352="",N(AO352)&lt;=0.000000001),"",IF(OR(AI352="",N(AI352)&lt;=0.000000001),0,IF(ISNUMBER(AO352),IFERROR(_xlfn.LET(_xlpm.r,_xlfn.XLOOKUP(U352,$BD$15:$BD$62,ROW($BD$15:$BD$62),_xlfn.XLOOKUP(U352,$BE$15:$BE$62,ROW($BE$15:$BE$62),_xlfn.XLOOKUP(U352,$BF$15:$BF$62,ROW($BF$15:$BF$62),""))),_xlpm.p,_xlpm.r-MIN(ROW($BD$15:$BD$62))+1,_xlpm.f,INDEX($BG$15:$BG$62,_xlpm.p),_xlpm.u,INDEX($BH$15:$BH$62,_xlpm.p),_xlpm.s,INDEX($BJ$15:$BJ$62,_xlpm.p),_xlpm.q,N(AO352)/_xlpm.f,IF(_xlpm.q&gt;=_xlpm.s,ROUND(_xlpm.q,1)&amp;" "&amp;U352&amp;" = "&amp;ROUND(_xlpm.q*_xlpm.f,1)&amp;" "&amp;_xlpm.u,ROUND(_xlpm.q,1)&amp;" "&amp;U352)),""),""))))</f>
        <v>0</v>
      </c>
      <c r="AR352" s="1259"/>
      <c r="AS352" s="1241">
        <f t="shared" si="141"/>
        <v>0</v>
      </c>
      <c r="AT352" s="1242" t="str">
        <f t="shared" si="156"/>
        <v/>
      </c>
      <c r="AU352" s="1245">
        <f t="shared" si="159"/>
        <v>0</v>
      </c>
      <c r="AV352" s="1246" t="str">
        <f t="shared" si="157"/>
        <v/>
      </c>
      <c r="AW352" s="1247"/>
      <c r="AX352" s="1248">
        <f t="shared" si="150"/>
        <v>0</v>
      </c>
      <c r="AY352" s="1249" t="str">
        <f t="shared" si="142"/>
        <v/>
      </c>
      <c r="AZ352" s="276" t="s">
        <v>22</v>
      </c>
      <c r="BA352" s="1221">
        <f t="shared" si="151"/>
        <v>0</v>
      </c>
      <c r="BB352" s="1222">
        <f t="shared" si="158"/>
        <v>0</v>
      </c>
      <c r="BC352"/>
      <c r="BD352" s="877"/>
      <c r="BE352" s="877"/>
      <c r="BF352" s="877"/>
      <c r="BG352" s="877"/>
      <c r="BH352" s="877"/>
      <c r="BI352" s="877"/>
      <c r="BJ352" s="877"/>
      <c r="BK352" s="877"/>
      <c r="BR352" s="1153" t="str">
        <f t="shared" si="146"/>
        <v>►</v>
      </c>
      <c r="BS352" s="1024"/>
      <c r="BT352" s="1024"/>
      <c r="BU352" s="1024"/>
      <c r="BV352" s="1024"/>
      <c r="BW352" s="1024"/>
      <c r="CW352" s="3">
        <v>1</v>
      </c>
    </row>
    <row r="353" spans="12:101" ht="21" customHeight="1">
      <c r="L353" s="120" t="s">
        <v>16</v>
      </c>
      <c r="M353" s="34"/>
      <c r="N353" s="35"/>
      <c r="O353" s="34"/>
      <c r="P353" s="36"/>
      <c r="Q353" s="105"/>
      <c r="R353" s="125"/>
      <c r="S353" s="107"/>
      <c r="T353" s="108"/>
      <c r="U353" s="1290"/>
      <c r="W353" s="111"/>
      <c r="X353" s="112"/>
      <c r="Y353" s="122"/>
      <c r="Z353" s="114"/>
      <c r="AA353" s="127"/>
      <c r="AB353" s="116"/>
      <c r="AC353" s="139"/>
      <c r="AD353" s="1230" t="str">
        <f t="shared" si="161"/>
        <v>►</v>
      </c>
      <c r="AE353" s="1231" t="str">
        <f t="shared" si="145"/>
        <v/>
      </c>
      <c r="AF353" s="1232">
        <f t="shared" si="147"/>
        <v>0</v>
      </c>
      <c r="AG353" s="1252">
        <f t="shared" si="152"/>
        <v>0</v>
      </c>
      <c r="AH353" s="1234">
        <f t="shared" si="153"/>
        <v>0</v>
      </c>
      <c r="AI353" s="1235">
        <f t="shared" si="154"/>
        <v>0</v>
      </c>
      <c r="AJ353" s="1235">
        <f t="shared" si="143"/>
        <v>0</v>
      </c>
      <c r="AK353" s="1253">
        <f t="shared" si="148"/>
        <v>0</v>
      </c>
      <c r="AL353" s="1254">
        <f t="shared" si="144"/>
        <v>0</v>
      </c>
      <c r="AM353" s="1268"/>
      <c r="AN353" s="1255" t="str">
        <f t="shared" si="160"/>
        <v/>
      </c>
      <c r="AO353" s="1256">
        <f t="shared" si="155"/>
        <v>0</v>
      </c>
      <c r="AP353" s="1257">
        <f t="shared" si="149"/>
        <v>0</v>
      </c>
      <c r="AQ353" s="1271" cm="1">
        <f t="array" ref="AQ353">IF(AF353&lt;&gt;1,0,IF(OR(AO353="",N(AO353)&lt;=0.000000001),"",IF(OR(AI353="",N(AI353)&lt;=0.000000001),0,IF(ISNUMBER(AO353),IFERROR(_xlfn.LET(_xlpm.r,_xlfn.XLOOKUP(U353,$BD$15:$BD$62,ROW($BD$15:$BD$62),_xlfn.XLOOKUP(U353,$BE$15:$BE$62,ROW($BE$15:$BE$62),_xlfn.XLOOKUP(U353,$BF$15:$BF$62,ROW($BF$15:$BF$62),""))),_xlpm.p,_xlpm.r-MIN(ROW($BD$15:$BD$62))+1,_xlpm.f,INDEX($BG$15:$BG$62,_xlpm.p),_xlpm.u,INDEX($BH$15:$BH$62,_xlpm.p),_xlpm.s,INDEX($BJ$15:$BJ$62,_xlpm.p),_xlpm.q,N(AO353)/_xlpm.f,IF(_xlpm.q&gt;=_xlpm.s,ROUND(_xlpm.q,1)&amp;" "&amp;U353&amp;" = "&amp;ROUND(_xlpm.q*_xlpm.f,1)&amp;" "&amp;_xlpm.u,ROUND(_xlpm.q,1)&amp;" "&amp;U353)),""),""))))</f>
        <v>0</v>
      </c>
      <c r="AR353" s="1259"/>
      <c r="AS353" s="1256">
        <f t="shared" si="141"/>
        <v>0</v>
      </c>
      <c r="AT353" s="1257" t="str">
        <f t="shared" si="156"/>
        <v/>
      </c>
      <c r="AU353" s="1260">
        <f t="shared" si="159"/>
        <v>0</v>
      </c>
      <c r="AV353" s="1261" t="str">
        <f t="shared" si="157"/>
        <v/>
      </c>
      <c r="AW353" s="1247"/>
      <c r="AX353" s="1262">
        <f t="shared" si="150"/>
        <v>0</v>
      </c>
      <c r="AY353" s="1249" t="str">
        <f t="shared" si="142"/>
        <v/>
      </c>
      <c r="AZ353" s="276" t="s">
        <v>22</v>
      </c>
      <c r="BA353" s="1221">
        <f t="shared" si="151"/>
        <v>0</v>
      </c>
      <c r="BB353" s="1222">
        <f t="shared" si="158"/>
        <v>0</v>
      </c>
      <c r="BC353"/>
      <c r="BD353" s="877"/>
      <c r="BE353" s="877"/>
      <c r="BF353" s="877"/>
      <c r="BG353" s="877"/>
      <c r="BH353" s="877"/>
      <c r="BI353" s="877"/>
      <c r="BJ353" s="877"/>
      <c r="BK353" s="877"/>
      <c r="BR353" s="1153" t="str">
        <f t="shared" si="146"/>
        <v>►</v>
      </c>
      <c r="BS353" s="1024"/>
      <c r="BT353" s="1024"/>
      <c r="BU353" s="1024"/>
      <c r="BV353" s="1024"/>
      <c r="BW353" s="1024"/>
      <c r="CW353" s="3">
        <v>1</v>
      </c>
    </row>
    <row r="354" spans="12:101" ht="21" customHeight="1">
      <c r="L354" s="120" t="s">
        <v>16</v>
      </c>
      <c r="M354" s="34"/>
      <c r="N354" s="35"/>
      <c r="O354" s="34"/>
      <c r="P354" s="36"/>
      <c r="Q354" s="105"/>
      <c r="R354" s="125"/>
      <c r="S354" s="107"/>
      <c r="T354" s="108"/>
      <c r="U354" s="1290"/>
      <c r="W354" s="111"/>
      <c r="X354" s="112"/>
      <c r="Y354" s="122"/>
      <c r="Z354" s="114"/>
      <c r="AA354" s="127"/>
      <c r="AB354" s="116"/>
      <c r="AC354" s="139"/>
      <c r="AD354" s="1230" t="str">
        <f t="shared" si="161"/>
        <v>►</v>
      </c>
      <c r="AE354" s="1231" t="str">
        <f t="shared" si="145"/>
        <v/>
      </c>
      <c r="AF354" s="1232">
        <f t="shared" si="147"/>
        <v>0</v>
      </c>
      <c r="AG354" s="1252">
        <f t="shared" si="152"/>
        <v>0</v>
      </c>
      <c r="AH354" s="1234">
        <f t="shared" si="153"/>
        <v>0</v>
      </c>
      <c r="AI354" s="1235">
        <f t="shared" si="154"/>
        <v>0</v>
      </c>
      <c r="AJ354" s="1235">
        <f t="shared" si="143"/>
        <v>0</v>
      </c>
      <c r="AK354" s="1237">
        <f t="shared" si="148"/>
        <v>0</v>
      </c>
      <c r="AL354" s="1238">
        <f t="shared" si="144"/>
        <v>0</v>
      </c>
      <c r="AM354" s="1268"/>
      <c r="AN354" s="1240" t="str">
        <f t="shared" si="160"/>
        <v/>
      </c>
      <c r="AO354" s="1241">
        <f t="shared" si="155"/>
        <v>0</v>
      </c>
      <c r="AP354" s="1242">
        <f t="shared" si="149"/>
        <v>0</v>
      </c>
      <c r="AQ354" s="1269" cm="1">
        <f t="array" ref="AQ354">IF(AF354&lt;&gt;1,0,IF(OR(AO354="",N(AO354)&lt;=0.000000001),"",IF(OR(AI354="",N(AI354)&lt;=0.000000001),0,IF(ISNUMBER(AO354),IFERROR(_xlfn.LET(_xlpm.r,_xlfn.XLOOKUP(U354,$BD$15:$BD$62,ROW($BD$15:$BD$62),_xlfn.XLOOKUP(U354,$BE$15:$BE$62,ROW($BE$15:$BE$62),_xlfn.XLOOKUP(U354,$BF$15:$BF$62,ROW($BF$15:$BF$62),""))),_xlpm.p,_xlpm.r-MIN(ROW($BD$15:$BD$62))+1,_xlpm.f,INDEX($BG$15:$BG$62,_xlpm.p),_xlpm.u,INDEX($BH$15:$BH$62,_xlpm.p),_xlpm.s,INDEX($BJ$15:$BJ$62,_xlpm.p),_xlpm.q,N(AO354)/_xlpm.f,IF(_xlpm.q&gt;=_xlpm.s,ROUND(_xlpm.q,1)&amp;" "&amp;U354&amp;" = "&amp;ROUND(_xlpm.q*_xlpm.f,1)&amp;" "&amp;_xlpm.u,ROUND(_xlpm.q,1)&amp;" "&amp;U354)),""),""))))</f>
        <v>0</v>
      </c>
      <c r="AR354" s="1259"/>
      <c r="AS354" s="1241">
        <f t="shared" si="141"/>
        <v>0</v>
      </c>
      <c r="AT354" s="1242" t="str">
        <f t="shared" si="156"/>
        <v/>
      </c>
      <c r="AU354" s="1245">
        <f t="shared" si="159"/>
        <v>0</v>
      </c>
      <c r="AV354" s="1246" t="str">
        <f t="shared" si="157"/>
        <v/>
      </c>
      <c r="AW354" s="1247"/>
      <c r="AX354" s="1248">
        <f t="shared" si="150"/>
        <v>0</v>
      </c>
      <c r="AY354" s="1249" t="str">
        <f t="shared" si="142"/>
        <v/>
      </c>
      <c r="AZ354" s="276" t="s">
        <v>22</v>
      </c>
      <c r="BA354" s="1221">
        <f t="shared" si="151"/>
        <v>0</v>
      </c>
      <c r="BB354" s="1222">
        <f t="shared" si="158"/>
        <v>0</v>
      </c>
      <c r="BC354"/>
      <c r="BD354" s="877"/>
      <c r="BE354" s="877"/>
      <c r="BF354" s="877"/>
      <c r="BG354" s="877"/>
      <c r="BH354" s="877"/>
      <c r="BI354" s="877"/>
      <c r="BJ354" s="877"/>
      <c r="BK354" s="877"/>
      <c r="BR354" s="1153" t="str">
        <f t="shared" si="146"/>
        <v>►</v>
      </c>
      <c r="BS354" s="1024"/>
      <c r="BT354" s="1024"/>
      <c r="BU354" s="1024"/>
      <c r="BV354" s="1024"/>
      <c r="BW354" s="1024"/>
      <c r="CW354" s="3">
        <v>1</v>
      </c>
    </row>
    <row r="355" spans="12:101" ht="21" customHeight="1">
      <c r="L355" s="120" t="s">
        <v>16</v>
      </c>
      <c r="M355" s="34"/>
      <c r="N355" s="35"/>
      <c r="O355" s="34"/>
      <c r="P355" s="36"/>
      <c r="Q355" s="105"/>
      <c r="R355" s="125"/>
      <c r="S355" s="107"/>
      <c r="T355" s="108"/>
      <c r="U355" s="1290"/>
      <c r="W355" s="111"/>
      <c r="X355" s="112"/>
      <c r="Y355" s="122"/>
      <c r="Z355" s="114"/>
      <c r="AA355" s="127"/>
      <c r="AB355" s="116"/>
      <c r="AC355" s="139"/>
      <c r="AD355" s="1230" t="str">
        <f t="shared" si="161"/>
        <v>►</v>
      </c>
      <c r="AE355" s="1231" t="str">
        <f t="shared" si="145"/>
        <v/>
      </c>
      <c r="AF355" s="1232">
        <f t="shared" si="147"/>
        <v>0</v>
      </c>
      <c r="AG355" s="1252">
        <f t="shared" si="152"/>
        <v>0</v>
      </c>
      <c r="AH355" s="1234">
        <f t="shared" si="153"/>
        <v>0</v>
      </c>
      <c r="AI355" s="1235">
        <f t="shared" si="154"/>
        <v>0</v>
      </c>
      <c r="AJ355" s="1235">
        <f t="shared" si="143"/>
        <v>0</v>
      </c>
      <c r="AK355" s="1253">
        <f t="shared" si="148"/>
        <v>0</v>
      </c>
      <c r="AL355" s="1254">
        <f t="shared" si="144"/>
        <v>0</v>
      </c>
      <c r="AM355" s="1268"/>
      <c r="AN355" s="1255" t="str">
        <f t="shared" si="160"/>
        <v/>
      </c>
      <c r="AO355" s="1256">
        <f t="shared" si="155"/>
        <v>0</v>
      </c>
      <c r="AP355" s="1257">
        <f t="shared" si="149"/>
        <v>0</v>
      </c>
      <c r="AQ355" s="1271" cm="1">
        <f t="array" ref="AQ355">IF(AF355&lt;&gt;1,0,IF(OR(AO355="",N(AO355)&lt;=0.000000001),"",IF(OR(AI355="",N(AI355)&lt;=0.000000001),0,IF(ISNUMBER(AO355),IFERROR(_xlfn.LET(_xlpm.r,_xlfn.XLOOKUP(U355,$BD$15:$BD$62,ROW($BD$15:$BD$62),_xlfn.XLOOKUP(U355,$BE$15:$BE$62,ROW($BE$15:$BE$62),_xlfn.XLOOKUP(U355,$BF$15:$BF$62,ROW($BF$15:$BF$62),""))),_xlpm.p,_xlpm.r-MIN(ROW($BD$15:$BD$62))+1,_xlpm.f,INDEX($BG$15:$BG$62,_xlpm.p),_xlpm.u,INDEX($BH$15:$BH$62,_xlpm.p),_xlpm.s,INDEX($BJ$15:$BJ$62,_xlpm.p),_xlpm.q,N(AO355)/_xlpm.f,IF(_xlpm.q&gt;=_xlpm.s,ROUND(_xlpm.q,1)&amp;" "&amp;U355&amp;" = "&amp;ROUND(_xlpm.q*_xlpm.f,1)&amp;" "&amp;_xlpm.u,ROUND(_xlpm.q,1)&amp;" "&amp;U355)),""),""))))</f>
        <v>0</v>
      </c>
      <c r="AR355" s="1259"/>
      <c r="AS355" s="1256">
        <f t="shared" si="141"/>
        <v>0</v>
      </c>
      <c r="AT355" s="1257" t="str">
        <f t="shared" si="156"/>
        <v/>
      </c>
      <c r="AU355" s="1260">
        <f t="shared" si="159"/>
        <v>0</v>
      </c>
      <c r="AV355" s="1261" t="str">
        <f t="shared" si="157"/>
        <v/>
      </c>
      <c r="AW355" s="1247"/>
      <c r="AX355" s="1262">
        <f t="shared" si="150"/>
        <v>0</v>
      </c>
      <c r="AY355" s="1249" t="str">
        <f t="shared" si="142"/>
        <v/>
      </c>
      <c r="AZ355" s="276" t="s">
        <v>22</v>
      </c>
      <c r="BA355" s="1221">
        <f t="shared" si="151"/>
        <v>0</v>
      </c>
      <c r="BB355" s="1222">
        <f t="shared" si="158"/>
        <v>0</v>
      </c>
      <c r="BC355"/>
      <c r="BD355" s="877"/>
      <c r="BE355" s="877"/>
      <c r="BF355" s="877"/>
      <c r="BG355" s="877"/>
      <c r="BH355" s="877"/>
      <c r="BI355" s="877"/>
      <c r="BJ355" s="877"/>
      <c r="BK355" s="877"/>
      <c r="BR355" s="1153" t="str">
        <f t="shared" si="146"/>
        <v>►</v>
      </c>
      <c r="BS355" s="1024"/>
      <c r="BT355" s="1024"/>
      <c r="BU355" s="1024"/>
      <c r="BV355" s="1024"/>
      <c r="BW355" s="1024"/>
      <c r="CW355" s="3">
        <v>1</v>
      </c>
    </row>
    <row r="356" spans="12:101" ht="21" customHeight="1">
      <c r="L356" s="120" t="s">
        <v>16</v>
      </c>
      <c r="M356" s="34"/>
      <c r="N356" s="35"/>
      <c r="O356" s="34"/>
      <c r="P356" s="36"/>
      <c r="Q356" s="105"/>
      <c r="R356" s="125"/>
      <c r="S356" s="107"/>
      <c r="T356" s="108"/>
      <c r="U356" s="1290"/>
      <c r="W356" s="111"/>
      <c r="X356" s="112"/>
      <c r="Y356" s="122"/>
      <c r="Z356" s="114"/>
      <c r="AA356" s="127"/>
      <c r="AB356" s="116"/>
      <c r="AC356" s="139"/>
      <c r="AD356" s="1230" t="str">
        <f t="shared" si="161"/>
        <v>►</v>
      </c>
      <c r="AE356" s="1231" t="str">
        <f t="shared" si="145"/>
        <v/>
      </c>
      <c r="AF356" s="1232">
        <f t="shared" si="147"/>
        <v>0</v>
      </c>
      <c r="AG356" s="1252">
        <f t="shared" si="152"/>
        <v>0</v>
      </c>
      <c r="AH356" s="1234">
        <f t="shared" si="153"/>
        <v>0</v>
      </c>
      <c r="AI356" s="1235">
        <f t="shared" si="154"/>
        <v>0</v>
      </c>
      <c r="AJ356" s="1235">
        <f t="shared" si="143"/>
        <v>0</v>
      </c>
      <c r="AK356" s="1237">
        <f t="shared" si="148"/>
        <v>0</v>
      </c>
      <c r="AL356" s="1238">
        <f t="shared" si="144"/>
        <v>0</v>
      </c>
      <c r="AM356" s="1268"/>
      <c r="AN356" s="1240" t="str">
        <f t="shared" si="160"/>
        <v/>
      </c>
      <c r="AO356" s="1241">
        <f t="shared" si="155"/>
        <v>0</v>
      </c>
      <c r="AP356" s="1242">
        <f t="shared" si="149"/>
        <v>0</v>
      </c>
      <c r="AQ356" s="1269" cm="1">
        <f t="array" ref="AQ356">IF(AF356&lt;&gt;1,0,IF(OR(AO356="",N(AO356)&lt;=0.000000001),"",IF(OR(AI356="",N(AI356)&lt;=0.000000001),0,IF(ISNUMBER(AO356),IFERROR(_xlfn.LET(_xlpm.r,_xlfn.XLOOKUP(U356,$BD$15:$BD$62,ROW($BD$15:$BD$62),_xlfn.XLOOKUP(U356,$BE$15:$BE$62,ROW($BE$15:$BE$62),_xlfn.XLOOKUP(U356,$BF$15:$BF$62,ROW($BF$15:$BF$62),""))),_xlpm.p,_xlpm.r-MIN(ROW($BD$15:$BD$62))+1,_xlpm.f,INDEX($BG$15:$BG$62,_xlpm.p),_xlpm.u,INDEX($BH$15:$BH$62,_xlpm.p),_xlpm.s,INDEX($BJ$15:$BJ$62,_xlpm.p),_xlpm.q,N(AO356)/_xlpm.f,IF(_xlpm.q&gt;=_xlpm.s,ROUND(_xlpm.q,1)&amp;" "&amp;U356&amp;" = "&amp;ROUND(_xlpm.q*_xlpm.f,1)&amp;" "&amp;_xlpm.u,ROUND(_xlpm.q,1)&amp;" "&amp;U356)),""),""))))</f>
        <v>0</v>
      </c>
      <c r="AR356" s="1259"/>
      <c r="AS356" s="1241">
        <f t="shared" si="141"/>
        <v>0</v>
      </c>
      <c r="AT356" s="1242" t="str">
        <f t="shared" si="156"/>
        <v/>
      </c>
      <c r="AU356" s="1245">
        <f t="shared" si="159"/>
        <v>0</v>
      </c>
      <c r="AV356" s="1246" t="str">
        <f t="shared" si="157"/>
        <v/>
      </c>
      <c r="AW356" s="1247"/>
      <c r="AX356" s="1248">
        <f t="shared" si="150"/>
        <v>0</v>
      </c>
      <c r="AY356" s="1249" t="str">
        <f t="shared" si="142"/>
        <v/>
      </c>
      <c r="AZ356" s="276" t="s">
        <v>22</v>
      </c>
      <c r="BA356" s="1221">
        <f t="shared" si="151"/>
        <v>0</v>
      </c>
      <c r="BB356" s="1222">
        <f t="shared" si="158"/>
        <v>0</v>
      </c>
      <c r="BC356"/>
      <c r="BD356" s="877"/>
      <c r="BE356" s="877"/>
      <c r="BF356" s="877"/>
      <c r="BG356" s="877"/>
      <c r="BH356" s="877"/>
      <c r="BI356" s="877"/>
      <c r="BJ356" s="877"/>
      <c r="BK356" s="877"/>
      <c r="BR356" s="1153" t="str">
        <f t="shared" si="146"/>
        <v>►</v>
      </c>
      <c r="BS356" s="1024"/>
      <c r="BT356" s="1024"/>
      <c r="BU356" s="1024"/>
      <c r="BV356" s="1024"/>
      <c r="BW356" s="1024"/>
      <c r="CW356" s="3">
        <v>1</v>
      </c>
    </row>
    <row r="357" spans="12:101" ht="21" customHeight="1">
      <c r="L357" s="120" t="s">
        <v>16</v>
      </c>
      <c r="M357" s="34"/>
      <c r="N357" s="35"/>
      <c r="O357" s="34"/>
      <c r="P357" s="36"/>
      <c r="Q357" s="105"/>
      <c r="R357" s="125"/>
      <c r="S357" s="107"/>
      <c r="T357" s="108"/>
      <c r="U357" s="1290"/>
      <c r="W357" s="111"/>
      <c r="X357" s="112"/>
      <c r="Y357" s="122"/>
      <c r="Z357" s="114"/>
      <c r="AA357" s="127"/>
      <c r="AB357" s="116"/>
      <c r="AC357" s="139"/>
      <c r="AD357" s="1230" t="str">
        <f t="shared" si="161"/>
        <v>►</v>
      </c>
      <c r="AE357" s="1231" t="str">
        <f t="shared" si="145"/>
        <v/>
      </c>
      <c r="AF357" s="1232">
        <f t="shared" si="147"/>
        <v>0</v>
      </c>
      <c r="AG357" s="1252">
        <f t="shared" si="152"/>
        <v>0</v>
      </c>
      <c r="AH357" s="1234">
        <f t="shared" si="153"/>
        <v>0</v>
      </c>
      <c r="AI357" s="1235">
        <f t="shared" si="154"/>
        <v>0</v>
      </c>
      <c r="AJ357" s="1235">
        <f t="shared" si="143"/>
        <v>0</v>
      </c>
      <c r="AK357" s="1253">
        <f t="shared" si="148"/>
        <v>0</v>
      </c>
      <c r="AL357" s="1254">
        <f t="shared" si="144"/>
        <v>0</v>
      </c>
      <c r="AM357" s="1268"/>
      <c r="AN357" s="1255" t="str">
        <f t="shared" si="160"/>
        <v/>
      </c>
      <c r="AO357" s="1256">
        <f t="shared" si="155"/>
        <v>0</v>
      </c>
      <c r="AP357" s="1257">
        <f t="shared" si="149"/>
        <v>0</v>
      </c>
      <c r="AQ357" s="1271" cm="1">
        <f t="array" ref="AQ357">IF(AF357&lt;&gt;1,0,IF(OR(AO357="",N(AO357)&lt;=0.000000001),"",IF(OR(AI357="",N(AI357)&lt;=0.000000001),0,IF(ISNUMBER(AO357),IFERROR(_xlfn.LET(_xlpm.r,_xlfn.XLOOKUP(U357,$BD$15:$BD$62,ROW($BD$15:$BD$62),_xlfn.XLOOKUP(U357,$BE$15:$BE$62,ROW($BE$15:$BE$62),_xlfn.XLOOKUP(U357,$BF$15:$BF$62,ROW($BF$15:$BF$62),""))),_xlpm.p,_xlpm.r-MIN(ROW($BD$15:$BD$62))+1,_xlpm.f,INDEX($BG$15:$BG$62,_xlpm.p),_xlpm.u,INDEX($BH$15:$BH$62,_xlpm.p),_xlpm.s,INDEX($BJ$15:$BJ$62,_xlpm.p),_xlpm.q,N(AO357)/_xlpm.f,IF(_xlpm.q&gt;=_xlpm.s,ROUND(_xlpm.q,1)&amp;" "&amp;U357&amp;" = "&amp;ROUND(_xlpm.q*_xlpm.f,1)&amp;" "&amp;_xlpm.u,ROUND(_xlpm.q,1)&amp;" "&amp;U357)),""),""))))</f>
        <v>0</v>
      </c>
      <c r="AR357" s="1259"/>
      <c r="AS357" s="1256">
        <f t="shared" si="141"/>
        <v>0</v>
      </c>
      <c r="AT357" s="1257" t="str">
        <f t="shared" si="156"/>
        <v/>
      </c>
      <c r="AU357" s="1260">
        <f t="shared" si="159"/>
        <v>0</v>
      </c>
      <c r="AV357" s="1261" t="str">
        <f t="shared" si="157"/>
        <v/>
      </c>
      <c r="AW357" s="1247"/>
      <c r="AX357" s="1262">
        <f t="shared" si="150"/>
        <v>0</v>
      </c>
      <c r="AY357" s="1249" t="str">
        <f t="shared" si="142"/>
        <v/>
      </c>
      <c r="AZ357" s="276" t="s">
        <v>22</v>
      </c>
      <c r="BA357" s="1221">
        <f t="shared" si="151"/>
        <v>0</v>
      </c>
      <c r="BB357" s="1222">
        <f t="shared" si="158"/>
        <v>0</v>
      </c>
      <c r="BC357"/>
      <c r="BD357" s="877"/>
      <c r="BE357" s="877"/>
      <c r="BF357" s="877"/>
      <c r="BG357" s="877"/>
      <c r="BH357" s="877"/>
      <c r="BI357" s="877"/>
      <c r="BJ357" s="877"/>
      <c r="BK357" s="877"/>
      <c r="BR357" s="1153" t="str">
        <f t="shared" si="146"/>
        <v>►</v>
      </c>
      <c r="BS357" s="1024"/>
      <c r="BT357" s="1024"/>
      <c r="BU357" s="1024"/>
      <c r="BV357" s="1024"/>
      <c r="BW357" s="1024"/>
      <c r="CW357" s="3">
        <v>1</v>
      </c>
    </row>
    <row r="358" spans="12:101" ht="21" customHeight="1">
      <c r="L358" s="120" t="s">
        <v>16</v>
      </c>
      <c r="M358" s="34"/>
      <c r="N358" s="35"/>
      <c r="O358" s="34"/>
      <c r="P358" s="36"/>
      <c r="Q358" s="105"/>
      <c r="R358" s="125"/>
      <c r="S358" s="107"/>
      <c r="T358" s="108"/>
      <c r="U358" s="1290"/>
      <c r="W358" s="111"/>
      <c r="X358" s="112"/>
      <c r="Y358" s="122"/>
      <c r="Z358" s="114"/>
      <c r="AA358" s="127"/>
      <c r="AB358" s="116"/>
      <c r="AC358" s="139"/>
      <c r="AD358" s="1230" t="str">
        <f t="shared" si="161"/>
        <v>►</v>
      </c>
      <c r="AE358" s="1231" t="str">
        <f t="shared" si="145"/>
        <v/>
      </c>
      <c r="AF358" s="1232">
        <f t="shared" si="147"/>
        <v>0</v>
      </c>
      <c r="AG358" s="1252">
        <f t="shared" si="152"/>
        <v>0</v>
      </c>
      <c r="AH358" s="1234">
        <f t="shared" si="153"/>
        <v>0</v>
      </c>
      <c r="AI358" s="1235">
        <f t="shared" si="154"/>
        <v>0</v>
      </c>
      <c r="AJ358" s="1235">
        <f t="shared" si="143"/>
        <v>0</v>
      </c>
      <c r="AK358" s="1237">
        <f t="shared" si="148"/>
        <v>0</v>
      </c>
      <c r="AL358" s="1238">
        <f t="shared" si="144"/>
        <v>0</v>
      </c>
      <c r="AM358" s="1268"/>
      <c r="AN358" s="1240" t="str">
        <f t="shared" si="160"/>
        <v/>
      </c>
      <c r="AO358" s="1241">
        <f t="shared" si="155"/>
        <v>0</v>
      </c>
      <c r="AP358" s="1242">
        <f t="shared" si="149"/>
        <v>0</v>
      </c>
      <c r="AQ358" s="1269" cm="1">
        <f t="array" ref="AQ358">IF(AF358&lt;&gt;1,0,IF(OR(AO358="",N(AO358)&lt;=0.000000001),"",IF(OR(AI358="",N(AI358)&lt;=0.000000001),0,IF(ISNUMBER(AO358),IFERROR(_xlfn.LET(_xlpm.r,_xlfn.XLOOKUP(U358,$BD$15:$BD$62,ROW($BD$15:$BD$62),_xlfn.XLOOKUP(U358,$BE$15:$BE$62,ROW($BE$15:$BE$62),_xlfn.XLOOKUP(U358,$BF$15:$BF$62,ROW($BF$15:$BF$62),""))),_xlpm.p,_xlpm.r-MIN(ROW($BD$15:$BD$62))+1,_xlpm.f,INDEX($BG$15:$BG$62,_xlpm.p),_xlpm.u,INDEX($BH$15:$BH$62,_xlpm.p),_xlpm.s,INDEX($BJ$15:$BJ$62,_xlpm.p),_xlpm.q,N(AO358)/_xlpm.f,IF(_xlpm.q&gt;=_xlpm.s,ROUND(_xlpm.q,1)&amp;" "&amp;U358&amp;" = "&amp;ROUND(_xlpm.q*_xlpm.f,1)&amp;" "&amp;_xlpm.u,ROUND(_xlpm.q,1)&amp;" "&amp;U358)),""),""))))</f>
        <v>0</v>
      </c>
      <c r="AR358" s="1259"/>
      <c r="AS358" s="1241">
        <f t="shared" si="141"/>
        <v>0</v>
      </c>
      <c r="AT358" s="1242" t="str">
        <f t="shared" si="156"/>
        <v/>
      </c>
      <c r="AU358" s="1245">
        <f t="shared" si="159"/>
        <v>0</v>
      </c>
      <c r="AV358" s="1246" t="str">
        <f t="shared" si="157"/>
        <v/>
      </c>
      <c r="AW358" s="1247"/>
      <c r="AX358" s="1248">
        <f t="shared" si="150"/>
        <v>0</v>
      </c>
      <c r="AY358" s="1249" t="str">
        <f t="shared" si="142"/>
        <v/>
      </c>
      <c r="AZ358" s="276" t="s">
        <v>22</v>
      </c>
      <c r="BA358" s="1221">
        <f t="shared" si="151"/>
        <v>0</v>
      </c>
      <c r="BB358" s="1222">
        <f t="shared" si="158"/>
        <v>0</v>
      </c>
      <c r="BC358"/>
      <c r="BD358" s="877"/>
      <c r="BE358" s="877"/>
      <c r="BF358" s="877"/>
      <c r="BG358" s="877"/>
      <c r="BH358" s="877"/>
      <c r="BI358" s="877"/>
      <c r="BJ358" s="877"/>
      <c r="BK358" s="877"/>
      <c r="BR358" s="1153" t="str">
        <f t="shared" si="146"/>
        <v>►</v>
      </c>
      <c r="BS358" s="1024"/>
      <c r="BT358" s="1024"/>
      <c r="BU358" s="1024"/>
      <c r="BV358" s="1024"/>
      <c r="BW358" s="1024"/>
      <c r="CW358" s="3">
        <v>1</v>
      </c>
    </row>
    <row r="359" spans="12:101" ht="21" customHeight="1">
      <c r="L359" s="120" t="s">
        <v>16</v>
      </c>
      <c r="M359" s="34"/>
      <c r="N359" s="35"/>
      <c r="O359" s="34"/>
      <c r="P359" s="36"/>
      <c r="Q359" s="105"/>
      <c r="R359" s="125"/>
      <c r="S359" s="107"/>
      <c r="T359" s="108"/>
      <c r="U359" s="1290"/>
      <c r="W359" s="111"/>
      <c r="X359" s="112"/>
      <c r="Y359" s="122"/>
      <c r="Z359" s="114"/>
      <c r="AA359" s="127"/>
      <c r="AB359" s="116"/>
      <c r="AC359" s="139"/>
      <c r="AD359" s="1230" t="str">
        <f t="shared" si="161"/>
        <v>►</v>
      </c>
      <c r="AE359" s="1231" t="str">
        <f t="shared" si="145"/>
        <v/>
      </c>
      <c r="AF359" s="1232">
        <f t="shared" si="147"/>
        <v>0</v>
      </c>
      <c r="AG359" s="1252">
        <f t="shared" si="152"/>
        <v>0</v>
      </c>
      <c r="AH359" s="1234">
        <f t="shared" si="153"/>
        <v>0</v>
      </c>
      <c r="AI359" s="1235">
        <f t="shared" si="154"/>
        <v>0</v>
      </c>
      <c r="AJ359" s="1235">
        <f t="shared" si="143"/>
        <v>0</v>
      </c>
      <c r="AK359" s="1253">
        <f t="shared" si="148"/>
        <v>0</v>
      </c>
      <c r="AL359" s="1254">
        <f t="shared" si="144"/>
        <v>0</v>
      </c>
      <c r="AM359" s="1268"/>
      <c r="AN359" s="1255" t="str">
        <f t="shared" si="160"/>
        <v/>
      </c>
      <c r="AO359" s="1256">
        <f t="shared" si="155"/>
        <v>0</v>
      </c>
      <c r="AP359" s="1257">
        <f t="shared" si="149"/>
        <v>0</v>
      </c>
      <c r="AQ359" s="1271" cm="1">
        <f t="array" ref="AQ359">IF(AF359&lt;&gt;1,0,IF(OR(AO359="",N(AO359)&lt;=0.000000001),"",IF(OR(AI359="",N(AI359)&lt;=0.000000001),0,IF(ISNUMBER(AO359),IFERROR(_xlfn.LET(_xlpm.r,_xlfn.XLOOKUP(U359,$BD$15:$BD$62,ROW($BD$15:$BD$62),_xlfn.XLOOKUP(U359,$BE$15:$BE$62,ROW($BE$15:$BE$62),_xlfn.XLOOKUP(U359,$BF$15:$BF$62,ROW($BF$15:$BF$62),""))),_xlpm.p,_xlpm.r-MIN(ROW($BD$15:$BD$62))+1,_xlpm.f,INDEX($BG$15:$BG$62,_xlpm.p),_xlpm.u,INDEX($BH$15:$BH$62,_xlpm.p),_xlpm.s,INDEX($BJ$15:$BJ$62,_xlpm.p),_xlpm.q,N(AO359)/_xlpm.f,IF(_xlpm.q&gt;=_xlpm.s,ROUND(_xlpm.q,1)&amp;" "&amp;U359&amp;" = "&amp;ROUND(_xlpm.q*_xlpm.f,1)&amp;" "&amp;_xlpm.u,ROUND(_xlpm.q,1)&amp;" "&amp;U359)),""),""))))</f>
        <v>0</v>
      </c>
      <c r="AR359" s="1259"/>
      <c r="AS359" s="1256">
        <f t="shared" si="141"/>
        <v>0</v>
      </c>
      <c r="AT359" s="1257" t="str">
        <f t="shared" si="156"/>
        <v/>
      </c>
      <c r="AU359" s="1260">
        <f t="shared" si="159"/>
        <v>0</v>
      </c>
      <c r="AV359" s="1261" t="str">
        <f t="shared" si="157"/>
        <v/>
      </c>
      <c r="AW359" s="1247"/>
      <c r="AX359" s="1262">
        <f t="shared" si="150"/>
        <v>0</v>
      </c>
      <c r="AY359" s="1249" t="str">
        <f t="shared" si="142"/>
        <v/>
      </c>
      <c r="AZ359" s="276" t="s">
        <v>22</v>
      </c>
      <c r="BA359" s="1221">
        <f t="shared" si="151"/>
        <v>0</v>
      </c>
      <c r="BB359" s="1222">
        <f t="shared" si="158"/>
        <v>0</v>
      </c>
      <c r="BC359"/>
      <c r="BD359" s="877"/>
      <c r="BE359" s="877"/>
      <c r="BF359" s="877"/>
      <c r="BG359" s="877"/>
      <c r="BH359" s="877"/>
      <c r="BI359" s="877"/>
      <c r="BJ359" s="877"/>
      <c r="BK359" s="877"/>
      <c r="BR359" s="1153" t="str">
        <f t="shared" si="146"/>
        <v>►</v>
      </c>
      <c r="BS359" s="1024"/>
      <c r="BT359" s="1024"/>
      <c r="BU359" s="1024"/>
      <c r="BV359" s="1024"/>
      <c r="BW359" s="1024"/>
      <c r="CW359" s="3">
        <v>1</v>
      </c>
    </row>
    <row r="360" spans="12:101" ht="21" customHeight="1">
      <c r="L360" s="120" t="s">
        <v>16</v>
      </c>
      <c r="M360" s="34"/>
      <c r="N360" s="35"/>
      <c r="O360" s="34"/>
      <c r="P360" s="36"/>
      <c r="Q360" s="105"/>
      <c r="R360" s="125"/>
      <c r="S360" s="107"/>
      <c r="T360" s="108"/>
      <c r="U360" s="1290"/>
      <c r="W360" s="111"/>
      <c r="X360" s="112"/>
      <c r="Y360" s="122"/>
      <c r="Z360" s="114"/>
      <c r="AA360" s="127"/>
      <c r="AB360" s="116"/>
      <c r="AC360" s="139"/>
      <c r="AD360" s="1230" t="str">
        <f t="shared" si="161"/>
        <v>►</v>
      </c>
      <c r="AE360" s="1231" t="str">
        <f t="shared" si="145"/>
        <v/>
      </c>
      <c r="AF360" s="1232">
        <f t="shared" si="147"/>
        <v>0</v>
      </c>
      <c r="AG360" s="1252">
        <f t="shared" si="152"/>
        <v>0</v>
      </c>
      <c r="AH360" s="1234">
        <f t="shared" si="153"/>
        <v>0</v>
      </c>
      <c r="AI360" s="1235">
        <f t="shared" si="154"/>
        <v>0</v>
      </c>
      <c r="AJ360" s="1235">
        <f t="shared" si="143"/>
        <v>0</v>
      </c>
      <c r="AK360" s="1237">
        <f t="shared" si="148"/>
        <v>0</v>
      </c>
      <c r="AL360" s="1238">
        <f t="shared" si="144"/>
        <v>0</v>
      </c>
      <c r="AM360" s="1268"/>
      <c r="AN360" s="1240" t="str">
        <f t="shared" si="160"/>
        <v/>
      </c>
      <c r="AO360" s="1241">
        <f t="shared" si="155"/>
        <v>0</v>
      </c>
      <c r="AP360" s="1242">
        <f t="shared" si="149"/>
        <v>0</v>
      </c>
      <c r="AQ360" s="1269" cm="1">
        <f t="array" ref="AQ360">IF(AF360&lt;&gt;1,0,IF(OR(AO360="",N(AO360)&lt;=0.000000001),"",IF(OR(AI360="",N(AI360)&lt;=0.000000001),0,IF(ISNUMBER(AO360),IFERROR(_xlfn.LET(_xlpm.r,_xlfn.XLOOKUP(U360,$BD$15:$BD$62,ROW($BD$15:$BD$62),_xlfn.XLOOKUP(U360,$BE$15:$BE$62,ROW($BE$15:$BE$62),_xlfn.XLOOKUP(U360,$BF$15:$BF$62,ROW($BF$15:$BF$62),""))),_xlpm.p,_xlpm.r-MIN(ROW($BD$15:$BD$62))+1,_xlpm.f,INDEX($BG$15:$BG$62,_xlpm.p),_xlpm.u,INDEX($BH$15:$BH$62,_xlpm.p),_xlpm.s,INDEX($BJ$15:$BJ$62,_xlpm.p),_xlpm.q,N(AO360)/_xlpm.f,IF(_xlpm.q&gt;=_xlpm.s,ROUND(_xlpm.q,1)&amp;" "&amp;U360&amp;" = "&amp;ROUND(_xlpm.q*_xlpm.f,1)&amp;" "&amp;_xlpm.u,ROUND(_xlpm.q,1)&amp;" "&amp;U360)),""),""))))</f>
        <v>0</v>
      </c>
      <c r="AR360" s="1259"/>
      <c r="AS360" s="1241">
        <f t="shared" si="141"/>
        <v>0</v>
      </c>
      <c r="AT360" s="1242" t="str">
        <f t="shared" si="156"/>
        <v/>
      </c>
      <c r="AU360" s="1245">
        <f t="shared" si="159"/>
        <v>0</v>
      </c>
      <c r="AV360" s="1246" t="str">
        <f t="shared" si="157"/>
        <v/>
      </c>
      <c r="AW360" s="1247"/>
      <c r="AX360" s="1248">
        <f t="shared" si="150"/>
        <v>0</v>
      </c>
      <c r="AY360" s="1249" t="str">
        <f t="shared" si="142"/>
        <v/>
      </c>
      <c r="AZ360" s="276" t="s">
        <v>22</v>
      </c>
      <c r="BA360" s="1221">
        <f t="shared" si="151"/>
        <v>0</v>
      </c>
      <c r="BB360" s="1222">
        <f t="shared" si="158"/>
        <v>0</v>
      </c>
      <c r="BC360"/>
      <c r="BD360" s="877"/>
      <c r="BE360" s="877"/>
      <c r="BF360" s="877"/>
      <c r="BG360" s="877"/>
      <c r="BH360" s="877"/>
      <c r="BI360" s="877"/>
      <c r="BJ360" s="877"/>
      <c r="BK360" s="877"/>
      <c r="BR360" s="1153" t="str">
        <f t="shared" si="146"/>
        <v>►</v>
      </c>
      <c r="BS360" s="1024"/>
      <c r="BT360" s="1024"/>
      <c r="BU360" s="1024"/>
      <c r="BV360" s="1024"/>
      <c r="BW360" s="1024"/>
      <c r="CW360" s="3">
        <v>1</v>
      </c>
    </row>
    <row r="361" spans="12:101" ht="21" customHeight="1">
      <c r="L361" s="120" t="s">
        <v>16</v>
      </c>
      <c r="M361" s="34"/>
      <c r="N361" s="35"/>
      <c r="O361" s="34"/>
      <c r="P361" s="36"/>
      <c r="Q361" s="105"/>
      <c r="R361" s="125"/>
      <c r="S361" s="107"/>
      <c r="T361" s="108"/>
      <c r="U361" s="1290"/>
      <c r="W361" s="111"/>
      <c r="X361" s="112"/>
      <c r="Y361" s="122"/>
      <c r="Z361" s="114"/>
      <c r="AA361" s="127"/>
      <c r="AB361" s="116"/>
      <c r="AC361" s="139"/>
      <c r="AD361" s="1230" t="str">
        <f t="shared" si="161"/>
        <v>►</v>
      </c>
      <c r="AE361" s="1231" t="str">
        <f t="shared" si="145"/>
        <v/>
      </c>
      <c r="AF361" s="1232">
        <f t="shared" si="147"/>
        <v>0</v>
      </c>
      <c r="AG361" s="1252">
        <f t="shared" si="152"/>
        <v>0</v>
      </c>
      <c r="AH361" s="1234">
        <f t="shared" si="153"/>
        <v>0</v>
      </c>
      <c r="AI361" s="1235">
        <f t="shared" si="154"/>
        <v>0</v>
      </c>
      <c r="AJ361" s="1235">
        <f t="shared" si="143"/>
        <v>0</v>
      </c>
      <c r="AK361" s="1253">
        <f t="shared" si="148"/>
        <v>0</v>
      </c>
      <c r="AL361" s="1254">
        <f t="shared" si="144"/>
        <v>0</v>
      </c>
      <c r="AM361" s="1268"/>
      <c r="AN361" s="1255" t="str">
        <f t="shared" si="160"/>
        <v/>
      </c>
      <c r="AO361" s="1256">
        <f t="shared" si="155"/>
        <v>0</v>
      </c>
      <c r="AP361" s="1257">
        <f t="shared" si="149"/>
        <v>0</v>
      </c>
      <c r="AQ361" s="1271" cm="1">
        <f t="array" ref="AQ361">IF(AF361&lt;&gt;1,0,IF(OR(AO361="",N(AO361)&lt;=0.000000001),"",IF(OR(AI361="",N(AI361)&lt;=0.000000001),0,IF(ISNUMBER(AO361),IFERROR(_xlfn.LET(_xlpm.r,_xlfn.XLOOKUP(U361,$BD$15:$BD$62,ROW($BD$15:$BD$62),_xlfn.XLOOKUP(U361,$BE$15:$BE$62,ROW($BE$15:$BE$62),_xlfn.XLOOKUP(U361,$BF$15:$BF$62,ROW($BF$15:$BF$62),""))),_xlpm.p,_xlpm.r-MIN(ROW($BD$15:$BD$62))+1,_xlpm.f,INDEX($BG$15:$BG$62,_xlpm.p),_xlpm.u,INDEX($BH$15:$BH$62,_xlpm.p),_xlpm.s,INDEX($BJ$15:$BJ$62,_xlpm.p),_xlpm.q,N(AO361)/_xlpm.f,IF(_xlpm.q&gt;=_xlpm.s,ROUND(_xlpm.q,1)&amp;" "&amp;U361&amp;" = "&amp;ROUND(_xlpm.q*_xlpm.f,1)&amp;" "&amp;_xlpm.u,ROUND(_xlpm.q,1)&amp;" "&amp;U361)),""),""))))</f>
        <v>0</v>
      </c>
      <c r="AR361" s="1259"/>
      <c r="AS361" s="1256">
        <f t="shared" si="141"/>
        <v>0</v>
      </c>
      <c r="AT361" s="1257" t="str">
        <f t="shared" si="156"/>
        <v/>
      </c>
      <c r="AU361" s="1260">
        <f t="shared" si="159"/>
        <v>0</v>
      </c>
      <c r="AV361" s="1261" t="str">
        <f t="shared" si="157"/>
        <v/>
      </c>
      <c r="AW361" s="1247"/>
      <c r="AX361" s="1262">
        <f t="shared" si="150"/>
        <v>0</v>
      </c>
      <c r="AY361" s="1249" t="str">
        <f t="shared" si="142"/>
        <v/>
      </c>
      <c r="AZ361" s="276" t="s">
        <v>22</v>
      </c>
      <c r="BA361" s="1221">
        <f t="shared" si="151"/>
        <v>0</v>
      </c>
      <c r="BB361" s="1222">
        <f t="shared" si="158"/>
        <v>0</v>
      </c>
      <c r="BC361"/>
      <c r="BD361" s="877"/>
      <c r="BE361" s="877"/>
      <c r="BF361" s="877"/>
      <c r="BG361" s="877"/>
      <c r="BH361" s="877"/>
      <c r="BI361" s="877"/>
      <c r="BJ361" s="877"/>
      <c r="BK361" s="877"/>
      <c r="BR361" s="1153" t="str">
        <f t="shared" si="146"/>
        <v>►</v>
      </c>
      <c r="BS361" s="1024"/>
      <c r="BT361" s="1024"/>
      <c r="BU361" s="1024"/>
      <c r="BV361" s="1024"/>
      <c r="BW361" s="1024"/>
      <c r="CW361" s="3">
        <v>1</v>
      </c>
    </row>
    <row r="362" spans="12:101" ht="21" customHeight="1">
      <c r="L362" s="120" t="s">
        <v>16</v>
      </c>
      <c r="M362" s="34"/>
      <c r="N362" s="35"/>
      <c r="O362" s="34"/>
      <c r="P362" s="36"/>
      <c r="Q362" s="105"/>
      <c r="R362" s="125"/>
      <c r="S362" s="107"/>
      <c r="T362" s="108"/>
      <c r="U362" s="1290"/>
      <c r="W362" s="111"/>
      <c r="X362" s="112"/>
      <c r="Y362" s="122"/>
      <c r="Z362" s="114"/>
      <c r="AA362" s="127"/>
      <c r="AB362" s="116"/>
      <c r="AC362" s="139"/>
      <c r="AD362" s="1230" t="str">
        <f t="shared" si="161"/>
        <v>►</v>
      </c>
      <c r="AE362" s="1231" t="str">
        <f t="shared" si="145"/>
        <v/>
      </c>
      <c r="AF362" s="1232">
        <f t="shared" si="147"/>
        <v>0</v>
      </c>
      <c r="AG362" s="1252">
        <f t="shared" si="152"/>
        <v>0</v>
      </c>
      <c r="AH362" s="1234">
        <f t="shared" si="153"/>
        <v>0</v>
      </c>
      <c r="AI362" s="1235">
        <f t="shared" si="154"/>
        <v>0</v>
      </c>
      <c r="AJ362" s="1235">
        <f t="shared" si="143"/>
        <v>0</v>
      </c>
      <c r="AK362" s="1237">
        <f t="shared" si="148"/>
        <v>0</v>
      </c>
      <c r="AL362" s="1238">
        <f t="shared" si="144"/>
        <v>0</v>
      </c>
      <c r="AM362" s="1268"/>
      <c r="AN362" s="1240" t="str">
        <f t="shared" si="160"/>
        <v/>
      </c>
      <c r="AO362" s="1241">
        <f t="shared" si="155"/>
        <v>0</v>
      </c>
      <c r="AP362" s="1242">
        <f t="shared" si="149"/>
        <v>0</v>
      </c>
      <c r="AQ362" s="1269" cm="1">
        <f t="array" ref="AQ362">IF(AF362&lt;&gt;1,0,IF(OR(AO362="",N(AO362)&lt;=0.000000001),"",IF(OR(AI362="",N(AI362)&lt;=0.000000001),0,IF(ISNUMBER(AO362),IFERROR(_xlfn.LET(_xlpm.r,_xlfn.XLOOKUP(U362,$BD$15:$BD$62,ROW($BD$15:$BD$62),_xlfn.XLOOKUP(U362,$BE$15:$BE$62,ROW($BE$15:$BE$62),_xlfn.XLOOKUP(U362,$BF$15:$BF$62,ROW($BF$15:$BF$62),""))),_xlpm.p,_xlpm.r-MIN(ROW($BD$15:$BD$62))+1,_xlpm.f,INDEX($BG$15:$BG$62,_xlpm.p),_xlpm.u,INDEX($BH$15:$BH$62,_xlpm.p),_xlpm.s,INDEX($BJ$15:$BJ$62,_xlpm.p),_xlpm.q,N(AO362)/_xlpm.f,IF(_xlpm.q&gt;=_xlpm.s,ROUND(_xlpm.q,1)&amp;" "&amp;U362&amp;" = "&amp;ROUND(_xlpm.q*_xlpm.f,1)&amp;" "&amp;_xlpm.u,ROUND(_xlpm.q,1)&amp;" "&amp;U362)),""),""))))</f>
        <v>0</v>
      </c>
      <c r="AR362" s="1259"/>
      <c r="AS362" s="1241">
        <f t="shared" si="141"/>
        <v>0</v>
      </c>
      <c r="AT362" s="1242" t="str">
        <f t="shared" si="156"/>
        <v/>
      </c>
      <c r="AU362" s="1245">
        <f t="shared" si="159"/>
        <v>0</v>
      </c>
      <c r="AV362" s="1246" t="str">
        <f t="shared" si="157"/>
        <v/>
      </c>
      <c r="AW362" s="1247"/>
      <c r="AX362" s="1248">
        <f t="shared" si="150"/>
        <v>0</v>
      </c>
      <c r="AY362" s="1249" t="str">
        <f t="shared" si="142"/>
        <v/>
      </c>
      <c r="AZ362" s="276" t="s">
        <v>22</v>
      </c>
      <c r="BA362" s="1221">
        <f t="shared" si="151"/>
        <v>0</v>
      </c>
      <c r="BB362" s="1222">
        <f t="shared" si="158"/>
        <v>0</v>
      </c>
      <c r="BC362"/>
      <c r="BD362" s="877"/>
      <c r="BE362" s="877"/>
      <c r="BF362" s="877"/>
      <c r="BG362" s="877"/>
      <c r="BH362" s="877"/>
      <c r="BI362" s="877"/>
      <c r="BJ362" s="877"/>
      <c r="BK362" s="877"/>
      <c r="BR362" s="1153" t="str">
        <f t="shared" si="146"/>
        <v>►</v>
      </c>
      <c r="BS362" s="1024"/>
      <c r="BT362" s="1024"/>
      <c r="BU362" s="1024"/>
      <c r="BV362" s="1024"/>
      <c r="BW362" s="1024"/>
      <c r="CW362" s="3">
        <v>1</v>
      </c>
    </row>
    <row r="363" spans="12:101" ht="21" customHeight="1">
      <c r="L363" s="120" t="s">
        <v>16</v>
      </c>
      <c r="M363" s="34"/>
      <c r="N363" s="35"/>
      <c r="O363" s="34"/>
      <c r="P363" s="36"/>
      <c r="Q363" s="105"/>
      <c r="R363" s="125"/>
      <c r="S363" s="107"/>
      <c r="T363" s="108"/>
      <c r="U363" s="1290"/>
      <c r="W363" s="111"/>
      <c r="X363" s="112"/>
      <c r="Y363" s="122"/>
      <c r="Z363" s="114"/>
      <c r="AA363" s="127"/>
      <c r="AB363" s="116"/>
      <c r="AC363" s="139"/>
      <c r="AD363" s="1230" t="str">
        <f t="shared" si="161"/>
        <v>►</v>
      </c>
      <c r="AE363" s="1231" t="str">
        <f t="shared" si="145"/>
        <v/>
      </c>
      <c r="AF363" s="1232">
        <f t="shared" si="147"/>
        <v>0</v>
      </c>
      <c r="AG363" s="1252">
        <f t="shared" si="152"/>
        <v>0</v>
      </c>
      <c r="AH363" s="1234">
        <f t="shared" si="153"/>
        <v>0</v>
      </c>
      <c r="AI363" s="1235">
        <f t="shared" si="154"/>
        <v>0</v>
      </c>
      <c r="AJ363" s="1235">
        <f t="shared" si="143"/>
        <v>0</v>
      </c>
      <c r="AK363" s="1253">
        <f t="shared" si="148"/>
        <v>0</v>
      </c>
      <c r="AL363" s="1254">
        <f t="shared" si="144"/>
        <v>0</v>
      </c>
      <c r="AM363" s="1268"/>
      <c r="AN363" s="1255" t="str">
        <f t="shared" si="160"/>
        <v/>
      </c>
      <c r="AO363" s="1256">
        <f t="shared" si="155"/>
        <v>0</v>
      </c>
      <c r="AP363" s="1257">
        <f t="shared" si="149"/>
        <v>0</v>
      </c>
      <c r="AQ363" s="1271" cm="1">
        <f t="array" ref="AQ363">IF(AF363&lt;&gt;1,0,IF(OR(AO363="",N(AO363)&lt;=0.000000001),"",IF(OR(AI363="",N(AI363)&lt;=0.000000001),0,IF(ISNUMBER(AO363),IFERROR(_xlfn.LET(_xlpm.r,_xlfn.XLOOKUP(U363,$BD$15:$BD$62,ROW($BD$15:$BD$62),_xlfn.XLOOKUP(U363,$BE$15:$BE$62,ROW($BE$15:$BE$62),_xlfn.XLOOKUP(U363,$BF$15:$BF$62,ROW($BF$15:$BF$62),""))),_xlpm.p,_xlpm.r-MIN(ROW($BD$15:$BD$62))+1,_xlpm.f,INDEX($BG$15:$BG$62,_xlpm.p),_xlpm.u,INDEX($BH$15:$BH$62,_xlpm.p),_xlpm.s,INDEX($BJ$15:$BJ$62,_xlpm.p),_xlpm.q,N(AO363)/_xlpm.f,IF(_xlpm.q&gt;=_xlpm.s,ROUND(_xlpm.q,1)&amp;" "&amp;U363&amp;" = "&amp;ROUND(_xlpm.q*_xlpm.f,1)&amp;" "&amp;_xlpm.u,ROUND(_xlpm.q,1)&amp;" "&amp;U363)),""),""))))</f>
        <v>0</v>
      </c>
      <c r="AR363" s="1259"/>
      <c r="AS363" s="1256">
        <f t="shared" si="141"/>
        <v>0</v>
      </c>
      <c r="AT363" s="1257" t="str">
        <f t="shared" si="156"/>
        <v/>
      </c>
      <c r="AU363" s="1260">
        <f t="shared" si="159"/>
        <v>0</v>
      </c>
      <c r="AV363" s="1261" t="str">
        <f t="shared" si="157"/>
        <v/>
      </c>
      <c r="AW363" s="1247"/>
      <c r="AX363" s="1262">
        <f t="shared" si="150"/>
        <v>0</v>
      </c>
      <c r="AY363" s="1249" t="str">
        <f t="shared" si="142"/>
        <v/>
      </c>
      <c r="AZ363" s="276" t="s">
        <v>22</v>
      </c>
      <c r="BA363" s="1221">
        <f t="shared" si="151"/>
        <v>0</v>
      </c>
      <c r="BB363" s="1222">
        <f t="shared" si="158"/>
        <v>0</v>
      </c>
      <c r="BC363"/>
      <c r="BD363" s="877"/>
      <c r="BE363" s="877"/>
      <c r="BF363" s="877"/>
      <c r="BG363" s="877"/>
      <c r="BH363" s="877"/>
      <c r="BI363" s="877"/>
      <c r="BJ363" s="877"/>
      <c r="BK363" s="877"/>
      <c r="BR363" s="1153" t="str">
        <f t="shared" si="146"/>
        <v>►</v>
      </c>
      <c r="BS363" s="1024"/>
      <c r="BT363" s="1024"/>
      <c r="BU363" s="1024"/>
      <c r="BV363" s="1024"/>
      <c r="BW363" s="1024"/>
      <c r="CW363" s="3">
        <v>1</v>
      </c>
    </row>
    <row r="364" spans="12:101" ht="21" customHeight="1">
      <c r="L364" s="120" t="s">
        <v>16</v>
      </c>
      <c r="M364" s="34"/>
      <c r="N364" s="35"/>
      <c r="O364" s="34"/>
      <c r="P364" s="36"/>
      <c r="Q364" s="105"/>
      <c r="R364" s="125"/>
      <c r="S364" s="107"/>
      <c r="T364" s="108"/>
      <c r="U364" s="1290"/>
      <c r="W364" s="111"/>
      <c r="X364" s="112"/>
      <c r="Y364" s="122"/>
      <c r="Z364" s="114"/>
      <c r="AA364" s="127"/>
      <c r="AB364" s="116"/>
      <c r="AC364" s="139"/>
      <c r="AD364" s="1230" t="str">
        <f t="shared" si="161"/>
        <v>►</v>
      </c>
      <c r="AE364" s="1231" t="str">
        <f t="shared" si="145"/>
        <v/>
      </c>
      <c r="AF364" s="1232">
        <f t="shared" si="147"/>
        <v>0</v>
      </c>
      <c r="AG364" s="1252">
        <f t="shared" si="152"/>
        <v>0</v>
      </c>
      <c r="AH364" s="1234">
        <f t="shared" si="153"/>
        <v>0</v>
      </c>
      <c r="AI364" s="1235">
        <f t="shared" si="154"/>
        <v>0</v>
      </c>
      <c r="AJ364" s="1235">
        <f t="shared" si="143"/>
        <v>0</v>
      </c>
      <c r="AK364" s="1237">
        <f t="shared" si="148"/>
        <v>0</v>
      </c>
      <c r="AL364" s="1238">
        <f t="shared" si="144"/>
        <v>0</v>
      </c>
      <c r="AM364" s="1268"/>
      <c r="AN364" s="1240" t="str">
        <f t="shared" si="160"/>
        <v/>
      </c>
      <c r="AO364" s="1241">
        <f t="shared" si="155"/>
        <v>0</v>
      </c>
      <c r="AP364" s="1242">
        <f t="shared" si="149"/>
        <v>0</v>
      </c>
      <c r="AQ364" s="1269" cm="1">
        <f t="array" ref="AQ364">IF(AF364&lt;&gt;1,0,IF(OR(AO364="",N(AO364)&lt;=0.000000001),"",IF(OR(AI364="",N(AI364)&lt;=0.000000001),0,IF(ISNUMBER(AO364),IFERROR(_xlfn.LET(_xlpm.r,_xlfn.XLOOKUP(U364,$BD$15:$BD$62,ROW($BD$15:$BD$62),_xlfn.XLOOKUP(U364,$BE$15:$BE$62,ROW($BE$15:$BE$62),_xlfn.XLOOKUP(U364,$BF$15:$BF$62,ROW($BF$15:$BF$62),""))),_xlpm.p,_xlpm.r-MIN(ROW($BD$15:$BD$62))+1,_xlpm.f,INDEX($BG$15:$BG$62,_xlpm.p),_xlpm.u,INDEX($BH$15:$BH$62,_xlpm.p),_xlpm.s,INDEX($BJ$15:$BJ$62,_xlpm.p),_xlpm.q,N(AO364)/_xlpm.f,IF(_xlpm.q&gt;=_xlpm.s,ROUND(_xlpm.q,1)&amp;" "&amp;U364&amp;" = "&amp;ROUND(_xlpm.q*_xlpm.f,1)&amp;" "&amp;_xlpm.u,ROUND(_xlpm.q,1)&amp;" "&amp;U364)),""),""))))</f>
        <v>0</v>
      </c>
      <c r="AR364" s="1259"/>
      <c r="AS364" s="1241">
        <f t="shared" si="141"/>
        <v>0</v>
      </c>
      <c r="AT364" s="1242" t="str">
        <f t="shared" si="156"/>
        <v/>
      </c>
      <c r="AU364" s="1245">
        <f t="shared" si="159"/>
        <v>0</v>
      </c>
      <c r="AV364" s="1246" t="str">
        <f t="shared" si="157"/>
        <v/>
      </c>
      <c r="AW364" s="1247"/>
      <c r="AX364" s="1248">
        <f t="shared" si="150"/>
        <v>0</v>
      </c>
      <c r="AY364" s="1249" t="str">
        <f t="shared" si="142"/>
        <v/>
      </c>
      <c r="AZ364" s="276" t="s">
        <v>22</v>
      </c>
      <c r="BA364" s="1221">
        <f t="shared" si="151"/>
        <v>0</v>
      </c>
      <c r="BB364" s="1222">
        <f t="shared" si="158"/>
        <v>0</v>
      </c>
      <c r="BC364"/>
      <c r="BD364" s="877"/>
      <c r="BE364" s="877"/>
      <c r="BF364" s="877"/>
      <c r="BG364" s="877"/>
      <c r="BH364" s="877"/>
      <c r="BI364" s="877"/>
      <c r="BJ364" s="877"/>
      <c r="BK364" s="877"/>
      <c r="BR364" s="1153" t="str">
        <f t="shared" si="146"/>
        <v>►</v>
      </c>
      <c r="BS364" s="1024"/>
      <c r="BT364" s="1024"/>
      <c r="BU364" s="1024"/>
      <c r="BV364" s="1024"/>
      <c r="BW364" s="1024"/>
      <c r="CW364" s="3">
        <v>1</v>
      </c>
    </row>
    <row r="365" spans="12:101" ht="21" customHeight="1">
      <c r="L365" s="120" t="s">
        <v>16</v>
      </c>
      <c r="M365" s="34"/>
      <c r="N365" s="35"/>
      <c r="O365" s="34"/>
      <c r="P365" s="36"/>
      <c r="Q365" s="105"/>
      <c r="R365" s="125"/>
      <c r="S365" s="107"/>
      <c r="T365" s="108"/>
      <c r="U365" s="1290"/>
      <c r="W365" s="111"/>
      <c r="X365" s="112"/>
      <c r="Y365" s="122"/>
      <c r="Z365" s="114"/>
      <c r="AA365" s="127"/>
      <c r="AB365" s="116"/>
      <c r="AC365" s="139"/>
      <c r="AD365" s="1230" t="str">
        <f t="shared" si="161"/>
        <v>►</v>
      </c>
      <c r="AE365" s="1231" t="str">
        <f t="shared" si="145"/>
        <v/>
      </c>
      <c r="AF365" s="1232">
        <f t="shared" si="147"/>
        <v>0</v>
      </c>
      <c r="AG365" s="1252">
        <f t="shared" si="152"/>
        <v>0</v>
      </c>
      <c r="AH365" s="1234">
        <f t="shared" si="153"/>
        <v>0</v>
      </c>
      <c r="AI365" s="1235">
        <f t="shared" si="154"/>
        <v>0</v>
      </c>
      <c r="AJ365" s="1235">
        <f t="shared" si="143"/>
        <v>0</v>
      </c>
      <c r="AK365" s="1253">
        <f t="shared" si="148"/>
        <v>0</v>
      </c>
      <c r="AL365" s="1254">
        <f t="shared" si="144"/>
        <v>0</v>
      </c>
      <c r="AM365" s="1268"/>
      <c r="AN365" s="1255" t="str">
        <f t="shared" si="160"/>
        <v/>
      </c>
      <c r="AO365" s="1256">
        <f t="shared" si="155"/>
        <v>0</v>
      </c>
      <c r="AP365" s="1257">
        <f t="shared" si="149"/>
        <v>0</v>
      </c>
      <c r="AQ365" s="1271" cm="1">
        <f t="array" ref="AQ365">IF(AF365&lt;&gt;1,0,IF(OR(AO365="",N(AO365)&lt;=0.000000001),"",IF(OR(AI365="",N(AI365)&lt;=0.000000001),0,IF(ISNUMBER(AO365),IFERROR(_xlfn.LET(_xlpm.r,_xlfn.XLOOKUP(U365,$BD$15:$BD$62,ROW($BD$15:$BD$62),_xlfn.XLOOKUP(U365,$BE$15:$BE$62,ROW($BE$15:$BE$62),_xlfn.XLOOKUP(U365,$BF$15:$BF$62,ROW($BF$15:$BF$62),""))),_xlpm.p,_xlpm.r-MIN(ROW($BD$15:$BD$62))+1,_xlpm.f,INDEX($BG$15:$BG$62,_xlpm.p),_xlpm.u,INDEX($BH$15:$BH$62,_xlpm.p),_xlpm.s,INDEX($BJ$15:$BJ$62,_xlpm.p),_xlpm.q,N(AO365)/_xlpm.f,IF(_xlpm.q&gt;=_xlpm.s,ROUND(_xlpm.q,1)&amp;" "&amp;U365&amp;" = "&amp;ROUND(_xlpm.q*_xlpm.f,1)&amp;" "&amp;_xlpm.u,ROUND(_xlpm.q,1)&amp;" "&amp;U365)),""),""))))</f>
        <v>0</v>
      </c>
      <c r="AR365" s="1259"/>
      <c r="AS365" s="1256">
        <f t="shared" si="141"/>
        <v>0</v>
      </c>
      <c r="AT365" s="1257" t="str">
        <f t="shared" si="156"/>
        <v/>
      </c>
      <c r="AU365" s="1260">
        <f t="shared" si="159"/>
        <v>0</v>
      </c>
      <c r="AV365" s="1261" t="str">
        <f t="shared" si="157"/>
        <v/>
      </c>
      <c r="AW365" s="1247"/>
      <c r="AX365" s="1262">
        <f t="shared" si="150"/>
        <v>0</v>
      </c>
      <c r="AY365" s="1249" t="str">
        <f t="shared" si="142"/>
        <v/>
      </c>
      <c r="AZ365" s="276" t="s">
        <v>22</v>
      </c>
      <c r="BA365" s="1221">
        <f t="shared" si="151"/>
        <v>0</v>
      </c>
      <c r="BB365" s="1222">
        <f t="shared" si="158"/>
        <v>0</v>
      </c>
      <c r="BC365"/>
      <c r="BD365" s="877"/>
      <c r="BE365" s="877"/>
      <c r="BF365" s="877"/>
      <c r="BG365" s="877"/>
      <c r="BH365" s="877"/>
      <c r="BI365" s="877"/>
      <c r="BJ365" s="877"/>
      <c r="BK365" s="877"/>
      <c r="BR365" s="1153" t="str">
        <f t="shared" si="146"/>
        <v>►</v>
      </c>
      <c r="BS365" s="1024"/>
      <c r="BT365" s="1024"/>
      <c r="BU365" s="1024"/>
      <c r="BV365" s="1024"/>
      <c r="BW365" s="1024"/>
      <c r="CW365" s="3">
        <v>1</v>
      </c>
    </row>
    <row r="366" spans="12:101" ht="21" customHeight="1">
      <c r="L366" s="120" t="s">
        <v>16</v>
      </c>
      <c r="M366" s="34"/>
      <c r="N366" s="35"/>
      <c r="O366" s="34"/>
      <c r="P366" s="36"/>
      <c r="Q366" s="105"/>
      <c r="R366" s="125"/>
      <c r="S366" s="107"/>
      <c r="T366" s="108"/>
      <c r="U366" s="1290"/>
      <c r="W366" s="111"/>
      <c r="X366" s="112"/>
      <c r="Y366" s="122"/>
      <c r="Z366" s="114"/>
      <c r="AA366" s="127"/>
      <c r="AB366" s="116"/>
      <c r="AC366" s="139"/>
      <c r="AD366" s="1230" t="str">
        <f t="shared" si="161"/>
        <v>►</v>
      </c>
      <c r="AE366" s="1231" t="str">
        <f t="shared" si="145"/>
        <v/>
      </c>
      <c r="AF366" s="1232">
        <f t="shared" si="147"/>
        <v>0</v>
      </c>
      <c r="AG366" s="1252">
        <f t="shared" si="152"/>
        <v>0</v>
      </c>
      <c r="AH366" s="1234">
        <f t="shared" si="153"/>
        <v>0</v>
      </c>
      <c r="AI366" s="1235">
        <f t="shared" si="154"/>
        <v>0</v>
      </c>
      <c r="AJ366" s="1235">
        <f t="shared" si="143"/>
        <v>0</v>
      </c>
      <c r="AK366" s="1237">
        <f t="shared" si="148"/>
        <v>0</v>
      </c>
      <c r="AL366" s="1238">
        <f t="shared" si="144"/>
        <v>0</v>
      </c>
      <c r="AM366" s="1268"/>
      <c r="AN366" s="1240" t="str">
        <f t="shared" si="160"/>
        <v/>
      </c>
      <c r="AO366" s="1241">
        <f t="shared" si="155"/>
        <v>0</v>
      </c>
      <c r="AP366" s="1242">
        <f t="shared" si="149"/>
        <v>0</v>
      </c>
      <c r="AQ366" s="1269" cm="1">
        <f t="array" ref="AQ366">IF(AF366&lt;&gt;1,0,IF(OR(AO366="",N(AO366)&lt;=0.000000001),"",IF(OR(AI366="",N(AI366)&lt;=0.000000001),0,IF(ISNUMBER(AO366),IFERROR(_xlfn.LET(_xlpm.r,_xlfn.XLOOKUP(U366,$BD$15:$BD$62,ROW($BD$15:$BD$62),_xlfn.XLOOKUP(U366,$BE$15:$BE$62,ROW($BE$15:$BE$62),_xlfn.XLOOKUP(U366,$BF$15:$BF$62,ROW($BF$15:$BF$62),""))),_xlpm.p,_xlpm.r-MIN(ROW($BD$15:$BD$62))+1,_xlpm.f,INDEX($BG$15:$BG$62,_xlpm.p),_xlpm.u,INDEX($BH$15:$BH$62,_xlpm.p),_xlpm.s,INDEX($BJ$15:$BJ$62,_xlpm.p),_xlpm.q,N(AO366)/_xlpm.f,IF(_xlpm.q&gt;=_xlpm.s,ROUND(_xlpm.q,1)&amp;" "&amp;U366&amp;" = "&amp;ROUND(_xlpm.q*_xlpm.f,1)&amp;" "&amp;_xlpm.u,ROUND(_xlpm.q,1)&amp;" "&amp;U366)),""),""))))</f>
        <v>0</v>
      </c>
      <c r="AR366" s="1259"/>
      <c r="AS366" s="1241">
        <f t="shared" si="141"/>
        <v>0</v>
      </c>
      <c r="AT366" s="1242" t="str">
        <f t="shared" si="156"/>
        <v/>
      </c>
      <c r="AU366" s="1245">
        <f t="shared" si="159"/>
        <v>0</v>
      </c>
      <c r="AV366" s="1246" t="str">
        <f t="shared" si="157"/>
        <v/>
      </c>
      <c r="AW366" s="1247"/>
      <c r="AX366" s="1248">
        <f t="shared" si="150"/>
        <v>0</v>
      </c>
      <c r="AY366" s="1249" t="str">
        <f t="shared" si="142"/>
        <v/>
      </c>
      <c r="AZ366" s="276" t="s">
        <v>22</v>
      </c>
      <c r="BA366" s="1221">
        <f t="shared" si="151"/>
        <v>0</v>
      </c>
      <c r="BB366" s="1222">
        <f t="shared" si="158"/>
        <v>0</v>
      </c>
      <c r="BC366"/>
      <c r="BD366" s="877"/>
      <c r="BE366" s="877"/>
      <c r="BF366" s="877"/>
      <c r="BG366" s="877"/>
      <c r="BH366" s="877"/>
      <c r="BI366" s="877"/>
      <c r="BJ366" s="877"/>
      <c r="BK366" s="877"/>
      <c r="BR366" s="1153" t="str">
        <f t="shared" si="146"/>
        <v>►</v>
      </c>
      <c r="BS366" s="1024"/>
      <c r="BT366" s="1024"/>
      <c r="BU366" s="1024"/>
      <c r="BV366" s="1024"/>
      <c r="BW366" s="1024"/>
      <c r="CW366" s="3">
        <v>1</v>
      </c>
    </row>
    <row r="367" spans="12:101" ht="21" customHeight="1">
      <c r="L367" s="120" t="s">
        <v>16</v>
      </c>
      <c r="M367" s="34"/>
      <c r="N367" s="35"/>
      <c r="O367" s="34"/>
      <c r="P367" s="36"/>
      <c r="Q367" s="105"/>
      <c r="R367" s="125"/>
      <c r="S367" s="107"/>
      <c r="T367" s="108"/>
      <c r="U367" s="1290"/>
      <c r="W367" s="111"/>
      <c r="X367" s="112"/>
      <c r="Y367" s="122"/>
      <c r="Z367" s="114"/>
      <c r="AA367" s="127"/>
      <c r="AB367" s="116"/>
      <c r="AC367" s="139"/>
      <c r="AD367" s="1230" t="str">
        <f t="shared" si="161"/>
        <v>►</v>
      </c>
      <c r="AE367" s="1231" t="str">
        <f t="shared" si="145"/>
        <v/>
      </c>
      <c r="AF367" s="1232">
        <f t="shared" si="147"/>
        <v>0</v>
      </c>
      <c r="AG367" s="1252">
        <f t="shared" si="152"/>
        <v>0</v>
      </c>
      <c r="AH367" s="1234">
        <f t="shared" si="153"/>
        <v>0</v>
      </c>
      <c r="AI367" s="1235">
        <f t="shared" si="154"/>
        <v>0</v>
      </c>
      <c r="AJ367" s="1235">
        <f t="shared" si="143"/>
        <v>0</v>
      </c>
      <c r="AK367" s="1253">
        <f t="shared" si="148"/>
        <v>0</v>
      </c>
      <c r="AL367" s="1254">
        <f t="shared" si="144"/>
        <v>0</v>
      </c>
      <c r="AM367" s="1268"/>
      <c r="AN367" s="1255" t="str">
        <f t="shared" si="160"/>
        <v/>
      </c>
      <c r="AO367" s="1256">
        <f t="shared" si="155"/>
        <v>0</v>
      </c>
      <c r="AP367" s="1257">
        <f t="shared" si="149"/>
        <v>0</v>
      </c>
      <c r="AQ367" s="1271" cm="1">
        <f t="array" ref="AQ367">IF(AF367&lt;&gt;1,0,IF(OR(AO367="",N(AO367)&lt;=0.000000001),"",IF(OR(AI367="",N(AI367)&lt;=0.000000001),0,IF(ISNUMBER(AO367),IFERROR(_xlfn.LET(_xlpm.r,_xlfn.XLOOKUP(U367,$BD$15:$BD$62,ROW($BD$15:$BD$62),_xlfn.XLOOKUP(U367,$BE$15:$BE$62,ROW($BE$15:$BE$62),_xlfn.XLOOKUP(U367,$BF$15:$BF$62,ROW($BF$15:$BF$62),""))),_xlpm.p,_xlpm.r-MIN(ROW($BD$15:$BD$62))+1,_xlpm.f,INDEX($BG$15:$BG$62,_xlpm.p),_xlpm.u,INDEX($BH$15:$BH$62,_xlpm.p),_xlpm.s,INDEX($BJ$15:$BJ$62,_xlpm.p),_xlpm.q,N(AO367)/_xlpm.f,IF(_xlpm.q&gt;=_xlpm.s,ROUND(_xlpm.q,1)&amp;" "&amp;U367&amp;" = "&amp;ROUND(_xlpm.q*_xlpm.f,1)&amp;" "&amp;_xlpm.u,ROUND(_xlpm.q,1)&amp;" "&amp;U367)),""),""))))</f>
        <v>0</v>
      </c>
      <c r="AR367" s="1259"/>
      <c r="AS367" s="1256">
        <f t="shared" si="141"/>
        <v>0</v>
      </c>
      <c r="AT367" s="1257" t="str">
        <f t="shared" si="156"/>
        <v/>
      </c>
      <c r="AU367" s="1260">
        <f t="shared" si="159"/>
        <v>0</v>
      </c>
      <c r="AV367" s="1261" t="str">
        <f t="shared" si="157"/>
        <v/>
      </c>
      <c r="AW367" s="1247"/>
      <c r="AX367" s="1262">
        <f t="shared" si="150"/>
        <v>0</v>
      </c>
      <c r="AY367" s="1249" t="str">
        <f t="shared" si="142"/>
        <v/>
      </c>
      <c r="AZ367" s="276" t="s">
        <v>22</v>
      </c>
      <c r="BA367" s="1221">
        <f t="shared" si="151"/>
        <v>0</v>
      </c>
      <c r="BB367" s="1222">
        <f t="shared" si="158"/>
        <v>0</v>
      </c>
      <c r="BC367"/>
      <c r="BD367" s="877"/>
      <c r="BE367" s="877"/>
      <c r="BF367" s="877"/>
      <c r="BG367" s="877"/>
      <c r="BH367" s="877"/>
      <c r="BI367" s="877"/>
      <c r="BJ367" s="877"/>
      <c r="BK367" s="877"/>
      <c r="BR367" s="1153" t="str">
        <f t="shared" si="146"/>
        <v>►</v>
      </c>
      <c r="BS367" s="1024"/>
      <c r="BT367" s="1024"/>
      <c r="BU367" s="1024"/>
      <c r="BV367" s="1024"/>
      <c r="BW367" s="1024"/>
      <c r="CW367" s="3">
        <v>1</v>
      </c>
    </row>
    <row r="368" spans="12:101" ht="21" customHeight="1">
      <c r="L368" s="120" t="s">
        <v>16</v>
      </c>
      <c r="M368" s="34"/>
      <c r="N368" s="35"/>
      <c r="O368" s="34"/>
      <c r="P368" s="36"/>
      <c r="Q368" s="105"/>
      <c r="R368" s="125"/>
      <c r="S368" s="107"/>
      <c r="T368" s="108"/>
      <c r="U368" s="1290"/>
      <c r="W368" s="111"/>
      <c r="X368" s="112"/>
      <c r="Y368" s="122"/>
      <c r="Z368" s="114"/>
      <c r="AA368" s="127"/>
      <c r="AB368" s="116"/>
      <c r="AC368" s="139"/>
      <c r="AD368" s="1230" t="str">
        <f t="shared" si="161"/>
        <v>►</v>
      </c>
      <c r="AE368" s="1231" t="str">
        <f t="shared" si="145"/>
        <v/>
      </c>
      <c r="AF368" s="1232">
        <f t="shared" si="147"/>
        <v>0</v>
      </c>
      <c r="AG368" s="1252">
        <f t="shared" si="152"/>
        <v>0</v>
      </c>
      <c r="AH368" s="1234">
        <f t="shared" si="153"/>
        <v>0</v>
      </c>
      <c r="AI368" s="1235">
        <f t="shared" si="154"/>
        <v>0</v>
      </c>
      <c r="AJ368" s="1235">
        <f t="shared" si="143"/>
        <v>0</v>
      </c>
      <c r="AK368" s="1237">
        <f t="shared" si="148"/>
        <v>0</v>
      </c>
      <c r="AL368" s="1238">
        <f t="shared" si="144"/>
        <v>0</v>
      </c>
      <c r="AM368" s="1268"/>
      <c r="AN368" s="1240" t="str">
        <f t="shared" si="160"/>
        <v/>
      </c>
      <c r="AO368" s="1241">
        <f t="shared" si="155"/>
        <v>0</v>
      </c>
      <c r="AP368" s="1242">
        <f t="shared" si="149"/>
        <v>0</v>
      </c>
      <c r="AQ368" s="1269" cm="1">
        <f t="array" ref="AQ368">IF(AF368&lt;&gt;1,0,IF(OR(AO368="",N(AO368)&lt;=0.000000001),"",IF(OR(AI368="",N(AI368)&lt;=0.000000001),0,IF(ISNUMBER(AO368),IFERROR(_xlfn.LET(_xlpm.r,_xlfn.XLOOKUP(U368,$BD$15:$BD$62,ROW($BD$15:$BD$62),_xlfn.XLOOKUP(U368,$BE$15:$BE$62,ROW($BE$15:$BE$62),_xlfn.XLOOKUP(U368,$BF$15:$BF$62,ROW($BF$15:$BF$62),""))),_xlpm.p,_xlpm.r-MIN(ROW($BD$15:$BD$62))+1,_xlpm.f,INDEX($BG$15:$BG$62,_xlpm.p),_xlpm.u,INDEX($BH$15:$BH$62,_xlpm.p),_xlpm.s,INDEX($BJ$15:$BJ$62,_xlpm.p),_xlpm.q,N(AO368)/_xlpm.f,IF(_xlpm.q&gt;=_xlpm.s,ROUND(_xlpm.q,1)&amp;" "&amp;U368&amp;" = "&amp;ROUND(_xlpm.q*_xlpm.f,1)&amp;" "&amp;_xlpm.u,ROUND(_xlpm.q,1)&amp;" "&amp;U368)),""),""))))</f>
        <v>0</v>
      </c>
      <c r="AR368" s="1259"/>
      <c r="AS368" s="1241">
        <f t="shared" si="141"/>
        <v>0</v>
      </c>
      <c r="AT368" s="1242" t="str">
        <f t="shared" si="156"/>
        <v/>
      </c>
      <c r="AU368" s="1245">
        <f t="shared" si="159"/>
        <v>0</v>
      </c>
      <c r="AV368" s="1246" t="str">
        <f t="shared" si="157"/>
        <v/>
      </c>
      <c r="AW368" s="1247"/>
      <c r="AX368" s="1248">
        <f t="shared" si="150"/>
        <v>0</v>
      </c>
      <c r="AY368" s="1249" t="str">
        <f t="shared" si="142"/>
        <v/>
      </c>
      <c r="AZ368" s="276" t="s">
        <v>22</v>
      </c>
      <c r="BA368" s="1221">
        <f t="shared" si="151"/>
        <v>0</v>
      </c>
      <c r="BB368" s="1222">
        <f t="shared" si="158"/>
        <v>0</v>
      </c>
      <c r="BC368"/>
      <c r="BD368" s="877"/>
      <c r="BE368" s="877"/>
      <c r="BF368" s="877"/>
      <c r="BG368" s="877"/>
      <c r="BH368" s="877"/>
      <c r="BI368" s="877"/>
      <c r="BJ368" s="877"/>
      <c r="BK368" s="877"/>
      <c r="BR368" s="1153" t="str">
        <f t="shared" si="146"/>
        <v>►</v>
      </c>
      <c r="BS368" s="1024"/>
      <c r="BT368" s="1024"/>
      <c r="BU368" s="1024"/>
      <c r="BV368" s="1024"/>
      <c r="BW368" s="1024"/>
      <c r="CW368" s="3">
        <v>1</v>
      </c>
    </row>
    <row r="369" spans="12:101" ht="21" customHeight="1">
      <c r="L369" s="120" t="s">
        <v>16</v>
      </c>
      <c r="M369" s="34"/>
      <c r="N369" s="35"/>
      <c r="O369" s="34"/>
      <c r="P369" s="36"/>
      <c r="Q369" s="105"/>
      <c r="R369" s="125"/>
      <c r="S369" s="107"/>
      <c r="T369" s="108"/>
      <c r="U369" s="1290"/>
      <c r="W369" s="111"/>
      <c r="X369" s="112"/>
      <c r="Y369" s="122"/>
      <c r="Z369" s="114"/>
      <c r="AA369" s="127"/>
      <c r="AB369" s="116"/>
      <c r="AC369" s="139"/>
      <c r="AD369" s="1230" t="str">
        <f t="shared" si="161"/>
        <v>►</v>
      </c>
      <c r="AE369" s="1231" t="str">
        <f t="shared" si="145"/>
        <v/>
      </c>
      <c r="AF369" s="1232">
        <f t="shared" si="147"/>
        <v>0</v>
      </c>
      <c r="AG369" s="1252">
        <f t="shared" si="152"/>
        <v>0</v>
      </c>
      <c r="AH369" s="1234">
        <f t="shared" si="153"/>
        <v>0</v>
      </c>
      <c r="AI369" s="1235">
        <f t="shared" si="154"/>
        <v>0</v>
      </c>
      <c r="AJ369" s="1235">
        <f t="shared" si="143"/>
        <v>0</v>
      </c>
      <c r="AK369" s="1253">
        <f t="shared" si="148"/>
        <v>0</v>
      </c>
      <c r="AL369" s="1254">
        <f t="shared" si="144"/>
        <v>0</v>
      </c>
      <c r="AM369" s="1268"/>
      <c r="AN369" s="1255" t="str">
        <f t="shared" si="160"/>
        <v/>
      </c>
      <c r="AO369" s="1256">
        <f t="shared" si="155"/>
        <v>0</v>
      </c>
      <c r="AP369" s="1257">
        <f t="shared" si="149"/>
        <v>0</v>
      </c>
      <c r="AQ369" s="1271" cm="1">
        <f t="array" ref="AQ369">IF(AF369&lt;&gt;1,0,IF(OR(AO369="",N(AO369)&lt;=0.000000001),"",IF(OR(AI369="",N(AI369)&lt;=0.000000001),0,IF(ISNUMBER(AO369),IFERROR(_xlfn.LET(_xlpm.r,_xlfn.XLOOKUP(U369,$BD$15:$BD$62,ROW($BD$15:$BD$62),_xlfn.XLOOKUP(U369,$BE$15:$BE$62,ROW($BE$15:$BE$62),_xlfn.XLOOKUP(U369,$BF$15:$BF$62,ROW($BF$15:$BF$62),""))),_xlpm.p,_xlpm.r-MIN(ROW($BD$15:$BD$62))+1,_xlpm.f,INDEX($BG$15:$BG$62,_xlpm.p),_xlpm.u,INDEX($BH$15:$BH$62,_xlpm.p),_xlpm.s,INDEX($BJ$15:$BJ$62,_xlpm.p),_xlpm.q,N(AO369)/_xlpm.f,IF(_xlpm.q&gt;=_xlpm.s,ROUND(_xlpm.q,1)&amp;" "&amp;U369&amp;" = "&amp;ROUND(_xlpm.q*_xlpm.f,1)&amp;" "&amp;_xlpm.u,ROUND(_xlpm.q,1)&amp;" "&amp;U369)),""),""))))</f>
        <v>0</v>
      </c>
      <c r="AR369" s="1259"/>
      <c r="AS369" s="1256">
        <f t="shared" si="141"/>
        <v>0</v>
      </c>
      <c r="AT369" s="1257" t="str">
        <f t="shared" si="156"/>
        <v/>
      </c>
      <c r="AU369" s="1260">
        <f t="shared" si="159"/>
        <v>0</v>
      </c>
      <c r="AV369" s="1261" t="str">
        <f t="shared" si="157"/>
        <v/>
      </c>
      <c r="AW369" s="1247"/>
      <c r="AX369" s="1262">
        <f t="shared" si="150"/>
        <v>0</v>
      </c>
      <c r="AY369" s="1249" t="str">
        <f t="shared" si="142"/>
        <v/>
      </c>
      <c r="AZ369" s="276" t="s">
        <v>22</v>
      </c>
      <c r="BA369" s="1221">
        <f t="shared" si="151"/>
        <v>0</v>
      </c>
      <c r="BB369" s="1222">
        <f t="shared" si="158"/>
        <v>0</v>
      </c>
      <c r="BC369"/>
      <c r="BD369" s="877"/>
      <c r="BE369" s="877"/>
      <c r="BF369" s="877"/>
      <c r="BG369" s="877"/>
      <c r="BH369" s="877"/>
      <c r="BI369" s="877"/>
      <c r="BJ369" s="877"/>
      <c r="BK369" s="877"/>
      <c r="BR369" s="1153" t="str">
        <f t="shared" si="146"/>
        <v>►</v>
      </c>
      <c r="BS369" s="1024"/>
      <c r="BT369" s="1024"/>
      <c r="BU369" s="1024"/>
      <c r="BV369" s="1024"/>
      <c r="BW369" s="1024"/>
      <c r="CW369" s="3">
        <v>1</v>
      </c>
    </row>
    <row r="370" spans="12:101" ht="21" customHeight="1">
      <c r="L370" s="120" t="s">
        <v>16</v>
      </c>
      <c r="M370" s="34"/>
      <c r="N370" s="35"/>
      <c r="O370" s="34"/>
      <c r="P370" s="36"/>
      <c r="Q370" s="105"/>
      <c r="R370" s="125"/>
      <c r="S370" s="107"/>
      <c r="T370" s="108"/>
      <c r="U370" s="1290"/>
      <c r="W370" s="111"/>
      <c r="X370" s="112"/>
      <c r="Y370" s="122"/>
      <c r="Z370" s="114"/>
      <c r="AA370" s="127"/>
      <c r="AB370" s="116"/>
      <c r="AC370" s="139"/>
      <c r="AD370" s="1230" t="str">
        <f t="shared" si="161"/>
        <v>►</v>
      </c>
      <c r="AE370" s="1231" t="str">
        <f t="shared" si="145"/>
        <v/>
      </c>
      <c r="AF370" s="1232">
        <f t="shared" si="147"/>
        <v>0</v>
      </c>
      <c r="AG370" s="1252">
        <f t="shared" si="152"/>
        <v>0</v>
      </c>
      <c r="AH370" s="1234">
        <f t="shared" si="153"/>
        <v>0</v>
      </c>
      <c r="AI370" s="1235">
        <f t="shared" si="154"/>
        <v>0</v>
      </c>
      <c r="AJ370" s="1235">
        <f t="shared" si="143"/>
        <v>0</v>
      </c>
      <c r="AK370" s="1237">
        <f t="shared" si="148"/>
        <v>0</v>
      </c>
      <c r="AL370" s="1238">
        <f t="shared" si="144"/>
        <v>0</v>
      </c>
      <c r="AM370" s="1268"/>
      <c r="AN370" s="1240" t="str">
        <f t="shared" si="160"/>
        <v/>
      </c>
      <c r="AO370" s="1241">
        <f t="shared" si="155"/>
        <v>0</v>
      </c>
      <c r="AP370" s="1242">
        <f t="shared" si="149"/>
        <v>0</v>
      </c>
      <c r="AQ370" s="1269" cm="1">
        <f t="array" ref="AQ370">IF(AF370&lt;&gt;1,0,IF(OR(AO370="",N(AO370)&lt;=0.000000001),"",IF(OR(AI370="",N(AI370)&lt;=0.000000001),0,IF(ISNUMBER(AO370),IFERROR(_xlfn.LET(_xlpm.r,_xlfn.XLOOKUP(U370,$BD$15:$BD$62,ROW($BD$15:$BD$62),_xlfn.XLOOKUP(U370,$BE$15:$BE$62,ROW($BE$15:$BE$62),_xlfn.XLOOKUP(U370,$BF$15:$BF$62,ROW($BF$15:$BF$62),""))),_xlpm.p,_xlpm.r-MIN(ROW($BD$15:$BD$62))+1,_xlpm.f,INDEX($BG$15:$BG$62,_xlpm.p),_xlpm.u,INDEX($BH$15:$BH$62,_xlpm.p),_xlpm.s,INDEX($BJ$15:$BJ$62,_xlpm.p),_xlpm.q,N(AO370)/_xlpm.f,IF(_xlpm.q&gt;=_xlpm.s,ROUND(_xlpm.q,1)&amp;" "&amp;U370&amp;" = "&amp;ROUND(_xlpm.q*_xlpm.f,1)&amp;" "&amp;_xlpm.u,ROUND(_xlpm.q,1)&amp;" "&amp;U370)),""),""))))</f>
        <v>0</v>
      </c>
      <c r="AR370" s="1259"/>
      <c r="AS370" s="1241">
        <f t="shared" si="141"/>
        <v>0</v>
      </c>
      <c r="AT370" s="1242" t="str">
        <f t="shared" si="156"/>
        <v/>
      </c>
      <c r="AU370" s="1245">
        <f t="shared" si="159"/>
        <v>0</v>
      </c>
      <c r="AV370" s="1246" t="str">
        <f t="shared" si="157"/>
        <v/>
      </c>
      <c r="AW370" s="1247"/>
      <c r="AX370" s="1248">
        <f t="shared" si="150"/>
        <v>0</v>
      </c>
      <c r="AY370" s="1249" t="str">
        <f t="shared" si="142"/>
        <v/>
      </c>
      <c r="AZ370" s="276" t="s">
        <v>22</v>
      </c>
      <c r="BA370" s="1221">
        <f t="shared" si="151"/>
        <v>0</v>
      </c>
      <c r="BB370" s="1222">
        <f t="shared" si="158"/>
        <v>0</v>
      </c>
      <c r="BC370"/>
      <c r="BD370" s="877"/>
      <c r="BE370" s="877"/>
      <c r="BF370" s="877"/>
      <c r="BG370" s="877"/>
      <c r="BH370" s="877"/>
      <c r="BI370" s="877"/>
      <c r="BJ370" s="877"/>
      <c r="BK370" s="877"/>
      <c r="BR370" s="1153" t="str">
        <f t="shared" si="146"/>
        <v>►</v>
      </c>
      <c r="BS370" s="1024"/>
      <c r="BT370" s="1024"/>
      <c r="BU370" s="1024"/>
      <c r="BV370" s="1024"/>
      <c r="BW370" s="1024"/>
      <c r="CW370" s="3">
        <v>1</v>
      </c>
    </row>
    <row r="371" spans="12:101" ht="21" customHeight="1">
      <c r="L371" s="120" t="s">
        <v>16</v>
      </c>
      <c r="M371" s="34"/>
      <c r="N371" s="35"/>
      <c r="O371" s="34"/>
      <c r="P371" s="36"/>
      <c r="Q371" s="105"/>
      <c r="R371" s="125"/>
      <c r="S371" s="107"/>
      <c r="T371" s="108"/>
      <c r="U371" s="1290"/>
      <c r="W371" s="111"/>
      <c r="X371" s="112"/>
      <c r="Y371" s="122"/>
      <c r="Z371" s="114"/>
      <c r="AA371" s="127"/>
      <c r="AB371" s="116"/>
      <c r="AC371" s="139"/>
      <c r="AD371" s="1230" t="str">
        <f t="shared" si="161"/>
        <v>►</v>
      </c>
      <c r="AE371" s="1231" t="str">
        <f t="shared" si="145"/>
        <v/>
      </c>
      <c r="AF371" s="1232">
        <f t="shared" si="147"/>
        <v>0</v>
      </c>
      <c r="AG371" s="1252">
        <f t="shared" si="152"/>
        <v>0</v>
      </c>
      <c r="AH371" s="1234">
        <f t="shared" si="153"/>
        <v>0</v>
      </c>
      <c r="AI371" s="1235">
        <f t="shared" si="154"/>
        <v>0</v>
      </c>
      <c r="AJ371" s="1235">
        <f t="shared" si="143"/>
        <v>0</v>
      </c>
      <c r="AK371" s="1253">
        <f t="shared" si="148"/>
        <v>0</v>
      </c>
      <c r="AL371" s="1254">
        <f t="shared" si="144"/>
        <v>0</v>
      </c>
      <c r="AM371" s="1268"/>
      <c r="AN371" s="1255" t="str">
        <f t="shared" si="160"/>
        <v/>
      </c>
      <c r="AO371" s="1256">
        <f t="shared" si="155"/>
        <v>0</v>
      </c>
      <c r="AP371" s="1257">
        <f t="shared" si="149"/>
        <v>0</v>
      </c>
      <c r="AQ371" s="1271" cm="1">
        <f t="array" ref="AQ371">IF(AF371&lt;&gt;1,0,IF(OR(AO371="",N(AO371)&lt;=0.000000001),"",IF(OR(AI371="",N(AI371)&lt;=0.000000001),0,IF(ISNUMBER(AO371),IFERROR(_xlfn.LET(_xlpm.r,_xlfn.XLOOKUP(U371,$BD$15:$BD$62,ROW($BD$15:$BD$62),_xlfn.XLOOKUP(U371,$BE$15:$BE$62,ROW($BE$15:$BE$62),_xlfn.XLOOKUP(U371,$BF$15:$BF$62,ROW($BF$15:$BF$62),""))),_xlpm.p,_xlpm.r-MIN(ROW($BD$15:$BD$62))+1,_xlpm.f,INDEX($BG$15:$BG$62,_xlpm.p),_xlpm.u,INDEX($BH$15:$BH$62,_xlpm.p),_xlpm.s,INDEX($BJ$15:$BJ$62,_xlpm.p),_xlpm.q,N(AO371)/_xlpm.f,IF(_xlpm.q&gt;=_xlpm.s,ROUND(_xlpm.q,1)&amp;" "&amp;U371&amp;" = "&amp;ROUND(_xlpm.q*_xlpm.f,1)&amp;" "&amp;_xlpm.u,ROUND(_xlpm.q,1)&amp;" "&amp;U371)),""),""))))</f>
        <v>0</v>
      </c>
      <c r="AR371" s="1259"/>
      <c r="AS371" s="1256">
        <f t="shared" ref="AS371:AS434" si="162">IF(TRIM(AE371)="▼ recette suivante","▼next recipe ",IF(AO371="","",IF(ISBLANK(AR371),AO371,ROUND(AO371*(1-MIN(1,MAX(0,IF(AR371&gt;1,AR371/100,AR371)))),3))))</f>
        <v>0</v>
      </c>
      <c r="AT371" s="1257" t="str">
        <f t="shared" si="156"/>
        <v/>
      </c>
      <c r="AU371" s="1260">
        <f t="shared" si="159"/>
        <v>0</v>
      </c>
      <c r="AV371" s="1261" t="str">
        <f t="shared" si="157"/>
        <v/>
      </c>
      <c r="AW371" s="1247"/>
      <c r="AX371" s="1262">
        <f t="shared" si="150"/>
        <v>0</v>
      </c>
      <c r="AY371" s="1249" t="str">
        <f t="shared" ref="AY371:AY434" si="163">IF(IFERROR(SEARCH("Adresse PC",TRIM(Q371)),0)&gt;0,"▼ receta siguiente",IF(AS371&gt;0,W371,""))</f>
        <v/>
      </c>
      <c r="AZ371" s="276" t="s">
        <v>22</v>
      </c>
      <c r="BA371" s="1221">
        <f t="shared" si="151"/>
        <v>0</v>
      </c>
      <c r="BB371" s="1222">
        <f t="shared" si="158"/>
        <v>0</v>
      </c>
      <c r="BC371"/>
      <c r="BD371" s="877"/>
      <c r="BE371" s="877"/>
      <c r="BF371" s="877"/>
      <c r="BG371" s="877"/>
      <c r="BH371" s="877"/>
      <c r="BI371" s="877"/>
      <c r="BJ371" s="877"/>
      <c r="BK371" s="877"/>
      <c r="BR371" s="1153" t="str">
        <f t="shared" si="146"/>
        <v>►</v>
      </c>
      <c r="BS371" s="1024"/>
      <c r="BT371" s="1024"/>
      <c r="BU371" s="1024"/>
      <c r="BV371" s="1024"/>
      <c r="BW371" s="1024"/>
      <c r="CW371" s="3">
        <v>1</v>
      </c>
    </row>
    <row r="372" spans="12:101" ht="21" customHeight="1">
      <c r="L372" s="120" t="s">
        <v>16</v>
      </c>
      <c r="M372" s="34"/>
      <c r="N372" s="35"/>
      <c r="O372" s="34"/>
      <c r="P372" s="36"/>
      <c r="Q372" s="105"/>
      <c r="R372" s="125"/>
      <c r="S372" s="107"/>
      <c r="T372" s="108"/>
      <c r="U372" s="1290"/>
      <c r="W372" s="111"/>
      <c r="X372" s="112"/>
      <c r="Y372" s="122"/>
      <c r="Z372" s="114"/>
      <c r="AA372" s="127"/>
      <c r="AB372" s="116"/>
      <c r="AC372" s="139"/>
      <c r="AD372" s="1230" t="str">
        <f t="shared" si="161"/>
        <v>►</v>
      </c>
      <c r="AE372" s="1231" t="str">
        <f t="shared" si="145"/>
        <v/>
      </c>
      <c r="AF372" s="1232">
        <f t="shared" si="147"/>
        <v>0</v>
      </c>
      <c r="AG372" s="1252">
        <f t="shared" si="152"/>
        <v>0</v>
      </c>
      <c r="AH372" s="1234">
        <f t="shared" si="153"/>
        <v>0</v>
      </c>
      <c r="AI372" s="1235">
        <f t="shared" si="154"/>
        <v>0</v>
      </c>
      <c r="AJ372" s="1235">
        <f t="shared" si="143"/>
        <v>0</v>
      </c>
      <c r="AK372" s="1237">
        <f t="shared" si="148"/>
        <v>0</v>
      </c>
      <c r="AL372" s="1238">
        <f t="shared" si="144"/>
        <v>0</v>
      </c>
      <c r="AM372" s="1268"/>
      <c r="AN372" s="1240" t="str">
        <f t="shared" si="160"/>
        <v/>
      </c>
      <c r="AO372" s="1241">
        <f t="shared" si="155"/>
        <v>0</v>
      </c>
      <c r="AP372" s="1242">
        <f t="shared" si="149"/>
        <v>0</v>
      </c>
      <c r="AQ372" s="1269" cm="1">
        <f t="array" ref="AQ372">IF(AF372&lt;&gt;1,0,IF(OR(AO372="",N(AO372)&lt;=0.000000001),"",IF(OR(AI372="",N(AI372)&lt;=0.000000001),0,IF(ISNUMBER(AO372),IFERROR(_xlfn.LET(_xlpm.r,_xlfn.XLOOKUP(U372,$BD$15:$BD$62,ROW($BD$15:$BD$62),_xlfn.XLOOKUP(U372,$BE$15:$BE$62,ROW($BE$15:$BE$62),_xlfn.XLOOKUP(U372,$BF$15:$BF$62,ROW($BF$15:$BF$62),""))),_xlpm.p,_xlpm.r-MIN(ROW($BD$15:$BD$62))+1,_xlpm.f,INDEX($BG$15:$BG$62,_xlpm.p),_xlpm.u,INDEX($BH$15:$BH$62,_xlpm.p),_xlpm.s,INDEX($BJ$15:$BJ$62,_xlpm.p),_xlpm.q,N(AO372)/_xlpm.f,IF(_xlpm.q&gt;=_xlpm.s,ROUND(_xlpm.q,1)&amp;" "&amp;U372&amp;" = "&amp;ROUND(_xlpm.q*_xlpm.f,1)&amp;" "&amp;_xlpm.u,ROUND(_xlpm.q,1)&amp;" "&amp;U372)),""),""))))</f>
        <v>0</v>
      </c>
      <c r="AR372" s="1259"/>
      <c r="AS372" s="1241">
        <f t="shared" si="162"/>
        <v>0</v>
      </c>
      <c r="AT372" s="1242" t="str">
        <f t="shared" si="156"/>
        <v/>
      </c>
      <c r="AU372" s="1245">
        <f t="shared" si="159"/>
        <v>0</v>
      </c>
      <c r="AV372" s="1246" t="str">
        <f t="shared" si="157"/>
        <v/>
      </c>
      <c r="AW372" s="1247"/>
      <c r="AX372" s="1248">
        <f t="shared" si="150"/>
        <v>0</v>
      </c>
      <c r="AY372" s="1249" t="str">
        <f t="shared" si="163"/>
        <v/>
      </c>
      <c r="AZ372" s="276" t="s">
        <v>22</v>
      </c>
      <c r="BA372" s="1221">
        <f t="shared" si="151"/>
        <v>0</v>
      </c>
      <c r="BB372" s="1222">
        <f t="shared" si="158"/>
        <v>0</v>
      </c>
      <c r="BC372"/>
      <c r="BD372" s="877"/>
      <c r="BE372" s="877"/>
      <c r="BF372" s="877"/>
      <c r="BG372" s="877"/>
      <c r="BH372" s="877"/>
      <c r="BI372" s="877"/>
      <c r="BJ372" s="877"/>
      <c r="BK372" s="877"/>
      <c r="BR372" s="1153" t="str">
        <f t="shared" si="146"/>
        <v>►</v>
      </c>
      <c r="BS372" s="1024"/>
      <c r="BT372" s="1024"/>
      <c r="BU372" s="1024"/>
      <c r="BV372" s="1024"/>
      <c r="BW372" s="1024"/>
      <c r="CW372" s="3">
        <v>1</v>
      </c>
    </row>
    <row r="373" spans="12:101" ht="21" customHeight="1">
      <c r="L373" s="120" t="s">
        <v>16</v>
      </c>
      <c r="M373" s="34"/>
      <c r="N373" s="35"/>
      <c r="O373" s="34"/>
      <c r="P373" s="36"/>
      <c r="Q373" s="105"/>
      <c r="R373" s="125"/>
      <c r="S373" s="107"/>
      <c r="T373" s="108"/>
      <c r="U373" s="1290"/>
      <c r="W373" s="111"/>
      <c r="X373" s="112"/>
      <c r="Y373" s="122"/>
      <c r="Z373" s="114"/>
      <c r="AA373" s="127"/>
      <c r="AB373" s="116"/>
      <c r="AC373" s="139"/>
      <c r="AD373" s="1230" t="str">
        <f t="shared" si="161"/>
        <v>►</v>
      </c>
      <c r="AE373" s="1231" t="str">
        <f t="shared" si="145"/>
        <v/>
      </c>
      <c r="AF373" s="1232">
        <f t="shared" si="147"/>
        <v>0</v>
      </c>
      <c r="AG373" s="1252">
        <f t="shared" si="152"/>
        <v>0</v>
      </c>
      <c r="AH373" s="1234">
        <f t="shared" si="153"/>
        <v>0</v>
      </c>
      <c r="AI373" s="1235">
        <f t="shared" si="154"/>
        <v>0</v>
      </c>
      <c r="AJ373" s="1235">
        <f t="shared" si="143"/>
        <v>0</v>
      </c>
      <c r="AK373" s="1253">
        <f t="shared" si="148"/>
        <v>0</v>
      </c>
      <c r="AL373" s="1254">
        <f t="shared" si="144"/>
        <v>0</v>
      </c>
      <c r="AM373" s="1268"/>
      <c r="AN373" s="1255" t="str">
        <f t="shared" si="160"/>
        <v/>
      </c>
      <c r="AO373" s="1256">
        <f t="shared" si="155"/>
        <v>0</v>
      </c>
      <c r="AP373" s="1257">
        <f t="shared" si="149"/>
        <v>0</v>
      </c>
      <c r="AQ373" s="1271" cm="1">
        <f t="array" ref="AQ373">IF(AF373&lt;&gt;1,0,IF(OR(AO373="",N(AO373)&lt;=0.000000001),"",IF(OR(AI373="",N(AI373)&lt;=0.000000001),0,IF(ISNUMBER(AO373),IFERROR(_xlfn.LET(_xlpm.r,_xlfn.XLOOKUP(U373,$BD$15:$BD$62,ROW($BD$15:$BD$62),_xlfn.XLOOKUP(U373,$BE$15:$BE$62,ROW($BE$15:$BE$62),_xlfn.XLOOKUP(U373,$BF$15:$BF$62,ROW($BF$15:$BF$62),""))),_xlpm.p,_xlpm.r-MIN(ROW($BD$15:$BD$62))+1,_xlpm.f,INDEX($BG$15:$BG$62,_xlpm.p),_xlpm.u,INDEX($BH$15:$BH$62,_xlpm.p),_xlpm.s,INDEX($BJ$15:$BJ$62,_xlpm.p),_xlpm.q,N(AO373)/_xlpm.f,IF(_xlpm.q&gt;=_xlpm.s,ROUND(_xlpm.q,1)&amp;" "&amp;U373&amp;" = "&amp;ROUND(_xlpm.q*_xlpm.f,1)&amp;" "&amp;_xlpm.u,ROUND(_xlpm.q,1)&amp;" "&amp;U373)),""),""))))</f>
        <v>0</v>
      </c>
      <c r="AR373" s="1259"/>
      <c r="AS373" s="1256">
        <f t="shared" si="162"/>
        <v>0</v>
      </c>
      <c r="AT373" s="1257" t="str">
        <f t="shared" si="156"/>
        <v/>
      </c>
      <c r="AU373" s="1260">
        <f t="shared" si="159"/>
        <v>0</v>
      </c>
      <c r="AV373" s="1261" t="str">
        <f t="shared" si="157"/>
        <v/>
      </c>
      <c r="AW373" s="1247"/>
      <c r="AX373" s="1262">
        <f t="shared" si="150"/>
        <v>0</v>
      </c>
      <c r="AY373" s="1249" t="str">
        <f t="shared" si="163"/>
        <v/>
      </c>
      <c r="AZ373" s="276" t="s">
        <v>22</v>
      </c>
      <c r="BA373" s="1221">
        <f t="shared" si="151"/>
        <v>0</v>
      </c>
      <c r="BB373" s="1222">
        <f t="shared" si="158"/>
        <v>0</v>
      </c>
      <c r="BC373"/>
      <c r="BD373" s="877"/>
      <c r="BE373" s="877"/>
      <c r="BF373" s="877"/>
      <c r="BG373" s="877"/>
      <c r="BH373" s="877"/>
      <c r="BI373" s="877"/>
      <c r="BJ373" s="877"/>
      <c r="BK373" s="877"/>
      <c r="BR373" s="1153" t="str">
        <f t="shared" si="146"/>
        <v>►</v>
      </c>
      <c r="BS373" s="1024"/>
      <c r="BT373" s="1024"/>
      <c r="BU373" s="1024"/>
      <c r="BV373" s="1024"/>
      <c r="BW373" s="1024"/>
      <c r="CW373" s="3">
        <v>1</v>
      </c>
    </row>
    <row r="374" spans="12:101" ht="21" customHeight="1">
      <c r="L374" s="120" t="s">
        <v>16</v>
      </c>
      <c r="M374" s="34"/>
      <c r="N374" s="35"/>
      <c r="O374" s="34"/>
      <c r="P374" s="36"/>
      <c r="Q374" s="105"/>
      <c r="R374" s="125"/>
      <c r="S374" s="107"/>
      <c r="T374" s="108"/>
      <c r="U374" s="1290"/>
      <c r="W374" s="111"/>
      <c r="X374" s="112"/>
      <c r="Y374" s="122"/>
      <c r="Z374" s="114"/>
      <c r="AA374" s="127"/>
      <c r="AB374" s="116"/>
      <c r="AC374" s="139"/>
      <c r="AD374" s="1230" t="str">
        <f t="shared" si="161"/>
        <v>►</v>
      </c>
      <c r="AE374" s="1231" t="str">
        <f t="shared" si="145"/>
        <v/>
      </c>
      <c r="AF374" s="1232">
        <f t="shared" si="147"/>
        <v>0</v>
      </c>
      <c r="AG374" s="1252">
        <f t="shared" si="152"/>
        <v>0</v>
      </c>
      <c r="AH374" s="1234">
        <f t="shared" si="153"/>
        <v>0</v>
      </c>
      <c r="AI374" s="1235">
        <f t="shared" si="154"/>
        <v>0</v>
      </c>
      <c r="AJ374" s="1235">
        <f t="shared" si="143"/>
        <v>0</v>
      </c>
      <c r="AK374" s="1237">
        <f t="shared" si="148"/>
        <v>0</v>
      </c>
      <c r="AL374" s="1238">
        <f t="shared" si="144"/>
        <v>0</v>
      </c>
      <c r="AM374" s="1268"/>
      <c r="AN374" s="1240" t="str">
        <f t="shared" si="160"/>
        <v/>
      </c>
      <c r="AO374" s="1241">
        <f t="shared" si="155"/>
        <v>0</v>
      </c>
      <c r="AP374" s="1242">
        <f t="shared" si="149"/>
        <v>0</v>
      </c>
      <c r="AQ374" s="1269" cm="1">
        <f t="array" ref="AQ374">IF(AF374&lt;&gt;1,0,IF(OR(AO374="",N(AO374)&lt;=0.000000001),"",IF(OR(AI374="",N(AI374)&lt;=0.000000001),0,IF(ISNUMBER(AO374),IFERROR(_xlfn.LET(_xlpm.r,_xlfn.XLOOKUP(U374,$BD$15:$BD$62,ROW($BD$15:$BD$62),_xlfn.XLOOKUP(U374,$BE$15:$BE$62,ROW($BE$15:$BE$62),_xlfn.XLOOKUP(U374,$BF$15:$BF$62,ROW($BF$15:$BF$62),""))),_xlpm.p,_xlpm.r-MIN(ROW($BD$15:$BD$62))+1,_xlpm.f,INDEX($BG$15:$BG$62,_xlpm.p),_xlpm.u,INDEX($BH$15:$BH$62,_xlpm.p),_xlpm.s,INDEX($BJ$15:$BJ$62,_xlpm.p),_xlpm.q,N(AO374)/_xlpm.f,IF(_xlpm.q&gt;=_xlpm.s,ROUND(_xlpm.q,1)&amp;" "&amp;U374&amp;" = "&amp;ROUND(_xlpm.q*_xlpm.f,1)&amp;" "&amp;_xlpm.u,ROUND(_xlpm.q,1)&amp;" "&amp;U374)),""),""))))</f>
        <v>0</v>
      </c>
      <c r="AR374" s="1259"/>
      <c r="AS374" s="1241">
        <f t="shared" si="162"/>
        <v>0</v>
      </c>
      <c r="AT374" s="1242" t="str">
        <f t="shared" si="156"/>
        <v/>
      </c>
      <c r="AU374" s="1245">
        <f t="shared" si="159"/>
        <v>0</v>
      </c>
      <c r="AV374" s="1246" t="str">
        <f t="shared" si="157"/>
        <v/>
      </c>
      <c r="AW374" s="1247"/>
      <c r="AX374" s="1248">
        <f t="shared" si="150"/>
        <v>0</v>
      </c>
      <c r="AY374" s="1249" t="str">
        <f t="shared" si="163"/>
        <v/>
      </c>
      <c r="AZ374" s="276" t="s">
        <v>22</v>
      </c>
      <c r="BA374" s="1221">
        <f t="shared" si="151"/>
        <v>0</v>
      </c>
      <c r="BB374" s="1222">
        <f t="shared" si="158"/>
        <v>0</v>
      </c>
      <c r="BC374"/>
      <c r="BD374" s="877"/>
      <c r="BE374" s="877"/>
      <c r="BF374" s="877"/>
      <c r="BG374" s="877"/>
      <c r="BH374" s="877"/>
      <c r="BI374" s="877"/>
      <c r="BJ374" s="877"/>
      <c r="BK374" s="877"/>
      <c r="BR374" s="1153" t="str">
        <f t="shared" si="146"/>
        <v>►</v>
      </c>
      <c r="BS374" s="1024"/>
      <c r="BT374" s="1024"/>
      <c r="BU374" s="1024"/>
      <c r="BV374" s="1024"/>
      <c r="BW374" s="1024"/>
      <c r="CW374" s="3">
        <v>1</v>
      </c>
    </row>
    <row r="375" spans="12:101" ht="21" customHeight="1">
      <c r="L375" s="120" t="s">
        <v>16</v>
      </c>
      <c r="M375" s="34"/>
      <c r="N375" s="35"/>
      <c r="O375" s="34"/>
      <c r="P375" s="36"/>
      <c r="Q375" s="105"/>
      <c r="R375" s="125"/>
      <c r="S375" s="107"/>
      <c r="T375" s="108"/>
      <c r="U375" s="1290"/>
      <c r="W375" s="111"/>
      <c r="X375" s="112"/>
      <c r="Y375" s="122"/>
      <c r="Z375" s="114"/>
      <c r="AA375" s="127"/>
      <c r="AB375" s="116"/>
      <c r="AC375" s="139"/>
      <c r="AD375" s="1230" t="str">
        <f t="shared" si="161"/>
        <v>►</v>
      </c>
      <c r="AE375" s="1231" t="str">
        <f t="shared" si="145"/>
        <v/>
      </c>
      <c r="AF375" s="1232">
        <f t="shared" si="147"/>
        <v>0</v>
      </c>
      <c r="AG375" s="1252">
        <f t="shared" si="152"/>
        <v>0</v>
      </c>
      <c r="AH375" s="1234">
        <f t="shared" si="153"/>
        <v>0</v>
      </c>
      <c r="AI375" s="1235">
        <f t="shared" si="154"/>
        <v>0</v>
      </c>
      <c r="AJ375" s="1235">
        <f t="shared" si="143"/>
        <v>0</v>
      </c>
      <c r="AK375" s="1253">
        <f t="shared" si="148"/>
        <v>0</v>
      </c>
      <c r="AL375" s="1254">
        <f t="shared" si="144"/>
        <v>0</v>
      </c>
      <c r="AM375" s="1268"/>
      <c r="AN375" s="1255" t="str">
        <f t="shared" si="160"/>
        <v/>
      </c>
      <c r="AO375" s="1256">
        <f t="shared" si="155"/>
        <v>0</v>
      </c>
      <c r="AP375" s="1257">
        <f t="shared" si="149"/>
        <v>0</v>
      </c>
      <c r="AQ375" s="1271" cm="1">
        <f t="array" ref="AQ375">IF(AF375&lt;&gt;1,0,IF(OR(AO375="",N(AO375)&lt;=0.000000001),"",IF(OR(AI375="",N(AI375)&lt;=0.000000001),0,IF(ISNUMBER(AO375),IFERROR(_xlfn.LET(_xlpm.r,_xlfn.XLOOKUP(U375,$BD$15:$BD$62,ROW($BD$15:$BD$62),_xlfn.XLOOKUP(U375,$BE$15:$BE$62,ROW($BE$15:$BE$62),_xlfn.XLOOKUP(U375,$BF$15:$BF$62,ROW($BF$15:$BF$62),""))),_xlpm.p,_xlpm.r-MIN(ROW($BD$15:$BD$62))+1,_xlpm.f,INDEX($BG$15:$BG$62,_xlpm.p),_xlpm.u,INDEX($BH$15:$BH$62,_xlpm.p),_xlpm.s,INDEX($BJ$15:$BJ$62,_xlpm.p),_xlpm.q,N(AO375)/_xlpm.f,IF(_xlpm.q&gt;=_xlpm.s,ROUND(_xlpm.q,1)&amp;" "&amp;U375&amp;" = "&amp;ROUND(_xlpm.q*_xlpm.f,1)&amp;" "&amp;_xlpm.u,ROUND(_xlpm.q,1)&amp;" "&amp;U375)),""),""))))</f>
        <v>0</v>
      </c>
      <c r="AR375" s="1259"/>
      <c r="AS375" s="1256">
        <f t="shared" si="162"/>
        <v>0</v>
      </c>
      <c r="AT375" s="1257" t="str">
        <f t="shared" si="156"/>
        <v/>
      </c>
      <c r="AU375" s="1260">
        <f t="shared" si="159"/>
        <v>0</v>
      </c>
      <c r="AV375" s="1261" t="str">
        <f t="shared" si="157"/>
        <v/>
      </c>
      <c r="AW375" s="1247"/>
      <c r="AX375" s="1262">
        <f t="shared" si="150"/>
        <v>0</v>
      </c>
      <c r="AY375" s="1249" t="str">
        <f t="shared" si="163"/>
        <v/>
      </c>
      <c r="AZ375" s="276" t="s">
        <v>22</v>
      </c>
      <c r="BA375" s="1221">
        <f t="shared" si="151"/>
        <v>0</v>
      </c>
      <c r="BB375" s="1222">
        <f t="shared" si="158"/>
        <v>0</v>
      </c>
      <c r="BC375"/>
      <c r="BD375" s="877"/>
      <c r="BE375" s="877"/>
      <c r="BF375" s="877"/>
      <c r="BG375" s="877"/>
      <c r="BH375" s="877"/>
      <c r="BI375" s="877"/>
      <c r="BJ375" s="877"/>
      <c r="BK375" s="877"/>
      <c r="BR375" s="1153" t="str">
        <f t="shared" si="146"/>
        <v>►</v>
      </c>
      <c r="BS375" s="1024"/>
      <c r="BT375" s="1024"/>
      <c r="BU375" s="1024"/>
      <c r="BV375" s="1024"/>
      <c r="BW375" s="1024"/>
      <c r="CW375" s="3">
        <v>1</v>
      </c>
    </row>
    <row r="376" spans="12:101" ht="21" customHeight="1">
      <c r="L376" s="120" t="s">
        <v>16</v>
      </c>
      <c r="M376" s="34"/>
      <c r="N376" s="35"/>
      <c r="O376" s="34"/>
      <c r="P376" s="36"/>
      <c r="Q376" s="105"/>
      <c r="R376" s="125"/>
      <c r="S376" s="107"/>
      <c r="T376" s="108"/>
      <c r="U376" s="1290"/>
      <c r="W376" s="111"/>
      <c r="X376" s="112"/>
      <c r="Y376" s="122"/>
      <c r="Z376" s="114"/>
      <c r="AA376" s="127"/>
      <c r="AB376" s="116"/>
      <c r="AC376" s="139"/>
      <c r="AD376" s="1230" t="str">
        <f t="shared" si="161"/>
        <v>►</v>
      </c>
      <c r="AE376" s="1231" t="str">
        <f t="shared" si="145"/>
        <v/>
      </c>
      <c r="AF376" s="1232">
        <f t="shared" si="147"/>
        <v>0</v>
      </c>
      <c r="AG376" s="1252">
        <f t="shared" si="152"/>
        <v>0</v>
      </c>
      <c r="AH376" s="1234">
        <f t="shared" si="153"/>
        <v>0</v>
      </c>
      <c r="AI376" s="1235">
        <f t="shared" si="154"/>
        <v>0</v>
      </c>
      <c r="AJ376" s="1235">
        <f t="shared" ref="AJ376:AJ439" si="164">_xlfn.LET(_xlpm.EPS,0.000000001,_xlpm.q,N(Q376),_xlpm.x,N(Z376),_xlpm.z,N(AB376),IF(AI376=0,0,IF(SUM(ABS(_xlpm.q),ABS(_xlpm.x),ABS(_xlpm.z))&gt;_xlpm.EPS,O376,"")))</f>
        <v>0</v>
      </c>
      <c r="AK376" s="1237">
        <f t="shared" si="148"/>
        <v>0</v>
      </c>
      <c r="AL376" s="1238">
        <f t="shared" si="144"/>
        <v>0</v>
      </c>
      <c r="AM376" s="1268"/>
      <c r="AN376" s="1240" t="str">
        <f t="shared" si="160"/>
        <v/>
      </c>
      <c r="AO376" s="1241">
        <f t="shared" si="155"/>
        <v>0</v>
      </c>
      <c r="AP376" s="1242">
        <f t="shared" si="149"/>
        <v>0</v>
      </c>
      <c r="AQ376" s="1269" cm="1">
        <f t="array" ref="AQ376">IF(AF376&lt;&gt;1,0,IF(OR(AO376="",N(AO376)&lt;=0.000000001),"",IF(OR(AI376="",N(AI376)&lt;=0.000000001),0,IF(ISNUMBER(AO376),IFERROR(_xlfn.LET(_xlpm.r,_xlfn.XLOOKUP(U376,$BD$15:$BD$62,ROW($BD$15:$BD$62),_xlfn.XLOOKUP(U376,$BE$15:$BE$62,ROW($BE$15:$BE$62),_xlfn.XLOOKUP(U376,$BF$15:$BF$62,ROW($BF$15:$BF$62),""))),_xlpm.p,_xlpm.r-MIN(ROW($BD$15:$BD$62))+1,_xlpm.f,INDEX($BG$15:$BG$62,_xlpm.p),_xlpm.u,INDEX($BH$15:$BH$62,_xlpm.p),_xlpm.s,INDEX($BJ$15:$BJ$62,_xlpm.p),_xlpm.q,N(AO376)/_xlpm.f,IF(_xlpm.q&gt;=_xlpm.s,ROUND(_xlpm.q,1)&amp;" "&amp;U376&amp;" = "&amp;ROUND(_xlpm.q*_xlpm.f,1)&amp;" "&amp;_xlpm.u,ROUND(_xlpm.q,1)&amp;" "&amp;U376)),""),""))))</f>
        <v>0</v>
      </c>
      <c r="AR376" s="1259"/>
      <c r="AS376" s="1241">
        <f t="shared" si="162"/>
        <v>0</v>
      </c>
      <c r="AT376" s="1242" t="str">
        <f t="shared" si="156"/>
        <v/>
      </c>
      <c r="AU376" s="1245">
        <f t="shared" si="159"/>
        <v>0</v>
      </c>
      <c r="AV376" s="1246" t="str">
        <f t="shared" si="157"/>
        <v/>
      </c>
      <c r="AW376" s="1247"/>
      <c r="AX376" s="1248">
        <f t="shared" si="150"/>
        <v>0</v>
      </c>
      <c r="AY376" s="1249" t="str">
        <f t="shared" si="163"/>
        <v/>
      </c>
      <c r="AZ376" s="276" t="s">
        <v>22</v>
      </c>
      <c r="BA376" s="1221">
        <f t="shared" si="151"/>
        <v>0</v>
      </c>
      <c r="BB376" s="1222">
        <f t="shared" si="158"/>
        <v>0</v>
      </c>
      <c r="BC376"/>
      <c r="BD376" s="877"/>
      <c r="BE376" s="877"/>
      <c r="BF376" s="877"/>
      <c r="BG376" s="877"/>
      <c r="BH376" s="877"/>
      <c r="BI376" s="877"/>
      <c r="BJ376" s="877"/>
      <c r="BK376" s="877"/>
      <c r="BR376" s="1153" t="str">
        <f t="shared" si="146"/>
        <v>►</v>
      </c>
      <c r="BS376" s="1024"/>
      <c r="BT376" s="1024"/>
      <c r="BU376" s="1024"/>
      <c r="BV376" s="1024"/>
      <c r="BW376" s="1024"/>
      <c r="CW376" s="3">
        <v>1</v>
      </c>
    </row>
    <row r="377" spans="12:101" ht="21" customHeight="1">
      <c r="L377" s="120" t="s">
        <v>16</v>
      </c>
      <c r="M377" s="34"/>
      <c r="N377" s="35"/>
      <c r="O377" s="34"/>
      <c r="P377" s="36"/>
      <c r="Q377" s="105"/>
      <c r="R377" s="125"/>
      <c r="S377" s="107"/>
      <c r="T377" s="108"/>
      <c r="U377" s="1290"/>
      <c r="W377" s="111"/>
      <c r="X377" s="112"/>
      <c r="Y377" s="122"/>
      <c r="Z377" s="114"/>
      <c r="AA377" s="127"/>
      <c r="AB377" s="116"/>
      <c r="AC377" s="139"/>
      <c r="AD377" s="1230" t="str">
        <f t="shared" si="161"/>
        <v>►</v>
      </c>
      <c r="AE377" s="1231" t="str">
        <f t="shared" si="145"/>
        <v/>
      </c>
      <c r="AF377" s="1232">
        <f t="shared" si="147"/>
        <v>0</v>
      </c>
      <c r="AG377" s="1252">
        <f t="shared" si="152"/>
        <v>0</v>
      </c>
      <c r="AH377" s="1234">
        <f t="shared" si="153"/>
        <v>0</v>
      </c>
      <c r="AI377" s="1235">
        <f t="shared" si="154"/>
        <v>0</v>
      </c>
      <c r="AJ377" s="1235">
        <f t="shared" si="164"/>
        <v>0</v>
      </c>
      <c r="AK377" s="1253">
        <f t="shared" si="148"/>
        <v>0</v>
      </c>
      <c r="AL377" s="1254">
        <f t="shared" si="144"/>
        <v>0</v>
      </c>
      <c r="AM377" s="1268"/>
      <c r="AN377" s="1255" t="str">
        <f t="shared" si="160"/>
        <v/>
      </c>
      <c r="AO377" s="1256">
        <f t="shared" si="155"/>
        <v>0</v>
      </c>
      <c r="AP377" s="1257">
        <f t="shared" si="149"/>
        <v>0</v>
      </c>
      <c r="AQ377" s="1271" cm="1">
        <f t="array" ref="AQ377">IF(AF377&lt;&gt;1,0,IF(OR(AO377="",N(AO377)&lt;=0.000000001),"",IF(OR(AI377="",N(AI377)&lt;=0.000000001),0,IF(ISNUMBER(AO377),IFERROR(_xlfn.LET(_xlpm.r,_xlfn.XLOOKUP(U377,$BD$15:$BD$62,ROW($BD$15:$BD$62),_xlfn.XLOOKUP(U377,$BE$15:$BE$62,ROW($BE$15:$BE$62),_xlfn.XLOOKUP(U377,$BF$15:$BF$62,ROW($BF$15:$BF$62),""))),_xlpm.p,_xlpm.r-MIN(ROW($BD$15:$BD$62))+1,_xlpm.f,INDEX($BG$15:$BG$62,_xlpm.p),_xlpm.u,INDEX($BH$15:$BH$62,_xlpm.p),_xlpm.s,INDEX($BJ$15:$BJ$62,_xlpm.p),_xlpm.q,N(AO377)/_xlpm.f,IF(_xlpm.q&gt;=_xlpm.s,ROUND(_xlpm.q,1)&amp;" "&amp;U377&amp;" = "&amp;ROUND(_xlpm.q*_xlpm.f,1)&amp;" "&amp;_xlpm.u,ROUND(_xlpm.q,1)&amp;" "&amp;U377)),""),""))))</f>
        <v>0</v>
      </c>
      <c r="AR377" s="1259"/>
      <c r="AS377" s="1256">
        <f t="shared" si="162"/>
        <v>0</v>
      </c>
      <c r="AT377" s="1257" t="str">
        <f t="shared" si="156"/>
        <v/>
      </c>
      <c r="AU377" s="1260">
        <f t="shared" si="159"/>
        <v>0</v>
      </c>
      <c r="AV377" s="1261" t="str">
        <f t="shared" si="157"/>
        <v/>
      </c>
      <c r="AW377" s="1247"/>
      <c r="AX377" s="1262">
        <f t="shared" si="150"/>
        <v>0</v>
      </c>
      <c r="AY377" s="1249" t="str">
        <f t="shared" si="163"/>
        <v/>
      </c>
      <c r="AZ377" s="276" t="s">
        <v>22</v>
      </c>
      <c r="BA377" s="1221">
        <f t="shared" si="151"/>
        <v>0</v>
      </c>
      <c r="BB377" s="1222">
        <f t="shared" si="158"/>
        <v>0</v>
      </c>
      <c r="BC377"/>
      <c r="BD377" s="877"/>
      <c r="BE377" s="877"/>
      <c r="BF377" s="877"/>
      <c r="BG377" s="877"/>
      <c r="BH377" s="877"/>
      <c r="BI377" s="877"/>
      <c r="BJ377" s="877"/>
      <c r="BK377" s="877"/>
      <c r="BR377" s="1153" t="str">
        <f t="shared" si="146"/>
        <v>►</v>
      </c>
      <c r="BS377" s="1024"/>
      <c r="BT377" s="1024"/>
      <c r="BU377" s="1024"/>
      <c r="BV377" s="1024"/>
      <c r="BW377" s="1024"/>
      <c r="CW377" s="3">
        <v>1</v>
      </c>
    </row>
    <row r="378" spans="12:101" ht="21" customHeight="1">
      <c r="L378" s="120" t="s">
        <v>16</v>
      </c>
      <c r="M378" s="34"/>
      <c r="N378" s="35"/>
      <c r="O378" s="34"/>
      <c r="P378" s="36"/>
      <c r="Q378" s="105"/>
      <c r="R378" s="125"/>
      <c r="S378" s="107"/>
      <c r="T378" s="108"/>
      <c r="U378" s="1290"/>
      <c r="W378" s="111"/>
      <c r="X378" s="112"/>
      <c r="Y378" s="122"/>
      <c r="Z378" s="114"/>
      <c r="AA378" s="127"/>
      <c r="AB378" s="116"/>
      <c r="AC378" s="139"/>
      <c r="AD378" s="1230" t="str">
        <f t="shared" si="161"/>
        <v>►</v>
      </c>
      <c r="AE378" s="1231" t="str">
        <f t="shared" si="145"/>
        <v/>
      </c>
      <c r="AF378" s="1232">
        <f t="shared" si="147"/>
        <v>0</v>
      </c>
      <c r="AG378" s="1252">
        <f t="shared" si="152"/>
        <v>0</v>
      </c>
      <c r="AH378" s="1234">
        <f t="shared" si="153"/>
        <v>0</v>
      </c>
      <c r="AI378" s="1235">
        <f t="shared" si="154"/>
        <v>0</v>
      </c>
      <c r="AJ378" s="1235">
        <f t="shared" si="164"/>
        <v>0</v>
      </c>
      <c r="AK378" s="1237">
        <f t="shared" si="148"/>
        <v>0</v>
      </c>
      <c r="AL378" s="1238">
        <f t="shared" si="144"/>
        <v>0</v>
      </c>
      <c r="AM378" s="1268"/>
      <c r="AN378" s="1240" t="str">
        <f t="shared" si="160"/>
        <v/>
      </c>
      <c r="AO378" s="1241">
        <f t="shared" si="155"/>
        <v>0</v>
      </c>
      <c r="AP378" s="1242">
        <f t="shared" si="149"/>
        <v>0</v>
      </c>
      <c r="AQ378" s="1269" cm="1">
        <f t="array" ref="AQ378">IF(AF378&lt;&gt;1,0,IF(OR(AO378="",N(AO378)&lt;=0.000000001),"",IF(OR(AI378="",N(AI378)&lt;=0.000000001),0,IF(ISNUMBER(AO378),IFERROR(_xlfn.LET(_xlpm.r,_xlfn.XLOOKUP(U378,$BD$15:$BD$62,ROW($BD$15:$BD$62),_xlfn.XLOOKUP(U378,$BE$15:$BE$62,ROW($BE$15:$BE$62),_xlfn.XLOOKUP(U378,$BF$15:$BF$62,ROW($BF$15:$BF$62),""))),_xlpm.p,_xlpm.r-MIN(ROW($BD$15:$BD$62))+1,_xlpm.f,INDEX($BG$15:$BG$62,_xlpm.p),_xlpm.u,INDEX($BH$15:$BH$62,_xlpm.p),_xlpm.s,INDEX($BJ$15:$BJ$62,_xlpm.p),_xlpm.q,N(AO378)/_xlpm.f,IF(_xlpm.q&gt;=_xlpm.s,ROUND(_xlpm.q,1)&amp;" "&amp;U378&amp;" = "&amp;ROUND(_xlpm.q*_xlpm.f,1)&amp;" "&amp;_xlpm.u,ROUND(_xlpm.q,1)&amp;" "&amp;U378)),""),""))))</f>
        <v>0</v>
      </c>
      <c r="AR378" s="1259"/>
      <c r="AS378" s="1241">
        <f t="shared" si="162"/>
        <v>0</v>
      </c>
      <c r="AT378" s="1242" t="str">
        <f t="shared" si="156"/>
        <v/>
      </c>
      <c r="AU378" s="1245">
        <f t="shared" si="159"/>
        <v>0</v>
      </c>
      <c r="AV378" s="1246" t="str">
        <f t="shared" si="157"/>
        <v/>
      </c>
      <c r="AW378" s="1247"/>
      <c r="AX378" s="1248">
        <f t="shared" si="150"/>
        <v>0</v>
      </c>
      <c r="AY378" s="1249" t="str">
        <f t="shared" si="163"/>
        <v/>
      </c>
      <c r="AZ378" s="276" t="s">
        <v>22</v>
      </c>
      <c r="BA378" s="1221">
        <f t="shared" si="151"/>
        <v>0</v>
      </c>
      <c r="BB378" s="1222">
        <f t="shared" si="158"/>
        <v>0</v>
      </c>
      <c r="BC378"/>
      <c r="BD378" s="877"/>
      <c r="BE378" s="877"/>
      <c r="BF378" s="877"/>
      <c r="BG378" s="877"/>
      <c r="BH378" s="877"/>
      <c r="BI378" s="877"/>
      <c r="BJ378" s="877"/>
      <c r="BK378" s="877"/>
      <c r="BR378" s="1153" t="str">
        <f t="shared" si="146"/>
        <v>►</v>
      </c>
      <c r="BS378" s="1024"/>
      <c r="BT378" s="1024"/>
      <c r="BU378" s="1024"/>
      <c r="BV378" s="1024"/>
      <c r="BW378" s="1024"/>
      <c r="CW378" s="3">
        <v>1</v>
      </c>
    </row>
    <row r="379" spans="12:101" ht="21" customHeight="1">
      <c r="L379" s="120" t="s">
        <v>16</v>
      </c>
      <c r="M379" s="34"/>
      <c r="N379" s="35"/>
      <c r="O379" s="34"/>
      <c r="P379" s="36"/>
      <c r="Q379" s="105"/>
      <c r="R379" s="125"/>
      <c r="S379" s="107"/>
      <c r="T379" s="108"/>
      <c r="U379" s="1290"/>
      <c r="W379" s="111"/>
      <c r="X379" s="112"/>
      <c r="Y379" s="122"/>
      <c r="Z379" s="114"/>
      <c r="AA379" s="127"/>
      <c r="AB379" s="116"/>
      <c r="AC379" s="139"/>
      <c r="AD379" s="1230" t="str">
        <f t="shared" si="161"/>
        <v>►</v>
      </c>
      <c r="AE379" s="1231" t="str">
        <f t="shared" si="145"/>
        <v/>
      </c>
      <c r="AF379" s="1232">
        <f t="shared" si="147"/>
        <v>0</v>
      </c>
      <c r="AG379" s="1252">
        <f t="shared" si="152"/>
        <v>0</v>
      </c>
      <c r="AH379" s="1234">
        <f t="shared" si="153"/>
        <v>0</v>
      </c>
      <c r="AI379" s="1235">
        <f t="shared" si="154"/>
        <v>0</v>
      </c>
      <c r="AJ379" s="1235">
        <f t="shared" si="164"/>
        <v>0</v>
      </c>
      <c r="AK379" s="1253">
        <f t="shared" si="148"/>
        <v>0</v>
      </c>
      <c r="AL379" s="1254">
        <f t="shared" si="144"/>
        <v>0</v>
      </c>
      <c r="AM379" s="1268"/>
      <c r="AN379" s="1255" t="str">
        <f t="shared" si="160"/>
        <v/>
      </c>
      <c r="AO379" s="1256">
        <f t="shared" si="155"/>
        <v>0</v>
      </c>
      <c r="AP379" s="1257">
        <f t="shared" si="149"/>
        <v>0</v>
      </c>
      <c r="AQ379" s="1271" cm="1">
        <f t="array" ref="AQ379">IF(AF379&lt;&gt;1,0,IF(OR(AO379="",N(AO379)&lt;=0.000000001),"",IF(OR(AI379="",N(AI379)&lt;=0.000000001),0,IF(ISNUMBER(AO379),IFERROR(_xlfn.LET(_xlpm.r,_xlfn.XLOOKUP(U379,$BD$15:$BD$62,ROW($BD$15:$BD$62),_xlfn.XLOOKUP(U379,$BE$15:$BE$62,ROW($BE$15:$BE$62),_xlfn.XLOOKUP(U379,$BF$15:$BF$62,ROW($BF$15:$BF$62),""))),_xlpm.p,_xlpm.r-MIN(ROW($BD$15:$BD$62))+1,_xlpm.f,INDEX($BG$15:$BG$62,_xlpm.p),_xlpm.u,INDEX($BH$15:$BH$62,_xlpm.p),_xlpm.s,INDEX($BJ$15:$BJ$62,_xlpm.p),_xlpm.q,N(AO379)/_xlpm.f,IF(_xlpm.q&gt;=_xlpm.s,ROUND(_xlpm.q,1)&amp;" "&amp;U379&amp;" = "&amp;ROUND(_xlpm.q*_xlpm.f,1)&amp;" "&amp;_xlpm.u,ROUND(_xlpm.q,1)&amp;" "&amp;U379)),""),""))))</f>
        <v>0</v>
      </c>
      <c r="AR379" s="1259"/>
      <c r="AS379" s="1256">
        <f t="shared" si="162"/>
        <v>0</v>
      </c>
      <c r="AT379" s="1257" t="str">
        <f t="shared" si="156"/>
        <v/>
      </c>
      <c r="AU379" s="1260">
        <f t="shared" si="159"/>
        <v>0</v>
      </c>
      <c r="AV379" s="1261" t="str">
        <f t="shared" si="157"/>
        <v/>
      </c>
      <c r="AW379" s="1247"/>
      <c r="AX379" s="1262">
        <f t="shared" si="150"/>
        <v>0</v>
      </c>
      <c r="AY379" s="1249" t="str">
        <f t="shared" si="163"/>
        <v/>
      </c>
      <c r="AZ379" s="276" t="s">
        <v>22</v>
      </c>
      <c r="BA379" s="1221">
        <f t="shared" si="151"/>
        <v>0</v>
      </c>
      <c r="BB379" s="1222">
        <f t="shared" si="158"/>
        <v>0</v>
      </c>
      <c r="BC379"/>
      <c r="BD379" s="877"/>
      <c r="BE379" s="877"/>
      <c r="BF379" s="877"/>
      <c r="BG379" s="877"/>
      <c r="BH379" s="877"/>
      <c r="BI379" s="877"/>
      <c r="BJ379" s="877"/>
      <c r="BK379" s="877"/>
      <c r="BR379" s="1153" t="str">
        <f t="shared" si="146"/>
        <v>►</v>
      </c>
      <c r="BS379" s="1024"/>
      <c r="BT379" s="1024"/>
      <c r="BU379" s="1024"/>
      <c r="BV379" s="1024"/>
      <c r="BW379" s="1024"/>
      <c r="CW379" s="3">
        <v>1</v>
      </c>
    </row>
    <row r="380" spans="12:101" ht="21" customHeight="1">
      <c r="L380" s="120" t="s">
        <v>16</v>
      </c>
      <c r="M380" s="34"/>
      <c r="N380" s="35"/>
      <c r="O380" s="34"/>
      <c r="P380" s="36"/>
      <c r="Q380" s="105"/>
      <c r="R380" s="125"/>
      <c r="S380" s="107"/>
      <c r="T380" s="108"/>
      <c r="U380" s="1290"/>
      <c r="W380" s="111"/>
      <c r="X380" s="112"/>
      <c r="Y380" s="122"/>
      <c r="Z380" s="114"/>
      <c r="AA380" s="127"/>
      <c r="AB380" s="116"/>
      <c r="AC380" s="139"/>
      <c r="AD380" s="1230" t="str">
        <f t="shared" si="161"/>
        <v>►</v>
      </c>
      <c r="AE380" s="1231" t="str">
        <f t="shared" si="145"/>
        <v/>
      </c>
      <c r="AF380" s="1232">
        <f t="shared" si="147"/>
        <v>0</v>
      </c>
      <c r="AG380" s="1252">
        <f t="shared" si="152"/>
        <v>0</v>
      </c>
      <c r="AH380" s="1234">
        <f t="shared" si="153"/>
        <v>0</v>
      </c>
      <c r="AI380" s="1235">
        <f t="shared" si="154"/>
        <v>0</v>
      </c>
      <c r="AJ380" s="1235">
        <f t="shared" si="164"/>
        <v>0</v>
      </c>
      <c r="AK380" s="1237">
        <f t="shared" si="148"/>
        <v>0</v>
      </c>
      <c r="AL380" s="1238">
        <f t="shared" ref="AL380:AL443" si="165">IF(TRIM(AE380)="▼ recette suivante",AE380,IF(AK380&gt;0,AN$9,0))</f>
        <v>0</v>
      </c>
      <c r="AM380" s="1268"/>
      <c r="AN380" s="1240" t="str">
        <f t="shared" si="160"/>
        <v/>
      </c>
      <c r="AO380" s="1241">
        <f t="shared" si="155"/>
        <v>0</v>
      </c>
      <c r="AP380" s="1242">
        <f t="shared" si="149"/>
        <v>0</v>
      </c>
      <c r="AQ380" s="1269" cm="1">
        <f t="array" ref="AQ380">IF(AF380&lt;&gt;1,0,IF(OR(AO380="",N(AO380)&lt;=0.000000001),"",IF(OR(AI380="",N(AI380)&lt;=0.000000001),0,IF(ISNUMBER(AO380),IFERROR(_xlfn.LET(_xlpm.r,_xlfn.XLOOKUP(U380,$BD$15:$BD$62,ROW($BD$15:$BD$62),_xlfn.XLOOKUP(U380,$BE$15:$BE$62,ROW($BE$15:$BE$62),_xlfn.XLOOKUP(U380,$BF$15:$BF$62,ROW($BF$15:$BF$62),""))),_xlpm.p,_xlpm.r-MIN(ROW($BD$15:$BD$62))+1,_xlpm.f,INDEX($BG$15:$BG$62,_xlpm.p),_xlpm.u,INDEX($BH$15:$BH$62,_xlpm.p),_xlpm.s,INDEX($BJ$15:$BJ$62,_xlpm.p),_xlpm.q,N(AO380)/_xlpm.f,IF(_xlpm.q&gt;=_xlpm.s,ROUND(_xlpm.q,1)&amp;" "&amp;U380&amp;" = "&amp;ROUND(_xlpm.q*_xlpm.f,1)&amp;" "&amp;_xlpm.u,ROUND(_xlpm.q,1)&amp;" "&amp;U380)),""),""))))</f>
        <v>0</v>
      </c>
      <c r="AR380" s="1259"/>
      <c r="AS380" s="1241">
        <f t="shared" si="162"/>
        <v>0</v>
      </c>
      <c r="AT380" s="1242" t="str">
        <f t="shared" si="156"/>
        <v/>
      </c>
      <c r="AU380" s="1245">
        <f t="shared" si="159"/>
        <v>0</v>
      </c>
      <c r="AV380" s="1246" t="str">
        <f t="shared" si="157"/>
        <v/>
      </c>
      <c r="AW380" s="1247"/>
      <c r="AX380" s="1248">
        <f t="shared" si="150"/>
        <v>0</v>
      </c>
      <c r="AY380" s="1249" t="str">
        <f t="shared" si="163"/>
        <v/>
      </c>
      <c r="AZ380" s="276" t="s">
        <v>22</v>
      </c>
      <c r="BA380" s="1221">
        <f t="shared" si="151"/>
        <v>0</v>
      </c>
      <c r="BB380" s="1222">
        <f t="shared" si="158"/>
        <v>0</v>
      </c>
      <c r="BC380"/>
      <c r="BD380" s="877"/>
      <c r="BE380" s="877"/>
      <c r="BF380" s="877"/>
      <c r="BG380" s="877"/>
      <c r="BH380" s="877"/>
      <c r="BI380" s="877"/>
      <c r="BJ380" s="877"/>
      <c r="BK380" s="877"/>
      <c r="BR380" s="1153" t="str">
        <f t="shared" si="146"/>
        <v>►</v>
      </c>
      <c r="BS380" s="1024"/>
      <c r="BT380" s="1024"/>
      <c r="BU380" s="1024"/>
      <c r="BV380" s="1024"/>
      <c r="BW380" s="1024"/>
      <c r="CW380" s="3">
        <v>1</v>
      </c>
    </row>
    <row r="381" spans="12:101" ht="21" customHeight="1">
      <c r="L381" s="120" t="s">
        <v>16</v>
      </c>
      <c r="M381" s="34"/>
      <c r="N381" s="35"/>
      <c r="O381" s="34"/>
      <c r="P381" s="36"/>
      <c r="Q381" s="105"/>
      <c r="R381" s="125"/>
      <c r="S381" s="107"/>
      <c r="T381" s="108"/>
      <c r="U381" s="1290"/>
      <c r="W381" s="111"/>
      <c r="X381" s="112"/>
      <c r="Y381" s="122"/>
      <c r="Z381" s="114"/>
      <c r="AA381" s="127"/>
      <c r="AB381" s="116"/>
      <c r="AC381" s="139"/>
      <c r="AD381" s="1230" t="str">
        <f t="shared" si="161"/>
        <v>►</v>
      </c>
      <c r="AE381" s="1231" t="str">
        <f t="shared" si="145"/>
        <v/>
      </c>
      <c r="AF381" s="1232">
        <f t="shared" si="147"/>
        <v>0</v>
      </c>
      <c r="AG381" s="1252">
        <f t="shared" si="152"/>
        <v>0</v>
      </c>
      <c r="AH381" s="1234">
        <f t="shared" si="153"/>
        <v>0</v>
      </c>
      <c r="AI381" s="1235">
        <f t="shared" si="154"/>
        <v>0</v>
      </c>
      <c r="AJ381" s="1235">
        <f t="shared" si="164"/>
        <v>0</v>
      </c>
      <c r="AK381" s="1253">
        <f t="shared" si="148"/>
        <v>0</v>
      </c>
      <c r="AL381" s="1254">
        <f t="shared" si="165"/>
        <v>0</v>
      </c>
      <c r="AM381" s="1268"/>
      <c r="AN381" s="1255" t="str">
        <f t="shared" si="160"/>
        <v/>
      </c>
      <c r="AO381" s="1256">
        <f t="shared" si="155"/>
        <v>0</v>
      </c>
      <c r="AP381" s="1257">
        <f t="shared" si="149"/>
        <v>0</v>
      </c>
      <c r="AQ381" s="1271" cm="1">
        <f t="array" ref="AQ381">IF(AF381&lt;&gt;1,0,IF(OR(AO381="",N(AO381)&lt;=0.000000001),"",IF(OR(AI381="",N(AI381)&lt;=0.000000001),0,IF(ISNUMBER(AO381),IFERROR(_xlfn.LET(_xlpm.r,_xlfn.XLOOKUP(U381,$BD$15:$BD$62,ROW($BD$15:$BD$62),_xlfn.XLOOKUP(U381,$BE$15:$BE$62,ROW($BE$15:$BE$62),_xlfn.XLOOKUP(U381,$BF$15:$BF$62,ROW($BF$15:$BF$62),""))),_xlpm.p,_xlpm.r-MIN(ROW($BD$15:$BD$62))+1,_xlpm.f,INDEX($BG$15:$BG$62,_xlpm.p),_xlpm.u,INDEX($BH$15:$BH$62,_xlpm.p),_xlpm.s,INDEX($BJ$15:$BJ$62,_xlpm.p),_xlpm.q,N(AO381)/_xlpm.f,IF(_xlpm.q&gt;=_xlpm.s,ROUND(_xlpm.q,1)&amp;" "&amp;U381&amp;" = "&amp;ROUND(_xlpm.q*_xlpm.f,1)&amp;" "&amp;_xlpm.u,ROUND(_xlpm.q,1)&amp;" "&amp;U381)),""),""))))</f>
        <v>0</v>
      </c>
      <c r="AR381" s="1259"/>
      <c r="AS381" s="1256">
        <f t="shared" si="162"/>
        <v>0</v>
      </c>
      <c r="AT381" s="1257" t="str">
        <f t="shared" si="156"/>
        <v/>
      </c>
      <c r="AU381" s="1260">
        <f t="shared" si="159"/>
        <v>0</v>
      </c>
      <c r="AV381" s="1261" t="str">
        <f t="shared" si="157"/>
        <v/>
      </c>
      <c r="AW381" s="1247"/>
      <c r="AX381" s="1262">
        <f t="shared" si="150"/>
        <v>0</v>
      </c>
      <c r="AY381" s="1249" t="str">
        <f t="shared" si="163"/>
        <v/>
      </c>
      <c r="AZ381" s="276" t="s">
        <v>22</v>
      </c>
      <c r="BA381" s="1221">
        <f t="shared" si="151"/>
        <v>0</v>
      </c>
      <c r="BB381" s="1222">
        <f t="shared" si="158"/>
        <v>0</v>
      </c>
      <c r="BC381"/>
      <c r="BD381" s="877"/>
      <c r="BE381" s="877"/>
      <c r="BF381" s="877"/>
      <c r="BG381" s="877"/>
      <c r="BH381" s="877"/>
      <c r="BI381" s="877"/>
      <c r="BJ381" s="877"/>
      <c r="BK381" s="877"/>
      <c r="BR381" s="1153" t="str">
        <f t="shared" si="146"/>
        <v>►</v>
      </c>
      <c r="BS381" s="1024"/>
      <c r="BT381" s="1024"/>
      <c r="BU381" s="1024"/>
      <c r="BV381" s="1024"/>
      <c r="BW381" s="1024"/>
      <c r="CW381" s="3">
        <v>1</v>
      </c>
    </row>
    <row r="382" spans="12:101" ht="21" customHeight="1">
      <c r="L382" s="120" t="s">
        <v>16</v>
      </c>
      <c r="M382" s="34"/>
      <c r="N382" s="35"/>
      <c r="O382" s="34"/>
      <c r="P382" s="36"/>
      <c r="Q382" s="105"/>
      <c r="R382" s="125"/>
      <c r="S382" s="107"/>
      <c r="T382" s="108"/>
      <c r="U382" s="1290"/>
      <c r="W382" s="111"/>
      <c r="X382" s="112"/>
      <c r="Y382" s="122"/>
      <c r="Z382" s="114"/>
      <c r="AA382" s="127"/>
      <c r="AB382" s="116"/>
      <c r="AC382" s="139"/>
      <c r="AD382" s="1230" t="str">
        <f t="shared" si="161"/>
        <v>►</v>
      </c>
      <c r="AE382" s="1231" t="str">
        <f t="shared" si="145"/>
        <v/>
      </c>
      <c r="AF382" s="1232">
        <f t="shared" si="147"/>
        <v>0</v>
      </c>
      <c r="AG382" s="1252">
        <f t="shared" si="152"/>
        <v>0</v>
      </c>
      <c r="AH382" s="1234">
        <f t="shared" si="153"/>
        <v>0</v>
      </c>
      <c r="AI382" s="1235">
        <f t="shared" si="154"/>
        <v>0</v>
      </c>
      <c r="AJ382" s="1235">
        <f t="shared" si="164"/>
        <v>0</v>
      </c>
      <c r="AK382" s="1237">
        <f t="shared" si="148"/>
        <v>0</v>
      </c>
      <c r="AL382" s="1238">
        <f t="shared" si="165"/>
        <v>0</v>
      </c>
      <c r="AM382" s="1268"/>
      <c r="AN382" s="1240" t="str">
        <f t="shared" si="160"/>
        <v/>
      </c>
      <c r="AO382" s="1241">
        <f t="shared" si="155"/>
        <v>0</v>
      </c>
      <c r="AP382" s="1242">
        <f t="shared" si="149"/>
        <v>0</v>
      </c>
      <c r="AQ382" s="1269" cm="1">
        <f t="array" ref="AQ382">IF(AF382&lt;&gt;1,0,IF(OR(AO382="",N(AO382)&lt;=0.000000001),"",IF(OR(AI382="",N(AI382)&lt;=0.000000001),0,IF(ISNUMBER(AO382),IFERROR(_xlfn.LET(_xlpm.r,_xlfn.XLOOKUP(U382,$BD$15:$BD$62,ROW($BD$15:$BD$62),_xlfn.XLOOKUP(U382,$BE$15:$BE$62,ROW($BE$15:$BE$62),_xlfn.XLOOKUP(U382,$BF$15:$BF$62,ROW($BF$15:$BF$62),""))),_xlpm.p,_xlpm.r-MIN(ROW($BD$15:$BD$62))+1,_xlpm.f,INDEX($BG$15:$BG$62,_xlpm.p),_xlpm.u,INDEX($BH$15:$BH$62,_xlpm.p),_xlpm.s,INDEX($BJ$15:$BJ$62,_xlpm.p),_xlpm.q,N(AO382)/_xlpm.f,IF(_xlpm.q&gt;=_xlpm.s,ROUND(_xlpm.q,1)&amp;" "&amp;U382&amp;" = "&amp;ROUND(_xlpm.q*_xlpm.f,1)&amp;" "&amp;_xlpm.u,ROUND(_xlpm.q,1)&amp;" "&amp;U382)),""),""))))</f>
        <v>0</v>
      </c>
      <c r="AR382" s="1259"/>
      <c r="AS382" s="1241">
        <f t="shared" si="162"/>
        <v>0</v>
      </c>
      <c r="AT382" s="1242" t="str">
        <f t="shared" si="156"/>
        <v/>
      </c>
      <c r="AU382" s="1245">
        <f t="shared" si="159"/>
        <v>0</v>
      </c>
      <c r="AV382" s="1246" t="str">
        <f t="shared" si="157"/>
        <v/>
      </c>
      <c r="AW382" s="1247"/>
      <c r="AX382" s="1248">
        <f t="shared" si="150"/>
        <v>0</v>
      </c>
      <c r="AY382" s="1249" t="str">
        <f t="shared" si="163"/>
        <v/>
      </c>
      <c r="AZ382" s="276" t="s">
        <v>22</v>
      </c>
      <c r="BA382" s="1221">
        <f t="shared" si="151"/>
        <v>0</v>
      </c>
      <c r="BB382" s="1222">
        <f t="shared" si="158"/>
        <v>0</v>
      </c>
      <c r="BC382"/>
      <c r="BD382" s="877"/>
      <c r="BE382" s="877"/>
      <c r="BF382" s="877"/>
      <c r="BG382" s="877"/>
      <c r="BH382" s="877"/>
      <c r="BI382" s="877"/>
      <c r="BJ382" s="877"/>
      <c r="BK382" s="877"/>
      <c r="BR382" s="1153" t="str">
        <f t="shared" si="146"/>
        <v>►</v>
      </c>
      <c r="BS382" s="1024"/>
      <c r="BT382" s="1024"/>
      <c r="BU382" s="1024"/>
      <c r="BV382" s="1024"/>
      <c r="BW382" s="1024"/>
      <c r="CW382" s="3">
        <v>1</v>
      </c>
    </row>
    <row r="383" spans="12:101" ht="21" customHeight="1">
      <c r="L383" s="120" t="s">
        <v>16</v>
      </c>
      <c r="M383" s="34"/>
      <c r="N383" s="35"/>
      <c r="O383" s="34"/>
      <c r="P383" s="36"/>
      <c r="Q383" s="105"/>
      <c r="R383" s="125"/>
      <c r="S383" s="107"/>
      <c r="T383" s="108"/>
      <c r="U383" s="1290"/>
      <c r="W383" s="111"/>
      <c r="X383" s="112"/>
      <c r="Y383" s="122"/>
      <c r="Z383" s="114"/>
      <c r="AA383" s="127"/>
      <c r="AB383" s="116"/>
      <c r="AC383" s="139"/>
      <c r="AD383" s="1230" t="str">
        <f t="shared" si="161"/>
        <v>►</v>
      </c>
      <c r="AE383" s="1231" t="str">
        <f t="shared" si="145"/>
        <v/>
      </c>
      <c r="AF383" s="1232">
        <f t="shared" si="147"/>
        <v>0</v>
      </c>
      <c r="AG383" s="1252">
        <f t="shared" si="152"/>
        <v>0</v>
      </c>
      <c r="AH383" s="1234">
        <f t="shared" si="153"/>
        <v>0</v>
      </c>
      <c r="AI383" s="1235">
        <f t="shared" si="154"/>
        <v>0</v>
      </c>
      <c r="AJ383" s="1235">
        <f t="shared" si="164"/>
        <v>0</v>
      </c>
      <c r="AK383" s="1253">
        <f t="shared" si="148"/>
        <v>0</v>
      </c>
      <c r="AL383" s="1254">
        <f t="shared" si="165"/>
        <v>0</v>
      </c>
      <c r="AM383" s="1268"/>
      <c r="AN383" s="1255" t="str">
        <f t="shared" si="160"/>
        <v/>
      </c>
      <c r="AO383" s="1256">
        <f t="shared" si="155"/>
        <v>0</v>
      </c>
      <c r="AP383" s="1257">
        <f t="shared" si="149"/>
        <v>0</v>
      </c>
      <c r="AQ383" s="1271" cm="1">
        <f t="array" ref="AQ383">IF(AF383&lt;&gt;1,0,IF(OR(AO383="",N(AO383)&lt;=0.000000001),"",IF(OR(AI383="",N(AI383)&lt;=0.000000001),0,IF(ISNUMBER(AO383),IFERROR(_xlfn.LET(_xlpm.r,_xlfn.XLOOKUP(U383,$BD$15:$BD$62,ROW($BD$15:$BD$62),_xlfn.XLOOKUP(U383,$BE$15:$BE$62,ROW($BE$15:$BE$62),_xlfn.XLOOKUP(U383,$BF$15:$BF$62,ROW($BF$15:$BF$62),""))),_xlpm.p,_xlpm.r-MIN(ROW($BD$15:$BD$62))+1,_xlpm.f,INDEX($BG$15:$BG$62,_xlpm.p),_xlpm.u,INDEX($BH$15:$BH$62,_xlpm.p),_xlpm.s,INDEX($BJ$15:$BJ$62,_xlpm.p),_xlpm.q,N(AO383)/_xlpm.f,IF(_xlpm.q&gt;=_xlpm.s,ROUND(_xlpm.q,1)&amp;" "&amp;U383&amp;" = "&amp;ROUND(_xlpm.q*_xlpm.f,1)&amp;" "&amp;_xlpm.u,ROUND(_xlpm.q,1)&amp;" "&amp;U383)),""),""))))</f>
        <v>0</v>
      </c>
      <c r="AR383" s="1259"/>
      <c r="AS383" s="1256">
        <f t="shared" si="162"/>
        <v>0</v>
      </c>
      <c r="AT383" s="1257" t="str">
        <f t="shared" si="156"/>
        <v/>
      </c>
      <c r="AU383" s="1260">
        <f t="shared" si="159"/>
        <v>0</v>
      </c>
      <c r="AV383" s="1261" t="str">
        <f t="shared" si="157"/>
        <v/>
      </c>
      <c r="AW383" s="1247"/>
      <c r="AX383" s="1262">
        <f t="shared" si="150"/>
        <v>0</v>
      </c>
      <c r="AY383" s="1249" t="str">
        <f t="shared" si="163"/>
        <v/>
      </c>
      <c r="AZ383" s="276" t="s">
        <v>22</v>
      </c>
      <c r="BA383" s="1221">
        <f t="shared" si="151"/>
        <v>0</v>
      </c>
      <c r="BB383" s="1222">
        <f t="shared" si="158"/>
        <v>0</v>
      </c>
      <c r="BC383"/>
      <c r="BD383" s="877"/>
      <c r="BE383" s="877"/>
      <c r="BF383" s="877"/>
      <c r="BG383" s="877"/>
      <c r="BH383" s="877"/>
      <c r="BI383" s="877"/>
      <c r="BJ383" s="877"/>
      <c r="BK383" s="877"/>
      <c r="BR383" s="1153" t="str">
        <f t="shared" si="146"/>
        <v>►</v>
      </c>
      <c r="BS383" s="1024"/>
      <c r="BT383" s="1024"/>
      <c r="BU383" s="1024"/>
      <c r="BV383" s="1024"/>
      <c r="BW383" s="1024"/>
      <c r="CW383" s="3">
        <v>1</v>
      </c>
    </row>
    <row r="384" spans="12:101" ht="21" customHeight="1">
      <c r="L384" s="120" t="s">
        <v>16</v>
      </c>
      <c r="M384" s="34"/>
      <c r="N384" s="35"/>
      <c r="O384" s="34"/>
      <c r="P384" s="36"/>
      <c r="Q384" s="105"/>
      <c r="R384" s="125"/>
      <c r="S384" s="107"/>
      <c r="T384" s="108"/>
      <c r="U384" s="1290"/>
      <c r="W384" s="111"/>
      <c r="X384" s="112"/>
      <c r="Y384" s="122"/>
      <c r="Z384" s="114"/>
      <c r="AA384" s="127"/>
      <c r="AB384" s="116"/>
      <c r="AC384" s="139"/>
      <c r="AD384" s="1230" t="str">
        <f t="shared" si="161"/>
        <v>►</v>
      </c>
      <c r="AE384" s="1231" t="str">
        <f t="shared" ref="AE384:AE447" si="166">IF(TRIM(Q384)="Adresse PC","▼ recette suivante",IF(AI384&gt;0,M384,""))</f>
        <v/>
      </c>
      <c r="AF384" s="1232">
        <f t="shared" si="147"/>
        <v>0</v>
      </c>
      <c r="AG384" s="1252">
        <f t="shared" si="152"/>
        <v>0</v>
      </c>
      <c r="AH384" s="1234">
        <f t="shared" si="153"/>
        <v>0</v>
      </c>
      <c r="AI384" s="1235">
        <f t="shared" si="154"/>
        <v>0</v>
      </c>
      <c r="AJ384" s="1235">
        <f t="shared" si="164"/>
        <v>0</v>
      </c>
      <c r="AK384" s="1237">
        <f t="shared" si="148"/>
        <v>0</v>
      </c>
      <c r="AL384" s="1238">
        <f t="shared" si="165"/>
        <v>0</v>
      </c>
      <c r="AM384" s="1268"/>
      <c r="AN384" s="1240" t="str">
        <f t="shared" si="160"/>
        <v/>
      </c>
      <c r="AO384" s="1241">
        <f t="shared" si="155"/>
        <v>0</v>
      </c>
      <c r="AP384" s="1242">
        <f t="shared" si="149"/>
        <v>0</v>
      </c>
      <c r="AQ384" s="1269" cm="1">
        <f t="array" ref="AQ384">IF(AF384&lt;&gt;1,0,IF(OR(AO384="",N(AO384)&lt;=0.000000001),"",IF(OR(AI384="",N(AI384)&lt;=0.000000001),0,IF(ISNUMBER(AO384),IFERROR(_xlfn.LET(_xlpm.r,_xlfn.XLOOKUP(U384,$BD$15:$BD$62,ROW($BD$15:$BD$62),_xlfn.XLOOKUP(U384,$BE$15:$BE$62,ROW($BE$15:$BE$62),_xlfn.XLOOKUP(U384,$BF$15:$BF$62,ROW($BF$15:$BF$62),""))),_xlpm.p,_xlpm.r-MIN(ROW($BD$15:$BD$62))+1,_xlpm.f,INDEX($BG$15:$BG$62,_xlpm.p),_xlpm.u,INDEX($BH$15:$BH$62,_xlpm.p),_xlpm.s,INDEX($BJ$15:$BJ$62,_xlpm.p),_xlpm.q,N(AO384)/_xlpm.f,IF(_xlpm.q&gt;=_xlpm.s,ROUND(_xlpm.q,1)&amp;" "&amp;U384&amp;" = "&amp;ROUND(_xlpm.q*_xlpm.f,1)&amp;" "&amp;_xlpm.u,ROUND(_xlpm.q,1)&amp;" "&amp;U384)),""),""))))</f>
        <v>0</v>
      </c>
      <c r="AR384" s="1259"/>
      <c r="AS384" s="1241">
        <f t="shared" si="162"/>
        <v>0</v>
      </c>
      <c r="AT384" s="1242" t="str">
        <f t="shared" si="156"/>
        <v/>
      </c>
      <c r="AU384" s="1245">
        <f t="shared" si="159"/>
        <v>0</v>
      </c>
      <c r="AV384" s="1246" t="str">
        <f t="shared" si="157"/>
        <v/>
      </c>
      <c r="AW384" s="1247"/>
      <c r="AX384" s="1248">
        <f t="shared" si="150"/>
        <v>0</v>
      </c>
      <c r="AY384" s="1249" t="str">
        <f t="shared" si="163"/>
        <v/>
      </c>
      <c r="AZ384" s="276" t="s">
        <v>22</v>
      </c>
      <c r="BA384" s="1221">
        <f t="shared" si="151"/>
        <v>0</v>
      </c>
      <c r="BB384" s="1222">
        <f t="shared" si="158"/>
        <v>0</v>
      </c>
      <c r="BC384"/>
      <c r="BD384" s="877"/>
      <c r="BE384" s="877"/>
      <c r="BF384" s="877"/>
      <c r="BG384" s="877"/>
      <c r="BH384" s="877"/>
      <c r="BI384" s="877"/>
      <c r="BJ384" s="877"/>
      <c r="BK384" s="877"/>
      <c r="BR384" s="1153" t="str">
        <f t="shared" si="146"/>
        <v>►</v>
      </c>
      <c r="BS384" s="1024"/>
      <c r="BT384" s="1024"/>
      <c r="BU384" s="1024"/>
      <c r="BV384" s="1024"/>
      <c r="BW384" s="1024"/>
      <c r="CW384" s="3">
        <v>1</v>
      </c>
    </row>
    <row r="385" spans="12:101" ht="21" customHeight="1">
      <c r="L385" s="120" t="s">
        <v>16</v>
      </c>
      <c r="M385" s="34"/>
      <c r="N385" s="35"/>
      <c r="O385" s="34"/>
      <c r="P385" s="36"/>
      <c r="Q385" s="105"/>
      <c r="R385" s="125"/>
      <c r="S385" s="107"/>
      <c r="T385" s="108"/>
      <c r="U385" s="1290"/>
      <c r="W385" s="111"/>
      <c r="X385" s="112"/>
      <c r="Y385" s="122"/>
      <c r="Z385" s="114"/>
      <c r="AA385" s="127"/>
      <c r="AB385" s="116"/>
      <c r="AC385" s="139"/>
      <c r="AD385" s="1230" t="str">
        <f t="shared" si="161"/>
        <v>►</v>
      </c>
      <c r="AE385" s="1231" t="str">
        <f t="shared" si="166"/>
        <v/>
      </c>
      <c r="AF385" s="1232">
        <f t="shared" si="147"/>
        <v>0</v>
      </c>
      <c r="AG385" s="1252">
        <f t="shared" si="152"/>
        <v>0</v>
      </c>
      <c r="AH385" s="1234">
        <f t="shared" si="153"/>
        <v>0</v>
      </c>
      <c r="AI385" s="1235">
        <f t="shared" si="154"/>
        <v>0</v>
      </c>
      <c r="AJ385" s="1235">
        <f t="shared" si="164"/>
        <v>0</v>
      </c>
      <c r="AK385" s="1253">
        <f t="shared" si="148"/>
        <v>0</v>
      </c>
      <c r="AL385" s="1254">
        <f t="shared" si="165"/>
        <v>0</v>
      </c>
      <c r="AM385" s="1268"/>
      <c r="AN385" s="1255" t="str">
        <f t="shared" si="160"/>
        <v/>
      </c>
      <c r="AO385" s="1256">
        <f t="shared" si="155"/>
        <v>0</v>
      </c>
      <c r="AP385" s="1257">
        <f t="shared" si="149"/>
        <v>0</v>
      </c>
      <c r="AQ385" s="1271" cm="1">
        <f t="array" ref="AQ385">IF(AF385&lt;&gt;1,0,IF(OR(AO385="",N(AO385)&lt;=0.000000001),"",IF(OR(AI385="",N(AI385)&lt;=0.000000001),0,IF(ISNUMBER(AO385),IFERROR(_xlfn.LET(_xlpm.r,_xlfn.XLOOKUP(U385,$BD$15:$BD$62,ROW($BD$15:$BD$62),_xlfn.XLOOKUP(U385,$BE$15:$BE$62,ROW($BE$15:$BE$62),_xlfn.XLOOKUP(U385,$BF$15:$BF$62,ROW($BF$15:$BF$62),""))),_xlpm.p,_xlpm.r-MIN(ROW($BD$15:$BD$62))+1,_xlpm.f,INDEX($BG$15:$BG$62,_xlpm.p),_xlpm.u,INDEX($BH$15:$BH$62,_xlpm.p),_xlpm.s,INDEX($BJ$15:$BJ$62,_xlpm.p),_xlpm.q,N(AO385)/_xlpm.f,IF(_xlpm.q&gt;=_xlpm.s,ROUND(_xlpm.q,1)&amp;" "&amp;U385&amp;" = "&amp;ROUND(_xlpm.q*_xlpm.f,1)&amp;" "&amp;_xlpm.u,ROUND(_xlpm.q,1)&amp;" "&amp;U385)),""),""))))</f>
        <v>0</v>
      </c>
      <c r="AR385" s="1259"/>
      <c r="AS385" s="1256">
        <f t="shared" si="162"/>
        <v>0</v>
      </c>
      <c r="AT385" s="1257" t="str">
        <f t="shared" si="156"/>
        <v/>
      </c>
      <c r="AU385" s="1260">
        <f t="shared" si="159"/>
        <v>0</v>
      </c>
      <c r="AV385" s="1261" t="str">
        <f t="shared" si="157"/>
        <v/>
      </c>
      <c r="AW385" s="1247"/>
      <c r="AX385" s="1262">
        <f t="shared" si="150"/>
        <v>0</v>
      </c>
      <c r="AY385" s="1249" t="str">
        <f t="shared" si="163"/>
        <v/>
      </c>
      <c r="AZ385" s="276" t="s">
        <v>22</v>
      </c>
      <c r="BA385" s="1221">
        <f t="shared" si="151"/>
        <v>0</v>
      </c>
      <c r="BB385" s="1222">
        <f t="shared" si="158"/>
        <v>0</v>
      </c>
      <c r="BC385"/>
      <c r="BD385" s="877"/>
      <c r="BE385" s="877"/>
      <c r="BF385" s="877"/>
      <c r="BG385" s="877"/>
      <c r="BH385" s="877"/>
      <c r="BI385" s="877"/>
      <c r="BJ385" s="877"/>
      <c r="BK385" s="877"/>
      <c r="BR385" s="1153" t="str">
        <f t="shared" si="146"/>
        <v>►</v>
      </c>
      <c r="BS385" s="1024"/>
      <c r="BT385" s="1024"/>
      <c r="BU385" s="1024"/>
      <c r="BV385" s="1024"/>
      <c r="BW385" s="1024"/>
      <c r="CW385" s="3">
        <v>1</v>
      </c>
    </row>
    <row r="386" spans="12:101" ht="21" customHeight="1">
      <c r="L386" s="120" t="s">
        <v>16</v>
      </c>
      <c r="M386" s="34"/>
      <c r="N386" s="35"/>
      <c r="O386" s="34"/>
      <c r="P386" s="36"/>
      <c r="Q386" s="105"/>
      <c r="R386" s="125"/>
      <c r="S386" s="107"/>
      <c r="T386" s="108"/>
      <c r="U386" s="1290"/>
      <c r="W386" s="111"/>
      <c r="X386" s="112"/>
      <c r="Y386" s="122"/>
      <c r="Z386" s="114"/>
      <c r="AA386" s="127"/>
      <c r="AB386" s="116"/>
      <c r="AC386" s="139"/>
      <c r="AD386" s="1230" t="str">
        <f t="shared" si="161"/>
        <v>►</v>
      </c>
      <c r="AE386" s="1231" t="str">
        <f t="shared" si="166"/>
        <v/>
      </c>
      <c r="AF386" s="1232">
        <f t="shared" si="147"/>
        <v>0</v>
      </c>
      <c r="AG386" s="1252">
        <f t="shared" si="152"/>
        <v>0</v>
      </c>
      <c r="AH386" s="1234">
        <f t="shared" si="153"/>
        <v>0</v>
      </c>
      <c r="AI386" s="1235">
        <f t="shared" si="154"/>
        <v>0</v>
      </c>
      <c r="AJ386" s="1235">
        <f t="shared" si="164"/>
        <v>0</v>
      </c>
      <c r="AK386" s="1237">
        <f t="shared" si="148"/>
        <v>0</v>
      </c>
      <c r="AL386" s="1238">
        <f t="shared" si="165"/>
        <v>0</v>
      </c>
      <c r="AM386" s="1268"/>
      <c r="AN386" s="1240" t="str">
        <f t="shared" si="160"/>
        <v/>
      </c>
      <c r="AO386" s="1241">
        <f t="shared" si="155"/>
        <v>0</v>
      </c>
      <c r="AP386" s="1242">
        <f t="shared" si="149"/>
        <v>0</v>
      </c>
      <c r="AQ386" s="1269" cm="1">
        <f t="array" ref="AQ386">IF(AF386&lt;&gt;1,0,IF(OR(AO386="",N(AO386)&lt;=0.000000001),"",IF(OR(AI386="",N(AI386)&lt;=0.000000001),0,IF(ISNUMBER(AO386),IFERROR(_xlfn.LET(_xlpm.r,_xlfn.XLOOKUP(U386,$BD$15:$BD$62,ROW($BD$15:$BD$62),_xlfn.XLOOKUP(U386,$BE$15:$BE$62,ROW($BE$15:$BE$62),_xlfn.XLOOKUP(U386,$BF$15:$BF$62,ROW($BF$15:$BF$62),""))),_xlpm.p,_xlpm.r-MIN(ROW($BD$15:$BD$62))+1,_xlpm.f,INDEX($BG$15:$BG$62,_xlpm.p),_xlpm.u,INDEX($BH$15:$BH$62,_xlpm.p),_xlpm.s,INDEX($BJ$15:$BJ$62,_xlpm.p),_xlpm.q,N(AO386)/_xlpm.f,IF(_xlpm.q&gt;=_xlpm.s,ROUND(_xlpm.q,1)&amp;" "&amp;U386&amp;" = "&amp;ROUND(_xlpm.q*_xlpm.f,1)&amp;" "&amp;_xlpm.u,ROUND(_xlpm.q,1)&amp;" "&amp;U386)),""),""))))</f>
        <v>0</v>
      </c>
      <c r="AR386" s="1259"/>
      <c r="AS386" s="1241">
        <f t="shared" si="162"/>
        <v>0</v>
      </c>
      <c r="AT386" s="1242" t="str">
        <f t="shared" si="156"/>
        <v/>
      </c>
      <c r="AU386" s="1245">
        <f t="shared" si="159"/>
        <v>0</v>
      </c>
      <c r="AV386" s="1246" t="str">
        <f t="shared" si="157"/>
        <v/>
      </c>
      <c r="AW386" s="1247"/>
      <c r="AX386" s="1248">
        <f t="shared" si="150"/>
        <v>0</v>
      </c>
      <c r="AY386" s="1249" t="str">
        <f t="shared" si="163"/>
        <v/>
      </c>
      <c r="AZ386" s="276" t="s">
        <v>22</v>
      </c>
      <c r="BA386" s="1221">
        <f t="shared" si="151"/>
        <v>0</v>
      </c>
      <c r="BB386" s="1222">
        <f t="shared" si="158"/>
        <v>0</v>
      </c>
      <c r="BC386"/>
      <c r="BD386" s="877"/>
      <c r="BE386" s="877"/>
      <c r="BF386" s="877"/>
      <c r="BG386" s="877"/>
      <c r="BH386" s="877"/>
      <c r="BI386" s="877"/>
      <c r="BJ386" s="877"/>
      <c r="BK386" s="877"/>
      <c r="BR386" s="1153" t="str">
        <f t="shared" si="146"/>
        <v>►</v>
      </c>
      <c r="BS386" s="1024"/>
      <c r="BT386" s="1024"/>
      <c r="BU386" s="1024"/>
      <c r="BV386" s="1024"/>
      <c r="BW386" s="1024"/>
      <c r="CW386" s="3">
        <v>1</v>
      </c>
    </row>
    <row r="387" spans="12:101" ht="21" customHeight="1">
      <c r="L387" s="120" t="s">
        <v>16</v>
      </c>
      <c r="M387" s="34"/>
      <c r="N387" s="35"/>
      <c r="O387" s="34"/>
      <c r="P387" s="36"/>
      <c r="Q387" s="105"/>
      <c r="R387" s="125"/>
      <c r="S387" s="107"/>
      <c r="T387" s="108"/>
      <c r="U387" s="1290"/>
      <c r="W387" s="111"/>
      <c r="X387" s="112"/>
      <c r="Y387" s="122"/>
      <c r="Z387" s="114"/>
      <c r="AA387" s="127"/>
      <c r="AB387" s="116"/>
      <c r="AC387" s="139"/>
      <c r="AD387" s="1230" t="str">
        <f t="shared" si="161"/>
        <v>►</v>
      </c>
      <c r="AE387" s="1231" t="str">
        <f t="shared" si="166"/>
        <v/>
      </c>
      <c r="AF387" s="1232">
        <f t="shared" si="147"/>
        <v>0</v>
      </c>
      <c r="AG387" s="1252">
        <f t="shared" si="152"/>
        <v>0</v>
      </c>
      <c r="AH387" s="1234">
        <f t="shared" si="153"/>
        <v>0</v>
      </c>
      <c r="AI387" s="1235">
        <f t="shared" si="154"/>
        <v>0</v>
      </c>
      <c r="AJ387" s="1235">
        <f t="shared" si="164"/>
        <v>0</v>
      </c>
      <c r="AK387" s="1253">
        <f t="shared" si="148"/>
        <v>0</v>
      </c>
      <c r="AL387" s="1254">
        <f t="shared" si="165"/>
        <v>0</v>
      </c>
      <c r="AM387" s="1268"/>
      <c r="AN387" s="1255" t="str">
        <f t="shared" si="160"/>
        <v/>
      </c>
      <c r="AO387" s="1256">
        <f t="shared" si="155"/>
        <v>0</v>
      </c>
      <c r="AP387" s="1257">
        <f t="shared" si="149"/>
        <v>0</v>
      </c>
      <c r="AQ387" s="1271" cm="1">
        <f t="array" ref="AQ387">IF(AF387&lt;&gt;1,0,IF(OR(AO387="",N(AO387)&lt;=0.000000001),"",IF(OR(AI387="",N(AI387)&lt;=0.000000001),0,IF(ISNUMBER(AO387),IFERROR(_xlfn.LET(_xlpm.r,_xlfn.XLOOKUP(U387,$BD$15:$BD$62,ROW($BD$15:$BD$62),_xlfn.XLOOKUP(U387,$BE$15:$BE$62,ROW($BE$15:$BE$62),_xlfn.XLOOKUP(U387,$BF$15:$BF$62,ROW($BF$15:$BF$62),""))),_xlpm.p,_xlpm.r-MIN(ROW($BD$15:$BD$62))+1,_xlpm.f,INDEX($BG$15:$BG$62,_xlpm.p),_xlpm.u,INDEX($BH$15:$BH$62,_xlpm.p),_xlpm.s,INDEX($BJ$15:$BJ$62,_xlpm.p),_xlpm.q,N(AO387)/_xlpm.f,IF(_xlpm.q&gt;=_xlpm.s,ROUND(_xlpm.q,1)&amp;" "&amp;U387&amp;" = "&amp;ROUND(_xlpm.q*_xlpm.f,1)&amp;" "&amp;_xlpm.u,ROUND(_xlpm.q,1)&amp;" "&amp;U387)),""),""))))</f>
        <v>0</v>
      </c>
      <c r="AR387" s="1259"/>
      <c r="AS387" s="1256">
        <f t="shared" si="162"/>
        <v>0</v>
      </c>
      <c r="AT387" s="1257" t="str">
        <f t="shared" si="156"/>
        <v/>
      </c>
      <c r="AU387" s="1260">
        <f t="shared" si="159"/>
        <v>0</v>
      </c>
      <c r="AV387" s="1261" t="str">
        <f t="shared" si="157"/>
        <v/>
      </c>
      <c r="AW387" s="1247"/>
      <c r="AX387" s="1262">
        <f t="shared" si="150"/>
        <v>0</v>
      </c>
      <c r="AY387" s="1249" t="str">
        <f t="shared" si="163"/>
        <v/>
      </c>
      <c r="AZ387" s="276" t="s">
        <v>22</v>
      </c>
      <c r="BA387" s="1221">
        <f t="shared" si="151"/>
        <v>0</v>
      </c>
      <c r="BB387" s="1222">
        <f t="shared" si="158"/>
        <v>0</v>
      </c>
      <c r="BC387"/>
      <c r="BD387" s="877"/>
      <c r="BE387" s="877"/>
      <c r="BF387" s="877"/>
      <c r="BG387" s="877"/>
      <c r="BH387" s="877"/>
      <c r="BI387" s="877"/>
      <c r="BJ387" s="877"/>
      <c r="BK387" s="877"/>
      <c r="BR387" s="1153" t="str">
        <f t="shared" si="146"/>
        <v>►</v>
      </c>
      <c r="BS387" s="1024"/>
      <c r="BT387" s="1024"/>
      <c r="BU387" s="1024"/>
      <c r="BV387" s="1024"/>
      <c r="BW387" s="1024"/>
      <c r="CW387" s="3">
        <v>1</v>
      </c>
    </row>
    <row r="388" spans="12:101" ht="21" customHeight="1">
      <c r="L388" s="120" t="s">
        <v>16</v>
      </c>
      <c r="M388" s="34"/>
      <c r="N388" s="35"/>
      <c r="O388" s="34"/>
      <c r="P388" s="36"/>
      <c r="Q388" s="105"/>
      <c r="R388" s="125"/>
      <c r="S388" s="107"/>
      <c r="T388" s="108"/>
      <c r="U388" s="1290"/>
      <c r="W388" s="111"/>
      <c r="X388" s="112"/>
      <c r="Y388" s="122"/>
      <c r="Z388" s="114"/>
      <c r="AA388" s="127"/>
      <c r="AB388" s="116"/>
      <c r="AC388" s="139"/>
      <c r="AD388" s="1230" t="str">
        <f t="shared" si="161"/>
        <v>►</v>
      </c>
      <c r="AE388" s="1231" t="str">
        <f t="shared" si="166"/>
        <v/>
      </c>
      <c r="AF388" s="1232">
        <f t="shared" si="147"/>
        <v>0</v>
      </c>
      <c r="AG388" s="1252">
        <f t="shared" si="152"/>
        <v>0</v>
      </c>
      <c r="AH388" s="1234">
        <f t="shared" si="153"/>
        <v>0</v>
      </c>
      <c r="AI388" s="1235">
        <f t="shared" si="154"/>
        <v>0</v>
      </c>
      <c r="AJ388" s="1235">
        <f t="shared" si="164"/>
        <v>0</v>
      </c>
      <c r="AK388" s="1237">
        <f t="shared" si="148"/>
        <v>0</v>
      </c>
      <c r="AL388" s="1238">
        <f t="shared" si="165"/>
        <v>0</v>
      </c>
      <c r="AM388" s="1268"/>
      <c r="AN388" s="1240" t="str">
        <f t="shared" si="160"/>
        <v/>
      </c>
      <c r="AO388" s="1241">
        <f t="shared" si="155"/>
        <v>0</v>
      </c>
      <c r="AP388" s="1242">
        <f t="shared" si="149"/>
        <v>0</v>
      </c>
      <c r="AQ388" s="1269" cm="1">
        <f t="array" ref="AQ388">IF(AF388&lt;&gt;1,0,IF(OR(AO388="",N(AO388)&lt;=0.000000001),"",IF(OR(AI388="",N(AI388)&lt;=0.000000001),0,IF(ISNUMBER(AO388),IFERROR(_xlfn.LET(_xlpm.r,_xlfn.XLOOKUP(U388,$BD$15:$BD$62,ROW($BD$15:$BD$62),_xlfn.XLOOKUP(U388,$BE$15:$BE$62,ROW($BE$15:$BE$62),_xlfn.XLOOKUP(U388,$BF$15:$BF$62,ROW($BF$15:$BF$62),""))),_xlpm.p,_xlpm.r-MIN(ROW($BD$15:$BD$62))+1,_xlpm.f,INDEX($BG$15:$BG$62,_xlpm.p),_xlpm.u,INDEX($BH$15:$BH$62,_xlpm.p),_xlpm.s,INDEX($BJ$15:$BJ$62,_xlpm.p),_xlpm.q,N(AO388)/_xlpm.f,IF(_xlpm.q&gt;=_xlpm.s,ROUND(_xlpm.q,1)&amp;" "&amp;U388&amp;" = "&amp;ROUND(_xlpm.q*_xlpm.f,1)&amp;" "&amp;_xlpm.u,ROUND(_xlpm.q,1)&amp;" "&amp;U388)),""),""))))</f>
        <v>0</v>
      </c>
      <c r="AR388" s="1259"/>
      <c r="AS388" s="1241">
        <f t="shared" si="162"/>
        <v>0</v>
      </c>
      <c r="AT388" s="1242" t="str">
        <f t="shared" si="156"/>
        <v/>
      </c>
      <c r="AU388" s="1245">
        <f t="shared" si="159"/>
        <v>0</v>
      </c>
      <c r="AV388" s="1246" t="str">
        <f t="shared" si="157"/>
        <v/>
      </c>
      <c r="AW388" s="1247"/>
      <c r="AX388" s="1248">
        <f t="shared" si="150"/>
        <v>0</v>
      </c>
      <c r="AY388" s="1249" t="str">
        <f t="shared" si="163"/>
        <v/>
      </c>
      <c r="AZ388" s="276" t="s">
        <v>22</v>
      </c>
      <c r="BA388" s="1221">
        <f t="shared" si="151"/>
        <v>0</v>
      </c>
      <c r="BB388" s="1222">
        <f t="shared" si="158"/>
        <v>0</v>
      </c>
      <c r="BC388"/>
      <c r="BD388" s="877"/>
      <c r="BE388" s="877"/>
      <c r="BF388" s="877"/>
      <c r="BG388" s="877"/>
      <c r="BH388" s="877"/>
      <c r="BI388" s="877"/>
      <c r="BJ388" s="877"/>
      <c r="BK388" s="877"/>
      <c r="BR388" s="1153" t="str">
        <f t="shared" si="146"/>
        <v>►</v>
      </c>
      <c r="BS388" s="1024"/>
      <c r="BT388" s="1024"/>
      <c r="BU388" s="1024"/>
      <c r="BV388" s="1024"/>
      <c r="BW388" s="1024"/>
      <c r="CW388" s="3">
        <v>1</v>
      </c>
    </row>
    <row r="389" spans="12:101" ht="21" customHeight="1">
      <c r="L389" s="120" t="s">
        <v>16</v>
      </c>
      <c r="M389" s="34"/>
      <c r="N389" s="35"/>
      <c r="O389" s="34"/>
      <c r="P389" s="36"/>
      <c r="Q389" s="105"/>
      <c r="R389" s="125"/>
      <c r="S389" s="107"/>
      <c r="T389" s="108"/>
      <c r="U389" s="1290"/>
      <c r="W389" s="111"/>
      <c r="X389" s="112"/>
      <c r="Y389" s="122"/>
      <c r="Z389" s="114"/>
      <c r="AA389" s="127"/>
      <c r="AB389" s="116"/>
      <c r="AC389" s="139"/>
      <c r="AD389" s="1230" t="str">
        <f t="shared" si="161"/>
        <v>►</v>
      </c>
      <c r="AE389" s="1231" t="str">
        <f t="shared" si="166"/>
        <v/>
      </c>
      <c r="AF389" s="1232">
        <f t="shared" si="147"/>
        <v>0</v>
      </c>
      <c r="AG389" s="1252">
        <f t="shared" si="152"/>
        <v>0</v>
      </c>
      <c r="AH389" s="1234">
        <f t="shared" si="153"/>
        <v>0</v>
      </c>
      <c r="AI389" s="1235">
        <f t="shared" si="154"/>
        <v>0</v>
      </c>
      <c r="AJ389" s="1235">
        <f t="shared" si="164"/>
        <v>0</v>
      </c>
      <c r="AK389" s="1253">
        <f t="shared" si="148"/>
        <v>0</v>
      </c>
      <c r="AL389" s="1254">
        <f t="shared" si="165"/>
        <v>0</v>
      </c>
      <c r="AM389" s="1268"/>
      <c r="AN389" s="1255" t="str">
        <f t="shared" si="160"/>
        <v/>
      </c>
      <c r="AO389" s="1256">
        <f t="shared" si="155"/>
        <v>0</v>
      </c>
      <c r="AP389" s="1257">
        <f t="shared" si="149"/>
        <v>0</v>
      </c>
      <c r="AQ389" s="1271" cm="1">
        <f t="array" ref="AQ389">IF(AF389&lt;&gt;1,0,IF(OR(AO389="",N(AO389)&lt;=0.000000001),"",IF(OR(AI389="",N(AI389)&lt;=0.000000001),0,IF(ISNUMBER(AO389),IFERROR(_xlfn.LET(_xlpm.r,_xlfn.XLOOKUP(U389,$BD$15:$BD$62,ROW($BD$15:$BD$62),_xlfn.XLOOKUP(U389,$BE$15:$BE$62,ROW($BE$15:$BE$62),_xlfn.XLOOKUP(U389,$BF$15:$BF$62,ROW($BF$15:$BF$62),""))),_xlpm.p,_xlpm.r-MIN(ROW($BD$15:$BD$62))+1,_xlpm.f,INDEX($BG$15:$BG$62,_xlpm.p),_xlpm.u,INDEX($BH$15:$BH$62,_xlpm.p),_xlpm.s,INDEX($BJ$15:$BJ$62,_xlpm.p),_xlpm.q,N(AO389)/_xlpm.f,IF(_xlpm.q&gt;=_xlpm.s,ROUND(_xlpm.q,1)&amp;" "&amp;U389&amp;" = "&amp;ROUND(_xlpm.q*_xlpm.f,1)&amp;" "&amp;_xlpm.u,ROUND(_xlpm.q,1)&amp;" "&amp;U389)),""),""))))</f>
        <v>0</v>
      </c>
      <c r="AR389" s="1259"/>
      <c r="AS389" s="1256">
        <f t="shared" si="162"/>
        <v>0</v>
      </c>
      <c r="AT389" s="1257" t="str">
        <f t="shared" si="156"/>
        <v/>
      </c>
      <c r="AU389" s="1260">
        <f t="shared" si="159"/>
        <v>0</v>
      </c>
      <c r="AV389" s="1261" t="str">
        <f t="shared" si="157"/>
        <v/>
      </c>
      <c r="AW389" s="1247"/>
      <c r="AX389" s="1262">
        <f t="shared" si="150"/>
        <v>0</v>
      </c>
      <c r="AY389" s="1249" t="str">
        <f t="shared" si="163"/>
        <v/>
      </c>
      <c r="AZ389" s="276" t="s">
        <v>22</v>
      </c>
      <c r="BA389" s="1221">
        <f t="shared" si="151"/>
        <v>0</v>
      </c>
      <c r="BB389" s="1222">
        <f t="shared" si="158"/>
        <v>0</v>
      </c>
      <c r="BC389"/>
      <c r="BD389" s="877"/>
      <c r="BE389" s="877"/>
      <c r="BF389" s="877"/>
      <c r="BG389" s="877"/>
      <c r="BH389" s="877"/>
      <c r="BI389" s="877"/>
      <c r="BJ389" s="877"/>
      <c r="BK389" s="877"/>
      <c r="BR389" s="1153" t="str">
        <f t="shared" ref="BR389:BR452" si="167">AD389</f>
        <v>►</v>
      </c>
      <c r="BS389" s="1024"/>
      <c r="BT389" s="1024"/>
      <c r="BU389" s="1024"/>
      <c r="BV389" s="1024"/>
      <c r="BW389" s="1024"/>
      <c r="CW389" s="3">
        <v>1</v>
      </c>
    </row>
    <row r="390" spans="12:101" ht="21" customHeight="1">
      <c r="L390" s="120" t="s">
        <v>16</v>
      </c>
      <c r="M390" s="34"/>
      <c r="N390" s="35"/>
      <c r="O390" s="34"/>
      <c r="P390" s="36"/>
      <c r="Q390" s="105"/>
      <c r="R390" s="125"/>
      <c r="S390" s="107"/>
      <c r="T390" s="108"/>
      <c r="U390" s="1290"/>
      <c r="W390" s="111"/>
      <c r="X390" s="112"/>
      <c r="Y390" s="122"/>
      <c r="Z390" s="114"/>
      <c r="AA390" s="127"/>
      <c r="AB390" s="116"/>
      <c r="AC390" s="139"/>
      <c r="AD390" s="1230" t="str">
        <f t="shared" si="161"/>
        <v>►</v>
      </c>
      <c r="AE390" s="1231" t="str">
        <f t="shared" si="166"/>
        <v/>
      </c>
      <c r="AF390" s="1232">
        <f t="shared" si="147"/>
        <v>0</v>
      </c>
      <c r="AG390" s="1252">
        <f t="shared" si="152"/>
        <v>0</v>
      </c>
      <c r="AH390" s="1234">
        <f t="shared" si="153"/>
        <v>0</v>
      </c>
      <c r="AI390" s="1235">
        <f t="shared" si="154"/>
        <v>0</v>
      </c>
      <c r="AJ390" s="1235">
        <f t="shared" si="164"/>
        <v>0</v>
      </c>
      <c r="AK390" s="1237">
        <f t="shared" si="148"/>
        <v>0</v>
      </c>
      <c r="AL390" s="1238">
        <f t="shared" si="165"/>
        <v>0</v>
      </c>
      <c r="AM390" s="1268"/>
      <c r="AN390" s="1240" t="str">
        <f t="shared" si="160"/>
        <v/>
      </c>
      <c r="AO390" s="1241">
        <f t="shared" si="155"/>
        <v>0</v>
      </c>
      <c r="AP390" s="1242">
        <f t="shared" si="149"/>
        <v>0</v>
      </c>
      <c r="AQ390" s="1269" cm="1">
        <f t="array" ref="AQ390">IF(AF390&lt;&gt;1,0,IF(OR(AO390="",N(AO390)&lt;=0.000000001),"",IF(OR(AI390="",N(AI390)&lt;=0.000000001),0,IF(ISNUMBER(AO390),IFERROR(_xlfn.LET(_xlpm.r,_xlfn.XLOOKUP(U390,$BD$15:$BD$62,ROW($BD$15:$BD$62),_xlfn.XLOOKUP(U390,$BE$15:$BE$62,ROW($BE$15:$BE$62),_xlfn.XLOOKUP(U390,$BF$15:$BF$62,ROW($BF$15:$BF$62),""))),_xlpm.p,_xlpm.r-MIN(ROW($BD$15:$BD$62))+1,_xlpm.f,INDEX($BG$15:$BG$62,_xlpm.p),_xlpm.u,INDEX($BH$15:$BH$62,_xlpm.p),_xlpm.s,INDEX($BJ$15:$BJ$62,_xlpm.p),_xlpm.q,N(AO390)/_xlpm.f,IF(_xlpm.q&gt;=_xlpm.s,ROUND(_xlpm.q,1)&amp;" "&amp;U390&amp;" = "&amp;ROUND(_xlpm.q*_xlpm.f,1)&amp;" "&amp;_xlpm.u,ROUND(_xlpm.q,1)&amp;" "&amp;U390)),""),""))))</f>
        <v>0</v>
      </c>
      <c r="AR390" s="1259"/>
      <c r="AS390" s="1241">
        <f t="shared" si="162"/>
        <v>0</v>
      </c>
      <c r="AT390" s="1242" t="str">
        <f t="shared" si="156"/>
        <v/>
      </c>
      <c r="AU390" s="1245">
        <f t="shared" si="159"/>
        <v>0</v>
      </c>
      <c r="AV390" s="1246" t="str">
        <f t="shared" si="157"/>
        <v/>
      </c>
      <c r="AW390" s="1247"/>
      <c r="AX390" s="1248">
        <f t="shared" si="150"/>
        <v>0</v>
      </c>
      <c r="AY390" s="1249" t="str">
        <f t="shared" si="163"/>
        <v/>
      </c>
      <c r="AZ390" s="276" t="s">
        <v>22</v>
      </c>
      <c r="BA390" s="1221">
        <f t="shared" si="151"/>
        <v>0</v>
      </c>
      <c r="BB390" s="1222">
        <f t="shared" si="158"/>
        <v>0</v>
      </c>
      <c r="BC390"/>
      <c r="BD390" s="877"/>
      <c r="BE390" s="877"/>
      <c r="BF390" s="877"/>
      <c r="BG390" s="877"/>
      <c r="BH390" s="877"/>
      <c r="BI390" s="877"/>
      <c r="BJ390" s="877"/>
      <c r="BK390" s="877"/>
      <c r="BR390" s="1153" t="str">
        <f t="shared" si="167"/>
        <v>►</v>
      </c>
      <c r="BS390" s="1024"/>
      <c r="BT390" s="1024"/>
      <c r="BU390" s="1024"/>
      <c r="BV390" s="1024"/>
      <c r="BW390" s="1024"/>
      <c r="CW390" s="3">
        <v>1</v>
      </c>
    </row>
    <row r="391" spans="12:101" ht="21" customHeight="1">
      <c r="L391" s="120" t="s">
        <v>16</v>
      </c>
      <c r="M391" s="34"/>
      <c r="N391" s="35"/>
      <c r="O391" s="34"/>
      <c r="P391" s="36"/>
      <c r="Q391" s="105"/>
      <c r="R391" s="125"/>
      <c r="S391" s="107"/>
      <c r="T391" s="108"/>
      <c r="U391" s="1290"/>
      <c r="W391" s="111"/>
      <c r="X391" s="112"/>
      <c r="Y391" s="122"/>
      <c r="Z391" s="114"/>
      <c r="AA391" s="127"/>
      <c r="AB391" s="116"/>
      <c r="AC391" s="139"/>
      <c r="AD391" s="1230" t="str">
        <f t="shared" si="161"/>
        <v>►</v>
      </c>
      <c r="AE391" s="1231" t="str">
        <f t="shared" si="166"/>
        <v/>
      </c>
      <c r="AF391" s="1232">
        <f t="shared" si="147"/>
        <v>0</v>
      </c>
      <c r="AG391" s="1252">
        <f t="shared" si="152"/>
        <v>0</v>
      </c>
      <c r="AH391" s="1234">
        <f t="shared" si="153"/>
        <v>0</v>
      </c>
      <c r="AI391" s="1235">
        <f t="shared" si="154"/>
        <v>0</v>
      </c>
      <c r="AJ391" s="1235">
        <f t="shared" si="164"/>
        <v>0</v>
      </c>
      <c r="AK391" s="1253">
        <f t="shared" si="148"/>
        <v>0</v>
      </c>
      <c r="AL391" s="1254">
        <f t="shared" si="165"/>
        <v>0</v>
      </c>
      <c r="AM391" s="1268"/>
      <c r="AN391" s="1255" t="str">
        <f t="shared" si="160"/>
        <v/>
      </c>
      <c r="AO391" s="1256">
        <f t="shared" si="155"/>
        <v>0</v>
      </c>
      <c r="AP391" s="1257">
        <f t="shared" si="149"/>
        <v>0</v>
      </c>
      <c r="AQ391" s="1271" cm="1">
        <f t="array" ref="AQ391">IF(AF391&lt;&gt;1,0,IF(OR(AO391="",N(AO391)&lt;=0.000000001),"",IF(OR(AI391="",N(AI391)&lt;=0.000000001),0,IF(ISNUMBER(AO391),IFERROR(_xlfn.LET(_xlpm.r,_xlfn.XLOOKUP(U391,$BD$15:$BD$62,ROW($BD$15:$BD$62),_xlfn.XLOOKUP(U391,$BE$15:$BE$62,ROW($BE$15:$BE$62),_xlfn.XLOOKUP(U391,$BF$15:$BF$62,ROW($BF$15:$BF$62),""))),_xlpm.p,_xlpm.r-MIN(ROW($BD$15:$BD$62))+1,_xlpm.f,INDEX($BG$15:$BG$62,_xlpm.p),_xlpm.u,INDEX($BH$15:$BH$62,_xlpm.p),_xlpm.s,INDEX($BJ$15:$BJ$62,_xlpm.p),_xlpm.q,N(AO391)/_xlpm.f,IF(_xlpm.q&gt;=_xlpm.s,ROUND(_xlpm.q,1)&amp;" "&amp;U391&amp;" = "&amp;ROUND(_xlpm.q*_xlpm.f,1)&amp;" "&amp;_xlpm.u,ROUND(_xlpm.q,1)&amp;" "&amp;U391)),""),""))))</f>
        <v>0</v>
      </c>
      <c r="AR391" s="1259"/>
      <c r="AS391" s="1256">
        <f t="shared" si="162"/>
        <v>0</v>
      </c>
      <c r="AT391" s="1257" t="str">
        <f t="shared" si="156"/>
        <v/>
      </c>
      <c r="AU391" s="1260">
        <f t="shared" si="159"/>
        <v>0</v>
      </c>
      <c r="AV391" s="1261" t="str">
        <f t="shared" si="157"/>
        <v/>
      </c>
      <c r="AW391" s="1247"/>
      <c r="AX391" s="1262">
        <f t="shared" si="150"/>
        <v>0</v>
      </c>
      <c r="AY391" s="1249" t="str">
        <f t="shared" si="163"/>
        <v/>
      </c>
      <c r="AZ391" s="276" t="s">
        <v>22</v>
      </c>
      <c r="BA391" s="1221">
        <f t="shared" si="151"/>
        <v>0</v>
      </c>
      <c r="BB391" s="1222">
        <f t="shared" si="158"/>
        <v>0</v>
      </c>
      <c r="BC391"/>
      <c r="BD391" s="877"/>
      <c r="BE391" s="877"/>
      <c r="BF391" s="877"/>
      <c r="BG391" s="877"/>
      <c r="BH391" s="877"/>
      <c r="BI391" s="877"/>
      <c r="BJ391" s="877"/>
      <c r="BK391" s="877"/>
      <c r="BR391" s="1153" t="str">
        <f t="shared" si="167"/>
        <v>►</v>
      </c>
      <c r="BS391" s="1024"/>
      <c r="BT391" s="1024"/>
      <c r="BU391" s="1024"/>
      <c r="BV391" s="1024"/>
      <c r="BW391" s="1024"/>
      <c r="CW391" s="3">
        <v>1</v>
      </c>
    </row>
    <row r="392" spans="12:101" ht="21" customHeight="1">
      <c r="L392" s="120" t="s">
        <v>16</v>
      </c>
      <c r="M392" s="34"/>
      <c r="N392" s="35"/>
      <c r="O392" s="34"/>
      <c r="P392" s="36"/>
      <c r="Q392" s="105"/>
      <c r="R392" s="125"/>
      <c r="S392" s="107"/>
      <c r="T392" s="108"/>
      <c r="U392" s="1290"/>
      <c r="W392" s="111"/>
      <c r="X392" s="112"/>
      <c r="Y392" s="122"/>
      <c r="Z392" s="114"/>
      <c r="AA392" s="127"/>
      <c r="AB392" s="116"/>
      <c r="AC392" s="139"/>
      <c r="AD392" s="1230" t="str">
        <f t="shared" si="161"/>
        <v>►</v>
      </c>
      <c r="AE392" s="1231" t="str">
        <f t="shared" si="166"/>
        <v/>
      </c>
      <c r="AF392" s="1232">
        <f t="shared" si="147"/>
        <v>0</v>
      </c>
      <c r="AG392" s="1252">
        <f t="shared" si="152"/>
        <v>0</v>
      </c>
      <c r="AH392" s="1234">
        <f t="shared" si="153"/>
        <v>0</v>
      </c>
      <c r="AI392" s="1235">
        <f t="shared" si="154"/>
        <v>0</v>
      </c>
      <c r="AJ392" s="1235">
        <f t="shared" si="164"/>
        <v>0</v>
      </c>
      <c r="AK392" s="1237">
        <f t="shared" si="148"/>
        <v>0</v>
      </c>
      <c r="AL392" s="1238">
        <f t="shared" si="165"/>
        <v>0</v>
      </c>
      <c r="AM392" s="1268"/>
      <c r="AN392" s="1240" t="str">
        <f t="shared" si="160"/>
        <v/>
      </c>
      <c r="AO392" s="1241">
        <f t="shared" si="155"/>
        <v>0</v>
      </c>
      <c r="AP392" s="1242">
        <f t="shared" si="149"/>
        <v>0</v>
      </c>
      <c r="AQ392" s="1269" cm="1">
        <f t="array" ref="AQ392">IF(AF392&lt;&gt;1,0,IF(OR(AO392="",N(AO392)&lt;=0.000000001),"",IF(OR(AI392="",N(AI392)&lt;=0.000000001),0,IF(ISNUMBER(AO392),IFERROR(_xlfn.LET(_xlpm.r,_xlfn.XLOOKUP(U392,$BD$15:$BD$62,ROW($BD$15:$BD$62),_xlfn.XLOOKUP(U392,$BE$15:$BE$62,ROW($BE$15:$BE$62),_xlfn.XLOOKUP(U392,$BF$15:$BF$62,ROW($BF$15:$BF$62),""))),_xlpm.p,_xlpm.r-MIN(ROW($BD$15:$BD$62))+1,_xlpm.f,INDEX($BG$15:$BG$62,_xlpm.p),_xlpm.u,INDEX($BH$15:$BH$62,_xlpm.p),_xlpm.s,INDEX($BJ$15:$BJ$62,_xlpm.p),_xlpm.q,N(AO392)/_xlpm.f,IF(_xlpm.q&gt;=_xlpm.s,ROUND(_xlpm.q,1)&amp;" "&amp;U392&amp;" = "&amp;ROUND(_xlpm.q*_xlpm.f,1)&amp;" "&amp;_xlpm.u,ROUND(_xlpm.q,1)&amp;" "&amp;U392)),""),""))))</f>
        <v>0</v>
      </c>
      <c r="AR392" s="1259"/>
      <c r="AS392" s="1241">
        <f t="shared" si="162"/>
        <v>0</v>
      </c>
      <c r="AT392" s="1242" t="str">
        <f t="shared" si="156"/>
        <v/>
      </c>
      <c r="AU392" s="1245">
        <f t="shared" si="159"/>
        <v>0</v>
      </c>
      <c r="AV392" s="1246" t="str">
        <f t="shared" si="157"/>
        <v/>
      </c>
      <c r="AW392" s="1247"/>
      <c r="AX392" s="1248">
        <f t="shared" si="150"/>
        <v>0</v>
      </c>
      <c r="AY392" s="1249" t="str">
        <f t="shared" si="163"/>
        <v/>
      </c>
      <c r="AZ392" s="276" t="s">
        <v>22</v>
      </c>
      <c r="BA392" s="1221">
        <f t="shared" si="151"/>
        <v>0</v>
      </c>
      <c r="BB392" s="1222">
        <f t="shared" si="158"/>
        <v>0</v>
      </c>
      <c r="BC392"/>
      <c r="BD392" s="877"/>
      <c r="BE392" s="877"/>
      <c r="BF392" s="877"/>
      <c r="BG392" s="877"/>
      <c r="BH392" s="877"/>
      <c r="BI392" s="877"/>
      <c r="BJ392" s="877"/>
      <c r="BK392" s="877"/>
      <c r="BR392" s="1153" t="str">
        <f t="shared" si="167"/>
        <v>►</v>
      </c>
      <c r="BS392" s="1024"/>
      <c r="BT392" s="1024"/>
      <c r="BU392" s="1024"/>
      <c r="BV392" s="1024"/>
      <c r="BW392" s="1024"/>
      <c r="CW392" s="3">
        <v>1</v>
      </c>
    </row>
    <row r="393" spans="12:101" ht="21" customHeight="1">
      <c r="L393" s="120" t="s">
        <v>16</v>
      </c>
      <c r="M393" s="34"/>
      <c r="N393" s="35"/>
      <c r="O393" s="34"/>
      <c r="P393" s="36"/>
      <c r="Q393" s="105"/>
      <c r="R393" s="125"/>
      <c r="S393" s="107"/>
      <c r="T393" s="108"/>
      <c r="U393" s="1290"/>
      <c r="W393" s="111"/>
      <c r="X393" s="112"/>
      <c r="Y393" s="122"/>
      <c r="Z393" s="114"/>
      <c r="AA393" s="127"/>
      <c r="AB393" s="116"/>
      <c r="AC393" s="139"/>
      <c r="AD393" s="1230" t="str">
        <f t="shared" si="161"/>
        <v>►</v>
      </c>
      <c r="AE393" s="1231" t="str">
        <f t="shared" si="166"/>
        <v/>
      </c>
      <c r="AF393" s="1232">
        <f t="shared" si="147"/>
        <v>0</v>
      </c>
      <c r="AG393" s="1252">
        <f t="shared" si="152"/>
        <v>0</v>
      </c>
      <c r="AH393" s="1234">
        <f t="shared" si="153"/>
        <v>0</v>
      </c>
      <c r="AI393" s="1235">
        <f t="shared" si="154"/>
        <v>0</v>
      </c>
      <c r="AJ393" s="1235">
        <f t="shared" si="164"/>
        <v>0</v>
      </c>
      <c r="AK393" s="1253">
        <f t="shared" si="148"/>
        <v>0</v>
      </c>
      <c r="AL393" s="1254">
        <f t="shared" si="165"/>
        <v>0</v>
      </c>
      <c r="AM393" s="1268"/>
      <c r="AN393" s="1255" t="str">
        <f t="shared" si="160"/>
        <v/>
      </c>
      <c r="AO393" s="1256">
        <f t="shared" si="155"/>
        <v>0</v>
      </c>
      <c r="AP393" s="1257">
        <f t="shared" si="149"/>
        <v>0</v>
      </c>
      <c r="AQ393" s="1271" cm="1">
        <f t="array" ref="AQ393">IF(AF393&lt;&gt;1,0,IF(OR(AO393="",N(AO393)&lt;=0.000000001),"",IF(OR(AI393="",N(AI393)&lt;=0.000000001),0,IF(ISNUMBER(AO393),IFERROR(_xlfn.LET(_xlpm.r,_xlfn.XLOOKUP(U393,$BD$15:$BD$62,ROW($BD$15:$BD$62),_xlfn.XLOOKUP(U393,$BE$15:$BE$62,ROW($BE$15:$BE$62),_xlfn.XLOOKUP(U393,$BF$15:$BF$62,ROW($BF$15:$BF$62),""))),_xlpm.p,_xlpm.r-MIN(ROW($BD$15:$BD$62))+1,_xlpm.f,INDEX($BG$15:$BG$62,_xlpm.p),_xlpm.u,INDEX($BH$15:$BH$62,_xlpm.p),_xlpm.s,INDEX($BJ$15:$BJ$62,_xlpm.p),_xlpm.q,N(AO393)/_xlpm.f,IF(_xlpm.q&gt;=_xlpm.s,ROUND(_xlpm.q,1)&amp;" "&amp;U393&amp;" = "&amp;ROUND(_xlpm.q*_xlpm.f,1)&amp;" "&amp;_xlpm.u,ROUND(_xlpm.q,1)&amp;" "&amp;U393)),""),""))))</f>
        <v>0</v>
      </c>
      <c r="AR393" s="1259"/>
      <c r="AS393" s="1256">
        <f t="shared" si="162"/>
        <v>0</v>
      </c>
      <c r="AT393" s="1257" t="str">
        <f t="shared" si="156"/>
        <v/>
      </c>
      <c r="AU393" s="1260">
        <f t="shared" si="159"/>
        <v>0</v>
      </c>
      <c r="AV393" s="1261" t="str">
        <f t="shared" si="157"/>
        <v/>
      </c>
      <c r="AW393" s="1247"/>
      <c r="AX393" s="1262">
        <f t="shared" si="150"/>
        <v>0</v>
      </c>
      <c r="AY393" s="1249" t="str">
        <f t="shared" si="163"/>
        <v/>
      </c>
      <c r="AZ393" s="276" t="s">
        <v>22</v>
      </c>
      <c r="BA393" s="1221">
        <f t="shared" si="151"/>
        <v>0</v>
      </c>
      <c r="BB393" s="1222">
        <f t="shared" si="158"/>
        <v>0</v>
      </c>
      <c r="BC393"/>
      <c r="BD393" s="877"/>
      <c r="BE393" s="877"/>
      <c r="BF393" s="877"/>
      <c r="BG393" s="877"/>
      <c r="BH393" s="877"/>
      <c r="BI393" s="877"/>
      <c r="BJ393" s="877"/>
      <c r="BK393" s="877"/>
      <c r="BR393" s="1153" t="str">
        <f t="shared" si="167"/>
        <v>►</v>
      </c>
      <c r="BS393" s="1024"/>
      <c r="BT393" s="1024"/>
      <c r="BU393" s="1024"/>
      <c r="BV393" s="1024"/>
      <c r="BW393" s="1024"/>
      <c r="CW393" s="3">
        <v>1</v>
      </c>
    </row>
    <row r="394" spans="12:101" ht="21" customHeight="1">
      <c r="L394" s="120" t="s">
        <v>16</v>
      </c>
      <c r="M394" s="34"/>
      <c r="N394" s="35"/>
      <c r="O394" s="34"/>
      <c r="P394" s="36"/>
      <c r="Q394" s="105"/>
      <c r="R394" s="125"/>
      <c r="S394" s="107"/>
      <c r="T394" s="108"/>
      <c r="U394" s="1290"/>
      <c r="W394" s="111"/>
      <c r="X394" s="112"/>
      <c r="Y394" s="122"/>
      <c r="Z394" s="114"/>
      <c r="AA394" s="127"/>
      <c r="AB394" s="116"/>
      <c r="AC394" s="139"/>
      <c r="AD394" s="1230" t="str">
        <f t="shared" si="161"/>
        <v>►</v>
      </c>
      <c r="AE394" s="1231" t="str">
        <f t="shared" si="166"/>
        <v/>
      </c>
      <c r="AF394" s="1232">
        <f t="shared" si="147"/>
        <v>0</v>
      </c>
      <c r="AG394" s="1252">
        <f t="shared" si="152"/>
        <v>0</v>
      </c>
      <c r="AH394" s="1234">
        <f t="shared" si="153"/>
        <v>0</v>
      </c>
      <c r="AI394" s="1235">
        <f t="shared" si="154"/>
        <v>0</v>
      </c>
      <c r="AJ394" s="1235">
        <f t="shared" si="164"/>
        <v>0</v>
      </c>
      <c r="AK394" s="1237">
        <f t="shared" si="148"/>
        <v>0</v>
      </c>
      <c r="AL394" s="1238">
        <f t="shared" si="165"/>
        <v>0</v>
      </c>
      <c r="AM394" s="1268"/>
      <c r="AN394" s="1240" t="str">
        <f t="shared" si="160"/>
        <v/>
      </c>
      <c r="AO394" s="1241">
        <f t="shared" si="155"/>
        <v>0</v>
      </c>
      <c r="AP394" s="1242">
        <f t="shared" si="149"/>
        <v>0</v>
      </c>
      <c r="AQ394" s="1269" cm="1">
        <f t="array" ref="AQ394">IF(AF394&lt;&gt;1,0,IF(OR(AO394="",N(AO394)&lt;=0.000000001),"",IF(OR(AI394="",N(AI394)&lt;=0.000000001),0,IF(ISNUMBER(AO394),IFERROR(_xlfn.LET(_xlpm.r,_xlfn.XLOOKUP(U394,$BD$15:$BD$62,ROW($BD$15:$BD$62),_xlfn.XLOOKUP(U394,$BE$15:$BE$62,ROW($BE$15:$BE$62),_xlfn.XLOOKUP(U394,$BF$15:$BF$62,ROW($BF$15:$BF$62),""))),_xlpm.p,_xlpm.r-MIN(ROW($BD$15:$BD$62))+1,_xlpm.f,INDEX($BG$15:$BG$62,_xlpm.p),_xlpm.u,INDEX($BH$15:$BH$62,_xlpm.p),_xlpm.s,INDEX($BJ$15:$BJ$62,_xlpm.p),_xlpm.q,N(AO394)/_xlpm.f,IF(_xlpm.q&gt;=_xlpm.s,ROUND(_xlpm.q,1)&amp;" "&amp;U394&amp;" = "&amp;ROUND(_xlpm.q*_xlpm.f,1)&amp;" "&amp;_xlpm.u,ROUND(_xlpm.q,1)&amp;" "&amp;U394)),""),""))))</f>
        <v>0</v>
      </c>
      <c r="AR394" s="1259"/>
      <c r="AS394" s="1241">
        <f t="shared" si="162"/>
        <v>0</v>
      </c>
      <c r="AT394" s="1242" t="str">
        <f t="shared" si="156"/>
        <v/>
      </c>
      <c r="AU394" s="1245">
        <f t="shared" si="159"/>
        <v>0</v>
      </c>
      <c r="AV394" s="1246" t="str">
        <f t="shared" si="157"/>
        <v/>
      </c>
      <c r="AW394" s="1247"/>
      <c r="AX394" s="1248">
        <f t="shared" si="150"/>
        <v>0</v>
      </c>
      <c r="AY394" s="1249" t="str">
        <f t="shared" si="163"/>
        <v/>
      </c>
      <c r="AZ394" s="276" t="s">
        <v>22</v>
      </c>
      <c r="BA394" s="1221">
        <f t="shared" si="151"/>
        <v>0</v>
      </c>
      <c r="BB394" s="1222">
        <f t="shared" si="158"/>
        <v>0</v>
      </c>
      <c r="BC394"/>
      <c r="BD394" s="877"/>
      <c r="BE394" s="877"/>
      <c r="BF394" s="877"/>
      <c r="BG394" s="877"/>
      <c r="BH394" s="877"/>
      <c r="BI394" s="877"/>
      <c r="BJ394" s="877"/>
      <c r="BK394" s="877"/>
      <c r="BR394" s="1153" t="str">
        <f t="shared" si="167"/>
        <v>►</v>
      </c>
      <c r="BS394" s="1024"/>
      <c r="BT394" s="1024"/>
      <c r="BU394" s="1024"/>
      <c r="BV394" s="1024"/>
      <c r="BW394" s="1024"/>
      <c r="CW394" s="3">
        <v>1</v>
      </c>
    </row>
    <row r="395" spans="12:101" ht="21" customHeight="1">
      <c r="L395" s="120" t="s">
        <v>16</v>
      </c>
      <c r="M395" s="34"/>
      <c r="N395" s="35"/>
      <c r="O395" s="34"/>
      <c r="P395" s="36"/>
      <c r="Q395" s="105"/>
      <c r="R395" s="125"/>
      <c r="S395" s="107"/>
      <c r="T395" s="108"/>
      <c r="U395" s="1290"/>
      <c r="W395" s="111"/>
      <c r="X395" s="112"/>
      <c r="Y395" s="122"/>
      <c r="Z395" s="114"/>
      <c r="AA395" s="127"/>
      <c r="AB395" s="116"/>
      <c r="AC395" s="139"/>
      <c r="AD395" s="1230" t="str">
        <f t="shared" si="161"/>
        <v>►</v>
      </c>
      <c r="AE395" s="1231" t="str">
        <f t="shared" si="166"/>
        <v/>
      </c>
      <c r="AF395" s="1232">
        <f t="shared" si="147"/>
        <v>0</v>
      </c>
      <c r="AG395" s="1252">
        <f t="shared" si="152"/>
        <v>0</v>
      </c>
      <c r="AH395" s="1234">
        <f t="shared" si="153"/>
        <v>0</v>
      </c>
      <c r="AI395" s="1235">
        <f t="shared" si="154"/>
        <v>0</v>
      </c>
      <c r="AJ395" s="1235">
        <f t="shared" si="164"/>
        <v>0</v>
      </c>
      <c r="AK395" s="1253">
        <f t="shared" si="148"/>
        <v>0</v>
      </c>
      <c r="AL395" s="1254">
        <f t="shared" si="165"/>
        <v>0</v>
      </c>
      <c r="AM395" s="1268"/>
      <c r="AN395" s="1255" t="str">
        <f t="shared" si="160"/>
        <v/>
      </c>
      <c r="AO395" s="1256">
        <f t="shared" si="155"/>
        <v>0</v>
      </c>
      <c r="AP395" s="1257">
        <f t="shared" si="149"/>
        <v>0</v>
      </c>
      <c r="AQ395" s="1271" cm="1">
        <f t="array" ref="AQ395">IF(AF395&lt;&gt;1,0,IF(OR(AO395="",N(AO395)&lt;=0.000000001),"",IF(OR(AI395="",N(AI395)&lt;=0.000000001),0,IF(ISNUMBER(AO395),IFERROR(_xlfn.LET(_xlpm.r,_xlfn.XLOOKUP(U395,$BD$15:$BD$62,ROW($BD$15:$BD$62),_xlfn.XLOOKUP(U395,$BE$15:$BE$62,ROW($BE$15:$BE$62),_xlfn.XLOOKUP(U395,$BF$15:$BF$62,ROW($BF$15:$BF$62),""))),_xlpm.p,_xlpm.r-MIN(ROW($BD$15:$BD$62))+1,_xlpm.f,INDEX($BG$15:$BG$62,_xlpm.p),_xlpm.u,INDEX($BH$15:$BH$62,_xlpm.p),_xlpm.s,INDEX($BJ$15:$BJ$62,_xlpm.p),_xlpm.q,N(AO395)/_xlpm.f,IF(_xlpm.q&gt;=_xlpm.s,ROUND(_xlpm.q,1)&amp;" "&amp;U395&amp;" = "&amp;ROUND(_xlpm.q*_xlpm.f,1)&amp;" "&amp;_xlpm.u,ROUND(_xlpm.q,1)&amp;" "&amp;U395)),""),""))))</f>
        <v>0</v>
      </c>
      <c r="AR395" s="1259"/>
      <c r="AS395" s="1256">
        <f t="shared" si="162"/>
        <v>0</v>
      </c>
      <c r="AT395" s="1257" t="str">
        <f t="shared" si="156"/>
        <v/>
      </c>
      <c r="AU395" s="1260">
        <f t="shared" si="159"/>
        <v>0</v>
      </c>
      <c r="AV395" s="1261" t="str">
        <f t="shared" si="157"/>
        <v/>
      </c>
      <c r="AW395" s="1247"/>
      <c r="AX395" s="1262">
        <f t="shared" si="150"/>
        <v>0</v>
      </c>
      <c r="AY395" s="1249" t="str">
        <f t="shared" si="163"/>
        <v/>
      </c>
      <c r="AZ395" s="276" t="s">
        <v>22</v>
      </c>
      <c r="BA395" s="1221">
        <f t="shared" si="151"/>
        <v>0</v>
      </c>
      <c r="BB395" s="1222">
        <f t="shared" si="158"/>
        <v>0</v>
      </c>
      <c r="BC395"/>
      <c r="BD395" s="877"/>
      <c r="BE395" s="877"/>
      <c r="BF395" s="877"/>
      <c r="BG395" s="877"/>
      <c r="BH395" s="877"/>
      <c r="BI395" s="877"/>
      <c r="BJ395" s="877"/>
      <c r="BK395" s="877"/>
      <c r="BR395" s="1153" t="str">
        <f t="shared" si="167"/>
        <v>►</v>
      </c>
      <c r="BS395" s="1024"/>
      <c r="BT395" s="1024"/>
      <c r="BU395" s="1024"/>
      <c r="BV395" s="1024"/>
      <c r="BW395" s="1024"/>
      <c r="CW395" s="3">
        <v>1</v>
      </c>
    </row>
    <row r="396" spans="12:101" ht="21" customHeight="1">
      <c r="L396" s="120" t="s">
        <v>16</v>
      </c>
      <c r="M396" s="34"/>
      <c r="N396" s="35"/>
      <c r="O396" s="34"/>
      <c r="P396" s="36"/>
      <c r="Q396" s="105"/>
      <c r="R396" s="125"/>
      <c r="S396" s="107"/>
      <c r="T396" s="108"/>
      <c r="U396" s="1290"/>
      <c r="W396" s="111"/>
      <c r="X396" s="112"/>
      <c r="Y396" s="122"/>
      <c r="Z396" s="114"/>
      <c r="AA396" s="127"/>
      <c r="AB396" s="116"/>
      <c r="AC396" s="139"/>
      <c r="AD396" s="1230" t="str">
        <f t="shared" si="161"/>
        <v>►</v>
      </c>
      <c r="AE396" s="1231" t="str">
        <f t="shared" si="166"/>
        <v/>
      </c>
      <c r="AF396" s="1232">
        <f t="shared" si="147"/>
        <v>0</v>
      </c>
      <c r="AG396" s="1252">
        <f t="shared" si="152"/>
        <v>0</v>
      </c>
      <c r="AH396" s="1234">
        <f t="shared" si="153"/>
        <v>0</v>
      </c>
      <c r="AI396" s="1235">
        <f t="shared" si="154"/>
        <v>0</v>
      </c>
      <c r="AJ396" s="1235">
        <f t="shared" si="164"/>
        <v>0</v>
      </c>
      <c r="AK396" s="1237">
        <f t="shared" si="148"/>
        <v>0</v>
      </c>
      <c r="AL396" s="1238">
        <f t="shared" si="165"/>
        <v>0</v>
      </c>
      <c r="AM396" s="1268"/>
      <c r="AN396" s="1240" t="str">
        <f t="shared" si="160"/>
        <v/>
      </c>
      <c r="AO396" s="1241">
        <f t="shared" si="155"/>
        <v>0</v>
      </c>
      <c r="AP396" s="1242">
        <f t="shared" si="149"/>
        <v>0</v>
      </c>
      <c r="AQ396" s="1269" cm="1">
        <f t="array" ref="AQ396">IF(AF396&lt;&gt;1,0,IF(OR(AO396="",N(AO396)&lt;=0.000000001),"",IF(OR(AI396="",N(AI396)&lt;=0.000000001),0,IF(ISNUMBER(AO396),IFERROR(_xlfn.LET(_xlpm.r,_xlfn.XLOOKUP(U396,$BD$15:$BD$62,ROW($BD$15:$BD$62),_xlfn.XLOOKUP(U396,$BE$15:$BE$62,ROW($BE$15:$BE$62),_xlfn.XLOOKUP(U396,$BF$15:$BF$62,ROW($BF$15:$BF$62),""))),_xlpm.p,_xlpm.r-MIN(ROW($BD$15:$BD$62))+1,_xlpm.f,INDEX($BG$15:$BG$62,_xlpm.p),_xlpm.u,INDEX($BH$15:$BH$62,_xlpm.p),_xlpm.s,INDEX($BJ$15:$BJ$62,_xlpm.p),_xlpm.q,N(AO396)/_xlpm.f,IF(_xlpm.q&gt;=_xlpm.s,ROUND(_xlpm.q,1)&amp;" "&amp;U396&amp;" = "&amp;ROUND(_xlpm.q*_xlpm.f,1)&amp;" "&amp;_xlpm.u,ROUND(_xlpm.q,1)&amp;" "&amp;U396)),""),""))))</f>
        <v>0</v>
      </c>
      <c r="AR396" s="1259"/>
      <c r="AS396" s="1241">
        <f t="shared" si="162"/>
        <v>0</v>
      </c>
      <c r="AT396" s="1242" t="str">
        <f t="shared" si="156"/>
        <v/>
      </c>
      <c r="AU396" s="1245">
        <f t="shared" si="159"/>
        <v>0</v>
      </c>
      <c r="AV396" s="1246" t="str">
        <f t="shared" si="157"/>
        <v/>
      </c>
      <c r="AW396" s="1247"/>
      <c r="AX396" s="1248">
        <f t="shared" si="150"/>
        <v>0</v>
      </c>
      <c r="AY396" s="1249" t="str">
        <f t="shared" si="163"/>
        <v/>
      </c>
      <c r="AZ396" s="276" t="s">
        <v>22</v>
      </c>
      <c r="BA396" s="1221">
        <f t="shared" si="151"/>
        <v>0</v>
      </c>
      <c r="BB396" s="1222">
        <f t="shared" si="158"/>
        <v>0</v>
      </c>
      <c r="BC396"/>
      <c r="BD396" s="877"/>
      <c r="BE396" s="877"/>
      <c r="BF396" s="877"/>
      <c r="BG396" s="877"/>
      <c r="BH396" s="877"/>
      <c r="BI396" s="877"/>
      <c r="BJ396" s="877"/>
      <c r="BK396" s="877"/>
      <c r="BR396" s="1153" t="str">
        <f t="shared" si="167"/>
        <v>►</v>
      </c>
      <c r="BS396" s="1024"/>
      <c r="BT396" s="1024"/>
      <c r="BU396" s="1024"/>
      <c r="BV396" s="1024"/>
      <c r="BW396" s="1024"/>
      <c r="CW396" s="3">
        <v>1</v>
      </c>
    </row>
    <row r="397" spans="12:101" ht="21" customHeight="1">
      <c r="L397" s="120" t="s">
        <v>16</v>
      </c>
      <c r="M397" s="34"/>
      <c r="N397" s="35"/>
      <c r="O397" s="34"/>
      <c r="P397" s="36"/>
      <c r="Q397" s="105"/>
      <c r="R397" s="125"/>
      <c r="S397" s="107"/>
      <c r="T397" s="108"/>
      <c r="U397" s="1290"/>
      <c r="W397" s="111"/>
      <c r="X397" s="112"/>
      <c r="Y397" s="122"/>
      <c r="Z397" s="114"/>
      <c r="AA397" s="127"/>
      <c r="AB397" s="116"/>
      <c r="AC397" s="139"/>
      <c r="AD397" s="1230" t="str">
        <f t="shared" si="161"/>
        <v>►</v>
      </c>
      <c r="AE397" s="1231" t="str">
        <f t="shared" si="166"/>
        <v/>
      </c>
      <c r="AF397" s="1232">
        <f t="shared" si="147"/>
        <v>0</v>
      </c>
      <c r="AG397" s="1252">
        <f t="shared" si="152"/>
        <v>0</v>
      </c>
      <c r="AH397" s="1234">
        <f t="shared" si="153"/>
        <v>0</v>
      </c>
      <c r="AI397" s="1235">
        <f t="shared" si="154"/>
        <v>0</v>
      </c>
      <c r="AJ397" s="1235">
        <f t="shared" si="164"/>
        <v>0</v>
      </c>
      <c r="AK397" s="1253">
        <f t="shared" si="148"/>
        <v>0</v>
      </c>
      <c r="AL397" s="1254">
        <f t="shared" si="165"/>
        <v>0</v>
      </c>
      <c r="AM397" s="1268"/>
      <c r="AN397" s="1255" t="str">
        <f t="shared" si="160"/>
        <v/>
      </c>
      <c r="AO397" s="1256">
        <f t="shared" si="155"/>
        <v>0</v>
      </c>
      <c r="AP397" s="1257">
        <f t="shared" si="149"/>
        <v>0</v>
      </c>
      <c r="AQ397" s="1271" cm="1">
        <f t="array" ref="AQ397">IF(AF397&lt;&gt;1,0,IF(OR(AO397="",N(AO397)&lt;=0.000000001),"",IF(OR(AI397="",N(AI397)&lt;=0.000000001),0,IF(ISNUMBER(AO397),IFERROR(_xlfn.LET(_xlpm.r,_xlfn.XLOOKUP(U397,$BD$15:$BD$62,ROW($BD$15:$BD$62),_xlfn.XLOOKUP(U397,$BE$15:$BE$62,ROW($BE$15:$BE$62),_xlfn.XLOOKUP(U397,$BF$15:$BF$62,ROW($BF$15:$BF$62),""))),_xlpm.p,_xlpm.r-MIN(ROW($BD$15:$BD$62))+1,_xlpm.f,INDEX($BG$15:$BG$62,_xlpm.p),_xlpm.u,INDEX($BH$15:$BH$62,_xlpm.p),_xlpm.s,INDEX($BJ$15:$BJ$62,_xlpm.p),_xlpm.q,N(AO397)/_xlpm.f,IF(_xlpm.q&gt;=_xlpm.s,ROUND(_xlpm.q,1)&amp;" "&amp;U397&amp;" = "&amp;ROUND(_xlpm.q*_xlpm.f,1)&amp;" "&amp;_xlpm.u,ROUND(_xlpm.q,1)&amp;" "&amp;U397)),""),""))))</f>
        <v>0</v>
      </c>
      <c r="AR397" s="1259"/>
      <c r="AS397" s="1256">
        <f t="shared" si="162"/>
        <v>0</v>
      </c>
      <c r="AT397" s="1257" t="str">
        <f t="shared" si="156"/>
        <v/>
      </c>
      <c r="AU397" s="1260">
        <f t="shared" si="159"/>
        <v>0</v>
      </c>
      <c r="AV397" s="1261" t="str">
        <f t="shared" si="157"/>
        <v/>
      </c>
      <c r="AW397" s="1247"/>
      <c r="AX397" s="1262">
        <f t="shared" si="150"/>
        <v>0</v>
      </c>
      <c r="AY397" s="1249" t="str">
        <f t="shared" si="163"/>
        <v/>
      </c>
      <c r="AZ397" s="276" t="s">
        <v>22</v>
      </c>
      <c r="BA397" s="1221">
        <f t="shared" si="151"/>
        <v>0</v>
      </c>
      <c r="BB397" s="1222">
        <f t="shared" si="158"/>
        <v>0</v>
      </c>
      <c r="BC397"/>
      <c r="BD397" s="877"/>
      <c r="BE397" s="877"/>
      <c r="BF397" s="877"/>
      <c r="BG397" s="877"/>
      <c r="BH397" s="877"/>
      <c r="BI397" s="877"/>
      <c r="BJ397" s="877"/>
      <c r="BK397" s="877"/>
      <c r="BR397" s="1153" t="str">
        <f t="shared" si="167"/>
        <v>►</v>
      </c>
      <c r="BS397" s="1024"/>
      <c r="BT397" s="1024"/>
      <c r="BU397" s="1024"/>
      <c r="BV397" s="1024"/>
      <c r="BW397" s="1024"/>
      <c r="CW397" s="3">
        <v>1</v>
      </c>
    </row>
    <row r="398" spans="12:101" ht="21" customHeight="1">
      <c r="L398" s="120" t="s">
        <v>16</v>
      </c>
      <c r="M398" s="34"/>
      <c r="N398" s="35"/>
      <c r="O398" s="34"/>
      <c r="P398" s="36"/>
      <c r="Q398" s="105"/>
      <c r="R398" s="125"/>
      <c r="S398" s="107"/>
      <c r="T398" s="108"/>
      <c r="U398" s="1290"/>
      <c r="W398" s="111"/>
      <c r="X398" s="112"/>
      <c r="Y398" s="122"/>
      <c r="Z398" s="114"/>
      <c r="AA398" s="127"/>
      <c r="AB398" s="116"/>
      <c r="AC398" s="139"/>
      <c r="AD398" s="1230" t="str">
        <f t="shared" si="161"/>
        <v>►</v>
      </c>
      <c r="AE398" s="1231" t="str">
        <f t="shared" si="166"/>
        <v/>
      </c>
      <c r="AF398" s="1232">
        <f t="shared" si="147"/>
        <v>0</v>
      </c>
      <c r="AG398" s="1252">
        <f t="shared" si="152"/>
        <v>0</v>
      </c>
      <c r="AH398" s="1234">
        <f t="shared" si="153"/>
        <v>0</v>
      </c>
      <c r="AI398" s="1235">
        <f t="shared" si="154"/>
        <v>0</v>
      </c>
      <c r="AJ398" s="1235">
        <f t="shared" si="164"/>
        <v>0</v>
      </c>
      <c r="AK398" s="1237">
        <f t="shared" si="148"/>
        <v>0</v>
      </c>
      <c r="AL398" s="1238">
        <f t="shared" si="165"/>
        <v>0</v>
      </c>
      <c r="AM398" s="1268"/>
      <c r="AN398" s="1240" t="str">
        <f t="shared" si="160"/>
        <v/>
      </c>
      <c r="AO398" s="1241">
        <f t="shared" si="155"/>
        <v>0</v>
      </c>
      <c r="AP398" s="1242">
        <f t="shared" si="149"/>
        <v>0</v>
      </c>
      <c r="AQ398" s="1269" cm="1">
        <f t="array" ref="AQ398">IF(AF398&lt;&gt;1,0,IF(OR(AO398="",N(AO398)&lt;=0.000000001),"",IF(OR(AI398="",N(AI398)&lt;=0.000000001),0,IF(ISNUMBER(AO398),IFERROR(_xlfn.LET(_xlpm.r,_xlfn.XLOOKUP(U398,$BD$15:$BD$62,ROW($BD$15:$BD$62),_xlfn.XLOOKUP(U398,$BE$15:$BE$62,ROW($BE$15:$BE$62),_xlfn.XLOOKUP(U398,$BF$15:$BF$62,ROW($BF$15:$BF$62),""))),_xlpm.p,_xlpm.r-MIN(ROW($BD$15:$BD$62))+1,_xlpm.f,INDEX($BG$15:$BG$62,_xlpm.p),_xlpm.u,INDEX($BH$15:$BH$62,_xlpm.p),_xlpm.s,INDEX($BJ$15:$BJ$62,_xlpm.p),_xlpm.q,N(AO398)/_xlpm.f,IF(_xlpm.q&gt;=_xlpm.s,ROUND(_xlpm.q,1)&amp;" "&amp;U398&amp;" = "&amp;ROUND(_xlpm.q*_xlpm.f,1)&amp;" "&amp;_xlpm.u,ROUND(_xlpm.q,1)&amp;" "&amp;U398)),""),""))))</f>
        <v>0</v>
      </c>
      <c r="AR398" s="1259"/>
      <c r="AS398" s="1241">
        <f t="shared" si="162"/>
        <v>0</v>
      </c>
      <c r="AT398" s="1242" t="str">
        <f t="shared" si="156"/>
        <v/>
      </c>
      <c r="AU398" s="1245">
        <f t="shared" si="159"/>
        <v>0</v>
      </c>
      <c r="AV398" s="1246" t="str">
        <f t="shared" si="157"/>
        <v/>
      </c>
      <c r="AW398" s="1247"/>
      <c r="AX398" s="1248">
        <f t="shared" si="150"/>
        <v>0</v>
      </c>
      <c r="AY398" s="1249" t="str">
        <f t="shared" si="163"/>
        <v/>
      </c>
      <c r="AZ398" s="276" t="s">
        <v>22</v>
      </c>
      <c r="BA398" s="1221">
        <f t="shared" si="151"/>
        <v>0</v>
      </c>
      <c r="BB398" s="1222">
        <f t="shared" si="158"/>
        <v>0</v>
      </c>
      <c r="BC398"/>
      <c r="BD398" s="877"/>
      <c r="BE398" s="877"/>
      <c r="BF398" s="877"/>
      <c r="BG398" s="877"/>
      <c r="BH398" s="877"/>
      <c r="BI398" s="877"/>
      <c r="BJ398" s="877"/>
      <c r="BK398" s="877"/>
      <c r="BR398" s="1153" t="str">
        <f t="shared" si="167"/>
        <v>►</v>
      </c>
      <c r="BS398" s="1024"/>
      <c r="BT398" s="1024"/>
      <c r="BU398" s="1024"/>
      <c r="BV398" s="1024"/>
      <c r="BW398" s="1024"/>
      <c r="CW398" s="3">
        <v>1</v>
      </c>
    </row>
    <row r="399" spans="12:101" ht="21" customHeight="1">
      <c r="L399" s="120" t="s">
        <v>16</v>
      </c>
      <c r="M399" s="34"/>
      <c r="N399" s="35"/>
      <c r="O399" s="34"/>
      <c r="P399" s="36"/>
      <c r="Q399" s="105"/>
      <c r="R399" s="125"/>
      <c r="S399" s="107"/>
      <c r="T399" s="108"/>
      <c r="U399" s="1290"/>
      <c r="W399" s="111"/>
      <c r="X399" s="112"/>
      <c r="Y399" s="122"/>
      <c r="Z399" s="114"/>
      <c r="AA399" s="127"/>
      <c r="AB399" s="116"/>
      <c r="AC399" s="139"/>
      <c r="AD399" s="1230" t="str">
        <f t="shared" si="161"/>
        <v>►</v>
      </c>
      <c r="AE399" s="1231" t="str">
        <f t="shared" si="166"/>
        <v/>
      </c>
      <c r="AF399" s="1232">
        <f t="shared" si="147"/>
        <v>0</v>
      </c>
      <c r="AG399" s="1252">
        <f t="shared" si="152"/>
        <v>0</v>
      </c>
      <c r="AH399" s="1234">
        <f t="shared" si="153"/>
        <v>0</v>
      </c>
      <c r="AI399" s="1235">
        <f t="shared" si="154"/>
        <v>0</v>
      </c>
      <c r="AJ399" s="1235">
        <f t="shared" si="164"/>
        <v>0</v>
      </c>
      <c r="AK399" s="1253">
        <f t="shared" si="148"/>
        <v>0</v>
      </c>
      <c r="AL399" s="1254">
        <f t="shared" si="165"/>
        <v>0</v>
      </c>
      <c r="AM399" s="1268"/>
      <c r="AN399" s="1255" t="str">
        <f t="shared" si="160"/>
        <v/>
      </c>
      <c r="AO399" s="1256">
        <f t="shared" si="155"/>
        <v>0</v>
      </c>
      <c r="AP399" s="1257">
        <f t="shared" si="149"/>
        <v>0</v>
      </c>
      <c r="AQ399" s="1271" cm="1">
        <f t="array" ref="AQ399">IF(AF399&lt;&gt;1,0,IF(OR(AO399="",N(AO399)&lt;=0.000000001),"",IF(OR(AI399="",N(AI399)&lt;=0.000000001),0,IF(ISNUMBER(AO399),IFERROR(_xlfn.LET(_xlpm.r,_xlfn.XLOOKUP(U399,$BD$15:$BD$62,ROW($BD$15:$BD$62),_xlfn.XLOOKUP(U399,$BE$15:$BE$62,ROW($BE$15:$BE$62),_xlfn.XLOOKUP(U399,$BF$15:$BF$62,ROW($BF$15:$BF$62),""))),_xlpm.p,_xlpm.r-MIN(ROW($BD$15:$BD$62))+1,_xlpm.f,INDEX($BG$15:$BG$62,_xlpm.p),_xlpm.u,INDEX($BH$15:$BH$62,_xlpm.p),_xlpm.s,INDEX($BJ$15:$BJ$62,_xlpm.p),_xlpm.q,N(AO399)/_xlpm.f,IF(_xlpm.q&gt;=_xlpm.s,ROUND(_xlpm.q,1)&amp;" "&amp;U399&amp;" = "&amp;ROUND(_xlpm.q*_xlpm.f,1)&amp;" "&amp;_xlpm.u,ROUND(_xlpm.q,1)&amp;" "&amp;U399)),""),""))))</f>
        <v>0</v>
      </c>
      <c r="AR399" s="1259"/>
      <c r="AS399" s="1256">
        <f t="shared" si="162"/>
        <v>0</v>
      </c>
      <c r="AT399" s="1257" t="str">
        <f t="shared" si="156"/>
        <v/>
      </c>
      <c r="AU399" s="1260">
        <f t="shared" si="159"/>
        <v>0</v>
      </c>
      <c r="AV399" s="1261" t="str">
        <f t="shared" si="157"/>
        <v/>
      </c>
      <c r="AW399" s="1247"/>
      <c r="AX399" s="1262">
        <f t="shared" si="150"/>
        <v>0</v>
      </c>
      <c r="AY399" s="1249" t="str">
        <f t="shared" si="163"/>
        <v/>
      </c>
      <c r="AZ399" s="276" t="s">
        <v>22</v>
      </c>
      <c r="BA399" s="1221">
        <f t="shared" si="151"/>
        <v>0</v>
      </c>
      <c r="BB399" s="1222">
        <f t="shared" si="158"/>
        <v>0</v>
      </c>
      <c r="BC399"/>
      <c r="BD399" s="877"/>
      <c r="BE399" s="877"/>
      <c r="BF399" s="877"/>
      <c r="BG399" s="877"/>
      <c r="BH399" s="877"/>
      <c r="BI399" s="877"/>
      <c r="BJ399" s="877"/>
      <c r="BK399" s="877"/>
      <c r="BR399" s="1153" t="str">
        <f t="shared" si="167"/>
        <v>►</v>
      </c>
      <c r="BS399" s="1024"/>
      <c r="BT399" s="1024"/>
      <c r="BU399" s="1024"/>
      <c r="BV399" s="1024"/>
      <c r="BW399" s="1024"/>
      <c r="CW399" s="3">
        <v>1</v>
      </c>
    </row>
    <row r="400" spans="12:101" ht="21" customHeight="1">
      <c r="L400" s="120" t="s">
        <v>16</v>
      </c>
      <c r="M400" s="34"/>
      <c r="N400" s="35"/>
      <c r="O400" s="34"/>
      <c r="P400" s="36"/>
      <c r="Q400" s="105"/>
      <c r="R400" s="125"/>
      <c r="S400" s="107"/>
      <c r="T400" s="108"/>
      <c r="U400" s="1290"/>
      <c r="W400" s="111"/>
      <c r="X400" s="112"/>
      <c r="Y400" s="122"/>
      <c r="Z400" s="114"/>
      <c r="AA400" s="127"/>
      <c r="AB400" s="116"/>
      <c r="AC400" s="139"/>
      <c r="AD400" s="1230" t="str">
        <f t="shared" si="161"/>
        <v>►</v>
      </c>
      <c r="AE400" s="1231" t="str">
        <f t="shared" si="166"/>
        <v/>
      </c>
      <c r="AF400" s="1232">
        <f t="shared" si="147"/>
        <v>0</v>
      </c>
      <c r="AG400" s="1252">
        <f t="shared" si="152"/>
        <v>0</v>
      </c>
      <c r="AH400" s="1234">
        <f t="shared" si="153"/>
        <v>0</v>
      </c>
      <c r="AI400" s="1235">
        <f t="shared" si="154"/>
        <v>0</v>
      </c>
      <c r="AJ400" s="1235">
        <f t="shared" si="164"/>
        <v>0</v>
      </c>
      <c r="AK400" s="1237">
        <f t="shared" si="148"/>
        <v>0</v>
      </c>
      <c r="AL400" s="1238">
        <f t="shared" si="165"/>
        <v>0</v>
      </c>
      <c r="AM400" s="1268"/>
      <c r="AN400" s="1240" t="str">
        <f t="shared" si="160"/>
        <v/>
      </c>
      <c r="AO400" s="1241">
        <f t="shared" si="155"/>
        <v>0</v>
      </c>
      <c r="AP400" s="1242">
        <f t="shared" si="149"/>
        <v>0</v>
      </c>
      <c r="AQ400" s="1269" cm="1">
        <f t="array" ref="AQ400">IF(AF400&lt;&gt;1,0,IF(OR(AO400="",N(AO400)&lt;=0.000000001),"",IF(OR(AI400="",N(AI400)&lt;=0.000000001),0,IF(ISNUMBER(AO400),IFERROR(_xlfn.LET(_xlpm.r,_xlfn.XLOOKUP(U400,$BD$15:$BD$62,ROW($BD$15:$BD$62),_xlfn.XLOOKUP(U400,$BE$15:$BE$62,ROW($BE$15:$BE$62),_xlfn.XLOOKUP(U400,$BF$15:$BF$62,ROW($BF$15:$BF$62),""))),_xlpm.p,_xlpm.r-MIN(ROW($BD$15:$BD$62))+1,_xlpm.f,INDEX($BG$15:$BG$62,_xlpm.p),_xlpm.u,INDEX($BH$15:$BH$62,_xlpm.p),_xlpm.s,INDEX($BJ$15:$BJ$62,_xlpm.p),_xlpm.q,N(AO400)/_xlpm.f,IF(_xlpm.q&gt;=_xlpm.s,ROUND(_xlpm.q,1)&amp;" "&amp;U400&amp;" = "&amp;ROUND(_xlpm.q*_xlpm.f,1)&amp;" "&amp;_xlpm.u,ROUND(_xlpm.q,1)&amp;" "&amp;U400)),""),""))))</f>
        <v>0</v>
      </c>
      <c r="AR400" s="1259"/>
      <c r="AS400" s="1241">
        <f t="shared" si="162"/>
        <v>0</v>
      </c>
      <c r="AT400" s="1242" t="str">
        <f t="shared" si="156"/>
        <v/>
      </c>
      <c r="AU400" s="1245">
        <f t="shared" si="159"/>
        <v>0</v>
      </c>
      <c r="AV400" s="1246" t="str">
        <f t="shared" si="157"/>
        <v/>
      </c>
      <c r="AW400" s="1247"/>
      <c r="AX400" s="1248">
        <f t="shared" si="150"/>
        <v>0</v>
      </c>
      <c r="AY400" s="1249" t="str">
        <f t="shared" si="163"/>
        <v/>
      </c>
      <c r="AZ400" s="276" t="s">
        <v>22</v>
      </c>
      <c r="BA400" s="1221">
        <f t="shared" si="151"/>
        <v>0</v>
      </c>
      <c r="BB400" s="1222">
        <f t="shared" si="158"/>
        <v>0</v>
      </c>
      <c r="BC400"/>
      <c r="BD400" s="877"/>
      <c r="BE400" s="877"/>
      <c r="BF400" s="877"/>
      <c r="BG400" s="877"/>
      <c r="BH400" s="877"/>
      <c r="BI400" s="877"/>
      <c r="BJ400" s="877"/>
      <c r="BK400" s="877"/>
      <c r="BR400" s="1153" t="str">
        <f t="shared" si="167"/>
        <v>►</v>
      </c>
      <c r="BS400" s="1024"/>
      <c r="BT400" s="1024"/>
      <c r="BU400" s="1024"/>
      <c r="BV400" s="1024"/>
      <c r="BW400" s="1024"/>
      <c r="CW400" s="3">
        <v>1</v>
      </c>
    </row>
    <row r="401" spans="12:101" ht="21" customHeight="1">
      <c r="L401" s="120" t="s">
        <v>16</v>
      </c>
      <c r="M401" s="34"/>
      <c r="N401" s="35"/>
      <c r="O401" s="34"/>
      <c r="P401" s="36"/>
      <c r="Q401" s="105"/>
      <c r="R401" s="125"/>
      <c r="S401" s="107"/>
      <c r="T401" s="108"/>
      <c r="U401" s="1290"/>
      <c r="W401" s="111"/>
      <c r="X401" s="112"/>
      <c r="Y401" s="122"/>
      <c r="Z401" s="114"/>
      <c r="AA401" s="127"/>
      <c r="AB401" s="116"/>
      <c r="AC401" s="139"/>
      <c r="AD401" s="1230" t="str">
        <f t="shared" si="161"/>
        <v>►</v>
      </c>
      <c r="AE401" s="1231" t="str">
        <f t="shared" si="166"/>
        <v/>
      </c>
      <c r="AF401" s="1232">
        <f t="shared" si="147"/>
        <v>0</v>
      </c>
      <c r="AG401" s="1252">
        <f t="shared" si="152"/>
        <v>0</v>
      </c>
      <c r="AH401" s="1234">
        <f t="shared" si="153"/>
        <v>0</v>
      </c>
      <c r="AI401" s="1235">
        <f t="shared" si="154"/>
        <v>0</v>
      </c>
      <c r="AJ401" s="1235">
        <f t="shared" si="164"/>
        <v>0</v>
      </c>
      <c r="AK401" s="1253">
        <f t="shared" si="148"/>
        <v>0</v>
      </c>
      <c r="AL401" s="1254">
        <f t="shared" si="165"/>
        <v>0</v>
      </c>
      <c r="AM401" s="1268"/>
      <c r="AN401" s="1255" t="str">
        <f t="shared" si="160"/>
        <v/>
      </c>
      <c r="AO401" s="1256">
        <f t="shared" si="155"/>
        <v>0</v>
      </c>
      <c r="AP401" s="1257">
        <f t="shared" si="149"/>
        <v>0</v>
      </c>
      <c r="AQ401" s="1271" cm="1">
        <f t="array" ref="AQ401">IF(AF401&lt;&gt;1,0,IF(OR(AO401="",N(AO401)&lt;=0.000000001),"",IF(OR(AI401="",N(AI401)&lt;=0.000000001),0,IF(ISNUMBER(AO401),IFERROR(_xlfn.LET(_xlpm.r,_xlfn.XLOOKUP(U401,$BD$15:$BD$62,ROW($BD$15:$BD$62),_xlfn.XLOOKUP(U401,$BE$15:$BE$62,ROW($BE$15:$BE$62),_xlfn.XLOOKUP(U401,$BF$15:$BF$62,ROW($BF$15:$BF$62),""))),_xlpm.p,_xlpm.r-MIN(ROW($BD$15:$BD$62))+1,_xlpm.f,INDEX($BG$15:$BG$62,_xlpm.p),_xlpm.u,INDEX($BH$15:$BH$62,_xlpm.p),_xlpm.s,INDEX($BJ$15:$BJ$62,_xlpm.p),_xlpm.q,N(AO401)/_xlpm.f,IF(_xlpm.q&gt;=_xlpm.s,ROUND(_xlpm.q,1)&amp;" "&amp;U401&amp;" = "&amp;ROUND(_xlpm.q*_xlpm.f,1)&amp;" "&amp;_xlpm.u,ROUND(_xlpm.q,1)&amp;" "&amp;U401)),""),""))))</f>
        <v>0</v>
      </c>
      <c r="AR401" s="1259"/>
      <c r="AS401" s="1256">
        <f t="shared" si="162"/>
        <v>0</v>
      </c>
      <c r="AT401" s="1257" t="str">
        <f t="shared" si="156"/>
        <v/>
      </c>
      <c r="AU401" s="1260">
        <f t="shared" si="159"/>
        <v>0</v>
      </c>
      <c r="AV401" s="1261" t="str">
        <f t="shared" si="157"/>
        <v/>
      </c>
      <c r="AW401" s="1247"/>
      <c r="AX401" s="1262">
        <f t="shared" si="150"/>
        <v>0</v>
      </c>
      <c r="AY401" s="1249" t="str">
        <f t="shared" si="163"/>
        <v/>
      </c>
      <c r="AZ401" s="276" t="s">
        <v>22</v>
      </c>
      <c r="BA401" s="1221">
        <f t="shared" si="151"/>
        <v>0</v>
      </c>
      <c r="BB401" s="1222">
        <f t="shared" si="158"/>
        <v>0</v>
      </c>
      <c r="BC401"/>
      <c r="BD401" s="877"/>
      <c r="BE401" s="877"/>
      <c r="BF401" s="877"/>
      <c r="BG401" s="877"/>
      <c r="BH401" s="877"/>
      <c r="BI401" s="877"/>
      <c r="BJ401" s="877"/>
      <c r="BK401" s="877"/>
      <c r="BR401" s="1153" t="str">
        <f t="shared" si="167"/>
        <v>►</v>
      </c>
      <c r="BS401" s="1024"/>
      <c r="BT401" s="1024"/>
      <c r="BU401" s="1024"/>
      <c r="BV401" s="1024"/>
      <c r="BW401" s="1024"/>
      <c r="CW401" s="3">
        <v>1</v>
      </c>
    </row>
    <row r="402" spans="12:101" ht="21" customHeight="1">
      <c r="L402" s="120" t="s">
        <v>16</v>
      </c>
      <c r="M402" s="34"/>
      <c r="N402" s="35"/>
      <c r="O402" s="34"/>
      <c r="P402" s="36"/>
      <c r="Q402" s="105"/>
      <c r="R402" s="125"/>
      <c r="S402" s="107"/>
      <c r="T402" s="108"/>
      <c r="U402" s="1290"/>
      <c r="W402" s="111"/>
      <c r="X402" s="112"/>
      <c r="Y402" s="122"/>
      <c r="Z402" s="114"/>
      <c r="AA402" s="127"/>
      <c r="AB402" s="116"/>
      <c r="AC402" s="139"/>
      <c r="AD402" s="1230" t="str">
        <f t="shared" si="161"/>
        <v>►</v>
      </c>
      <c r="AE402" s="1231" t="str">
        <f t="shared" si="166"/>
        <v/>
      </c>
      <c r="AF402" s="1232">
        <f t="shared" si="147"/>
        <v>0</v>
      </c>
      <c r="AG402" s="1252">
        <f t="shared" si="152"/>
        <v>0</v>
      </c>
      <c r="AH402" s="1234">
        <f t="shared" si="153"/>
        <v>0</v>
      </c>
      <c r="AI402" s="1235">
        <f t="shared" si="154"/>
        <v>0</v>
      </c>
      <c r="AJ402" s="1235">
        <f t="shared" si="164"/>
        <v>0</v>
      </c>
      <c r="AK402" s="1237">
        <f t="shared" si="148"/>
        <v>0</v>
      </c>
      <c r="AL402" s="1238">
        <f t="shared" si="165"/>
        <v>0</v>
      </c>
      <c r="AM402" s="1268"/>
      <c r="AN402" s="1240" t="str">
        <f t="shared" si="160"/>
        <v/>
      </c>
      <c r="AO402" s="1241">
        <f t="shared" si="155"/>
        <v>0</v>
      </c>
      <c r="AP402" s="1242">
        <f t="shared" si="149"/>
        <v>0</v>
      </c>
      <c r="AQ402" s="1269" cm="1">
        <f t="array" ref="AQ402">IF(AF402&lt;&gt;1,0,IF(OR(AO402="",N(AO402)&lt;=0.000000001),"",IF(OR(AI402="",N(AI402)&lt;=0.000000001),0,IF(ISNUMBER(AO402),IFERROR(_xlfn.LET(_xlpm.r,_xlfn.XLOOKUP(U402,$BD$15:$BD$62,ROW($BD$15:$BD$62),_xlfn.XLOOKUP(U402,$BE$15:$BE$62,ROW($BE$15:$BE$62),_xlfn.XLOOKUP(U402,$BF$15:$BF$62,ROW($BF$15:$BF$62),""))),_xlpm.p,_xlpm.r-MIN(ROW($BD$15:$BD$62))+1,_xlpm.f,INDEX($BG$15:$BG$62,_xlpm.p),_xlpm.u,INDEX($BH$15:$BH$62,_xlpm.p),_xlpm.s,INDEX($BJ$15:$BJ$62,_xlpm.p),_xlpm.q,N(AO402)/_xlpm.f,IF(_xlpm.q&gt;=_xlpm.s,ROUND(_xlpm.q,1)&amp;" "&amp;U402&amp;" = "&amp;ROUND(_xlpm.q*_xlpm.f,1)&amp;" "&amp;_xlpm.u,ROUND(_xlpm.q,1)&amp;" "&amp;U402)),""),""))))</f>
        <v>0</v>
      </c>
      <c r="AR402" s="1259"/>
      <c r="AS402" s="1241">
        <f t="shared" si="162"/>
        <v>0</v>
      </c>
      <c r="AT402" s="1242" t="str">
        <f t="shared" si="156"/>
        <v/>
      </c>
      <c r="AU402" s="1245">
        <f t="shared" si="159"/>
        <v>0</v>
      </c>
      <c r="AV402" s="1246" t="str">
        <f t="shared" si="157"/>
        <v/>
      </c>
      <c r="AW402" s="1247"/>
      <c r="AX402" s="1248">
        <f t="shared" si="150"/>
        <v>0</v>
      </c>
      <c r="AY402" s="1249" t="str">
        <f t="shared" si="163"/>
        <v/>
      </c>
      <c r="AZ402" s="276" t="s">
        <v>22</v>
      </c>
      <c r="BA402" s="1221">
        <f t="shared" si="151"/>
        <v>0</v>
      </c>
      <c r="BB402" s="1222">
        <f t="shared" si="158"/>
        <v>0</v>
      </c>
      <c r="BC402"/>
      <c r="BD402" s="877"/>
      <c r="BE402" s="877"/>
      <c r="BF402" s="877"/>
      <c r="BG402" s="877"/>
      <c r="BH402" s="877"/>
      <c r="BI402" s="877"/>
      <c r="BJ402" s="877"/>
      <c r="BK402" s="877"/>
      <c r="BR402" s="1153" t="str">
        <f t="shared" si="167"/>
        <v>►</v>
      </c>
      <c r="BS402" s="1024"/>
      <c r="BT402" s="1024"/>
      <c r="BU402" s="1024"/>
      <c r="BV402" s="1024"/>
      <c r="BW402" s="1024"/>
      <c r="CW402" s="3">
        <v>1</v>
      </c>
    </row>
    <row r="403" spans="12:101" ht="21" customHeight="1">
      <c r="L403" s="120" t="s">
        <v>16</v>
      </c>
      <c r="M403" s="34"/>
      <c r="N403" s="35"/>
      <c r="O403" s="34"/>
      <c r="P403" s="36"/>
      <c r="Q403" s="105"/>
      <c r="R403" s="125"/>
      <c r="S403" s="107"/>
      <c r="T403" s="108"/>
      <c r="U403" s="1290"/>
      <c r="W403" s="111"/>
      <c r="X403" s="112"/>
      <c r="Y403" s="122"/>
      <c r="Z403" s="114"/>
      <c r="AA403" s="127"/>
      <c r="AB403" s="116"/>
      <c r="AC403" s="139"/>
      <c r="AD403" s="1230" t="str">
        <f t="shared" si="161"/>
        <v>►</v>
      </c>
      <c r="AE403" s="1231" t="str">
        <f t="shared" si="166"/>
        <v/>
      </c>
      <c r="AF403" s="1232">
        <f t="shared" si="147"/>
        <v>0</v>
      </c>
      <c r="AG403" s="1252">
        <f t="shared" si="152"/>
        <v>0</v>
      </c>
      <c r="AH403" s="1234">
        <f t="shared" si="153"/>
        <v>0</v>
      </c>
      <c r="AI403" s="1235">
        <f t="shared" si="154"/>
        <v>0</v>
      </c>
      <c r="AJ403" s="1235">
        <f t="shared" si="164"/>
        <v>0</v>
      </c>
      <c r="AK403" s="1253">
        <f t="shared" si="148"/>
        <v>0</v>
      </c>
      <c r="AL403" s="1254">
        <f t="shared" si="165"/>
        <v>0</v>
      </c>
      <c r="AM403" s="1268"/>
      <c r="AN403" s="1255" t="str">
        <f t="shared" si="160"/>
        <v/>
      </c>
      <c r="AO403" s="1256">
        <f t="shared" si="155"/>
        <v>0</v>
      </c>
      <c r="AP403" s="1257">
        <f t="shared" si="149"/>
        <v>0</v>
      </c>
      <c r="AQ403" s="1271" cm="1">
        <f t="array" ref="AQ403">IF(AF403&lt;&gt;1,0,IF(OR(AO403="",N(AO403)&lt;=0.000000001),"",IF(OR(AI403="",N(AI403)&lt;=0.000000001),0,IF(ISNUMBER(AO403),IFERROR(_xlfn.LET(_xlpm.r,_xlfn.XLOOKUP(U403,$BD$15:$BD$62,ROW($BD$15:$BD$62),_xlfn.XLOOKUP(U403,$BE$15:$BE$62,ROW($BE$15:$BE$62),_xlfn.XLOOKUP(U403,$BF$15:$BF$62,ROW($BF$15:$BF$62),""))),_xlpm.p,_xlpm.r-MIN(ROW($BD$15:$BD$62))+1,_xlpm.f,INDEX($BG$15:$BG$62,_xlpm.p),_xlpm.u,INDEX($BH$15:$BH$62,_xlpm.p),_xlpm.s,INDEX($BJ$15:$BJ$62,_xlpm.p),_xlpm.q,N(AO403)/_xlpm.f,IF(_xlpm.q&gt;=_xlpm.s,ROUND(_xlpm.q,1)&amp;" "&amp;U403&amp;" = "&amp;ROUND(_xlpm.q*_xlpm.f,1)&amp;" "&amp;_xlpm.u,ROUND(_xlpm.q,1)&amp;" "&amp;U403)),""),""))))</f>
        <v>0</v>
      </c>
      <c r="AR403" s="1259"/>
      <c r="AS403" s="1256">
        <f t="shared" si="162"/>
        <v>0</v>
      </c>
      <c r="AT403" s="1257" t="str">
        <f t="shared" si="156"/>
        <v/>
      </c>
      <c r="AU403" s="1260">
        <f t="shared" si="159"/>
        <v>0</v>
      </c>
      <c r="AV403" s="1261" t="str">
        <f t="shared" si="157"/>
        <v/>
      </c>
      <c r="AW403" s="1247"/>
      <c r="AX403" s="1262">
        <f t="shared" si="150"/>
        <v>0</v>
      </c>
      <c r="AY403" s="1249" t="str">
        <f t="shared" si="163"/>
        <v/>
      </c>
      <c r="AZ403" s="276" t="s">
        <v>22</v>
      </c>
      <c r="BA403" s="1221">
        <f t="shared" si="151"/>
        <v>0</v>
      </c>
      <c r="BB403" s="1222">
        <f t="shared" si="158"/>
        <v>0</v>
      </c>
      <c r="BC403"/>
      <c r="BD403" s="877"/>
      <c r="BE403" s="877"/>
      <c r="BF403" s="877"/>
      <c r="BG403" s="877"/>
      <c r="BH403" s="877"/>
      <c r="BI403" s="877"/>
      <c r="BJ403" s="877"/>
      <c r="BK403" s="877"/>
      <c r="BR403" s="1153" t="str">
        <f t="shared" si="167"/>
        <v>►</v>
      </c>
      <c r="BS403" s="1024"/>
      <c r="BT403" s="1024"/>
      <c r="BU403" s="1024"/>
      <c r="BV403" s="1024"/>
      <c r="BW403" s="1024"/>
      <c r="CW403" s="3">
        <v>1</v>
      </c>
    </row>
    <row r="404" spans="12:101" ht="21" customHeight="1">
      <c r="L404" s="120" t="s">
        <v>16</v>
      </c>
      <c r="M404" s="34"/>
      <c r="N404" s="35"/>
      <c r="O404" s="34"/>
      <c r="P404" s="36"/>
      <c r="Q404" s="105"/>
      <c r="R404" s="125"/>
      <c r="S404" s="107"/>
      <c r="T404" s="108"/>
      <c r="U404" s="1290"/>
      <c r="W404" s="111"/>
      <c r="X404" s="112"/>
      <c r="Y404" s="122"/>
      <c r="Z404" s="114"/>
      <c r="AA404" s="127"/>
      <c r="AB404" s="116"/>
      <c r="AC404" s="139"/>
      <c r="AD404" s="1230" t="str">
        <f t="shared" si="161"/>
        <v>►</v>
      </c>
      <c r="AE404" s="1231" t="str">
        <f t="shared" si="166"/>
        <v/>
      </c>
      <c r="AF404" s="1232">
        <f t="shared" si="147"/>
        <v>0</v>
      </c>
      <c r="AG404" s="1252">
        <f t="shared" si="152"/>
        <v>0</v>
      </c>
      <c r="AH404" s="1234">
        <f t="shared" si="153"/>
        <v>0</v>
      </c>
      <c r="AI404" s="1235">
        <f t="shared" si="154"/>
        <v>0</v>
      </c>
      <c r="AJ404" s="1235">
        <f t="shared" si="164"/>
        <v>0</v>
      </c>
      <c r="AK404" s="1237">
        <f t="shared" si="148"/>
        <v>0</v>
      </c>
      <c r="AL404" s="1238">
        <f t="shared" si="165"/>
        <v>0</v>
      </c>
      <c r="AM404" s="1268"/>
      <c r="AN404" s="1240" t="str">
        <f t="shared" si="160"/>
        <v/>
      </c>
      <c r="AO404" s="1241">
        <f t="shared" si="155"/>
        <v>0</v>
      </c>
      <c r="AP404" s="1242">
        <f t="shared" si="149"/>
        <v>0</v>
      </c>
      <c r="AQ404" s="1269" cm="1">
        <f t="array" ref="AQ404">IF(AF404&lt;&gt;1,0,IF(OR(AO404="",N(AO404)&lt;=0.000000001),"",IF(OR(AI404="",N(AI404)&lt;=0.000000001),0,IF(ISNUMBER(AO404),IFERROR(_xlfn.LET(_xlpm.r,_xlfn.XLOOKUP(U404,$BD$15:$BD$62,ROW($BD$15:$BD$62),_xlfn.XLOOKUP(U404,$BE$15:$BE$62,ROW($BE$15:$BE$62),_xlfn.XLOOKUP(U404,$BF$15:$BF$62,ROW($BF$15:$BF$62),""))),_xlpm.p,_xlpm.r-MIN(ROW($BD$15:$BD$62))+1,_xlpm.f,INDEX($BG$15:$BG$62,_xlpm.p),_xlpm.u,INDEX($BH$15:$BH$62,_xlpm.p),_xlpm.s,INDEX($BJ$15:$BJ$62,_xlpm.p),_xlpm.q,N(AO404)/_xlpm.f,IF(_xlpm.q&gt;=_xlpm.s,ROUND(_xlpm.q,1)&amp;" "&amp;U404&amp;" = "&amp;ROUND(_xlpm.q*_xlpm.f,1)&amp;" "&amp;_xlpm.u,ROUND(_xlpm.q,1)&amp;" "&amp;U404)),""),""))))</f>
        <v>0</v>
      </c>
      <c r="AR404" s="1259"/>
      <c r="AS404" s="1241">
        <f t="shared" si="162"/>
        <v>0</v>
      </c>
      <c r="AT404" s="1242" t="str">
        <f t="shared" si="156"/>
        <v/>
      </c>
      <c r="AU404" s="1245">
        <f t="shared" si="159"/>
        <v>0</v>
      </c>
      <c r="AV404" s="1246" t="str">
        <f t="shared" si="157"/>
        <v/>
      </c>
      <c r="AW404" s="1247"/>
      <c r="AX404" s="1248">
        <f t="shared" si="150"/>
        <v>0</v>
      </c>
      <c r="AY404" s="1249" t="str">
        <f t="shared" si="163"/>
        <v/>
      </c>
      <c r="AZ404" s="276" t="s">
        <v>22</v>
      </c>
      <c r="BA404" s="1221">
        <f t="shared" si="151"/>
        <v>0</v>
      </c>
      <c r="BB404" s="1222">
        <f t="shared" si="158"/>
        <v>0</v>
      </c>
      <c r="BC404"/>
      <c r="BD404" s="877"/>
      <c r="BE404" s="877"/>
      <c r="BF404" s="877"/>
      <c r="BG404" s="877"/>
      <c r="BH404" s="877"/>
      <c r="BI404" s="877"/>
      <c r="BJ404" s="877"/>
      <c r="BK404" s="877"/>
      <c r="BR404" s="1153" t="str">
        <f t="shared" si="167"/>
        <v>►</v>
      </c>
      <c r="BS404" s="1024"/>
      <c r="BT404" s="1024"/>
      <c r="BU404" s="1024"/>
      <c r="BV404" s="1024"/>
      <c r="BW404" s="1024"/>
      <c r="CW404" s="3">
        <v>1</v>
      </c>
    </row>
    <row r="405" spans="12:101" ht="21" customHeight="1">
      <c r="L405" s="120" t="s">
        <v>16</v>
      </c>
      <c r="M405" s="34"/>
      <c r="N405" s="35"/>
      <c r="O405" s="34"/>
      <c r="P405" s="36"/>
      <c r="Q405" s="105"/>
      <c r="R405" s="125"/>
      <c r="S405" s="107"/>
      <c r="T405" s="108"/>
      <c r="U405" s="1290"/>
      <c r="W405" s="111"/>
      <c r="X405" s="112"/>
      <c r="Y405" s="122"/>
      <c r="Z405" s="114"/>
      <c r="AA405" s="127"/>
      <c r="AB405" s="116"/>
      <c r="AC405" s="139"/>
      <c r="AD405" s="1230" t="str">
        <f t="shared" si="161"/>
        <v>►</v>
      </c>
      <c r="AE405" s="1231" t="str">
        <f t="shared" si="166"/>
        <v/>
      </c>
      <c r="AF405" s="1232">
        <f t="shared" si="147"/>
        <v>0</v>
      </c>
      <c r="AG405" s="1252">
        <f t="shared" si="152"/>
        <v>0</v>
      </c>
      <c r="AH405" s="1234">
        <f t="shared" si="153"/>
        <v>0</v>
      </c>
      <c r="AI405" s="1235">
        <f t="shared" si="154"/>
        <v>0</v>
      </c>
      <c r="AJ405" s="1235">
        <f t="shared" si="164"/>
        <v>0</v>
      </c>
      <c r="AK405" s="1253">
        <f t="shared" si="148"/>
        <v>0</v>
      </c>
      <c r="AL405" s="1254">
        <f t="shared" si="165"/>
        <v>0</v>
      </c>
      <c r="AM405" s="1268"/>
      <c r="AN405" s="1255" t="str">
        <f t="shared" si="160"/>
        <v/>
      </c>
      <c r="AO405" s="1256">
        <f t="shared" si="155"/>
        <v>0</v>
      </c>
      <c r="AP405" s="1257">
        <f t="shared" si="149"/>
        <v>0</v>
      </c>
      <c r="AQ405" s="1271" cm="1">
        <f t="array" ref="AQ405">IF(AF405&lt;&gt;1,0,IF(OR(AO405="",N(AO405)&lt;=0.000000001),"",IF(OR(AI405="",N(AI405)&lt;=0.000000001),0,IF(ISNUMBER(AO405),IFERROR(_xlfn.LET(_xlpm.r,_xlfn.XLOOKUP(U405,$BD$15:$BD$62,ROW($BD$15:$BD$62),_xlfn.XLOOKUP(U405,$BE$15:$BE$62,ROW($BE$15:$BE$62),_xlfn.XLOOKUP(U405,$BF$15:$BF$62,ROW($BF$15:$BF$62),""))),_xlpm.p,_xlpm.r-MIN(ROW($BD$15:$BD$62))+1,_xlpm.f,INDEX($BG$15:$BG$62,_xlpm.p),_xlpm.u,INDEX($BH$15:$BH$62,_xlpm.p),_xlpm.s,INDEX($BJ$15:$BJ$62,_xlpm.p),_xlpm.q,N(AO405)/_xlpm.f,IF(_xlpm.q&gt;=_xlpm.s,ROUND(_xlpm.q,1)&amp;" "&amp;U405&amp;" = "&amp;ROUND(_xlpm.q*_xlpm.f,1)&amp;" "&amp;_xlpm.u,ROUND(_xlpm.q,1)&amp;" "&amp;U405)),""),""))))</f>
        <v>0</v>
      </c>
      <c r="AR405" s="1259"/>
      <c r="AS405" s="1256">
        <f t="shared" si="162"/>
        <v>0</v>
      </c>
      <c r="AT405" s="1257" t="str">
        <f t="shared" si="156"/>
        <v/>
      </c>
      <c r="AU405" s="1260">
        <f t="shared" si="159"/>
        <v>0</v>
      </c>
      <c r="AV405" s="1261" t="str">
        <f t="shared" si="157"/>
        <v/>
      </c>
      <c r="AW405" s="1247"/>
      <c r="AX405" s="1262">
        <f t="shared" si="150"/>
        <v>0</v>
      </c>
      <c r="AY405" s="1249" t="str">
        <f t="shared" si="163"/>
        <v/>
      </c>
      <c r="AZ405" s="276" t="s">
        <v>22</v>
      </c>
      <c r="BA405" s="1221">
        <f t="shared" si="151"/>
        <v>0</v>
      </c>
      <c r="BB405" s="1222">
        <f t="shared" si="158"/>
        <v>0</v>
      </c>
      <c r="BC405"/>
      <c r="BD405" s="877"/>
      <c r="BE405" s="877"/>
      <c r="BF405" s="877"/>
      <c r="BG405" s="877"/>
      <c r="BH405" s="877"/>
      <c r="BI405" s="877"/>
      <c r="BJ405" s="877"/>
      <c r="BK405" s="877"/>
      <c r="BR405" s="1153" t="str">
        <f t="shared" si="167"/>
        <v>►</v>
      </c>
      <c r="BS405" s="1024"/>
      <c r="BT405" s="1024"/>
      <c r="BU405" s="1024"/>
      <c r="BV405" s="1024"/>
      <c r="BW405" s="1024"/>
      <c r="CW405" s="3">
        <v>1</v>
      </c>
    </row>
    <row r="406" spans="12:101" ht="21" customHeight="1">
      <c r="L406" s="120" t="s">
        <v>16</v>
      </c>
      <c r="M406" s="34"/>
      <c r="N406" s="35"/>
      <c r="O406" s="34"/>
      <c r="P406" s="36"/>
      <c r="Q406" s="105"/>
      <c r="R406" s="125"/>
      <c r="S406" s="107"/>
      <c r="T406" s="108"/>
      <c r="U406" s="1290"/>
      <c r="W406" s="111"/>
      <c r="X406" s="112"/>
      <c r="Y406" s="122"/>
      <c r="Z406" s="114"/>
      <c r="AA406" s="127"/>
      <c r="AB406" s="116"/>
      <c r="AC406" s="139"/>
      <c r="AD406" s="1230" t="str">
        <f t="shared" si="161"/>
        <v>►</v>
      </c>
      <c r="AE406" s="1231" t="str">
        <f t="shared" si="166"/>
        <v/>
      </c>
      <c r="AF406" s="1232">
        <f t="shared" ref="AF406:AF469" si="168">N(AND(L406="A", COUNTIF($BD$15:$BF$62, TRIM(U406))&gt;0))</f>
        <v>0</v>
      </c>
      <c r="AG406" s="1252">
        <f t="shared" si="152"/>
        <v>0</v>
      </c>
      <c r="AH406" s="1234">
        <f t="shared" si="153"/>
        <v>0</v>
      </c>
      <c r="AI406" s="1235">
        <f t="shared" si="154"/>
        <v>0</v>
      </c>
      <c r="AJ406" s="1235">
        <f t="shared" si="164"/>
        <v>0</v>
      </c>
      <c r="AK406" s="1237">
        <f t="shared" ref="AK406:AK469" si="169">IF(AI406&gt;0,AM$9,0)</f>
        <v>0</v>
      </c>
      <c r="AL406" s="1238">
        <f t="shared" si="165"/>
        <v>0</v>
      </c>
      <c r="AM406" s="1268"/>
      <c r="AN406" s="1240" t="str">
        <f t="shared" si="160"/>
        <v/>
      </c>
      <c r="AO406" s="1241">
        <f t="shared" si="155"/>
        <v>0</v>
      </c>
      <c r="AP406" s="1242">
        <f t="shared" ref="AP406:AP469" si="170">IF(AF406=1,IF(OR(AO406="",N(AO406)&lt;=0.000000001),"",_xlfn.XLOOKUP(U406,$BD$15:$BD$62,$BH$15:$BH$62,_xlfn.XLOOKUP(U406,$BE$15:$BE$62,$BH$15:$BH$62,_xlfn.XLOOKUP(U406,$BF$15:$BF$62,$BH$15:$BH$62,"")))),0)</f>
        <v>0</v>
      </c>
      <c r="AQ406" s="1269" cm="1">
        <f t="array" ref="AQ406">IF(AF406&lt;&gt;1,0,IF(OR(AO406="",N(AO406)&lt;=0.000000001),"",IF(OR(AI406="",N(AI406)&lt;=0.000000001),0,IF(ISNUMBER(AO406),IFERROR(_xlfn.LET(_xlpm.r,_xlfn.XLOOKUP(U406,$BD$15:$BD$62,ROW($BD$15:$BD$62),_xlfn.XLOOKUP(U406,$BE$15:$BE$62,ROW($BE$15:$BE$62),_xlfn.XLOOKUP(U406,$BF$15:$BF$62,ROW($BF$15:$BF$62),""))),_xlpm.p,_xlpm.r-MIN(ROW($BD$15:$BD$62))+1,_xlpm.f,INDEX($BG$15:$BG$62,_xlpm.p),_xlpm.u,INDEX($BH$15:$BH$62,_xlpm.p),_xlpm.s,INDEX($BJ$15:$BJ$62,_xlpm.p),_xlpm.q,N(AO406)/_xlpm.f,IF(_xlpm.q&gt;=_xlpm.s,ROUND(_xlpm.q,1)&amp;" "&amp;U406&amp;" = "&amp;ROUND(_xlpm.q*_xlpm.f,1)&amp;" "&amp;_xlpm.u,ROUND(_xlpm.q,1)&amp;" "&amp;U406)),""),""))))</f>
        <v>0</v>
      </c>
      <c r="AR406" s="1259"/>
      <c r="AS406" s="1241">
        <f t="shared" si="162"/>
        <v>0</v>
      </c>
      <c r="AT406" s="1242" t="str">
        <f t="shared" si="156"/>
        <v/>
      </c>
      <c r="AU406" s="1245">
        <f t="shared" si="159"/>
        <v>0</v>
      </c>
      <c r="AV406" s="1246" t="str">
        <f t="shared" si="157"/>
        <v/>
      </c>
      <c r="AW406" s="1247"/>
      <c r="AX406" s="1248">
        <f t="shared" ref="AX406:AX469" si="171">IF(AI406=0,0,IF(OR(ISBLANK(AW406),ISTEXT(AU406)),0,(IF(AO406=0,Q406,AO406)*AW406)))</f>
        <v>0</v>
      </c>
      <c r="AY406" s="1249" t="str">
        <f t="shared" si="163"/>
        <v/>
      </c>
      <c r="AZ406" s="276" t="s">
        <v>22</v>
      </c>
      <c r="BA406" s="1221">
        <f t="shared" ref="BA406:BA469" si="172">IFERROR(_xlfn.LET(_xlpm.EPS,0.000000001,_xlpm.b,Q406/AI406,IF(ISNUMBER(AM406),_xlpm.b*AM406,IF(OR(ISBLANK(AM406),AM406=""),_xlpm.b*AK406,IF(AND(BB406=0,ISNUMBER(Q406)),_xlpm.b/AK406,0)))),0)</f>
        <v>0</v>
      </c>
      <c r="BB406" s="1222">
        <f t="shared" si="158"/>
        <v>0</v>
      </c>
      <c r="BC406"/>
      <c r="BD406" s="877"/>
      <c r="BE406" s="877"/>
      <c r="BF406" s="877"/>
      <c r="BG406" s="877"/>
      <c r="BH406" s="877"/>
      <c r="BI406" s="877"/>
      <c r="BJ406" s="877"/>
      <c r="BK406" s="877"/>
      <c r="BR406" s="1153" t="str">
        <f t="shared" si="167"/>
        <v>►</v>
      </c>
      <c r="BS406" s="1024"/>
      <c r="BT406" s="1024"/>
      <c r="BU406" s="1024"/>
      <c r="BV406" s="1024"/>
      <c r="BW406" s="1024"/>
      <c r="CW406" s="3">
        <v>1</v>
      </c>
    </row>
    <row r="407" spans="12:101" ht="21" customHeight="1">
      <c r="L407" s="120" t="s">
        <v>16</v>
      </c>
      <c r="M407" s="34"/>
      <c r="N407" s="35"/>
      <c r="O407" s="34"/>
      <c r="P407" s="36"/>
      <c r="Q407" s="105"/>
      <c r="R407" s="125"/>
      <c r="S407" s="107"/>
      <c r="T407" s="108"/>
      <c r="U407" s="1290"/>
      <c r="W407" s="111"/>
      <c r="X407" s="112"/>
      <c r="Y407" s="122"/>
      <c r="Z407" s="114"/>
      <c r="AA407" s="127"/>
      <c r="AB407" s="116"/>
      <c r="AC407" s="139"/>
      <c r="AD407" s="1230" t="str">
        <f t="shared" si="161"/>
        <v>►</v>
      </c>
      <c r="AE407" s="1231" t="str">
        <f t="shared" si="166"/>
        <v/>
      </c>
      <c r="AF407" s="1232">
        <f t="shared" si="168"/>
        <v>0</v>
      </c>
      <c r="AG407" s="1252">
        <f t="shared" ref="AG407:AG470" si="173">IF(AF407=1,Z407,0)</f>
        <v>0</v>
      </c>
      <c r="AH407" s="1234">
        <f t="shared" ref="AH407:AH470" si="174">IF(AF407=1,IF(AG407&gt;0,"Kg",0),0)</f>
        <v>0</v>
      </c>
      <c r="AI407" s="1235">
        <f t="shared" ref="AI407:AI470" si="175">IF(AF407=1,N407,0)</f>
        <v>0</v>
      </c>
      <c r="AJ407" s="1235">
        <f t="shared" si="164"/>
        <v>0</v>
      </c>
      <c r="AK407" s="1253">
        <f t="shared" si="169"/>
        <v>0</v>
      </c>
      <c r="AL407" s="1254">
        <f t="shared" si="165"/>
        <v>0</v>
      </c>
      <c r="AM407" s="1268"/>
      <c r="AN407" s="1255" t="str">
        <f t="shared" si="160"/>
        <v/>
      </c>
      <c r="AO407" s="1256">
        <f t="shared" ref="AO407:AO470" si="176">IF(TRIM(AH407)&lt;&gt;"Kg",0,N(AG407)*N(BB407))</f>
        <v>0</v>
      </c>
      <c r="AP407" s="1257">
        <f t="shared" si="170"/>
        <v>0</v>
      </c>
      <c r="AQ407" s="1271" cm="1">
        <f t="array" ref="AQ407">IF(AF407&lt;&gt;1,0,IF(OR(AO407="",N(AO407)&lt;=0.000000001),"",IF(OR(AI407="",N(AI407)&lt;=0.000000001),0,IF(ISNUMBER(AO407),IFERROR(_xlfn.LET(_xlpm.r,_xlfn.XLOOKUP(U407,$BD$15:$BD$62,ROW($BD$15:$BD$62),_xlfn.XLOOKUP(U407,$BE$15:$BE$62,ROW($BE$15:$BE$62),_xlfn.XLOOKUP(U407,$BF$15:$BF$62,ROW($BF$15:$BF$62),""))),_xlpm.p,_xlpm.r-MIN(ROW($BD$15:$BD$62))+1,_xlpm.f,INDEX($BG$15:$BG$62,_xlpm.p),_xlpm.u,INDEX($BH$15:$BH$62,_xlpm.p),_xlpm.s,INDEX($BJ$15:$BJ$62,_xlpm.p),_xlpm.q,N(AO407)/_xlpm.f,IF(_xlpm.q&gt;=_xlpm.s,ROUND(_xlpm.q,1)&amp;" "&amp;U407&amp;" = "&amp;ROUND(_xlpm.q*_xlpm.f,1)&amp;" "&amp;_xlpm.u,ROUND(_xlpm.q,1)&amp;" "&amp;U407)),""),""))))</f>
        <v>0</v>
      </c>
      <c r="AR407" s="1259"/>
      <c r="AS407" s="1256">
        <f t="shared" si="162"/>
        <v>0</v>
      </c>
      <c r="AT407" s="1257" t="str">
        <f t="shared" ref="AT407:AT470" si="177">IF(AF407=1,AP407,"")</f>
        <v/>
      </c>
      <c r="AU407" s="1260">
        <f t="shared" si="159"/>
        <v>0</v>
      </c>
      <c r="AV407" s="1261" t="str">
        <f t="shared" ref="AV407:AV470" si="178">IF(AF407=1,IF(N(AU407)&gt;0.000000001,R407,""),"")</f>
        <v/>
      </c>
      <c r="AW407" s="1247"/>
      <c r="AX407" s="1262">
        <f t="shared" si="171"/>
        <v>0</v>
      </c>
      <c r="AY407" s="1249" t="str">
        <f t="shared" si="163"/>
        <v/>
      </c>
      <c r="AZ407" s="276" t="s">
        <v>22</v>
      </c>
      <c r="BA407" s="1221">
        <f t="shared" si="172"/>
        <v>0</v>
      </c>
      <c r="BB407" s="1222">
        <f t="shared" ref="BB407:BB470" si="179">IF(AG407&gt;0,IFERROR(IF(OR(ISBLANK(AM407),AM407=""),AK407,AM407)/AI407,0),0)</f>
        <v>0</v>
      </c>
      <c r="BC407"/>
      <c r="BD407" s="877"/>
      <c r="BE407" s="877"/>
      <c r="BF407" s="877"/>
      <c r="BG407" s="877"/>
      <c r="BH407" s="877"/>
      <c r="BI407" s="877"/>
      <c r="BJ407" s="877"/>
      <c r="BK407" s="877"/>
      <c r="BR407" s="1153" t="str">
        <f t="shared" si="167"/>
        <v>►</v>
      </c>
      <c r="BS407" s="1024"/>
      <c r="BT407" s="1024"/>
      <c r="BU407" s="1024"/>
      <c r="BV407" s="1024"/>
      <c r="BW407" s="1024"/>
      <c r="CW407" s="3">
        <v>1</v>
      </c>
    </row>
    <row r="408" spans="12:101" ht="21" customHeight="1">
      <c r="L408" s="120" t="s">
        <v>16</v>
      </c>
      <c r="M408" s="34"/>
      <c r="N408" s="35"/>
      <c r="O408" s="34"/>
      <c r="P408" s="36"/>
      <c r="Q408" s="105"/>
      <c r="R408" s="125"/>
      <c r="S408" s="107"/>
      <c r="T408" s="108"/>
      <c r="U408" s="1290"/>
      <c r="W408" s="111"/>
      <c r="X408" s="112"/>
      <c r="Y408" s="122"/>
      <c r="Z408" s="114"/>
      <c r="AA408" s="127"/>
      <c r="AB408" s="116"/>
      <c r="AC408" s="139"/>
      <c r="AD408" s="1230" t="str">
        <f t="shared" si="161"/>
        <v>►</v>
      </c>
      <c r="AE408" s="1231" t="str">
        <f t="shared" si="166"/>
        <v/>
      </c>
      <c r="AF408" s="1232">
        <f t="shared" si="168"/>
        <v>0</v>
      </c>
      <c r="AG408" s="1252">
        <f t="shared" si="173"/>
        <v>0</v>
      </c>
      <c r="AH408" s="1234">
        <f t="shared" si="174"/>
        <v>0</v>
      </c>
      <c r="AI408" s="1235">
        <f t="shared" si="175"/>
        <v>0</v>
      </c>
      <c r="AJ408" s="1235">
        <f t="shared" si="164"/>
        <v>0</v>
      </c>
      <c r="AK408" s="1237">
        <f t="shared" si="169"/>
        <v>0</v>
      </c>
      <c r="AL408" s="1238">
        <f t="shared" si="165"/>
        <v>0</v>
      </c>
      <c r="AM408" s="1268"/>
      <c r="AN408" s="1240" t="str">
        <f t="shared" si="160"/>
        <v/>
      </c>
      <c r="AO408" s="1241">
        <f t="shared" si="176"/>
        <v>0</v>
      </c>
      <c r="AP408" s="1242">
        <f t="shared" si="170"/>
        <v>0</v>
      </c>
      <c r="AQ408" s="1269" cm="1">
        <f t="array" ref="AQ408">IF(AF408&lt;&gt;1,0,IF(OR(AO408="",N(AO408)&lt;=0.000000001),"",IF(OR(AI408="",N(AI408)&lt;=0.000000001),0,IF(ISNUMBER(AO408),IFERROR(_xlfn.LET(_xlpm.r,_xlfn.XLOOKUP(U408,$BD$15:$BD$62,ROW($BD$15:$BD$62),_xlfn.XLOOKUP(U408,$BE$15:$BE$62,ROW($BE$15:$BE$62),_xlfn.XLOOKUP(U408,$BF$15:$BF$62,ROW($BF$15:$BF$62),""))),_xlpm.p,_xlpm.r-MIN(ROW($BD$15:$BD$62))+1,_xlpm.f,INDEX($BG$15:$BG$62,_xlpm.p),_xlpm.u,INDEX($BH$15:$BH$62,_xlpm.p),_xlpm.s,INDEX($BJ$15:$BJ$62,_xlpm.p),_xlpm.q,N(AO408)/_xlpm.f,IF(_xlpm.q&gt;=_xlpm.s,ROUND(_xlpm.q,1)&amp;" "&amp;U408&amp;" = "&amp;ROUND(_xlpm.q*_xlpm.f,1)&amp;" "&amp;_xlpm.u,ROUND(_xlpm.q,1)&amp;" "&amp;U408)),""),""))))</f>
        <v>0</v>
      </c>
      <c r="AR408" s="1259"/>
      <c r="AS408" s="1241">
        <f t="shared" si="162"/>
        <v>0</v>
      </c>
      <c r="AT408" s="1242" t="str">
        <f t="shared" si="177"/>
        <v/>
      </c>
      <c r="AU408" s="1245">
        <f t="shared" ref="AU408:AU471" si="180">_xlfn.LET(_xlpm.EPS,0.000000001,IF(ISNUMBER(BA408),IF(ABS(BA408)&lt;=_xlpm.EPS,0,BA408),0))</f>
        <v>0</v>
      </c>
      <c r="AV408" s="1246" t="str">
        <f t="shared" si="178"/>
        <v/>
      </c>
      <c r="AW408" s="1247"/>
      <c r="AX408" s="1248">
        <f t="shared" si="171"/>
        <v>0</v>
      </c>
      <c r="AY408" s="1249" t="str">
        <f t="shared" si="163"/>
        <v/>
      </c>
      <c r="AZ408" s="276" t="s">
        <v>22</v>
      </c>
      <c r="BA408" s="1221">
        <f t="shared" si="172"/>
        <v>0</v>
      </c>
      <c r="BB408" s="1222">
        <f t="shared" si="179"/>
        <v>0</v>
      </c>
      <c r="BC408"/>
      <c r="BD408" s="877"/>
      <c r="BE408" s="877"/>
      <c r="BF408" s="877"/>
      <c r="BG408" s="877"/>
      <c r="BH408" s="877"/>
      <c r="BI408" s="877"/>
      <c r="BJ408" s="877"/>
      <c r="BK408" s="877"/>
      <c r="BR408" s="1153" t="str">
        <f t="shared" si="167"/>
        <v>►</v>
      </c>
      <c r="BS408" s="1024"/>
      <c r="BT408" s="1024"/>
      <c r="BU408" s="1024"/>
      <c r="BV408" s="1024"/>
      <c r="BW408" s="1024"/>
      <c r="CW408" s="3">
        <v>1</v>
      </c>
    </row>
    <row r="409" spans="12:101" ht="21" customHeight="1">
      <c r="L409" s="120" t="s">
        <v>16</v>
      </c>
      <c r="M409" s="34"/>
      <c r="N409" s="35"/>
      <c r="O409" s="34"/>
      <c r="P409" s="36"/>
      <c r="Q409" s="105"/>
      <c r="R409" s="125"/>
      <c r="S409" s="107"/>
      <c r="T409" s="108"/>
      <c r="U409" s="1290"/>
      <c r="W409" s="111"/>
      <c r="X409" s="112"/>
      <c r="Y409" s="122"/>
      <c r="Z409" s="114"/>
      <c r="AA409" s="127"/>
      <c r="AB409" s="116"/>
      <c r="AC409" s="139"/>
      <c r="AD409" s="1230" t="str">
        <f t="shared" si="161"/>
        <v>►</v>
      </c>
      <c r="AE409" s="1231" t="str">
        <f t="shared" si="166"/>
        <v/>
      </c>
      <c r="AF409" s="1232">
        <f t="shared" si="168"/>
        <v>0</v>
      </c>
      <c r="AG409" s="1252">
        <f t="shared" si="173"/>
        <v>0</v>
      </c>
      <c r="AH409" s="1234">
        <f t="shared" si="174"/>
        <v>0</v>
      </c>
      <c r="AI409" s="1235">
        <f t="shared" si="175"/>
        <v>0</v>
      </c>
      <c r="AJ409" s="1235">
        <f t="shared" si="164"/>
        <v>0</v>
      </c>
      <c r="AK409" s="1253">
        <f t="shared" si="169"/>
        <v>0</v>
      </c>
      <c r="AL409" s="1254">
        <f t="shared" si="165"/>
        <v>0</v>
      </c>
      <c r="AM409" s="1268"/>
      <c r="AN409" s="1255" t="str">
        <f t="shared" si="160"/>
        <v/>
      </c>
      <c r="AO409" s="1256">
        <f t="shared" si="176"/>
        <v>0</v>
      </c>
      <c r="AP409" s="1257">
        <f t="shared" si="170"/>
        <v>0</v>
      </c>
      <c r="AQ409" s="1271" cm="1">
        <f t="array" ref="AQ409">IF(AF409&lt;&gt;1,0,IF(OR(AO409="",N(AO409)&lt;=0.000000001),"",IF(OR(AI409="",N(AI409)&lt;=0.000000001),0,IF(ISNUMBER(AO409),IFERROR(_xlfn.LET(_xlpm.r,_xlfn.XLOOKUP(U409,$BD$15:$BD$62,ROW($BD$15:$BD$62),_xlfn.XLOOKUP(U409,$BE$15:$BE$62,ROW($BE$15:$BE$62),_xlfn.XLOOKUP(U409,$BF$15:$BF$62,ROW($BF$15:$BF$62),""))),_xlpm.p,_xlpm.r-MIN(ROW($BD$15:$BD$62))+1,_xlpm.f,INDEX($BG$15:$BG$62,_xlpm.p),_xlpm.u,INDEX($BH$15:$BH$62,_xlpm.p),_xlpm.s,INDEX($BJ$15:$BJ$62,_xlpm.p),_xlpm.q,N(AO409)/_xlpm.f,IF(_xlpm.q&gt;=_xlpm.s,ROUND(_xlpm.q,1)&amp;" "&amp;U409&amp;" = "&amp;ROUND(_xlpm.q*_xlpm.f,1)&amp;" "&amp;_xlpm.u,ROUND(_xlpm.q,1)&amp;" "&amp;U409)),""),""))))</f>
        <v>0</v>
      </c>
      <c r="AR409" s="1259"/>
      <c r="AS409" s="1256">
        <f t="shared" si="162"/>
        <v>0</v>
      </c>
      <c r="AT409" s="1257" t="str">
        <f t="shared" si="177"/>
        <v/>
      </c>
      <c r="AU409" s="1260">
        <f t="shared" si="180"/>
        <v>0</v>
      </c>
      <c r="AV409" s="1261" t="str">
        <f t="shared" si="178"/>
        <v/>
      </c>
      <c r="AW409" s="1247"/>
      <c r="AX409" s="1262">
        <f t="shared" si="171"/>
        <v>0</v>
      </c>
      <c r="AY409" s="1249" t="str">
        <f t="shared" si="163"/>
        <v/>
      </c>
      <c r="AZ409" s="276" t="s">
        <v>22</v>
      </c>
      <c r="BA409" s="1221">
        <f t="shared" si="172"/>
        <v>0</v>
      </c>
      <c r="BB409" s="1222">
        <f t="shared" si="179"/>
        <v>0</v>
      </c>
      <c r="BC409"/>
      <c r="BD409" s="877"/>
      <c r="BE409" s="877"/>
      <c r="BF409" s="877"/>
      <c r="BG409" s="877"/>
      <c r="BH409" s="877"/>
      <c r="BI409" s="877"/>
      <c r="BJ409" s="877"/>
      <c r="BK409" s="877"/>
      <c r="BR409" s="1153" t="str">
        <f t="shared" si="167"/>
        <v>►</v>
      </c>
      <c r="BS409" s="1024"/>
      <c r="BT409" s="1024"/>
      <c r="BU409" s="1024"/>
      <c r="BV409" s="1024"/>
      <c r="BW409" s="1024"/>
      <c r="CW409" s="3">
        <v>1</v>
      </c>
    </row>
    <row r="410" spans="12:101" ht="21" customHeight="1">
      <c r="L410" s="120" t="s">
        <v>16</v>
      </c>
      <c r="M410" s="34"/>
      <c r="N410" s="35"/>
      <c r="O410" s="34"/>
      <c r="P410" s="36"/>
      <c r="Q410" s="105"/>
      <c r="R410" s="125"/>
      <c r="S410" s="107"/>
      <c r="T410" s="108"/>
      <c r="U410" s="1290"/>
      <c r="W410" s="111"/>
      <c r="X410" s="112"/>
      <c r="Y410" s="122"/>
      <c r="Z410" s="114"/>
      <c r="AA410" s="127"/>
      <c r="AB410" s="116"/>
      <c r="AC410" s="139"/>
      <c r="AD410" s="1230" t="str">
        <f t="shared" si="161"/>
        <v>►</v>
      </c>
      <c r="AE410" s="1231" t="str">
        <f t="shared" si="166"/>
        <v/>
      </c>
      <c r="AF410" s="1232">
        <f t="shared" si="168"/>
        <v>0</v>
      </c>
      <c r="AG410" s="1252">
        <f t="shared" si="173"/>
        <v>0</v>
      </c>
      <c r="AH410" s="1234">
        <f t="shared" si="174"/>
        <v>0</v>
      </c>
      <c r="AI410" s="1235">
        <f t="shared" si="175"/>
        <v>0</v>
      </c>
      <c r="AJ410" s="1235">
        <f t="shared" si="164"/>
        <v>0</v>
      </c>
      <c r="AK410" s="1237">
        <f t="shared" si="169"/>
        <v>0</v>
      </c>
      <c r="AL410" s="1238">
        <f t="shared" si="165"/>
        <v>0</v>
      </c>
      <c r="AM410" s="1268"/>
      <c r="AN410" s="1240" t="str">
        <f t="shared" si="160"/>
        <v/>
      </c>
      <c r="AO410" s="1241">
        <f t="shared" si="176"/>
        <v>0</v>
      </c>
      <c r="AP410" s="1242">
        <f t="shared" si="170"/>
        <v>0</v>
      </c>
      <c r="AQ410" s="1269" cm="1">
        <f t="array" ref="AQ410">IF(AF410&lt;&gt;1,0,IF(OR(AO410="",N(AO410)&lt;=0.000000001),"",IF(OR(AI410="",N(AI410)&lt;=0.000000001),0,IF(ISNUMBER(AO410),IFERROR(_xlfn.LET(_xlpm.r,_xlfn.XLOOKUP(U410,$BD$15:$BD$62,ROW($BD$15:$BD$62),_xlfn.XLOOKUP(U410,$BE$15:$BE$62,ROW($BE$15:$BE$62),_xlfn.XLOOKUP(U410,$BF$15:$BF$62,ROW($BF$15:$BF$62),""))),_xlpm.p,_xlpm.r-MIN(ROW($BD$15:$BD$62))+1,_xlpm.f,INDEX($BG$15:$BG$62,_xlpm.p),_xlpm.u,INDEX($BH$15:$BH$62,_xlpm.p),_xlpm.s,INDEX($BJ$15:$BJ$62,_xlpm.p),_xlpm.q,N(AO410)/_xlpm.f,IF(_xlpm.q&gt;=_xlpm.s,ROUND(_xlpm.q,1)&amp;" "&amp;U410&amp;" = "&amp;ROUND(_xlpm.q*_xlpm.f,1)&amp;" "&amp;_xlpm.u,ROUND(_xlpm.q,1)&amp;" "&amp;U410)),""),""))))</f>
        <v>0</v>
      </c>
      <c r="AR410" s="1259"/>
      <c r="AS410" s="1241">
        <f t="shared" si="162"/>
        <v>0</v>
      </c>
      <c r="AT410" s="1242" t="str">
        <f t="shared" si="177"/>
        <v/>
      </c>
      <c r="AU410" s="1245">
        <f t="shared" si="180"/>
        <v>0</v>
      </c>
      <c r="AV410" s="1246" t="str">
        <f t="shared" si="178"/>
        <v/>
      </c>
      <c r="AW410" s="1247"/>
      <c r="AX410" s="1248">
        <f t="shared" si="171"/>
        <v>0</v>
      </c>
      <c r="AY410" s="1249" t="str">
        <f t="shared" si="163"/>
        <v/>
      </c>
      <c r="AZ410" s="276" t="s">
        <v>22</v>
      </c>
      <c r="BA410" s="1221">
        <f t="shared" si="172"/>
        <v>0</v>
      </c>
      <c r="BB410" s="1222">
        <f t="shared" si="179"/>
        <v>0</v>
      </c>
      <c r="BC410"/>
      <c r="BD410" s="877"/>
      <c r="BE410" s="877"/>
      <c r="BF410" s="877"/>
      <c r="BG410" s="877"/>
      <c r="BH410" s="877"/>
      <c r="BI410" s="877"/>
      <c r="BJ410" s="877"/>
      <c r="BK410" s="877"/>
      <c r="BR410" s="1153" t="str">
        <f t="shared" si="167"/>
        <v>►</v>
      </c>
      <c r="BS410" s="1024"/>
      <c r="BT410" s="1024"/>
      <c r="BU410" s="1024"/>
      <c r="BV410" s="1024"/>
      <c r="BW410" s="1024"/>
      <c r="CW410" s="3">
        <v>1</v>
      </c>
    </row>
    <row r="411" spans="12:101" ht="21" customHeight="1">
      <c r="L411" s="120" t="s">
        <v>16</v>
      </c>
      <c r="M411" s="34"/>
      <c r="N411" s="35"/>
      <c r="O411" s="34"/>
      <c r="P411" s="36"/>
      <c r="Q411" s="105"/>
      <c r="R411" s="125"/>
      <c r="S411" s="107"/>
      <c r="T411" s="108"/>
      <c r="U411" s="1290"/>
      <c r="W411" s="111"/>
      <c r="X411" s="112"/>
      <c r="Y411" s="122"/>
      <c r="Z411" s="114"/>
      <c r="AA411" s="127"/>
      <c r="AB411" s="116"/>
      <c r="AC411" s="139"/>
      <c r="AD411" s="1230" t="str">
        <f t="shared" si="161"/>
        <v>►</v>
      </c>
      <c r="AE411" s="1231" t="str">
        <f t="shared" si="166"/>
        <v/>
      </c>
      <c r="AF411" s="1232">
        <f t="shared" si="168"/>
        <v>0</v>
      </c>
      <c r="AG411" s="1252">
        <f t="shared" si="173"/>
        <v>0</v>
      </c>
      <c r="AH411" s="1234">
        <f t="shared" si="174"/>
        <v>0</v>
      </c>
      <c r="AI411" s="1235">
        <f t="shared" si="175"/>
        <v>0</v>
      </c>
      <c r="AJ411" s="1235">
        <f t="shared" si="164"/>
        <v>0</v>
      </c>
      <c r="AK411" s="1253">
        <f t="shared" si="169"/>
        <v>0</v>
      </c>
      <c r="AL411" s="1254">
        <f t="shared" si="165"/>
        <v>0</v>
      </c>
      <c r="AM411" s="1268"/>
      <c r="AN411" s="1255" t="str">
        <f t="shared" ref="AN411:AN474" si="181">IF(AM411&gt;0,AL411,"")</f>
        <v/>
      </c>
      <c r="AO411" s="1256">
        <f t="shared" si="176"/>
        <v>0</v>
      </c>
      <c r="AP411" s="1257">
        <f t="shared" si="170"/>
        <v>0</v>
      </c>
      <c r="AQ411" s="1271" cm="1">
        <f t="array" ref="AQ411">IF(AF411&lt;&gt;1,0,IF(OR(AO411="",N(AO411)&lt;=0.000000001),"",IF(OR(AI411="",N(AI411)&lt;=0.000000001),0,IF(ISNUMBER(AO411),IFERROR(_xlfn.LET(_xlpm.r,_xlfn.XLOOKUP(U411,$BD$15:$BD$62,ROW($BD$15:$BD$62),_xlfn.XLOOKUP(U411,$BE$15:$BE$62,ROW($BE$15:$BE$62),_xlfn.XLOOKUP(U411,$BF$15:$BF$62,ROW($BF$15:$BF$62),""))),_xlpm.p,_xlpm.r-MIN(ROW($BD$15:$BD$62))+1,_xlpm.f,INDEX($BG$15:$BG$62,_xlpm.p),_xlpm.u,INDEX($BH$15:$BH$62,_xlpm.p),_xlpm.s,INDEX($BJ$15:$BJ$62,_xlpm.p),_xlpm.q,N(AO411)/_xlpm.f,IF(_xlpm.q&gt;=_xlpm.s,ROUND(_xlpm.q,1)&amp;" "&amp;U411&amp;" = "&amp;ROUND(_xlpm.q*_xlpm.f,1)&amp;" "&amp;_xlpm.u,ROUND(_xlpm.q,1)&amp;" "&amp;U411)),""),""))))</f>
        <v>0</v>
      </c>
      <c r="AR411" s="1259"/>
      <c r="AS411" s="1256">
        <f t="shared" si="162"/>
        <v>0</v>
      </c>
      <c r="AT411" s="1257" t="str">
        <f t="shared" si="177"/>
        <v/>
      </c>
      <c r="AU411" s="1260">
        <f t="shared" si="180"/>
        <v>0</v>
      </c>
      <c r="AV411" s="1261" t="str">
        <f t="shared" si="178"/>
        <v/>
      </c>
      <c r="AW411" s="1247"/>
      <c r="AX411" s="1262">
        <f t="shared" si="171"/>
        <v>0</v>
      </c>
      <c r="AY411" s="1249" t="str">
        <f t="shared" si="163"/>
        <v/>
      </c>
      <c r="AZ411" s="276" t="s">
        <v>22</v>
      </c>
      <c r="BA411" s="1221">
        <f t="shared" si="172"/>
        <v>0</v>
      </c>
      <c r="BB411" s="1222">
        <f t="shared" si="179"/>
        <v>0</v>
      </c>
      <c r="BC411"/>
      <c r="BD411" s="877"/>
      <c r="BE411" s="877"/>
      <c r="BF411" s="877"/>
      <c r="BG411" s="877"/>
      <c r="BH411" s="877"/>
      <c r="BI411" s="877"/>
      <c r="BJ411" s="877"/>
      <c r="BK411" s="877"/>
      <c r="BR411" s="1153" t="str">
        <f t="shared" si="167"/>
        <v>►</v>
      </c>
      <c r="BS411" s="1024"/>
      <c r="BT411" s="1024"/>
      <c r="BU411" s="1024"/>
      <c r="BV411" s="1024"/>
      <c r="BW411" s="1024"/>
      <c r="CW411" s="3">
        <v>1</v>
      </c>
    </row>
    <row r="412" spans="12:101" ht="21" customHeight="1">
      <c r="L412" s="120" t="s">
        <v>16</v>
      </c>
      <c r="M412" s="34"/>
      <c r="N412" s="35"/>
      <c r="O412" s="34"/>
      <c r="P412" s="36"/>
      <c r="Q412" s="105"/>
      <c r="R412" s="125"/>
      <c r="S412" s="107"/>
      <c r="T412" s="108"/>
      <c r="U412" s="1290"/>
      <c r="W412" s="111"/>
      <c r="X412" s="112"/>
      <c r="Y412" s="122"/>
      <c r="Z412" s="114"/>
      <c r="AA412" s="127"/>
      <c r="AB412" s="116"/>
      <c r="AC412" s="139"/>
      <c r="AD412" s="1230" t="str">
        <f t="shared" si="161"/>
        <v>►</v>
      </c>
      <c r="AE412" s="1231" t="str">
        <f t="shared" si="166"/>
        <v/>
      </c>
      <c r="AF412" s="1232">
        <f t="shared" si="168"/>
        <v>0</v>
      </c>
      <c r="AG412" s="1252">
        <f t="shared" si="173"/>
        <v>0</v>
      </c>
      <c r="AH412" s="1234">
        <f t="shared" si="174"/>
        <v>0</v>
      </c>
      <c r="AI412" s="1235">
        <f t="shared" si="175"/>
        <v>0</v>
      </c>
      <c r="AJ412" s="1235">
        <f t="shared" si="164"/>
        <v>0</v>
      </c>
      <c r="AK412" s="1237">
        <f t="shared" si="169"/>
        <v>0</v>
      </c>
      <c r="AL412" s="1238">
        <f t="shared" si="165"/>
        <v>0</v>
      </c>
      <c r="AM412" s="1268"/>
      <c r="AN412" s="1240" t="str">
        <f t="shared" si="181"/>
        <v/>
      </c>
      <c r="AO412" s="1241">
        <f t="shared" si="176"/>
        <v>0</v>
      </c>
      <c r="AP412" s="1242">
        <f t="shared" si="170"/>
        <v>0</v>
      </c>
      <c r="AQ412" s="1269" cm="1">
        <f t="array" ref="AQ412">IF(AF412&lt;&gt;1,0,IF(OR(AO412="",N(AO412)&lt;=0.000000001),"",IF(OR(AI412="",N(AI412)&lt;=0.000000001),0,IF(ISNUMBER(AO412),IFERROR(_xlfn.LET(_xlpm.r,_xlfn.XLOOKUP(U412,$BD$15:$BD$62,ROW($BD$15:$BD$62),_xlfn.XLOOKUP(U412,$BE$15:$BE$62,ROW($BE$15:$BE$62),_xlfn.XLOOKUP(U412,$BF$15:$BF$62,ROW($BF$15:$BF$62),""))),_xlpm.p,_xlpm.r-MIN(ROW($BD$15:$BD$62))+1,_xlpm.f,INDEX($BG$15:$BG$62,_xlpm.p),_xlpm.u,INDEX($BH$15:$BH$62,_xlpm.p),_xlpm.s,INDEX($BJ$15:$BJ$62,_xlpm.p),_xlpm.q,N(AO412)/_xlpm.f,IF(_xlpm.q&gt;=_xlpm.s,ROUND(_xlpm.q,1)&amp;" "&amp;U412&amp;" = "&amp;ROUND(_xlpm.q*_xlpm.f,1)&amp;" "&amp;_xlpm.u,ROUND(_xlpm.q,1)&amp;" "&amp;U412)),""),""))))</f>
        <v>0</v>
      </c>
      <c r="AR412" s="1259"/>
      <c r="AS412" s="1241">
        <f t="shared" si="162"/>
        <v>0</v>
      </c>
      <c r="AT412" s="1242" t="str">
        <f t="shared" si="177"/>
        <v/>
      </c>
      <c r="AU412" s="1245">
        <f t="shared" si="180"/>
        <v>0</v>
      </c>
      <c r="AV412" s="1246" t="str">
        <f t="shared" si="178"/>
        <v/>
      </c>
      <c r="AW412" s="1247"/>
      <c r="AX412" s="1248">
        <f t="shared" si="171"/>
        <v>0</v>
      </c>
      <c r="AY412" s="1249" t="str">
        <f t="shared" si="163"/>
        <v/>
      </c>
      <c r="AZ412" s="276" t="s">
        <v>22</v>
      </c>
      <c r="BA412" s="1221">
        <f t="shared" si="172"/>
        <v>0</v>
      </c>
      <c r="BB412" s="1222">
        <f t="shared" si="179"/>
        <v>0</v>
      </c>
      <c r="BC412"/>
      <c r="BD412" s="877"/>
      <c r="BE412" s="877"/>
      <c r="BF412" s="877"/>
      <c r="BG412" s="877"/>
      <c r="BH412" s="877"/>
      <c r="BI412" s="877"/>
      <c r="BJ412" s="877"/>
      <c r="BK412" s="877"/>
      <c r="BR412" s="1153" t="str">
        <f t="shared" si="167"/>
        <v>►</v>
      </c>
      <c r="BS412" s="1024"/>
      <c r="BT412" s="1024"/>
      <c r="BU412" s="1024"/>
      <c r="BV412" s="1024"/>
      <c r="BW412" s="1024"/>
      <c r="CW412" s="3">
        <v>1</v>
      </c>
    </row>
    <row r="413" spans="12:101" ht="21" customHeight="1">
      <c r="L413" s="120" t="s">
        <v>16</v>
      </c>
      <c r="M413" s="34"/>
      <c r="N413" s="35"/>
      <c r="O413" s="34"/>
      <c r="P413" s="36"/>
      <c r="Q413" s="105"/>
      <c r="R413" s="125"/>
      <c r="S413" s="107"/>
      <c r="T413" s="108"/>
      <c r="U413" s="1290"/>
      <c r="W413" s="111"/>
      <c r="X413" s="112"/>
      <c r="Y413" s="122"/>
      <c r="Z413" s="114"/>
      <c r="AA413" s="127"/>
      <c r="AB413" s="116"/>
      <c r="AC413" s="139"/>
      <c r="AD413" s="1230" t="str">
        <f t="shared" si="161"/>
        <v>►</v>
      </c>
      <c r="AE413" s="1231" t="str">
        <f t="shared" si="166"/>
        <v/>
      </c>
      <c r="AF413" s="1232">
        <f t="shared" si="168"/>
        <v>0</v>
      </c>
      <c r="AG413" s="1252">
        <f t="shared" si="173"/>
        <v>0</v>
      </c>
      <c r="AH413" s="1234">
        <f t="shared" si="174"/>
        <v>0</v>
      </c>
      <c r="AI413" s="1235">
        <f t="shared" si="175"/>
        <v>0</v>
      </c>
      <c r="AJ413" s="1235">
        <f t="shared" si="164"/>
        <v>0</v>
      </c>
      <c r="AK413" s="1253">
        <f t="shared" si="169"/>
        <v>0</v>
      </c>
      <c r="AL413" s="1254">
        <f t="shared" si="165"/>
        <v>0</v>
      </c>
      <c r="AM413" s="1268"/>
      <c r="AN413" s="1255" t="str">
        <f t="shared" si="181"/>
        <v/>
      </c>
      <c r="AO413" s="1256">
        <f t="shared" si="176"/>
        <v>0</v>
      </c>
      <c r="AP413" s="1257">
        <f t="shared" si="170"/>
        <v>0</v>
      </c>
      <c r="AQ413" s="1271" cm="1">
        <f t="array" ref="AQ413">IF(AF413&lt;&gt;1,0,IF(OR(AO413="",N(AO413)&lt;=0.000000001),"",IF(OR(AI413="",N(AI413)&lt;=0.000000001),0,IF(ISNUMBER(AO413),IFERROR(_xlfn.LET(_xlpm.r,_xlfn.XLOOKUP(U413,$BD$15:$BD$62,ROW($BD$15:$BD$62),_xlfn.XLOOKUP(U413,$BE$15:$BE$62,ROW($BE$15:$BE$62),_xlfn.XLOOKUP(U413,$BF$15:$BF$62,ROW($BF$15:$BF$62),""))),_xlpm.p,_xlpm.r-MIN(ROW($BD$15:$BD$62))+1,_xlpm.f,INDEX($BG$15:$BG$62,_xlpm.p),_xlpm.u,INDEX($BH$15:$BH$62,_xlpm.p),_xlpm.s,INDEX($BJ$15:$BJ$62,_xlpm.p),_xlpm.q,N(AO413)/_xlpm.f,IF(_xlpm.q&gt;=_xlpm.s,ROUND(_xlpm.q,1)&amp;" "&amp;U413&amp;" = "&amp;ROUND(_xlpm.q*_xlpm.f,1)&amp;" "&amp;_xlpm.u,ROUND(_xlpm.q,1)&amp;" "&amp;U413)),""),""))))</f>
        <v>0</v>
      </c>
      <c r="AR413" s="1259"/>
      <c r="AS413" s="1256">
        <f t="shared" si="162"/>
        <v>0</v>
      </c>
      <c r="AT413" s="1257" t="str">
        <f t="shared" si="177"/>
        <v/>
      </c>
      <c r="AU413" s="1260">
        <f t="shared" si="180"/>
        <v>0</v>
      </c>
      <c r="AV413" s="1261" t="str">
        <f t="shared" si="178"/>
        <v/>
      </c>
      <c r="AW413" s="1247"/>
      <c r="AX413" s="1262">
        <f t="shared" si="171"/>
        <v>0</v>
      </c>
      <c r="AY413" s="1249" t="str">
        <f t="shared" si="163"/>
        <v/>
      </c>
      <c r="AZ413" s="276" t="s">
        <v>22</v>
      </c>
      <c r="BA413" s="1221">
        <f t="shared" si="172"/>
        <v>0</v>
      </c>
      <c r="BB413" s="1222">
        <f t="shared" si="179"/>
        <v>0</v>
      </c>
      <c r="BC413"/>
      <c r="BD413" s="877"/>
      <c r="BE413" s="877"/>
      <c r="BF413" s="877"/>
      <c r="BG413" s="877"/>
      <c r="BH413" s="877"/>
      <c r="BI413" s="877"/>
      <c r="BJ413" s="877"/>
      <c r="BK413" s="877"/>
      <c r="BR413" s="1153" t="str">
        <f t="shared" si="167"/>
        <v>►</v>
      </c>
      <c r="BS413" s="1024"/>
      <c r="BT413" s="1024"/>
      <c r="BU413" s="1024"/>
      <c r="BV413" s="1024"/>
      <c r="BW413" s="1024"/>
      <c r="CW413" s="3">
        <v>1</v>
      </c>
    </row>
    <row r="414" spans="12:101" ht="21" customHeight="1">
      <c r="L414" s="120" t="s">
        <v>16</v>
      </c>
      <c r="M414" s="34"/>
      <c r="N414" s="35"/>
      <c r="O414" s="34"/>
      <c r="P414" s="36"/>
      <c r="Q414" s="105"/>
      <c r="R414" s="125"/>
      <c r="S414" s="107"/>
      <c r="T414" s="108"/>
      <c r="U414" s="1290"/>
      <c r="W414" s="111"/>
      <c r="X414" s="112"/>
      <c r="Y414" s="122"/>
      <c r="Z414" s="114"/>
      <c r="AA414" s="127"/>
      <c r="AB414" s="116"/>
      <c r="AC414" s="139"/>
      <c r="AD414" s="1230" t="str">
        <f t="shared" ref="AD414:AD477" si="182">IF(OR(AI414&gt;0,TRIM(AE414)="▼ recette suivante"),"A","►")</f>
        <v>►</v>
      </c>
      <c r="AE414" s="1231" t="str">
        <f t="shared" si="166"/>
        <v/>
      </c>
      <c r="AF414" s="1232">
        <f t="shared" si="168"/>
        <v>0</v>
      </c>
      <c r="AG414" s="1252">
        <f t="shared" si="173"/>
        <v>0</v>
      </c>
      <c r="AH414" s="1234">
        <f t="shared" si="174"/>
        <v>0</v>
      </c>
      <c r="AI414" s="1235">
        <f t="shared" si="175"/>
        <v>0</v>
      </c>
      <c r="AJ414" s="1235">
        <f t="shared" si="164"/>
        <v>0</v>
      </c>
      <c r="AK414" s="1237">
        <f t="shared" si="169"/>
        <v>0</v>
      </c>
      <c r="AL414" s="1238">
        <f t="shared" si="165"/>
        <v>0</v>
      </c>
      <c r="AM414" s="1268"/>
      <c r="AN414" s="1240" t="str">
        <f t="shared" si="181"/>
        <v/>
      </c>
      <c r="AO414" s="1241">
        <f t="shared" si="176"/>
        <v>0</v>
      </c>
      <c r="AP414" s="1242">
        <f t="shared" si="170"/>
        <v>0</v>
      </c>
      <c r="AQ414" s="1269" cm="1">
        <f t="array" ref="AQ414">IF(AF414&lt;&gt;1,0,IF(OR(AO414="",N(AO414)&lt;=0.000000001),"",IF(OR(AI414="",N(AI414)&lt;=0.000000001),0,IF(ISNUMBER(AO414),IFERROR(_xlfn.LET(_xlpm.r,_xlfn.XLOOKUP(U414,$BD$15:$BD$62,ROW($BD$15:$BD$62),_xlfn.XLOOKUP(U414,$BE$15:$BE$62,ROW($BE$15:$BE$62),_xlfn.XLOOKUP(U414,$BF$15:$BF$62,ROW($BF$15:$BF$62),""))),_xlpm.p,_xlpm.r-MIN(ROW($BD$15:$BD$62))+1,_xlpm.f,INDEX($BG$15:$BG$62,_xlpm.p),_xlpm.u,INDEX($BH$15:$BH$62,_xlpm.p),_xlpm.s,INDEX($BJ$15:$BJ$62,_xlpm.p),_xlpm.q,N(AO414)/_xlpm.f,IF(_xlpm.q&gt;=_xlpm.s,ROUND(_xlpm.q,1)&amp;" "&amp;U414&amp;" = "&amp;ROUND(_xlpm.q*_xlpm.f,1)&amp;" "&amp;_xlpm.u,ROUND(_xlpm.q,1)&amp;" "&amp;U414)),""),""))))</f>
        <v>0</v>
      </c>
      <c r="AR414" s="1259"/>
      <c r="AS414" s="1241">
        <f t="shared" si="162"/>
        <v>0</v>
      </c>
      <c r="AT414" s="1242" t="str">
        <f t="shared" si="177"/>
        <v/>
      </c>
      <c r="AU414" s="1245">
        <f t="shared" si="180"/>
        <v>0</v>
      </c>
      <c r="AV414" s="1246" t="str">
        <f t="shared" si="178"/>
        <v/>
      </c>
      <c r="AW414" s="1247"/>
      <c r="AX414" s="1248">
        <f t="shared" si="171"/>
        <v>0</v>
      </c>
      <c r="AY414" s="1249" t="str">
        <f t="shared" si="163"/>
        <v/>
      </c>
      <c r="AZ414" s="276" t="s">
        <v>22</v>
      </c>
      <c r="BA414" s="1221">
        <f t="shared" si="172"/>
        <v>0</v>
      </c>
      <c r="BB414" s="1222">
        <f t="shared" si="179"/>
        <v>0</v>
      </c>
      <c r="BC414"/>
      <c r="BD414" s="877"/>
      <c r="BE414" s="877"/>
      <c r="BF414" s="877"/>
      <c r="BG414" s="877"/>
      <c r="BH414" s="877"/>
      <c r="BI414" s="877"/>
      <c r="BJ414" s="877"/>
      <c r="BK414" s="877"/>
      <c r="BR414" s="1153" t="str">
        <f t="shared" si="167"/>
        <v>►</v>
      </c>
      <c r="BS414" s="1024"/>
      <c r="BT414" s="1024"/>
      <c r="BU414" s="1024"/>
      <c r="BV414" s="1024"/>
      <c r="BW414" s="1024"/>
      <c r="CW414" s="3">
        <v>1</v>
      </c>
    </row>
    <row r="415" spans="12:101" ht="21" customHeight="1">
      <c r="L415" s="120" t="s">
        <v>16</v>
      </c>
      <c r="M415" s="34"/>
      <c r="N415" s="35"/>
      <c r="O415" s="34"/>
      <c r="P415" s="36"/>
      <c r="Q415" s="105"/>
      <c r="R415" s="125"/>
      <c r="S415" s="107"/>
      <c r="T415" s="108"/>
      <c r="U415" s="1290"/>
      <c r="W415" s="111"/>
      <c r="X415" s="112"/>
      <c r="Y415" s="122"/>
      <c r="Z415" s="114"/>
      <c r="AA415" s="127"/>
      <c r="AB415" s="116"/>
      <c r="AC415" s="139"/>
      <c r="AD415" s="1230" t="str">
        <f t="shared" si="182"/>
        <v>►</v>
      </c>
      <c r="AE415" s="1231" t="str">
        <f t="shared" si="166"/>
        <v/>
      </c>
      <c r="AF415" s="1232">
        <f t="shared" si="168"/>
        <v>0</v>
      </c>
      <c r="AG415" s="1252">
        <f t="shared" si="173"/>
        <v>0</v>
      </c>
      <c r="AH415" s="1234">
        <f t="shared" si="174"/>
        <v>0</v>
      </c>
      <c r="AI415" s="1235">
        <f t="shared" si="175"/>
        <v>0</v>
      </c>
      <c r="AJ415" s="1235">
        <f t="shared" si="164"/>
        <v>0</v>
      </c>
      <c r="AK415" s="1253">
        <f t="shared" si="169"/>
        <v>0</v>
      </c>
      <c r="AL415" s="1254">
        <f t="shared" si="165"/>
        <v>0</v>
      </c>
      <c r="AM415" s="1268"/>
      <c r="AN415" s="1255" t="str">
        <f t="shared" si="181"/>
        <v/>
      </c>
      <c r="AO415" s="1256">
        <f t="shared" si="176"/>
        <v>0</v>
      </c>
      <c r="AP415" s="1257">
        <f t="shared" si="170"/>
        <v>0</v>
      </c>
      <c r="AQ415" s="1271" cm="1">
        <f t="array" ref="AQ415">IF(AF415&lt;&gt;1,0,IF(OR(AO415="",N(AO415)&lt;=0.000000001),"",IF(OR(AI415="",N(AI415)&lt;=0.000000001),0,IF(ISNUMBER(AO415),IFERROR(_xlfn.LET(_xlpm.r,_xlfn.XLOOKUP(U415,$BD$15:$BD$62,ROW($BD$15:$BD$62),_xlfn.XLOOKUP(U415,$BE$15:$BE$62,ROW($BE$15:$BE$62),_xlfn.XLOOKUP(U415,$BF$15:$BF$62,ROW($BF$15:$BF$62),""))),_xlpm.p,_xlpm.r-MIN(ROW($BD$15:$BD$62))+1,_xlpm.f,INDEX($BG$15:$BG$62,_xlpm.p),_xlpm.u,INDEX($BH$15:$BH$62,_xlpm.p),_xlpm.s,INDEX($BJ$15:$BJ$62,_xlpm.p),_xlpm.q,N(AO415)/_xlpm.f,IF(_xlpm.q&gt;=_xlpm.s,ROUND(_xlpm.q,1)&amp;" "&amp;U415&amp;" = "&amp;ROUND(_xlpm.q*_xlpm.f,1)&amp;" "&amp;_xlpm.u,ROUND(_xlpm.q,1)&amp;" "&amp;U415)),""),""))))</f>
        <v>0</v>
      </c>
      <c r="AR415" s="1259"/>
      <c r="AS415" s="1256">
        <f t="shared" si="162"/>
        <v>0</v>
      </c>
      <c r="AT415" s="1257" t="str">
        <f t="shared" si="177"/>
        <v/>
      </c>
      <c r="AU415" s="1260">
        <f t="shared" si="180"/>
        <v>0</v>
      </c>
      <c r="AV415" s="1261" t="str">
        <f t="shared" si="178"/>
        <v/>
      </c>
      <c r="AW415" s="1247"/>
      <c r="AX415" s="1262">
        <f t="shared" si="171"/>
        <v>0</v>
      </c>
      <c r="AY415" s="1249" t="str">
        <f t="shared" si="163"/>
        <v/>
      </c>
      <c r="AZ415" s="276" t="s">
        <v>22</v>
      </c>
      <c r="BA415" s="1221">
        <f t="shared" si="172"/>
        <v>0</v>
      </c>
      <c r="BB415" s="1222">
        <f t="shared" si="179"/>
        <v>0</v>
      </c>
      <c r="BC415"/>
      <c r="BD415" s="877"/>
      <c r="BE415" s="877"/>
      <c r="BF415" s="877"/>
      <c r="BG415" s="877"/>
      <c r="BH415" s="877"/>
      <c r="BI415" s="877"/>
      <c r="BJ415" s="877"/>
      <c r="BK415" s="877"/>
      <c r="BR415" s="1153" t="str">
        <f t="shared" si="167"/>
        <v>►</v>
      </c>
      <c r="BS415" s="1024"/>
      <c r="BT415" s="1024"/>
      <c r="BU415" s="1024"/>
      <c r="BV415" s="1024"/>
      <c r="BW415" s="1024"/>
      <c r="CW415" s="3">
        <v>1</v>
      </c>
    </row>
    <row r="416" spans="12:101" ht="21" customHeight="1">
      <c r="L416" s="120" t="s">
        <v>16</v>
      </c>
      <c r="M416" s="34"/>
      <c r="N416" s="35"/>
      <c r="O416" s="34"/>
      <c r="P416" s="36"/>
      <c r="Q416" s="105"/>
      <c r="R416" s="125"/>
      <c r="S416" s="107"/>
      <c r="T416" s="108"/>
      <c r="U416" s="1290"/>
      <c r="W416" s="111"/>
      <c r="X416" s="112"/>
      <c r="Y416" s="122"/>
      <c r="Z416" s="114"/>
      <c r="AA416" s="127"/>
      <c r="AB416" s="116"/>
      <c r="AC416" s="139"/>
      <c r="AD416" s="1230" t="str">
        <f t="shared" si="182"/>
        <v>►</v>
      </c>
      <c r="AE416" s="1231" t="str">
        <f t="shared" si="166"/>
        <v/>
      </c>
      <c r="AF416" s="1232">
        <f t="shared" si="168"/>
        <v>0</v>
      </c>
      <c r="AG416" s="1252">
        <f t="shared" si="173"/>
        <v>0</v>
      </c>
      <c r="AH416" s="1234">
        <f t="shared" si="174"/>
        <v>0</v>
      </c>
      <c r="AI416" s="1235">
        <f t="shared" si="175"/>
        <v>0</v>
      </c>
      <c r="AJ416" s="1235">
        <f t="shared" si="164"/>
        <v>0</v>
      </c>
      <c r="AK416" s="1237">
        <f t="shared" si="169"/>
        <v>0</v>
      </c>
      <c r="AL416" s="1238">
        <f t="shared" si="165"/>
        <v>0</v>
      </c>
      <c r="AM416" s="1268"/>
      <c r="AN416" s="1240" t="str">
        <f t="shared" si="181"/>
        <v/>
      </c>
      <c r="AO416" s="1241">
        <f t="shared" si="176"/>
        <v>0</v>
      </c>
      <c r="AP416" s="1242">
        <f t="shared" si="170"/>
        <v>0</v>
      </c>
      <c r="AQ416" s="1269" cm="1">
        <f t="array" ref="AQ416">IF(AF416&lt;&gt;1,0,IF(OR(AO416="",N(AO416)&lt;=0.000000001),"",IF(OR(AI416="",N(AI416)&lt;=0.000000001),0,IF(ISNUMBER(AO416),IFERROR(_xlfn.LET(_xlpm.r,_xlfn.XLOOKUP(U416,$BD$15:$BD$62,ROW($BD$15:$BD$62),_xlfn.XLOOKUP(U416,$BE$15:$BE$62,ROW($BE$15:$BE$62),_xlfn.XLOOKUP(U416,$BF$15:$BF$62,ROW($BF$15:$BF$62),""))),_xlpm.p,_xlpm.r-MIN(ROW($BD$15:$BD$62))+1,_xlpm.f,INDEX($BG$15:$BG$62,_xlpm.p),_xlpm.u,INDEX($BH$15:$BH$62,_xlpm.p),_xlpm.s,INDEX($BJ$15:$BJ$62,_xlpm.p),_xlpm.q,N(AO416)/_xlpm.f,IF(_xlpm.q&gt;=_xlpm.s,ROUND(_xlpm.q,1)&amp;" "&amp;U416&amp;" = "&amp;ROUND(_xlpm.q*_xlpm.f,1)&amp;" "&amp;_xlpm.u,ROUND(_xlpm.q,1)&amp;" "&amp;U416)),""),""))))</f>
        <v>0</v>
      </c>
      <c r="AR416" s="1259"/>
      <c r="AS416" s="1241">
        <f t="shared" si="162"/>
        <v>0</v>
      </c>
      <c r="AT416" s="1242" t="str">
        <f t="shared" si="177"/>
        <v/>
      </c>
      <c r="AU416" s="1245">
        <f t="shared" si="180"/>
        <v>0</v>
      </c>
      <c r="AV416" s="1246" t="str">
        <f t="shared" si="178"/>
        <v/>
      </c>
      <c r="AW416" s="1247"/>
      <c r="AX416" s="1248">
        <f t="shared" si="171"/>
        <v>0</v>
      </c>
      <c r="AY416" s="1249" t="str">
        <f t="shared" si="163"/>
        <v/>
      </c>
      <c r="AZ416" s="276" t="s">
        <v>22</v>
      </c>
      <c r="BA416" s="1221">
        <f t="shared" si="172"/>
        <v>0</v>
      </c>
      <c r="BB416" s="1222">
        <f t="shared" si="179"/>
        <v>0</v>
      </c>
      <c r="BC416"/>
      <c r="BD416" s="877"/>
      <c r="BE416" s="877"/>
      <c r="BF416" s="877"/>
      <c r="BG416" s="877"/>
      <c r="BH416" s="877"/>
      <c r="BI416" s="877"/>
      <c r="BJ416" s="877"/>
      <c r="BK416" s="877"/>
      <c r="BR416" s="1153" t="str">
        <f t="shared" si="167"/>
        <v>►</v>
      </c>
      <c r="BS416" s="1024"/>
      <c r="BT416" s="1024"/>
      <c r="BU416" s="1024"/>
      <c r="BV416" s="1024"/>
      <c r="BW416" s="1024"/>
      <c r="CW416" s="3">
        <v>1</v>
      </c>
    </row>
    <row r="417" spans="12:101" ht="21" customHeight="1">
      <c r="L417" s="120" t="s">
        <v>16</v>
      </c>
      <c r="M417" s="34"/>
      <c r="N417" s="35"/>
      <c r="O417" s="34"/>
      <c r="P417" s="36"/>
      <c r="Q417" s="105"/>
      <c r="R417" s="125"/>
      <c r="S417" s="107"/>
      <c r="T417" s="108"/>
      <c r="U417" s="1290"/>
      <c r="W417" s="111"/>
      <c r="X417" s="112"/>
      <c r="Y417" s="122"/>
      <c r="Z417" s="114"/>
      <c r="AA417" s="127"/>
      <c r="AB417" s="116"/>
      <c r="AC417" s="139"/>
      <c r="AD417" s="1230" t="str">
        <f t="shared" si="182"/>
        <v>►</v>
      </c>
      <c r="AE417" s="1231" t="str">
        <f t="shared" si="166"/>
        <v/>
      </c>
      <c r="AF417" s="1232">
        <f t="shared" si="168"/>
        <v>0</v>
      </c>
      <c r="AG417" s="1252">
        <f t="shared" si="173"/>
        <v>0</v>
      </c>
      <c r="AH417" s="1234">
        <f t="shared" si="174"/>
        <v>0</v>
      </c>
      <c r="AI417" s="1235">
        <f t="shared" si="175"/>
        <v>0</v>
      </c>
      <c r="AJ417" s="1235">
        <f t="shared" si="164"/>
        <v>0</v>
      </c>
      <c r="AK417" s="1253">
        <f t="shared" si="169"/>
        <v>0</v>
      </c>
      <c r="AL417" s="1254">
        <f t="shared" si="165"/>
        <v>0</v>
      </c>
      <c r="AM417" s="1268"/>
      <c r="AN417" s="1255" t="str">
        <f t="shared" si="181"/>
        <v/>
      </c>
      <c r="AO417" s="1256">
        <f t="shared" si="176"/>
        <v>0</v>
      </c>
      <c r="AP417" s="1257">
        <f t="shared" si="170"/>
        <v>0</v>
      </c>
      <c r="AQ417" s="1271" cm="1">
        <f t="array" ref="AQ417">IF(AF417&lt;&gt;1,0,IF(OR(AO417="",N(AO417)&lt;=0.000000001),"",IF(OR(AI417="",N(AI417)&lt;=0.000000001),0,IF(ISNUMBER(AO417),IFERROR(_xlfn.LET(_xlpm.r,_xlfn.XLOOKUP(U417,$BD$15:$BD$62,ROW($BD$15:$BD$62),_xlfn.XLOOKUP(U417,$BE$15:$BE$62,ROW($BE$15:$BE$62),_xlfn.XLOOKUP(U417,$BF$15:$BF$62,ROW($BF$15:$BF$62),""))),_xlpm.p,_xlpm.r-MIN(ROW($BD$15:$BD$62))+1,_xlpm.f,INDEX($BG$15:$BG$62,_xlpm.p),_xlpm.u,INDEX($BH$15:$BH$62,_xlpm.p),_xlpm.s,INDEX($BJ$15:$BJ$62,_xlpm.p),_xlpm.q,N(AO417)/_xlpm.f,IF(_xlpm.q&gt;=_xlpm.s,ROUND(_xlpm.q,1)&amp;" "&amp;U417&amp;" = "&amp;ROUND(_xlpm.q*_xlpm.f,1)&amp;" "&amp;_xlpm.u,ROUND(_xlpm.q,1)&amp;" "&amp;U417)),""),""))))</f>
        <v>0</v>
      </c>
      <c r="AR417" s="1259"/>
      <c r="AS417" s="1256">
        <f t="shared" si="162"/>
        <v>0</v>
      </c>
      <c r="AT417" s="1257" t="str">
        <f t="shared" si="177"/>
        <v/>
      </c>
      <c r="AU417" s="1260">
        <f t="shared" si="180"/>
        <v>0</v>
      </c>
      <c r="AV417" s="1261" t="str">
        <f t="shared" si="178"/>
        <v/>
      </c>
      <c r="AW417" s="1247"/>
      <c r="AX417" s="1262">
        <f t="shared" si="171"/>
        <v>0</v>
      </c>
      <c r="AY417" s="1249" t="str">
        <f t="shared" si="163"/>
        <v/>
      </c>
      <c r="AZ417" s="276" t="s">
        <v>22</v>
      </c>
      <c r="BA417" s="1221">
        <f t="shared" si="172"/>
        <v>0</v>
      </c>
      <c r="BB417" s="1222">
        <f t="shared" si="179"/>
        <v>0</v>
      </c>
      <c r="BC417"/>
      <c r="BD417" s="877"/>
      <c r="BE417" s="877"/>
      <c r="BF417" s="877"/>
      <c r="BG417" s="877"/>
      <c r="BH417" s="877"/>
      <c r="BI417" s="877"/>
      <c r="BJ417" s="877"/>
      <c r="BK417" s="877"/>
      <c r="BR417" s="1153" t="str">
        <f t="shared" si="167"/>
        <v>►</v>
      </c>
      <c r="BS417" s="1024"/>
      <c r="BT417" s="1024"/>
      <c r="BU417" s="1024"/>
      <c r="BV417" s="1024"/>
      <c r="BW417" s="1024"/>
      <c r="CW417" s="3">
        <v>1</v>
      </c>
    </row>
    <row r="418" spans="12:101" ht="21" customHeight="1">
      <c r="L418" s="120" t="s">
        <v>16</v>
      </c>
      <c r="M418" s="34"/>
      <c r="N418" s="35"/>
      <c r="O418" s="34"/>
      <c r="P418" s="36"/>
      <c r="Q418" s="105"/>
      <c r="R418" s="125"/>
      <c r="S418" s="107"/>
      <c r="T418" s="108"/>
      <c r="U418" s="1290"/>
      <c r="W418" s="111"/>
      <c r="X418" s="112"/>
      <c r="Y418" s="122"/>
      <c r="Z418" s="114"/>
      <c r="AA418" s="127"/>
      <c r="AB418" s="116"/>
      <c r="AC418" s="139"/>
      <c r="AD418" s="1230" t="str">
        <f t="shared" si="182"/>
        <v>►</v>
      </c>
      <c r="AE418" s="1231" t="str">
        <f t="shared" si="166"/>
        <v/>
      </c>
      <c r="AF418" s="1232">
        <f t="shared" si="168"/>
        <v>0</v>
      </c>
      <c r="AG418" s="1252">
        <f t="shared" si="173"/>
        <v>0</v>
      </c>
      <c r="AH418" s="1234">
        <f t="shared" si="174"/>
        <v>0</v>
      </c>
      <c r="AI418" s="1235">
        <f t="shared" si="175"/>
        <v>0</v>
      </c>
      <c r="AJ418" s="1235">
        <f t="shared" si="164"/>
        <v>0</v>
      </c>
      <c r="AK418" s="1237">
        <f t="shared" si="169"/>
        <v>0</v>
      </c>
      <c r="AL418" s="1238">
        <f t="shared" si="165"/>
        <v>0</v>
      </c>
      <c r="AM418" s="1268"/>
      <c r="AN418" s="1240" t="str">
        <f t="shared" si="181"/>
        <v/>
      </c>
      <c r="AO418" s="1241">
        <f t="shared" si="176"/>
        <v>0</v>
      </c>
      <c r="AP418" s="1242">
        <f t="shared" si="170"/>
        <v>0</v>
      </c>
      <c r="AQ418" s="1269" cm="1">
        <f t="array" ref="AQ418">IF(AF418&lt;&gt;1,0,IF(OR(AO418="",N(AO418)&lt;=0.000000001),"",IF(OR(AI418="",N(AI418)&lt;=0.000000001),0,IF(ISNUMBER(AO418),IFERROR(_xlfn.LET(_xlpm.r,_xlfn.XLOOKUP(U418,$BD$15:$BD$62,ROW($BD$15:$BD$62),_xlfn.XLOOKUP(U418,$BE$15:$BE$62,ROW($BE$15:$BE$62),_xlfn.XLOOKUP(U418,$BF$15:$BF$62,ROW($BF$15:$BF$62),""))),_xlpm.p,_xlpm.r-MIN(ROW($BD$15:$BD$62))+1,_xlpm.f,INDEX($BG$15:$BG$62,_xlpm.p),_xlpm.u,INDEX($BH$15:$BH$62,_xlpm.p),_xlpm.s,INDEX($BJ$15:$BJ$62,_xlpm.p),_xlpm.q,N(AO418)/_xlpm.f,IF(_xlpm.q&gt;=_xlpm.s,ROUND(_xlpm.q,1)&amp;" "&amp;U418&amp;" = "&amp;ROUND(_xlpm.q*_xlpm.f,1)&amp;" "&amp;_xlpm.u,ROUND(_xlpm.q,1)&amp;" "&amp;U418)),""),""))))</f>
        <v>0</v>
      </c>
      <c r="AR418" s="1259"/>
      <c r="AS418" s="1241">
        <f t="shared" si="162"/>
        <v>0</v>
      </c>
      <c r="AT418" s="1242" t="str">
        <f t="shared" si="177"/>
        <v/>
      </c>
      <c r="AU418" s="1245">
        <f t="shared" si="180"/>
        <v>0</v>
      </c>
      <c r="AV418" s="1246" t="str">
        <f t="shared" si="178"/>
        <v/>
      </c>
      <c r="AW418" s="1247"/>
      <c r="AX418" s="1248">
        <f t="shared" si="171"/>
        <v>0</v>
      </c>
      <c r="AY418" s="1249" t="str">
        <f t="shared" si="163"/>
        <v/>
      </c>
      <c r="AZ418" s="276" t="s">
        <v>22</v>
      </c>
      <c r="BA418" s="1221">
        <f t="shared" si="172"/>
        <v>0</v>
      </c>
      <c r="BB418" s="1222">
        <f t="shared" si="179"/>
        <v>0</v>
      </c>
      <c r="BC418"/>
      <c r="BD418" s="877"/>
      <c r="BE418" s="877"/>
      <c r="BF418" s="877"/>
      <c r="BG418" s="877"/>
      <c r="BH418" s="877"/>
      <c r="BI418" s="877"/>
      <c r="BJ418" s="877"/>
      <c r="BK418" s="877"/>
      <c r="BR418" s="1153" t="str">
        <f t="shared" si="167"/>
        <v>►</v>
      </c>
      <c r="BS418" s="1024"/>
      <c r="BT418" s="1024"/>
      <c r="BU418" s="1024"/>
      <c r="BV418" s="1024"/>
      <c r="BW418" s="1024"/>
      <c r="CW418" s="3">
        <v>1</v>
      </c>
    </row>
    <row r="419" spans="12:101" ht="21" customHeight="1">
      <c r="L419" s="120" t="s">
        <v>16</v>
      </c>
      <c r="M419" s="34"/>
      <c r="N419" s="35"/>
      <c r="O419" s="34"/>
      <c r="P419" s="36"/>
      <c r="Q419" s="105"/>
      <c r="R419" s="125"/>
      <c r="S419" s="107"/>
      <c r="T419" s="108"/>
      <c r="U419" s="1290"/>
      <c r="W419" s="111"/>
      <c r="X419" s="112"/>
      <c r="Y419" s="122"/>
      <c r="Z419" s="114"/>
      <c r="AA419" s="127"/>
      <c r="AB419" s="116"/>
      <c r="AC419" s="139"/>
      <c r="AD419" s="1230" t="str">
        <f t="shared" si="182"/>
        <v>►</v>
      </c>
      <c r="AE419" s="1231" t="str">
        <f t="shared" si="166"/>
        <v/>
      </c>
      <c r="AF419" s="1232">
        <f t="shared" si="168"/>
        <v>0</v>
      </c>
      <c r="AG419" s="1252">
        <f t="shared" si="173"/>
        <v>0</v>
      </c>
      <c r="AH419" s="1234">
        <f t="shared" si="174"/>
        <v>0</v>
      </c>
      <c r="AI419" s="1235">
        <f t="shared" si="175"/>
        <v>0</v>
      </c>
      <c r="AJ419" s="1235">
        <f t="shared" si="164"/>
        <v>0</v>
      </c>
      <c r="AK419" s="1253">
        <f t="shared" si="169"/>
        <v>0</v>
      </c>
      <c r="AL419" s="1254">
        <f t="shared" si="165"/>
        <v>0</v>
      </c>
      <c r="AM419" s="1268"/>
      <c r="AN419" s="1255" t="str">
        <f t="shared" si="181"/>
        <v/>
      </c>
      <c r="AO419" s="1256">
        <f t="shared" si="176"/>
        <v>0</v>
      </c>
      <c r="AP419" s="1257">
        <f t="shared" si="170"/>
        <v>0</v>
      </c>
      <c r="AQ419" s="1271" cm="1">
        <f t="array" ref="AQ419">IF(AF419&lt;&gt;1,0,IF(OR(AO419="",N(AO419)&lt;=0.000000001),"",IF(OR(AI419="",N(AI419)&lt;=0.000000001),0,IF(ISNUMBER(AO419),IFERROR(_xlfn.LET(_xlpm.r,_xlfn.XLOOKUP(U419,$BD$15:$BD$62,ROW($BD$15:$BD$62),_xlfn.XLOOKUP(U419,$BE$15:$BE$62,ROW($BE$15:$BE$62),_xlfn.XLOOKUP(U419,$BF$15:$BF$62,ROW($BF$15:$BF$62),""))),_xlpm.p,_xlpm.r-MIN(ROW($BD$15:$BD$62))+1,_xlpm.f,INDEX($BG$15:$BG$62,_xlpm.p),_xlpm.u,INDEX($BH$15:$BH$62,_xlpm.p),_xlpm.s,INDEX($BJ$15:$BJ$62,_xlpm.p),_xlpm.q,N(AO419)/_xlpm.f,IF(_xlpm.q&gt;=_xlpm.s,ROUND(_xlpm.q,1)&amp;" "&amp;U419&amp;" = "&amp;ROUND(_xlpm.q*_xlpm.f,1)&amp;" "&amp;_xlpm.u,ROUND(_xlpm.q,1)&amp;" "&amp;U419)),""),""))))</f>
        <v>0</v>
      </c>
      <c r="AR419" s="1259"/>
      <c r="AS419" s="1256">
        <f t="shared" si="162"/>
        <v>0</v>
      </c>
      <c r="AT419" s="1257" t="str">
        <f t="shared" si="177"/>
        <v/>
      </c>
      <c r="AU419" s="1260">
        <f t="shared" si="180"/>
        <v>0</v>
      </c>
      <c r="AV419" s="1261" t="str">
        <f t="shared" si="178"/>
        <v/>
      </c>
      <c r="AW419" s="1247"/>
      <c r="AX419" s="1262">
        <f t="shared" si="171"/>
        <v>0</v>
      </c>
      <c r="AY419" s="1249" t="str">
        <f t="shared" si="163"/>
        <v/>
      </c>
      <c r="AZ419" s="276" t="s">
        <v>22</v>
      </c>
      <c r="BA419" s="1221">
        <f t="shared" si="172"/>
        <v>0</v>
      </c>
      <c r="BB419" s="1222">
        <f t="shared" si="179"/>
        <v>0</v>
      </c>
      <c r="BC419"/>
      <c r="BD419" s="877"/>
      <c r="BE419" s="877"/>
      <c r="BF419" s="877"/>
      <c r="BG419" s="877"/>
      <c r="BH419" s="877"/>
      <c r="BI419" s="877"/>
      <c r="BJ419" s="877"/>
      <c r="BK419" s="877"/>
      <c r="BR419" s="1153" t="str">
        <f t="shared" si="167"/>
        <v>►</v>
      </c>
      <c r="BS419" s="1024"/>
      <c r="BT419" s="1024"/>
      <c r="BU419" s="1024"/>
      <c r="BV419" s="1024"/>
      <c r="BW419" s="1024"/>
      <c r="CW419" s="3">
        <v>1</v>
      </c>
    </row>
    <row r="420" spans="12:101" ht="21" customHeight="1">
      <c r="L420" s="120" t="s">
        <v>16</v>
      </c>
      <c r="M420" s="34"/>
      <c r="N420" s="35"/>
      <c r="O420" s="34"/>
      <c r="P420" s="36"/>
      <c r="Q420" s="105"/>
      <c r="R420" s="125"/>
      <c r="S420" s="107"/>
      <c r="T420" s="108"/>
      <c r="U420" s="1290"/>
      <c r="W420" s="111"/>
      <c r="X420" s="112"/>
      <c r="Y420" s="122"/>
      <c r="Z420" s="114"/>
      <c r="AA420" s="127"/>
      <c r="AB420" s="116"/>
      <c r="AC420" s="139"/>
      <c r="AD420" s="1230" t="str">
        <f t="shared" si="182"/>
        <v>►</v>
      </c>
      <c r="AE420" s="1231" t="str">
        <f t="shared" si="166"/>
        <v/>
      </c>
      <c r="AF420" s="1232">
        <f t="shared" si="168"/>
        <v>0</v>
      </c>
      <c r="AG420" s="1252">
        <f t="shared" si="173"/>
        <v>0</v>
      </c>
      <c r="AH420" s="1234">
        <f t="shared" si="174"/>
        <v>0</v>
      </c>
      <c r="AI420" s="1235">
        <f t="shared" si="175"/>
        <v>0</v>
      </c>
      <c r="AJ420" s="1235">
        <f t="shared" si="164"/>
        <v>0</v>
      </c>
      <c r="AK420" s="1237">
        <f t="shared" si="169"/>
        <v>0</v>
      </c>
      <c r="AL420" s="1238">
        <f t="shared" si="165"/>
        <v>0</v>
      </c>
      <c r="AM420" s="1268"/>
      <c r="AN420" s="1240" t="str">
        <f t="shared" si="181"/>
        <v/>
      </c>
      <c r="AO420" s="1241">
        <f t="shared" si="176"/>
        <v>0</v>
      </c>
      <c r="AP420" s="1242">
        <f t="shared" si="170"/>
        <v>0</v>
      </c>
      <c r="AQ420" s="1269" cm="1">
        <f t="array" ref="AQ420">IF(AF420&lt;&gt;1,0,IF(OR(AO420="",N(AO420)&lt;=0.000000001),"",IF(OR(AI420="",N(AI420)&lt;=0.000000001),0,IF(ISNUMBER(AO420),IFERROR(_xlfn.LET(_xlpm.r,_xlfn.XLOOKUP(U420,$BD$15:$BD$62,ROW($BD$15:$BD$62),_xlfn.XLOOKUP(U420,$BE$15:$BE$62,ROW($BE$15:$BE$62),_xlfn.XLOOKUP(U420,$BF$15:$BF$62,ROW($BF$15:$BF$62),""))),_xlpm.p,_xlpm.r-MIN(ROW($BD$15:$BD$62))+1,_xlpm.f,INDEX($BG$15:$BG$62,_xlpm.p),_xlpm.u,INDEX($BH$15:$BH$62,_xlpm.p),_xlpm.s,INDEX($BJ$15:$BJ$62,_xlpm.p),_xlpm.q,N(AO420)/_xlpm.f,IF(_xlpm.q&gt;=_xlpm.s,ROUND(_xlpm.q,1)&amp;" "&amp;U420&amp;" = "&amp;ROUND(_xlpm.q*_xlpm.f,1)&amp;" "&amp;_xlpm.u,ROUND(_xlpm.q,1)&amp;" "&amp;U420)),""),""))))</f>
        <v>0</v>
      </c>
      <c r="AR420" s="1259"/>
      <c r="AS420" s="1241">
        <f t="shared" si="162"/>
        <v>0</v>
      </c>
      <c r="AT420" s="1242" t="str">
        <f t="shared" si="177"/>
        <v/>
      </c>
      <c r="AU420" s="1245">
        <f t="shared" si="180"/>
        <v>0</v>
      </c>
      <c r="AV420" s="1246" t="str">
        <f t="shared" si="178"/>
        <v/>
      </c>
      <c r="AW420" s="1247"/>
      <c r="AX420" s="1248">
        <f t="shared" si="171"/>
        <v>0</v>
      </c>
      <c r="AY420" s="1249" t="str">
        <f t="shared" si="163"/>
        <v/>
      </c>
      <c r="AZ420" s="276" t="s">
        <v>22</v>
      </c>
      <c r="BA420" s="1221">
        <f t="shared" si="172"/>
        <v>0</v>
      </c>
      <c r="BB420" s="1222">
        <f t="shared" si="179"/>
        <v>0</v>
      </c>
      <c r="BC420"/>
      <c r="BD420" s="877"/>
      <c r="BE420" s="877"/>
      <c r="BF420" s="877"/>
      <c r="BG420" s="877"/>
      <c r="BH420" s="877"/>
      <c r="BI420" s="877"/>
      <c r="BJ420" s="877"/>
      <c r="BK420" s="877"/>
      <c r="BR420" s="1153" t="str">
        <f t="shared" si="167"/>
        <v>►</v>
      </c>
      <c r="BS420" s="1024"/>
      <c r="BT420" s="1024"/>
      <c r="BU420" s="1024"/>
      <c r="BV420" s="1024"/>
      <c r="BW420" s="1024"/>
      <c r="CW420" s="3">
        <v>1</v>
      </c>
    </row>
    <row r="421" spans="12:101" ht="21" customHeight="1">
      <c r="L421" s="120" t="s">
        <v>16</v>
      </c>
      <c r="M421" s="34"/>
      <c r="N421" s="35"/>
      <c r="O421" s="34"/>
      <c r="P421" s="36"/>
      <c r="Q421" s="105"/>
      <c r="R421" s="125"/>
      <c r="S421" s="107"/>
      <c r="T421" s="108"/>
      <c r="U421" s="1290"/>
      <c r="W421" s="111"/>
      <c r="X421" s="112"/>
      <c r="Y421" s="122"/>
      <c r="Z421" s="114"/>
      <c r="AA421" s="127"/>
      <c r="AB421" s="116"/>
      <c r="AC421" s="139"/>
      <c r="AD421" s="1230" t="str">
        <f t="shared" si="182"/>
        <v>►</v>
      </c>
      <c r="AE421" s="1231" t="str">
        <f t="shared" si="166"/>
        <v/>
      </c>
      <c r="AF421" s="1232">
        <f t="shared" si="168"/>
        <v>0</v>
      </c>
      <c r="AG421" s="1252">
        <f t="shared" si="173"/>
        <v>0</v>
      </c>
      <c r="AH421" s="1234">
        <f t="shared" si="174"/>
        <v>0</v>
      </c>
      <c r="AI421" s="1235">
        <f t="shared" si="175"/>
        <v>0</v>
      </c>
      <c r="AJ421" s="1235">
        <f t="shared" si="164"/>
        <v>0</v>
      </c>
      <c r="AK421" s="1253">
        <f t="shared" si="169"/>
        <v>0</v>
      </c>
      <c r="AL421" s="1254">
        <f t="shared" si="165"/>
        <v>0</v>
      </c>
      <c r="AM421" s="1268"/>
      <c r="AN421" s="1255" t="str">
        <f t="shared" si="181"/>
        <v/>
      </c>
      <c r="AO421" s="1256">
        <f t="shared" si="176"/>
        <v>0</v>
      </c>
      <c r="AP421" s="1257">
        <f t="shared" si="170"/>
        <v>0</v>
      </c>
      <c r="AQ421" s="1271" cm="1">
        <f t="array" ref="AQ421">IF(AF421&lt;&gt;1,0,IF(OR(AO421="",N(AO421)&lt;=0.000000001),"",IF(OR(AI421="",N(AI421)&lt;=0.000000001),0,IF(ISNUMBER(AO421),IFERROR(_xlfn.LET(_xlpm.r,_xlfn.XLOOKUP(U421,$BD$15:$BD$62,ROW($BD$15:$BD$62),_xlfn.XLOOKUP(U421,$BE$15:$BE$62,ROW($BE$15:$BE$62),_xlfn.XLOOKUP(U421,$BF$15:$BF$62,ROW($BF$15:$BF$62),""))),_xlpm.p,_xlpm.r-MIN(ROW($BD$15:$BD$62))+1,_xlpm.f,INDEX($BG$15:$BG$62,_xlpm.p),_xlpm.u,INDEX($BH$15:$BH$62,_xlpm.p),_xlpm.s,INDEX($BJ$15:$BJ$62,_xlpm.p),_xlpm.q,N(AO421)/_xlpm.f,IF(_xlpm.q&gt;=_xlpm.s,ROUND(_xlpm.q,1)&amp;" "&amp;U421&amp;" = "&amp;ROUND(_xlpm.q*_xlpm.f,1)&amp;" "&amp;_xlpm.u,ROUND(_xlpm.q,1)&amp;" "&amp;U421)),""),""))))</f>
        <v>0</v>
      </c>
      <c r="AR421" s="1259"/>
      <c r="AS421" s="1256">
        <f t="shared" si="162"/>
        <v>0</v>
      </c>
      <c r="AT421" s="1257" t="str">
        <f t="shared" si="177"/>
        <v/>
      </c>
      <c r="AU421" s="1260">
        <f t="shared" si="180"/>
        <v>0</v>
      </c>
      <c r="AV421" s="1261" t="str">
        <f t="shared" si="178"/>
        <v/>
      </c>
      <c r="AW421" s="1247"/>
      <c r="AX421" s="1262">
        <f t="shared" si="171"/>
        <v>0</v>
      </c>
      <c r="AY421" s="1249" t="str">
        <f t="shared" si="163"/>
        <v/>
      </c>
      <c r="AZ421" s="276" t="s">
        <v>22</v>
      </c>
      <c r="BA421" s="1221">
        <f t="shared" si="172"/>
        <v>0</v>
      </c>
      <c r="BB421" s="1222">
        <f t="shared" si="179"/>
        <v>0</v>
      </c>
      <c r="BC421"/>
      <c r="BD421" s="877"/>
      <c r="BE421" s="877"/>
      <c r="BF421" s="877"/>
      <c r="BG421" s="877"/>
      <c r="BH421" s="877"/>
      <c r="BI421" s="877"/>
      <c r="BJ421" s="877"/>
      <c r="BK421" s="877"/>
      <c r="BR421" s="1153" t="str">
        <f t="shared" si="167"/>
        <v>►</v>
      </c>
      <c r="BS421" s="1024"/>
      <c r="BT421" s="1024"/>
      <c r="BU421" s="1024"/>
      <c r="BV421" s="1024"/>
      <c r="BW421" s="1024"/>
      <c r="CW421" s="3">
        <v>1</v>
      </c>
    </row>
    <row r="422" spans="12:101" ht="21" customHeight="1">
      <c r="L422" s="120" t="s">
        <v>16</v>
      </c>
      <c r="M422" s="34"/>
      <c r="N422" s="35"/>
      <c r="O422" s="34"/>
      <c r="P422" s="36"/>
      <c r="Q422" s="105"/>
      <c r="R422" s="125"/>
      <c r="S422" s="107"/>
      <c r="T422" s="108"/>
      <c r="U422" s="1290"/>
      <c r="W422" s="111"/>
      <c r="X422" s="112"/>
      <c r="Y422" s="122"/>
      <c r="Z422" s="114"/>
      <c r="AA422" s="127"/>
      <c r="AB422" s="116"/>
      <c r="AC422" s="139"/>
      <c r="AD422" s="1230" t="str">
        <f t="shared" si="182"/>
        <v>►</v>
      </c>
      <c r="AE422" s="1231" t="str">
        <f t="shared" si="166"/>
        <v/>
      </c>
      <c r="AF422" s="1232">
        <f t="shared" si="168"/>
        <v>0</v>
      </c>
      <c r="AG422" s="1252">
        <f t="shared" si="173"/>
        <v>0</v>
      </c>
      <c r="AH422" s="1234">
        <f t="shared" si="174"/>
        <v>0</v>
      </c>
      <c r="AI422" s="1235">
        <f t="shared" si="175"/>
        <v>0</v>
      </c>
      <c r="AJ422" s="1235">
        <f t="shared" si="164"/>
        <v>0</v>
      </c>
      <c r="AK422" s="1237">
        <f t="shared" si="169"/>
        <v>0</v>
      </c>
      <c r="AL422" s="1238">
        <f t="shared" si="165"/>
        <v>0</v>
      </c>
      <c r="AM422" s="1268"/>
      <c r="AN422" s="1240" t="str">
        <f t="shared" si="181"/>
        <v/>
      </c>
      <c r="AO422" s="1241">
        <f t="shared" si="176"/>
        <v>0</v>
      </c>
      <c r="AP422" s="1242">
        <f t="shared" si="170"/>
        <v>0</v>
      </c>
      <c r="AQ422" s="1269" cm="1">
        <f t="array" ref="AQ422">IF(AF422&lt;&gt;1,0,IF(OR(AO422="",N(AO422)&lt;=0.000000001),"",IF(OR(AI422="",N(AI422)&lt;=0.000000001),0,IF(ISNUMBER(AO422),IFERROR(_xlfn.LET(_xlpm.r,_xlfn.XLOOKUP(U422,$BD$15:$BD$62,ROW($BD$15:$BD$62),_xlfn.XLOOKUP(U422,$BE$15:$BE$62,ROW($BE$15:$BE$62),_xlfn.XLOOKUP(U422,$BF$15:$BF$62,ROW($BF$15:$BF$62),""))),_xlpm.p,_xlpm.r-MIN(ROW($BD$15:$BD$62))+1,_xlpm.f,INDEX($BG$15:$BG$62,_xlpm.p),_xlpm.u,INDEX($BH$15:$BH$62,_xlpm.p),_xlpm.s,INDEX($BJ$15:$BJ$62,_xlpm.p),_xlpm.q,N(AO422)/_xlpm.f,IF(_xlpm.q&gt;=_xlpm.s,ROUND(_xlpm.q,1)&amp;" "&amp;U422&amp;" = "&amp;ROUND(_xlpm.q*_xlpm.f,1)&amp;" "&amp;_xlpm.u,ROUND(_xlpm.q,1)&amp;" "&amp;U422)),""),""))))</f>
        <v>0</v>
      </c>
      <c r="AR422" s="1259"/>
      <c r="AS422" s="1241">
        <f t="shared" si="162"/>
        <v>0</v>
      </c>
      <c r="AT422" s="1242" t="str">
        <f t="shared" si="177"/>
        <v/>
      </c>
      <c r="AU422" s="1245">
        <f t="shared" si="180"/>
        <v>0</v>
      </c>
      <c r="AV422" s="1246" t="str">
        <f t="shared" si="178"/>
        <v/>
      </c>
      <c r="AW422" s="1247"/>
      <c r="AX422" s="1248">
        <f t="shared" si="171"/>
        <v>0</v>
      </c>
      <c r="AY422" s="1249" t="str">
        <f t="shared" si="163"/>
        <v/>
      </c>
      <c r="AZ422" s="276" t="s">
        <v>22</v>
      </c>
      <c r="BA422" s="1221">
        <f t="shared" si="172"/>
        <v>0</v>
      </c>
      <c r="BB422" s="1222">
        <f t="shared" si="179"/>
        <v>0</v>
      </c>
      <c r="BC422"/>
      <c r="BD422" s="877"/>
      <c r="BE422" s="877"/>
      <c r="BF422" s="877"/>
      <c r="BG422" s="877"/>
      <c r="BH422" s="877"/>
      <c r="BI422" s="877"/>
      <c r="BJ422" s="877"/>
      <c r="BK422" s="877"/>
      <c r="BR422" s="1153" t="str">
        <f t="shared" si="167"/>
        <v>►</v>
      </c>
      <c r="BS422" s="1024"/>
      <c r="BT422" s="1024"/>
      <c r="BU422" s="1024"/>
      <c r="BV422" s="1024"/>
      <c r="BW422" s="1024"/>
      <c r="CW422" s="3">
        <v>1</v>
      </c>
    </row>
    <row r="423" spans="12:101" ht="21" customHeight="1">
      <c r="L423" s="120" t="s">
        <v>16</v>
      </c>
      <c r="M423" s="34"/>
      <c r="N423" s="35"/>
      <c r="O423" s="34"/>
      <c r="P423" s="36"/>
      <c r="Q423" s="105"/>
      <c r="R423" s="125"/>
      <c r="S423" s="107"/>
      <c r="T423" s="108"/>
      <c r="U423" s="1290"/>
      <c r="W423" s="111"/>
      <c r="X423" s="112"/>
      <c r="Y423" s="122"/>
      <c r="Z423" s="114"/>
      <c r="AA423" s="127"/>
      <c r="AB423" s="116"/>
      <c r="AC423" s="139"/>
      <c r="AD423" s="1230" t="str">
        <f t="shared" si="182"/>
        <v>►</v>
      </c>
      <c r="AE423" s="1231" t="str">
        <f t="shared" si="166"/>
        <v/>
      </c>
      <c r="AF423" s="1232">
        <f t="shared" si="168"/>
        <v>0</v>
      </c>
      <c r="AG423" s="1252">
        <f t="shared" si="173"/>
        <v>0</v>
      </c>
      <c r="AH423" s="1234">
        <f t="shared" si="174"/>
        <v>0</v>
      </c>
      <c r="AI423" s="1235">
        <f t="shared" si="175"/>
        <v>0</v>
      </c>
      <c r="AJ423" s="1235">
        <f t="shared" si="164"/>
        <v>0</v>
      </c>
      <c r="AK423" s="1253">
        <f t="shared" si="169"/>
        <v>0</v>
      </c>
      <c r="AL423" s="1254">
        <f t="shared" si="165"/>
        <v>0</v>
      </c>
      <c r="AM423" s="1268"/>
      <c r="AN423" s="1255" t="str">
        <f t="shared" si="181"/>
        <v/>
      </c>
      <c r="AO423" s="1256">
        <f t="shared" si="176"/>
        <v>0</v>
      </c>
      <c r="AP423" s="1257">
        <f t="shared" si="170"/>
        <v>0</v>
      </c>
      <c r="AQ423" s="1271" cm="1">
        <f t="array" ref="AQ423">IF(AF423&lt;&gt;1,0,IF(OR(AO423="",N(AO423)&lt;=0.000000001),"",IF(OR(AI423="",N(AI423)&lt;=0.000000001),0,IF(ISNUMBER(AO423),IFERROR(_xlfn.LET(_xlpm.r,_xlfn.XLOOKUP(U423,$BD$15:$BD$62,ROW($BD$15:$BD$62),_xlfn.XLOOKUP(U423,$BE$15:$BE$62,ROW($BE$15:$BE$62),_xlfn.XLOOKUP(U423,$BF$15:$BF$62,ROW($BF$15:$BF$62),""))),_xlpm.p,_xlpm.r-MIN(ROW($BD$15:$BD$62))+1,_xlpm.f,INDEX($BG$15:$BG$62,_xlpm.p),_xlpm.u,INDEX($BH$15:$BH$62,_xlpm.p),_xlpm.s,INDEX($BJ$15:$BJ$62,_xlpm.p),_xlpm.q,N(AO423)/_xlpm.f,IF(_xlpm.q&gt;=_xlpm.s,ROUND(_xlpm.q,1)&amp;" "&amp;U423&amp;" = "&amp;ROUND(_xlpm.q*_xlpm.f,1)&amp;" "&amp;_xlpm.u,ROUND(_xlpm.q,1)&amp;" "&amp;U423)),""),""))))</f>
        <v>0</v>
      </c>
      <c r="AR423" s="1259"/>
      <c r="AS423" s="1256">
        <f t="shared" si="162"/>
        <v>0</v>
      </c>
      <c r="AT423" s="1257" t="str">
        <f t="shared" si="177"/>
        <v/>
      </c>
      <c r="AU423" s="1260">
        <f t="shared" si="180"/>
        <v>0</v>
      </c>
      <c r="AV423" s="1261" t="str">
        <f t="shared" si="178"/>
        <v/>
      </c>
      <c r="AW423" s="1247"/>
      <c r="AX423" s="1262">
        <f t="shared" si="171"/>
        <v>0</v>
      </c>
      <c r="AY423" s="1249" t="str">
        <f t="shared" si="163"/>
        <v/>
      </c>
      <c r="AZ423" s="276" t="s">
        <v>22</v>
      </c>
      <c r="BA423" s="1221">
        <f t="shared" si="172"/>
        <v>0</v>
      </c>
      <c r="BB423" s="1222">
        <f t="shared" si="179"/>
        <v>0</v>
      </c>
      <c r="BC423"/>
      <c r="BD423" s="877"/>
      <c r="BE423" s="877"/>
      <c r="BF423" s="877"/>
      <c r="BG423" s="877"/>
      <c r="BH423" s="877"/>
      <c r="BI423" s="877"/>
      <c r="BJ423" s="877"/>
      <c r="BK423" s="877"/>
      <c r="BR423" s="1153" t="str">
        <f t="shared" si="167"/>
        <v>►</v>
      </c>
      <c r="BS423" s="1024"/>
      <c r="BT423" s="1024"/>
      <c r="BU423" s="1024"/>
      <c r="BV423" s="1024"/>
      <c r="BW423" s="1024"/>
      <c r="CW423" s="3">
        <v>1</v>
      </c>
    </row>
    <row r="424" spans="12:101" ht="21" customHeight="1">
      <c r="L424" s="120" t="s">
        <v>16</v>
      </c>
      <c r="M424" s="34"/>
      <c r="N424" s="35"/>
      <c r="O424" s="34"/>
      <c r="P424" s="36"/>
      <c r="Q424" s="105"/>
      <c r="R424" s="125"/>
      <c r="S424" s="107"/>
      <c r="T424" s="108"/>
      <c r="U424" s="1290"/>
      <c r="W424" s="111"/>
      <c r="X424" s="112"/>
      <c r="Y424" s="122"/>
      <c r="Z424" s="114"/>
      <c r="AA424" s="127"/>
      <c r="AB424" s="116"/>
      <c r="AC424" s="139"/>
      <c r="AD424" s="1230" t="str">
        <f t="shared" si="182"/>
        <v>►</v>
      </c>
      <c r="AE424" s="1231" t="str">
        <f t="shared" si="166"/>
        <v/>
      </c>
      <c r="AF424" s="1232">
        <f t="shared" si="168"/>
        <v>0</v>
      </c>
      <c r="AG424" s="1252">
        <f t="shared" si="173"/>
        <v>0</v>
      </c>
      <c r="AH424" s="1234">
        <f t="shared" si="174"/>
        <v>0</v>
      </c>
      <c r="AI424" s="1235">
        <f t="shared" si="175"/>
        <v>0</v>
      </c>
      <c r="AJ424" s="1235">
        <f t="shared" si="164"/>
        <v>0</v>
      </c>
      <c r="AK424" s="1237">
        <f t="shared" si="169"/>
        <v>0</v>
      </c>
      <c r="AL424" s="1238">
        <f t="shared" si="165"/>
        <v>0</v>
      </c>
      <c r="AM424" s="1268"/>
      <c r="AN424" s="1240" t="str">
        <f t="shared" si="181"/>
        <v/>
      </c>
      <c r="AO424" s="1241">
        <f t="shared" si="176"/>
        <v>0</v>
      </c>
      <c r="AP424" s="1242">
        <f t="shared" si="170"/>
        <v>0</v>
      </c>
      <c r="AQ424" s="1269" cm="1">
        <f t="array" ref="AQ424">IF(AF424&lt;&gt;1,0,IF(OR(AO424="",N(AO424)&lt;=0.000000001),"",IF(OR(AI424="",N(AI424)&lt;=0.000000001),0,IF(ISNUMBER(AO424),IFERROR(_xlfn.LET(_xlpm.r,_xlfn.XLOOKUP(U424,$BD$15:$BD$62,ROW($BD$15:$BD$62),_xlfn.XLOOKUP(U424,$BE$15:$BE$62,ROW($BE$15:$BE$62),_xlfn.XLOOKUP(U424,$BF$15:$BF$62,ROW($BF$15:$BF$62),""))),_xlpm.p,_xlpm.r-MIN(ROW($BD$15:$BD$62))+1,_xlpm.f,INDEX($BG$15:$BG$62,_xlpm.p),_xlpm.u,INDEX($BH$15:$BH$62,_xlpm.p),_xlpm.s,INDEX($BJ$15:$BJ$62,_xlpm.p),_xlpm.q,N(AO424)/_xlpm.f,IF(_xlpm.q&gt;=_xlpm.s,ROUND(_xlpm.q,1)&amp;" "&amp;U424&amp;" = "&amp;ROUND(_xlpm.q*_xlpm.f,1)&amp;" "&amp;_xlpm.u,ROUND(_xlpm.q,1)&amp;" "&amp;U424)),""),""))))</f>
        <v>0</v>
      </c>
      <c r="AR424" s="1259"/>
      <c r="AS424" s="1241">
        <f t="shared" si="162"/>
        <v>0</v>
      </c>
      <c r="AT424" s="1242" t="str">
        <f t="shared" si="177"/>
        <v/>
      </c>
      <c r="AU424" s="1245">
        <f t="shared" si="180"/>
        <v>0</v>
      </c>
      <c r="AV424" s="1246" t="str">
        <f t="shared" si="178"/>
        <v/>
      </c>
      <c r="AW424" s="1247"/>
      <c r="AX424" s="1248">
        <f t="shared" si="171"/>
        <v>0</v>
      </c>
      <c r="AY424" s="1249" t="str">
        <f t="shared" si="163"/>
        <v/>
      </c>
      <c r="AZ424" s="276" t="s">
        <v>22</v>
      </c>
      <c r="BA424" s="1221">
        <f t="shared" si="172"/>
        <v>0</v>
      </c>
      <c r="BB424" s="1222">
        <f t="shared" si="179"/>
        <v>0</v>
      </c>
      <c r="BC424"/>
      <c r="BD424" s="877"/>
      <c r="BE424" s="877"/>
      <c r="BF424" s="877"/>
      <c r="BG424" s="877"/>
      <c r="BH424" s="877"/>
      <c r="BI424" s="877"/>
      <c r="BJ424" s="877"/>
      <c r="BK424" s="877"/>
      <c r="BR424" s="1153" t="str">
        <f t="shared" si="167"/>
        <v>►</v>
      </c>
      <c r="BS424" s="1024"/>
      <c r="BT424" s="1024"/>
      <c r="BU424" s="1024"/>
      <c r="BV424" s="1024"/>
      <c r="BW424" s="1024"/>
      <c r="CW424" s="3">
        <v>1</v>
      </c>
    </row>
    <row r="425" spans="12:101" ht="21" customHeight="1">
      <c r="L425" s="120" t="s">
        <v>16</v>
      </c>
      <c r="M425" s="34"/>
      <c r="N425" s="35"/>
      <c r="O425" s="34"/>
      <c r="P425" s="36"/>
      <c r="Q425" s="105"/>
      <c r="R425" s="125"/>
      <c r="S425" s="107"/>
      <c r="T425" s="108"/>
      <c r="U425" s="1290"/>
      <c r="W425" s="111"/>
      <c r="X425" s="112"/>
      <c r="Y425" s="122"/>
      <c r="Z425" s="114"/>
      <c r="AA425" s="127"/>
      <c r="AB425" s="116"/>
      <c r="AC425" s="139"/>
      <c r="AD425" s="1230" t="str">
        <f t="shared" si="182"/>
        <v>►</v>
      </c>
      <c r="AE425" s="1231" t="str">
        <f t="shared" si="166"/>
        <v/>
      </c>
      <c r="AF425" s="1232">
        <f t="shared" si="168"/>
        <v>0</v>
      </c>
      <c r="AG425" s="1252">
        <f t="shared" si="173"/>
        <v>0</v>
      </c>
      <c r="AH425" s="1234">
        <f t="shared" si="174"/>
        <v>0</v>
      </c>
      <c r="AI425" s="1235">
        <f t="shared" si="175"/>
        <v>0</v>
      </c>
      <c r="AJ425" s="1235">
        <f t="shared" si="164"/>
        <v>0</v>
      </c>
      <c r="AK425" s="1253">
        <f t="shared" si="169"/>
        <v>0</v>
      </c>
      <c r="AL425" s="1254">
        <f t="shared" si="165"/>
        <v>0</v>
      </c>
      <c r="AM425" s="1268"/>
      <c r="AN425" s="1255" t="str">
        <f t="shared" si="181"/>
        <v/>
      </c>
      <c r="AO425" s="1256">
        <f t="shared" si="176"/>
        <v>0</v>
      </c>
      <c r="AP425" s="1257">
        <f t="shared" si="170"/>
        <v>0</v>
      </c>
      <c r="AQ425" s="1271" cm="1">
        <f t="array" ref="AQ425">IF(AF425&lt;&gt;1,0,IF(OR(AO425="",N(AO425)&lt;=0.000000001),"",IF(OR(AI425="",N(AI425)&lt;=0.000000001),0,IF(ISNUMBER(AO425),IFERROR(_xlfn.LET(_xlpm.r,_xlfn.XLOOKUP(U425,$BD$15:$BD$62,ROW($BD$15:$BD$62),_xlfn.XLOOKUP(U425,$BE$15:$BE$62,ROW($BE$15:$BE$62),_xlfn.XLOOKUP(U425,$BF$15:$BF$62,ROW($BF$15:$BF$62),""))),_xlpm.p,_xlpm.r-MIN(ROW($BD$15:$BD$62))+1,_xlpm.f,INDEX($BG$15:$BG$62,_xlpm.p),_xlpm.u,INDEX($BH$15:$BH$62,_xlpm.p),_xlpm.s,INDEX($BJ$15:$BJ$62,_xlpm.p),_xlpm.q,N(AO425)/_xlpm.f,IF(_xlpm.q&gt;=_xlpm.s,ROUND(_xlpm.q,1)&amp;" "&amp;U425&amp;" = "&amp;ROUND(_xlpm.q*_xlpm.f,1)&amp;" "&amp;_xlpm.u,ROUND(_xlpm.q,1)&amp;" "&amp;U425)),""),""))))</f>
        <v>0</v>
      </c>
      <c r="AR425" s="1259"/>
      <c r="AS425" s="1256">
        <f t="shared" si="162"/>
        <v>0</v>
      </c>
      <c r="AT425" s="1257" t="str">
        <f t="shared" si="177"/>
        <v/>
      </c>
      <c r="AU425" s="1260">
        <f t="shared" si="180"/>
        <v>0</v>
      </c>
      <c r="AV425" s="1261" t="str">
        <f t="shared" si="178"/>
        <v/>
      </c>
      <c r="AW425" s="1247"/>
      <c r="AX425" s="1262">
        <f t="shared" si="171"/>
        <v>0</v>
      </c>
      <c r="AY425" s="1249" t="str">
        <f t="shared" si="163"/>
        <v/>
      </c>
      <c r="AZ425" s="276" t="s">
        <v>22</v>
      </c>
      <c r="BA425" s="1221">
        <f t="shared" si="172"/>
        <v>0</v>
      </c>
      <c r="BB425" s="1222">
        <f t="shared" si="179"/>
        <v>0</v>
      </c>
      <c r="BC425"/>
      <c r="BD425" s="877"/>
      <c r="BE425" s="877"/>
      <c r="BF425" s="877"/>
      <c r="BG425" s="877"/>
      <c r="BH425" s="877"/>
      <c r="BI425" s="877"/>
      <c r="BJ425" s="877"/>
      <c r="BK425" s="877"/>
      <c r="BR425" s="1153" t="str">
        <f t="shared" si="167"/>
        <v>►</v>
      </c>
      <c r="BS425" s="1024"/>
      <c r="BT425" s="1024"/>
      <c r="BU425" s="1024"/>
      <c r="BV425" s="1024"/>
      <c r="BW425" s="1024"/>
      <c r="CW425" s="3">
        <v>1</v>
      </c>
    </row>
    <row r="426" spans="12:101" ht="21" customHeight="1">
      <c r="L426" s="120" t="s">
        <v>16</v>
      </c>
      <c r="M426" s="34"/>
      <c r="N426" s="35"/>
      <c r="O426" s="34"/>
      <c r="P426" s="36"/>
      <c r="Q426" s="105"/>
      <c r="R426" s="125"/>
      <c r="S426" s="107"/>
      <c r="T426" s="108"/>
      <c r="U426" s="1290"/>
      <c r="W426" s="111"/>
      <c r="X426" s="112"/>
      <c r="Y426" s="122"/>
      <c r="Z426" s="114"/>
      <c r="AA426" s="127"/>
      <c r="AB426" s="116"/>
      <c r="AC426" s="139"/>
      <c r="AD426" s="1230" t="str">
        <f t="shared" si="182"/>
        <v>►</v>
      </c>
      <c r="AE426" s="1231" t="str">
        <f t="shared" si="166"/>
        <v/>
      </c>
      <c r="AF426" s="1232">
        <f t="shared" si="168"/>
        <v>0</v>
      </c>
      <c r="AG426" s="1252">
        <f t="shared" si="173"/>
        <v>0</v>
      </c>
      <c r="AH426" s="1234">
        <f t="shared" si="174"/>
        <v>0</v>
      </c>
      <c r="AI426" s="1235">
        <f t="shared" si="175"/>
        <v>0</v>
      </c>
      <c r="AJ426" s="1235">
        <f t="shared" si="164"/>
        <v>0</v>
      </c>
      <c r="AK426" s="1237">
        <f t="shared" si="169"/>
        <v>0</v>
      </c>
      <c r="AL426" s="1238">
        <f t="shared" si="165"/>
        <v>0</v>
      </c>
      <c r="AM426" s="1268"/>
      <c r="AN426" s="1240" t="str">
        <f t="shared" si="181"/>
        <v/>
      </c>
      <c r="AO426" s="1241">
        <f t="shared" si="176"/>
        <v>0</v>
      </c>
      <c r="AP426" s="1242">
        <f t="shared" si="170"/>
        <v>0</v>
      </c>
      <c r="AQ426" s="1269" cm="1">
        <f t="array" ref="AQ426">IF(AF426&lt;&gt;1,0,IF(OR(AO426="",N(AO426)&lt;=0.000000001),"",IF(OR(AI426="",N(AI426)&lt;=0.000000001),0,IF(ISNUMBER(AO426),IFERROR(_xlfn.LET(_xlpm.r,_xlfn.XLOOKUP(U426,$BD$15:$BD$62,ROW($BD$15:$BD$62),_xlfn.XLOOKUP(U426,$BE$15:$BE$62,ROW($BE$15:$BE$62),_xlfn.XLOOKUP(U426,$BF$15:$BF$62,ROW($BF$15:$BF$62),""))),_xlpm.p,_xlpm.r-MIN(ROW($BD$15:$BD$62))+1,_xlpm.f,INDEX($BG$15:$BG$62,_xlpm.p),_xlpm.u,INDEX($BH$15:$BH$62,_xlpm.p),_xlpm.s,INDEX($BJ$15:$BJ$62,_xlpm.p),_xlpm.q,N(AO426)/_xlpm.f,IF(_xlpm.q&gt;=_xlpm.s,ROUND(_xlpm.q,1)&amp;" "&amp;U426&amp;" = "&amp;ROUND(_xlpm.q*_xlpm.f,1)&amp;" "&amp;_xlpm.u,ROUND(_xlpm.q,1)&amp;" "&amp;U426)),""),""))))</f>
        <v>0</v>
      </c>
      <c r="AR426" s="1259"/>
      <c r="AS426" s="1241">
        <f t="shared" si="162"/>
        <v>0</v>
      </c>
      <c r="AT426" s="1242" t="str">
        <f t="shared" si="177"/>
        <v/>
      </c>
      <c r="AU426" s="1245">
        <f t="shared" si="180"/>
        <v>0</v>
      </c>
      <c r="AV426" s="1246" t="str">
        <f t="shared" si="178"/>
        <v/>
      </c>
      <c r="AW426" s="1247"/>
      <c r="AX426" s="1248">
        <f t="shared" si="171"/>
        <v>0</v>
      </c>
      <c r="AY426" s="1249" t="str">
        <f t="shared" si="163"/>
        <v/>
      </c>
      <c r="AZ426" s="276" t="s">
        <v>22</v>
      </c>
      <c r="BA426" s="1221">
        <f t="shared" si="172"/>
        <v>0</v>
      </c>
      <c r="BB426" s="1222">
        <f t="shared" si="179"/>
        <v>0</v>
      </c>
      <c r="BC426"/>
      <c r="BD426" s="877"/>
      <c r="BE426" s="877"/>
      <c r="BF426" s="877"/>
      <c r="BG426" s="877"/>
      <c r="BH426" s="877"/>
      <c r="BI426" s="877"/>
      <c r="BJ426" s="877"/>
      <c r="BK426" s="877"/>
      <c r="BR426" s="1153" t="str">
        <f t="shared" si="167"/>
        <v>►</v>
      </c>
      <c r="BS426" s="1024"/>
      <c r="BT426" s="1024"/>
      <c r="BU426" s="1024"/>
      <c r="BV426" s="1024"/>
      <c r="BW426" s="1024"/>
      <c r="CW426" s="3">
        <v>1</v>
      </c>
    </row>
    <row r="427" spans="12:101" ht="21" customHeight="1">
      <c r="L427" s="120" t="s">
        <v>16</v>
      </c>
      <c r="M427" s="34"/>
      <c r="N427" s="35"/>
      <c r="O427" s="34"/>
      <c r="P427" s="36"/>
      <c r="Q427" s="105"/>
      <c r="R427" s="125"/>
      <c r="S427" s="107"/>
      <c r="T427" s="108"/>
      <c r="U427" s="1290"/>
      <c r="W427" s="111"/>
      <c r="X427" s="112"/>
      <c r="Y427" s="122"/>
      <c r="Z427" s="114"/>
      <c r="AA427" s="127"/>
      <c r="AB427" s="116"/>
      <c r="AC427" s="139"/>
      <c r="AD427" s="1230" t="str">
        <f t="shared" si="182"/>
        <v>►</v>
      </c>
      <c r="AE427" s="1231" t="str">
        <f t="shared" si="166"/>
        <v/>
      </c>
      <c r="AF427" s="1232">
        <f t="shared" si="168"/>
        <v>0</v>
      </c>
      <c r="AG427" s="1252">
        <f t="shared" si="173"/>
        <v>0</v>
      </c>
      <c r="AH427" s="1234">
        <f t="shared" si="174"/>
        <v>0</v>
      </c>
      <c r="AI427" s="1235">
        <f t="shared" si="175"/>
        <v>0</v>
      </c>
      <c r="AJ427" s="1235">
        <f t="shared" si="164"/>
        <v>0</v>
      </c>
      <c r="AK427" s="1253">
        <f t="shared" si="169"/>
        <v>0</v>
      </c>
      <c r="AL427" s="1254">
        <f t="shared" si="165"/>
        <v>0</v>
      </c>
      <c r="AM427" s="1268"/>
      <c r="AN427" s="1255" t="str">
        <f t="shared" si="181"/>
        <v/>
      </c>
      <c r="AO427" s="1256">
        <f t="shared" si="176"/>
        <v>0</v>
      </c>
      <c r="AP427" s="1257">
        <f t="shared" si="170"/>
        <v>0</v>
      </c>
      <c r="AQ427" s="1271" cm="1">
        <f t="array" ref="AQ427">IF(AF427&lt;&gt;1,0,IF(OR(AO427="",N(AO427)&lt;=0.000000001),"",IF(OR(AI427="",N(AI427)&lt;=0.000000001),0,IF(ISNUMBER(AO427),IFERROR(_xlfn.LET(_xlpm.r,_xlfn.XLOOKUP(U427,$BD$15:$BD$62,ROW($BD$15:$BD$62),_xlfn.XLOOKUP(U427,$BE$15:$BE$62,ROW($BE$15:$BE$62),_xlfn.XLOOKUP(U427,$BF$15:$BF$62,ROW($BF$15:$BF$62),""))),_xlpm.p,_xlpm.r-MIN(ROW($BD$15:$BD$62))+1,_xlpm.f,INDEX($BG$15:$BG$62,_xlpm.p),_xlpm.u,INDEX($BH$15:$BH$62,_xlpm.p),_xlpm.s,INDEX($BJ$15:$BJ$62,_xlpm.p),_xlpm.q,N(AO427)/_xlpm.f,IF(_xlpm.q&gt;=_xlpm.s,ROUND(_xlpm.q,1)&amp;" "&amp;U427&amp;" = "&amp;ROUND(_xlpm.q*_xlpm.f,1)&amp;" "&amp;_xlpm.u,ROUND(_xlpm.q,1)&amp;" "&amp;U427)),""),""))))</f>
        <v>0</v>
      </c>
      <c r="AR427" s="1259"/>
      <c r="AS427" s="1256">
        <f t="shared" si="162"/>
        <v>0</v>
      </c>
      <c r="AT427" s="1257" t="str">
        <f t="shared" si="177"/>
        <v/>
      </c>
      <c r="AU427" s="1260">
        <f t="shared" si="180"/>
        <v>0</v>
      </c>
      <c r="AV427" s="1261" t="str">
        <f t="shared" si="178"/>
        <v/>
      </c>
      <c r="AW427" s="1247"/>
      <c r="AX427" s="1262">
        <f t="shared" si="171"/>
        <v>0</v>
      </c>
      <c r="AY427" s="1249" t="str">
        <f t="shared" si="163"/>
        <v/>
      </c>
      <c r="AZ427" s="276" t="s">
        <v>22</v>
      </c>
      <c r="BA427" s="1221">
        <f t="shared" si="172"/>
        <v>0</v>
      </c>
      <c r="BB427" s="1222">
        <f t="shared" si="179"/>
        <v>0</v>
      </c>
      <c r="BC427"/>
      <c r="BD427" s="877"/>
      <c r="BE427" s="877"/>
      <c r="BF427" s="877"/>
      <c r="BG427" s="877"/>
      <c r="BH427" s="877"/>
      <c r="BI427" s="877"/>
      <c r="BJ427" s="877"/>
      <c r="BK427" s="877"/>
      <c r="BR427" s="1153" t="str">
        <f t="shared" si="167"/>
        <v>►</v>
      </c>
      <c r="BS427" s="1024"/>
      <c r="BT427" s="1024"/>
      <c r="BU427" s="1024"/>
      <c r="BV427" s="1024"/>
      <c r="BW427" s="1024"/>
      <c r="CW427" s="3">
        <v>1</v>
      </c>
    </row>
    <row r="428" spans="12:101" ht="21" customHeight="1">
      <c r="L428" s="120" t="s">
        <v>16</v>
      </c>
      <c r="M428" s="34"/>
      <c r="N428" s="35"/>
      <c r="O428" s="34"/>
      <c r="P428" s="36"/>
      <c r="Q428" s="105"/>
      <c r="R428" s="125"/>
      <c r="S428" s="107"/>
      <c r="T428" s="108"/>
      <c r="U428" s="1290"/>
      <c r="W428" s="111"/>
      <c r="X428" s="112"/>
      <c r="Y428" s="122"/>
      <c r="Z428" s="114"/>
      <c r="AA428" s="127"/>
      <c r="AB428" s="116"/>
      <c r="AC428" s="139"/>
      <c r="AD428" s="1230" t="str">
        <f t="shared" si="182"/>
        <v>►</v>
      </c>
      <c r="AE428" s="1231" t="str">
        <f t="shared" si="166"/>
        <v/>
      </c>
      <c r="AF428" s="1232">
        <f t="shared" si="168"/>
        <v>0</v>
      </c>
      <c r="AG428" s="1252">
        <f t="shared" si="173"/>
        <v>0</v>
      </c>
      <c r="AH428" s="1234">
        <f t="shared" si="174"/>
        <v>0</v>
      </c>
      <c r="AI428" s="1235">
        <f t="shared" si="175"/>
        <v>0</v>
      </c>
      <c r="AJ428" s="1235">
        <f t="shared" si="164"/>
        <v>0</v>
      </c>
      <c r="AK428" s="1237">
        <f t="shared" si="169"/>
        <v>0</v>
      </c>
      <c r="AL428" s="1238">
        <f t="shared" si="165"/>
        <v>0</v>
      </c>
      <c r="AM428" s="1268"/>
      <c r="AN428" s="1240" t="str">
        <f t="shared" si="181"/>
        <v/>
      </c>
      <c r="AO428" s="1241">
        <f t="shared" si="176"/>
        <v>0</v>
      </c>
      <c r="AP428" s="1242">
        <f t="shared" si="170"/>
        <v>0</v>
      </c>
      <c r="AQ428" s="1269" cm="1">
        <f t="array" ref="AQ428">IF(AF428&lt;&gt;1,0,IF(OR(AO428="",N(AO428)&lt;=0.000000001),"",IF(OR(AI428="",N(AI428)&lt;=0.000000001),0,IF(ISNUMBER(AO428),IFERROR(_xlfn.LET(_xlpm.r,_xlfn.XLOOKUP(U428,$BD$15:$BD$62,ROW($BD$15:$BD$62),_xlfn.XLOOKUP(U428,$BE$15:$BE$62,ROW($BE$15:$BE$62),_xlfn.XLOOKUP(U428,$BF$15:$BF$62,ROW($BF$15:$BF$62),""))),_xlpm.p,_xlpm.r-MIN(ROW($BD$15:$BD$62))+1,_xlpm.f,INDEX($BG$15:$BG$62,_xlpm.p),_xlpm.u,INDEX($BH$15:$BH$62,_xlpm.p),_xlpm.s,INDEX($BJ$15:$BJ$62,_xlpm.p),_xlpm.q,N(AO428)/_xlpm.f,IF(_xlpm.q&gt;=_xlpm.s,ROUND(_xlpm.q,1)&amp;" "&amp;U428&amp;" = "&amp;ROUND(_xlpm.q*_xlpm.f,1)&amp;" "&amp;_xlpm.u,ROUND(_xlpm.q,1)&amp;" "&amp;U428)),""),""))))</f>
        <v>0</v>
      </c>
      <c r="AR428" s="1259"/>
      <c r="AS428" s="1241">
        <f t="shared" si="162"/>
        <v>0</v>
      </c>
      <c r="AT428" s="1242" t="str">
        <f t="shared" si="177"/>
        <v/>
      </c>
      <c r="AU428" s="1245">
        <f t="shared" si="180"/>
        <v>0</v>
      </c>
      <c r="AV428" s="1246" t="str">
        <f t="shared" si="178"/>
        <v/>
      </c>
      <c r="AW428" s="1247"/>
      <c r="AX428" s="1248">
        <f t="shared" si="171"/>
        <v>0</v>
      </c>
      <c r="AY428" s="1249" t="str">
        <f t="shared" si="163"/>
        <v/>
      </c>
      <c r="AZ428" s="276" t="s">
        <v>22</v>
      </c>
      <c r="BA428" s="1221">
        <f t="shared" si="172"/>
        <v>0</v>
      </c>
      <c r="BB428" s="1222">
        <f t="shared" si="179"/>
        <v>0</v>
      </c>
      <c r="BC428"/>
      <c r="BD428" s="877"/>
      <c r="BE428" s="877"/>
      <c r="BF428" s="877"/>
      <c r="BG428" s="877"/>
      <c r="BH428" s="877"/>
      <c r="BI428" s="877"/>
      <c r="BJ428" s="877"/>
      <c r="BK428" s="877"/>
      <c r="BR428" s="1153" t="str">
        <f t="shared" si="167"/>
        <v>►</v>
      </c>
      <c r="BS428" s="1024"/>
      <c r="BT428" s="1024"/>
      <c r="BU428" s="1024"/>
      <c r="BV428" s="1024"/>
      <c r="BW428" s="1024"/>
      <c r="CW428" s="3">
        <v>1</v>
      </c>
    </row>
    <row r="429" spans="12:101" ht="21" customHeight="1">
      <c r="L429" s="120" t="s">
        <v>16</v>
      </c>
      <c r="M429" s="34"/>
      <c r="N429" s="35"/>
      <c r="O429" s="34"/>
      <c r="P429" s="36"/>
      <c r="Q429" s="105"/>
      <c r="R429" s="125"/>
      <c r="S429" s="107"/>
      <c r="T429" s="108"/>
      <c r="U429" s="1290"/>
      <c r="W429" s="111"/>
      <c r="X429" s="112"/>
      <c r="Y429" s="122"/>
      <c r="Z429" s="114"/>
      <c r="AA429" s="127"/>
      <c r="AB429" s="116"/>
      <c r="AC429" s="139"/>
      <c r="AD429" s="1230" t="str">
        <f t="shared" si="182"/>
        <v>►</v>
      </c>
      <c r="AE429" s="1231" t="str">
        <f t="shared" si="166"/>
        <v/>
      </c>
      <c r="AF429" s="1232">
        <f t="shared" si="168"/>
        <v>0</v>
      </c>
      <c r="AG429" s="1252">
        <f t="shared" si="173"/>
        <v>0</v>
      </c>
      <c r="AH429" s="1234">
        <f t="shared" si="174"/>
        <v>0</v>
      </c>
      <c r="AI429" s="1235">
        <f t="shared" si="175"/>
        <v>0</v>
      </c>
      <c r="AJ429" s="1235">
        <f t="shared" si="164"/>
        <v>0</v>
      </c>
      <c r="AK429" s="1253">
        <f t="shared" si="169"/>
        <v>0</v>
      </c>
      <c r="AL429" s="1254">
        <f t="shared" si="165"/>
        <v>0</v>
      </c>
      <c r="AM429" s="1268"/>
      <c r="AN429" s="1255" t="str">
        <f t="shared" si="181"/>
        <v/>
      </c>
      <c r="AO429" s="1256">
        <f t="shared" si="176"/>
        <v>0</v>
      </c>
      <c r="AP429" s="1257">
        <f t="shared" si="170"/>
        <v>0</v>
      </c>
      <c r="AQ429" s="1271" cm="1">
        <f t="array" ref="AQ429">IF(AF429&lt;&gt;1,0,IF(OR(AO429="",N(AO429)&lt;=0.000000001),"",IF(OR(AI429="",N(AI429)&lt;=0.000000001),0,IF(ISNUMBER(AO429),IFERROR(_xlfn.LET(_xlpm.r,_xlfn.XLOOKUP(U429,$BD$15:$BD$62,ROW($BD$15:$BD$62),_xlfn.XLOOKUP(U429,$BE$15:$BE$62,ROW($BE$15:$BE$62),_xlfn.XLOOKUP(U429,$BF$15:$BF$62,ROW($BF$15:$BF$62),""))),_xlpm.p,_xlpm.r-MIN(ROW($BD$15:$BD$62))+1,_xlpm.f,INDEX($BG$15:$BG$62,_xlpm.p),_xlpm.u,INDEX($BH$15:$BH$62,_xlpm.p),_xlpm.s,INDEX($BJ$15:$BJ$62,_xlpm.p),_xlpm.q,N(AO429)/_xlpm.f,IF(_xlpm.q&gt;=_xlpm.s,ROUND(_xlpm.q,1)&amp;" "&amp;U429&amp;" = "&amp;ROUND(_xlpm.q*_xlpm.f,1)&amp;" "&amp;_xlpm.u,ROUND(_xlpm.q,1)&amp;" "&amp;U429)),""),""))))</f>
        <v>0</v>
      </c>
      <c r="AR429" s="1259"/>
      <c r="AS429" s="1256">
        <f t="shared" si="162"/>
        <v>0</v>
      </c>
      <c r="AT429" s="1257" t="str">
        <f t="shared" si="177"/>
        <v/>
      </c>
      <c r="AU429" s="1260">
        <f t="shared" si="180"/>
        <v>0</v>
      </c>
      <c r="AV429" s="1261" t="str">
        <f t="shared" si="178"/>
        <v/>
      </c>
      <c r="AW429" s="1247"/>
      <c r="AX429" s="1262">
        <f t="shared" si="171"/>
        <v>0</v>
      </c>
      <c r="AY429" s="1249" t="str">
        <f t="shared" si="163"/>
        <v/>
      </c>
      <c r="AZ429" s="276" t="s">
        <v>22</v>
      </c>
      <c r="BA429" s="1221">
        <f t="shared" si="172"/>
        <v>0</v>
      </c>
      <c r="BB429" s="1222">
        <f t="shared" si="179"/>
        <v>0</v>
      </c>
      <c r="BC429"/>
      <c r="BD429" s="877"/>
      <c r="BE429" s="877"/>
      <c r="BF429" s="877"/>
      <c r="BG429" s="877"/>
      <c r="BH429" s="877"/>
      <c r="BI429" s="877"/>
      <c r="BJ429" s="877"/>
      <c r="BK429" s="877"/>
      <c r="BR429" s="1153" t="str">
        <f t="shared" si="167"/>
        <v>►</v>
      </c>
      <c r="BS429" s="1024"/>
      <c r="BT429" s="1024"/>
      <c r="BU429" s="1024"/>
      <c r="BV429" s="1024"/>
      <c r="BW429" s="1024"/>
      <c r="CW429" s="3">
        <v>1</v>
      </c>
    </row>
    <row r="430" spans="12:101" ht="21" customHeight="1">
      <c r="L430" s="120" t="s">
        <v>16</v>
      </c>
      <c r="M430" s="34"/>
      <c r="N430" s="35"/>
      <c r="O430" s="34"/>
      <c r="P430" s="36"/>
      <c r="Q430" s="105"/>
      <c r="R430" s="125"/>
      <c r="S430" s="107"/>
      <c r="T430" s="108"/>
      <c r="U430" s="1290"/>
      <c r="W430" s="111"/>
      <c r="X430" s="112"/>
      <c r="Y430" s="122"/>
      <c r="Z430" s="114"/>
      <c r="AA430" s="127"/>
      <c r="AB430" s="116"/>
      <c r="AC430" s="139"/>
      <c r="AD430" s="1230" t="str">
        <f t="shared" si="182"/>
        <v>►</v>
      </c>
      <c r="AE430" s="1231" t="str">
        <f t="shared" si="166"/>
        <v/>
      </c>
      <c r="AF430" s="1232">
        <f t="shared" si="168"/>
        <v>0</v>
      </c>
      <c r="AG430" s="1252">
        <f t="shared" si="173"/>
        <v>0</v>
      </c>
      <c r="AH430" s="1234">
        <f t="shared" si="174"/>
        <v>0</v>
      </c>
      <c r="AI430" s="1235">
        <f t="shared" si="175"/>
        <v>0</v>
      </c>
      <c r="AJ430" s="1235">
        <f t="shared" si="164"/>
        <v>0</v>
      </c>
      <c r="AK430" s="1237">
        <f t="shared" si="169"/>
        <v>0</v>
      </c>
      <c r="AL430" s="1238">
        <f t="shared" si="165"/>
        <v>0</v>
      </c>
      <c r="AM430" s="1268"/>
      <c r="AN430" s="1240" t="str">
        <f t="shared" si="181"/>
        <v/>
      </c>
      <c r="AO430" s="1241">
        <f t="shared" si="176"/>
        <v>0</v>
      </c>
      <c r="AP430" s="1242">
        <f t="shared" si="170"/>
        <v>0</v>
      </c>
      <c r="AQ430" s="1269" cm="1">
        <f t="array" ref="AQ430">IF(AF430&lt;&gt;1,0,IF(OR(AO430="",N(AO430)&lt;=0.000000001),"",IF(OR(AI430="",N(AI430)&lt;=0.000000001),0,IF(ISNUMBER(AO430),IFERROR(_xlfn.LET(_xlpm.r,_xlfn.XLOOKUP(U430,$BD$15:$BD$62,ROW($BD$15:$BD$62),_xlfn.XLOOKUP(U430,$BE$15:$BE$62,ROW($BE$15:$BE$62),_xlfn.XLOOKUP(U430,$BF$15:$BF$62,ROW($BF$15:$BF$62),""))),_xlpm.p,_xlpm.r-MIN(ROW($BD$15:$BD$62))+1,_xlpm.f,INDEX($BG$15:$BG$62,_xlpm.p),_xlpm.u,INDEX($BH$15:$BH$62,_xlpm.p),_xlpm.s,INDEX($BJ$15:$BJ$62,_xlpm.p),_xlpm.q,N(AO430)/_xlpm.f,IF(_xlpm.q&gt;=_xlpm.s,ROUND(_xlpm.q,1)&amp;" "&amp;U430&amp;" = "&amp;ROUND(_xlpm.q*_xlpm.f,1)&amp;" "&amp;_xlpm.u,ROUND(_xlpm.q,1)&amp;" "&amp;U430)),""),""))))</f>
        <v>0</v>
      </c>
      <c r="AR430" s="1259"/>
      <c r="AS430" s="1241">
        <f t="shared" si="162"/>
        <v>0</v>
      </c>
      <c r="AT430" s="1242" t="str">
        <f t="shared" si="177"/>
        <v/>
      </c>
      <c r="AU430" s="1245">
        <f t="shared" si="180"/>
        <v>0</v>
      </c>
      <c r="AV430" s="1246" t="str">
        <f t="shared" si="178"/>
        <v/>
      </c>
      <c r="AW430" s="1247"/>
      <c r="AX430" s="1248">
        <f t="shared" si="171"/>
        <v>0</v>
      </c>
      <c r="AY430" s="1249" t="str">
        <f t="shared" si="163"/>
        <v/>
      </c>
      <c r="AZ430" s="276" t="s">
        <v>22</v>
      </c>
      <c r="BA430" s="1221">
        <f t="shared" si="172"/>
        <v>0</v>
      </c>
      <c r="BB430" s="1222">
        <f t="shared" si="179"/>
        <v>0</v>
      </c>
      <c r="BC430"/>
      <c r="BD430" s="877"/>
      <c r="BE430" s="877"/>
      <c r="BF430" s="877"/>
      <c r="BG430" s="877"/>
      <c r="BH430" s="877"/>
      <c r="BI430" s="877"/>
      <c r="BJ430" s="877"/>
      <c r="BK430" s="877"/>
      <c r="BR430" s="1153" t="str">
        <f t="shared" si="167"/>
        <v>►</v>
      </c>
      <c r="BS430" s="1024"/>
      <c r="BT430" s="1024"/>
      <c r="BU430" s="1024"/>
      <c r="BV430" s="1024"/>
      <c r="BW430" s="1024"/>
      <c r="CW430" s="3">
        <v>1</v>
      </c>
    </row>
    <row r="431" spans="12:101" ht="21" customHeight="1">
      <c r="L431" s="120" t="s">
        <v>16</v>
      </c>
      <c r="M431" s="34"/>
      <c r="N431" s="35"/>
      <c r="O431" s="34"/>
      <c r="P431" s="36"/>
      <c r="Q431" s="105"/>
      <c r="R431" s="125"/>
      <c r="S431" s="107"/>
      <c r="T431" s="108"/>
      <c r="U431" s="1290"/>
      <c r="W431" s="111"/>
      <c r="X431" s="112"/>
      <c r="Y431" s="122"/>
      <c r="Z431" s="114"/>
      <c r="AA431" s="127"/>
      <c r="AB431" s="116"/>
      <c r="AC431" s="139"/>
      <c r="AD431" s="1230" t="str">
        <f t="shared" si="182"/>
        <v>►</v>
      </c>
      <c r="AE431" s="1231" t="str">
        <f t="shared" si="166"/>
        <v/>
      </c>
      <c r="AF431" s="1232">
        <f t="shared" si="168"/>
        <v>0</v>
      </c>
      <c r="AG431" s="1252">
        <f t="shared" si="173"/>
        <v>0</v>
      </c>
      <c r="AH431" s="1234">
        <f t="shared" si="174"/>
        <v>0</v>
      </c>
      <c r="AI431" s="1235">
        <f t="shared" si="175"/>
        <v>0</v>
      </c>
      <c r="AJ431" s="1235">
        <f t="shared" si="164"/>
        <v>0</v>
      </c>
      <c r="AK431" s="1253">
        <f t="shared" si="169"/>
        <v>0</v>
      </c>
      <c r="AL431" s="1254">
        <f t="shared" si="165"/>
        <v>0</v>
      </c>
      <c r="AM431" s="1268"/>
      <c r="AN431" s="1255" t="str">
        <f t="shared" si="181"/>
        <v/>
      </c>
      <c r="AO431" s="1256">
        <f t="shared" si="176"/>
        <v>0</v>
      </c>
      <c r="AP431" s="1257">
        <f t="shared" si="170"/>
        <v>0</v>
      </c>
      <c r="AQ431" s="1271" cm="1">
        <f t="array" ref="AQ431">IF(AF431&lt;&gt;1,0,IF(OR(AO431="",N(AO431)&lt;=0.000000001),"",IF(OR(AI431="",N(AI431)&lt;=0.000000001),0,IF(ISNUMBER(AO431),IFERROR(_xlfn.LET(_xlpm.r,_xlfn.XLOOKUP(U431,$BD$15:$BD$62,ROW($BD$15:$BD$62),_xlfn.XLOOKUP(U431,$BE$15:$BE$62,ROW($BE$15:$BE$62),_xlfn.XLOOKUP(U431,$BF$15:$BF$62,ROW($BF$15:$BF$62),""))),_xlpm.p,_xlpm.r-MIN(ROW($BD$15:$BD$62))+1,_xlpm.f,INDEX($BG$15:$BG$62,_xlpm.p),_xlpm.u,INDEX($BH$15:$BH$62,_xlpm.p),_xlpm.s,INDEX($BJ$15:$BJ$62,_xlpm.p),_xlpm.q,N(AO431)/_xlpm.f,IF(_xlpm.q&gt;=_xlpm.s,ROUND(_xlpm.q,1)&amp;" "&amp;U431&amp;" = "&amp;ROUND(_xlpm.q*_xlpm.f,1)&amp;" "&amp;_xlpm.u,ROUND(_xlpm.q,1)&amp;" "&amp;U431)),""),""))))</f>
        <v>0</v>
      </c>
      <c r="AR431" s="1259"/>
      <c r="AS431" s="1256">
        <f t="shared" si="162"/>
        <v>0</v>
      </c>
      <c r="AT431" s="1257" t="str">
        <f t="shared" si="177"/>
        <v/>
      </c>
      <c r="AU431" s="1260">
        <f t="shared" si="180"/>
        <v>0</v>
      </c>
      <c r="AV431" s="1261" t="str">
        <f t="shared" si="178"/>
        <v/>
      </c>
      <c r="AW431" s="1247"/>
      <c r="AX431" s="1262">
        <f t="shared" si="171"/>
        <v>0</v>
      </c>
      <c r="AY431" s="1249" t="str">
        <f t="shared" si="163"/>
        <v/>
      </c>
      <c r="AZ431" s="276" t="s">
        <v>22</v>
      </c>
      <c r="BA431" s="1221">
        <f t="shared" si="172"/>
        <v>0</v>
      </c>
      <c r="BB431" s="1222">
        <f t="shared" si="179"/>
        <v>0</v>
      </c>
      <c r="BC431"/>
      <c r="BD431" s="877"/>
      <c r="BE431" s="877"/>
      <c r="BF431" s="877"/>
      <c r="BG431" s="877"/>
      <c r="BH431" s="877"/>
      <c r="BI431" s="877"/>
      <c r="BJ431" s="877"/>
      <c r="BK431" s="877"/>
      <c r="BR431" s="1153" t="str">
        <f t="shared" si="167"/>
        <v>►</v>
      </c>
      <c r="BS431" s="1024"/>
      <c r="BT431" s="1024"/>
      <c r="BU431" s="1024"/>
      <c r="BV431" s="1024"/>
      <c r="BW431" s="1024"/>
      <c r="CW431" s="3">
        <v>1</v>
      </c>
    </row>
    <row r="432" spans="12:101" ht="21" customHeight="1">
      <c r="L432" s="120" t="s">
        <v>16</v>
      </c>
      <c r="M432" s="34"/>
      <c r="N432" s="35"/>
      <c r="O432" s="34"/>
      <c r="P432" s="36"/>
      <c r="Q432" s="105"/>
      <c r="R432" s="125"/>
      <c r="S432" s="107"/>
      <c r="T432" s="108"/>
      <c r="U432" s="1290"/>
      <c r="W432" s="111"/>
      <c r="X432" s="112"/>
      <c r="Y432" s="122"/>
      <c r="Z432" s="114"/>
      <c r="AA432" s="127"/>
      <c r="AB432" s="116"/>
      <c r="AC432" s="139"/>
      <c r="AD432" s="1230" t="str">
        <f t="shared" si="182"/>
        <v>►</v>
      </c>
      <c r="AE432" s="1231" t="str">
        <f t="shared" si="166"/>
        <v/>
      </c>
      <c r="AF432" s="1232">
        <f t="shared" si="168"/>
        <v>0</v>
      </c>
      <c r="AG432" s="1252">
        <f t="shared" si="173"/>
        <v>0</v>
      </c>
      <c r="AH432" s="1234">
        <f t="shared" si="174"/>
        <v>0</v>
      </c>
      <c r="AI432" s="1235">
        <f t="shared" si="175"/>
        <v>0</v>
      </c>
      <c r="AJ432" s="1235">
        <f t="shared" si="164"/>
        <v>0</v>
      </c>
      <c r="AK432" s="1237">
        <f t="shared" si="169"/>
        <v>0</v>
      </c>
      <c r="AL432" s="1238">
        <f t="shared" si="165"/>
        <v>0</v>
      </c>
      <c r="AM432" s="1268"/>
      <c r="AN432" s="1240" t="str">
        <f t="shared" si="181"/>
        <v/>
      </c>
      <c r="AO432" s="1241">
        <f t="shared" si="176"/>
        <v>0</v>
      </c>
      <c r="AP432" s="1242">
        <f t="shared" si="170"/>
        <v>0</v>
      </c>
      <c r="AQ432" s="1269" cm="1">
        <f t="array" ref="AQ432">IF(AF432&lt;&gt;1,0,IF(OR(AO432="",N(AO432)&lt;=0.000000001),"",IF(OR(AI432="",N(AI432)&lt;=0.000000001),0,IF(ISNUMBER(AO432),IFERROR(_xlfn.LET(_xlpm.r,_xlfn.XLOOKUP(U432,$BD$15:$BD$62,ROW($BD$15:$BD$62),_xlfn.XLOOKUP(U432,$BE$15:$BE$62,ROW($BE$15:$BE$62),_xlfn.XLOOKUP(U432,$BF$15:$BF$62,ROW($BF$15:$BF$62),""))),_xlpm.p,_xlpm.r-MIN(ROW($BD$15:$BD$62))+1,_xlpm.f,INDEX($BG$15:$BG$62,_xlpm.p),_xlpm.u,INDEX($BH$15:$BH$62,_xlpm.p),_xlpm.s,INDEX($BJ$15:$BJ$62,_xlpm.p),_xlpm.q,N(AO432)/_xlpm.f,IF(_xlpm.q&gt;=_xlpm.s,ROUND(_xlpm.q,1)&amp;" "&amp;U432&amp;" = "&amp;ROUND(_xlpm.q*_xlpm.f,1)&amp;" "&amp;_xlpm.u,ROUND(_xlpm.q,1)&amp;" "&amp;U432)),""),""))))</f>
        <v>0</v>
      </c>
      <c r="AR432" s="1259"/>
      <c r="AS432" s="1241">
        <f t="shared" si="162"/>
        <v>0</v>
      </c>
      <c r="AT432" s="1242" t="str">
        <f t="shared" si="177"/>
        <v/>
      </c>
      <c r="AU432" s="1245">
        <f t="shared" si="180"/>
        <v>0</v>
      </c>
      <c r="AV432" s="1246" t="str">
        <f t="shared" si="178"/>
        <v/>
      </c>
      <c r="AW432" s="1247"/>
      <c r="AX432" s="1248">
        <f t="shared" si="171"/>
        <v>0</v>
      </c>
      <c r="AY432" s="1249" t="str">
        <f t="shared" si="163"/>
        <v/>
      </c>
      <c r="AZ432" s="276" t="s">
        <v>22</v>
      </c>
      <c r="BA432" s="1221">
        <f t="shared" si="172"/>
        <v>0</v>
      </c>
      <c r="BB432" s="1222">
        <f t="shared" si="179"/>
        <v>0</v>
      </c>
      <c r="BC432"/>
      <c r="BD432" s="877"/>
      <c r="BE432" s="877"/>
      <c r="BF432" s="877"/>
      <c r="BG432" s="877"/>
      <c r="BH432" s="877"/>
      <c r="BI432" s="877"/>
      <c r="BJ432" s="877"/>
      <c r="BK432" s="877"/>
      <c r="BR432" s="1153" t="str">
        <f t="shared" si="167"/>
        <v>►</v>
      </c>
      <c r="BS432" s="1024"/>
      <c r="BT432" s="1024"/>
      <c r="BU432" s="1024"/>
      <c r="BV432" s="1024"/>
      <c r="BW432" s="1024"/>
      <c r="CW432" s="3">
        <v>1</v>
      </c>
    </row>
    <row r="433" spans="12:101" ht="21" customHeight="1">
      <c r="L433" s="120" t="s">
        <v>16</v>
      </c>
      <c r="M433" s="34"/>
      <c r="N433" s="35"/>
      <c r="O433" s="34"/>
      <c r="P433" s="36"/>
      <c r="Q433" s="105"/>
      <c r="R433" s="125"/>
      <c r="S433" s="107"/>
      <c r="T433" s="108"/>
      <c r="U433" s="1290"/>
      <c r="W433" s="111"/>
      <c r="X433" s="112"/>
      <c r="Y433" s="122"/>
      <c r="Z433" s="114"/>
      <c r="AA433" s="127"/>
      <c r="AB433" s="116"/>
      <c r="AC433" s="139"/>
      <c r="AD433" s="1230" t="str">
        <f t="shared" si="182"/>
        <v>►</v>
      </c>
      <c r="AE433" s="1231" t="str">
        <f t="shared" si="166"/>
        <v/>
      </c>
      <c r="AF433" s="1232">
        <f t="shared" si="168"/>
        <v>0</v>
      </c>
      <c r="AG433" s="1252">
        <f t="shared" si="173"/>
        <v>0</v>
      </c>
      <c r="AH433" s="1234">
        <f t="shared" si="174"/>
        <v>0</v>
      </c>
      <c r="AI433" s="1235">
        <f t="shared" si="175"/>
        <v>0</v>
      </c>
      <c r="AJ433" s="1235">
        <f t="shared" si="164"/>
        <v>0</v>
      </c>
      <c r="AK433" s="1253">
        <f t="shared" si="169"/>
        <v>0</v>
      </c>
      <c r="AL433" s="1254">
        <f t="shared" si="165"/>
        <v>0</v>
      </c>
      <c r="AM433" s="1268"/>
      <c r="AN433" s="1255" t="str">
        <f t="shared" si="181"/>
        <v/>
      </c>
      <c r="AO433" s="1256">
        <f t="shared" si="176"/>
        <v>0</v>
      </c>
      <c r="AP433" s="1257">
        <f t="shared" si="170"/>
        <v>0</v>
      </c>
      <c r="AQ433" s="1271" cm="1">
        <f t="array" ref="AQ433">IF(AF433&lt;&gt;1,0,IF(OR(AO433="",N(AO433)&lt;=0.000000001),"",IF(OR(AI433="",N(AI433)&lt;=0.000000001),0,IF(ISNUMBER(AO433),IFERROR(_xlfn.LET(_xlpm.r,_xlfn.XLOOKUP(U433,$BD$15:$BD$62,ROW($BD$15:$BD$62),_xlfn.XLOOKUP(U433,$BE$15:$BE$62,ROW($BE$15:$BE$62),_xlfn.XLOOKUP(U433,$BF$15:$BF$62,ROW($BF$15:$BF$62),""))),_xlpm.p,_xlpm.r-MIN(ROW($BD$15:$BD$62))+1,_xlpm.f,INDEX($BG$15:$BG$62,_xlpm.p),_xlpm.u,INDEX($BH$15:$BH$62,_xlpm.p),_xlpm.s,INDEX($BJ$15:$BJ$62,_xlpm.p),_xlpm.q,N(AO433)/_xlpm.f,IF(_xlpm.q&gt;=_xlpm.s,ROUND(_xlpm.q,1)&amp;" "&amp;U433&amp;" = "&amp;ROUND(_xlpm.q*_xlpm.f,1)&amp;" "&amp;_xlpm.u,ROUND(_xlpm.q,1)&amp;" "&amp;U433)),""),""))))</f>
        <v>0</v>
      </c>
      <c r="AR433" s="1259"/>
      <c r="AS433" s="1256">
        <f t="shared" si="162"/>
        <v>0</v>
      </c>
      <c r="AT433" s="1257" t="str">
        <f t="shared" si="177"/>
        <v/>
      </c>
      <c r="AU433" s="1260">
        <f t="shared" si="180"/>
        <v>0</v>
      </c>
      <c r="AV433" s="1261" t="str">
        <f t="shared" si="178"/>
        <v/>
      </c>
      <c r="AW433" s="1247"/>
      <c r="AX433" s="1262">
        <f t="shared" si="171"/>
        <v>0</v>
      </c>
      <c r="AY433" s="1249" t="str">
        <f t="shared" si="163"/>
        <v/>
      </c>
      <c r="AZ433" s="276" t="s">
        <v>22</v>
      </c>
      <c r="BA433" s="1221">
        <f t="shared" si="172"/>
        <v>0</v>
      </c>
      <c r="BB433" s="1222">
        <f t="shared" si="179"/>
        <v>0</v>
      </c>
      <c r="BC433"/>
      <c r="BD433" s="877"/>
      <c r="BE433" s="877"/>
      <c r="BF433" s="877"/>
      <c r="BG433" s="877"/>
      <c r="BH433" s="877"/>
      <c r="BI433" s="877"/>
      <c r="BJ433" s="877"/>
      <c r="BK433" s="877"/>
      <c r="BR433" s="1153" t="str">
        <f t="shared" si="167"/>
        <v>►</v>
      </c>
      <c r="BS433" s="1024"/>
      <c r="BT433" s="1024"/>
      <c r="BU433" s="1024"/>
      <c r="BV433" s="1024"/>
      <c r="BW433" s="1024"/>
      <c r="CW433" s="3">
        <v>1</v>
      </c>
    </row>
    <row r="434" spans="12:101" ht="21" customHeight="1">
      <c r="L434" s="120" t="s">
        <v>16</v>
      </c>
      <c r="M434" s="34"/>
      <c r="N434" s="35"/>
      <c r="O434" s="34"/>
      <c r="P434" s="36"/>
      <c r="Q434" s="105"/>
      <c r="R434" s="125"/>
      <c r="S434" s="107"/>
      <c r="T434" s="108"/>
      <c r="U434" s="1290"/>
      <c r="W434" s="111"/>
      <c r="X434" s="112"/>
      <c r="Y434" s="122"/>
      <c r="Z434" s="114"/>
      <c r="AA434" s="127"/>
      <c r="AB434" s="116"/>
      <c r="AC434" s="139"/>
      <c r="AD434" s="1230" t="str">
        <f t="shared" si="182"/>
        <v>►</v>
      </c>
      <c r="AE434" s="1231" t="str">
        <f t="shared" si="166"/>
        <v/>
      </c>
      <c r="AF434" s="1232">
        <f t="shared" si="168"/>
        <v>0</v>
      </c>
      <c r="AG434" s="1252">
        <f t="shared" si="173"/>
        <v>0</v>
      </c>
      <c r="AH434" s="1234">
        <f t="shared" si="174"/>
        <v>0</v>
      </c>
      <c r="AI434" s="1235">
        <f t="shared" si="175"/>
        <v>0</v>
      </c>
      <c r="AJ434" s="1235">
        <f t="shared" si="164"/>
        <v>0</v>
      </c>
      <c r="AK434" s="1237">
        <f t="shared" si="169"/>
        <v>0</v>
      </c>
      <c r="AL434" s="1238">
        <f t="shared" si="165"/>
        <v>0</v>
      </c>
      <c r="AM434" s="1268"/>
      <c r="AN434" s="1240" t="str">
        <f t="shared" si="181"/>
        <v/>
      </c>
      <c r="AO434" s="1241">
        <f t="shared" si="176"/>
        <v>0</v>
      </c>
      <c r="AP434" s="1242">
        <f t="shared" si="170"/>
        <v>0</v>
      </c>
      <c r="AQ434" s="1269" cm="1">
        <f t="array" ref="AQ434">IF(AF434&lt;&gt;1,0,IF(OR(AO434="",N(AO434)&lt;=0.000000001),"",IF(OR(AI434="",N(AI434)&lt;=0.000000001),0,IF(ISNUMBER(AO434),IFERROR(_xlfn.LET(_xlpm.r,_xlfn.XLOOKUP(U434,$BD$15:$BD$62,ROW($BD$15:$BD$62),_xlfn.XLOOKUP(U434,$BE$15:$BE$62,ROW($BE$15:$BE$62),_xlfn.XLOOKUP(U434,$BF$15:$BF$62,ROW($BF$15:$BF$62),""))),_xlpm.p,_xlpm.r-MIN(ROW($BD$15:$BD$62))+1,_xlpm.f,INDEX($BG$15:$BG$62,_xlpm.p),_xlpm.u,INDEX($BH$15:$BH$62,_xlpm.p),_xlpm.s,INDEX($BJ$15:$BJ$62,_xlpm.p),_xlpm.q,N(AO434)/_xlpm.f,IF(_xlpm.q&gt;=_xlpm.s,ROUND(_xlpm.q,1)&amp;" "&amp;U434&amp;" = "&amp;ROUND(_xlpm.q*_xlpm.f,1)&amp;" "&amp;_xlpm.u,ROUND(_xlpm.q,1)&amp;" "&amp;U434)),""),""))))</f>
        <v>0</v>
      </c>
      <c r="AR434" s="1259"/>
      <c r="AS434" s="1241">
        <f t="shared" si="162"/>
        <v>0</v>
      </c>
      <c r="AT434" s="1242" t="str">
        <f t="shared" si="177"/>
        <v/>
      </c>
      <c r="AU434" s="1245">
        <f t="shared" si="180"/>
        <v>0</v>
      </c>
      <c r="AV434" s="1246" t="str">
        <f t="shared" si="178"/>
        <v/>
      </c>
      <c r="AW434" s="1247"/>
      <c r="AX434" s="1248">
        <f t="shared" si="171"/>
        <v>0</v>
      </c>
      <c r="AY434" s="1249" t="str">
        <f t="shared" si="163"/>
        <v/>
      </c>
      <c r="AZ434" s="276" t="s">
        <v>22</v>
      </c>
      <c r="BA434" s="1221">
        <f t="shared" si="172"/>
        <v>0</v>
      </c>
      <c r="BB434" s="1222">
        <f t="shared" si="179"/>
        <v>0</v>
      </c>
      <c r="BC434"/>
      <c r="BD434" s="877"/>
      <c r="BE434" s="877"/>
      <c r="BF434" s="877"/>
      <c r="BG434" s="877"/>
      <c r="BH434" s="877"/>
      <c r="BI434" s="877"/>
      <c r="BJ434" s="877"/>
      <c r="BK434" s="877"/>
      <c r="BR434" s="1153" t="str">
        <f t="shared" si="167"/>
        <v>►</v>
      </c>
      <c r="BS434" s="1024"/>
      <c r="BT434" s="1024"/>
      <c r="BU434" s="1024"/>
      <c r="BV434" s="1024"/>
      <c r="BW434" s="1024"/>
      <c r="CW434" s="3">
        <v>1</v>
      </c>
    </row>
    <row r="435" spans="12:101" ht="21" customHeight="1">
      <c r="L435" s="120" t="s">
        <v>16</v>
      </c>
      <c r="M435" s="34"/>
      <c r="N435" s="35"/>
      <c r="O435" s="34"/>
      <c r="P435" s="36"/>
      <c r="Q435" s="105"/>
      <c r="R435" s="125"/>
      <c r="S435" s="107"/>
      <c r="T435" s="108"/>
      <c r="U435" s="1290"/>
      <c r="W435" s="111"/>
      <c r="X435" s="112"/>
      <c r="Y435" s="122"/>
      <c r="Z435" s="114"/>
      <c r="AA435" s="127"/>
      <c r="AB435" s="116"/>
      <c r="AC435" s="139"/>
      <c r="AD435" s="1230" t="str">
        <f t="shared" si="182"/>
        <v>►</v>
      </c>
      <c r="AE435" s="1231" t="str">
        <f t="shared" si="166"/>
        <v/>
      </c>
      <c r="AF435" s="1232">
        <f t="shared" si="168"/>
        <v>0</v>
      </c>
      <c r="AG435" s="1252">
        <f t="shared" si="173"/>
        <v>0</v>
      </c>
      <c r="AH435" s="1234">
        <f t="shared" si="174"/>
        <v>0</v>
      </c>
      <c r="AI435" s="1235">
        <f t="shared" si="175"/>
        <v>0</v>
      </c>
      <c r="AJ435" s="1235">
        <f t="shared" si="164"/>
        <v>0</v>
      </c>
      <c r="AK435" s="1253">
        <f t="shared" si="169"/>
        <v>0</v>
      </c>
      <c r="AL435" s="1254">
        <f t="shared" si="165"/>
        <v>0</v>
      </c>
      <c r="AM435" s="1268"/>
      <c r="AN435" s="1255" t="str">
        <f t="shared" si="181"/>
        <v/>
      </c>
      <c r="AO435" s="1256">
        <f t="shared" si="176"/>
        <v>0</v>
      </c>
      <c r="AP435" s="1257">
        <f t="shared" si="170"/>
        <v>0</v>
      </c>
      <c r="AQ435" s="1271" cm="1">
        <f t="array" ref="AQ435">IF(AF435&lt;&gt;1,0,IF(OR(AO435="",N(AO435)&lt;=0.000000001),"",IF(OR(AI435="",N(AI435)&lt;=0.000000001),0,IF(ISNUMBER(AO435),IFERROR(_xlfn.LET(_xlpm.r,_xlfn.XLOOKUP(U435,$BD$15:$BD$62,ROW($BD$15:$BD$62),_xlfn.XLOOKUP(U435,$BE$15:$BE$62,ROW($BE$15:$BE$62),_xlfn.XLOOKUP(U435,$BF$15:$BF$62,ROW($BF$15:$BF$62),""))),_xlpm.p,_xlpm.r-MIN(ROW($BD$15:$BD$62))+1,_xlpm.f,INDEX($BG$15:$BG$62,_xlpm.p),_xlpm.u,INDEX($BH$15:$BH$62,_xlpm.p),_xlpm.s,INDEX($BJ$15:$BJ$62,_xlpm.p),_xlpm.q,N(AO435)/_xlpm.f,IF(_xlpm.q&gt;=_xlpm.s,ROUND(_xlpm.q,1)&amp;" "&amp;U435&amp;" = "&amp;ROUND(_xlpm.q*_xlpm.f,1)&amp;" "&amp;_xlpm.u,ROUND(_xlpm.q,1)&amp;" "&amp;U435)),""),""))))</f>
        <v>0</v>
      </c>
      <c r="AR435" s="1259"/>
      <c r="AS435" s="1256">
        <f t="shared" ref="AS435:AS498" si="183">IF(TRIM(AE435)="▼ recette suivante","▼next recipe ",IF(AO435="","",IF(ISBLANK(AR435),AO435,ROUND(AO435*(1-MIN(1,MAX(0,IF(AR435&gt;1,AR435/100,AR435)))),3))))</f>
        <v>0</v>
      </c>
      <c r="AT435" s="1257" t="str">
        <f t="shared" si="177"/>
        <v/>
      </c>
      <c r="AU435" s="1260">
        <f t="shared" si="180"/>
        <v>0</v>
      </c>
      <c r="AV435" s="1261" t="str">
        <f t="shared" si="178"/>
        <v/>
      </c>
      <c r="AW435" s="1247"/>
      <c r="AX435" s="1262">
        <f t="shared" si="171"/>
        <v>0</v>
      </c>
      <c r="AY435" s="1249" t="str">
        <f t="shared" ref="AY435:AY498" si="184">IF(IFERROR(SEARCH("Adresse PC",TRIM(Q435)),0)&gt;0,"▼ receta siguiente",IF(AS435&gt;0,W435,""))</f>
        <v/>
      </c>
      <c r="AZ435" s="276" t="s">
        <v>22</v>
      </c>
      <c r="BA435" s="1221">
        <f t="shared" si="172"/>
        <v>0</v>
      </c>
      <c r="BB435" s="1222">
        <f t="shared" si="179"/>
        <v>0</v>
      </c>
      <c r="BC435"/>
      <c r="BD435" s="877"/>
      <c r="BE435" s="877"/>
      <c r="BF435" s="877"/>
      <c r="BG435" s="877"/>
      <c r="BH435" s="877"/>
      <c r="BI435" s="877"/>
      <c r="BJ435" s="877"/>
      <c r="BK435" s="877"/>
      <c r="BR435" s="1153" t="str">
        <f t="shared" si="167"/>
        <v>►</v>
      </c>
      <c r="BS435" s="1024"/>
      <c r="BT435" s="1024"/>
      <c r="BU435" s="1024"/>
      <c r="BV435" s="1024"/>
      <c r="BW435" s="1024"/>
      <c r="CF435"/>
      <c r="CN435"/>
      <c r="CV435"/>
      <c r="CW435" s="3">
        <v>1</v>
      </c>
    </row>
    <row r="436" spans="12:101" ht="21" customHeight="1">
      <c r="L436" s="120" t="s">
        <v>16</v>
      </c>
      <c r="M436" s="34"/>
      <c r="N436" s="35"/>
      <c r="O436" s="34"/>
      <c r="P436" s="36"/>
      <c r="Q436" s="105"/>
      <c r="R436" s="125"/>
      <c r="S436" s="107"/>
      <c r="T436" s="108"/>
      <c r="U436" s="1290"/>
      <c r="W436" s="111"/>
      <c r="X436" s="112"/>
      <c r="Y436" s="122"/>
      <c r="Z436" s="114"/>
      <c r="AA436" s="127"/>
      <c r="AB436" s="116"/>
      <c r="AC436" s="139"/>
      <c r="AD436" s="1230" t="str">
        <f t="shared" si="182"/>
        <v>►</v>
      </c>
      <c r="AE436" s="1231" t="str">
        <f t="shared" si="166"/>
        <v/>
      </c>
      <c r="AF436" s="1232">
        <f t="shared" si="168"/>
        <v>0</v>
      </c>
      <c r="AG436" s="1252">
        <f t="shared" si="173"/>
        <v>0</v>
      </c>
      <c r="AH436" s="1234">
        <f t="shared" si="174"/>
        <v>0</v>
      </c>
      <c r="AI436" s="1235">
        <f t="shared" si="175"/>
        <v>0</v>
      </c>
      <c r="AJ436" s="1235">
        <f t="shared" si="164"/>
        <v>0</v>
      </c>
      <c r="AK436" s="1237">
        <f t="shared" si="169"/>
        <v>0</v>
      </c>
      <c r="AL436" s="1238">
        <f t="shared" si="165"/>
        <v>0</v>
      </c>
      <c r="AM436" s="1268"/>
      <c r="AN436" s="1240" t="str">
        <f t="shared" si="181"/>
        <v/>
      </c>
      <c r="AO436" s="1241">
        <f t="shared" si="176"/>
        <v>0</v>
      </c>
      <c r="AP436" s="1242">
        <f t="shared" si="170"/>
        <v>0</v>
      </c>
      <c r="AQ436" s="1269" cm="1">
        <f t="array" ref="AQ436">IF(AF436&lt;&gt;1,0,IF(OR(AO436="",N(AO436)&lt;=0.000000001),"",IF(OR(AI436="",N(AI436)&lt;=0.000000001),0,IF(ISNUMBER(AO436),IFERROR(_xlfn.LET(_xlpm.r,_xlfn.XLOOKUP(U436,$BD$15:$BD$62,ROW($BD$15:$BD$62),_xlfn.XLOOKUP(U436,$BE$15:$BE$62,ROW($BE$15:$BE$62),_xlfn.XLOOKUP(U436,$BF$15:$BF$62,ROW($BF$15:$BF$62),""))),_xlpm.p,_xlpm.r-MIN(ROW($BD$15:$BD$62))+1,_xlpm.f,INDEX($BG$15:$BG$62,_xlpm.p),_xlpm.u,INDEX($BH$15:$BH$62,_xlpm.p),_xlpm.s,INDEX($BJ$15:$BJ$62,_xlpm.p),_xlpm.q,N(AO436)/_xlpm.f,IF(_xlpm.q&gt;=_xlpm.s,ROUND(_xlpm.q,1)&amp;" "&amp;U436&amp;" = "&amp;ROUND(_xlpm.q*_xlpm.f,1)&amp;" "&amp;_xlpm.u,ROUND(_xlpm.q,1)&amp;" "&amp;U436)),""),""))))</f>
        <v>0</v>
      </c>
      <c r="AR436" s="1259"/>
      <c r="AS436" s="1241">
        <f t="shared" si="183"/>
        <v>0</v>
      </c>
      <c r="AT436" s="1242" t="str">
        <f t="shared" si="177"/>
        <v/>
      </c>
      <c r="AU436" s="1245">
        <f t="shared" si="180"/>
        <v>0</v>
      </c>
      <c r="AV436" s="1246" t="str">
        <f t="shared" si="178"/>
        <v/>
      </c>
      <c r="AW436" s="1247"/>
      <c r="AX436" s="1248">
        <f t="shared" si="171"/>
        <v>0</v>
      </c>
      <c r="AY436" s="1249" t="str">
        <f t="shared" si="184"/>
        <v/>
      </c>
      <c r="AZ436" s="276" t="s">
        <v>22</v>
      </c>
      <c r="BA436" s="1221">
        <f t="shared" si="172"/>
        <v>0</v>
      </c>
      <c r="BB436" s="1222">
        <f t="shared" si="179"/>
        <v>0</v>
      </c>
      <c r="BC436"/>
      <c r="BD436" s="877"/>
      <c r="BE436" s="877"/>
      <c r="BF436" s="877"/>
      <c r="BG436" s="877"/>
      <c r="BH436" s="877"/>
      <c r="BI436" s="877"/>
      <c r="BJ436" s="877"/>
      <c r="BK436" s="877"/>
      <c r="BR436" s="1153" t="str">
        <f t="shared" si="167"/>
        <v>►</v>
      </c>
      <c r="BS436" s="1024"/>
      <c r="BT436" s="1024"/>
      <c r="BU436" s="1024"/>
      <c r="BV436" s="1024"/>
      <c r="BW436" s="1024"/>
      <c r="CW436" s="3">
        <v>1</v>
      </c>
    </row>
    <row r="437" spans="12:101" ht="21" customHeight="1">
      <c r="L437" s="120" t="s">
        <v>16</v>
      </c>
      <c r="M437" s="34"/>
      <c r="N437" s="35"/>
      <c r="O437" s="34"/>
      <c r="P437" s="36"/>
      <c r="Q437" s="105"/>
      <c r="R437" s="125"/>
      <c r="S437" s="107"/>
      <c r="T437" s="108"/>
      <c r="U437" s="1290"/>
      <c r="W437" s="111"/>
      <c r="X437" s="112"/>
      <c r="Y437" s="122"/>
      <c r="Z437" s="114"/>
      <c r="AA437" s="127"/>
      <c r="AB437" s="116"/>
      <c r="AC437" s="139"/>
      <c r="AD437" s="1230" t="str">
        <f t="shared" si="182"/>
        <v>►</v>
      </c>
      <c r="AE437" s="1231" t="str">
        <f t="shared" si="166"/>
        <v/>
      </c>
      <c r="AF437" s="1232">
        <f t="shared" si="168"/>
        <v>0</v>
      </c>
      <c r="AG437" s="1252">
        <f t="shared" si="173"/>
        <v>0</v>
      </c>
      <c r="AH437" s="1234">
        <f t="shared" si="174"/>
        <v>0</v>
      </c>
      <c r="AI437" s="1235">
        <f t="shared" si="175"/>
        <v>0</v>
      </c>
      <c r="AJ437" s="1235">
        <f t="shared" si="164"/>
        <v>0</v>
      </c>
      <c r="AK437" s="1253">
        <f t="shared" si="169"/>
        <v>0</v>
      </c>
      <c r="AL437" s="1254">
        <f t="shared" si="165"/>
        <v>0</v>
      </c>
      <c r="AM437" s="1268"/>
      <c r="AN437" s="1255" t="str">
        <f t="shared" si="181"/>
        <v/>
      </c>
      <c r="AO437" s="1256">
        <f t="shared" si="176"/>
        <v>0</v>
      </c>
      <c r="AP437" s="1257">
        <f t="shared" si="170"/>
        <v>0</v>
      </c>
      <c r="AQ437" s="1271" cm="1">
        <f t="array" ref="AQ437">IF(AF437&lt;&gt;1,0,IF(OR(AO437="",N(AO437)&lt;=0.000000001),"",IF(OR(AI437="",N(AI437)&lt;=0.000000001),0,IF(ISNUMBER(AO437),IFERROR(_xlfn.LET(_xlpm.r,_xlfn.XLOOKUP(U437,$BD$15:$BD$62,ROW($BD$15:$BD$62),_xlfn.XLOOKUP(U437,$BE$15:$BE$62,ROW($BE$15:$BE$62),_xlfn.XLOOKUP(U437,$BF$15:$BF$62,ROW($BF$15:$BF$62),""))),_xlpm.p,_xlpm.r-MIN(ROW($BD$15:$BD$62))+1,_xlpm.f,INDEX($BG$15:$BG$62,_xlpm.p),_xlpm.u,INDEX($BH$15:$BH$62,_xlpm.p),_xlpm.s,INDEX($BJ$15:$BJ$62,_xlpm.p),_xlpm.q,N(AO437)/_xlpm.f,IF(_xlpm.q&gt;=_xlpm.s,ROUND(_xlpm.q,1)&amp;" "&amp;U437&amp;" = "&amp;ROUND(_xlpm.q*_xlpm.f,1)&amp;" "&amp;_xlpm.u,ROUND(_xlpm.q,1)&amp;" "&amp;U437)),""),""))))</f>
        <v>0</v>
      </c>
      <c r="AR437" s="1259"/>
      <c r="AS437" s="1256">
        <f t="shared" si="183"/>
        <v>0</v>
      </c>
      <c r="AT437" s="1257" t="str">
        <f t="shared" si="177"/>
        <v/>
      </c>
      <c r="AU437" s="1260">
        <f t="shared" si="180"/>
        <v>0</v>
      </c>
      <c r="AV437" s="1261" t="str">
        <f t="shared" si="178"/>
        <v/>
      </c>
      <c r="AW437" s="1247"/>
      <c r="AX437" s="1262">
        <f t="shared" si="171"/>
        <v>0</v>
      </c>
      <c r="AY437" s="1249" t="str">
        <f t="shared" si="184"/>
        <v/>
      </c>
      <c r="AZ437" s="276" t="s">
        <v>22</v>
      </c>
      <c r="BA437" s="1221">
        <f t="shared" si="172"/>
        <v>0</v>
      </c>
      <c r="BB437" s="1222">
        <f t="shared" si="179"/>
        <v>0</v>
      </c>
      <c r="BC437"/>
      <c r="BD437" s="877"/>
      <c r="BE437" s="877"/>
      <c r="BF437" s="877"/>
      <c r="BG437" s="877"/>
      <c r="BH437" s="877"/>
      <c r="BI437" s="877"/>
      <c r="BJ437" s="877"/>
      <c r="BK437" s="877"/>
      <c r="BR437" s="1153" t="str">
        <f t="shared" si="167"/>
        <v>►</v>
      </c>
      <c r="BS437" s="1024"/>
      <c r="BT437" s="1024"/>
      <c r="BU437" s="1024"/>
      <c r="BV437" s="1024"/>
      <c r="BW437" s="1024"/>
      <c r="CW437" s="3">
        <v>1</v>
      </c>
    </row>
    <row r="438" spans="12:101" ht="21" customHeight="1">
      <c r="L438" s="120" t="s">
        <v>16</v>
      </c>
      <c r="M438" s="34"/>
      <c r="N438" s="35"/>
      <c r="O438" s="34"/>
      <c r="P438" s="36"/>
      <c r="Q438" s="105"/>
      <c r="R438" s="125"/>
      <c r="S438" s="107"/>
      <c r="T438" s="108"/>
      <c r="U438" s="1290"/>
      <c r="W438" s="111"/>
      <c r="X438" s="112"/>
      <c r="Y438" s="122"/>
      <c r="Z438" s="114"/>
      <c r="AA438" s="127"/>
      <c r="AB438" s="116"/>
      <c r="AC438" s="139"/>
      <c r="AD438" s="1230" t="str">
        <f t="shared" si="182"/>
        <v>►</v>
      </c>
      <c r="AE438" s="1231" t="str">
        <f t="shared" si="166"/>
        <v/>
      </c>
      <c r="AF438" s="1232">
        <f t="shared" si="168"/>
        <v>0</v>
      </c>
      <c r="AG438" s="1252">
        <f t="shared" si="173"/>
        <v>0</v>
      </c>
      <c r="AH438" s="1234">
        <f t="shared" si="174"/>
        <v>0</v>
      </c>
      <c r="AI438" s="1235">
        <f t="shared" si="175"/>
        <v>0</v>
      </c>
      <c r="AJ438" s="1235">
        <f t="shared" si="164"/>
        <v>0</v>
      </c>
      <c r="AK438" s="1237">
        <f t="shared" si="169"/>
        <v>0</v>
      </c>
      <c r="AL438" s="1238">
        <f t="shared" si="165"/>
        <v>0</v>
      </c>
      <c r="AM438" s="1268"/>
      <c r="AN438" s="1240" t="str">
        <f t="shared" si="181"/>
        <v/>
      </c>
      <c r="AO438" s="1241">
        <f t="shared" si="176"/>
        <v>0</v>
      </c>
      <c r="AP438" s="1242">
        <f t="shared" si="170"/>
        <v>0</v>
      </c>
      <c r="AQ438" s="1269" cm="1">
        <f t="array" ref="AQ438">IF(AF438&lt;&gt;1,0,IF(OR(AO438="",N(AO438)&lt;=0.000000001),"",IF(OR(AI438="",N(AI438)&lt;=0.000000001),0,IF(ISNUMBER(AO438),IFERROR(_xlfn.LET(_xlpm.r,_xlfn.XLOOKUP(U438,$BD$15:$BD$62,ROW($BD$15:$BD$62),_xlfn.XLOOKUP(U438,$BE$15:$BE$62,ROW($BE$15:$BE$62),_xlfn.XLOOKUP(U438,$BF$15:$BF$62,ROW($BF$15:$BF$62),""))),_xlpm.p,_xlpm.r-MIN(ROW($BD$15:$BD$62))+1,_xlpm.f,INDEX($BG$15:$BG$62,_xlpm.p),_xlpm.u,INDEX($BH$15:$BH$62,_xlpm.p),_xlpm.s,INDEX($BJ$15:$BJ$62,_xlpm.p),_xlpm.q,N(AO438)/_xlpm.f,IF(_xlpm.q&gt;=_xlpm.s,ROUND(_xlpm.q,1)&amp;" "&amp;U438&amp;" = "&amp;ROUND(_xlpm.q*_xlpm.f,1)&amp;" "&amp;_xlpm.u,ROUND(_xlpm.q,1)&amp;" "&amp;U438)),""),""))))</f>
        <v>0</v>
      </c>
      <c r="AR438" s="1259"/>
      <c r="AS438" s="1241">
        <f t="shared" si="183"/>
        <v>0</v>
      </c>
      <c r="AT438" s="1242" t="str">
        <f t="shared" si="177"/>
        <v/>
      </c>
      <c r="AU438" s="1245">
        <f t="shared" si="180"/>
        <v>0</v>
      </c>
      <c r="AV438" s="1246" t="str">
        <f t="shared" si="178"/>
        <v/>
      </c>
      <c r="AW438" s="1247"/>
      <c r="AX438" s="1248">
        <f t="shared" si="171"/>
        <v>0</v>
      </c>
      <c r="AY438" s="1249" t="str">
        <f t="shared" si="184"/>
        <v/>
      </c>
      <c r="AZ438" s="276" t="s">
        <v>22</v>
      </c>
      <c r="BA438" s="1221">
        <f t="shared" si="172"/>
        <v>0</v>
      </c>
      <c r="BB438" s="1222">
        <f t="shared" si="179"/>
        <v>0</v>
      </c>
      <c r="BC438"/>
      <c r="BD438" s="877"/>
      <c r="BE438" s="877"/>
      <c r="BF438" s="877"/>
      <c r="BG438" s="877"/>
      <c r="BH438" s="877"/>
      <c r="BI438" s="877"/>
      <c r="BJ438" s="877"/>
      <c r="BK438" s="877"/>
      <c r="BR438" s="1153" t="str">
        <f t="shared" si="167"/>
        <v>►</v>
      </c>
      <c r="BS438" s="1024"/>
      <c r="BT438" s="1024"/>
      <c r="BU438" s="1024"/>
      <c r="BV438" s="1024"/>
      <c r="BW438" s="1024"/>
      <c r="CW438" s="3">
        <v>1</v>
      </c>
    </row>
    <row r="439" spans="12:101" ht="21" customHeight="1">
      <c r="L439" s="120" t="s">
        <v>16</v>
      </c>
      <c r="M439" s="34"/>
      <c r="N439" s="35"/>
      <c r="O439" s="34"/>
      <c r="P439" s="36"/>
      <c r="Q439" s="105"/>
      <c r="R439" s="125"/>
      <c r="S439" s="107"/>
      <c r="T439" s="108"/>
      <c r="U439" s="1290"/>
      <c r="W439" s="111"/>
      <c r="X439" s="112"/>
      <c r="Y439" s="122"/>
      <c r="Z439" s="114"/>
      <c r="AA439" s="127"/>
      <c r="AB439" s="116"/>
      <c r="AC439" s="139"/>
      <c r="AD439" s="1230" t="str">
        <f t="shared" si="182"/>
        <v>►</v>
      </c>
      <c r="AE439" s="1231" t="str">
        <f t="shared" si="166"/>
        <v/>
      </c>
      <c r="AF439" s="1232">
        <f t="shared" si="168"/>
        <v>0</v>
      </c>
      <c r="AG439" s="1252">
        <f t="shared" si="173"/>
        <v>0</v>
      </c>
      <c r="AH439" s="1234">
        <f t="shared" si="174"/>
        <v>0</v>
      </c>
      <c r="AI439" s="1235">
        <f t="shared" si="175"/>
        <v>0</v>
      </c>
      <c r="AJ439" s="1235">
        <f t="shared" si="164"/>
        <v>0</v>
      </c>
      <c r="AK439" s="1253">
        <f t="shared" si="169"/>
        <v>0</v>
      </c>
      <c r="AL439" s="1254">
        <f t="shared" si="165"/>
        <v>0</v>
      </c>
      <c r="AM439" s="1268"/>
      <c r="AN439" s="1255" t="str">
        <f t="shared" si="181"/>
        <v/>
      </c>
      <c r="AO439" s="1256">
        <f t="shared" si="176"/>
        <v>0</v>
      </c>
      <c r="AP439" s="1257">
        <f t="shared" si="170"/>
        <v>0</v>
      </c>
      <c r="AQ439" s="1271" cm="1">
        <f t="array" ref="AQ439">IF(AF439&lt;&gt;1,0,IF(OR(AO439="",N(AO439)&lt;=0.000000001),"",IF(OR(AI439="",N(AI439)&lt;=0.000000001),0,IF(ISNUMBER(AO439),IFERROR(_xlfn.LET(_xlpm.r,_xlfn.XLOOKUP(U439,$BD$15:$BD$62,ROW($BD$15:$BD$62),_xlfn.XLOOKUP(U439,$BE$15:$BE$62,ROW($BE$15:$BE$62),_xlfn.XLOOKUP(U439,$BF$15:$BF$62,ROW($BF$15:$BF$62),""))),_xlpm.p,_xlpm.r-MIN(ROW($BD$15:$BD$62))+1,_xlpm.f,INDEX($BG$15:$BG$62,_xlpm.p),_xlpm.u,INDEX($BH$15:$BH$62,_xlpm.p),_xlpm.s,INDEX($BJ$15:$BJ$62,_xlpm.p),_xlpm.q,N(AO439)/_xlpm.f,IF(_xlpm.q&gt;=_xlpm.s,ROUND(_xlpm.q,1)&amp;" "&amp;U439&amp;" = "&amp;ROUND(_xlpm.q*_xlpm.f,1)&amp;" "&amp;_xlpm.u,ROUND(_xlpm.q,1)&amp;" "&amp;U439)),""),""))))</f>
        <v>0</v>
      </c>
      <c r="AR439" s="1259"/>
      <c r="AS439" s="1256">
        <f t="shared" si="183"/>
        <v>0</v>
      </c>
      <c r="AT439" s="1257" t="str">
        <f t="shared" si="177"/>
        <v/>
      </c>
      <c r="AU439" s="1260">
        <f t="shared" si="180"/>
        <v>0</v>
      </c>
      <c r="AV439" s="1261" t="str">
        <f t="shared" si="178"/>
        <v/>
      </c>
      <c r="AW439" s="1247"/>
      <c r="AX439" s="1262">
        <f t="shared" si="171"/>
        <v>0</v>
      </c>
      <c r="AY439" s="1249" t="str">
        <f t="shared" si="184"/>
        <v/>
      </c>
      <c r="AZ439" s="276" t="s">
        <v>22</v>
      </c>
      <c r="BA439" s="1221">
        <f t="shared" si="172"/>
        <v>0</v>
      </c>
      <c r="BB439" s="1222">
        <f t="shared" si="179"/>
        <v>0</v>
      </c>
      <c r="BC439"/>
      <c r="BD439" s="877"/>
      <c r="BE439" s="877"/>
      <c r="BF439" s="877"/>
      <c r="BG439" s="877"/>
      <c r="BH439" s="877"/>
      <c r="BI439" s="877"/>
      <c r="BJ439" s="877"/>
      <c r="BK439" s="877"/>
      <c r="BR439" s="1153" t="str">
        <f t="shared" si="167"/>
        <v>►</v>
      </c>
      <c r="BS439" s="1024"/>
      <c r="BT439" s="1024"/>
      <c r="BU439" s="1024"/>
      <c r="BV439" s="1024"/>
      <c r="BW439" s="1024"/>
      <c r="CW439" s="3">
        <v>1</v>
      </c>
    </row>
    <row r="440" spans="12:101" ht="21" customHeight="1">
      <c r="L440" s="120" t="s">
        <v>16</v>
      </c>
      <c r="M440" s="34"/>
      <c r="N440" s="35"/>
      <c r="O440" s="34"/>
      <c r="P440" s="36"/>
      <c r="Q440" s="105"/>
      <c r="R440" s="125"/>
      <c r="S440" s="107"/>
      <c r="T440" s="108"/>
      <c r="U440" s="1290"/>
      <c r="W440" s="111"/>
      <c r="X440" s="112"/>
      <c r="Y440" s="122"/>
      <c r="Z440" s="114"/>
      <c r="AA440" s="127"/>
      <c r="AB440" s="116"/>
      <c r="AC440" s="139"/>
      <c r="AD440" s="1230" t="str">
        <f t="shared" si="182"/>
        <v>►</v>
      </c>
      <c r="AE440" s="1231" t="str">
        <f t="shared" si="166"/>
        <v/>
      </c>
      <c r="AF440" s="1232">
        <f t="shared" si="168"/>
        <v>0</v>
      </c>
      <c r="AG440" s="1252">
        <f t="shared" si="173"/>
        <v>0</v>
      </c>
      <c r="AH440" s="1234">
        <f t="shared" si="174"/>
        <v>0</v>
      </c>
      <c r="AI440" s="1235">
        <f t="shared" si="175"/>
        <v>0</v>
      </c>
      <c r="AJ440" s="1235">
        <f t="shared" ref="AJ440:AJ503" si="185">_xlfn.LET(_xlpm.EPS,0.000000001,_xlpm.q,N(Q440),_xlpm.x,N(Z440),_xlpm.z,N(AB440),IF(AI440=0,0,IF(SUM(ABS(_xlpm.q),ABS(_xlpm.x),ABS(_xlpm.z))&gt;_xlpm.EPS,O440,"")))</f>
        <v>0</v>
      </c>
      <c r="AK440" s="1237">
        <f t="shared" si="169"/>
        <v>0</v>
      </c>
      <c r="AL440" s="1238">
        <f t="shared" si="165"/>
        <v>0</v>
      </c>
      <c r="AM440" s="1268"/>
      <c r="AN440" s="1240" t="str">
        <f t="shared" si="181"/>
        <v/>
      </c>
      <c r="AO440" s="1241">
        <f t="shared" si="176"/>
        <v>0</v>
      </c>
      <c r="AP440" s="1242">
        <f t="shared" si="170"/>
        <v>0</v>
      </c>
      <c r="AQ440" s="1269" cm="1">
        <f t="array" ref="AQ440">IF(AF440&lt;&gt;1,0,IF(OR(AO440="",N(AO440)&lt;=0.000000001),"",IF(OR(AI440="",N(AI440)&lt;=0.000000001),0,IF(ISNUMBER(AO440),IFERROR(_xlfn.LET(_xlpm.r,_xlfn.XLOOKUP(U440,$BD$15:$BD$62,ROW($BD$15:$BD$62),_xlfn.XLOOKUP(U440,$BE$15:$BE$62,ROW($BE$15:$BE$62),_xlfn.XLOOKUP(U440,$BF$15:$BF$62,ROW($BF$15:$BF$62),""))),_xlpm.p,_xlpm.r-MIN(ROW($BD$15:$BD$62))+1,_xlpm.f,INDEX($BG$15:$BG$62,_xlpm.p),_xlpm.u,INDEX($BH$15:$BH$62,_xlpm.p),_xlpm.s,INDEX($BJ$15:$BJ$62,_xlpm.p),_xlpm.q,N(AO440)/_xlpm.f,IF(_xlpm.q&gt;=_xlpm.s,ROUND(_xlpm.q,1)&amp;" "&amp;U440&amp;" = "&amp;ROUND(_xlpm.q*_xlpm.f,1)&amp;" "&amp;_xlpm.u,ROUND(_xlpm.q,1)&amp;" "&amp;U440)),""),""))))</f>
        <v>0</v>
      </c>
      <c r="AR440" s="1259"/>
      <c r="AS440" s="1241">
        <f t="shared" si="183"/>
        <v>0</v>
      </c>
      <c r="AT440" s="1242" t="str">
        <f t="shared" si="177"/>
        <v/>
      </c>
      <c r="AU440" s="1245">
        <f t="shared" si="180"/>
        <v>0</v>
      </c>
      <c r="AV440" s="1246" t="str">
        <f t="shared" si="178"/>
        <v/>
      </c>
      <c r="AW440" s="1247"/>
      <c r="AX440" s="1248">
        <f t="shared" si="171"/>
        <v>0</v>
      </c>
      <c r="AY440" s="1249" t="str">
        <f t="shared" si="184"/>
        <v/>
      </c>
      <c r="AZ440" s="276" t="s">
        <v>22</v>
      </c>
      <c r="BA440" s="1221">
        <f t="shared" si="172"/>
        <v>0</v>
      </c>
      <c r="BB440" s="1222">
        <f t="shared" si="179"/>
        <v>0</v>
      </c>
      <c r="BC440"/>
      <c r="BD440" s="877"/>
      <c r="BE440" s="877"/>
      <c r="BF440" s="877"/>
      <c r="BG440" s="877"/>
      <c r="BH440" s="877"/>
      <c r="BI440" s="877"/>
      <c r="BJ440" s="877"/>
      <c r="BK440" s="877"/>
      <c r="BR440" s="1153" t="str">
        <f t="shared" si="167"/>
        <v>►</v>
      </c>
      <c r="BS440" s="1024"/>
      <c r="BT440" s="1024"/>
      <c r="BU440" s="1024"/>
      <c r="BV440" s="1024"/>
      <c r="BW440" s="1024"/>
      <c r="CW440" s="3">
        <v>1</v>
      </c>
    </row>
    <row r="441" spans="12:101" ht="21" customHeight="1">
      <c r="L441" s="120" t="s">
        <v>16</v>
      </c>
      <c r="M441" s="34"/>
      <c r="N441" s="35"/>
      <c r="O441" s="34"/>
      <c r="P441" s="36"/>
      <c r="Q441" s="105"/>
      <c r="R441" s="125"/>
      <c r="S441" s="107"/>
      <c r="T441" s="108"/>
      <c r="U441" s="1290"/>
      <c r="W441" s="111"/>
      <c r="X441" s="112"/>
      <c r="Y441" s="122"/>
      <c r="Z441" s="114"/>
      <c r="AA441" s="127"/>
      <c r="AB441" s="116"/>
      <c r="AC441" s="139"/>
      <c r="AD441" s="1230" t="str">
        <f t="shared" si="182"/>
        <v>►</v>
      </c>
      <c r="AE441" s="1231" t="str">
        <f t="shared" si="166"/>
        <v/>
      </c>
      <c r="AF441" s="1232">
        <f t="shared" si="168"/>
        <v>0</v>
      </c>
      <c r="AG441" s="1252">
        <f t="shared" si="173"/>
        <v>0</v>
      </c>
      <c r="AH441" s="1234">
        <f t="shared" si="174"/>
        <v>0</v>
      </c>
      <c r="AI441" s="1235">
        <f t="shared" si="175"/>
        <v>0</v>
      </c>
      <c r="AJ441" s="1235">
        <f t="shared" si="185"/>
        <v>0</v>
      </c>
      <c r="AK441" s="1253">
        <f t="shared" si="169"/>
        <v>0</v>
      </c>
      <c r="AL441" s="1254">
        <f t="shared" si="165"/>
        <v>0</v>
      </c>
      <c r="AM441" s="1268"/>
      <c r="AN441" s="1255" t="str">
        <f t="shared" si="181"/>
        <v/>
      </c>
      <c r="AO441" s="1256">
        <f t="shared" si="176"/>
        <v>0</v>
      </c>
      <c r="AP441" s="1257">
        <f t="shared" si="170"/>
        <v>0</v>
      </c>
      <c r="AQ441" s="1271" cm="1">
        <f t="array" ref="AQ441">IF(AF441&lt;&gt;1,0,IF(OR(AO441="",N(AO441)&lt;=0.000000001),"",IF(OR(AI441="",N(AI441)&lt;=0.000000001),0,IF(ISNUMBER(AO441),IFERROR(_xlfn.LET(_xlpm.r,_xlfn.XLOOKUP(U441,$BD$15:$BD$62,ROW($BD$15:$BD$62),_xlfn.XLOOKUP(U441,$BE$15:$BE$62,ROW($BE$15:$BE$62),_xlfn.XLOOKUP(U441,$BF$15:$BF$62,ROW($BF$15:$BF$62),""))),_xlpm.p,_xlpm.r-MIN(ROW($BD$15:$BD$62))+1,_xlpm.f,INDEX($BG$15:$BG$62,_xlpm.p),_xlpm.u,INDEX($BH$15:$BH$62,_xlpm.p),_xlpm.s,INDEX($BJ$15:$BJ$62,_xlpm.p),_xlpm.q,N(AO441)/_xlpm.f,IF(_xlpm.q&gt;=_xlpm.s,ROUND(_xlpm.q,1)&amp;" "&amp;U441&amp;" = "&amp;ROUND(_xlpm.q*_xlpm.f,1)&amp;" "&amp;_xlpm.u,ROUND(_xlpm.q,1)&amp;" "&amp;U441)),""),""))))</f>
        <v>0</v>
      </c>
      <c r="AR441" s="1259"/>
      <c r="AS441" s="1256">
        <f t="shared" si="183"/>
        <v>0</v>
      </c>
      <c r="AT441" s="1257" t="str">
        <f t="shared" si="177"/>
        <v/>
      </c>
      <c r="AU441" s="1260">
        <f t="shared" si="180"/>
        <v>0</v>
      </c>
      <c r="AV441" s="1261" t="str">
        <f t="shared" si="178"/>
        <v/>
      </c>
      <c r="AW441" s="1247"/>
      <c r="AX441" s="1262">
        <f t="shared" si="171"/>
        <v>0</v>
      </c>
      <c r="AY441" s="1249" t="str">
        <f t="shared" si="184"/>
        <v/>
      </c>
      <c r="AZ441" s="276" t="s">
        <v>22</v>
      </c>
      <c r="BA441" s="1221">
        <f t="shared" si="172"/>
        <v>0</v>
      </c>
      <c r="BB441" s="1222">
        <f t="shared" si="179"/>
        <v>0</v>
      </c>
      <c r="BC441"/>
      <c r="BD441" s="877"/>
      <c r="BE441" s="877"/>
      <c r="BF441" s="877"/>
      <c r="BG441" s="877"/>
      <c r="BH441" s="877"/>
      <c r="BI441" s="877"/>
      <c r="BJ441" s="877"/>
      <c r="BK441" s="877"/>
      <c r="BR441" s="1153" t="str">
        <f t="shared" si="167"/>
        <v>►</v>
      </c>
      <c r="BS441" s="1024"/>
      <c r="BT441" s="1024"/>
      <c r="BU441" s="1024"/>
      <c r="BV441" s="1024"/>
      <c r="BW441" s="1024"/>
      <c r="CW441" s="3">
        <v>1</v>
      </c>
    </row>
    <row r="442" spans="12:101" ht="21" customHeight="1">
      <c r="L442" s="120" t="s">
        <v>16</v>
      </c>
      <c r="M442" s="34"/>
      <c r="N442" s="35"/>
      <c r="O442" s="34"/>
      <c r="P442" s="36"/>
      <c r="Q442" s="105"/>
      <c r="R442" s="125"/>
      <c r="S442" s="107"/>
      <c r="T442" s="108"/>
      <c r="U442" s="1290"/>
      <c r="W442" s="111"/>
      <c r="X442" s="112"/>
      <c r="Y442" s="122"/>
      <c r="Z442" s="114"/>
      <c r="AA442" s="127"/>
      <c r="AB442" s="116"/>
      <c r="AC442" s="139"/>
      <c r="AD442" s="1230" t="str">
        <f t="shared" si="182"/>
        <v>►</v>
      </c>
      <c r="AE442" s="1231" t="str">
        <f t="shared" si="166"/>
        <v/>
      </c>
      <c r="AF442" s="1232">
        <f t="shared" si="168"/>
        <v>0</v>
      </c>
      <c r="AG442" s="1252">
        <f t="shared" si="173"/>
        <v>0</v>
      </c>
      <c r="AH442" s="1234">
        <f t="shared" si="174"/>
        <v>0</v>
      </c>
      <c r="AI442" s="1235">
        <f t="shared" si="175"/>
        <v>0</v>
      </c>
      <c r="AJ442" s="1235">
        <f t="shared" si="185"/>
        <v>0</v>
      </c>
      <c r="AK442" s="1237">
        <f t="shared" si="169"/>
        <v>0</v>
      </c>
      <c r="AL442" s="1238">
        <f t="shared" si="165"/>
        <v>0</v>
      </c>
      <c r="AM442" s="1268"/>
      <c r="AN442" s="1240" t="str">
        <f t="shared" si="181"/>
        <v/>
      </c>
      <c r="AO442" s="1241">
        <f t="shared" si="176"/>
        <v>0</v>
      </c>
      <c r="AP442" s="1242">
        <f t="shared" si="170"/>
        <v>0</v>
      </c>
      <c r="AQ442" s="1269" cm="1">
        <f t="array" ref="AQ442">IF(AF442&lt;&gt;1,0,IF(OR(AO442="",N(AO442)&lt;=0.000000001),"",IF(OR(AI442="",N(AI442)&lt;=0.000000001),0,IF(ISNUMBER(AO442),IFERROR(_xlfn.LET(_xlpm.r,_xlfn.XLOOKUP(U442,$BD$15:$BD$62,ROW($BD$15:$BD$62),_xlfn.XLOOKUP(U442,$BE$15:$BE$62,ROW($BE$15:$BE$62),_xlfn.XLOOKUP(U442,$BF$15:$BF$62,ROW($BF$15:$BF$62),""))),_xlpm.p,_xlpm.r-MIN(ROW($BD$15:$BD$62))+1,_xlpm.f,INDEX($BG$15:$BG$62,_xlpm.p),_xlpm.u,INDEX($BH$15:$BH$62,_xlpm.p),_xlpm.s,INDEX($BJ$15:$BJ$62,_xlpm.p),_xlpm.q,N(AO442)/_xlpm.f,IF(_xlpm.q&gt;=_xlpm.s,ROUND(_xlpm.q,1)&amp;" "&amp;U442&amp;" = "&amp;ROUND(_xlpm.q*_xlpm.f,1)&amp;" "&amp;_xlpm.u,ROUND(_xlpm.q,1)&amp;" "&amp;U442)),""),""))))</f>
        <v>0</v>
      </c>
      <c r="AR442" s="1259"/>
      <c r="AS442" s="1241">
        <f t="shared" si="183"/>
        <v>0</v>
      </c>
      <c r="AT442" s="1242" t="str">
        <f t="shared" si="177"/>
        <v/>
      </c>
      <c r="AU442" s="1245">
        <f t="shared" si="180"/>
        <v>0</v>
      </c>
      <c r="AV442" s="1246" t="str">
        <f t="shared" si="178"/>
        <v/>
      </c>
      <c r="AW442" s="1247"/>
      <c r="AX442" s="1248">
        <f t="shared" si="171"/>
        <v>0</v>
      </c>
      <c r="AY442" s="1249" t="str">
        <f t="shared" si="184"/>
        <v/>
      </c>
      <c r="AZ442" s="276" t="s">
        <v>22</v>
      </c>
      <c r="BA442" s="1221">
        <f t="shared" si="172"/>
        <v>0</v>
      </c>
      <c r="BB442" s="1222">
        <f t="shared" si="179"/>
        <v>0</v>
      </c>
      <c r="BC442"/>
      <c r="BD442" s="877"/>
      <c r="BE442" s="877"/>
      <c r="BF442" s="877"/>
      <c r="BG442" s="877"/>
      <c r="BH442" s="877"/>
      <c r="BI442" s="877"/>
      <c r="BJ442" s="877"/>
      <c r="BK442" s="877"/>
      <c r="BR442" s="1153" t="str">
        <f t="shared" si="167"/>
        <v>►</v>
      </c>
      <c r="BS442" s="1024"/>
      <c r="BT442" s="1024"/>
      <c r="BU442" s="1024"/>
      <c r="BV442" s="1024"/>
      <c r="BW442" s="1024"/>
      <c r="CW442" s="3">
        <v>1</v>
      </c>
    </row>
    <row r="443" spans="12:101" ht="21" customHeight="1">
      <c r="L443" s="120" t="s">
        <v>16</v>
      </c>
      <c r="M443" s="34"/>
      <c r="N443" s="35"/>
      <c r="O443" s="34"/>
      <c r="P443" s="36"/>
      <c r="Q443" s="105"/>
      <c r="R443" s="125"/>
      <c r="S443" s="107"/>
      <c r="T443" s="108"/>
      <c r="U443" s="1290"/>
      <c r="W443" s="111"/>
      <c r="X443" s="112"/>
      <c r="Y443" s="122"/>
      <c r="Z443" s="114"/>
      <c r="AA443" s="127"/>
      <c r="AB443" s="116"/>
      <c r="AC443" s="139"/>
      <c r="AD443" s="1230" t="str">
        <f t="shared" si="182"/>
        <v>►</v>
      </c>
      <c r="AE443" s="1231" t="str">
        <f t="shared" si="166"/>
        <v/>
      </c>
      <c r="AF443" s="1232">
        <f t="shared" si="168"/>
        <v>0</v>
      </c>
      <c r="AG443" s="1252">
        <f t="shared" si="173"/>
        <v>0</v>
      </c>
      <c r="AH443" s="1234">
        <f t="shared" si="174"/>
        <v>0</v>
      </c>
      <c r="AI443" s="1235">
        <f t="shared" si="175"/>
        <v>0</v>
      </c>
      <c r="AJ443" s="1235">
        <f t="shared" si="185"/>
        <v>0</v>
      </c>
      <c r="AK443" s="1253">
        <f t="shared" si="169"/>
        <v>0</v>
      </c>
      <c r="AL443" s="1254">
        <f t="shared" si="165"/>
        <v>0</v>
      </c>
      <c r="AM443" s="1268"/>
      <c r="AN443" s="1255" t="str">
        <f t="shared" si="181"/>
        <v/>
      </c>
      <c r="AO443" s="1256">
        <f t="shared" si="176"/>
        <v>0</v>
      </c>
      <c r="AP443" s="1257">
        <f t="shared" si="170"/>
        <v>0</v>
      </c>
      <c r="AQ443" s="1271" cm="1">
        <f t="array" ref="AQ443">IF(AF443&lt;&gt;1,0,IF(OR(AO443="",N(AO443)&lt;=0.000000001),"",IF(OR(AI443="",N(AI443)&lt;=0.000000001),0,IF(ISNUMBER(AO443),IFERROR(_xlfn.LET(_xlpm.r,_xlfn.XLOOKUP(U443,$BD$15:$BD$62,ROW($BD$15:$BD$62),_xlfn.XLOOKUP(U443,$BE$15:$BE$62,ROW($BE$15:$BE$62),_xlfn.XLOOKUP(U443,$BF$15:$BF$62,ROW($BF$15:$BF$62),""))),_xlpm.p,_xlpm.r-MIN(ROW($BD$15:$BD$62))+1,_xlpm.f,INDEX($BG$15:$BG$62,_xlpm.p),_xlpm.u,INDEX($BH$15:$BH$62,_xlpm.p),_xlpm.s,INDEX($BJ$15:$BJ$62,_xlpm.p),_xlpm.q,N(AO443)/_xlpm.f,IF(_xlpm.q&gt;=_xlpm.s,ROUND(_xlpm.q,1)&amp;" "&amp;U443&amp;" = "&amp;ROUND(_xlpm.q*_xlpm.f,1)&amp;" "&amp;_xlpm.u,ROUND(_xlpm.q,1)&amp;" "&amp;U443)),""),""))))</f>
        <v>0</v>
      </c>
      <c r="AR443" s="1259"/>
      <c r="AS443" s="1256">
        <f t="shared" si="183"/>
        <v>0</v>
      </c>
      <c r="AT443" s="1257" t="str">
        <f t="shared" si="177"/>
        <v/>
      </c>
      <c r="AU443" s="1260">
        <f t="shared" si="180"/>
        <v>0</v>
      </c>
      <c r="AV443" s="1261" t="str">
        <f t="shared" si="178"/>
        <v/>
      </c>
      <c r="AW443" s="1247"/>
      <c r="AX443" s="1262">
        <f t="shared" si="171"/>
        <v>0</v>
      </c>
      <c r="AY443" s="1249" t="str">
        <f t="shared" si="184"/>
        <v/>
      </c>
      <c r="AZ443" s="276" t="s">
        <v>22</v>
      </c>
      <c r="BA443" s="1221">
        <f t="shared" si="172"/>
        <v>0</v>
      </c>
      <c r="BB443" s="1222">
        <f t="shared" si="179"/>
        <v>0</v>
      </c>
      <c r="BC443"/>
      <c r="BD443" s="877"/>
      <c r="BE443" s="877"/>
      <c r="BF443" s="877"/>
      <c r="BG443" s="877"/>
      <c r="BH443" s="877"/>
      <c r="BI443" s="877"/>
      <c r="BJ443" s="877"/>
      <c r="BK443" s="877"/>
      <c r="BR443" s="1153" t="str">
        <f t="shared" si="167"/>
        <v>►</v>
      </c>
      <c r="BS443" s="1024"/>
      <c r="BT443" s="1024"/>
      <c r="BU443" s="1024"/>
      <c r="BV443" s="1024"/>
      <c r="BW443" s="1024"/>
      <c r="CW443" s="3">
        <v>1</v>
      </c>
    </row>
    <row r="444" spans="12:101" ht="21" customHeight="1">
      <c r="L444" s="120" t="s">
        <v>16</v>
      </c>
      <c r="M444" s="34"/>
      <c r="N444" s="35"/>
      <c r="O444" s="34"/>
      <c r="P444" s="36"/>
      <c r="Q444" s="105"/>
      <c r="R444" s="125"/>
      <c r="S444" s="107"/>
      <c r="T444" s="108"/>
      <c r="U444" s="1290"/>
      <c r="W444" s="111"/>
      <c r="X444" s="112"/>
      <c r="Y444" s="122"/>
      <c r="Z444" s="114"/>
      <c r="AA444" s="127"/>
      <c r="AB444" s="116"/>
      <c r="AC444" s="139"/>
      <c r="AD444" s="1230" t="str">
        <f t="shared" si="182"/>
        <v>►</v>
      </c>
      <c r="AE444" s="1231" t="str">
        <f t="shared" si="166"/>
        <v/>
      </c>
      <c r="AF444" s="1232">
        <f t="shared" si="168"/>
        <v>0</v>
      </c>
      <c r="AG444" s="1252">
        <f t="shared" si="173"/>
        <v>0</v>
      </c>
      <c r="AH444" s="1234">
        <f t="shared" si="174"/>
        <v>0</v>
      </c>
      <c r="AI444" s="1235">
        <f t="shared" si="175"/>
        <v>0</v>
      </c>
      <c r="AJ444" s="1235">
        <f t="shared" si="185"/>
        <v>0</v>
      </c>
      <c r="AK444" s="1237">
        <f t="shared" si="169"/>
        <v>0</v>
      </c>
      <c r="AL444" s="1238">
        <f t="shared" ref="AL444:AL507" si="186">IF(TRIM(AE444)="▼ recette suivante",AE444,IF(AK444&gt;0,AN$9,0))</f>
        <v>0</v>
      </c>
      <c r="AM444" s="1268"/>
      <c r="AN444" s="1240" t="str">
        <f t="shared" si="181"/>
        <v/>
      </c>
      <c r="AO444" s="1241">
        <f t="shared" si="176"/>
        <v>0</v>
      </c>
      <c r="AP444" s="1242">
        <f t="shared" si="170"/>
        <v>0</v>
      </c>
      <c r="AQ444" s="1269" cm="1">
        <f t="array" ref="AQ444">IF(AF444&lt;&gt;1,0,IF(OR(AO444="",N(AO444)&lt;=0.000000001),"",IF(OR(AI444="",N(AI444)&lt;=0.000000001),0,IF(ISNUMBER(AO444),IFERROR(_xlfn.LET(_xlpm.r,_xlfn.XLOOKUP(U444,$BD$15:$BD$62,ROW($BD$15:$BD$62),_xlfn.XLOOKUP(U444,$BE$15:$BE$62,ROW($BE$15:$BE$62),_xlfn.XLOOKUP(U444,$BF$15:$BF$62,ROW($BF$15:$BF$62),""))),_xlpm.p,_xlpm.r-MIN(ROW($BD$15:$BD$62))+1,_xlpm.f,INDEX($BG$15:$BG$62,_xlpm.p),_xlpm.u,INDEX($BH$15:$BH$62,_xlpm.p),_xlpm.s,INDEX($BJ$15:$BJ$62,_xlpm.p),_xlpm.q,N(AO444)/_xlpm.f,IF(_xlpm.q&gt;=_xlpm.s,ROUND(_xlpm.q,1)&amp;" "&amp;U444&amp;" = "&amp;ROUND(_xlpm.q*_xlpm.f,1)&amp;" "&amp;_xlpm.u,ROUND(_xlpm.q,1)&amp;" "&amp;U444)),""),""))))</f>
        <v>0</v>
      </c>
      <c r="AR444" s="1259"/>
      <c r="AS444" s="1241">
        <f t="shared" si="183"/>
        <v>0</v>
      </c>
      <c r="AT444" s="1242" t="str">
        <f t="shared" si="177"/>
        <v/>
      </c>
      <c r="AU444" s="1245">
        <f t="shared" si="180"/>
        <v>0</v>
      </c>
      <c r="AV444" s="1246" t="str">
        <f t="shared" si="178"/>
        <v/>
      </c>
      <c r="AW444" s="1247"/>
      <c r="AX444" s="1248">
        <f t="shared" si="171"/>
        <v>0</v>
      </c>
      <c r="AY444" s="1249" t="str">
        <f t="shared" si="184"/>
        <v/>
      </c>
      <c r="AZ444" s="276" t="s">
        <v>22</v>
      </c>
      <c r="BA444" s="1221">
        <f t="shared" si="172"/>
        <v>0</v>
      </c>
      <c r="BB444" s="1222">
        <f t="shared" si="179"/>
        <v>0</v>
      </c>
      <c r="BC444"/>
      <c r="BD444" s="877"/>
      <c r="BE444" s="877"/>
      <c r="BF444" s="877"/>
      <c r="BG444" s="877"/>
      <c r="BH444" s="877"/>
      <c r="BI444" s="877"/>
      <c r="BJ444" s="877"/>
      <c r="BK444" s="877"/>
      <c r="BR444" s="1153" t="str">
        <f t="shared" si="167"/>
        <v>►</v>
      </c>
      <c r="BS444" s="1024"/>
      <c r="BT444" s="1024"/>
      <c r="BU444" s="1024"/>
      <c r="BV444" s="1024"/>
      <c r="BW444" s="1024"/>
      <c r="CW444" s="3">
        <v>1</v>
      </c>
    </row>
    <row r="445" spans="12:101" ht="21" customHeight="1">
      <c r="L445" s="120" t="s">
        <v>16</v>
      </c>
      <c r="M445" s="34"/>
      <c r="N445" s="35"/>
      <c r="O445" s="34"/>
      <c r="P445" s="36"/>
      <c r="Q445" s="105"/>
      <c r="R445" s="125"/>
      <c r="S445" s="107"/>
      <c r="T445" s="108"/>
      <c r="U445" s="1290"/>
      <c r="W445" s="111"/>
      <c r="X445" s="112"/>
      <c r="Y445" s="122"/>
      <c r="Z445" s="114"/>
      <c r="AA445" s="127"/>
      <c r="AB445" s="116"/>
      <c r="AC445" s="139"/>
      <c r="AD445" s="1230" t="str">
        <f t="shared" si="182"/>
        <v>►</v>
      </c>
      <c r="AE445" s="1231" t="str">
        <f t="shared" si="166"/>
        <v/>
      </c>
      <c r="AF445" s="1232">
        <f t="shared" si="168"/>
        <v>0</v>
      </c>
      <c r="AG445" s="1252">
        <f t="shared" si="173"/>
        <v>0</v>
      </c>
      <c r="AH445" s="1234">
        <f t="shared" si="174"/>
        <v>0</v>
      </c>
      <c r="AI445" s="1235">
        <f t="shared" si="175"/>
        <v>0</v>
      </c>
      <c r="AJ445" s="1235">
        <f t="shared" si="185"/>
        <v>0</v>
      </c>
      <c r="AK445" s="1253">
        <f t="shared" si="169"/>
        <v>0</v>
      </c>
      <c r="AL445" s="1254">
        <f t="shared" si="186"/>
        <v>0</v>
      </c>
      <c r="AM445" s="1268"/>
      <c r="AN445" s="1255" t="str">
        <f t="shared" si="181"/>
        <v/>
      </c>
      <c r="AO445" s="1256">
        <f t="shared" si="176"/>
        <v>0</v>
      </c>
      <c r="AP445" s="1257">
        <f t="shared" si="170"/>
        <v>0</v>
      </c>
      <c r="AQ445" s="1271" cm="1">
        <f t="array" ref="AQ445">IF(AF445&lt;&gt;1,0,IF(OR(AO445="",N(AO445)&lt;=0.000000001),"",IF(OR(AI445="",N(AI445)&lt;=0.000000001),0,IF(ISNUMBER(AO445),IFERROR(_xlfn.LET(_xlpm.r,_xlfn.XLOOKUP(U445,$BD$15:$BD$62,ROW($BD$15:$BD$62),_xlfn.XLOOKUP(U445,$BE$15:$BE$62,ROW($BE$15:$BE$62),_xlfn.XLOOKUP(U445,$BF$15:$BF$62,ROW($BF$15:$BF$62),""))),_xlpm.p,_xlpm.r-MIN(ROW($BD$15:$BD$62))+1,_xlpm.f,INDEX($BG$15:$BG$62,_xlpm.p),_xlpm.u,INDEX($BH$15:$BH$62,_xlpm.p),_xlpm.s,INDEX($BJ$15:$BJ$62,_xlpm.p),_xlpm.q,N(AO445)/_xlpm.f,IF(_xlpm.q&gt;=_xlpm.s,ROUND(_xlpm.q,1)&amp;" "&amp;U445&amp;" = "&amp;ROUND(_xlpm.q*_xlpm.f,1)&amp;" "&amp;_xlpm.u,ROUND(_xlpm.q,1)&amp;" "&amp;U445)),""),""))))</f>
        <v>0</v>
      </c>
      <c r="AR445" s="1259"/>
      <c r="AS445" s="1256">
        <f t="shared" si="183"/>
        <v>0</v>
      </c>
      <c r="AT445" s="1257" t="str">
        <f t="shared" si="177"/>
        <v/>
      </c>
      <c r="AU445" s="1260">
        <f t="shared" si="180"/>
        <v>0</v>
      </c>
      <c r="AV445" s="1261" t="str">
        <f t="shared" si="178"/>
        <v/>
      </c>
      <c r="AW445" s="1247"/>
      <c r="AX445" s="1262">
        <f t="shared" si="171"/>
        <v>0</v>
      </c>
      <c r="AY445" s="1249" t="str">
        <f t="shared" si="184"/>
        <v/>
      </c>
      <c r="AZ445" s="276" t="s">
        <v>22</v>
      </c>
      <c r="BA445" s="1221">
        <f t="shared" si="172"/>
        <v>0</v>
      </c>
      <c r="BB445" s="1222">
        <f t="shared" si="179"/>
        <v>0</v>
      </c>
      <c r="BC445"/>
      <c r="BD445" s="877"/>
      <c r="BE445" s="877"/>
      <c r="BF445" s="877"/>
      <c r="BG445" s="877"/>
      <c r="BH445" s="877"/>
      <c r="BI445" s="877"/>
      <c r="BJ445" s="877"/>
      <c r="BK445" s="877"/>
      <c r="BR445" s="1153" t="str">
        <f t="shared" si="167"/>
        <v>►</v>
      </c>
      <c r="BS445" s="1024"/>
      <c r="BT445" s="1024"/>
      <c r="BU445" s="1024"/>
      <c r="BV445" s="1024"/>
      <c r="BW445" s="1024"/>
      <c r="CW445" s="3">
        <v>1</v>
      </c>
    </row>
    <row r="446" spans="12:101" ht="21" customHeight="1">
      <c r="L446" s="120" t="s">
        <v>16</v>
      </c>
      <c r="M446" s="34"/>
      <c r="N446" s="35"/>
      <c r="O446" s="34"/>
      <c r="P446" s="36"/>
      <c r="Q446" s="105"/>
      <c r="R446" s="125"/>
      <c r="S446" s="107"/>
      <c r="T446" s="108"/>
      <c r="U446" s="1290"/>
      <c r="W446" s="111"/>
      <c r="X446" s="112"/>
      <c r="Y446" s="122"/>
      <c r="Z446" s="114"/>
      <c r="AA446" s="127"/>
      <c r="AB446" s="116"/>
      <c r="AC446" s="139"/>
      <c r="AD446" s="1230" t="str">
        <f t="shared" si="182"/>
        <v>►</v>
      </c>
      <c r="AE446" s="1231" t="str">
        <f t="shared" si="166"/>
        <v/>
      </c>
      <c r="AF446" s="1232">
        <f t="shared" si="168"/>
        <v>0</v>
      </c>
      <c r="AG446" s="1252">
        <f t="shared" si="173"/>
        <v>0</v>
      </c>
      <c r="AH446" s="1234">
        <f t="shared" si="174"/>
        <v>0</v>
      </c>
      <c r="AI446" s="1235">
        <f t="shared" si="175"/>
        <v>0</v>
      </c>
      <c r="AJ446" s="1235">
        <f t="shared" si="185"/>
        <v>0</v>
      </c>
      <c r="AK446" s="1237">
        <f t="shared" si="169"/>
        <v>0</v>
      </c>
      <c r="AL446" s="1238">
        <f t="shared" si="186"/>
        <v>0</v>
      </c>
      <c r="AM446" s="1268"/>
      <c r="AN446" s="1240" t="str">
        <f t="shared" si="181"/>
        <v/>
      </c>
      <c r="AO446" s="1241">
        <f t="shared" si="176"/>
        <v>0</v>
      </c>
      <c r="AP446" s="1242">
        <f t="shared" si="170"/>
        <v>0</v>
      </c>
      <c r="AQ446" s="1269" cm="1">
        <f t="array" ref="AQ446">IF(AF446&lt;&gt;1,0,IF(OR(AO446="",N(AO446)&lt;=0.000000001),"",IF(OR(AI446="",N(AI446)&lt;=0.000000001),0,IF(ISNUMBER(AO446),IFERROR(_xlfn.LET(_xlpm.r,_xlfn.XLOOKUP(U446,$BD$15:$BD$62,ROW($BD$15:$BD$62),_xlfn.XLOOKUP(U446,$BE$15:$BE$62,ROW($BE$15:$BE$62),_xlfn.XLOOKUP(U446,$BF$15:$BF$62,ROW($BF$15:$BF$62),""))),_xlpm.p,_xlpm.r-MIN(ROW($BD$15:$BD$62))+1,_xlpm.f,INDEX($BG$15:$BG$62,_xlpm.p),_xlpm.u,INDEX($BH$15:$BH$62,_xlpm.p),_xlpm.s,INDEX($BJ$15:$BJ$62,_xlpm.p),_xlpm.q,N(AO446)/_xlpm.f,IF(_xlpm.q&gt;=_xlpm.s,ROUND(_xlpm.q,1)&amp;" "&amp;U446&amp;" = "&amp;ROUND(_xlpm.q*_xlpm.f,1)&amp;" "&amp;_xlpm.u,ROUND(_xlpm.q,1)&amp;" "&amp;U446)),""),""))))</f>
        <v>0</v>
      </c>
      <c r="AR446" s="1259"/>
      <c r="AS446" s="1241">
        <f t="shared" si="183"/>
        <v>0</v>
      </c>
      <c r="AT446" s="1242" t="str">
        <f t="shared" si="177"/>
        <v/>
      </c>
      <c r="AU446" s="1245">
        <f t="shared" si="180"/>
        <v>0</v>
      </c>
      <c r="AV446" s="1246" t="str">
        <f t="shared" si="178"/>
        <v/>
      </c>
      <c r="AW446" s="1247"/>
      <c r="AX446" s="1248">
        <f t="shared" si="171"/>
        <v>0</v>
      </c>
      <c r="AY446" s="1249" t="str">
        <f t="shared" si="184"/>
        <v/>
      </c>
      <c r="AZ446" s="276" t="s">
        <v>22</v>
      </c>
      <c r="BA446" s="1221">
        <f t="shared" si="172"/>
        <v>0</v>
      </c>
      <c r="BB446" s="1222">
        <f t="shared" si="179"/>
        <v>0</v>
      </c>
      <c r="BC446"/>
      <c r="BD446" s="877"/>
      <c r="BE446" s="877"/>
      <c r="BF446" s="877"/>
      <c r="BG446" s="877"/>
      <c r="BH446" s="877"/>
      <c r="BI446" s="877"/>
      <c r="BJ446" s="877"/>
      <c r="BK446" s="877"/>
      <c r="BR446" s="1153" t="str">
        <f t="shared" si="167"/>
        <v>►</v>
      </c>
      <c r="BS446" s="1024"/>
      <c r="BT446" s="1024"/>
      <c r="BU446" s="1024"/>
      <c r="BV446" s="1024"/>
      <c r="BW446" s="1024"/>
      <c r="CW446" s="3">
        <v>1</v>
      </c>
    </row>
    <row r="447" spans="12:101" ht="21" customHeight="1">
      <c r="L447" s="120" t="s">
        <v>16</v>
      </c>
      <c r="M447" s="34"/>
      <c r="N447" s="35"/>
      <c r="O447" s="34"/>
      <c r="P447" s="36"/>
      <c r="Q447" s="105"/>
      <c r="R447" s="125"/>
      <c r="S447" s="107"/>
      <c r="T447" s="108"/>
      <c r="U447" s="1290"/>
      <c r="W447" s="111"/>
      <c r="X447" s="112"/>
      <c r="Y447" s="122"/>
      <c r="Z447" s="114"/>
      <c r="AA447" s="127"/>
      <c r="AB447" s="116"/>
      <c r="AC447" s="139"/>
      <c r="AD447" s="1230" t="str">
        <f t="shared" si="182"/>
        <v>►</v>
      </c>
      <c r="AE447" s="1231" t="str">
        <f t="shared" si="166"/>
        <v/>
      </c>
      <c r="AF447" s="1232">
        <f t="shared" si="168"/>
        <v>0</v>
      </c>
      <c r="AG447" s="1252">
        <f t="shared" si="173"/>
        <v>0</v>
      </c>
      <c r="AH447" s="1234">
        <f t="shared" si="174"/>
        <v>0</v>
      </c>
      <c r="AI447" s="1235">
        <f t="shared" si="175"/>
        <v>0</v>
      </c>
      <c r="AJ447" s="1235">
        <f t="shared" si="185"/>
        <v>0</v>
      </c>
      <c r="AK447" s="1253">
        <f t="shared" si="169"/>
        <v>0</v>
      </c>
      <c r="AL447" s="1254">
        <f t="shared" si="186"/>
        <v>0</v>
      </c>
      <c r="AM447" s="1268"/>
      <c r="AN447" s="1255" t="str">
        <f t="shared" si="181"/>
        <v/>
      </c>
      <c r="AO447" s="1256">
        <f t="shared" si="176"/>
        <v>0</v>
      </c>
      <c r="AP447" s="1257">
        <f t="shared" si="170"/>
        <v>0</v>
      </c>
      <c r="AQ447" s="1271" cm="1">
        <f t="array" ref="AQ447">IF(AF447&lt;&gt;1,0,IF(OR(AO447="",N(AO447)&lt;=0.000000001),"",IF(OR(AI447="",N(AI447)&lt;=0.000000001),0,IF(ISNUMBER(AO447),IFERROR(_xlfn.LET(_xlpm.r,_xlfn.XLOOKUP(U447,$BD$15:$BD$62,ROW($BD$15:$BD$62),_xlfn.XLOOKUP(U447,$BE$15:$BE$62,ROW($BE$15:$BE$62),_xlfn.XLOOKUP(U447,$BF$15:$BF$62,ROW($BF$15:$BF$62),""))),_xlpm.p,_xlpm.r-MIN(ROW($BD$15:$BD$62))+1,_xlpm.f,INDEX($BG$15:$BG$62,_xlpm.p),_xlpm.u,INDEX($BH$15:$BH$62,_xlpm.p),_xlpm.s,INDEX($BJ$15:$BJ$62,_xlpm.p),_xlpm.q,N(AO447)/_xlpm.f,IF(_xlpm.q&gt;=_xlpm.s,ROUND(_xlpm.q,1)&amp;" "&amp;U447&amp;" = "&amp;ROUND(_xlpm.q*_xlpm.f,1)&amp;" "&amp;_xlpm.u,ROUND(_xlpm.q,1)&amp;" "&amp;U447)),""),""))))</f>
        <v>0</v>
      </c>
      <c r="AR447" s="1259"/>
      <c r="AS447" s="1256">
        <f t="shared" si="183"/>
        <v>0</v>
      </c>
      <c r="AT447" s="1257" t="str">
        <f t="shared" si="177"/>
        <v/>
      </c>
      <c r="AU447" s="1260">
        <f t="shared" si="180"/>
        <v>0</v>
      </c>
      <c r="AV447" s="1261" t="str">
        <f t="shared" si="178"/>
        <v/>
      </c>
      <c r="AW447" s="1247"/>
      <c r="AX447" s="1262">
        <f t="shared" si="171"/>
        <v>0</v>
      </c>
      <c r="AY447" s="1249" t="str">
        <f t="shared" si="184"/>
        <v/>
      </c>
      <c r="AZ447" s="276" t="s">
        <v>22</v>
      </c>
      <c r="BA447" s="1221">
        <f t="shared" si="172"/>
        <v>0</v>
      </c>
      <c r="BB447" s="1222">
        <f t="shared" si="179"/>
        <v>0</v>
      </c>
      <c r="BC447"/>
      <c r="BD447" s="877"/>
      <c r="BE447" s="877"/>
      <c r="BF447" s="877"/>
      <c r="BG447" s="877"/>
      <c r="BH447" s="877"/>
      <c r="BI447" s="877"/>
      <c r="BJ447" s="877"/>
      <c r="BK447" s="877"/>
      <c r="BR447" s="1153" t="str">
        <f t="shared" si="167"/>
        <v>►</v>
      </c>
      <c r="BS447" s="1024"/>
      <c r="BT447" s="1024"/>
      <c r="BU447" s="1024"/>
      <c r="BV447" s="1024"/>
      <c r="BW447" s="1024"/>
      <c r="CW447" s="3">
        <v>1</v>
      </c>
    </row>
    <row r="448" spans="12:101" ht="21" customHeight="1">
      <c r="L448" s="120" t="s">
        <v>16</v>
      </c>
      <c r="M448" s="34"/>
      <c r="N448" s="35"/>
      <c r="O448" s="34"/>
      <c r="P448" s="36"/>
      <c r="Q448" s="105"/>
      <c r="R448" s="125"/>
      <c r="S448" s="107"/>
      <c r="T448" s="108"/>
      <c r="U448" s="1290"/>
      <c r="W448" s="111"/>
      <c r="X448" s="112"/>
      <c r="Y448" s="122"/>
      <c r="Z448" s="114"/>
      <c r="AA448" s="127"/>
      <c r="AB448" s="116"/>
      <c r="AC448" s="139"/>
      <c r="AD448" s="1230" t="str">
        <f t="shared" si="182"/>
        <v>►</v>
      </c>
      <c r="AE448" s="1231" t="str">
        <f t="shared" ref="AE448:AE511" si="187">IF(TRIM(Q448)="Adresse PC","▼ recette suivante",IF(AI448&gt;0,M448,""))</f>
        <v/>
      </c>
      <c r="AF448" s="1232">
        <f t="shared" si="168"/>
        <v>0</v>
      </c>
      <c r="AG448" s="1252">
        <f t="shared" si="173"/>
        <v>0</v>
      </c>
      <c r="AH448" s="1234">
        <f t="shared" si="174"/>
        <v>0</v>
      </c>
      <c r="AI448" s="1235">
        <f t="shared" si="175"/>
        <v>0</v>
      </c>
      <c r="AJ448" s="1235">
        <f t="shared" si="185"/>
        <v>0</v>
      </c>
      <c r="AK448" s="1237">
        <f t="shared" si="169"/>
        <v>0</v>
      </c>
      <c r="AL448" s="1238">
        <f t="shared" si="186"/>
        <v>0</v>
      </c>
      <c r="AM448" s="1268"/>
      <c r="AN448" s="1240" t="str">
        <f t="shared" si="181"/>
        <v/>
      </c>
      <c r="AO448" s="1241">
        <f t="shared" si="176"/>
        <v>0</v>
      </c>
      <c r="AP448" s="1242">
        <f t="shared" si="170"/>
        <v>0</v>
      </c>
      <c r="AQ448" s="1269" cm="1">
        <f t="array" ref="AQ448">IF(AF448&lt;&gt;1,0,IF(OR(AO448="",N(AO448)&lt;=0.000000001),"",IF(OR(AI448="",N(AI448)&lt;=0.000000001),0,IF(ISNUMBER(AO448),IFERROR(_xlfn.LET(_xlpm.r,_xlfn.XLOOKUP(U448,$BD$15:$BD$62,ROW($BD$15:$BD$62),_xlfn.XLOOKUP(U448,$BE$15:$BE$62,ROW($BE$15:$BE$62),_xlfn.XLOOKUP(U448,$BF$15:$BF$62,ROW($BF$15:$BF$62),""))),_xlpm.p,_xlpm.r-MIN(ROW($BD$15:$BD$62))+1,_xlpm.f,INDEX($BG$15:$BG$62,_xlpm.p),_xlpm.u,INDEX($BH$15:$BH$62,_xlpm.p),_xlpm.s,INDEX($BJ$15:$BJ$62,_xlpm.p),_xlpm.q,N(AO448)/_xlpm.f,IF(_xlpm.q&gt;=_xlpm.s,ROUND(_xlpm.q,1)&amp;" "&amp;U448&amp;" = "&amp;ROUND(_xlpm.q*_xlpm.f,1)&amp;" "&amp;_xlpm.u,ROUND(_xlpm.q,1)&amp;" "&amp;U448)),""),""))))</f>
        <v>0</v>
      </c>
      <c r="AR448" s="1259"/>
      <c r="AS448" s="1241">
        <f t="shared" si="183"/>
        <v>0</v>
      </c>
      <c r="AT448" s="1242" t="str">
        <f t="shared" si="177"/>
        <v/>
      </c>
      <c r="AU448" s="1245">
        <f t="shared" si="180"/>
        <v>0</v>
      </c>
      <c r="AV448" s="1246" t="str">
        <f t="shared" si="178"/>
        <v/>
      </c>
      <c r="AW448" s="1247"/>
      <c r="AX448" s="1248">
        <f t="shared" si="171"/>
        <v>0</v>
      </c>
      <c r="AY448" s="1249" t="str">
        <f t="shared" si="184"/>
        <v/>
      </c>
      <c r="AZ448" s="276" t="s">
        <v>22</v>
      </c>
      <c r="BA448" s="1221">
        <f t="shared" si="172"/>
        <v>0</v>
      </c>
      <c r="BB448" s="1222">
        <f t="shared" si="179"/>
        <v>0</v>
      </c>
      <c r="BC448"/>
      <c r="BD448" s="877"/>
      <c r="BE448" s="877"/>
      <c r="BF448" s="877"/>
      <c r="BG448" s="877"/>
      <c r="BH448" s="877"/>
      <c r="BI448" s="877"/>
      <c r="BJ448" s="877"/>
      <c r="BK448" s="877"/>
      <c r="BR448" s="1153" t="str">
        <f t="shared" si="167"/>
        <v>►</v>
      </c>
      <c r="BS448" s="1024"/>
      <c r="BT448" s="1024"/>
      <c r="BU448" s="1024"/>
      <c r="BV448" s="1024"/>
      <c r="BW448" s="1024"/>
      <c r="CW448" s="3">
        <v>1</v>
      </c>
    </row>
    <row r="449" spans="12:101" ht="21" customHeight="1">
      <c r="L449" s="120" t="s">
        <v>16</v>
      </c>
      <c r="M449" s="34"/>
      <c r="N449" s="35"/>
      <c r="O449" s="34"/>
      <c r="P449" s="36"/>
      <c r="Q449" s="105"/>
      <c r="R449" s="125"/>
      <c r="S449" s="107"/>
      <c r="T449" s="108"/>
      <c r="U449" s="1290"/>
      <c r="W449" s="111"/>
      <c r="X449" s="112"/>
      <c r="Y449" s="122"/>
      <c r="Z449" s="114"/>
      <c r="AA449" s="127"/>
      <c r="AB449" s="116"/>
      <c r="AC449" s="139"/>
      <c r="AD449" s="1230" t="str">
        <f t="shared" si="182"/>
        <v>►</v>
      </c>
      <c r="AE449" s="1231" t="str">
        <f t="shared" si="187"/>
        <v/>
      </c>
      <c r="AF449" s="1232">
        <f t="shared" si="168"/>
        <v>0</v>
      </c>
      <c r="AG449" s="1252">
        <f t="shared" si="173"/>
        <v>0</v>
      </c>
      <c r="AH449" s="1234">
        <f t="shared" si="174"/>
        <v>0</v>
      </c>
      <c r="AI449" s="1235">
        <f t="shared" si="175"/>
        <v>0</v>
      </c>
      <c r="AJ449" s="1235">
        <f t="shared" si="185"/>
        <v>0</v>
      </c>
      <c r="AK449" s="1253">
        <f t="shared" si="169"/>
        <v>0</v>
      </c>
      <c r="AL449" s="1254">
        <f t="shared" si="186"/>
        <v>0</v>
      </c>
      <c r="AM449" s="1268"/>
      <c r="AN449" s="1255" t="str">
        <f t="shared" si="181"/>
        <v/>
      </c>
      <c r="AO449" s="1256">
        <f t="shared" si="176"/>
        <v>0</v>
      </c>
      <c r="AP449" s="1257">
        <f t="shared" si="170"/>
        <v>0</v>
      </c>
      <c r="AQ449" s="1271" cm="1">
        <f t="array" ref="AQ449">IF(AF449&lt;&gt;1,0,IF(OR(AO449="",N(AO449)&lt;=0.000000001),"",IF(OR(AI449="",N(AI449)&lt;=0.000000001),0,IF(ISNUMBER(AO449),IFERROR(_xlfn.LET(_xlpm.r,_xlfn.XLOOKUP(U449,$BD$15:$BD$62,ROW($BD$15:$BD$62),_xlfn.XLOOKUP(U449,$BE$15:$BE$62,ROW($BE$15:$BE$62),_xlfn.XLOOKUP(U449,$BF$15:$BF$62,ROW($BF$15:$BF$62),""))),_xlpm.p,_xlpm.r-MIN(ROW($BD$15:$BD$62))+1,_xlpm.f,INDEX($BG$15:$BG$62,_xlpm.p),_xlpm.u,INDEX($BH$15:$BH$62,_xlpm.p),_xlpm.s,INDEX($BJ$15:$BJ$62,_xlpm.p),_xlpm.q,N(AO449)/_xlpm.f,IF(_xlpm.q&gt;=_xlpm.s,ROUND(_xlpm.q,1)&amp;" "&amp;U449&amp;" = "&amp;ROUND(_xlpm.q*_xlpm.f,1)&amp;" "&amp;_xlpm.u,ROUND(_xlpm.q,1)&amp;" "&amp;U449)),""),""))))</f>
        <v>0</v>
      </c>
      <c r="AR449" s="1259"/>
      <c r="AS449" s="1256">
        <f t="shared" si="183"/>
        <v>0</v>
      </c>
      <c r="AT449" s="1257" t="str">
        <f t="shared" si="177"/>
        <v/>
      </c>
      <c r="AU449" s="1260">
        <f t="shared" si="180"/>
        <v>0</v>
      </c>
      <c r="AV449" s="1261" t="str">
        <f t="shared" si="178"/>
        <v/>
      </c>
      <c r="AW449" s="1247"/>
      <c r="AX449" s="1262">
        <f t="shared" si="171"/>
        <v>0</v>
      </c>
      <c r="AY449" s="1249" t="str">
        <f t="shared" si="184"/>
        <v/>
      </c>
      <c r="AZ449" s="276" t="s">
        <v>22</v>
      </c>
      <c r="BA449" s="1221">
        <f t="shared" si="172"/>
        <v>0</v>
      </c>
      <c r="BB449" s="1222">
        <f t="shared" si="179"/>
        <v>0</v>
      </c>
      <c r="BC449"/>
      <c r="BD449" s="877"/>
      <c r="BE449" s="877"/>
      <c r="BF449" s="877"/>
      <c r="BG449" s="877"/>
      <c r="BH449" s="877"/>
      <c r="BI449" s="877"/>
      <c r="BJ449" s="877"/>
      <c r="BK449" s="877"/>
      <c r="BR449" s="1153" t="str">
        <f t="shared" si="167"/>
        <v>►</v>
      </c>
      <c r="BS449" s="1024"/>
      <c r="BT449" s="1024"/>
      <c r="BU449" s="1024"/>
      <c r="BV449" s="1024"/>
      <c r="BW449" s="1024"/>
      <c r="CW449" s="3">
        <v>1</v>
      </c>
    </row>
    <row r="450" spans="12:101" ht="21" customHeight="1">
      <c r="L450" s="120" t="s">
        <v>16</v>
      </c>
      <c r="M450" s="34"/>
      <c r="N450" s="35"/>
      <c r="O450" s="34"/>
      <c r="P450" s="36"/>
      <c r="Q450" s="105"/>
      <c r="R450" s="125"/>
      <c r="S450" s="107"/>
      <c r="T450" s="108"/>
      <c r="U450" s="1290"/>
      <c r="W450" s="111"/>
      <c r="X450" s="112"/>
      <c r="Y450" s="122"/>
      <c r="Z450" s="114"/>
      <c r="AA450" s="127"/>
      <c r="AB450" s="116"/>
      <c r="AC450" s="139"/>
      <c r="AD450" s="1230" t="str">
        <f t="shared" si="182"/>
        <v>►</v>
      </c>
      <c r="AE450" s="1231" t="str">
        <f t="shared" si="187"/>
        <v/>
      </c>
      <c r="AF450" s="1232">
        <f t="shared" si="168"/>
        <v>0</v>
      </c>
      <c r="AG450" s="1252">
        <f t="shared" si="173"/>
        <v>0</v>
      </c>
      <c r="AH450" s="1234">
        <f t="shared" si="174"/>
        <v>0</v>
      </c>
      <c r="AI450" s="1235">
        <f t="shared" si="175"/>
        <v>0</v>
      </c>
      <c r="AJ450" s="1235">
        <f t="shared" si="185"/>
        <v>0</v>
      </c>
      <c r="AK450" s="1237">
        <f t="shared" si="169"/>
        <v>0</v>
      </c>
      <c r="AL450" s="1238">
        <f t="shared" si="186"/>
        <v>0</v>
      </c>
      <c r="AM450" s="1268"/>
      <c r="AN450" s="1240" t="str">
        <f t="shared" si="181"/>
        <v/>
      </c>
      <c r="AO450" s="1241">
        <f t="shared" si="176"/>
        <v>0</v>
      </c>
      <c r="AP450" s="1242">
        <f t="shared" si="170"/>
        <v>0</v>
      </c>
      <c r="AQ450" s="1269" cm="1">
        <f t="array" ref="AQ450">IF(AF450&lt;&gt;1,0,IF(OR(AO450="",N(AO450)&lt;=0.000000001),"",IF(OR(AI450="",N(AI450)&lt;=0.000000001),0,IF(ISNUMBER(AO450),IFERROR(_xlfn.LET(_xlpm.r,_xlfn.XLOOKUP(U450,$BD$15:$BD$62,ROW($BD$15:$BD$62),_xlfn.XLOOKUP(U450,$BE$15:$BE$62,ROW($BE$15:$BE$62),_xlfn.XLOOKUP(U450,$BF$15:$BF$62,ROW($BF$15:$BF$62),""))),_xlpm.p,_xlpm.r-MIN(ROW($BD$15:$BD$62))+1,_xlpm.f,INDEX($BG$15:$BG$62,_xlpm.p),_xlpm.u,INDEX($BH$15:$BH$62,_xlpm.p),_xlpm.s,INDEX($BJ$15:$BJ$62,_xlpm.p),_xlpm.q,N(AO450)/_xlpm.f,IF(_xlpm.q&gt;=_xlpm.s,ROUND(_xlpm.q,1)&amp;" "&amp;U450&amp;" = "&amp;ROUND(_xlpm.q*_xlpm.f,1)&amp;" "&amp;_xlpm.u,ROUND(_xlpm.q,1)&amp;" "&amp;U450)),""),""))))</f>
        <v>0</v>
      </c>
      <c r="AR450" s="1259"/>
      <c r="AS450" s="1241">
        <f t="shared" si="183"/>
        <v>0</v>
      </c>
      <c r="AT450" s="1242" t="str">
        <f t="shared" si="177"/>
        <v/>
      </c>
      <c r="AU450" s="1245">
        <f t="shared" si="180"/>
        <v>0</v>
      </c>
      <c r="AV450" s="1246" t="str">
        <f t="shared" si="178"/>
        <v/>
      </c>
      <c r="AW450" s="1247"/>
      <c r="AX450" s="1248">
        <f t="shared" si="171"/>
        <v>0</v>
      </c>
      <c r="AY450" s="1249" t="str">
        <f t="shared" si="184"/>
        <v/>
      </c>
      <c r="AZ450" s="276" t="s">
        <v>22</v>
      </c>
      <c r="BA450" s="1221">
        <f t="shared" si="172"/>
        <v>0</v>
      </c>
      <c r="BB450" s="1222">
        <f t="shared" si="179"/>
        <v>0</v>
      </c>
      <c r="BC450"/>
      <c r="BD450" s="877"/>
      <c r="BE450" s="877"/>
      <c r="BF450" s="877"/>
      <c r="BG450" s="877"/>
      <c r="BH450" s="877"/>
      <c r="BI450" s="877"/>
      <c r="BJ450" s="877"/>
      <c r="BK450" s="877"/>
      <c r="BR450" s="1153" t="str">
        <f t="shared" si="167"/>
        <v>►</v>
      </c>
      <c r="BS450" s="1024"/>
      <c r="BT450" s="1024"/>
      <c r="BU450" s="1024"/>
      <c r="BV450" s="1024"/>
      <c r="BW450" s="1024"/>
      <c r="CW450" s="3">
        <v>1</v>
      </c>
    </row>
    <row r="451" spans="12:101" ht="21" customHeight="1">
      <c r="L451" s="120" t="s">
        <v>16</v>
      </c>
      <c r="M451" s="34"/>
      <c r="N451" s="35"/>
      <c r="O451" s="34"/>
      <c r="P451" s="36"/>
      <c r="Q451" s="105"/>
      <c r="R451" s="125"/>
      <c r="S451" s="107"/>
      <c r="T451" s="108"/>
      <c r="U451" s="1290"/>
      <c r="W451" s="111"/>
      <c r="X451" s="112"/>
      <c r="Y451" s="122"/>
      <c r="Z451" s="114"/>
      <c r="AA451" s="127"/>
      <c r="AB451" s="116"/>
      <c r="AC451" s="139"/>
      <c r="AD451" s="1230" t="str">
        <f t="shared" si="182"/>
        <v>►</v>
      </c>
      <c r="AE451" s="1231" t="str">
        <f t="shared" si="187"/>
        <v/>
      </c>
      <c r="AF451" s="1232">
        <f t="shared" si="168"/>
        <v>0</v>
      </c>
      <c r="AG451" s="1252">
        <f t="shared" si="173"/>
        <v>0</v>
      </c>
      <c r="AH451" s="1234">
        <f t="shared" si="174"/>
        <v>0</v>
      </c>
      <c r="AI451" s="1235">
        <f t="shared" si="175"/>
        <v>0</v>
      </c>
      <c r="AJ451" s="1235">
        <f t="shared" si="185"/>
        <v>0</v>
      </c>
      <c r="AK451" s="1253">
        <f t="shared" si="169"/>
        <v>0</v>
      </c>
      <c r="AL451" s="1254">
        <f t="shared" si="186"/>
        <v>0</v>
      </c>
      <c r="AM451" s="1268"/>
      <c r="AN451" s="1255" t="str">
        <f t="shared" si="181"/>
        <v/>
      </c>
      <c r="AO451" s="1256">
        <f t="shared" si="176"/>
        <v>0</v>
      </c>
      <c r="AP451" s="1257">
        <f t="shared" si="170"/>
        <v>0</v>
      </c>
      <c r="AQ451" s="1271" cm="1">
        <f t="array" ref="AQ451">IF(AF451&lt;&gt;1,0,IF(OR(AO451="",N(AO451)&lt;=0.000000001),"",IF(OR(AI451="",N(AI451)&lt;=0.000000001),0,IF(ISNUMBER(AO451),IFERROR(_xlfn.LET(_xlpm.r,_xlfn.XLOOKUP(U451,$BD$15:$BD$62,ROW($BD$15:$BD$62),_xlfn.XLOOKUP(U451,$BE$15:$BE$62,ROW($BE$15:$BE$62),_xlfn.XLOOKUP(U451,$BF$15:$BF$62,ROW($BF$15:$BF$62),""))),_xlpm.p,_xlpm.r-MIN(ROW($BD$15:$BD$62))+1,_xlpm.f,INDEX($BG$15:$BG$62,_xlpm.p),_xlpm.u,INDEX($BH$15:$BH$62,_xlpm.p),_xlpm.s,INDEX($BJ$15:$BJ$62,_xlpm.p),_xlpm.q,N(AO451)/_xlpm.f,IF(_xlpm.q&gt;=_xlpm.s,ROUND(_xlpm.q,1)&amp;" "&amp;U451&amp;" = "&amp;ROUND(_xlpm.q*_xlpm.f,1)&amp;" "&amp;_xlpm.u,ROUND(_xlpm.q,1)&amp;" "&amp;U451)),""),""))))</f>
        <v>0</v>
      </c>
      <c r="AR451" s="1259"/>
      <c r="AS451" s="1256">
        <f t="shared" si="183"/>
        <v>0</v>
      </c>
      <c r="AT451" s="1257" t="str">
        <f t="shared" si="177"/>
        <v/>
      </c>
      <c r="AU451" s="1260">
        <f t="shared" si="180"/>
        <v>0</v>
      </c>
      <c r="AV451" s="1261" t="str">
        <f t="shared" si="178"/>
        <v/>
      </c>
      <c r="AW451" s="1247"/>
      <c r="AX451" s="1262">
        <f t="shared" si="171"/>
        <v>0</v>
      </c>
      <c r="AY451" s="1249" t="str">
        <f t="shared" si="184"/>
        <v/>
      </c>
      <c r="AZ451" s="276" t="s">
        <v>22</v>
      </c>
      <c r="BA451" s="1221">
        <f t="shared" si="172"/>
        <v>0</v>
      </c>
      <c r="BB451" s="1222">
        <f t="shared" si="179"/>
        <v>0</v>
      </c>
      <c r="BC451"/>
      <c r="BD451" s="877"/>
      <c r="BE451" s="877"/>
      <c r="BF451" s="877"/>
      <c r="BG451" s="877"/>
      <c r="BH451" s="877"/>
      <c r="BI451" s="877"/>
      <c r="BJ451" s="877"/>
      <c r="BK451" s="877"/>
      <c r="BR451" s="1153" t="str">
        <f t="shared" si="167"/>
        <v>►</v>
      </c>
      <c r="BS451" s="1024"/>
      <c r="BT451" s="1024"/>
      <c r="BU451" s="1024"/>
      <c r="BV451" s="1024"/>
      <c r="BW451" s="1024"/>
      <c r="CW451" s="3">
        <v>1</v>
      </c>
    </row>
    <row r="452" spans="12:101" ht="21" customHeight="1">
      <c r="L452" s="120" t="s">
        <v>16</v>
      </c>
      <c r="M452" s="34"/>
      <c r="N452" s="35"/>
      <c r="O452" s="34"/>
      <c r="P452" s="36"/>
      <c r="Q452" s="105"/>
      <c r="R452" s="125"/>
      <c r="S452" s="107"/>
      <c r="T452" s="108"/>
      <c r="U452" s="1290"/>
      <c r="W452" s="111"/>
      <c r="X452" s="112"/>
      <c r="Y452" s="122"/>
      <c r="Z452" s="114"/>
      <c r="AA452" s="127"/>
      <c r="AB452" s="116"/>
      <c r="AC452" s="139"/>
      <c r="AD452" s="1230" t="str">
        <f t="shared" si="182"/>
        <v>►</v>
      </c>
      <c r="AE452" s="1231" t="str">
        <f t="shared" si="187"/>
        <v/>
      </c>
      <c r="AF452" s="1232">
        <f t="shared" si="168"/>
        <v>0</v>
      </c>
      <c r="AG452" s="1252">
        <f t="shared" si="173"/>
        <v>0</v>
      </c>
      <c r="AH452" s="1234">
        <f t="shared" si="174"/>
        <v>0</v>
      </c>
      <c r="AI452" s="1235">
        <f t="shared" si="175"/>
        <v>0</v>
      </c>
      <c r="AJ452" s="1235">
        <f t="shared" si="185"/>
        <v>0</v>
      </c>
      <c r="AK452" s="1237">
        <f t="shared" si="169"/>
        <v>0</v>
      </c>
      <c r="AL452" s="1238">
        <f t="shared" si="186"/>
        <v>0</v>
      </c>
      <c r="AM452" s="1268"/>
      <c r="AN452" s="1240" t="str">
        <f t="shared" si="181"/>
        <v/>
      </c>
      <c r="AO452" s="1241">
        <f t="shared" si="176"/>
        <v>0</v>
      </c>
      <c r="AP452" s="1242">
        <f t="shared" si="170"/>
        <v>0</v>
      </c>
      <c r="AQ452" s="1269" cm="1">
        <f t="array" ref="AQ452">IF(AF452&lt;&gt;1,0,IF(OR(AO452="",N(AO452)&lt;=0.000000001),"",IF(OR(AI452="",N(AI452)&lt;=0.000000001),0,IF(ISNUMBER(AO452),IFERROR(_xlfn.LET(_xlpm.r,_xlfn.XLOOKUP(U452,$BD$15:$BD$62,ROW($BD$15:$BD$62),_xlfn.XLOOKUP(U452,$BE$15:$BE$62,ROW($BE$15:$BE$62),_xlfn.XLOOKUP(U452,$BF$15:$BF$62,ROW($BF$15:$BF$62),""))),_xlpm.p,_xlpm.r-MIN(ROW($BD$15:$BD$62))+1,_xlpm.f,INDEX($BG$15:$BG$62,_xlpm.p),_xlpm.u,INDEX($BH$15:$BH$62,_xlpm.p),_xlpm.s,INDEX($BJ$15:$BJ$62,_xlpm.p),_xlpm.q,N(AO452)/_xlpm.f,IF(_xlpm.q&gt;=_xlpm.s,ROUND(_xlpm.q,1)&amp;" "&amp;U452&amp;" = "&amp;ROUND(_xlpm.q*_xlpm.f,1)&amp;" "&amp;_xlpm.u,ROUND(_xlpm.q,1)&amp;" "&amp;U452)),""),""))))</f>
        <v>0</v>
      </c>
      <c r="AR452" s="1259"/>
      <c r="AS452" s="1241">
        <f t="shared" si="183"/>
        <v>0</v>
      </c>
      <c r="AT452" s="1242" t="str">
        <f t="shared" si="177"/>
        <v/>
      </c>
      <c r="AU452" s="1245">
        <f t="shared" si="180"/>
        <v>0</v>
      </c>
      <c r="AV452" s="1246" t="str">
        <f t="shared" si="178"/>
        <v/>
      </c>
      <c r="AW452" s="1247"/>
      <c r="AX452" s="1248">
        <f t="shared" si="171"/>
        <v>0</v>
      </c>
      <c r="AY452" s="1249" t="str">
        <f t="shared" si="184"/>
        <v/>
      </c>
      <c r="AZ452" s="276" t="s">
        <v>22</v>
      </c>
      <c r="BA452" s="1221">
        <f t="shared" si="172"/>
        <v>0</v>
      </c>
      <c r="BB452" s="1222">
        <f t="shared" si="179"/>
        <v>0</v>
      </c>
      <c r="BC452"/>
      <c r="BD452" s="877"/>
      <c r="BE452" s="877"/>
      <c r="BF452" s="877"/>
      <c r="BG452" s="877"/>
      <c r="BH452" s="877"/>
      <c r="BI452" s="877"/>
      <c r="BJ452" s="877"/>
      <c r="BK452" s="877"/>
      <c r="BR452" s="1153" t="str">
        <f t="shared" si="167"/>
        <v>►</v>
      </c>
      <c r="BS452" s="1024"/>
      <c r="BT452" s="1024"/>
      <c r="BU452" s="1024"/>
      <c r="BV452" s="1024"/>
      <c r="BW452" s="1024"/>
      <c r="CW452" s="3">
        <v>1</v>
      </c>
    </row>
    <row r="453" spans="12:101" ht="21" customHeight="1">
      <c r="L453" s="120" t="s">
        <v>16</v>
      </c>
      <c r="M453" s="34"/>
      <c r="N453" s="35"/>
      <c r="O453" s="34"/>
      <c r="P453" s="36"/>
      <c r="Q453" s="105"/>
      <c r="R453" s="125"/>
      <c r="S453" s="107"/>
      <c r="T453" s="108"/>
      <c r="U453" s="1290"/>
      <c r="W453" s="111"/>
      <c r="X453" s="112"/>
      <c r="Y453" s="122"/>
      <c r="Z453" s="114"/>
      <c r="AA453" s="127"/>
      <c r="AB453" s="116"/>
      <c r="AC453" s="139"/>
      <c r="AD453" s="1230" t="str">
        <f t="shared" si="182"/>
        <v>►</v>
      </c>
      <c r="AE453" s="1231" t="str">
        <f t="shared" si="187"/>
        <v/>
      </c>
      <c r="AF453" s="1232">
        <f t="shared" si="168"/>
        <v>0</v>
      </c>
      <c r="AG453" s="1252">
        <f t="shared" si="173"/>
        <v>0</v>
      </c>
      <c r="AH453" s="1234">
        <f t="shared" si="174"/>
        <v>0</v>
      </c>
      <c r="AI453" s="1235">
        <f t="shared" si="175"/>
        <v>0</v>
      </c>
      <c r="AJ453" s="1235">
        <f t="shared" si="185"/>
        <v>0</v>
      </c>
      <c r="AK453" s="1253">
        <f t="shared" si="169"/>
        <v>0</v>
      </c>
      <c r="AL453" s="1254">
        <f t="shared" si="186"/>
        <v>0</v>
      </c>
      <c r="AM453" s="1268"/>
      <c r="AN453" s="1255" t="str">
        <f t="shared" si="181"/>
        <v/>
      </c>
      <c r="AO453" s="1256">
        <f t="shared" si="176"/>
        <v>0</v>
      </c>
      <c r="AP453" s="1257">
        <f t="shared" si="170"/>
        <v>0</v>
      </c>
      <c r="AQ453" s="1271" cm="1">
        <f t="array" ref="AQ453">IF(AF453&lt;&gt;1,0,IF(OR(AO453="",N(AO453)&lt;=0.000000001),"",IF(OR(AI453="",N(AI453)&lt;=0.000000001),0,IF(ISNUMBER(AO453),IFERROR(_xlfn.LET(_xlpm.r,_xlfn.XLOOKUP(U453,$BD$15:$BD$62,ROW($BD$15:$BD$62),_xlfn.XLOOKUP(U453,$BE$15:$BE$62,ROW($BE$15:$BE$62),_xlfn.XLOOKUP(U453,$BF$15:$BF$62,ROW($BF$15:$BF$62),""))),_xlpm.p,_xlpm.r-MIN(ROW($BD$15:$BD$62))+1,_xlpm.f,INDEX($BG$15:$BG$62,_xlpm.p),_xlpm.u,INDEX($BH$15:$BH$62,_xlpm.p),_xlpm.s,INDEX($BJ$15:$BJ$62,_xlpm.p),_xlpm.q,N(AO453)/_xlpm.f,IF(_xlpm.q&gt;=_xlpm.s,ROUND(_xlpm.q,1)&amp;" "&amp;U453&amp;" = "&amp;ROUND(_xlpm.q*_xlpm.f,1)&amp;" "&amp;_xlpm.u,ROUND(_xlpm.q,1)&amp;" "&amp;U453)),""),""))))</f>
        <v>0</v>
      </c>
      <c r="AR453" s="1259"/>
      <c r="AS453" s="1256">
        <f t="shared" si="183"/>
        <v>0</v>
      </c>
      <c r="AT453" s="1257" t="str">
        <f t="shared" si="177"/>
        <v/>
      </c>
      <c r="AU453" s="1260">
        <f t="shared" si="180"/>
        <v>0</v>
      </c>
      <c r="AV453" s="1261" t="str">
        <f t="shared" si="178"/>
        <v/>
      </c>
      <c r="AW453" s="1247"/>
      <c r="AX453" s="1262">
        <f t="shared" si="171"/>
        <v>0</v>
      </c>
      <c r="AY453" s="1249" t="str">
        <f t="shared" si="184"/>
        <v/>
      </c>
      <c r="AZ453" s="276" t="s">
        <v>22</v>
      </c>
      <c r="BA453" s="1221">
        <f t="shared" si="172"/>
        <v>0</v>
      </c>
      <c r="BB453" s="1222">
        <f t="shared" si="179"/>
        <v>0</v>
      </c>
      <c r="BC453"/>
      <c r="BD453" s="877"/>
      <c r="BE453" s="877"/>
      <c r="BF453" s="877"/>
      <c r="BG453" s="877"/>
      <c r="BH453" s="877"/>
      <c r="BI453" s="877"/>
      <c r="BJ453" s="877"/>
      <c r="BK453" s="877"/>
      <c r="BR453" s="1153" t="str">
        <f t="shared" ref="BR453:BR516" si="188">AD453</f>
        <v>►</v>
      </c>
      <c r="BS453" s="1024"/>
      <c r="BT453" s="1024"/>
      <c r="BU453" s="1024"/>
      <c r="BV453" s="1024"/>
      <c r="BW453" s="1024"/>
      <c r="CW453" s="3">
        <v>1</v>
      </c>
    </row>
    <row r="454" spans="12:101" ht="21" customHeight="1">
      <c r="L454" s="120" t="s">
        <v>16</v>
      </c>
      <c r="M454" s="34"/>
      <c r="N454" s="35"/>
      <c r="O454" s="34"/>
      <c r="P454" s="36"/>
      <c r="Q454" s="105"/>
      <c r="R454" s="125"/>
      <c r="S454" s="107"/>
      <c r="T454" s="108"/>
      <c r="U454" s="1290"/>
      <c r="W454" s="111"/>
      <c r="X454" s="112"/>
      <c r="Y454" s="122"/>
      <c r="Z454" s="114"/>
      <c r="AA454" s="127"/>
      <c r="AB454" s="116"/>
      <c r="AC454" s="139"/>
      <c r="AD454" s="1230" t="str">
        <f t="shared" si="182"/>
        <v>►</v>
      </c>
      <c r="AE454" s="1231" t="str">
        <f t="shared" si="187"/>
        <v/>
      </c>
      <c r="AF454" s="1232">
        <f t="shared" si="168"/>
        <v>0</v>
      </c>
      <c r="AG454" s="1252">
        <f t="shared" si="173"/>
        <v>0</v>
      </c>
      <c r="AH454" s="1234">
        <f t="shared" si="174"/>
        <v>0</v>
      </c>
      <c r="AI454" s="1235">
        <f t="shared" si="175"/>
        <v>0</v>
      </c>
      <c r="AJ454" s="1235">
        <f t="shared" si="185"/>
        <v>0</v>
      </c>
      <c r="AK454" s="1237">
        <f t="shared" si="169"/>
        <v>0</v>
      </c>
      <c r="AL454" s="1238">
        <f t="shared" si="186"/>
        <v>0</v>
      </c>
      <c r="AM454" s="1268"/>
      <c r="AN454" s="1240" t="str">
        <f t="shared" si="181"/>
        <v/>
      </c>
      <c r="AO454" s="1241">
        <f t="shared" si="176"/>
        <v>0</v>
      </c>
      <c r="AP454" s="1242">
        <f t="shared" si="170"/>
        <v>0</v>
      </c>
      <c r="AQ454" s="1269" cm="1">
        <f t="array" ref="AQ454">IF(AF454&lt;&gt;1,0,IF(OR(AO454="",N(AO454)&lt;=0.000000001),"",IF(OR(AI454="",N(AI454)&lt;=0.000000001),0,IF(ISNUMBER(AO454),IFERROR(_xlfn.LET(_xlpm.r,_xlfn.XLOOKUP(U454,$BD$15:$BD$62,ROW($BD$15:$BD$62),_xlfn.XLOOKUP(U454,$BE$15:$BE$62,ROW($BE$15:$BE$62),_xlfn.XLOOKUP(U454,$BF$15:$BF$62,ROW($BF$15:$BF$62),""))),_xlpm.p,_xlpm.r-MIN(ROW($BD$15:$BD$62))+1,_xlpm.f,INDEX($BG$15:$BG$62,_xlpm.p),_xlpm.u,INDEX($BH$15:$BH$62,_xlpm.p),_xlpm.s,INDEX($BJ$15:$BJ$62,_xlpm.p),_xlpm.q,N(AO454)/_xlpm.f,IF(_xlpm.q&gt;=_xlpm.s,ROUND(_xlpm.q,1)&amp;" "&amp;U454&amp;" = "&amp;ROUND(_xlpm.q*_xlpm.f,1)&amp;" "&amp;_xlpm.u,ROUND(_xlpm.q,1)&amp;" "&amp;U454)),""),""))))</f>
        <v>0</v>
      </c>
      <c r="AR454" s="1259"/>
      <c r="AS454" s="1241">
        <f t="shared" si="183"/>
        <v>0</v>
      </c>
      <c r="AT454" s="1242" t="str">
        <f t="shared" si="177"/>
        <v/>
      </c>
      <c r="AU454" s="1245">
        <f t="shared" si="180"/>
        <v>0</v>
      </c>
      <c r="AV454" s="1246" t="str">
        <f t="shared" si="178"/>
        <v/>
      </c>
      <c r="AW454" s="1247"/>
      <c r="AX454" s="1248">
        <f t="shared" si="171"/>
        <v>0</v>
      </c>
      <c r="AY454" s="1249" t="str">
        <f t="shared" si="184"/>
        <v/>
      </c>
      <c r="AZ454" s="276" t="s">
        <v>22</v>
      </c>
      <c r="BA454" s="1221">
        <f t="shared" si="172"/>
        <v>0</v>
      </c>
      <c r="BB454" s="1222">
        <f t="shared" si="179"/>
        <v>0</v>
      </c>
      <c r="BC454"/>
      <c r="BD454" s="877"/>
      <c r="BE454" s="877"/>
      <c r="BF454" s="877"/>
      <c r="BG454" s="877"/>
      <c r="BH454" s="877"/>
      <c r="BI454" s="877"/>
      <c r="BJ454" s="877"/>
      <c r="BK454" s="877"/>
      <c r="BR454" s="1153" t="str">
        <f t="shared" si="188"/>
        <v>►</v>
      </c>
      <c r="BS454" s="1024"/>
      <c r="BT454" s="1024"/>
      <c r="BU454" s="1024"/>
      <c r="BV454" s="1024"/>
      <c r="BW454" s="1024"/>
      <c r="CW454" s="3">
        <v>1</v>
      </c>
    </row>
    <row r="455" spans="12:101" ht="21" customHeight="1">
      <c r="L455" s="120" t="s">
        <v>16</v>
      </c>
      <c r="M455" s="34"/>
      <c r="N455" s="35"/>
      <c r="O455" s="34"/>
      <c r="P455" s="36"/>
      <c r="Q455" s="105"/>
      <c r="R455" s="125"/>
      <c r="S455" s="107"/>
      <c r="T455" s="108"/>
      <c r="U455" s="1290"/>
      <c r="W455" s="111"/>
      <c r="X455" s="112"/>
      <c r="Y455" s="122"/>
      <c r="Z455" s="114"/>
      <c r="AA455" s="127"/>
      <c r="AB455" s="116"/>
      <c r="AC455" s="139"/>
      <c r="AD455" s="1230" t="str">
        <f t="shared" si="182"/>
        <v>►</v>
      </c>
      <c r="AE455" s="1231" t="str">
        <f t="shared" si="187"/>
        <v/>
      </c>
      <c r="AF455" s="1232">
        <f t="shared" si="168"/>
        <v>0</v>
      </c>
      <c r="AG455" s="1252">
        <f t="shared" si="173"/>
        <v>0</v>
      </c>
      <c r="AH455" s="1234">
        <f t="shared" si="174"/>
        <v>0</v>
      </c>
      <c r="AI455" s="1235">
        <f t="shared" si="175"/>
        <v>0</v>
      </c>
      <c r="AJ455" s="1235">
        <f t="shared" si="185"/>
        <v>0</v>
      </c>
      <c r="AK455" s="1253">
        <f t="shared" si="169"/>
        <v>0</v>
      </c>
      <c r="AL455" s="1254">
        <f t="shared" si="186"/>
        <v>0</v>
      </c>
      <c r="AM455" s="1268"/>
      <c r="AN455" s="1255" t="str">
        <f t="shared" si="181"/>
        <v/>
      </c>
      <c r="AO455" s="1256">
        <f t="shared" si="176"/>
        <v>0</v>
      </c>
      <c r="AP455" s="1257">
        <f t="shared" si="170"/>
        <v>0</v>
      </c>
      <c r="AQ455" s="1271" cm="1">
        <f t="array" ref="AQ455">IF(AF455&lt;&gt;1,0,IF(OR(AO455="",N(AO455)&lt;=0.000000001),"",IF(OR(AI455="",N(AI455)&lt;=0.000000001),0,IF(ISNUMBER(AO455),IFERROR(_xlfn.LET(_xlpm.r,_xlfn.XLOOKUP(U455,$BD$15:$BD$62,ROW($BD$15:$BD$62),_xlfn.XLOOKUP(U455,$BE$15:$BE$62,ROW($BE$15:$BE$62),_xlfn.XLOOKUP(U455,$BF$15:$BF$62,ROW($BF$15:$BF$62),""))),_xlpm.p,_xlpm.r-MIN(ROW($BD$15:$BD$62))+1,_xlpm.f,INDEX($BG$15:$BG$62,_xlpm.p),_xlpm.u,INDEX($BH$15:$BH$62,_xlpm.p),_xlpm.s,INDEX($BJ$15:$BJ$62,_xlpm.p),_xlpm.q,N(AO455)/_xlpm.f,IF(_xlpm.q&gt;=_xlpm.s,ROUND(_xlpm.q,1)&amp;" "&amp;U455&amp;" = "&amp;ROUND(_xlpm.q*_xlpm.f,1)&amp;" "&amp;_xlpm.u,ROUND(_xlpm.q,1)&amp;" "&amp;U455)),""),""))))</f>
        <v>0</v>
      </c>
      <c r="AR455" s="1259"/>
      <c r="AS455" s="1256">
        <f t="shared" si="183"/>
        <v>0</v>
      </c>
      <c r="AT455" s="1257" t="str">
        <f t="shared" si="177"/>
        <v/>
      </c>
      <c r="AU455" s="1260">
        <f t="shared" si="180"/>
        <v>0</v>
      </c>
      <c r="AV455" s="1261" t="str">
        <f t="shared" si="178"/>
        <v/>
      </c>
      <c r="AW455" s="1247"/>
      <c r="AX455" s="1262">
        <f t="shared" si="171"/>
        <v>0</v>
      </c>
      <c r="AY455" s="1249" t="str">
        <f t="shared" si="184"/>
        <v/>
      </c>
      <c r="AZ455" s="276" t="s">
        <v>22</v>
      </c>
      <c r="BA455" s="1221">
        <f t="shared" si="172"/>
        <v>0</v>
      </c>
      <c r="BB455" s="1222">
        <f t="shared" si="179"/>
        <v>0</v>
      </c>
      <c r="BC455"/>
      <c r="BD455" s="877"/>
      <c r="BE455" s="877"/>
      <c r="BF455" s="877"/>
      <c r="BG455" s="877"/>
      <c r="BH455" s="877"/>
      <c r="BI455" s="877"/>
      <c r="BJ455" s="877"/>
      <c r="BK455" s="877"/>
      <c r="BR455" s="1153" t="str">
        <f t="shared" si="188"/>
        <v>►</v>
      </c>
      <c r="BS455" s="1024"/>
      <c r="BT455" s="1024"/>
      <c r="BU455" s="1024"/>
      <c r="BV455" s="1024"/>
      <c r="BW455" s="1024"/>
      <c r="CW455" s="3">
        <v>1</v>
      </c>
    </row>
    <row r="456" spans="12:101" ht="21" customHeight="1">
      <c r="L456" s="120" t="s">
        <v>16</v>
      </c>
      <c r="M456" s="34"/>
      <c r="N456" s="35"/>
      <c r="O456" s="34"/>
      <c r="P456" s="36"/>
      <c r="Q456" s="105"/>
      <c r="R456" s="125"/>
      <c r="S456" s="107"/>
      <c r="T456" s="108"/>
      <c r="U456" s="1290"/>
      <c r="W456" s="111"/>
      <c r="X456" s="112"/>
      <c r="Y456" s="122"/>
      <c r="Z456" s="114"/>
      <c r="AA456" s="127"/>
      <c r="AB456" s="116"/>
      <c r="AC456" s="139"/>
      <c r="AD456" s="1230" t="str">
        <f t="shared" si="182"/>
        <v>►</v>
      </c>
      <c r="AE456" s="1231" t="str">
        <f t="shared" si="187"/>
        <v/>
      </c>
      <c r="AF456" s="1232">
        <f t="shared" si="168"/>
        <v>0</v>
      </c>
      <c r="AG456" s="1252">
        <f t="shared" si="173"/>
        <v>0</v>
      </c>
      <c r="AH456" s="1234">
        <f t="shared" si="174"/>
        <v>0</v>
      </c>
      <c r="AI456" s="1235">
        <f t="shared" si="175"/>
        <v>0</v>
      </c>
      <c r="AJ456" s="1235">
        <f t="shared" si="185"/>
        <v>0</v>
      </c>
      <c r="AK456" s="1237">
        <f t="shared" si="169"/>
        <v>0</v>
      </c>
      <c r="AL456" s="1238">
        <f t="shared" si="186"/>
        <v>0</v>
      </c>
      <c r="AM456" s="1268"/>
      <c r="AN456" s="1240" t="str">
        <f t="shared" si="181"/>
        <v/>
      </c>
      <c r="AO456" s="1241">
        <f t="shared" si="176"/>
        <v>0</v>
      </c>
      <c r="AP456" s="1242">
        <f t="shared" si="170"/>
        <v>0</v>
      </c>
      <c r="AQ456" s="1269" cm="1">
        <f t="array" ref="AQ456">IF(AF456&lt;&gt;1,0,IF(OR(AO456="",N(AO456)&lt;=0.000000001),"",IF(OR(AI456="",N(AI456)&lt;=0.000000001),0,IF(ISNUMBER(AO456),IFERROR(_xlfn.LET(_xlpm.r,_xlfn.XLOOKUP(U456,$BD$15:$BD$62,ROW($BD$15:$BD$62),_xlfn.XLOOKUP(U456,$BE$15:$BE$62,ROW($BE$15:$BE$62),_xlfn.XLOOKUP(U456,$BF$15:$BF$62,ROW($BF$15:$BF$62),""))),_xlpm.p,_xlpm.r-MIN(ROW($BD$15:$BD$62))+1,_xlpm.f,INDEX($BG$15:$BG$62,_xlpm.p),_xlpm.u,INDEX($BH$15:$BH$62,_xlpm.p),_xlpm.s,INDEX($BJ$15:$BJ$62,_xlpm.p),_xlpm.q,N(AO456)/_xlpm.f,IF(_xlpm.q&gt;=_xlpm.s,ROUND(_xlpm.q,1)&amp;" "&amp;U456&amp;" = "&amp;ROUND(_xlpm.q*_xlpm.f,1)&amp;" "&amp;_xlpm.u,ROUND(_xlpm.q,1)&amp;" "&amp;U456)),""),""))))</f>
        <v>0</v>
      </c>
      <c r="AR456" s="1259"/>
      <c r="AS456" s="1241">
        <f t="shared" si="183"/>
        <v>0</v>
      </c>
      <c r="AT456" s="1242" t="str">
        <f t="shared" si="177"/>
        <v/>
      </c>
      <c r="AU456" s="1245">
        <f t="shared" si="180"/>
        <v>0</v>
      </c>
      <c r="AV456" s="1246" t="str">
        <f t="shared" si="178"/>
        <v/>
      </c>
      <c r="AW456" s="1247"/>
      <c r="AX456" s="1248">
        <f t="shared" si="171"/>
        <v>0</v>
      </c>
      <c r="AY456" s="1249" t="str">
        <f t="shared" si="184"/>
        <v/>
      </c>
      <c r="AZ456" s="276" t="s">
        <v>22</v>
      </c>
      <c r="BA456" s="1221">
        <f t="shared" si="172"/>
        <v>0</v>
      </c>
      <c r="BB456" s="1222">
        <f t="shared" si="179"/>
        <v>0</v>
      </c>
      <c r="BC456"/>
      <c r="BD456" s="877"/>
      <c r="BE456" s="877"/>
      <c r="BF456" s="877"/>
      <c r="BG456" s="877"/>
      <c r="BH456" s="877"/>
      <c r="BI456" s="877"/>
      <c r="BJ456" s="877"/>
      <c r="BK456" s="877"/>
      <c r="BR456" s="1153" t="str">
        <f t="shared" si="188"/>
        <v>►</v>
      </c>
      <c r="BS456" s="1024"/>
      <c r="BT456" s="1024"/>
      <c r="BU456" s="1024"/>
      <c r="BV456" s="1024"/>
      <c r="BW456" s="1024"/>
      <c r="CW456" s="3">
        <v>1</v>
      </c>
    </row>
    <row r="457" spans="12:101" ht="21" customHeight="1">
      <c r="L457" s="120" t="s">
        <v>16</v>
      </c>
      <c r="M457" s="34"/>
      <c r="N457" s="35"/>
      <c r="O457" s="34"/>
      <c r="P457" s="36"/>
      <c r="Q457" s="105"/>
      <c r="R457" s="125"/>
      <c r="S457" s="107"/>
      <c r="T457" s="108"/>
      <c r="U457" s="1290"/>
      <c r="W457" s="111"/>
      <c r="X457" s="112"/>
      <c r="Y457" s="122"/>
      <c r="Z457" s="114"/>
      <c r="AA457" s="127"/>
      <c r="AB457" s="116"/>
      <c r="AC457" s="139"/>
      <c r="AD457" s="1230" t="str">
        <f t="shared" si="182"/>
        <v>►</v>
      </c>
      <c r="AE457" s="1231" t="str">
        <f t="shared" si="187"/>
        <v/>
      </c>
      <c r="AF457" s="1232">
        <f t="shared" si="168"/>
        <v>0</v>
      </c>
      <c r="AG457" s="1252">
        <f t="shared" si="173"/>
        <v>0</v>
      </c>
      <c r="AH457" s="1234">
        <f t="shared" si="174"/>
        <v>0</v>
      </c>
      <c r="AI457" s="1235">
        <f t="shared" si="175"/>
        <v>0</v>
      </c>
      <c r="AJ457" s="1235">
        <f t="shared" si="185"/>
        <v>0</v>
      </c>
      <c r="AK457" s="1253">
        <f t="shared" si="169"/>
        <v>0</v>
      </c>
      <c r="AL457" s="1254">
        <f t="shared" si="186"/>
        <v>0</v>
      </c>
      <c r="AM457" s="1268"/>
      <c r="AN457" s="1255" t="str">
        <f t="shared" si="181"/>
        <v/>
      </c>
      <c r="AO457" s="1256">
        <f t="shared" si="176"/>
        <v>0</v>
      </c>
      <c r="AP457" s="1257">
        <f t="shared" si="170"/>
        <v>0</v>
      </c>
      <c r="AQ457" s="1271" cm="1">
        <f t="array" ref="AQ457">IF(AF457&lt;&gt;1,0,IF(OR(AO457="",N(AO457)&lt;=0.000000001),"",IF(OR(AI457="",N(AI457)&lt;=0.000000001),0,IF(ISNUMBER(AO457),IFERROR(_xlfn.LET(_xlpm.r,_xlfn.XLOOKUP(U457,$BD$15:$BD$62,ROW($BD$15:$BD$62),_xlfn.XLOOKUP(U457,$BE$15:$BE$62,ROW($BE$15:$BE$62),_xlfn.XLOOKUP(U457,$BF$15:$BF$62,ROW($BF$15:$BF$62),""))),_xlpm.p,_xlpm.r-MIN(ROW($BD$15:$BD$62))+1,_xlpm.f,INDEX($BG$15:$BG$62,_xlpm.p),_xlpm.u,INDEX($BH$15:$BH$62,_xlpm.p),_xlpm.s,INDEX($BJ$15:$BJ$62,_xlpm.p),_xlpm.q,N(AO457)/_xlpm.f,IF(_xlpm.q&gt;=_xlpm.s,ROUND(_xlpm.q,1)&amp;" "&amp;U457&amp;" = "&amp;ROUND(_xlpm.q*_xlpm.f,1)&amp;" "&amp;_xlpm.u,ROUND(_xlpm.q,1)&amp;" "&amp;U457)),""),""))))</f>
        <v>0</v>
      </c>
      <c r="AR457" s="1259"/>
      <c r="AS457" s="1256">
        <f t="shared" si="183"/>
        <v>0</v>
      </c>
      <c r="AT457" s="1257" t="str">
        <f t="shared" si="177"/>
        <v/>
      </c>
      <c r="AU457" s="1260">
        <f t="shared" si="180"/>
        <v>0</v>
      </c>
      <c r="AV457" s="1261" t="str">
        <f t="shared" si="178"/>
        <v/>
      </c>
      <c r="AW457" s="1247"/>
      <c r="AX457" s="1262">
        <f t="shared" si="171"/>
        <v>0</v>
      </c>
      <c r="AY457" s="1249" t="str">
        <f t="shared" si="184"/>
        <v/>
      </c>
      <c r="AZ457" s="276" t="s">
        <v>22</v>
      </c>
      <c r="BA457" s="1221">
        <f t="shared" si="172"/>
        <v>0</v>
      </c>
      <c r="BB457" s="1222">
        <f t="shared" si="179"/>
        <v>0</v>
      </c>
      <c r="BC457"/>
      <c r="BD457" s="877"/>
      <c r="BE457" s="877"/>
      <c r="BF457" s="877"/>
      <c r="BG457" s="877"/>
      <c r="BH457" s="877"/>
      <c r="BI457" s="877"/>
      <c r="BJ457" s="877"/>
      <c r="BK457" s="877"/>
      <c r="BR457" s="1153" t="str">
        <f t="shared" si="188"/>
        <v>►</v>
      </c>
      <c r="BS457" s="1024"/>
      <c r="BT457" s="1024"/>
      <c r="BU457" s="1024"/>
      <c r="BV457" s="1024"/>
      <c r="BW457" s="1024"/>
      <c r="CW457" s="3">
        <v>1</v>
      </c>
    </row>
    <row r="458" spans="12:101" ht="21" customHeight="1">
      <c r="L458" s="120" t="s">
        <v>16</v>
      </c>
      <c r="M458" s="34"/>
      <c r="N458" s="35"/>
      <c r="O458" s="34"/>
      <c r="P458" s="36"/>
      <c r="Q458" s="105"/>
      <c r="R458" s="125"/>
      <c r="S458" s="107"/>
      <c r="T458" s="108"/>
      <c r="U458" s="1290"/>
      <c r="W458" s="111"/>
      <c r="X458" s="112"/>
      <c r="Y458" s="122"/>
      <c r="Z458" s="114"/>
      <c r="AA458" s="127"/>
      <c r="AB458" s="116"/>
      <c r="AC458" s="139"/>
      <c r="AD458" s="1230" t="str">
        <f t="shared" si="182"/>
        <v>►</v>
      </c>
      <c r="AE458" s="1231" t="str">
        <f t="shared" si="187"/>
        <v/>
      </c>
      <c r="AF458" s="1232">
        <f t="shared" si="168"/>
        <v>0</v>
      </c>
      <c r="AG458" s="1252">
        <f t="shared" si="173"/>
        <v>0</v>
      </c>
      <c r="AH458" s="1234">
        <f t="shared" si="174"/>
        <v>0</v>
      </c>
      <c r="AI458" s="1235">
        <f t="shared" si="175"/>
        <v>0</v>
      </c>
      <c r="AJ458" s="1235">
        <f t="shared" si="185"/>
        <v>0</v>
      </c>
      <c r="AK458" s="1237">
        <f t="shared" si="169"/>
        <v>0</v>
      </c>
      <c r="AL458" s="1238">
        <f t="shared" si="186"/>
        <v>0</v>
      </c>
      <c r="AM458" s="1268"/>
      <c r="AN458" s="1240" t="str">
        <f t="shared" si="181"/>
        <v/>
      </c>
      <c r="AO458" s="1241">
        <f t="shared" si="176"/>
        <v>0</v>
      </c>
      <c r="AP458" s="1242">
        <f t="shared" si="170"/>
        <v>0</v>
      </c>
      <c r="AQ458" s="1269" cm="1">
        <f t="array" ref="AQ458">IF(AF458&lt;&gt;1,0,IF(OR(AO458="",N(AO458)&lt;=0.000000001),"",IF(OR(AI458="",N(AI458)&lt;=0.000000001),0,IF(ISNUMBER(AO458),IFERROR(_xlfn.LET(_xlpm.r,_xlfn.XLOOKUP(U458,$BD$15:$BD$62,ROW($BD$15:$BD$62),_xlfn.XLOOKUP(U458,$BE$15:$BE$62,ROW($BE$15:$BE$62),_xlfn.XLOOKUP(U458,$BF$15:$BF$62,ROW($BF$15:$BF$62),""))),_xlpm.p,_xlpm.r-MIN(ROW($BD$15:$BD$62))+1,_xlpm.f,INDEX($BG$15:$BG$62,_xlpm.p),_xlpm.u,INDEX($BH$15:$BH$62,_xlpm.p),_xlpm.s,INDEX($BJ$15:$BJ$62,_xlpm.p),_xlpm.q,N(AO458)/_xlpm.f,IF(_xlpm.q&gt;=_xlpm.s,ROUND(_xlpm.q,1)&amp;" "&amp;U458&amp;" = "&amp;ROUND(_xlpm.q*_xlpm.f,1)&amp;" "&amp;_xlpm.u,ROUND(_xlpm.q,1)&amp;" "&amp;U458)),""),""))))</f>
        <v>0</v>
      </c>
      <c r="AR458" s="1259"/>
      <c r="AS458" s="1241">
        <f t="shared" si="183"/>
        <v>0</v>
      </c>
      <c r="AT458" s="1242" t="str">
        <f t="shared" si="177"/>
        <v/>
      </c>
      <c r="AU458" s="1245">
        <f t="shared" si="180"/>
        <v>0</v>
      </c>
      <c r="AV458" s="1246" t="str">
        <f t="shared" si="178"/>
        <v/>
      </c>
      <c r="AW458" s="1247"/>
      <c r="AX458" s="1248">
        <f t="shared" si="171"/>
        <v>0</v>
      </c>
      <c r="AY458" s="1249" t="str">
        <f t="shared" si="184"/>
        <v/>
      </c>
      <c r="AZ458" s="276" t="s">
        <v>22</v>
      </c>
      <c r="BA458" s="1221">
        <f t="shared" si="172"/>
        <v>0</v>
      </c>
      <c r="BB458" s="1222">
        <f t="shared" si="179"/>
        <v>0</v>
      </c>
      <c r="BC458"/>
      <c r="BD458" s="877"/>
      <c r="BE458" s="877"/>
      <c r="BF458" s="877"/>
      <c r="BG458" s="877"/>
      <c r="BH458" s="877"/>
      <c r="BI458" s="877"/>
      <c r="BJ458" s="877"/>
      <c r="BK458" s="877"/>
      <c r="BR458" s="1153" t="str">
        <f t="shared" si="188"/>
        <v>►</v>
      </c>
      <c r="BS458" s="1024"/>
      <c r="BT458" s="1024"/>
      <c r="BU458" s="1024"/>
      <c r="BV458" s="1024"/>
      <c r="BW458" s="1024"/>
      <c r="CW458" s="3">
        <v>1</v>
      </c>
    </row>
    <row r="459" spans="12:101" ht="21" customHeight="1">
      <c r="L459" s="120" t="s">
        <v>16</v>
      </c>
      <c r="M459" s="34"/>
      <c r="N459" s="35"/>
      <c r="O459" s="34"/>
      <c r="P459" s="36"/>
      <c r="Q459" s="105"/>
      <c r="R459" s="125"/>
      <c r="S459" s="107"/>
      <c r="T459" s="108"/>
      <c r="U459" s="1290"/>
      <c r="W459" s="111"/>
      <c r="X459" s="112"/>
      <c r="Y459" s="122"/>
      <c r="Z459" s="114"/>
      <c r="AA459" s="127"/>
      <c r="AB459" s="116"/>
      <c r="AC459" s="139"/>
      <c r="AD459" s="1230" t="str">
        <f t="shared" si="182"/>
        <v>►</v>
      </c>
      <c r="AE459" s="1231" t="str">
        <f t="shared" si="187"/>
        <v/>
      </c>
      <c r="AF459" s="1232">
        <f t="shared" si="168"/>
        <v>0</v>
      </c>
      <c r="AG459" s="1252">
        <f t="shared" si="173"/>
        <v>0</v>
      </c>
      <c r="AH459" s="1234">
        <f t="shared" si="174"/>
        <v>0</v>
      </c>
      <c r="AI459" s="1235">
        <f t="shared" si="175"/>
        <v>0</v>
      </c>
      <c r="AJ459" s="1235">
        <f t="shared" si="185"/>
        <v>0</v>
      </c>
      <c r="AK459" s="1253">
        <f t="shared" si="169"/>
        <v>0</v>
      </c>
      <c r="AL459" s="1254">
        <f t="shared" si="186"/>
        <v>0</v>
      </c>
      <c r="AM459" s="1268"/>
      <c r="AN459" s="1255" t="str">
        <f t="shared" si="181"/>
        <v/>
      </c>
      <c r="AO459" s="1256">
        <f t="shared" si="176"/>
        <v>0</v>
      </c>
      <c r="AP459" s="1257">
        <f t="shared" si="170"/>
        <v>0</v>
      </c>
      <c r="AQ459" s="1271" cm="1">
        <f t="array" ref="AQ459">IF(AF459&lt;&gt;1,0,IF(OR(AO459="",N(AO459)&lt;=0.000000001),"",IF(OR(AI459="",N(AI459)&lt;=0.000000001),0,IF(ISNUMBER(AO459),IFERROR(_xlfn.LET(_xlpm.r,_xlfn.XLOOKUP(U459,$BD$15:$BD$62,ROW($BD$15:$BD$62),_xlfn.XLOOKUP(U459,$BE$15:$BE$62,ROW($BE$15:$BE$62),_xlfn.XLOOKUP(U459,$BF$15:$BF$62,ROW($BF$15:$BF$62),""))),_xlpm.p,_xlpm.r-MIN(ROW($BD$15:$BD$62))+1,_xlpm.f,INDEX($BG$15:$BG$62,_xlpm.p),_xlpm.u,INDEX($BH$15:$BH$62,_xlpm.p),_xlpm.s,INDEX($BJ$15:$BJ$62,_xlpm.p),_xlpm.q,N(AO459)/_xlpm.f,IF(_xlpm.q&gt;=_xlpm.s,ROUND(_xlpm.q,1)&amp;" "&amp;U459&amp;" = "&amp;ROUND(_xlpm.q*_xlpm.f,1)&amp;" "&amp;_xlpm.u,ROUND(_xlpm.q,1)&amp;" "&amp;U459)),""),""))))</f>
        <v>0</v>
      </c>
      <c r="AR459" s="1259"/>
      <c r="AS459" s="1256">
        <f t="shared" si="183"/>
        <v>0</v>
      </c>
      <c r="AT459" s="1257" t="str">
        <f t="shared" si="177"/>
        <v/>
      </c>
      <c r="AU459" s="1260">
        <f t="shared" si="180"/>
        <v>0</v>
      </c>
      <c r="AV459" s="1261" t="str">
        <f t="shared" si="178"/>
        <v/>
      </c>
      <c r="AW459" s="1247"/>
      <c r="AX459" s="1262">
        <f t="shared" si="171"/>
        <v>0</v>
      </c>
      <c r="AY459" s="1249" t="str">
        <f t="shared" si="184"/>
        <v/>
      </c>
      <c r="AZ459" s="276" t="s">
        <v>22</v>
      </c>
      <c r="BA459" s="1221">
        <f t="shared" si="172"/>
        <v>0</v>
      </c>
      <c r="BB459" s="1222">
        <f t="shared" si="179"/>
        <v>0</v>
      </c>
      <c r="BC459"/>
      <c r="BD459" s="877"/>
      <c r="BE459" s="877"/>
      <c r="BF459" s="877"/>
      <c r="BG459" s="877"/>
      <c r="BH459" s="877"/>
      <c r="BI459" s="877"/>
      <c r="BJ459" s="877"/>
      <c r="BK459" s="877"/>
      <c r="BR459" s="1153" t="str">
        <f t="shared" si="188"/>
        <v>►</v>
      </c>
      <c r="BS459" s="1024"/>
      <c r="BT459" s="1024"/>
      <c r="BU459" s="1024"/>
      <c r="BV459" s="1024"/>
      <c r="BW459" s="1024"/>
      <c r="CW459" s="3">
        <v>1</v>
      </c>
    </row>
    <row r="460" spans="12:101" ht="21" customHeight="1">
      <c r="L460" s="120" t="s">
        <v>16</v>
      </c>
      <c r="M460" s="34"/>
      <c r="N460" s="35"/>
      <c r="O460" s="34"/>
      <c r="P460" s="36"/>
      <c r="Q460" s="105"/>
      <c r="R460" s="125"/>
      <c r="S460" s="107"/>
      <c r="T460" s="108"/>
      <c r="U460" s="1290"/>
      <c r="W460" s="111"/>
      <c r="X460" s="112"/>
      <c r="Y460" s="122"/>
      <c r="Z460" s="114"/>
      <c r="AA460" s="127"/>
      <c r="AB460" s="116"/>
      <c r="AC460" s="139"/>
      <c r="AD460" s="1230" t="str">
        <f t="shared" si="182"/>
        <v>►</v>
      </c>
      <c r="AE460" s="1231" t="str">
        <f t="shared" si="187"/>
        <v/>
      </c>
      <c r="AF460" s="1232">
        <f t="shared" si="168"/>
        <v>0</v>
      </c>
      <c r="AG460" s="1252">
        <f t="shared" si="173"/>
        <v>0</v>
      </c>
      <c r="AH460" s="1234">
        <f t="shared" si="174"/>
        <v>0</v>
      </c>
      <c r="AI460" s="1235">
        <f t="shared" si="175"/>
        <v>0</v>
      </c>
      <c r="AJ460" s="1235">
        <f t="shared" si="185"/>
        <v>0</v>
      </c>
      <c r="AK460" s="1237">
        <f t="shared" si="169"/>
        <v>0</v>
      </c>
      <c r="AL460" s="1238">
        <f t="shared" si="186"/>
        <v>0</v>
      </c>
      <c r="AM460" s="1268"/>
      <c r="AN460" s="1240" t="str">
        <f t="shared" si="181"/>
        <v/>
      </c>
      <c r="AO460" s="1241">
        <f t="shared" si="176"/>
        <v>0</v>
      </c>
      <c r="AP460" s="1242">
        <f t="shared" si="170"/>
        <v>0</v>
      </c>
      <c r="AQ460" s="1269" cm="1">
        <f t="array" ref="AQ460">IF(AF460&lt;&gt;1,0,IF(OR(AO460="",N(AO460)&lt;=0.000000001),"",IF(OR(AI460="",N(AI460)&lt;=0.000000001),0,IF(ISNUMBER(AO460),IFERROR(_xlfn.LET(_xlpm.r,_xlfn.XLOOKUP(U460,$BD$15:$BD$62,ROW($BD$15:$BD$62),_xlfn.XLOOKUP(U460,$BE$15:$BE$62,ROW($BE$15:$BE$62),_xlfn.XLOOKUP(U460,$BF$15:$BF$62,ROW($BF$15:$BF$62),""))),_xlpm.p,_xlpm.r-MIN(ROW($BD$15:$BD$62))+1,_xlpm.f,INDEX($BG$15:$BG$62,_xlpm.p),_xlpm.u,INDEX($BH$15:$BH$62,_xlpm.p),_xlpm.s,INDEX($BJ$15:$BJ$62,_xlpm.p),_xlpm.q,N(AO460)/_xlpm.f,IF(_xlpm.q&gt;=_xlpm.s,ROUND(_xlpm.q,1)&amp;" "&amp;U460&amp;" = "&amp;ROUND(_xlpm.q*_xlpm.f,1)&amp;" "&amp;_xlpm.u,ROUND(_xlpm.q,1)&amp;" "&amp;U460)),""),""))))</f>
        <v>0</v>
      </c>
      <c r="AR460" s="1259"/>
      <c r="AS460" s="1241">
        <f t="shared" si="183"/>
        <v>0</v>
      </c>
      <c r="AT460" s="1242" t="str">
        <f t="shared" si="177"/>
        <v/>
      </c>
      <c r="AU460" s="1245">
        <f t="shared" si="180"/>
        <v>0</v>
      </c>
      <c r="AV460" s="1246" t="str">
        <f t="shared" si="178"/>
        <v/>
      </c>
      <c r="AW460" s="1247"/>
      <c r="AX460" s="1248">
        <f t="shared" si="171"/>
        <v>0</v>
      </c>
      <c r="AY460" s="1249" t="str">
        <f t="shared" si="184"/>
        <v/>
      </c>
      <c r="AZ460" s="276" t="s">
        <v>22</v>
      </c>
      <c r="BA460" s="1221">
        <f t="shared" si="172"/>
        <v>0</v>
      </c>
      <c r="BB460" s="1222">
        <f t="shared" si="179"/>
        <v>0</v>
      </c>
      <c r="BC460"/>
      <c r="BD460" s="877"/>
      <c r="BE460" s="877"/>
      <c r="BF460" s="877"/>
      <c r="BG460" s="877"/>
      <c r="BH460" s="877"/>
      <c r="BI460" s="877"/>
      <c r="BJ460" s="877"/>
      <c r="BK460" s="877"/>
      <c r="BR460" s="1153" t="str">
        <f t="shared" si="188"/>
        <v>►</v>
      </c>
      <c r="BS460" s="1024"/>
      <c r="BT460" s="1024"/>
      <c r="BU460" s="1024"/>
      <c r="BV460" s="1024"/>
      <c r="BW460" s="1024"/>
      <c r="CW460" s="3">
        <v>1</v>
      </c>
    </row>
    <row r="461" spans="12:101" ht="21" customHeight="1">
      <c r="L461" s="120" t="s">
        <v>16</v>
      </c>
      <c r="M461" s="34"/>
      <c r="N461" s="35"/>
      <c r="O461" s="34"/>
      <c r="P461" s="36"/>
      <c r="Q461" s="105"/>
      <c r="R461" s="125"/>
      <c r="S461" s="107"/>
      <c r="T461" s="108"/>
      <c r="U461" s="1290"/>
      <c r="W461" s="111"/>
      <c r="X461" s="112"/>
      <c r="Y461" s="122"/>
      <c r="Z461" s="114"/>
      <c r="AA461" s="127"/>
      <c r="AB461" s="116"/>
      <c r="AC461" s="139"/>
      <c r="AD461" s="1230" t="str">
        <f t="shared" si="182"/>
        <v>►</v>
      </c>
      <c r="AE461" s="1231" t="str">
        <f t="shared" si="187"/>
        <v/>
      </c>
      <c r="AF461" s="1232">
        <f t="shared" si="168"/>
        <v>0</v>
      </c>
      <c r="AG461" s="1252">
        <f t="shared" si="173"/>
        <v>0</v>
      </c>
      <c r="AH461" s="1234">
        <f t="shared" si="174"/>
        <v>0</v>
      </c>
      <c r="AI461" s="1235">
        <f t="shared" si="175"/>
        <v>0</v>
      </c>
      <c r="AJ461" s="1235">
        <f t="shared" si="185"/>
        <v>0</v>
      </c>
      <c r="AK461" s="1253">
        <f t="shared" si="169"/>
        <v>0</v>
      </c>
      <c r="AL461" s="1254">
        <f t="shared" si="186"/>
        <v>0</v>
      </c>
      <c r="AM461" s="1268"/>
      <c r="AN461" s="1255" t="str">
        <f t="shared" si="181"/>
        <v/>
      </c>
      <c r="AO461" s="1256">
        <f t="shared" si="176"/>
        <v>0</v>
      </c>
      <c r="AP461" s="1257">
        <f t="shared" si="170"/>
        <v>0</v>
      </c>
      <c r="AQ461" s="1271" cm="1">
        <f t="array" ref="AQ461">IF(AF461&lt;&gt;1,0,IF(OR(AO461="",N(AO461)&lt;=0.000000001),"",IF(OR(AI461="",N(AI461)&lt;=0.000000001),0,IF(ISNUMBER(AO461),IFERROR(_xlfn.LET(_xlpm.r,_xlfn.XLOOKUP(U461,$BD$15:$BD$62,ROW($BD$15:$BD$62),_xlfn.XLOOKUP(U461,$BE$15:$BE$62,ROW($BE$15:$BE$62),_xlfn.XLOOKUP(U461,$BF$15:$BF$62,ROW($BF$15:$BF$62),""))),_xlpm.p,_xlpm.r-MIN(ROW($BD$15:$BD$62))+1,_xlpm.f,INDEX($BG$15:$BG$62,_xlpm.p),_xlpm.u,INDEX($BH$15:$BH$62,_xlpm.p),_xlpm.s,INDEX($BJ$15:$BJ$62,_xlpm.p),_xlpm.q,N(AO461)/_xlpm.f,IF(_xlpm.q&gt;=_xlpm.s,ROUND(_xlpm.q,1)&amp;" "&amp;U461&amp;" = "&amp;ROUND(_xlpm.q*_xlpm.f,1)&amp;" "&amp;_xlpm.u,ROUND(_xlpm.q,1)&amp;" "&amp;U461)),""),""))))</f>
        <v>0</v>
      </c>
      <c r="AR461" s="1259"/>
      <c r="AS461" s="1256">
        <f t="shared" si="183"/>
        <v>0</v>
      </c>
      <c r="AT461" s="1257" t="str">
        <f t="shared" si="177"/>
        <v/>
      </c>
      <c r="AU461" s="1260">
        <f t="shared" si="180"/>
        <v>0</v>
      </c>
      <c r="AV461" s="1261" t="str">
        <f t="shared" si="178"/>
        <v/>
      </c>
      <c r="AW461" s="1247"/>
      <c r="AX461" s="1262">
        <f t="shared" si="171"/>
        <v>0</v>
      </c>
      <c r="AY461" s="1249" t="str">
        <f t="shared" si="184"/>
        <v/>
      </c>
      <c r="AZ461" s="276" t="s">
        <v>22</v>
      </c>
      <c r="BA461" s="1221">
        <f t="shared" si="172"/>
        <v>0</v>
      </c>
      <c r="BB461" s="1222">
        <f t="shared" si="179"/>
        <v>0</v>
      </c>
      <c r="BC461"/>
      <c r="BD461" s="877"/>
      <c r="BE461" s="877"/>
      <c r="BF461" s="877"/>
      <c r="BG461" s="877"/>
      <c r="BH461" s="877"/>
      <c r="BI461" s="877"/>
      <c r="BJ461" s="877"/>
      <c r="BK461" s="877"/>
      <c r="BR461" s="1153" t="str">
        <f t="shared" si="188"/>
        <v>►</v>
      </c>
      <c r="BS461" s="1024"/>
      <c r="BT461" s="1024"/>
      <c r="BU461" s="1024"/>
      <c r="BV461" s="1024"/>
      <c r="BW461" s="1024"/>
      <c r="CW461" s="3">
        <v>1</v>
      </c>
    </row>
    <row r="462" spans="12:101" ht="21" customHeight="1">
      <c r="L462" s="120" t="s">
        <v>16</v>
      </c>
      <c r="M462" s="34"/>
      <c r="N462" s="35"/>
      <c r="O462" s="34"/>
      <c r="P462" s="36"/>
      <c r="Q462" s="105"/>
      <c r="R462" s="125"/>
      <c r="S462" s="107"/>
      <c r="T462" s="108"/>
      <c r="U462" s="1290"/>
      <c r="W462" s="111"/>
      <c r="X462" s="112"/>
      <c r="Y462" s="122"/>
      <c r="Z462" s="114"/>
      <c r="AA462" s="127"/>
      <c r="AB462" s="116"/>
      <c r="AC462" s="139"/>
      <c r="AD462" s="1230" t="str">
        <f t="shared" si="182"/>
        <v>►</v>
      </c>
      <c r="AE462" s="1231" t="str">
        <f t="shared" si="187"/>
        <v/>
      </c>
      <c r="AF462" s="1232">
        <f t="shared" si="168"/>
        <v>0</v>
      </c>
      <c r="AG462" s="1252">
        <f t="shared" si="173"/>
        <v>0</v>
      </c>
      <c r="AH462" s="1234">
        <f t="shared" si="174"/>
        <v>0</v>
      </c>
      <c r="AI462" s="1235">
        <f t="shared" si="175"/>
        <v>0</v>
      </c>
      <c r="AJ462" s="1235">
        <f t="shared" si="185"/>
        <v>0</v>
      </c>
      <c r="AK462" s="1237">
        <f t="shared" si="169"/>
        <v>0</v>
      </c>
      <c r="AL462" s="1238">
        <f t="shared" si="186"/>
        <v>0</v>
      </c>
      <c r="AM462" s="1268"/>
      <c r="AN462" s="1240" t="str">
        <f t="shared" si="181"/>
        <v/>
      </c>
      <c r="AO462" s="1241">
        <f t="shared" si="176"/>
        <v>0</v>
      </c>
      <c r="AP462" s="1242">
        <f t="shared" si="170"/>
        <v>0</v>
      </c>
      <c r="AQ462" s="1269" cm="1">
        <f t="array" ref="AQ462">IF(AF462&lt;&gt;1,0,IF(OR(AO462="",N(AO462)&lt;=0.000000001),"",IF(OR(AI462="",N(AI462)&lt;=0.000000001),0,IF(ISNUMBER(AO462),IFERROR(_xlfn.LET(_xlpm.r,_xlfn.XLOOKUP(U462,$BD$15:$BD$62,ROW($BD$15:$BD$62),_xlfn.XLOOKUP(U462,$BE$15:$BE$62,ROW($BE$15:$BE$62),_xlfn.XLOOKUP(U462,$BF$15:$BF$62,ROW($BF$15:$BF$62),""))),_xlpm.p,_xlpm.r-MIN(ROW($BD$15:$BD$62))+1,_xlpm.f,INDEX($BG$15:$BG$62,_xlpm.p),_xlpm.u,INDEX($BH$15:$BH$62,_xlpm.p),_xlpm.s,INDEX($BJ$15:$BJ$62,_xlpm.p),_xlpm.q,N(AO462)/_xlpm.f,IF(_xlpm.q&gt;=_xlpm.s,ROUND(_xlpm.q,1)&amp;" "&amp;U462&amp;" = "&amp;ROUND(_xlpm.q*_xlpm.f,1)&amp;" "&amp;_xlpm.u,ROUND(_xlpm.q,1)&amp;" "&amp;U462)),""),""))))</f>
        <v>0</v>
      </c>
      <c r="AR462" s="1259"/>
      <c r="AS462" s="1241">
        <f t="shared" si="183"/>
        <v>0</v>
      </c>
      <c r="AT462" s="1242" t="str">
        <f t="shared" si="177"/>
        <v/>
      </c>
      <c r="AU462" s="1245">
        <f t="shared" si="180"/>
        <v>0</v>
      </c>
      <c r="AV462" s="1246" t="str">
        <f t="shared" si="178"/>
        <v/>
      </c>
      <c r="AW462" s="1247"/>
      <c r="AX462" s="1248">
        <f t="shared" si="171"/>
        <v>0</v>
      </c>
      <c r="AY462" s="1249" t="str">
        <f t="shared" si="184"/>
        <v/>
      </c>
      <c r="AZ462" s="276" t="s">
        <v>22</v>
      </c>
      <c r="BA462" s="1221">
        <f t="shared" si="172"/>
        <v>0</v>
      </c>
      <c r="BB462" s="1222">
        <f t="shared" si="179"/>
        <v>0</v>
      </c>
      <c r="BC462"/>
      <c r="BD462" s="877"/>
      <c r="BE462" s="877"/>
      <c r="BF462" s="877"/>
      <c r="BG462" s="877"/>
      <c r="BH462" s="877"/>
      <c r="BI462" s="877"/>
      <c r="BJ462" s="877"/>
      <c r="BK462" s="877"/>
      <c r="BR462" s="1153" t="str">
        <f t="shared" si="188"/>
        <v>►</v>
      </c>
      <c r="BS462" s="1024"/>
      <c r="BT462" s="1024"/>
      <c r="BU462" s="1024"/>
      <c r="BV462" s="1024"/>
      <c r="BW462" s="1024"/>
      <c r="CW462" s="3">
        <v>1</v>
      </c>
    </row>
    <row r="463" spans="12:101" ht="21" customHeight="1">
      <c r="L463" s="120" t="s">
        <v>16</v>
      </c>
      <c r="M463" s="34"/>
      <c r="N463" s="35"/>
      <c r="O463" s="34"/>
      <c r="P463" s="36"/>
      <c r="Q463" s="105"/>
      <c r="R463" s="125"/>
      <c r="S463" s="107"/>
      <c r="T463" s="108"/>
      <c r="U463" s="1290"/>
      <c r="W463" s="111"/>
      <c r="X463" s="112"/>
      <c r="Y463" s="122"/>
      <c r="Z463" s="114"/>
      <c r="AA463" s="127"/>
      <c r="AB463" s="116"/>
      <c r="AC463" s="139"/>
      <c r="AD463" s="1230" t="str">
        <f t="shared" si="182"/>
        <v>►</v>
      </c>
      <c r="AE463" s="1231" t="str">
        <f t="shared" si="187"/>
        <v/>
      </c>
      <c r="AF463" s="1232">
        <f t="shared" si="168"/>
        <v>0</v>
      </c>
      <c r="AG463" s="1252">
        <f t="shared" si="173"/>
        <v>0</v>
      </c>
      <c r="AH463" s="1234">
        <f t="shared" si="174"/>
        <v>0</v>
      </c>
      <c r="AI463" s="1235">
        <f t="shared" si="175"/>
        <v>0</v>
      </c>
      <c r="AJ463" s="1235">
        <f t="shared" si="185"/>
        <v>0</v>
      </c>
      <c r="AK463" s="1253">
        <f t="shared" si="169"/>
        <v>0</v>
      </c>
      <c r="AL463" s="1254">
        <f t="shared" si="186"/>
        <v>0</v>
      </c>
      <c r="AM463" s="1268"/>
      <c r="AN463" s="1255" t="str">
        <f t="shared" si="181"/>
        <v/>
      </c>
      <c r="AO463" s="1256">
        <f t="shared" si="176"/>
        <v>0</v>
      </c>
      <c r="AP463" s="1257">
        <f t="shared" si="170"/>
        <v>0</v>
      </c>
      <c r="AQ463" s="1271" cm="1">
        <f t="array" ref="AQ463">IF(AF463&lt;&gt;1,0,IF(OR(AO463="",N(AO463)&lt;=0.000000001),"",IF(OR(AI463="",N(AI463)&lt;=0.000000001),0,IF(ISNUMBER(AO463),IFERROR(_xlfn.LET(_xlpm.r,_xlfn.XLOOKUP(U463,$BD$15:$BD$62,ROW($BD$15:$BD$62),_xlfn.XLOOKUP(U463,$BE$15:$BE$62,ROW($BE$15:$BE$62),_xlfn.XLOOKUP(U463,$BF$15:$BF$62,ROW($BF$15:$BF$62),""))),_xlpm.p,_xlpm.r-MIN(ROW($BD$15:$BD$62))+1,_xlpm.f,INDEX($BG$15:$BG$62,_xlpm.p),_xlpm.u,INDEX($BH$15:$BH$62,_xlpm.p),_xlpm.s,INDEX($BJ$15:$BJ$62,_xlpm.p),_xlpm.q,N(AO463)/_xlpm.f,IF(_xlpm.q&gt;=_xlpm.s,ROUND(_xlpm.q,1)&amp;" "&amp;U463&amp;" = "&amp;ROUND(_xlpm.q*_xlpm.f,1)&amp;" "&amp;_xlpm.u,ROUND(_xlpm.q,1)&amp;" "&amp;U463)),""),""))))</f>
        <v>0</v>
      </c>
      <c r="AR463" s="1259"/>
      <c r="AS463" s="1256">
        <f t="shared" si="183"/>
        <v>0</v>
      </c>
      <c r="AT463" s="1257" t="str">
        <f t="shared" si="177"/>
        <v/>
      </c>
      <c r="AU463" s="1260">
        <f t="shared" si="180"/>
        <v>0</v>
      </c>
      <c r="AV463" s="1261" t="str">
        <f t="shared" si="178"/>
        <v/>
      </c>
      <c r="AW463" s="1247"/>
      <c r="AX463" s="1262">
        <f t="shared" si="171"/>
        <v>0</v>
      </c>
      <c r="AY463" s="1249" t="str">
        <f t="shared" si="184"/>
        <v/>
      </c>
      <c r="AZ463" s="276" t="s">
        <v>22</v>
      </c>
      <c r="BA463" s="1221">
        <f t="shared" si="172"/>
        <v>0</v>
      </c>
      <c r="BB463" s="1222">
        <f t="shared" si="179"/>
        <v>0</v>
      </c>
      <c r="BC463"/>
      <c r="BD463" s="877"/>
      <c r="BE463" s="877"/>
      <c r="BF463" s="877"/>
      <c r="BG463" s="877"/>
      <c r="BH463" s="877"/>
      <c r="BI463" s="877"/>
      <c r="BJ463" s="877"/>
      <c r="BK463" s="877"/>
      <c r="BR463" s="1153" t="str">
        <f t="shared" si="188"/>
        <v>►</v>
      </c>
      <c r="BS463" s="1024"/>
      <c r="BT463" s="1024"/>
      <c r="BU463" s="1024"/>
      <c r="BV463" s="1024"/>
      <c r="BW463" s="1024"/>
      <c r="CW463" s="3">
        <v>1</v>
      </c>
    </row>
    <row r="464" spans="12:101" ht="21" customHeight="1">
      <c r="L464" s="120" t="s">
        <v>16</v>
      </c>
      <c r="M464" s="34"/>
      <c r="N464" s="35"/>
      <c r="O464" s="34"/>
      <c r="P464" s="36"/>
      <c r="Q464" s="105"/>
      <c r="R464" s="125"/>
      <c r="S464" s="107"/>
      <c r="T464" s="108"/>
      <c r="U464" s="1290"/>
      <c r="W464" s="111"/>
      <c r="X464" s="112"/>
      <c r="Y464" s="122"/>
      <c r="Z464" s="114"/>
      <c r="AA464" s="127"/>
      <c r="AB464" s="116"/>
      <c r="AC464" s="139"/>
      <c r="AD464" s="1230" t="str">
        <f t="shared" si="182"/>
        <v>►</v>
      </c>
      <c r="AE464" s="1231" t="str">
        <f t="shared" si="187"/>
        <v/>
      </c>
      <c r="AF464" s="1232">
        <f t="shared" si="168"/>
        <v>0</v>
      </c>
      <c r="AG464" s="1252">
        <f t="shared" si="173"/>
        <v>0</v>
      </c>
      <c r="AH464" s="1234">
        <f t="shared" si="174"/>
        <v>0</v>
      </c>
      <c r="AI464" s="1235">
        <f t="shared" si="175"/>
        <v>0</v>
      </c>
      <c r="AJ464" s="1235">
        <f t="shared" si="185"/>
        <v>0</v>
      </c>
      <c r="AK464" s="1237">
        <f t="shared" si="169"/>
        <v>0</v>
      </c>
      <c r="AL464" s="1238">
        <f t="shared" si="186"/>
        <v>0</v>
      </c>
      <c r="AM464" s="1268"/>
      <c r="AN464" s="1240" t="str">
        <f t="shared" si="181"/>
        <v/>
      </c>
      <c r="AO464" s="1241">
        <f t="shared" si="176"/>
        <v>0</v>
      </c>
      <c r="AP464" s="1242">
        <f t="shared" si="170"/>
        <v>0</v>
      </c>
      <c r="AQ464" s="1269" cm="1">
        <f t="array" ref="AQ464">IF(AF464&lt;&gt;1,0,IF(OR(AO464="",N(AO464)&lt;=0.000000001),"",IF(OR(AI464="",N(AI464)&lt;=0.000000001),0,IF(ISNUMBER(AO464),IFERROR(_xlfn.LET(_xlpm.r,_xlfn.XLOOKUP(U464,$BD$15:$BD$62,ROW($BD$15:$BD$62),_xlfn.XLOOKUP(U464,$BE$15:$BE$62,ROW($BE$15:$BE$62),_xlfn.XLOOKUP(U464,$BF$15:$BF$62,ROW($BF$15:$BF$62),""))),_xlpm.p,_xlpm.r-MIN(ROW($BD$15:$BD$62))+1,_xlpm.f,INDEX($BG$15:$BG$62,_xlpm.p),_xlpm.u,INDEX($BH$15:$BH$62,_xlpm.p),_xlpm.s,INDEX($BJ$15:$BJ$62,_xlpm.p),_xlpm.q,N(AO464)/_xlpm.f,IF(_xlpm.q&gt;=_xlpm.s,ROUND(_xlpm.q,1)&amp;" "&amp;U464&amp;" = "&amp;ROUND(_xlpm.q*_xlpm.f,1)&amp;" "&amp;_xlpm.u,ROUND(_xlpm.q,1)&amp;" "&amp;U464)),""),""))))</f>
        <v>0</v>
      </c>
      <c r="AR464" s="1259"/>
      <c r="AS464" s="1241">
        <f t="shared" si="183"/>
        <v>0</v>
      </c>
      <c r="AT464" s="1242" t="str">
        <f t="shared" si="177"/>
        <v/>
      </c>
      <c r="AU464" s="1245">
        <f t="shared" si="180"/>
        <v>0</v>
      </c>
      <c r="AV464" s="1246" t="str">
        <f t="shared" si="178"/>
        <v/>
      </c>
      <c r="AW464" s="1247"/>
      <c r="AX464" s="1248">
        <f t="shared" si="171"/>
        <v>0</v>
      </c>
      <c r="AY464" s="1249" t="str">
        <f t="shared" si="184"/>
        <v/>
      </c>
      <c r="AZ464" s="276" t="s">
        <v>22</v>
      </c>
      <c r="BA464" s="1221">
        <f t="shared" si="172"/>
        <v>0</v>
      </c>
      <c r="BB464" s="1222">
        <f t="shared" si="179"/>
        <v>0</v>
      </c>
      <c r="BC464"/>
      <c r="BD464" s="877"/>
      <c r="BE464" s="877"/>
      <c r="BF464" s="877"/>
      <c r="BG464" s="877"/>
      <c r="BH464" s="877"/>
      <c r="BI464" s="877"/>
      <c r="BJ464" s="877"/>
      <c r="BK464" s="877"/>
      <c r="BR464" s="1153" t="str">
        <f t="shared" si="188"/>
        <v>►</v>
      </c>
      <c r="BS464" s="1024"/>
      <c r="BT464" s="1024"/>
      <c r="BU464" s="1024"/>
      <c r="BV464" s="1024"/>
      <c r="BW464" s="1024"/>
      <c r="CW464" s="3">
        <v>1</v>
      </c>
    </row>
    <row r="465" spans="12:101" ht="21" customHeight="1">
      <c r="L465" s="120" t="s">
        <v>16</v>
      </c>
      <c r="M465" s="34"/>
      <c r="N465" s="35"/>
      <c r="O465" s="34"/>
      <c r="P465" s="36"/>
      <c r="Q465" s="105"/>
      <c r="R465" s="125"/>
      <c r="S465" s="107"/>
      <c r="T465" s="108"/>
      <c r="U465" s="1290"/>
      <c r="W465" s="111"/>
      <c r="X465" s="112"/>
      <c r="Y465" s="122"/>
      <c r="Z465" s="114"/>
      <c r="AA465" s="127"/>
      <c r="AB465" s="116"/>
      <c r="AC465" s="139"/>
      <c r="AD465" s="1230" t="str">
        <f t="shared" si="182"/>
        <v>►</v>
      </c>
      <c r="AE465" s="1231" t="str">
        <f t="shared" si="187"/>
        <v/>
      </c>
      <c r="AF465" s="1232">
        <f t="shared" si="168"/>
        <v>0</v>
      </c>
      <c r="AG465" s="1252">
        <f t="shared" si="173"/>
        <v>0</v>
      </c>
      <c r="AH465" s="1234">
        <f t="shared" si="174"/>
        <v>0</v>
      </c>
      <c r="AI465" s="1235">
        <f t="shared" si="175"/>
        <v>0</v>
      </c>
      <c r="AJ465" s="1235">
        <f t="shared" si="185"/>
        <v>0</v>
      </c>
      <c r="AK465" s="1253">
        <f t="shared" si="169"/>
        <v>0</v>
      </c>
      <c r="AL465" s="1254">
        <f t="shared" si="186"/>
        <v>0</v>
      </c>
      <c r="AM465" s="1268"/>
      <c r="AN465" s="1255" t="str">
        <f t="shared" si="181"/>
        <v/>
      </c>
      <c r="AO465" s="1256">
        <f t="shared" si="176"/>
        <v>0</v>
      </c>
      <c r="AP465" s="1257">
        <f t="shared" si="170"/>
        <v>0</v>
      </c>
      <c r="AQ465" s="1271" cm="1">
        <f t="array" ref="AQ465">IF(AF465&lt;&gt;1,0,IF(OR(AO465="",N(AO465)&lt;=0.000000001),"",IF(OR(AI465="",N(AI465)&lt;=0.000000001),0,IF(ISNUMBER(AO465),IFERROR(_xlfn.LET(_xlpm.r,_xlfn.XLOOKUP(U465,$BD$15:$BD$62,ROW($BD$15:$BD$62),_xlfn.XLOOKUP(U465,$BE$15:$BE$62,ROW($BE$15:$BE$62),_xlfn.XLOOKUP(U465,$BF$15:$BF$62,ROW($BF$15:$BF$62),""))),_xlpm.p,_xlpm.r-MIN(ROW($BD$15:$BD$62))+1,_xlpm.f,INDEX($BG$15:$BG$62,_xlpm.p),_xlpm.u,INDEX($BH$15:$BH$62,_xlpm.p),_xlpm.s,INDEX($BJ$15:$BJ$62,_xlpm.p),_xlpm.q,N(AO465)/_xlpm.f,IF(_xlpm.q&gt;=_xlpm.s,ROUND(_xlpm.q,1)&amp;" "&amp;U465&amp;" = "&amp;ROUND(_xlpm.q*_xlpm.f,1)&amp;" "&amp;_xlpm.u,ROUND(_xlpm.q,1)&amp;" "&amp;U465)),""),""))))</f>
        <v>0</v>
      </c>
      <c r="AR465" s="1259"/>
      <c r="AS465" s="1256">
        <f t="shared" si="183"/>
        <v>0</v>
      </c>
      <c r="AT465" s="1257" t="str">
        <f t="shared" si="177"/>
        <v/>
      </c>
      <c r="AU465" s="1260">
        <f t="shared" si="180"/>
        <v>0</v>
      </c>
      <c r="AV465" s="1261" t="str">
        <f t="shared" si="178"/>
        <v/>
      </c>
      <c r="AW465" s="1247"/>
      <c r="AX465" s="1262">
        <f t="shared" si="171"/>
        <v>0</v>
      </c>
      <c r="AY465" s="1249" t="str">
        <f t="shared" si="184"/>
        <v/>
      </c>
      <c r="AZ465" s="276" t="s">
        <v>22</v>
      </c>
      <c r="BA465" s="1221">
        <f t="shared" si="172"/>
        <v>0</v>
      </c>
      <c r="BB465" s="1222">
        <f t="shared" si="179"/>
        <v>0</v>
      </c>
      <c r="BC465"/>
      <c r="BD465" s="877"/>
      <c r="BE465" s="877"/>
      <c r="BF465" s="877"/>
      <c r="BG465" s="877"/>
      <c r="BH465" s="877"/>
      <c r="BI465" s="877"/>
      <c r="BJ465" s="877"/>
      <c r="BK465" s="877"/>
      <c r="BR465" s="1153" t="str">
        <f t="shared" si="188"/>
        <v>►</v>
      </c>
      <c r="BS465" s="1024"/>
      <c r="BT465" s="1024"/>
      <c r="BU465" s="1024"/>
      <c r="BV465" s="1024"/>
      <c r="BW465" s="1024"/>
      <c r="CW465" s="3">
        <v>1</v>
      </c>
    </row>
    <row r="466" spans="12:101" ht="21" customHeight="1">
      <c r="L466" s="120" t="s">
        <v>16</v>
      </c>
      <c r="M466" s="34"/>
      <c r="N466" s="35"/>
      <c r="O466" s="34"/>
      <c r="P466" s="36"/>
      <c r="Q466" s="105"/>
      <c r="R466" s="125"/>
      <c r="S466" s="107"/>
      <c r="T466" s="108"/>
      <c r="U466" s="1290"/>
      <c r="W466" s="111"/>
      <c r="X466" s="112"/>
      <c r="Y466" s="122"/>
      <c r="Z466" s="114"/>
      <c r="AA466" s="127"/>
      <c r="AB466" s="116"/>
      <c r="AC466" s="139"/>
      <c r="AD466" s="1230" t="str">
        <f t="shared" si="182"/>
        <v>►</v>
      </c>
      <c r="AE466" s="1231" t="str">
        <f t="shared" si="187"/>
        <v/>
      </c>
      <c r="AF466" s="1232">
        <f t="shared" si="168"/>
        <v>0</v>
      </c>
      <c r="AG466" s="1252">
        <f t="shared" si="173"/>
        <v>0</v>
      </c>
      <c r="AH466" s="1234">
        <f t="shared" si="174"/>
        <v>0</v>
      </c>
      <c r="AI466" s="1235">
        <f t="shared" si="175"/>
        <v>0</v>
      </c>
      <c r="AJ466" s="1235">
        <f t="shared" si="185"/>
        <v>0</v>
      </c>
      <c r="AK466" s="1237">
        <f t="shared" si="169"/>
        <v>0</v>
      </c>
      <c r="AL466" s="1238">
        <f t="shared" si="186"/>
        <v>0</v>
      </c>
      <c r="AM466" s="1268"/>
      <c r="AN466" s="1240" t="str">
        <f t="shared" si="181"/>
        <v/>
      </c>
      <c r="AO466" s="1241">
        <f t="shared" si="176"/>
        <v>0</v>
      </c>
      <c r="AP466" s="1242">
        <f t="shared" si="170"/>
        <v>0</v>
      </c>
      <c r="AQ466" s="1269" cm="1">
        <f t="array" ref="AQ466">IF(AF466&lt;&gt;1,0,IF(OR(AO466="",N(AO466)&lt;=0.000000001),"",IF(OR(AI466="",N(AI466)&lt;=0.000000001),0,IF(ISNUMBER(AO466),IFERROR(_xlfn.LET(_xlpm.r,_xlfn.XLOOKUP(U466,$BD$15:$BD$62,ROW($BD$15:$BD$62),_xlfn.XLOOKUP(U466,$BE$15:$BE$62,ROW($BE$15:$BE$62),_xlfn.XLOOKUP(U466,$BF$15:$BF$62,ROW($BF$15:$BF$62),""))),_xlpm.p,_xlpm.r-MIN(ROW($BD$15:$BD$62))+1,_xlpm.f,INDEX($BG$15:$BG$62,_xlpm.p),_xlpm.u,INDEX($BH$15:$BH$62,_xlpm.p),_xlpm.s,INDEX($BJ$15:$BJ$62,_xlpm.p),_xlpm.q,N(AO466)/_xlpm.f,IF(_xlpm.q&gt;=_xlpm.s,ROUND(_xlpm.q,1)&amp;" "&amp;U466&amp;" = "&amp;ROUND(_xlpm.q*_xlpm.f,1)&amp;" "&amp;_xlpm.u,ROUND(_xlpm.q,1)&amp;" "&amp;U466)),""),""))))</f>
        <v>0</v>
      </c>
      <c r="AR466" s="1259"/>
      <c r="AS466" s="1241">
        <f t="shared" si="183"/>
        <v>0</v>
      </c>
      <c r="AT466" s="1242" t="str">
        <f t="shared" si="177"/>
        <v/>
      </c>
      <c r="AU466" s="1245">
        <f t="shared" si="180"/>
        <v>0</v>
      </c>
      <c r="AV466" s="1246" t="str">
        <f t="shared" si="178"/>
        <v/>
      </c>
      <c r="AW466" s="1247"/>
      <c r="AX466" s="1248">
        <f t="shared" si="171"/>
        <v>0</v>
      </c>
      <c r="AY466" s="1249" t="str">
        <f t="shared" si="184"/>
        <v/>
      </c>
      <c r="AZ466" s="276" t="s">
        <v>22</v>
      </c>
      <c r="BA466" s="1221">
        <f t="shared" si="172"/>
        <v>0</v>
      </c>
      <c r="BB466" s="1222">
        <f t="shared" si="179"/>
        <v>0</v>
      </c>
      <c r="BC466"/>
      <c r="BD466" s="877"/>
      <c r="BE466" s="877"/>
      <c r="BF466" s="877"/>
      <c r="BG466" s="877"/>
      <c r="BH466" s="877"/>
      <c r="BI466" s="877"/>
      <c r="BJ466" s="877"/>
      <c r="BK466" s="877"/>
      <c r="BR466" s="1153" t="str">
        <f t="shared" si="188"/>
        <v>►</v>
      </c>
      <c r="BS466" s="1024"/>
      <c r="BT466" s="1024"/>
      <c r="BU466" s="1024"/>
      <c r="BV466" s="1024"/>
      <c r="BW466" s="1024"/>
      <c r="CW466" s="3">
        <v>1</v>
      </c>
    </row>
    <row r="467" spans="12:101" ht="21" customHeight="1">
      <c r="L467" s="120" t="s">
        <v>16</v>
      </c>
      <c r="M467" s="34"/>
      <c r="N467" s="35"/>
      <c r="O467" s="34"/>
      <c r="P467" s="36"/>
      <c r="Q467" s="105"/>
      <c r="R467" s="125"/>
      <c r="S467" s="107"/>
      <c r="T467" s="108"/>
      <c r="U467" s="1290"/>
      <c r="W467" s="111"/>
      <c r="X467" s="112"/>
      <c r="Y467" s="122"/>
      <c r="Z467" s="114"/>
      <c r="AA467" s="127"/>
      <c r="AB467" s="116"/>
      <c r="AC467" s="139"/>
      <c r="AD467" s="1230" t="str">
        <f t="shared" si="182"/>
        <v>►</v>
      </c>
      <c r="AE467" s="1231" t="str">
        <f t="shared" si="187"/>
        <v/>
      </c>
      <c r="AF467" s="1232">
        <f t="shared" si="168"/>
        <v>0</v>
      </c>
      <c r="AG467" s="1252">
        <f t="shared" si="173"/>
        <v>0</v>
      </c>
      <c r="AH467" s="1234">
        <f t="shared" si="174"/>
        <v>0</v>
      </c>
      <c r="AI467" s="1235">
        <f t="shared" si="175"/>
        <v>0</v>
      </c>
      <c r="AJ467" s="1235">
        <f t="shared" si="185"/>
        <v>0</v>
      </c>
      <c r="AK467" s="1253">
        <f t="shared" si="169"/>
        <v>0</v>
      </c>
      <c r="AL467" s="1254">
        <f t="shared" si="186"/>
        <v>0</v>
      </c>
      <c r="AM467" s="1268"/>
      <c r="AN467" s="1255" t="str">
        <f t="shared" si="181"/>
        <v/>
      </c>
      <c r="AO467" s="1256">
        <f t="shared" si="176"/>
        <v>0</v>
      </c>
      <c r="AP467" s="1257">
        <f t="shared" si="170"/>
        <v>0</v>
      </c>
      <c r="AQ467" s="1271" cm="1">
        <f t="array" ref="AQ467">IF(AF467&lt;&gt;1,0,IF(OR(AO467="",N(AO467)&lt;=0.000000001),"",IF(OR(AI467="",N(AI467)&lt;=0.000000001),0,IF(ISNUMBER(AO467),IFERROR(_xlfn.LET(_xlpm.r,_xlfn.XLOOKUP(U467,$BD$15:$BD$62,ROW($BD$15:$BD$62),_xlfn.XLOOKUP(U467,$BE$15:$BE$62,ROW($BE$15:$BE$62),_xlfn.XLOOKUP(U467,$BF$15:$BF$62,ROW($BF$15:$BF$62),""))),_xlpm.p,_xlpm.r-MIN(ROW($BD$15:$BD$62))+1,_xlpm.f,INDEX($BG$15:$BG$62,_xlpm.p),_xlpm.u,INDEX($BH$15:$BH$62,_xlpm.p),_xlpm.s,INDEX($BJ$15:$BJ$62,_xlpm.p),_xlpm.q,N(AO467)/_xlpm.f,IF(_xlpm.q&gt;=_xlpm.s,ROUND(_xlpm.q,1)&amp;" "&amp;U467&amp;" = "&amp;ROUND(_xlpm.q*_xlpm.f,1)&amp;" "&amp;_xlpm.u,ROUND(_xlpm.q,1)&amp;" "&amp;U467)),""),""))))</f>
        <v>0</v>
      </c>
      <c r="AR467" s="1259"/>
      <c r="AS467" s="1256">
        <f t="shared" si="183"/>
        <v>0</v>
      </c>
      <c r="AT467" s="1257" t="str">
        <f t="shared" si="177"/>
        <v/>
      </c>
      <c r="AU467" s="1260">
        <f t="shared" si="180"/>
        <v>0</v>
      </c>
      <c r="AV467" s="1261" t="str">
        <f t="shared" si="178"/>
        <v/>
      </c>
      <c r="AW467" s="1247"/>
      <c r="AX467" s="1262">
        <f t="shared" si="171"/>
        <v>0</v>
      </c>
      <c r="AY467" s="1249" t="str">
        <f t="shared" si="184"/>
        <v/>
      </c>
      <c r="AZ467" s="276" t="s">
        <v>22</v>
      </c>
      <c r="BA467" s="1221">
        <f t="shared" si="172"/>
        <v>0</v>
      </c>
      <c r="BB467" s="1222">
        <f t="shared" si="179"/>
        <v>0</v>
      </c>
      <c r="BC467"/>
      <c r="BD467" s="877"/>
      <c r="BE467" s="877"/>
      <c r="BF467" s="877"/>
      <c r="BG467" s="877"/>
      <c r="BH467" s="877"/>
      <c r="BI467" s="877"/>
      <c r="BJ467" s="877"/>
      <c r="BK467" s="877"/>
      <c r="BR467" s="1153" t="str">
        <f t="shared" si="188"/>
        <v>►</v>
      </c>
      <c r="BS467" s="1024"/>
      <c r="BT467" s="1024"/>
      <c r="BU467" s="1024"/>
      <c r="BV467" s="1024"/>
      <c r="BW467" s="1024"/>
      <c r="CW467" s="3">
        <v>1</v>
      </c>
    </row>
    <row r="468" spans="12:101" ht="21" customHeight="1">
      <c r="L468" s="120" t="s">
        <v>16</v>
      </c>
      <c r="M468" s="34"/>
      <c r="N468" s="35"/>
      <c r="O468" s="34"/>
      <c r="P468" s="36"/>
      <c r="Q468" s="105"/>
      <c r="R468" s="125"/>
      <c r="S468" s="107"/>
      <c r="T468" s="108"/>
      <c r="U468" s="1290"/>
      <c r="W468" s="111"/>
      <c r="X468" s="112"/>
      <c r="Y468" s="122"/>
      <c r="Z468" s="114"/>
      <c r="AA468" s="127"/>
      <c r="AB468" s="116"/>
      <c r="AC468" s="139"/>
      <c r="AD468" s="1230" t="str">
        <f t="shared" si="182"/>
        <v>►</v>
      </c>
      <c r="AE468" s="1231" t="str">
        <f t="shared" si="187"/>
        <v/>
      </c>
      <c r="AF468" s="1232">
        <f t="shared" si="168"/>
        <v>0</v>
      </c>
      <c r="AG468" s="1252">
        <f t="shared" si="173"/>
        <v>0</v>
      </c>
      <c r="AH468" s="1234">
        <f t="shared" si="174"/>
        <v>0</v>
      </c>
      <c r="AI468" s="1235">
        <f t="shared" si="175"/>
        <v>0</v>
      </c>
      <c r="AJ468" s="1235">
        <f t="shared" si="185"/>
        <v>0</v>
      </c>
      <c r="AK468" s="1237">
        <f t="shared" si="169"/>
        <v>0</v>
      </c>
      <c r="AL468" s="1238">
        <f t="shared" si="186"/>
        <v>0</v>
      </c>
      <c r="AM468" s="1268"/>
      <c r="AN468" s="1240" t="str">
        <f t="shared" si="181"/>
        <v/>
      </c>
      <c r="AO468" s="1241">
        <f t="shared" si="176"/>
        <v>0</v>
      </c>
      <c r="AP468" s="1242">
        <f t="shared" si="170"/>
        <v>0</v>
      </c>
      <c r="AQ468" s="1269" cm="1">
        <f t="array" ref="AQ468">IF(AF468&lt;&gt;1,0,IF(OR(AO468="",N(AO468)&lt;=0.000000001),"",IF(OR(AI468="",N(AI468)&lt;=0.000000001),0,IF(ISNUMBER(AO468),IFERROR(_xlfn.LET(_xlpm.r,_xlfn.XLOOKUP(U468,$BD$15:$BD$62,ROW($BD$15:$BD$62),_xlfn.XLOOKUP(U468,$BE$15:$BE$62,ROW($BE$15:$BE$62),_xlfn.XLOOKUP(U468,$BF$15:$BF$62,ROW($BF$15:$BF$62),""))),_xlpm.p,_xlpm.r-MIN(ROW($BD$15:$BD$62))+1,_xlpm.f,INDEX($BG$15:$BG$62,_xlpm.p),_xlpm.u,INDEX($BH$15:$BH$62,_xlpm.p),_xlpm.s,INDEX($BJ$15:$BJ$62,_xlpm.p),_xlpm.q,N(AO468)/_xlpm.f,IF(_xlpm.q&gt;=_xlpm.s,ROUND(_xlpm.q,1)&amp;" "&amp;U468&amp;" = "&amp;ROUND(_xlpm.q*_xlpm.f,1)&amp;" "&amp;_xlpm.u,ROUND(_xlpm.q,1)&amp;" "&amp;U468)),""),""))))</f>
        <v>0</v>
      </c>
      <c r="AR468" s="1259"/>
      <c r="AS468" s="1241">
        <f t="shared" si="183"/>
        <v>0</v>
      </c>
      <c r="AT468" s="1242" t="str">
        <f t="shared" si="177"/>
        <v/>
      </c>
      <c r="AU468" s="1245">
        <f t="shared" si="180"/>
        <v>0</v>
      </c>
      <c r="AV468" s="1246" t="str">
        <f t="shared" si="178"/>
        <v/>
      </c>
      <c r="AW468" s="1247"/>
      <c r="AX468" s="1248">
        <f t="shared" si="171"/>
        <v>0</v>
      </c>
      <c r="AY468" s="1249" t="str">
        <f t="shared" si="184"/>
        <v/>
      </c>
      <c r="AZ468" s="276" t="s">
        <v>22</v>
      </c>
      <c r="BA468" s="1221">
        <f t="shared" si="172"/>
        <v>0</v>
      </c>
      <c r="BB468" s="1222">
        <f t="shared" si="179"/>
        <v>0</v>
      </c>
      <c r="BC468"/>
      <c r="BD468" s="877"/>
      <c r="BE468" s="877"/>
      <c r="BF468" s="877"/>
      <c r="BG468" s="877"/>
      <c r="BH468" s="877"/>
      <c r="BI468" s="877"/>
      <c r="BJ468" s="877"/>
      <c r="BK468" s="877"/>
      <c r="BR468" s="1153" t="str">
        <f t="shared" si="188"/>
        <v>►</v>
      </c>
      <c r="BS468" s="1024"/>
      <c r="BT468" s="1024"/>
      <c r="BU468" s="1024"/>
      <c r="BV468" s="1024"/>
      <c r="BW468" s="1024"/>
      <c r="CW468" s="3">
        <v>1</v>
      </c>
    </row>
    <row r="469" spans="12:101" ht="21" customHeight="1">
      <c r="L469" s="120" t="s">
        <v>16</v>
      </c>
      <c r="M469" s="34"/>
      <c r="N469" s="35"/>
      <c r="O469" s="34"/>
      <c r="P469" s="36"/>
      <c r="Q469" s="105"/>
      <c r="R469" s="125"/>
      <c r="S469" s="107"/>
      <c r="T469" s="108"/>
      <c r="U469" s="1290"/>
      <c r="W469" s="111"/>
      <c r="X469" s="112"/>
      <c r="Y469" s="122"/>
      <c r="Z469" s="114"/>
      <c r="AA469" s="127"/>
      <c r="AB469" s="116"/>
      <c r="AC469" s="139"/>
      <c r="AD469" s="1230" t="str">
        <f t="shared" si="182"/>
        <v>►</v>
      </c>
      <c r="AE469" s="1231" t="str">
        <f t="shared" si="187"/>
        <v/>
      </c>
      <c r="AF469" s="1232">
        <f t="shared" si="168"/>
        <v>0</v>
      </c>
      <c r="AG469" s="1252">
        <f t="shared" si="173"/>
        <v>0</v>
      </c>
      <c r="AH469" s="1234">
        <f t="shared" si="174"/>
        <v>0</v>
      </c>
      <c r="AI469" s="1235">
        <f t="shared" si="175"/>
        <v>0</v>
      </c>
      <c r="AJ469" s="1235">
        <f t="shared" si="185"/>
        <v>0</v>
      </c>
      <c r="AK469" s="1253">
        <f t="shared" si="169"/>
        <v>0</v>
      </c>
      <c r="AL469" s="1254">
        <f t="shared" si="186"/>
        <v>0</v>
      </c>
      <c r="AM469" s="1268"/>
      <c r="AN469" s="1255" t="str">
        <f t="shared" si="181"/>
        <v/>
      </c>
      <c r="AO469" s="1256">
        <f t="shared" si="176"/>
        <v>0</v>
      </c>
      <c r="AP469" s="1257">
        <f t="shared" si="170"/>
        <v>0</v>
      </c>
      <c r="AQ469" s="1271" cm="1">
        <f t="array" ref="AQ469">IF(AF469&lt;&gt;1,0,IF(OR(AO469="",N(AO469)&lt;=0.000000001),"",IF(OR(AI469="",N(AI469)&lt;=0.000000001),0,IF(ISNUMBER(AO469),IFERROR(_xlfn.LET(_xlpm.r,_xlfn.XLOOKUP(U469,$BD$15:$BD$62,ROW($BD$15:$BD$62),_xlfn.XLOOKUP(U469,$BE$15:$BE$62,ROW($BE$15:$BE$62),_xlfn.XLOOKUP(U469,$BF$15:$BF$62,ROW($BF$15:$BF$62),""))),_xlpm.p,_xlpm.r-MIN(ROW($BD$15:$BD$62))+1,_xlpm.f,INDEX($BG$15:$BG$62,_xlpm.p),_xlpm.u,INDEX($BH$15:$BH$62,_xlpm.p),_xlpm.s,INDEX($BJ$15:$BJ$62,_xlpm.p),_xlpm.q,N(AO469)/_xlpm.f,IF(_xlpm.q&gt;=_xlpm.s,ROUND(_xlpm.q,1)&amp;" "&amp;U469&amp;" = "&amp;ROUND(_xlpm.q*_xlpm.f,1)&amp;" "&amp;_xlpm.u,ROUND(_xlpm.q,1)&amp;" "&amp;U469)),""),""))))</f>
        <v>0</v>
      </c>
      <c r="AR469" s="1259"/>
      <c r="AS469" s="1256">
        <f t="shared" si="183"/>
        <v>0</v>
      </c>
      <c r="AT469" s="1257" t="str">
        <f t="shared" si="177"/>
        <v/>
      </c>
      <c r="AU469" s="1260">
        <f t="shared" si="180"/>
        <v>0</v>
      </c>
      <c r="AV469" s="1261" t="str">
        <f t="shared" si="178"/>
        <v/>
      </c>
      <c r="AW469" s="1247"/>
      <c r="AX469" s="1262">
        <f t="shared" si="171"/>
        <v>0</v>
      </c>
      <c r="AY469" s="1249" t="str">
        <f t="shared" si="184"/>
        <v/>
      </c>
      <c r="AZ469" s="276" t="s">
        <v>22</v>
      </c>
      <c r="BA469" s="1221">
        <f t="shared" si="172"/>
        <v>0</v>
      </c>
      <c r="BB469" s="1222">
        <f t="shared" si="179"/>
        <v>0</v>
      </c>
      <c r="BC469"/>
      <c r="BD469" s="877"/>
      <c r="BE469" s="877"/>
      <c r="BF469" s="877"/>
      <c r="BG469" s="877"/>
      <c r="BH469" s="877"/>
      <c r="BI469" s="877"/>
      <c r="BJ469" s="877"/>
      <c r="BK469" s="877"/>
      <c r="BR469" s="1153" t="str">
        <f t="shared" si="188"/>
        <v>►</v>
      </c>
      <c r="BS469" s="1024"/>
      <c r="BT469" s="1024"/>
      <c r="BU469" s="1024"/>
      <c r="BV469" s="1024"/>
      <c r="BW469" s="1024"/>
      <c r="CW469" s="3">
        <v>1</v>
      </c>
    </row>
    <row r="470" spans="12:101" ht="21" customHeight="1">
      <c r="L470" s="120" t="s">
        <v>16</v>
      </c>
      <c r="M470" s="34"/>
      <c r="N470" s="35"/>
      <c r="O470" s="34"/>
      <c r="P470" s="36"/>
      <c r="Q470" s="105"/>
      <c r="R470" s="125"/>
      <c r="S470" s="107"/>
      <c r="T470" s="108"/>
      <c r="U470" s="1290"/>
      <c r="W470" s="111"/>
      <c r="X470" s="112"/>
      <c r="Y470" s="122"/>
      <c r="Z470" s="114"/>
      <c r="AA470" s="127"/>
      <c r="AB470" s="116"/>
      <c r="AC470" s="139"/>
      <c r="AD470" s="1230" t="str">
        <f t="shared" si="182"/>
        <v>►</v>
      </c>
      <c r="AE470" s="1231" t="str">
        <f t="shared" si="187"/>
        <v/>
      </c>
      <c r="AF470" s="1232">
        <f t="shared" ref="AF470:AF533" si="189">N(AND(L470="A", COUNTIF($BD$15:$BF$62, TRIM(U470))&gt;0))</f>
        <v>0</v>
      </c>
      <c r="AG470" s="1252">
        <f t="shared" si="173"/>
        <v>0</v>
      </c>
      <c r="AH470" s="1234">
        <f t="shared" si="174"/>
        <v>0</v>
      </c>
      <c r="AI470" s="1235">
        <f t="shared" si="175"/>
        <v>0</v>
      </c>
      <c r="AJ470" s="1235">
        <f t="shared" si="185"/>
        <v>0</v>
      </c>
      <c r="AK470" s="1237">
        <f t="shared" ref="AK470:AK533" si="190">IF(AI470&gt;0,AM$9,0)</f>
        <v>0</v>
      </c>
      <c r="AL470" s="1238">
        <f t="shared" si="186"/>
        <v>0</v>
      </c>
      <c r="AM470" s="1268"/>
      <c r="AN470" s="1240" t="str">
        <f t="shared" si="181"/>
        <v/>
      </c>
      <c r="AO470" s="1241">
        <f t="shared" si="176"/>
        <v>0</v>
      </c>
      <c r="AP470" s="1242">
        <f t="shared" ref="AP470:AP533" si="191">IF(AF470=1,IF(OR(AO470="",N(AO470)&lt;=0.000000001),"",_xlfn.XLOOKUP(U470,$BD$15:$BD$62,$BH$15:$BH$62,_xlfn.XLOOKUP(U470,$BE$15:$BE$62,$BH$15:$BH$62,_xlfn.XLOOKUP(U470,$BF$15:$BF$62,$BH$15:$BH$62,"")))),0)</f>
        <v>0</v>
      </c>
      <c r="AQ470" s="1269" cm="1">
        <f t="array" ref="AQ470">IF(AF470&lt;&gt;1,0,IF(OR(AO470="",N(AO470)&lt;=0.000000001),"",IF(OR(AI470="",N(AI470)&lt;=0.000000001),0,IF(ISNUMBER(AO470),IFERROR(_xlfn.LET(_xlpm.r,_xlfn.XLOOKUP(U470,$BD$15:$BD$62,ROW($BD$15:$BD$62),_xlfn.XLOOKUP(U470,$BE$15:$BE$62,ROW($BE$15:$BE$62),_xlfn.XLOOKUP(U470,$BF$15:$BF$62,ROW($BF$15:$BF$62),""))),_xlpm.p,_xlpm.r-MIN(ROW($BD$15:$BD$62))+1,_xlpm.f,INDEX($BG$15:$BG$62,_xlpm.p),_xlpm.u,INDEX($BH$15:$BH$62,_xlpm.p),_xlpm.s,INDEX($BJ$15:$BJ$62,_xlpm.p),_xlpm.q,N(AO470)/_xlpm.f,IF(_xlpm.q&gt;=_xlpm.s,ROUND(_xlpm.q,1)&amp;" "&amp;U470&amp;" = "&amp;ROUND(_xlpm.q*_xlpm.f,1)&amp;" "&amp;_xlpm.u,ROUND(_xlpm.q,1)&amp;" "&amp;U470)),""),""))))</f>
        <v>0</v>
      </c>
      <c r="AR470" s="1259"/>
      <c r="AS470" s="1241">
        <f t="shared" si="183"/>
        <v>0</v>
      </c>
      <c r="AT470" s="1242" t="str">
        <f t="shared" si="177"/>
        <v/>
      </c>
      <c r="AU470" s="1245">
        <f t="shared" si="180"/>
        <v>0</v>
      </c>
      <c r="AV470" s="1246" t="str">
        <f t="shared" si="178"/>
        <v/>
      </c>
      <c r="AW470" s="1247"/>
      <c r="AX470" s="1248">
        <f t="shared" ref="AX470:AX533" si="192">IF(AI470=0,0,IF(OR(ISBLANK(AW470),ISTEXT(AU470)),0,(IF(AO470=0,Q470,AO470)*AW470)))</f>
        <v>0</v>
      </c>
      <c r="AY470" s="1249" t="str">
        <f t="shared" si="184"/>
        <v/>
      </c>
      <c r="AZ470" s="276" t="s">
        <v>22</v>
      </c>
      <c r="BA470" s="1221">
        <f t="shared" ref="BA470:BA533" si="193">IFERROR(_xlfn.LET(_xlpm.EPS,0.000000001,_xlpm.b,Q470/AI470,IF(ISNUMBER(AM470),_xlpm.b*AM470,IF(OR(ISBLANK(AM470),AM470=""),_xlpm.b*AK470,IF(AND(BB470=0,ISNUMBER(Q470)),_xlpm.b/AK470,0)))),0)</f>
        <v>0</v>
      </c>
      <c r="BB470" s="1222">
        <f t="shared" si="179"/>
        <v>0</v>
      </c>
      <c r="BC470"/>
      <c r="BD470" s="877"/>
      <c r="BE470" s="877"/>
      <c r="BF470" s="877"/>
      <c r="BG470" s="877"/>
      <c r="BH470" s="877"/>
      <c r="BI470" s="877"/>
      <c r="BJ470" s="877"/>
      <c r="BK470" s="877"/>
      <c r="BR470" s="1153" t="str">
        <f t="shared" si="188"/>
        <v>►</v>
      </c>
      <c r="BS470" s="1024"/>
      <c r="BT470" s="1024"/>
      <c r="BU470" s="1024"/>
      <c r="BV470" s="1024"/>
      <c r="BW470" s="1024"/>
      <c r="CW470" s="3">
        <v>1</v>
      </c>
    </row>
    <row r="471" spans="12:101" ht="21" customHeight="1">
      <c r="L471" s="120" t="s">
        <v>16</v>
      </c>
      <c r="M471" s="34"/>
      <c r="N471" s="35"/>
      <c r="O471" s="34"/>
      <c r="P471" s="36"/>
      <c r="Q471" s="105"/>
      <c r="R471" s="125"/>
      <c r="S471" s="107"/>
      <c r="T471" s="108"/>
      <c r="U471" s="1290"/>
      <c r="W471" s="111"/>
      <c r="X471" s="112"/>
      <c r="Y471" s="122"/>
      <c r="Z471" s="114"/>
      <c r="AA471" s="127"/>
      <c r="AB471" s="116"/>
      <c r="AC471" s="139"/>
      <c r="AD471" s="1230" t="str">
        <f t="shared" si="182"/>
        <v>►</v>
      </c>
      <c r="AE471" s="1231" t="str">
        <f t="shared" si="187"/>
        <v/>
      </c>
      <c r="AF471" s="1232">
        <f t="shared" si="189"/>
        <v>0</v>
      </c>
      <c r="AG471" s="1252">
        <f t="shared" ref="AG471:AG534" si="194">IF(AF471=1,Z471,0)</f>
        <v>0</v>
      </c>
      <c r="AH471" s="1234">
        <f t="shared" ref="AH471:AH534" si="195">IF(AF471=1,IF(AG471&gt;0,"Kg",0),0)</f>
        <v>0</v>
      </c>
      <c r="AI471" s="1235">
        <f t="shared" ref="AI471:AI534" si="196">IF(AF471=1,N471,0)</f>
        <v>0</v>
      </c>
      <c r="AJ471" s="1235">
        <f t="shared" si="185"/>
        <v>0</v>
      </c>
      <c r="AK471" s="1253">
        <f t="shared" si="190"/>
        <v>0</v>
      </c>
      <c r="AL471" s="1254">
        <f t="shared" si="186"/>
        <v>0</v>
      </c>
      <c r="AM471" s="1268"/>
      <c r="AN471" s="1255" t="str">
        <f t="shared" si="181"/>
        <v/>
      </c>
      <c r="AO471" s="1256">
        <f t="shared" ref="AO471:AO534" si="197">IF(TRIM(AH471)&lt;&gt;"Kg",0,N(AG471)*N(BB471))</f>
        <v>0</v>
      </c>
      <c r="AP471" s="1257">
        <f t="shared" si="191"/>
        <v>0</v>
      </c>
      <c r="AQ471" s="1271" cm="1">
        <f t="array" ref="AQ471">IF(AF471&lt;&gt;1,0,IF(OR(AO471="",N(AO471)&lt;=0.000000001),"",IF(OR(AI471="",N(AI471)&lt;=0.000000001),0,IF(ISNUMBER(AO471),IFERROR(_xlfn.LET(_xlpm.r,_xlfn.XLOOKUP(U471,$BD$15:$BD$62,ROW($BD$15:$BD$62),_xlfn.XLOOKUP(U471,$BE$15:$BE$62,ROW($BE$15:$BE$62),_xlfn.XLOOKUP(U471,$BF$15:$BF$62,ROW($BF$15:$BF$62),""))),_xlpm.p,_xlpm.r-MIN(ROW($BD$15:$BD$62))+1,_xlpm.f,INDEX($BG$15:$BG$62,_xlpm.p),_xlpm.u,INDEX($BH$15:$BH$62,_xlpm.p),_xlpm.s,INDEX($BJ$15:$BJ$62,_xlpm.p),_xlpm.q,N(AO471)/_xlpm.f,IF(_xlpm.q&gt;=_xlpm.s,ROUND(_xlpm.q,1)&amp;" "&amp;U471&amp;" = "&amp;ROUND(_xlpm.q*_xlpm.f,1)&amp;" "&amp;_xlpm.u,ROUND(_xlpm.q,1)&amp;" "&amp;U471)),""),""))))</f>
        <v>0</v>
      </c>
      <c r="AR471" s="1259"/>
      <c r="AS471" s="1256">
        <f t="shared" si="183"/>
        <v>0</v>
      </c>
      <c r="AT471" s="1257" t="str">
        <f t="shared" ref="AT471:AT534" si="198">IF(AF471=1,AP471,"")</f>
        <v/>
      </c>
      <c r="AU471" s="1260">
        <f t="shared" si="180"/>
        <v>0</v>
      </c>
      <c r="AV471" s="1261" t="str">
        <f t="shared" ref="AV471:AV534" si="199">IF(AF471=1,IF(N(AU471)&gt;0.000000001,R471,""),"")</f>
        <v/>
      </c>
      <c r="AW471" s="1247"/>
      <c r="AX471" s="1262">
        <f t="shared" si="192"/>
        <v>0</v>
      </c>
      <c r="AY471" s="1249" t="str">
        <f t="shared" si="184"/>
        <v/>
      </c>
      <c r="AZ471" s="276" t="s">
        <v>22</v>
      </c>
      <c r="BA471" s="1221">
        <f t="shared" si="193"/>
        <v>0</v>
      </c>
      <c r="BB471" s="1222">
        <f t="shared" ref="BB471:BB536" si="200">IF(AG471&gt;0,IFERROR(IF(OR(ISBLANK(AM471),AM471=""),AK471,AM471)/AI471,0),0)</f>
        <v>0</v>
      </c>
      <c r="BC471"/>
      <c r="BD471" s="877"/>
      <c r="BE471" s="877"/>
      <c r="BF471" s="877"/>
      <c r="BG471" s="877"/>
      <c r="BH471" s="877"/>
      <c r="BI471" s="877"/>
      <c r="BJ471" s="877"/>
      <c r="BK471" s="877"/>
      <c r="BR471" s="1153" t="str">
        <f t="shared" si="188"/>
        <v>►</v>
      </c>
      <c r="BS471" s="1024"/>
      <c r="BT471" s="1024"/>
      <c r="BU471" s="1024"/>
      <c r="BV471" s="1024"/>
      <c r="BW471" s="1024"/>
      <c r="CW471" s="3">
        <v>1</v>
      </c>
    </row>
    <row r="472" spans="12:101" ht="21" customHeight="1">
      <c r="L472" s="120" t="s">
        <v>16</v>
      </c>
      <c r="M472" s="34"/>
      <c r="N472" s="35"/>
      <c r="O472" s="34"/>
      <c r="P472" s="36"/>
      <c r="Q472" s="105"/>
      <c r="R472" s="125"/>
      <c r="S472" s="107"/>
      <c r="T472" s="108"/>
      <c r="U472" s="1290"/>
      <c r="W472" s="111"/>
      <c r="X472" s="112"/>
      <c r="Y472" s="122"/>
      <c r="Z472" s="114"/>
      <c r="AA472" s="127"/>
      <c r="AB472" s="116"/>
      <c r="AC472" s="139"/>
      <c r="AD472" s="1230" t="str">
        <f t="shared" si="182"/>
        <v>►</v>
      </c>
      <c r="AE472" s="1231" t="str">
        <f t="shared" si="187"/>
        <v/>
      </c>
      <c r="AF472" s="1232">
        <f t="shared" si="189"/>
        <v>0</v>
      </c>
      <c r="AG472" s="1252">
        <f t="shared" si="194"/>
        <v>0</v>
      </c>
      <c r="AH472" s="1234">
        <f t="shared" si="195"/>
        <v>0</v>
      </c>
      <c r="AI472" s="1235">
        <f t="shared" si="196"/>
        <v>0</v>
      </c>
      <c r="AJ472" s="1235">
        <f t="shared" si="185"/>
        <v>0</v>
      </c>
      <c r="AK472" s="1237">
        <f t="shared" si="190"/>
        <v>0</v>
      </c>
      <c r="AL472" s="1238">
        <f t="shared" si="186"/>
        <v>0</v>
      </c>
      <c r="AM472" s="1268"/>
      <c r="AN472" s="1240" t="str">
        <f t="shared" si="181"/>
        <v/>
      </c>
      <c r="AO472" s="1241">
        <f t="shared" si="197"/>
        <v>0</v>
      </c>
      <c r="AP472" s="1242">
        <f t="shared" si="191"/>
        <v>0</v>
      </c>
      <c r="AQ472" s="1269" cm="1">
        <f t="array" ref="AQ472">IF(AF472&lt;&gt;1,0,IF(OR(AO472="",N(AO472)&lt;=0.000000001),"",IF(OR(AI472="",N(AI472)&lt;=0.000000001),0,IF(ISNUMBER(AO472),IFERROR(_xlfn.LET(_xlpm.r,_xlfn.XLOOKUP(U472,$BD$15:$BD$62,ROW($BD$15:$BD$62),_xlfn.XLOOKUP(U472,$BE$15:$BE$62,ROW($BE$15:$BE$62),_xlfn.XLOOKUP(U472,$BF$15:$BF$62,ROW($BF$15:$BF$62),""))),_xlpm.p,_xlpm.r-MIN(ROW($BD$15:$BD$62))+1,_xlpm.f,INDEX($BG$15:$BG$62,_xlpm.p),_xlpm.u,INDEX($BH$15:$BH$62,_xlpm.p),_xlpm.s,INDEX($BJ$15:$BJ$62,_xlpm.p),_xlpm.q,N(AO472)/_xlpm.f,IF(_xlpm.q&gt;=_xlpm.s,ROUND(_xlpm.q,1)&amp;" "&amp;U472&amp;" = "&amp;ROUND(_xlpm.q*_xlpm.f,1)&amp;" "&amp;_xlpm.u,ROUND(_xlpm.q,1)&amp;" "&amp;U472)),""),""))))</f>
        <v>0</v>
      </c>
      <c r="AR472" s="1259"/>
      <c r="AS472" s="1241">
        <f t="shared" si="183"/>
        <v>0</v>
      </c>
      <c r="AT472" s="1242" t="str">
        <f t="shared" si="198"/>
        <v/>
      </c>
      <c r="AU472" s="1245">
        <f t="shared" ref="AU472:AU535" si="201">_xlfn.LET(_xlpm.EPS,0.000000001,IF(ISNUMBER(BA472),IF(ABS(BA472)&lt;=_xlpm.EPS,0,BA472),0))</f>
        <v>0</v>
      </c>
      <c r="AV472" s="1246" t="str">
        <f t="shared" si="199"/>
        <v/>
      </c>
      <c r="AW472" s="1247"/>
      <c r="AX472" s="1248">
        <f t="shared" si="192"/>
        <v>0</v>
      </c>
      <c r="AY472" s="1249" t="str">
        <f t="shared" si="184"/>
        <v/>
      </c>
      <c r="AZ472" s="276" t="s">
        <v>22</v>
      </c>
      <c r="BA472" s="1221">
        <f t="shared" si="193"/>
        <v>0</v>
      </c>
      <c r="BB472" s="1222">
        <f t="shared" si="200"/>
        <v>0</v>
      </c>
      <c r="BC472"/>
      <c r="BD472" s="877"/>
      <c r="BE472" s="877"/>
      <c r="BF472" s="877"/>
      <c r="BG472" s="877"/>
      <c r="BH472" s="877"/>
      <c r="BI472" s="877"/>
      <c r="BJ472" s="877"/>
      <c r="BK472" s="877"/>
      <c r="BR472" s="1153" t="str">
        <f t="shared" si="188"/>
        <v>►</v>
      </c>
      <c r="BS472" s="1024"/>
      <c r="BT472" s="1024"/>
      <c r="BU472" s="1024"/>
      <c r="BV472" s="1024"/>
      <c r="BW472" s="1024"/>
      <c r="CW472" s="3">
        <v>1</v>
      </c>
    </row>
    <row r="473" spans="12:101" ht="21" customHeight="1">
      <c r="L473" s="120" t="s">
        <v>16</v>
      </c>
      <c r="M473" s="34"/>
      <c r="N473" s="35"/>
      <c r="O473" s="34"/>
      <c r="P473" s="36"/>
      <c r="Q473" s="105"/>
      <c r="R473" s="125"/>
      <c r="S473" s="107"/>
      <c r="T473" s="108"/>
      <c r="U473" s="1290"/>
      <c r="W473" s="111"/>
      <c r="X473" s="112"/>
      <c r="Y473" s="122"/>
      <c r="Z473" s="114"/>
      <c r="AA473" s="127"/>
      <c r="AB473" s="116"/>
      <c r="AC473" s="139"/>
      <c r="AD473" s="1230" t="str">
        <f t="shared" si="182"/>
        <v>►</v>
      </c>
      <c r="AE473" s="1231" t="str">
        <f t="shared" si="187"/>
        <v/>
      </c>
      <c r="AF473" s="1232">
        <f t="shared" si="189"/>
        <v>0</v>
      </c>
      <c r="AG473" s="1252">
        <f t="shared" si="194"/>
        <v>0</v>
      </c>
      <c r="AH473" s="1234">
        <f t="shared" si="195"/>
        <v>0</v>
      </c>
      <c r="AI473" s="1235">
        <f t="shared" si="196"/>
        <v>0</v>
      </c>
      <c r="AJ473" s="1235">
        <f t="shared" si="185"/>
        <v>0</v>
      </c>
      <c r="AK473" s="1253">
        <f t="shared" si="190"/>
        <v>0</v>
      </c>
      <c r="AL473" s="1254">
        <f t="shared" si="186"/>
        <v>0</v>
      </c>
      <c r="AM473" s="1268"/>
      <c r="AN473" s="1255" t="str">
        <f t="shared" si="181"/>
        <v/>
      </c>
      <c r="AO473" s="1256">
        <f t="shared" si="197"/>
        <v>0</v>
      </c>
      <c r="AP473" s="1257">
        <f t="shared" si="191"/>
        <v>0</v>
      </c>
      <c r="AQ473" s="1271" cm="1">
        <f t="array" ref="AQ473">IF(AF473&lt;&gt;1,0,IF(OR(AO473="",N(AO473)&lt;=0.000000001),"",IF(OR(AI473="",N(AI473)&lt;=0.000000001),0,IF(ISNUMBER(AO473),IFERROR(_xlfn.LET(_xlpm.r,_xlfn.XLOOKUP(U473,$BD$15:$BD$62,ROW($BD$15:$BD$62),_xlfn.XLOOKUP(U473,$BE$15:$BE$62,ROW($BE$15:$BE$62),_xlfn.XLOOKUP(U473,$BF$15:$BF$62,ROW($BF$15:$BF$62),""))),_xlpm.p,_xlpm.r-MIN(ROW($BD$15:$BD$62))+1,_xlpm.f,INDEX($BG$15:$BG$62,_xlpm.p),_xlpm.u,INDEX($BH$15:$BH$62,_xlpm.p),_xlpm.s,INDEX($BJ$15:$BJ$62,_xlpm.p),_xlpm.q,N(AO473)/_xlpm.f,IF(_xlpm.q&gt;=_xlpm.s,ROUND(_xlpm.q,1)&amp;" "&amp;U473&amp;" = "&amp;ROUND(_xlpm.q*_xlpm.f,1)&amp;" "&amp;_xlpm.u,ROUND(_xlpm.q,1)&amp;" "&amp;U473)),""),""))))</f>
        <v>0</v>
      </c>
      <c r="AR473" s="1259"/>
      <c r="AS473" s="1256">
        <f t="shared" si="183"/>
        <v>0</v>
      </c>
      <c r="AT473" s="1257" t="str">
        <f t="shared" si="198"/>
        <v/>
      </c>
      <c r="AU473" s="1260">
        <f t="shared" si="201"/>
        <v>0</v>
      </c>
      <c r="AV473" s="1261" t="str">
        <f t="shared" si="199"/>
        <v/>
      </c>
      <c r="AW473" s="1247"/>
      <c r="AX473" s="1262">
        <f t="shared" si="192"/>
        <v>0</v>
      </c>
      <c r="AY473" s="1249" t="str">
        <f t="shared" si="184"/>
        <v/>
      </c>
      <c r="AZ473" s="276" t="s">
        <v>22</v>
      </c>
      <c r="BA473" s="1221">
        <f t="shared" si="193"/>
        <v>0</v>
      </c>
      <c r="BB473" s="1222">
        <f t="shared" si="200"/>
        <v>0</v>
      </c>
      <c r="BC473"/>
      <c r="BD473" s="877"/>
      <c r="BE473" s="877"/>
      <c r="BF473" s="877"/>
      <c r="BG473" s="877"/>
      <c r="BH473" s="877"/>
      <c r="BI473" s="877"/>
      <c r="BJ473" s="877"/>
      <c r="BK473" s="877"/>
      <c r="BR473" s="1153" t="str">
        <f t="shared" si="188"/>
        <v>►</v>
      </c>
      <c r="BS473" s="1024"/>
      <c r="BT473" s="1024"/>
      <c r="BU473" s="1024"/>
      <c r="BV473" s="1024"/>
      <c r="BW473" s="1024"/>
      <c r="CW473" s="3">
        <v>1</v>
      </c>
    </row>
    <row r="474" spans="12:101" ht="21" customHeight="1">
      <c r="L474" s="120" t="s">
        <v>16</v>
      </c>
      <c r="M474" s="34"/>
      <c r="N474" s="35"/>
      <c r="O474" s="34"/>
      <c r="P474" s="36"/>
      <c r="Q474" s="105"/>
      <c r="R474" s="125"/>
      <c r="S474" s="107"/>
      <c r="T474" s="108"/>
      <c r="U474" s="1290"/>
      <c r="W474" s="111"/>
      <c r="X474" s="112"/>
      <c r="Y474" s="122"/>
      <c r="Z474" s="114"/>
      <c r="AA474" s="127"/>
      <c r="AB474" s="116"/>
      <c r="AC474" s="139"/>
      <c r="AD474" s="1230" t="str">
        <f t="shared" si="182"/>
        <v>►</v>
      </c>
      <c r="AE474" s="1231" t="str">
        <f t="shared" si="187"/>
        <v/>
      </c>
      <c r="AF474" s="1232">
        <f t="shared" si="189"/>
        <v>0</v>
      </c>
      <c r="AG474" s="1252">
        <f t="shared" si="194"/>
        <v>0</v>
      </c>
      <c r="AH474" s="1234">
        <f t="shared" si="195"/>
        <v>0</v>
      </c>
      <c r="AI474" s="1235">
        <f t="shared" si="196"/>
        <v>0</v>
      </c>
      <c r="AJ474" s="1235">
        <f t="shared" si="185"/>
        <v>0</v>
      </c>
      <c r="AK474" s="1237">
        <f t="shared" si="190"/>
        <v>0</v>
      </c>
      <c r="AL474" s="1238">
        <f t="shared" si="186"/>
        <v>0</v>
      </c>
      <c r="AM474" s="1268"/>
      <c r="AN474" s="1240" t="str">
        <f t="shared" si="181"/>
        <v/>
      </c>
      <c r="AO474" s="1241">
        <f t="shared" si="197"/>
        <v>0</v>
      </c>
      <c r="AP474" s="1242">
        <f t="shared" si="191"/>
        <v>0</v>
      </c>
      <c r="AQ474" s="1269" cm="1">
        <f t="array" ref="AQ474">IF(AF474&lt;&gt;1,0,IF(OR(AO474="",N(AO474)&lt;=0.000000001),"",IF(OR(AI474="",N(AI474)&lt;=0.000000001),0,IF(ISNUMBER(AO474),IFERROR(_xlfn.LET(_xlpm.r,_xlfn.XLOOKUP(U474,$BD$15:$BD$62,ROW($BD$15:$BD$62),_xlfn.XLOOKUP(U474,$BE$15:$BE$62,ROW($BE$15:$BE$62),_xlfn.XLOOKUP(U474,$BF$15:$BF$62,ROW($BF$15:$BF$62),""))),_xlpm.p,_xlpm.r-MIN(ROW($BD$15:$BD$62))+1,_xlpm.f,INDEX($BG$15:$BG$62,_xlpm.p),_xlpm.u,INDEX($BH$15:$BH$62,_xlpm.p),_xlpm.s,INDEX($BJ$15:$BJ$62,_xlpm.p),_xlpm.q,N(AO474)/_xlpm.f,IF(_xlpm.q&gt;=_xlpm.s,ROUND(_xlpm.q,1)&amp;" "&amp;U474&amp;" = "&amp;ROUND(_xlpm.q*_xlpm.f,1)&amp;" "&amp;_xlpm.u,ROUND(_xlpm.q,1)&amp;" "&amp;U474)),""),""))))</f>
        <v>0</v>
      </c>
      <c r="AR474" s="1259"/>
      <c r="AS474" s="1241">
        <f t="shared" si="183"/>
        <v>0</v>
      </c>
      <c r="AT474" s="1242" t="str">
        <f t="shared" si="198"/>
        <v/>
      </c>
      <c r="AU474" s="1245">
        <f t="shared" si="201"/>
        <v>0</v>
      </c>
      <c r="AV474" s="1246" t="str">
        <f t="shared" si="199"/>
        <v/>
      </c>
      <c r="AW474" s="1247"/>
      <c r="AX474" s="1248">
        <f t="shared" si="192"/>
        <v>0</v>
      </c>
      <c r="AY474" s="1249" t="str">
        <f t="shared" si="184"/>
        <v/>
      </c>
      <c r="AZ474" s="276" t="s">
        <v>22</v>
      </c>
      <c r="BA474" s="1221">
        <f t="shared" si="193"/>
        <v>0</v>
      </c>
      <c r="BB474" s="1222">
        <f t="shared" si="200"/>
        <v>0</v>
      </c>
      <c r="BC474"/>
      <c r="BD474" s="877"/>
      <c r="BE474" s="877"/>
      <c r="BF474" s="877"/>
      <c r="BG474" s="877"/>
      <c r="BH474" s="877"/>
      <c r="BI474" s="877"/>
      <c r="BJ474" s="877"/>
      <c r="BK474" s="877"/>
      <c r="BR474" s="1153" t="str">
        <f t="shared" si="188"/>
        <v>►</v>
      </c>
      <c r="BS474" s="1024"/>
      <c r="BT474" s="1024"/>
      <c r="BU474" s="1024"/>
      <c r="BV474" s="1024"/>
      <c r="BW474" s="1024"/>
      <c r="CW474" s="3">
        <v>1</v>
      </c>
    </row>
    <row r="475" spans="12:101" ht="21" customHeight="1">
      <c r="L475" s="120" t="s">
        <v>16</v>
      </c>
      <c r="M475" s="34"/>
      <c r="N475" s="35"/>
      <c r="O475" s="34"/>
      <c r="P475" s="36"/>
      <c r="Q475" s="105"/>
      <c r="R475" s="125"/>
      <c r="S475" s="107"/>
      <c r="T475" s="108"/>
      <c r="U475" s="1290"/>
      <c r="W475" s="111"/>
      <c r="X475" s="112"/>
      <c r="Y475" s="122"/>
      <c r="Z475" s="114"/>
      <c r="AA475" s="127"/>
      <c r="AB475" s="116"/>
      <c r="AC475" s="139"/>
      <c r="AD475" s="1230" t="str">
        <f t="shared" si="182"/>
        <v>►</v>
      </c>
      <c r="AE475" s="1231" t="str">
        <f t="shared" si="187"/>
        <v/>
      </c>
      <c r="AF475" s="1232">
        <f t="shared" si="189"/>
        <v>0</v>
      </c>
      <c r="AG475" s="1252">
        <f t="shared" si="194"/>
        <v>0</v>
      </c>
      <c r="AH475" s="1234">
        <f t="shared" si="195"/>
        <v>0</v>
      </c>
      <c r="AI475" s="1235">
        <f t="shared" si="196"/>
        <v>0</v>
      </c>
      <c r="AJ475" s="1235">
        <f t="shared" si="185"/>
        <v>0</v>
      </c>
      <c r="AK475" s="1253">
        <f t="shared" si="190"/>
        <v>0</v>
      </c>
      <c r="AL475" s="1254">
        <f t="shared" si="186"/>
        <v>0</v>
      </c>
      <c r="AM475" s="1268"/>
      <c r="AN475" s="1255" t="str">
        <f t="shared" ref="AN475:AN538" si="202">IF(AM475&gt;0,AL475,"")</f>
        <v/>
      </c>
      <c r="AO475" s="1256">
        <f t="shared" si="197"/>
        <v>0</v>
      </c>
      <c r="AP475" s="1257">
        <f t="shared" si="191"/>
        <v>0</v>
      </c>
      <c r="AQ475" s="1271" cm="1">
        <f t="array" ref="AQ475">IF(AF475&lt;&gt;1,0,IF(OR(AO475="",N(AO475)&lt;=0.000000001),"",IF(OR(AI475="",N(AI475)&lt;=0.000000001),0,IF(ISNUMBER(AO475),IFERROR(_xlfn.LET(_xlpm.r,_xlfn.XLOOKUP(U475,$BD$15:$BD$62,ROW($BD$15:$BD$62),_xlfn.XLOOKUP(U475,$BE$15:$BE$62,ROW($BE$15:$BE$62),_xlfn.XLOOKUP(U475,$BF$15:$BF$62,ROW($BF$15:$BF$62),""))),_xlpm.p,_xlpm.r-MIN(ROW($BD$15:$BD$62))+1,_xlpm.f,INDEX($BG$15:$BG$62,_xlpm.p),_xlpm.u,INDEX($BH$15:$BH$62,_xlpm.p),_xlpm.s,INDEX($BJ$15:$BJ$62,_xlpm.p),_xlpm.q,N(AO475)/_xlpm.f,IF(_xlpm.q&gt;=_xlpm.s,ROUND(_xlpm.q,1)&amp;" "&amp;U475&amp;" = "&amp;ROUND(_xlpm.q*_xlpm.f,1)&amp;" "&amp;_xlpm.u,ROUND(_xlpm.q,1)&amp;" "&amp;U475)),""),""))))</f>
        <v>0</v>
      </c>
      <c r="AR475" s="1259"/>
      <c r="AS475" s="1256">
        <f t="shared" si="183"/>
        <v>0</v>
      </c>
      <c r="AT475" s="1257" t="str">
        <f t="shared" si="198"/>
        <v/>
      </c>
      <c r="AU475" s="1260">
        <f t="shared" si="201"/>
        <v>0</v>
      </c>
      <c r="AV475" s="1261" t="str">
        <f t="shared" si="199"/>
        <v/>
      </c>
      <c r="AW475" s="1247"/>
      <c r="AX475" s="1262">
        <f t="shared" si="192"/>
        <v>0</v>
      </c>
      <c r="AY475" s="1249" t="str">
        <f t="shared" si="184"/>
        <v/>
      </c>
      <c r="AZ475" s="276" t="s">
        <v>22</v>
      </c>
      <c r="BA475" s="1221">
        <f t="shared" si="193"/>
        <v>0</v>
      </c>
      <c r="BB475" s="1222">
        <f t="shared" si="200"/>
        <v>0</v>
      </c>
      <c r="BC475"/>
      <c r="BD475" s="877"/>
      <c r="BE475" s="877"/>
      <c r="BF475" s="877"/>
      <c r="BG475" s="877"/>
      <c r="BH475" s="877"/>
      <c r="BI475" s="877"/>
      <c r="BJ475" s="877"/>
      <c r="BK475" s="877"/>
      <c r="BR475" s="1153" t="str">
        <f t="shared" si="188"/>
        <v>►</v>
      </c>
      <c r="BS475" s="1024"/>
      <c r="BT475" s="1024"/>
      <c r="BU475" s="1024"/>
      <c r="BV475" s="1024"/>
      <c r="BW475" s="1024"/>
      <c r="CW475" s="3">
        <v>1</v>
      </c>
    </row>
    <row r="476" spans="12:101" ht="21" customHeight="1">
      <c r="L476" s="120" t="s">
        <v>16</v>
      </c>
      <c r="M476" s="34"/>
      <c r="N476" s="35"/>
      <c r="O476" s="34"/>
      <c r="P476" s="36"/>
      <c r="Q476" s="105"/>
      <c r="R476" s="125"/>
      <c r="S476" s="107"/>
      <c r="T476" s="108"/>
      <c r="U476" s="1290"/>
      <c r="W476" s="111"/>
      <c r="X476" s="112"/>
      <c r="Y476" s="122"/>
      <c r="Z476" s="114"/>
      <c r="AA476" s="127"/>
      <c r="AB476" s="116"/>
      <c r="AC476" s="139"/>
      <c r="AD476" s="1230" t="str">
        <f t="shared" si="182"/>
        <v>►</v>
      </c>
      <c r="AE476" s="1231" t="str">
        <f t="shared" si="187"/>
        <v/>
      </c>
      <c r="AF476" s="1232">
        <f t="shared" si="189"/>
        <v>0</v>
      </c>
      <c r="AG476" s="1252">
        <f t="shared" si="194"/>
        <v>0</v>
      </c>
      <c r="AH476" s="1234">
        <f t="shared" si="195"/>
        <v>0</v>
      </c>
      <c r="AI476" s="1235">
        <f t="shared" si="196"/>
        <v>0</v>
      </c>
      <c r="AJ476" s="1235">
        <f t="shared" si="185"/>
        <v>0</v>
      </c>
      <c r="AK476" s="1237">
        <f t="shared" si="190"/>
        <v>0</v>
      </c>
      <c r="AL476" s="1238">
        <f t="shared" si="186"/>
        <v>0</v>
      </c>
      <c r="AM476" s="1268"/>
      <c r="AN476" s="1240" t="str">
        <f t="shared" si="202"/>
        <v/>
      </c>
      <c r="AO476" s="1241">
        <f t="shared" si="197"/>
        <v>0</v>
      </c>
      <c r="AP476" s="1242">
        <f t="shared" si="191"/>
        <v>0</v>
      </c>
      <c r="AQ476" s="1269" cm="1">
        <f t="array" ref="AQ476">IF(AF476&lt;&gt;1,0,IF(OR(AO476="",N(AO476)&lt;=0.000000001),"",IF(OR(AI476="",N(AI476)&lt;=0.000000001),0,IF(ISNUMBER(AO476),IFERROR(_xlfn.LET(_xlpm.r,_xlfn.XLOOKUP(U476,$BD$15:$BD$62,ROW($BD$15:$BD$62),_xlfn.XLOOKUP(U476,$BE$15:$BE$62,ROW($BE$15:$BE$62),_xlfn.XLOOKUP(U476,$BF$15:$BF$62,ROW($BF$15:$BF$62),""))),_xlpm.p,_xlpm.r-MIN(ROW($BD$15:$BD$62))+1,_xlpm.f,INDEX($BG$15:$BG$62,_xlpm.p),_xlpm.u,INDEX($BH$15:$BH$62,_xlpm.p),_xlpm.s,INDEX($BJ$15:$BJ$62,_xlpm.p),_xlpm.q,N(AO476)/_xlpm.f,IF(_xlpm.q&gt;=_xlpm.s,ROUND(_xlpm.q,1)&amp;" "&amp;U476&amp;" = "&amp;ROUND(_xlpm.q*_xlpm.f,1)&amp;" "&amp;_xlpm.u,ROUND(_xlpm.q,1)&amp;" "&amp;U476)),""),""))))</f>
        <v>0</v>
      </c>
      <c r="AR476" s="1259"/>
      <c r="AS476" s="1241">
        <f t="shared" si="183"/>
        <v>0</v>
      </c>
      <c r="AT476" s="1242" t="str">
        <f t="shared" si="198"/>
        <v/>
      </c>
      <c r="AU476" s="1245">
        <f t="shared" si="201"/>
        <v>0</v>
      </c>
      <c r="AV476" s="1246" t="str">
        <f t="shared" si="199"/>
        <v/>
      </c>
      <c r="AW476" s="1247"/>
      <c r="AX476" s="1248">
        <f t="shared" si="192"/>
        <v>0</v>
      </c>
      <c r="AY476" s="1249" t="str">
        <f t="shared" si="184"/>
        <v/>
      </c>
      <c r="AZ476" s="276" t="s">
        <v>22</v>
      </c>
      <c r="BA476" s="1221">
        <f t="shared" si="193"/>
        <v>0</v>
      </c>
      <c r="BB476" s="1222">
        <f t="shared" si="200"/>
        <v>0</v>
      </c>
      <c r="BC476"/>
      <c r="BD476" s="877"/>
      <c r="BE476" s="877"/>
      <c r="BF476" s="877"/>
      <c r="BG476" s="877"/>
      <c r="BH476" s="877"/>
      <c r="BI476" s="877"/>
      <c r="BJ476" s="877"/>
      <c r="BK476" s="877"/>
      <c r="BR476" s="1153" t="str">
        <f t="shared" si="188"/>
        <v>►</v>
      </c>
      <c r="BS476" s="1024"/>
      <c r="BT476" s="1024"/>
      <c r="BU476" s="1024"/>
      <c r="BV476" s="1024"/>
      <c r="BW476" s="1024"/>
      <c r="CW476" s="3">
        <v>1</v>
      </c>
    </row>
    <row r="477" spans="12:101" ht="21" customHeight="1">
      <c r="L477" s="120" t="s">
        <v>16</v>
      </c>
      <c r="M477" s="34"/>
      <c r="N477" s="35"/>
      <c r="O477" s="34"/>
      <c r="P477" s="36"/>
      <c r="Q477" s="105"/>
      <c r="R477" s="125"/>
      <c r="S477" s="107"/>
      <c r="T477" s="108"/>
      <c r="U477" s="1290"/>
      <c r="W477" s="111"/>
      <c r="X477" s="112"/>
      <c r="Y477" s="122"/>
      <c r="Z477" s="114"/>
      <c r="AA477" s="127"/>
      <c r="AB477" s="116"/>
      <c r="AC477" s="139"/>
      <c r="AD477" s="1230" t="str">
        <f t="shared" si="182"/>
        <v>►</v>
      </c>
      <c r="AE477" s="1231" t="str">
        <f t="shared" si="187"/>
        <v/>
      </c>
      <c r="AF477" s="1232">
        <f t="shared" si="189"/>
        <v>0</v>
      </c>
      <c r="AG477" s="1252">
        <f t="shared" si="194"/>
        <v>0</v>
      </c>
      <c r="AH477" s="1234">
        <f t="shared" si="195"/>
        <v>0</v>
      </c>
      <c r="AI477" s="1235">
        <f t="shared" si="196"/>
        <v>0</v>
      </c>
      <c r="AJ477" s="1235">
        <f t="shared" si="185"/>
        <v>0</v>
      </c>
      <c r="AK477" s="1253">
        <f t="shared" si="190"/>
        <v>0</v>
      </c>
      <c r="AL477" s="1254">
        <f t="shared" si="186"/>
        <v>0</v>
      </c>
      <c r="AM477" s="1268"/>
      <c r="AN477" s="1255" t="str">
        <f t="shared" si="202"/>
        <v/>
      </c>
      <c r="AO477" s="1256">
        <f t="shared" si="197"/>
        <v>0</v>
      </c>
      <c r="AP477" s="1257">
        <f t="shared" si="191"/>
        <v>0</v>
      </c>
      <c r="AQ477" s="1271" cm="1">
        <f t="array" ref="AQ477">IF(AF477&lt;&gt;1,0,IF(OR(AO477="",N(AO477)&lt;=0.000000001),"",IF(OR(AI477="",N(AI477)&lt;=0.000000001),0,IF(ISNUMBER(AO477),IFERROR(_xlfn.LET(_xlpm.r,_xlfn.XLOOKUP(U477,$BD$15:$BD$62,ROW($BD$15:$BD$62),_xlfn.XLOOKUP(U477,$BE$15:$BE$62,ROW($BE$15:$BE$62),_xlfn.XLOOKUP(U477,$BF$15:$BF$62,ROW($BF$15:$BF$62),""))),_xlpm.p,_xlpm.r-MIN(ROW($BD$15:$BD$62))+1,_xlpm.f,INDEX($BG$15:$BG$62,_xlpm.p),_xlpm.u,INDEX($BH$15:$BH$62,_xlpm.p),_xlpm.s,INDEX($BJ$15:$BJ$62,_xlpm.p),_xlpm.q,N(AO477)/_xlpm.f,IF(_xlpm.q&gt;=_xlpm.s,ROUND(_xlpm.q,1)&amp;" "&amp;U477&amp;" = "&amp;ROUND(_xlpm.q*_xlpm.f,1)&amp;" "&amp;_xlpm.u,ROUND(_xlpm.q,1)&amp;" "&amp;U477)),""),""))))</f>
        <v>0</v>
      </c>
      <c r="AR477" s="1259"/>
      <c r="AS477" s="1256">
        <f t="shared" si="183"/>
        <v>0</v>
      </c>
      <c r="AT477" s="1257" t="str">
        <f t="shared" si="198"/>
        <v/>
      </c>
      <c r="AU477" s="1260">
        <f t="shared" si="201"/>
        <v>0</v>
      </c>
      <c r="AV477" s="1261" t="str">
        <f t="shared" si="199"/>
        <v/>
      </c>
      <c r="AW477" s="1247"/>
      <c r="AX477" s="1262">
        <f t="shared" si="192"/>
        <v>0</v>
      </c>
      <c r="AY477" s="1249" t="str">
        <f t="shared" si="184"/>
        <v/>
      </c>
      <c r="AZ477" s="276" t="s">
        <v>22</v>
      </c>
      <c r="BA477" s="1221">
        <f t="shared" si="193"/>
        <v>0</v>
      </c>
      <c r="BB477" s="1222">
        <f t="shared" si="200"/>
        <v>0</v>
      </c>
      <c r="BC477"/>
      <c r="BD477" s="877"/>
      <c r="BE477" s="877"/>
      <c r="BF477" s="877"/>
      <c r="BG477" s="877"/>
      <c r="BH477" s="877"/>
      <c r="BI477" s="877"/>
      <c r="BJ477" s="877"/>
      <c r="BK477" s="877"/>
      <c r="BR477" s="1153" t="str">
        <f t="shared" si="188"/>
        <v>►</v>
      </c>
      <c r="BS477" s="1024"/>
      <c r="BT477" s="1024"/>
      <c r="BU477" s="1024"/>
      <c r="BV477" s="1024"/>
      <c r="BW477" s="1024"/>
      <c r="CW477" s="3">
        <v>1</v>
      </c>
    </row>
    <row r="478" spans="12:101" ht="21" customHeight="1">
      <c r="L478" s="120" t="s">
        <v>16</v>
      </c>
      <c r="M478" s="34"/>
      <c r="N478" s="35"/>
      <c r="O478" s="34"/>
      <c r="P478" s="36"/>
      <c r="Q478" s="105"/>
      <c r="R478" s="125"/>
      <c r="S478" s="107"/>
      <c r="T478" s="108"/>
      <c r="U478" s="1290"/>
      <c r="W478" s="111"/>
      <c r="X478" s="112"/>
      <c r="Y478" s="122"/>
      <c r="Z478" s="114"/>
      <c r="AA478" s="127"/>
      <c r="AB478" s="116"/>
      <c r="AC478" s="139"/>
      <c r="AD478" s="1230" t="str">
        <f t="shared" ref="AD478:AD541" si="203">IF(OR(AI478&gt;0,TRIM(AE478)="▼ recette suivante"),"A","►")</f>
        <v>►</v>
      </c>
      <c r="AE478" s="1231" t="str">
        <f t="shared" si="187"/>
        <v/>
      </c>
      <c r="AF478" s="1232">
        <f t="shared" si="189"/>
        <v>0</v>
      </c>
      <c r="AG478" s="1252">
        <f t="shared" si="194"/>
        <v>0</v>
      </c>
      <c r="AH478" s="1234">
        <f t="shared" si="195"/>
        <v>0</v>
      </c>
      <c r="AI478" s="1235">
        <f t="shared" si="196"/>
        <v>0</v>
      </c>
      <c r="AJ478" s="1235">
        <f t="shared" si="185"/>
        <v>0</v>
      </c>
      <c r="AK478" s="1237">
        <f t="shared" si="190"/>
        <v>0</v>
      </c>
      <c r="AL478" s="1238">
        <f t="shared" si="186"/>
        <v>0</v>
      </c>
      <c r="AM478" s="1268"/>
      <c r="AN478" s="1240" t="str">
        <f t="shared" si="202"/>
        <v/>
      </c>
      <c r="AO478" s="1241">
        <f t="shared" si="197"/>
        <v>0</v>
      </c>
      <c r="AP478" s="1242">
        <f t="shared" si="191"/>
        <v>0</v>
      </c>
      <c r="AQ478" s="1269" cm="1">
        <f t="array" ref="AQ478">IF(AF478&lt;&gt;1,0,IF(OR(AO478="",N(AO478)&lt;=0.000000001),"",IF(OR(AI478="",N(AI478)&lt;=0.000000001),0,IF(ISNUMBER(AO478),IFERROR(_xlfn.LET(_xlpm.r,_xlfn.XLOOKUP(U478,$BD$15:$BD$62,ROW($BD$15:$BD$62),_xlfn.XLOOKUP(U478,$BE$15:$BE$62,ROW($BE$15:$BE$62),_xlfn.XLOOKUP(U478,$BF$15:$BF$62,ROW($BF$15:$BF$62),""))),_xlpm.p,_xlpm.r-MIN(ROW($BD$15:$BD$62))+1,_xlpm.f,INDEX($BG$15:$BG$62,_xlpm.p),_xlpm.u,INDEX($BH$15:$BH$62,_xlpm.p),_xlpm.s,INDEX($BJ$15:$BJ$62,_xlpm.p),_xlpm.q,N(AO478)/_xlpm.f,IF(_xlpm.q&gt;=_xlpm.s,ROUND(_xlpm.q,1)&amp;" "&amp;U478&amp;" = "&amp;ROUND(_xlpm.q*_xlpm.f,1)&amp;" "&amp;_xlpm.u,ROUND(_xlpm.q,1)&amp;" "&amp;U478)),""),""))))</f>
        <v>0</v>
      </c>
      <c r="AR478" s="1259"/>
      <c r="AS478" s="1241">
        <f t="shared" si="183"/>
        <v>0</v>
      </c>
      <c r="AT478" s="1242" t="str">
        <f t="shared" si="198"/>
        <v/>
      </c>
      <c r="AU478" s="1245">
        <f t="shared" si="201"/>
        <v>0</v>
      </c>
      <c r="AV478" s="1246" t="str">
        <f t="shared" si="199"/>
        <v/>
      </c>
      <c r="AW478" s="1247"/>
      <c r="AX478" s="1248">
        <f t="shared" si="192"/>
        <v>0</v>
      </c>
      <c r="AY478" s="1249" t="str">
        <f t="shared" si="184"/>
        <v/>
      </c>
      <c r="AZ478" s="276" t="s">
        <v>22</v>
      </c>
      <c r="BA478" s="1221">
        <f t="shared" si="193"/>
        <v>0</v>
      </c>
      <c r="BB478" s="1222">
        <f t="shared" si="200"/>
        <v>0</v>
      </c>
      <c r="BC478"/>
      <c r="BD478" s="877"/>
      <c r="BE478" s="877"/>
      <c r="BF478" s="877"/>
      <c r="BG478" s="877"/>
      <c r="BH478" s="877"/>
      <c r="BI478" s="877"/>
      <c r="BJ478" s="877"/>
      <c r="BK478" s="877"/>
      <c r="BR478" s="1153" t="str">
        <f t="shared" si="188"/>
        <v>►</v>
      </c>
      <c r="BS478" s="1024"/>
      <c r="BT478" s="1024"/>
      <c r="BU478" s="1024"/>
      <c r="BV478" s="1024"/>
      <c r="BW478" s="1024"/>
      <c r="CW478" s="3">
        <v>1</v>
      </c>
    </row>
    <row r="479" spans="12:101" ht="21" customHeight="1">
      <c r="L479" s="120" t="s">
        <v>16</v>
      </c>
      <c r="M479" s="34"/>
      <c r="N479" s="35"/>
      <c r="O479" s="34"/>
      <c r="P479" s="36"/>
      <c r="Q479" s="105"/>
      <c r="R479" s="125"/>
      <c r="S479" s="107"/>
      <c r="T479" s="108"/>
      <c r="U479" s="1290"/>
      <c r="W479" s="111"/>
      <c r="X479" s="112"/>
      <c r="Y479" s="122"/>
      <c r="Z479" s="114"/>
      <c r="AA479" s="127"/>
      <c r="AB479" s="116"/>
      <c r="AC479" s="139"/>
      <c r="AD479" s="1230" t="str">
        <f t="shared" si="203"/>
        <v>►</v>
      </c>
      <c r="AE479" s="1231" t="str">
        <f t="shared" si="187"/>
        <v/>
      </c>
      <c r="AF479" s="1232">
        <f t="shared" si="189"/>
        <v>0</v>
      </c>
      <c r="AG479" s="1252">
        <f t="shared" si="194"/>
        <v>0</v>
      </c>
      <c r="AH479" s="1234">
        <f t="shared" si="195"/>
        <v>0</v>
      </c>
      <c r="AI479" s="1235">
        <f t="shared" si="196"/>
        <v>0</v>
      </c>
      <c r="AJ479" s="1235">
        <f t="shared" si="185"/>
        <v>0</v>
      </c>
      <c r="AK479" s="1253">
        <f t="shared" si="190"/>
        <v>0</v>
      </c>
      <c r="AL479" s="1254">
        <f t="shared" si="186"/>
        <v>0</v>
      </c>
      <c r="AM479" s="1268"/>
      <c r="AN479" s="1255" t="str">
        <f t="shared" si="202"/>
        <v/>
      </c>
      <c r="AO479" s="1256">
        <f t="shared" si="197"/>
        <v>0</v>
      </c>
      <c r="AP479" s="1257">
        <f t="shared" si="191"/>
        <v>0</v>
      </c>
      <c r="AQ479" s="1271" cm="1">
        <f t="array" ref="AQ479">IF(AF479&lt;&gt;1,0,IF(OR(AO479="",N(AO479)&lt;=0.000000001),"",IF(OR(AI479="",N(AI479)&lt;=0.000000001),0,IF(ISNUMBER(AO479),IFERROR(_xlfn.LET(_xlpm.r,_xlfn.XLOOKUP(U479,$BD$15:$BD$62,ROW($BD$15:$BD$62),_xlfn.XLOOKUP(U479,$BE$15:$BE$62,ROW($BE$15:$BE$62),_xlfn.XLOOKUP(U479,$BF$15:$BF$62,ROW($BF$15:$BF$62),""))),_xlpm.p,_xlpm.r-MIN(ROW($BD$15:$BD$62))+1,_xlpm.f,INDEX($BG$15:$BG$62,_xlpm.p),_xlpm.u,INDEX($BH$15:$BH$62,_xlpm.p),_xlpm.s,INDEX($BJ$15:$BJ$62,_xlpm.p),_xlpm.q,N(AO479)/_xlpm.f,IF(_xlpm.q&gt;=_xlpm.s,ROUND(_xlpm.q,1)&amp;" "&amp;U479&amp;" = "&amp;ROUND(_xlpm.q*_xlpm.f,1)&amp;" "&amp;_xlpm.u,ROUND(_xlpm.q,1)&amp;" "&amp;U479)),""),""))))</f>
        <v>0</v>
      </c>
      <c r="AR479" s="1259"/>
      <c r="AS479" s="1256">
        <f t="shared" si="183"/>
        <v>0</v>
      </c>
      <c r="AT479" s="1257" t="str">
        <f t="shared" si="198"/>
        <v/>
      </c>
      <c r="AU479" s="1260">
        <f t="shared" si="201"/>
        <v>0</v>
      </c>
      <c r="AV479" s="1261" t="str">
        <f t="shared" si="199"/>
        <v/>
      </c>
      <c r="AW479" s="1247"/>
      <c r="AX479" s="1262">
        <f t="shared" si="192"/>
        <v>0</v>
      </c>
      <c r="AY479" s="1249" t="str">
        <f t="shared" si="184"/>
        <v/>
      </c>
      <c r="AZ479" s="276" t="s">
        <v>22</v>
      </c>
      <c r="BA479" s="1221">
        <f t="shared" si="193"/>
        <v>0</v>
      </c>
      <c r="BB479" s="1222">
        <f t="shared" si="200"/>
        <v>0</v>
      </c>
      <c r="BC479"/>
      <c r="BD479" s="877"/>
      <c r="BE479" s="877"/>
      <c r="BF479" s="877"/>
      <c r="BG479" s="877"/>
      <c r="BH479" s="877"/>
      <c r="BI479" s="877"/>
      <c r="BJ479" s="877"/>
      <c r="BK479" s="877"/>
      <c r="BR479" s="1153" t="str">
        <f t="shared" si="188"/>
        <v>►</v>
      </c>
      <c r="BS479" s="1024"/>
      <c r="BT479" s="1024"/>
      <c r="BU479" s="1024"/>
      <c r="BV479" s="1024"/>
      <c r="BW479" s="1024"/>
      <c r="CW479" s="3">
        <v>1</v>
      </c>
    </row>
    <row r="480" spans="12:101" ht="21" customHeight="1">
      <c r="L480" s="120" t="s">
        <v>16</v>
      </c>
      <c r="M480" s="34"/>
      <c r="N480" s="35"/>
      <c r="O480" s="34"/>
      <c r="P480" s="36"/>
      <c r="Q480" s="105"/>
      <c r="R480" s="125"/>
      <c r="S480" s="107"/>
      <c r="T480" s="108"/>
      <c r="U480" s="1290"/>
      <c r="W480" s="111"/>
      <c r="X480" s="112"/>
      <c r="Y480" s="122"/>
      <c r="Z480" s="114"/>
      <c r="AA480" s="127"/>
      <c r="AB480" s="116"/>
      <c r="AC480" s="139"/>
      <c r="AD480" s="1230" t="str">
        <f t="shared" si="203"/>
        <v>►</v>
      </c>
      <c r="AE480" s="1231" t="str">
        <f t="shared" si="187"/>
        <v/>
      </c>
      <c r="AF480" s="1232">
        <f t="shared" si="189"/>
        <v>0</v>
      </c>
      <c r="AG480" s="1252">
        <f t="shared" si="194"/>
        <v>0</v>
      </c>
      <c r="AH480" s="1234">
        <f t="shared" si="195"/>
        <v>0</v>
      </c>
      <c r="AI480" s="1235">
        <f t="shared" si="196"/>
        <v>0</v>
      </c>
      <c r="AJ480" s="1235">
        <f t="shared" si="185"/>
        <v>0</v>
      </c>
      <c r="AK480" s="1237">
        <f t="shared" si="190"/>
        <v>0</v>
      </c>
      <c r="AL480" s="1238">
        <f t="shared" si="186"/>
        <v>0</v>
      </c>
      <c r="AM480" s="1268"/>
      <c r="AN480" s="1240" t="str">
        <f t="shared" si="202"/>
        <v/>
      </c>
      <c r="AO480" s="1241">
        <f t="shared" si="197"/>
        <v>0</v>
      </c>
      <c r="AP480" s="1242">
        <f t="shared" si="191"/>
        <v>0</v>
      </c>
      <c r="AQ480" s="1269" cm="1">
        <f t="array" ref="AQ480">IF(AF480&lt;&gt;1,0,IF(OR(AO480="",N(AO480)&lt;=0.000000001),"",IF(OR(AI480="",N(AI480)&lt;=0.000000001),0,IF(ISNUMBER(AO480),IFERROR(_xlfn.LET(_xlpm.r,_xlfn.XLOOKUP(U480,$BD$15:$BD$62,ROW($BD$15:$BD$62),_xlfn.XLOOKUP(U480,$BE$15:$BE$62,ROW($BE$15:$BE$62),_xlfn.XLOOKUP(U480,$BF$15:$BF$62,ROW($BF$15:$BF$62),""))),_xlpm.p,_xlpm.r-MIN(ROW($BD$15:$BD$62))+1,_xlpm.f,INDEX($BG$15:$BG$62,_xlpm.p),_xlpm.u,INDEX($BH$15:$BH$62,_xlpm.p),_xlpm.s,INDEX($BJ$15:$BJ$62,_xlpm.p),_xlpm.q,N(AO480)/_xlpm.f,IF(_xlpm.q&gt;=_xlpm.s,ROUND(_xlpm.q,1)&amp;" "&amp;U480&amp;" = "&amp;ROUND(_xlpm.q*_xlpm.f,1)&amp;" "&amp;_xlpm.u,ROUND(_xlpm.q,1)&amp;" "&amp;U480)),""),""))))</f>
        <v>0</v>
      </c>
      <c r="AR480" s="1259"/>
      <c r="AS480" s="1241">
        <f t="shared" si="183"/>
        <v>0</v>
      </c>
      <c r="AT480" s="1242" t="str">
        <f t="shared" si="198"/>
        <v/>
      </c>
      <c r="AU480" s="1245">
        <f t="shared" si="201"/>
        <v>0</v>
      </c>
      <c r="AV480" s="1246" t="str">
        <f t="shared" si="199"/>
        <v/>
      </c>
      <c r="AW480" s="1247"/>
      <c r="AX480" s="1248">
        <f t="shared" si="192"/>
        <v>0</v>
      </c>
      <c r="AY480" s="1249" t="str">
        <f t="shared" si="184"/>
        <v/>
      </c>
      <c r="AZ480" s="276" t="s">
        <v>22</v>
      </c>
      <c r="BA480" s="1221">
        <f t="shared" si="193"/>
        <v>0</v>
      </c>
      <c r="BB480" s="1222">
        <f t="shared" si="200"/>
        <v>0</v>
      </c>
      <c r="BC480"/>
      <c r="BD480" s="877"/>
      <c r="BE480" s="877"/>
      <c r="BF480" s="877"/>
      <c r="BG480" s="877"/>
      <c r="BH480" s="877"/>
      <c r="BI480" s="877"/>
      <c r="BJ480" s="877"/>
      <c r="BK480" s="877"/>
      <c r="BR480" s="1153" t="str">
        <f t="shared" si="188"/>
        <v>►</v>
      </c>
      <c r="BS480" s="1024"/>
      <c r="BT480" s="1024"/>
      <c r="BU480" s="1024"/>
      <c r="BV480" s="1024"/>
      <c r="BW480" s="1024"/>
      <c r="CW480" s="3">
        <v>1</v>
      </c>
    </row>
    <row r="481" spans="12:101" ht="21" customHeight="1">
      <c r="L481" s="120" t="s">
        <v>16</v>
      </c>
      <c r="M481" s="34"/>
      <c r="N481" s="35"/>
      <c r="O481" s="34"/>
      <c r="P481" s="36"/>
      <c r="Q481" s="105"/>
      <c r="R481" s="125"/>
      <c r="S481" s="107"/>
      <c r="T481" s="108"/>
      <c r="U481" s="1290"/>
      <c r="W481" s="111"/>
      <c r="X481" s="112"/>
      <c r="Y481" s="122"/>
      <c r="Z481" s="114"/>
      <c r="AA481" s="127"/>
      <c r="AB481" s="116"/>
      <c r="AC481" s="139"/>
      <c r="AD481" s="1230" t="str">
        <f t="shared" si="203"/>
        <v>►</v>
      </c>
      <c r="AE481" s="1231" t="str">
        <f t="shared" si="187"/>
        <v/>
      </c>
      <c r="AF481" s="1232">
        <f t="shared" si="189"/>
        <v>0</v>
      </c>
      <c r="AG481" s="1252">
        <f t="shared" si="194"/>
        <v>0</v>
      </c>
      <c r="AH481" s="1234">
        <f t="shared" si="195"/>
        <v>0</v>
      </c>
      <c r="AI481" s="1235">
        <f t="shared" si="196"/>
        <v>0</v>
      </c>
      <c r="AJ481" s="1235">
        <f t="shared" si="185"/>
        <v>0</v>
      </c>
      <c r="AK481" s="1253">
        <f t="shared" si="190"/>
        <v>0</v>
      </c>
      <c r="AL481" s="1254">
        <f t="shared" si="186"/>
        <v>0</v>
      </c>
      <c r="AM481" s="1268"/>
      <c r="AN481" s="1255" t="str">
        <f t="shared" si="202"/>
        <v/>
      </c>
      <c r="AO481" s="1256">
        <f t="shared" si="197"/>
        <v>0</v>
      </c>
      <c r="AP481" s="1257">
        <f t="shared" si="191"/>
        <v>0</v>
      </c>
      <c r="AQ481" s="1271" cm="1">
        <f t="array" ref="AQ481">IF(AF481&lt;&gt;1,0,IF(OR(AO481="",N(AO481)&lt;=0.000000001),"",IF(OR(AI481="",N(AI481)&lt;=0.000000001),0,IF(ISNUMBER(AO481),IFERROR(_xlfn.LET(_xlpm.r,_xlfn.XLOOKUP(U481,$BD$15:$BD$62,ROW($BD$15:$BD$62),_xlfn.XLOOKUP(U481,$BE$15:$BE$62,ROW($BE$15:$BE$62),_xlfn.XLOOKUP(U481,$BF$15:$BF$62,ROW($BF$15:$BF$62),""))),_xlpm.p,_xlpm.r-MIN(ROW($BD$15:$BD$62))+1,_xlpm.f,INDEX($BG$15:$BG$62,_xlpm.p),_xlpm.u,INDEX($BH$15:$BH$62,_xlpm.p),_xlpm.s,INDEX($BJ$15:$BJ$62,_xlpm.p),_xlpm.q,N(AO481)/_xlpm.f,IF(_xlpm.q&gt;=_xlpm.s,ROUND(_xlpm.q,1)&amp;" "&amp;U481&amp;" = "&amp;ROUND(_xlpm.q*_xlpm.f,1)&amp;" "&amp;_xlpm.u,ROUND(_xlpm.q,1)&amp;" "&amp;U481)),""),""))))</f>
        <v>0</v>
      </c>
      <c r="AR481" s="1259"/>
      <c r="AS481" s="1256">
        <f t="shared" si="183"/>
        <v>0</v>
      </c>
      <c r="AT481" s="1257" t="str">
        <f t="shared" si="198"/>
        <v/>
      </c>
      <c r="AU481" s="1260">
        <f t="shared" si="201"/>
        <v>0</v>
      </c>
      <c r="AV481" s="1261" t="str">
        <f t="shared" si="199"/>
        <v/>
      </c>
      <c r="AW481" s="1247"/>
      <c r="AX481" s="1262">
        <f t="shared" si="192"/>
        <v>0</v>
      </c>
      <c r="AY481" s="1249" t="str">
        <f t="shared" si="184"/>
        <v/>
      </c>
      <c r="AZ481" s="276" t="s">
        <v>22</v>
      </c>
      <c r="BA481" s="1221">
        <f t="shared" si="193"/>
        <v>0</v>
      </c>
      <c r="BB481" s="1222">
        <f t="shared" si="200"/>
        <v>0</v>
      </c>
      <c r="BC481"/>
      <c r="BD481" s="877"/>
      <c r="BE481" s="877"/>
      <c r="BF481" s="877"/>
      <c r="BG481" s="877"/>
      <c r="BH481" s="877"/>
      <c r="BI481" s="877"/>
      <c r="BJ481" s="877"/>
      <c r="BK481" s="877"/>
      <c r="BR481" s="1153" t="str">
        <f t="shared" si="188"/>
        <v>►</v>
      </c>
      <c r="BS481" s="1024"/>
      <c r="BT481" s="1024"/>
      <c r="BU481" s="1024"/>
      <c r="BV481" s="1024"/>
      <c r="BW481" s="1024"/>
      <c r="CW481" s="3">
        <v>1</v>
      </c>
    </row>
    <row r="482" spans="12:101" ht="21" customHeight="1">
      <c r="L482" s="120" t="s">
        <v>16</v>
      </c>
      <c r="M482" s="34"/>
      <c r="N482" s="35"/>
      <c r="O482" s="34"/>
      <c r="P482" s="36"/>
      <c r="Q482" s="105"/>
      <c r="R482" s="125"/>
      <c r="S482" s="107"/>
      <c r="T482" s="108"/>
      <c r="U482" s="1290"/>
      <c r="W482" s="111"/>
      <c r="X482" s="112"/>
      <c r="Y482" s="122"/>
      <c r="Z482" s="114"/>
      <c r="AA482" s="127"/>
      <c r="AB482" s="116"/>
      <c r="AC482" s="139"/>
      <c r="AD482" s="1230" t="str">
        <f t="shared" si="203"/>
        <v>►</v>
      </c>
      <c r="AE482" s="1231" t="str">
        <f t="shared" si="187"/>
        <v/>
      </c>
      <c r="AF482" s="1232">
        <f t="shared" si="189"/>
        <v>0</v>
      </c>
      <c r="AG482" s="1252">
        <f t="shared" si="194"/>
        <v>0</v>
      </c>
      <c r="AH482" s="1234">
        <f t="shared" si="195"/>
        <v>0</v>
      </c>
      <c r="AI482" s="1235">
        <f t="shared" si="196"/>
        <v>0</v>
      </c>
      <c r="AJ482" s="1235">
        <f t="shared" si="185"/>
        <v>0</v>
      </c>
      <c r="AK482" s="1237">
        <f t="shared" si="190"/>
        <v>0</v>
      </c>
      <c r="AL482" s="1238">
        <f t="shared" si="186"/>
        <v>0</v>
      </c>
      <c r="AM482" s="1268"/>
      <c r="AN482" s="1240" t="str">
        <f t="shared" si="202"/>
        <v/>
      </c>
      <c r="AO482" s="1241">
        <f t="shared" si="197"/>
        <v>0</v>
      </c>
      <c r="AP482" s="1242">
        <f t="shared" si="191"/>
        <v>0</v>
      </c>
      <c r="AQ482" s="1269" cm="1">
        <f t="array" ref="AQ482">IF(AF482&lt;&gt;1,0,IF(OR(AO482="",N(AO482)&lt;=0.000000001),"",IF(OR(AI482="",N(AI482)&lt;=0.000000001),0,IF(ISNUMBER(AO482),IFERROR(_xlfn.LET(_xlpm.r,_xlfn.XLOOKUP(U482,$BD$15:$BD$62,ROW($BD$15:$BD$62),_xlfn.XLOOKUP(U482,$BE$15:$BE$62,ROW($BE$15:$BE$62),_xlfn.XLOOKUP(U482,$BF$15:$BF$62,ROW($BF$15:$BF$62),""))),_xlpm.p,_xlpm.r-MIN(ROW($BD$15:$BD$62))+1,_xlpm.f,INDEX($BG$15:$BG$62,_xlpm.p),_xlpm.u,INDEX($BH$15:$BH$62,_xlpm.p),_xlpm.s,INDEX($BJ$15:$BJ$62,_xlpm.p),_xlpm.q,N(AO482)/_xlpm.f,IF(_xlpm.q&gt;=_xlpm.s,ROUND(_xlpm.q,1)&amp;" "&amp;U482&amp;" = "&amp;ROUND(_xlpm.q*_xlpm.f,1)&amp;" "&amp;_xlpm.u,ROUND(_xlpm.q,1)&amp;" "&amp;U482)),""),""))))</f>
        <v>0</v>
      </c>
      <c r="AR482" s="1259"/>
      <c r="AS482" s="1241">
        <f t="shared" si="183"/>
        <v>0</v>
      </c>
      <c r="AT482" s="1242" t="str">
        <f t="shared" si="198"/>
        <v/>
      </c>
      <c r="AU482" s="1245">
        <f t="shared" si="201"/>
        <v>0</v>
      </c>
      <c r="AV482" s="1246" t="str">
        <f t="shared" si="199"/>
        <v/>
      </c>
      <c r="AW482" s="1247"/>
      <c r="AX482" s="1248">
        <f t="shared" si="192"/>
        <v>0</v>
      </c>
      <c r="AY482" s="1249" t="str">
        <f t="shared" si="184"/>
        <v/>
      </c>
      <c r="AZ482" s="276" t="s">
        <v>22</v>
      </c>
      <c r="BA482" s="1221">
        <f t="shared" si="193"/>
        <v>0</v>
      </c>
      <c r="BB482" s="1222">
        <f t="shared" si="200"/>
        <v>0</v>
      </c>
      <c r="BC482"/>
      <c r="BD482" s="877"/>
      <c r="BE482" s="877"/>
      <c r="BF482" s="877"/>
      <c r="BG482" s="877"/>
      <c r="BH482" s="877"/>
      <c r="BI482" s="877"/>
      <c r="BJ482" s="877"/>
      <c r="BK482" s="877"/>
      <c r="BR482" s="1153" t="str">
        <f t="shared" si="188"/>
        <v>►</v>
      </c>
      <c r="BS482" s="1024"/>
      <c r="BT482" s="1024"/>
      <c r="BU482" s="1024"/>
      <c r="BV482" s="1024"/>
      <c r="BW482" s="1024"/>
      <c r="CW482" s="3">
        <v>1</v>
      </c>
    </row>
    <row r="483" spans="12:101" ht="21" customHeight="1">
      <c r="L483" s="120" t="s">
        <v>16</v>
      </c>
      <c r="M483" s="34"/>
      <c r="N483" s="35"/>
      <c r="O483" s="34"/>
      <c r="P483" s="36"/>
      <c r="Q483" s="105"/>
      <c r="R483" s="125"/>
      <c r="S483" s="107"/>
      <c r="T483" s="108"/>
      <c r="U483" s="1290"/>
      <c r="W483" s="111"/>
      <c r="X483" s="112"/>
      <c r="Y483" s="122"/>
      <c r="Z483" s="114"/>
      <c r="AA483" s="127"/>
      <c r="AB483" s="116"/>
      <c r="AC483" s="139"/>
      <c r="AD483" s="1230" t="str">
        <f t="shared" si="203"/>
        <v>►</v>
      </c>
      <c r="AE483" s="1231" t="str">
        <f t="shared" si="187"/>
        <v/>
      </c>
      <c r="AF483" s="1232">
        <f t="shared" si="189"/>
        <v>0</v>
      </c>
      <c r="AG483" s="1252">
        <f t="shared" si="194"/>
        <v>0</v>
      </c>
      <c r="AH483" s="1234">
        <f t="shared" si="195"/>
        <v>0</v>
      </c>
      <c r="AI483" s="1235">
        <f t="shared" si="196"/>
        <v>0</v>
      </c>
      <c r="AJ483" s="1235">
        <f t="shared" si="185"/>
        <v>0</v>
      </c>
      <c r="AK483" s="1253">
        <f t="shared" si="190"/>
        <v>0</v>
      </c>
      <c r="AL483" s="1254">
        <f t="shared" si="186"/>
        <v>0</v>
      </c>
      <c r="AM483" s="1268"/>
      <c r="AN483" s="1255" t="str">
        <f t="shared" si="202"/>
        <v/>
      </c>
      <c r="AO483" s="1256">
        <f t="shared" si="197"/>
        <v>0</v>
      </c>
      <c r="AP483" s="1257">
        <f t="shared" si="191"/>
        <v>0</v>
      </c>
      <c r="AQ483" s="1271" cm="1">
        <f t="array" ref="AQ483">IF(AF483&lt;&gt;1,0,IF(OR(AO483="",N(AO483)&lt;=0.000000001),"",IF(OR(AI483="",N(AI483)&lt;=0.000000001),0,IF(ISNUMBER(AO483),IFERROR(_xlfn.LET(_xlpm.r,_xlfn.XLOOKUP(U483,$BD$15:$BD$62,ROW($BD$15:$BD$62),_xlfn.XLOOKUP(U483,$BE$15:$BE$62,ROW($BE$15:$BE$62),_xlfn.XLOOKUP(U483,$BF$15:$BF$62,ROW($BF$15:$BF$62),""))),_xlpm.p,_xlpm.r-MIN(ROW($BD$15:$BD$62))+1,_xlpm.f,INDEX($BG$15:$BG$62,_xlpm.p),_xlpm.u,INDEX($BH$15:$BH$62,_xlpm.p),_xlpm.s,INDEX($BJ$15:$BJ$62,_xlpm.p),_xlpm.q,N(AO483)/_xlpm.f,IF(_xlpm.q&gt;=_xlpm.s,ROUND(_xlpm.q,1)&amp;" "&amp;U483&amp;" = "&amp;ROUND(_xlpm.q*_xlpm.f,1)&amp;" "&amp;_xlpm.u,ROUND(_xlpm.q,1)&amp;" "&amp;U483)),""),""))))</f>
        <v>0</v>
      </c>
      <c r="AR483" s="1259"/>
      <c r="AS483" s="1256">
        <f t="shared" si="183"/>
        <v>0</v>
      </c>
      <c r="AT483" s="1257" t="str">
        <f t="shared" si="198"/>
        <v/>
      </c>
      <c r="AU483" s="1260">
        <f t="shared" si="201"/>
        <v>0</v>
      </c>
      <c r="AV483" s="1261" t="str">
        <f t="shared" si="199"/>
        <v/>
      </c>
      <c r="AW483" s="1247"/>
      <c r="AX483" s="1262">
        <f t="shared" si="192"/>
        <v>0</v>
      </c>
      <c r="AY483" s="1249" t="str">
        <f t="shared" si="184"/>
        <v/>
      </c>
      <c r="AZ483" s="276" t="s">
        <v>22</v>
      </c>
      <c r="BA483" s="1221">
        <f t="shared" si="193"/>
        <v>0</v>
      </c>
      <c r="BB483" s="1222">
        <f t="shared" si="200"/>
        <v>0</v>
      </c>
      <c r="BC483"/>
      <c r="BD483" s="877"/>
      <c r="BE483" s="877"/>
      <c r="BF483" s="877"/>
      <c r="BG483" s="877"/>
      <c r="BH483" s="877"/>
      <c r="BI483" s="877"/>
      <c r="BJ483" s="877"/>
      <c r="BK483" s="877"/>
      <c r="BR483" s="1153" t="str">
        <f t="shared" si="188"/>
        <v>►</v>
      </c>
      <c r="BS483" s="1024"/>
      <c r="BT483" s="1024"/>
      <c r="BU483" s="1024"/>
      <c r="BV483" s="1024"/>
      <c r="BW483" s="1024"/>
      <c r="CW483" s="3">
        <v>1</v>
      </c>
    </row>
    <row r="484" spans="12:101" ht="21" customHeight="1">
      <c r="L484" s="120" t="s">
        <v>16</v>
      </c>
      <c r="M484" s="34"/>
      <c r="N484" s="35"/>
      <c r="O484" s="34"/>
      <c r="P484" s="36"/>
      <c r="Q484" s="105"/>
      <c r="R484" s="125"/>
      <c r="S484" s="107"/>
      <c r="T484" s="108"/>
      <c r="U484" s="1290"/>
      <c r="W484" s="111"/>
      <c r="X484" s="112"/>
      <c r="Y484" s="122"/>
      <c r="Z484" s="114"/>
      <c r="AA484" s="127"/>
      <c r="AB484" s="116"/>
      <c r="AC484" s="139"/>
      <c r="AD484" s="1230" t="str">
        <f t="shared" si="203"/>
        <v>►</v>
      </c>
      <c r="AE484" s="1231" t="str">
        <f t="shared" si="187"/>
        <v/>
      </c>
      <c r="AF484" s="1232">
        <f t="shared" si="189"/>
        <v>0</v>
      </c>
      <c r="AG484" s="1252">
        <f t="shared" si="194"/>
        <v>0</v>
      </c>
      <c r="AH484" s="1234">
        <f t="shared" si="195"/>
        <v>0</v>
      </c>
      <c r="AI484" s="1235">
        <f t="shared" si="196"/>
        <v>0</v>
      </c>
      <c r="AJ484" s="1235">
        <f t="shared" si="185"/>
        <v>0</v>
      </c>
      <c r="AK484" s="1237">
        <f t="shared" si="190"/>
        <v>0</v>
      </c>
      <c r="AL484" s="1238">
        <f t="shared" si="186"/>
        <v>0</v>
      </c>
      <c r="AM484" s="1268"/>
      <c r="AN484" s="1240" t="str">
        <f t="shared" si="202"/>
        <v/>
      </c>
      <c r="AO484" s="1241">
        <f t="shared" si="197"/>
        <v>0</v>
      </c>
      <c r="AP484" s="1242">
        <f t="shared" si="191"/>
        <v>0</v>
      </c>
      <c r="AQ484" s="1269" cm="1">
        <f t="array" ref="AQ484">IF(AF484&lt;&gt;1,0,IF(OR(AO484="",N(AO484)&lt;=0.000000001),"",IF(OR(AI484="",N(AI484)&lt;=0.000000001),0,IF(ISNUMBER(AO484),IFERROR(_xlfn.LET(_xlpm.r,_xlfn.XLOOKUP(U484,$BD$15:$BD$62,ROW($BD$15:$BD$62),_xlfn.XLOOKUP(U484,$BE$15:$BE$62,ROW($BE$15:$BE$62),_xlfn.XLOOKUP(U484,$BF$15:$BF$62,ROW($BF$15:$BF$62),""))),_xlpm.p,_xlpm.r-MIN(ROW($BD$15:$BD$62))+1,_xlpm.f,INDEX($BG$15:$BG$62,_xlpm.p),_xlpm.u,INDEX($BH$15:$BH$62,_xlpm.p),_xlpm.s,INDEX($BJ$15:$BJ$62,_xlpm.p),_xlpm.q,N(AO484)/_xlpm.f,IF(_xlpm.q&gt;=_xlpm.s,ROUND(_xlpm.q,1)&amp;" "&amp;U484&amp;" = "&amp;ROUND(_xlpm.q*_xlpm.f,1)&amp;" "&amp;_xlpm.u,ROUND(_xlpm.q,1)&amp;" "&amp;U484)),""),""))))</f>
        <v>0</v>
      </c>
      <c r="AR484" s="1259"/>
      <c r="AS484" s="1241">
        <f t="shared" si="183"/>
        <v>0</v>
      </c>
      <c r="AT484" s="1242" t="str">
        <f t="shared" si="198"/>
        <v/>
      </c>
      <c r="AU484" s="1245">
        <f t="shared" si="201"/>
        <v>0</v>
      </c>
      <c r="AV484" s="1246" t="str">
        <f t="shared" si="199"/>
        <v/>
      </c>
      <c r="AW484" s="1247"/>
      <c r="AX484" s="1248">
        <f t="shared" si="192"/>
        <v>0</v>
      </c>
      <c r="AY484" s="1249" t="str">
        <f t="shared" si="184"/>
        <v/>
      </c>
      <c r="AZ484" s="276" t="s">
        <v>22</v>
      </c>
      <c r="BA484" s="1221">
        <f t="shared" si="193"/>
        <v>0</v>
      </c>
      <c r="BB484" s="1222">
        <f t="shared" si="200"/>
        <v>0</v>
      </c>
      <c r="BC484"/>
      <c r="BD484" s="877"/>
      <c r="BE484" s="877"/>
      <c r="BF484" s="877"/>
      <c r="BG484" s="877"/>
      <c r="BH484" s="877"/>
      <c r="BI484" s="877"/>
      <c r="BJ484" s="877"/>
      <c r="BK484" s="877"/>
      <c r="BR484" s="1153" t="str">
        <f t="shared" si="188"/>
        <v>►</v>
      </c>
      <c r="BS484" s="1024"/>
      <c r="BT484" s="1024"/>
      <c r="BU484" s="1024"/>
      <c r="BV484" s="1024"/>
      <c r="BW484" s="1024"/>
      <c r="CW484" s="3">
        <v>1</v>
      </c>
    </row>
    <row r="485" spans="12:101" ht="21" customHeight="1">
      <c r="L485" s="120" t="s">
        <v>16</v>
      </c>
      <c r="M485" s="34"/>
      <c r="N485" s="35"/>
      <c r="O485" s="34"/>
      <c r="P485" s="36"/>
      <c r="Q485" s="105"/>
      <c r="R485" s="125"/>
      <c r="S485" s="107"/>
      <c r="T485" s="108"/>
      <c r="U485" s="1290"/>
      <c r="W485" s="111"/>
      <c r="X485" s="112"/>
      <c r="Y485" s="122"/>
      <c r="Z485" s="114"/>
      <c r="AA485" s="127"/>
      <c r="AB485" s="116"/>
      <c r="AC485" s="139"/>
      <c r="AD485" s="1230" t="str">
        <f t="shared" si="203"/>
        <v>►</v>
      </c>
      <c r="AE485" s="1231" t="str">
        <f t="shared" si="187"/>
        <v/>
      </c>
      <c r="AF485" s="1232">
        <f t="shared" si="189"/>
        <v>0</v>
      </c>
      <c r="AG485" s="1252">
        <f t="shared" si="194"/>
        <v>0</v>
      </c>
      <c r="AH485" s="1234">
        <f t="shared" si="195"/>
        <v>0</v>
      </c>
      <c r="AI485" s="1235">
        <f t="shared" si="196"/>
        <v>0</v>
      </c>
      <c r="AJ485" s="1235">
        <f t="shared" si="185"/>
        <v>0</v>
      </c>
      <c r="AK485" s="1253">
        <f t="shared" si="190"/>
        <v>0</v>
      </c>
      <c r="AL485" s="1254">
        <f t="shared" si="186"/>
        <v>0</v>
      </c>
      <c r="AM485" s="1268"/>
      <c r="AN485" s="1255" t="str">
        <f t="shared" si="202"/>
        <v/>
      </c>
      <c r="AO485" s="1256">
        <f t="shared" si="197"/>
        <v>0</v>
      </c>
      <c r="AP485" s="1257">
        <f t="shared" si="191"/>
        <v>0</v>
      </c>
      <c r="AQ485" s="1271" cm="1">
        <f t="array" ref="AQ485">IF(AF485&lt;&gt;1,0,IF(OR(AO485="",N(AO485)&lt;=0.000000001),"",IF(OR(AI485="",N(AI485)&lt;=0.000000001),0,IF(ISNUMBER(AO485),IFERROR(_xlfn.LET(_xlpm.r,_xlfn.XLOOKUP(U485,$BD$15:$BD$62,ROW($BD$15:$BD$62),_xlfn.XLOOKUP(U485,$BE$15:$BE$62,ROW($BE$15:$BE$62),_xlfn.XLOOKUP(U485,$BF$15:$BF$62,ROW($BF$15:$BF$62),""))),_xlpm.p,_xlpm.r-MIN(ROW($BD$15:$BD$62))+1,_xlpm.f,INDEX($BG$15:$BG$62,_xlpm.p),_xlpm.u,INDEX($BH$15:$BH$62,_xlpm.p),_xlpm.s,INDEX($BJ$15:$BJ$62,_xlpm.p),_xlpm.q,N(AO485)/_xlpm.f,IF(_xlpm.q&gt;=_xlpm.s,ROUND(_xlpm.q,1)&amp;" "&amp;U485&amp;" = "&amp;ROUND(_xlpm.q*_xlpm.f,1)&amp;" "&amp;_xlpm.u,ROUND(_xlpm.q,1)&amp;" "&amp;U485)),""),""))))</f>
        <v>0</v>
      </c>
      <c r="AR485" s="1259"/>
      <c r="AS485" s="1256">
        <f t="shared" si="183"/>
        <v>0</v>
      </c>
      <c r="AT485" s="1257" t="str">
        <f t="shared" si="198"/>
        <v/>
      </c>
      <c r="AU485" s="1260">
        <f t="shared" si="201"/>
        <v>0</v>
      </c>
      <c r="AV485" s="1261" t="str">
        <f t="shared" si="199"/>
        <v/>
      </c>
      <c r="AW485" s="1247"/>
      <c r="AX485" s="1262">
        <f t="shared" si="192"/>
        <v>0</v>
      </c>
      <c r="AY485" s="1249" t="str">
        <f t="shared" si="184"/>
        <v/>
      </c>
      <c r="AZ485" s="276" t="s">
        <v>22</v>
      </c>
      <c r="BA485" s="1221">
        <f t="shared" si="193"/>
        <v>0</v>
      </c>
      <c r="BB485" s="1222">
        <f t="shared" si="200"/>
        <v>0</v>
      </c>
      <c r="BC485"/>
      <c r="BD485" s="877"/>
      <c r="BE485" s="877"/>
      <c r="BF485" s="877"/>
      <c r="BG485" s="877"/>
      <c r="BH485" s="877"/>
      <c r="BI485" s="877"/>
      <c r="BJ485" s="877"/>
      <c r="BK485" s="877"/>
      <c r="BR485" s="1153" t="str">
        <f t="shared" si="188"/>
        <v>►</v>
      </c>
      <c r="BS485" s="1024"/>
      <c r="BT485" s="1024"/>
      <c r="BU485" s="1024"/>
      <c r="BV485" s="1024"/>
      <c r="BW485" s="1024"/>
      <c r="CW485" s="3">
        <v>1</v>
      </c>
    </row>
    <row r="486" spans="12:101" ht="21" customHeight="1">
      <c r="L486" s="120" t="s">
        <v>16</v>
      </c>
      <c r="M486" s="34"/>
      <c r="N486" s="35"/>
      <c r="O486" s="34"/>
      <c r="P486" s="36"/>
      <c r="Q486" s="105"/>
      <c r="R486" s="125"/>
      <c r="S486" s="107"/>
      <c r="T486" s="108"/>
      <c r="U486" s="1290"/>
      <c r="W486" s="111"/>
      <c r="X486" s="112"/>
      <c r="Y486" s="122"/>
      <c r="Z486" s="114"/>
      <c r="AA486" s="127"/>
      <c r="AB486" s="116"/>
      <c r="AC486" s="139"/>
      <c r="AD486" s="1230" t="str">
        <f t="shared" si="203"/>
        <v>►</v>
      </c>
      <c r="AE486" s="1231" t="str">
        <f t="shared" si="187"/>
        <v/>
      </c>
      <c r="AF486" s="1232">
        <f t="shared" si="189"/>
        <v>0</v>
      </c>
      <c r="AG486" s="1252">
        <f t="shared" si="194"/>
        <v>0</v>
      </c>
      <c r="AH486" s="1234">
        <f t="shared" si="195"/>
        <v>0</v>
      </c>
      <c r="AI486" s="1235">
        <f t="shared" si="196"/>
        <v>0</v>
      </c>
      <c r="AJ486" s="1235">
        <f t="shared" si="185"/>
        <v>0</v>
      </c>
      <c r="AK486" s="1237">
        <f t="shared" si="190"/>
        <v>0</v>
      </c>
      <c r="AL486" s="1238">
        <f t="shared" si="186"/>
        <v>0</v>
      </c>
      <c r="AM486" s="1268"/>
      <c r="AN486" s="1240" t="str">
        <f t="shared" si="202"/>
        <v/>
      </c>
      <c r="AO486" s="1241">
        <f t="shared" si="197"/>
        <v>0</v>
      </c>
      <c r="AP486" s="1242">
        <f t="shared" si="191"/>
        <v>0</v>
      </c>
      <c r="AQ486" s="1269" cm="1">
        <f t="array" ref="AQ486">IF(AF486&lt;&gt;1,0,IF(OR(AO486="",N(AO486)&lt;=0.000000001),"",IF(OR(AI486="",N(AI486)&lt;=0.000000001),0,IF(ISNUMBER(AO486),IFERROR(_xlfn.LET(_xlpm.r,_xlfn.XLOOKUP(U486,$BD$15:$BD$62,ROW($BD$15:$BD$62),_xlfn.XLOOKUP(U486,$BE$15:$BE$62,ROW($BE$15:$BE$62),_xlfn.XLOOKUP(U486,$BF$15:$BF$62,ROW($BF$15:$BF$62),""))),_xlpm.p,_xlpm.r-MIN(ROW($BD$15:$BD$62))+1,_xlpm.f,INDEX($BG$15:$BG$62,_xlpm.p),_xlpm.u,INDEX($BH$15:$BH$62,_xlpm.p),_xlpm.s,INDEX($BJ$15:$BJ$62,_xlpm.p),_xlpm.q,N(AO486)/_xlpm.f,IF(_xlpm.q&gt;=_xlpm.s,ROUND(_xlpm.q,1)&amp;" "&amp;U486&amp;" = "&amp;ROUND(_xlpm.q*_xlpm.f,1)&amp;" "&amp;_xlpm.u,ROUND(_xlpm.q,1)&amp;" "&amp;U486)),""),""))))</f>
        <v>0</v>
      </c>
      <c r="AR486" s="1259"/>
      <c r="AS486" s="1241">
        <f t="shared" si="183"/>
        <v>0</v>
      </c>
      <c r="AT486" s="1242" t="str">
        <f t="shared" si="198"/>
        <v/>
      </c>
      <c r="AU486" s="1245">
        <f t="shared" si="201"/>
        <v>0</v>
      </c>
      <c r="AV486" s="1246" t="str">
        <f t="shared" si="199"/>
        <v/>
      </c>
      <c r="AW486" s="1247"/>
      <c r="AX486" s="1248">
        <f t="shared" si="192"/>
        <v>0</v>
      </c>
      <c r="AY486" s="1249" t="str">
        <f t="shared" si="184"/>
        <v/>
      </c>
      <c r="AZ486" s="276" t="s">
        <v>22</v>
      </c>
      <c r="BA486" s="1221">
        <f t="shared" si="193"/>
        <v>0</v>
      </c>
      <c r="BB486" s="1222">
        <f t="shared" si="200"/>
        <v>0</v>
      </c>
      <c r="BC486"/>
      <c r="BD486" s="877"/>
      <c r="BE486" s="877"/>
      <c r="BF486" s="877"/>
      <c r="BG486" s="877"/>
      <c r="BH486" s="877"/>
      <c r="BI486" s="877"/>
      <c r="BJ486" s="877"/>
      <c r="BK486" s="877"/>
      <c r="BR486" s="1153" t="str">
        <f t="shared" si="188"/>
        <v>►</v>
      </c>
      <c r="BS486" s="1024"/>
      <c r="BT486" s="1024"/>
      <c r="BU486" s="1024"/>
      <c r="BV486" s="1024"/>
      <c r="BW486" s="1024"/>
      <c r="CW486" s="3">
        <v>1</v>
      </c>
    </row>
    <row r="487" spans="12:101" ht="21" customHeight="1">
      <c r="L487" s="120" t="s">
        <v>16</v>
      </c>
      <c r="M487" s="34"/>
      <c r="N487" s="35"/>
      <c r="O487" s="34"/>
      <c r="P487" s="36"/>
      <c r="Q487" s="105"/>
      <c r="R487" s="125"/>
      <c r="S487" s="107"/>
      <c r="T487" s="108"/>
      <c r="U487" s="1290"/>
      <c r="W487" s="111"/>
      <c r="X487" s="112"/>
      <c r="Y487" s="122"/>
      <c r="Z487" s="114"/>
      <c r="AA487" s="127"/>
      <c r="AB487" s="116"/>
      <c r="AC487" s="139"/>
      <c r="AD487" s="1230" t="str">
        <f t="shared" si="203"/>
        <v>►</v>
      </c>
      <c r="AE487" s="1231" t="str">
        <f t="shared" si="187"/>
        <v/>
      </c>
      <c r="AF487" s="1232">
        <f t="shared" si="189"/>
        <v>0</v>
      </c>
      <c r="AG487" s="1252">
        <f t="shared" si="194"/>
        <v>0</v>
      </c>
      <c r="AH487" s="1234">
        <f t="shared" si="195"/>
        <v>0</v>
      </c>
      <c r="AI487" s="1235">
        <f t="shared" si="196"/>
        <v>0</v>
      </c>
      <c r="AJ487" s="1235">
        <f t="shared" si="185"/>
        <v>0</v>
      </c>
      <c r="AK487" s="1253">
        <f t="shared" si="190"/>
        <v>0</v>
      </c>
      <c r="AL487" s="1254">
        <f t="shared" si="186"/>
        <v>0</v>
      </c>
      <c r="AM487" s="1268"/>
      <c r="AN487" s="1255" t="str">
        <f t="shared" si="202"/>
        <v/>
      </c>
      <c r="AO487" s="1256">
        <f t="shared" si="197"/>
        <v>0</v>
      </c>
      <c r="AP487" s="1257">
        <f t="shared" si="191"/>
        <v>0</v>
      </c>
      <c r="AQ487" s="1271" cm="1">
        <f t="array" ref="AQ487">IF(AF487&lt;&gt;1,0,IF(OR(AO487="",N(AO487)&lt;=0.000000001),"",IF(OR(AI487="",N(AI487)&lt;=0.000000001),0,IF(ISNUMBER(AO487),IFERROR(_xlfn.LET(_xlpm.r,_xlfn.XLOOKUP(U487,$BD$15:$BD$62,ROW($BD$15:$BD$62),_xlfn.XLOOKUP(U487,$BE$15:$BE$62,ROW($BE$15:$BE$62),_xlfn.XLOOKUP(U487,$BF$15:$BF$62,ROW($BF$15:$BF$62),""))),_xlpm.p,_xlpm.r-MIN(ROW($BD$15:$BD$62))+1,_xlpm.f,INDEX($BG$15:$BG$62,_xlpm.p),_xlpm.u,INDEX($BH$15:$BH$62,_xlpm.p),_xlpm.s,INDEX($BJ$15:$BJ$62,_xlpm.p),_xlpm.q,N(AO487)/_xlpm.f,IF(_xlpm.q&gt;=_xlpm.s,ROUND(_xlpm.q,1)&amp;" "&amp;U487&amp;" = "&amp;ROUND(_xlpm.q*_xlpm.f,1)&amp;" "&amp;_xlpm.u,ROUND(_xlpm.q,1)&amp;" "&amp;U487)),""),""))))</f>
        <v>0</v>
      </c>
      <c r="AR487" s="1259"/>
      <c r="AS487" s="1256">
        <f t="shared" si="183"/>
        <v>0</v>
      </c>
      <c r="AT487" s="1257" t="str">
        <f t="shared" si="198"/>
        <v/>
      </c>
      <c r="AU487" s="1260">
        <f t="shared" si="201"/>
        <v>0</v>
      </c>
      <c r="AV487" s="1261" t="str">
        <f t="shared" si="199"/>
        <v/>
      </c>
      <c r="AW487" s="1247"/>
      <c r="AX487" s="1262">
        <f t="shared" si="192"/>
        <v>0</v>
      </c>
      <c r="AY487" s="1249" t="str">
        <f t="shared" si="184"/>
        <v/>
      </c>
      <c r="AZ487" s="276" t="s">
        <v>22</v>
      </c>
      <c r="BA487" s="1221">
        <f t="shared" si="193"/>
        <v>0</v>
      </c>
      <c r="BB487" s="1222">
        <f t="shared" si="200"/>
        <v>0</v>
      </c>
      <c r="BC487"/>
      <c r="BD487" s="877"/>
      <c r="BE487" s="877"/>
      <c r="BF487" s="877"/>
      <c r="BG487" s="877"/>
      <c r="BH487" s="877"/>
      <c r="BI487" s="877"/>
      <c r="BJ487" s="877"/>
      <c r="BK487" s="877"/>
      <c r="BR487" s="1153" t="str">
        <f t="shared" si="188"/>
        <v>►</v>
      </c>
      <c r="BS487" s="1024"/>
      <c r="BT487" s="1024"/>
      <c r="BU487" s="1024"/>
      <c r="BV487" s="1024"/>
      <c r="BW487" s="1024"/>
      <c r="CW487" s="3">
        <v>1</v>
      </c>
    </row>
    <row r="488" spans="12:101" ht="21" customHeight="1">
      <c r="L488" s="120" t="s">
        <v>16</v>
      </c>
      <c r="M488" s="34"/>
      <c r="N488" s="35"/>
      <c r="O488" s="34"/>
      <c r="P488" s="36"/>
      <c r="Q488" s="105"/>
      <c r="R488" s="125"/>
      <c r="S488" s="107"/>
      <c r="T488" s="108"/>
      <c r="U488" s="1290"/>
      <c r="W488" s="111"/>
      <c r="X488" s="112"/>
      <c r="Y488" s="122"/>
      <c r="Z488" s="114"/>
      <c r="AA488" s="127"/>
      <c r="AB488" s="116"/>
      <c r="AC488" s="139"/>
      <c r="AD488" s="1230" t="str">
        <f t="shared" si="203"/>
        <v>►</v>
      </c>
      <c r="AE488" s="1231" t="str">
        <f t="shared" si="187"/>
        <v/>
      </c>
      <c r="AF488" s="1232">
        <f t="shared" si="189"/>
        <v>0</v>
      </c>
      <c r="AG488" s="1252">
        <f t="shared" si="194"/>
        <v>0</v>
      </c>
      <c r="AH488" s="1234">
        <f t="shared" si="195"/>
        <v>0</v>
      </c>
      <c r="AI488" s="1235">
        <f t="shared" si="196"/>
        <v>0</v>
      </c>
      <c r="AJ488" s="1235">
        <f t="shared" si="185"/>
        <v>0</v>
      </c>
      <c r="AK488" s="1237">
        <f t="shared" si="190"/>
        <v>0</v>
      </c>
      <c r="AL488" s="1238">
        <f t="shared" si="186"/>
        <v>0</v>
      </c>
      <c r="AM488" s="1268"/>
      <c r="AN488" s="1240" t="str">
        <f t="shared" si="202"/>
        <v/>
      </c>
      <c r="AO488" s="1241">
        <f t="shared" si="197"/>
        <v>0</v>
      </c>
      <c r="AP488" s="1242">
        <f t="shared" si="191"/>
        <v>0</v>
      </c>
      <c r="AQ488" s="1269" cm="1">
        <f t="array" ref="AQ488">IF(AF488&lt;&gt;1,0,IF(OR(AO488="",N(AO488)&lt;=0.000000001),"",IF(OR(AI488="",N(AI488)&lt;=0.000000001),0,IF(ISNUMBER(AO488),IFERROR(_xlfn.LET(_xlpm.r,_xlfn.XLOOKUP(U488,$BD$15:$BD$62,ROW($BD$15:$BD$62),_xlfn.XLOOKUP(U488,$BE$15:$BE$62,ROW($BE$15:$BE$62),_xlfn.XLOOKUP(U488,$BF$15:$BF$62,ROW($BF$15:$BF$62),""))),_xlpm.p,_xlpm.r-MIN(ROW($BD$15:$BD$62))+1,_xlpm.f,INDEX($BG$15:$BG$62,_xlpm.p),_xlpm.u,INDEX($BH$15:$BH$62,_xlpm.p),_xlpm.s,INDEX($BJ$15:$BJ$62,_xlpm.p),_xlpm.q,N(AO488)/_xlpm.f,IF(_xlpm.q&gt;=_xlpm.s,ROUND(_xlpm.q,1)&amp;" "&amp;U488&amp;" = "&amp;ROUND(_xlpm.q*_xlpm.f,1)&amp;" "&amp;_xlpm.u,ROUND(_xlpm.q,1)&amp;" "&amp;U488)),""),""))))</f>
        <v>0</v>
      </c>
      <c r="AR488" s="1259"/>
      <c r="AS488" s="1241">
        <f t="shared" si="183"/>
        <v>0</v>
      </c>
      <c r="AT488" s="1242" t="str">
        <f t="shared" si="198"/>
        <v/>
      </c>
      <c r="AU488" s="1245">
        <f t="shared" si="201"/>
        <v>0</v>
      </c>
      <c r="AV488" s="1246" t="str">
        <f t="shared" si="199"/>
        <v/>
      </c>
      <c r="AW488" s="1247"/>
      <c r="AX488" s="1248">
        <f t="shared" si="192"/>
        <v>0</v>
      </c>
      <c r="AY488" s="1249" t="str">
        <f t="shared" si="184"/>
        <v/>
      </c>
      <c r="AZ488" s="276" t="s">
        <v>22</v>
      </c>
      <c r="BA488" s="1221">
        <f t="shared" si="193"/>
        <v>0</v>
      </c>
      <c r="BB488" s="1222">
        <f t="shared" si="200"/>
        <v>0</v>
      </c>
      <c r="BC488"/>
      <c r="BD488" s="877"/>
      <c r="BE488" s="877"/>
      <c r="BF488" s="877"/>
      <c r="BG488" s="877"/>
      <c r="BH488" s="877"/>
      <c r="BI488" s="877"/>
      <c r="BJ488" s="877"/>
      <c r="BK488" s="877"/>
      <c r="BR488" s="1153" t="str">
        <f t="shared" si="188"/>
        <v>►</v>
      </c>
      <c r="BS488" s="1024"/>
      <c r="BT488" s="1024"/>
      <c r="BU488" s="1024"/>
      <c r="BV488" s="1024"/>
      <c r="BW488" s="1024"/>
      <c r="CW488" s="3">
        <v>1</v>
      </c>
    </row>
    <row r="489" spans="12:101" ht="21" customHeight="1">
      <c r="L489" s="120" t="s">
        <v>16</v>
      </c>
      <c r="M489" s="34"/>
      <c r="N489" s="35"/>
      <c r="O489" s="34"/>
      <c r="P489" s="36"/>
      <c r="Q489" s="105"/>
      <c r="R489" s="125"/>
      <c r="S489" s="107"/>
      <c r="T489" s="108"/>
      <c r="U489" s="1290"/>
      <c r="W489" s="111"/>
      <c r="X489" s="112"/>
      <c r="Y489" s="122"/>
      <c r="Z489" s="114"/>
      <c r="AA489" s="127"/>
      <c r="AB489" s="116"/>
      <c r="AC489" s="139"/>
      <c r="AD489" s="1230" t="str">
        <f t="shared" si="203"/>
        <v>►</v>
      </c>
      <c r="AE489" s="1231" t="str">
        <f t="shared" si="187"/>
        <v/>
      </c>
      <c r="AF489" s="1232">
        <f t="shared" si="189"/>
        <v>0</v>
      </c>
      <c r="AG489" s="1252">
        <f t="shared" si="194"/>
        <v>0</v>
      </c>
      <c r="AH489" s="1234">
        <f t="shared" si="195"/>
        <v>0</v>
      </c>
      <c r="AI489" s="1235">
        <f t="shared" si="196"/>
        <v>0</v>
      </c>
      <c r="AJ489" s="1235">
        <f t="shared" si="185"/>
        <v>0</v>
      </c>
      <c r="AK489" s="1253">
        <f t="shared" si="190"/>
        <v>0</v>
      </c>
      <c r="AL489" s="1254">
        <f t="shared" si="186"/>
        <v>0</v>
      </c>
      <c r="AM489" s="1268"/>
      <c r="AN489" s="1255" t="str">
        <f t="shared" si="202"/>
        <v/>
      </c>
      <c r="AO489" s="1256">
        <f t="shared" si="197"/>
        <v>0</v>
      </c>
      <c r="AP489" s="1257">
        <f t="shared" si="191"/>
        <v>0</v>
      </c>
      <c r="AQ489" s="1271" cm="1">
        <f t="array" ref="AQ489">IF(AF489&lt;&gt;1,0,IF(OR(AO489="",N(AO489)&lt;=0.000000001),"",IF(OR(AI489="",N(AI489)&lt;=0.000000001),0,IF(ISNUMBER(AO489),IFERROR(_xlfn.LET(_xlpm.r,_xlfn.XLOOKUP(U489,$BD$15:$BD$62,ROW($BD$15:$BD$62),_xlfn.XLOOKUP(U489,$BE$15:$BE$62,ROW($BE$15:$BE$62),_xlfn.XLOOKUP(U489,$BF$15:$BF$62,ROW($BF$15:$BF$62),""))),_xlpm.p,_xlpm.r-MIN(ROW($BD$15:$BD$62))+1,_xlpm.f,INDEX($BG$15:$BG$62,_xlpm.p),_xlpm.u,INDEX($BH$15:$BH$62,_xlpm.p),_xlpm.s,INDEX($BJ$15:$BJ$62,_xlpm.p),_xlpm.q,N(AO489)/_xlpm.f,IF(_xlpm.q&gt;=_xlpm.s,ROUND(_xlpm.q,1)&amp;" "&amp;U489&amp;" = "&amp;ROUND(_xlpm.q*_xlpm.f,1)&amp;" "&amp;_xlpm.u,ROUND(_xlpm.q,1)&amp;" "&amp;U489)),""),""))))</f>
        <v>0</v>
      </c>
      <c r="AR489" s="1259"/>
      <c r="AS489" s="1256">
        <f t="shared" si="183"/>
        <v>0</v>
      </c>
      <c r="AT489" s="1257" t="str">
        <f t="shared" si="198"/>
        <v/>
      </c>
      <c r="AU489" s="1260">
        <f t="shared" si="201"/>
        <v>0</v>
      </c>
      <c r="AV489" s="1261" t="str">
        <f t="shared" si="199"/>
        <v/>
      </c>
      <c r="AW489" s="1247"/>
      <c r="AX489" s="1262">
        <f t="shared" si="192"/>
        <v>0</v>
      </c>
      <c r="AY489" s="1249" t="str">
        <f t="shared" si="184"/>
        <v/>
      </c>
      <c r="AZ489" s="276" t="s">
        <v>22</v>
      </c>
      <c r="BA489" s="1221">
        <f t="shared" si="193"/>
        <v>0</v>
      </c>
      <c r="BB489" s="1222">
        <f t="shared" si="200"/>
        <v>0</v>
      </c>
      <c r="BC489"/>
      <c r="BD489" s="877"/>
      <c r="BE489" s="877"/>
      <c r="BF489" s="877"/>
      <c r="BG489" s="877"/>
      <c r="BH489" s="877"/>
      <c r="BI489" s="877"/>
      <c r="BJ489" s="877"/>
      <c r="BK489" s="877"/>
      <c r="BR489" s="1153" t="str">
        <f t="shared" si="188"/>
        <v>►</v>
      </c>
      <c r="BS489" s="1024"/>
      <c r="BT489" s="1024"/>
      <c r="BU489" s="1024"/>
      <c r="BV489" s="1024"/>
      <c r="BW489" s="1024"/>
      <c r="CW489" s="3">
        <v>1</v>
      </c>
    </row>
    <row r="490" spans="12:101" ht="21" customHeight="1">
      <c r="L490" s="120" t="s">
        <v>16</v>
      </c>
      <c r="M490" s="34"/>
      <c r="N490" s="35"/>
      <c r="O490" s="34"/>
      <c r="P490" s="36"/>
      <c r="Q490" s="105"/>
      <c r="R490" s="125"/>
      <c r="S490" s="107"/>
      <c r="T490" s="108"/>
      <c r="U490" s="1290"/>
      <c r="W490" s="111"/>
      <c r="X490" s="112"/>
      <c r="Y490" s="122"/>
      <c r="Z490" s="114"/>
      <c r="AA490" s="127"/>
      <c r="AB490" s="116"/>
      <c r="AC490" s="139"/>
      <c r="AD490" s="1230" t="str">
        <f t="shared" si="203"/>
        <v>►</v>
      </c>
      <c r="AE490" s="1231" t="str">
        <f t="shared" si="187"/>
        <v/>
      </c>
      <c r="AF490" s="1232">
        <f t="shared" si="189"/>
        <v>0</v>
      </c>
      <c r="AG490" s="1252">
        <f t="shared" si="194"/>
        <v>0</v>
      </c>
      <c r="AH490" s="1234">
        <f t="shared" si="195"/>
        <v>0</v>
      </c>
      <c r="AI490" s="1235">
        <f t="shared" si="196"/>
        <v>0</v>
      </c>
      <c r="AJ490" s="1235">
        <f t="shared" si="185"/>
        <v>0</v>
      </c>
      <c r="AK490" s="1237">
        <f t="shared" si="190"/>
        <v>0</v>
      </c>
      <c r="AL490" s="1238">
        <f t="shared" si="186"/>
        <v>0</v>
      </c>
      <c r="AM490" s="1268"/>
      <c r="AN490" s="1240" t="str">
        <f t="shared" si="202"/>
        <v/>
      </c>
      <c r="AO490" s="1241">
        <f t="shared" si="197"/>
        <v>0</v>
      </c>
      <c r="AP490" s="1242">
        <f t="shared" si="191"/>
        <v>0</v>
      </c>
      <c r="AQ490" s="1269" cm="1">
        <f t="array" ref="AQ490">IF(AF490&lt;&gt;1,0,IF(OR(AO490="",N(AO490)&lt;=0.000000001),"",IF(OR(AI490="",N(AI490)&lt;=0.000000001),0,IF(ISNUMBER(AO490),IFERROR(_xlfn.LET(_xlpm.r,_xlfn.XLOOKUP(U490,$BD$15:$BD$62,ROW($BD$15:$BD$62),_xlfn.XLOOKUP(U490,$BE$15:$BE$62,ROW($BE$15:$BE$62),_xlfn.XLOOKUP(U490,$BF$15:$BF$62,ROW($BF$15:$BF$62),""))),_xlpm.p,_xlpm.r-MIN(ROW($BD$15:$BD$62))+1,_xlpm.f,INDEX($BG$15:$BG$62,_xlpm.p),_xlpm.u,INDEX($BH$15:$BH$62,_xlpm.p),_xlpm.s,INDEX($BJ$15:$BJ$62,_xlpm.p),_xlpm.q,N(AO490)/_xlpm.f,IF(_xlpm.q&gt;=_xlpm.s,ROUND(_xlpm.q,1)&amp;" "&amp;U490&amp;" = "&amp;ROUND(_xlpm.q*_xlpm.f,1)&amp;" "&amp;_xlpm.u,ROUND(_xlpm.q,1)&amp;" "&amp;U490)),""),""))))</f>
        <v>0</v>
      </c>
      <c r="AR490" s="1259"/>
      <c r="AS490" s="1241">
        <f t="shared" si="183"/>
        <v>0</v>
      </c>
      <c r="AT490" s="1242" t="str">
        <f t="shared" si="198"/>
        <v/>
      </c>
      <c r="AU490" s="1245">
        <f t="shared" si="201"/>
        <v>0</v>
      </c>
      <c r="AV490" s="1246" t="str">
        <f t="shared" si="199"/>
        <v/>
      </c>
      <c r="AW490" s="1247"/>
      <c r="AX490" s="1248">
        <f t="shared" si="192"/>
        <v>0</v>
      </c>
      <c r="AY490" s="1249" t="str">
        <f t="shared" si="184"/>
        <v/>
      </c>
      <c r="AZ490" s="276" t="s">
        <v>22</v>
      </c>
      <c r="BA490" s="1221">
        <f t="shared" si="193"/>
        <v>0</v>
      </c>
      <c r="BB490" s="1222">
        <f t="shared" si="200"/>
        <v>0</v>
      </c>
      <c r="BC490"/>
      <c r="BD490" s="877"/>
      <c r="BE490" s="877"/>
      <c r="BF490" s="877"/>
      <c r="BG490" s="877"/>
      <c r="BH490" s="877"/>
      <c r="BI490" s="877"/>
      <c r="BJ490" s="877"/>
      <c r="BK490" s="877"/>
      <c r="BR490" s="1153" t="str">
        <f t="shared" si="188"/>
        <v>►</v>
      </c>
      <c r="BS490" s="1024"/>
      <c r="BT490" s="1024"/>
      <c r="BU490" s="1024"/>
      <c r="BV490" s="1024"/>
      <c r="BW490" s="1024"/>
      <c r="CW490" s="3">
        <v>1</v>
      </c>
    </row>
    <row r="491" spans="12:101" ht="21" customHeight="1">
      <c r="L491" s="120" t="s">
        <v>16</v>
      </c>
      <c r="M491" s="34"/>
      <c r="N491" s="35"/>
      <c r="O491" s="34"/>
      <c r="P491" s="36"/>
      <c r="Q491" s="105"/>
      <c r="R491" s="125"/>
      <c r="S491" s="107"/>
      <c r="T491" s="108"/>
      <c r="U491" s="1290"/>
      <c r="W491" s="111"/>
      <c r="X491" s="112"/>
      <c r="Y491" s="122"/>
      <c r="Z491" s="114"/>
      <c r="AA491" s="127"/>
      <c r="AB491" s="116"/>
      <c r="AC491" s="139"/>
      <c r="AD491" s="1230" t="str">
        <f t="shared" si="203"/>
        <v>►</v>
      </c>
      <c r="AE491" s="1231" t="str">
        <f t="shared" si="187"/>
        <v/>
      </c>
      <c r="AF491" s="1232">
        <f t="shared" si="189"/>
        <v>0</v>
      </c>
      <c r="AG491" s="1252">
        <f t="shared" si="194"/>
        <v>0</v>
      </c>
      <c r="AH491" s="1234">
        <f t="shared" si="195"/>
        <v>0</v>
      </c>
      <c r="AI491" s="1235">
        <f t="shared" si="196"/>
        <v>0</v>
      </c>
      <c r="AJ491" s="1235">
        <f t="shared" si="185"/>
        <v>0</v>
      </c>
      <c r="AK491" s="1253">
        <f t="shared" si="190"/>
        <v>0</v>
      </c>
      <c r="AL491" s="1254">
        <f t="shared" si="186"/>
        <v>0</v>
      </c>
      <c r="AM491" s="1268"/>
      <c r="AN491" s="1255" t="str">
        <f t="shared" si="202"/>
        <v/>
      </c>
      <c r="AO491" s="1256">
        <f t="shared" si="197"/>
        <v>0</v>
      </c>
      <c r="AP491" s="1257">
        <f t="shared" si="191"/>
        <v>0</v>
      </c>
      <c r="AQ491" s="1271" cm="1">
        <f t="array" ref="AQ491">IF(AF491&lt;&gt;1,0,IF(OR(AO491="",N(AO491)&lt;=0.000000001),"",IF(OR(AI491="",N(AI491)&lt;=0.000000001),0,IF(ISNUMBER(AO491),IFERROR(_xlfn.LET(_xlpm.r,_xlfn.XLOOKUP(U491,$BD$15:$BD$62,ROW($BD$15:$BD$62),_xlfn.XLOOKUP(U491,$BE$15:$BE$62,ROW($BE$15:$BE$62),_xlfn.XLOOKUP(U491,$BF$15:$BF$62,ROW($BF$15:$BF$62),""))),_xlpm.p,_xlpm.r-MIN(ROW($BD$15:$BD$62))+1,_xlpm.f,INDEX($BG$15:$BG$62,_xlpm.p),_xlpm.u,INDEX($BH$15:$BH$62,_xlpm.p),_xlpm.s,INDEX($BJ$15:$BJ$62,_xlpm.p),_xlpm.q,N(AO491)/_xlpm.f,IF(_xlpm.q&gt;=_xlpm.s,ROUND(_xlpm.q,1)&amp;" "&amp;U491&amp;" = "&amp;ROUND(_xlpm.q*_xlpm.f,1)&amp;" "&amp;_xlpm.u,ROUND(_xlpm.q,1)&amp;" "&amp;U491)),""),""))))</f>
        <v>0</v>
      </c>
      <c r="AR491" s="1259"/>
      <c r="AS491" s="1256">
        <f t="shared" si="183"/>
        <v>0</v>
      </c>
      <c r="AT491" s="1257" t="str">
        <f t="shared" si="198"/>
        <v/>
      </c>
      <c r="AU491" s="1260">
        <f t="shared" si="201"/>
        <v>0</v>
      </c>
      <c r="AV491" s="1261" t="str">
        <f t="shared" si="199"/>
        <v/>
      </c>
      <c r="AW491" s="1247"/>
      <c r="AX491" s="1262">
        <f t="shared" si="192"/>
        <v>0</v>
      </c>
      <c r="AY491" s="1249" t="str">
        <f t="shared" si="184"/>
        <v/>
      </c>
      <c r="AZ491" s="276" t="s">
        <v>22</v>
      </c>
      <c r="BA491" s="1221">
        <f t="shared" si="193"/>
        <v>0</v>
      </c>
      <c r="BB491" s="1222">
        <f t="shared" si="200"/>
        <v>0</v>
      </c>
      <c r="BC491"/>
      <c r="BD491" s="877"/>
      <c r="BE491" s="877"/>
      <c r="BF491" s="877"/>
      <c r="BG491" s="877"/>
      <c r="BH491" s="877"/>
      <c r="BI491" s="877"/>
      <c r="BJ491" s="877"/>
      <c r="BK491" s="877"/>
      <c r="BR491" s="1153" t="str">
        <f t="shared" si="188"/>
        <v>►</v>
      </c>
      <c r="BS491" s="1024"/>
      <c r="BT491" s="1024"/>
      <c r="BU491" s="1024"/>
      <c r="BV491" s="1024"/>
      <c r="BW491" s="1024"/>
      <c r="CW491" s="3">
        <v>1</v>
      </c>
    </row>
    <row r="492" spans="12:101" ht="21" customHeight="1">
      <c r="L492" s="120" t="s">
        <v>16</v>
      </c>
      <c r="M492" s="34"/>
      <c r="N492" s="35"/>
      <c r="O492" s="34"/>
      <c r="P492" s="36"/>
      <c r="Q492" s="105"/>
      <c r="R492" s="125"/>
      <c r="S492" s="107"/>
      <c r="T492" s="108"/>
      <c r="U492" s="1290"/>
      <c r="W492" s="111"/>
      <c r="X492" s="112"/>
      <c r="Y492" s="122"/>
      <c r="Z492" s="114"/>
      <c r="AA492" s="127"/>
      <c r="AB492" s="116"/>
      <c r="AC492" s="139"/>
      <c r="AD492" s="1230" t="str">
        <f t="shared" si="203"/>
        <v>►</v>
      </c>
      <c r="AE492" s="1231" t="str">
        <f t="shared" si="187"/>
        <v/>
      </c>
      <c r="AF492" s="1232">
        <f t="shared" si="189"/>
        <v>0</v>
      </c>
      <c r="AG492" s="1252">
        <f t="shared" si="194"/>
        <v>0</v>
      </c>
      <c r="AH492" s="1234">
        <f t="shared" si="195"/>
        <v>0</v>
      </c>
      <c r="AI492" s="1235">
        <f t="shared" si="196"/>
        <v>0</v>
      </c>
      <c r="AJ492" s="1235">
        <f t="shared" si="185"/>
        <v>0</v>
      </c>
      <c r="AK492" s="1237">
        <f t="shared" si="190"/>
        <v>0</v>
      </c>
      <c r="AL492" s="1238">
        <f t="shared" si="186"/>
        <v>0</v>
      </c>
      <c r="AM492" s="1268"/>
      <c r="AN492" s="1240" t="str">
        <f t="shared" si="202"/>
        <v/>
      </c>
      <c r="AO492" s="1241">
        <f t="shared" si="197"/>
        <v>0</v>
      </c>
      <c r="AP492" s="1242">
        <f t="shared" si="191"/>
        <v>0</v>
      </c>
      <c r="AQ492" s="1269" cm="1">
        <f t="array" ref="AQ492">IF(AF492&lt;&gt;1,0,IF(OR(AO492="",N(AO492)&lt;=0.000000001),"",IF(OR(AI492="",N(AI492)&lt;=0.000000001),0,IF(ISNUMBER(AO492),IFERROR(_xlfn.LET(_xlpm.r,_xlfn.XLOOKUP(U492,$BD$15:$BD$62,ROW($BD$15:$BD$62),_xlfn.XLOOKUP(U492,$BE$15:$BE$62,ROW($BE$15:$BE$62),_xlfn.XLOOKUP(U492,$BF$15:$BF$62,ROW($BF$15:$BF$62),""))),_xlpm.p,_xlpm.r-MIN(ROW($BD$15:$BD$62))+1,_xlpm.f,INDEX($BG$15:$BG$62,_xlpm.p),_xlpm.u,INDEX($BH$15:$BH$62,_xlpm.p),_xlpm.s,INDEX($BJ$15:$BJ$62,_xlpm.p),_xlpm.q,N(AO492)/_xlpm.f,IF(_xlpm.q&gt;=_xlpm.s,ROUND(_xlpm.q,1)&amp;" "&amp;U492&amp;" = "&amp;ROUND(_xlpm.q*_xlpm.f,1)&amp;" "&amp;_xlpm.u,ROUND(_xlpm.q,1)&amp;" "&amp;U492)),""),""))))</f>
        <v>0</v>
      </c>
      <c r="AR492" s="1259"/>
      <c r="AS492" s="1241">
        <f t="shared" si="183"/>
        <v>0</v>
      </c>
      <c r="AT492" s="1242" t="str">
        <f t="shared" si="198"/>
        <v/>
      </c>
      <c r="AU492" s="1245">
        <f t="shared" si="201"/>
        <v>0</v>
      </c>
      <c r="AV492" s="1246" t="str">
        <f t="shared" si="199"/>
        <v/>
      </c>
      <c r="AW492" s="1247"/>
      <c r="AX492" s="1248">
        <f t="shared" si="192"/>
        <v>0</v>
      </c>
      <c r="AY492" s="1249" t="str">
        <f t="shared" si="184"/>
        <v/>
      </c>
      <c r="AZ492" s="276" t="s">
        <v>22</v>
      </c>
      <c r="BA492" s="1221">
        <f t="shared" si="193"/>
        <v>0</v>
      </c>
      <c r="BB492" s="1222">
        <f t="shared" si="200"/>
        <v>0</v>
      </c>
      <c r="BC492"/>
      <c r="BD492" s="877"/>
      <c r="BE492" s="877"/>
      <c r="BF492" s="877"/>
      <c r="BG492" s="877"/>
      <c r="BH492" s="877"/>
      <c r="BI492" s="877"/>
      <c r="BJ492" s="877"/>
      <c r="BK492" s="877"/>
      <c r="BR492" s="1153" t="str">
        <f t="shared" si="188"/>
        <v>►</v>
      </c>
      <c r="BS492" s="1024"/>
      <c r="BT492" s="1024"/>
      <c r="BU492" s="1024"/>
      <c r="BV492" s="1024"/>
      <c r="BW492" s="1024"/>
      <c r="CW492" s="3">
        <v>1</v>
      </c>
    </row>
    <row r="493" spans="12:101" ht="21" customHeight="1">
      <c r="L493" s="120" t="s">
        <v>16</v>
      </c>
      <c r="M493" s="34"/>
      <c r="N493" s="35"/>
      <c r="O493" s="34"/>
      <c r="P493" s="36"/>
      <c r="Q493" s="105"/>
      <c r="R493" s="125"/>
      <c r="S493" s="107"/>
      <c r="T493" s="108"/>
      <c r="U493" s="1290"/>
      <c r="W493" s="111"/>
      <c r="X493" s="112"/>
      <c r="Y493" s="122"/>
      <c r="Z493" s="114"/>
      <c r="AA493" s="127"/>
      <c r="AB493" s="116"/>
      <c r="AC493" s="139"/>
      <c r="AD493" s="1230" t="str">
        <f t="shared" si="203"/>
        <v>►</v>
      </c>
      <c r="AE493" s="1231" t="str">
        <f t="shared" si="187"/>
        <v/>
      </c>
      <c r="AF493" s="1232">
        <f t="shared" si="189"/>
        <v>0</v>
      </c>
      <c r="AG493" s="1252">
        <f t="shared" si="194"/>
        <v>0</v>
      </c>
      <c r="AH493" s="1234">
        <f t="shared" si="195"/>
        <v>0</v>
      </c>
      <c r="AI493" s="1235">
        <f t="shared" si="196"/>
        <v>0</v>
      </c>
      <c r="AJ493" s="1235">
        <f t="shared" si="185"/>
        <v>0</v>
      </c>
      <c r="AK493" s="1253">
        <f t="shared" si="190"/>
        <v>0</v>
      </c>
      <c r="AL493" s="1254">
        <f t="shared" si="186"/>
        <v>0</v>
      </c>
      <c r="AM493" s="1268"/>
      <c r="AN493" s="1255" t="str">
        <f t="shared" si="202"/>
        <v/>
      </c>
      <c r="AO493" s="1256">
        <f t="shared" si="197"/>
        <v>0</v>
      </c>
      <c r="AP493" s="1257">
        <f t="shared" si="191"/>
        <v>0</v>
      </c>
      <c r="AQ493" s="1271" cm="1">
        <f t="array" ref="AQ493">IF(AF493&lt;&gt;1,0,IF(OR(AO493="",N(AO493)&lt;=0.000000001),"",IF(OR(AI493="",N(AI493)&lt;=0.000000001),0,IF(ISNUMBER(AO493),IFERROR(_xlfn.LET(_xlpm.r,_xlfn.XLOOKUP(U493,$BD$15:$BD$62,ROW($BD$15:$BD$62),_xlfn.XLOOKUP(U493,$BE$15:$BE$62,ROW($BE$15:$BE$62),_xlfn.XLOOKUP(U493,$BF$15:$BF$62,ROW($BF$15:$BF$62),""))),_xlpm.p,_xlpm.r-MIN(ROW($BD$15:$BD$62))+1,_xlpm.f,INDEX($BG$15:$BG$62,_xlpm.p),_xlpm.u,INDEX($BH$15:$BH$62,_xlpm.p),_xlpm.s,INDEX($BJ$15:$BJ$62,_xlpm.p),_xlpm.q,N(AO493)/_xlpm.f,IF(_xlpm.q&gt;=_xlpm.s,ROUND(_xlpm.q,1)&amp;" "&amp;U493&amp;" = "&amp;ROUND(_xlpm.q*_xlpm.f,1)&amp;" "&amp;_xlpm.u,ROUND(_xlpm.q,1)&amp;" "&amp;U493)),""),""))))</f>
        <v>0</v>
      </c>
      <c r="AR493" s="1259"/>
      <c r="AS493" s="1256">
        <f t="shared" si="183"/>
        <v>0</v>
      </c>
      <c r="AT493" s="1257" t="str">
        <f t="shared" si="198"/>
        <v/>
      </c>
      <c r="AU493" s="1260">
        <f t="shared" si="201"/>
        <v>0</v>
      </c>
      <c r="AV493" s="1261" t="str">
        <f t="shared" si="199"/>
        <v/>
      </c>
      <c r="AW493" s="1247"/>
      <c r="AX493" s="1262">
        <f t="shared" si="192"/>
        <v>0</v>
      </c>
      <c r="AY493" s="1249" t="str">
        <f t="shared" si="184"/>
        <v/>
      </c>
      <c r="AZ493" s="276" t="s">
        <v>22</v>
      </c>
      <c r="BA493" s="1221">
        <f t="shared" si="193"/>
        <v>0</v>
      </c>
      <c r="BB493" s="1222">
        <f t="shared" si="200"/>
        <v>0</v>
      </c>
      <c r="BC493"/>
      <c r="BD493" s="877"/>
      <c r="BE493" s="877"/>
      <c r="BF493" s="877"/>
      <c r="BG493" s="877"/>
      <c r="BH493" s="877"/>
      <c r="BI493" s="877"/>
      <c r="BJ493" s="877"/>
      <c r="BK493" s="877"/>
      <c r="BR493" s="1153" t="str">
        <f t="shared" si="188"/>
        <v>►</v>
      </c>
      <c r="BS493" s="1024"/>
      <c r="BT493" s="1024"/>
      <c r="BU493" s="1024"/>
      <c r="BV493" s="1024"/>
      <c r="BW493" s="1024"/>
      <c r="CW493" s="3">
        <v>1</v>
      </c>
    </row>
    <row r="494" spans="12:101" ht="21" customHeight="1">
      <c r="L494" s="120" t="s">
        <v>16</v>
      </c>
      <c r="M494" s="34"/>
      <c r="N494" s="35"/>
      <c r="O494" s="34"/>
      <c r="P494" s="36"/>
      <c r="Q494" s="105"/>
      <c r="R494" s="125"/>
      <c r="S494" s="107"/>
      <c r="T494" s="108"/>
      <c r="U494" s="1290"/>
      <c r="W494" s="111"/>
      <c r="X494" s="112"/>
      <c r="Y494" s="122"/>
      <c r="Z494" s="114"/>
      <c r="AA494" s="127"/>
      <c r="AB494" s="116"/>
      <c r="AC494" s="139"/>
      <c r="AD494" s="1230" t="str">
        <f t="shared" si="203"/>
        <v>►</v>
      </c>
      <c r="AE494" s="1231" t="str">
        <f t="shared" si="187"/>
        <v/>
      </c>
      <c r="AF494" s="1232">
        <f t="shared" si="189"/>
        <v>0</v>
      </c>
      <c r="AG494" s="1252">
        <f t="shared" si="194"/>
        <v>0</v>
      </c>
      <c r="AH494" s="1234">
        <f t="shared" si="195"/>
        <v>0</v>
      </c>
      <c r="AI494" s="1235">
        <f t="shared" si="196"/>
        <v>0</v>
      </c>
      <c r="AJ494" s="1235">
        <f t="shared" si="185"/>
        <v>0</v>
      </c>
      <c r="AK494" s="1237">
        <f t="shared" si="190"/>
        <v>0</v>
      </c>
      <c r="AL494" s="1238">
        <f t="shared" si="186"/>
        <v>0</v>
      </c>
      <c r="AM494" s="1268"/>
      <c r="AN494" s="1240" t="str">
        <f t="shared" si="202"/>
        <v/>
      </c>
      <c r="AO494" s="1241">
        <f t="shared" si="197"/>
        <v>0</v>
      </c>
      <c r="AP494" s="1242">
        <f t="shared" si="191"/>
        <v>0</v>
      </c>
      <c r="AQ494" s="1269" cm="1">
        <f t="array" ref="AQ494">IF(AF494&lt;&gt;1,0,IF(OR(AO494="",N(AO494)&lt;=0.000000001),"",IF(OR(AI494="",N(AI494)&lt;=0.000000001),0,IF(ISNUMBER(AO494),IFERROR(_xlfn.LET(_xlpm.r,_xlfn.XLOOKUP(U494,$BD$15:$BD$62,ROW($BD$15:$BD$62),_xlfn.XLOOKUP(U494,$BE$15:$BE$62,ROW($BE$15:$BE$62),_xlfn.XLOOKUP(U494,$BF$15:$BF$62,ROW($BF$15:$BF$62),""))),_xlpm.p,_xlpm.r-MIN(ROW($BD$15:$BD$62))+1,_xlpm.f,INDEX($BG$15:$BG$62,_xlpm.p),_xlpm.u,INDEX($BH$15:$BH$62,_xlpm.p),_xlpm.s,INDEX($BJ$15:$BJ$62,_xlpm.p),_xlpm.q,N(AO494)/_xlpm.f,IF(_xlpm.q&gt;=_xlpm.s,ROUND(_xlpm.q,1)&amp;" "&amp;U494&amp;" = "&amp;ROUND(_xlpm.q*_xlpm.f,1)&amp;" "&amp;_xlpm.u,ROUND(_xlpm.q,1)&amp;" "&amp;U494)),""),""))))</f>
        <v>0</v>
      </c>
      <c r="AR494" s="1259"/>
      <c r="AS494" s="1241">
        <f t="shared" si="183"/>
        <v>0</v>
      </c>
      <c r="AT494" s="1242" t="str">
        <f t="shared" si="198"/>
        <v/>
      </c>
      <c r="AU494" s="1245">
        <f t="shared" si="201"/>
        <v>0</v>
      </c>
      <c r="AV494" s="1246" t="str">
        <f t="shared" si="199"/>
        <v/>
      </c>
      <c r="AW494" s="1247"/>
      <c r="AX494" s="1248">
        <f t="shared" si="192"/>
        <v>0</v>
      </c>
      <c r="AY494" s="1249" t="str">
        <f t="shared" si="184"/>
        <v/>
      </c>
      <c r="AZ494" s="276" t="s">
        <v>22</v>
      </c>
      <c r="BA494" s="1221">
        <f t="shared" si="193"/>
        <v>0</v>
      </c>
      <c r="BB494" s="1222">
        <f t="shared" si="200"/>
        <v>0</v>
      </c>
      <c r="BC494"/>
      <c r="BD494" s="877"/>
      <c r="BE494" s="877"/>
      <c r="BF494" s="877"/>
      <c r="BG494" s="877"/>
      <c r="BH494" s="877"/>
      <c r="BI494" s="877"/>
      <c r="BJ494" s="877"/>
      <c r="BK494" s="877"/>
      <c r="BR494" s="1153" t="str">
        <f t="shared" si="188"/>
        <v>►</v>
      </c>
      <c r="BS494" s="1024"/>
      <c r="BT494" s="1024"/>
      <c r="BU494" s="1024"/>
      <c r="BV494" s="1024"/>
      <c r="BW494" s="1024"/>
      <c r="CW494" s="3">
        <v>1</v>
      </c>
    </row>
    <row r="495" spans="12:101" ht="21" customHeight="1">
      <c r="L495" s="120" t="s">
        <v>16</v>
      </c>
      <c r="M495" s="34"/>
      <c r="N495" s="35"/>
      <c r="O495" s="34"/>
      <c r="P495" s="36"/>
      <c r="Q495" s="105"/>
      <c r="R495" s="125"/>
      <c r="S495" s="107"/>
      <c r="T495" s="108"/>
      <c r="U495" s="1290"/>
      <c r="W495" s="111"/>
      <c r="X495" s="112"/>
      <c r="Y495" s="122"/>
      <c r="Z495" s="114"/>
      <c r="AA495" s="127"/>
      <c r="AB495" s="116"/>
      <c r="AC495" s="139"/>
      <c r="AD495" s="1230" t="str">
        <f t="shared" si="203"/>
        <v>►</v>
      </c>
      <c r="AE495" s="1231" t="str">
        <f t="shared" si="187"/>
        <v/>
      </c>
      <c r="AF495" s="1232">
        <f t="shared" si="189"/>
        <v>0</v>
      </c>
      <c r="AG495" s="1252">
        <f t="shared" si="194"/>
        <v>0</v>
      </c>
      <c r="AH495" s="1234">
        <f t="shared" si="195"/>
        <v>0</v>
      </c>
      <c r="AI495" s="1235">
        <f t="shared" si="196"/>
        <v>0</v>
      </c>
      <c r="AJ495" s="1235">
        <f t="shared" si="185"/>
        <v>0</v>
      </c>
      <c r="AK495" s="1253">
        <f t="shared" si="190"/>
        <v>0</v>
      </c>
      <c r="AL495" s="1254">
        <f t="shared" si="186"/>
        <v>0</v>
      </c>
      <c r="AM495" s="1268"/>
      <c r="AN495" s="1255" t="str">
        <f t="shared" si="202"/>
        <v/>
      </c>
      <c r="AO495" s="1256">
        <f t="shared" si="197"/>
        <v>0</v>
      </c>
      <c r="AP495" s="1257">
        <f t="shared" si="191"/>
        <v>0</v>
      </c>
      <c r="AQ495" s="1271" cm="1">
        <f t="array" ref="AQ495">IF(AF495&lt;&gt;1,0,IF(OR(AO495="",N(AO495)&lt;=0.000000001),"",IF(OR(AI495="",N(AI495)&lt;=0.000000001),0,IF(ISNUMBER(AO495),IFERROR(_xlfn.LET(_xlpm.r,_xlfn.XLOOKUP(U495,$BD$15:$BD$62,ROW($BD$15:$BD$62),_xlfn.XLOOKUP(U495,$BE$15:$BE$62,ROW($BE$15:$BE$62),_xlfn.XLOOKUP(U495,$BF$15:$BF$62,ROW($BF$15:$BF$62),""))),_xlpm.p,_xlpm.r-MIN(ROW($BD$15:$BD$62))+1,_xlpm.f,INDEX($BG$15:$BG$62,_xlpm.p),_xlpm.u,INDEX($BH$15:$BH$62,_xlpm.p),_xlpm.s,INDEX($BJ$15:$BJ$62,_xlpm.p),_xlpm.q,N(AO495)/_xlpm.f,IF(_xlpm.q&gt;=_xlpm.s,ROUND(_xlpm.q,1)&amp;" "&amp;U495&amp;" = "&amp;ROUND(_xlpm.q*_xlpm.f,1)&amp;" "&amp;_xlpm.u,ROUND(_xlpm.q,1)&amp;" "&amp;U495)),""),""))))</f>
        <v>0</v>
      </c>
      <c r="AR495" s="1259"/>
      <c r="AS495" s="1256">
        <f t="shared" si="183"/>
        <v>0</v>
      </c>
      <c r="AT495" s="1257" t="str">
        <f t="shared" si="198"/>
        <v/>
      </c>
      <c r="AU495" s="1260">
        <f t="shared" si="201"/>
        <v>0</v>
      </c>
      <c r="AV495" s="1261" t="str">
        <f t="shared" si="199"/>
        <v/>
      </c>
      <c r="AW495" s="1247"/>
      <c r="AX495" s="1262">
        <f t="shared" si="192"/>
        <v>0</v>
      </c>
      <c r="AY495" s="1249" t="str">
        <f t="shared" si="184"/>
        <v/>
      </c>
      <c r="AZ495" s="276" t="s">
        <v>22</v>
      </c>
      <c r="BA495" s="1221">
        <f t="shared" si="193"/>
        <v>0</v>
      </c>
      <c r="BB495" s="1222">
        <f t="shared" si="200"/>
        <v>0</v>
      </c>
      <c r="BC495"/>
      <c r="BD495" s="877"/>
      <c r="BE495" s="877"/>
      <c r="BF495" s="877"/>
      <c r="BG495" s="877"/>
      <c r="BH495" s="877"/>
      <c r="BI495" s="877"/>
      <c r="BJ495" s="877"/>
      <c r="BK495" s="877"/>
      <c r="BR495" s="1153" t="str">
        <f t="shared" si="188"/>
        <v>►</v>
      </c>
      <c r="BS495" s="1024"/>
      <c r="BT495" s="1024"/>
      <c r="BU495" s="1024"/>
      <c r="BV495" s="1024"/>
      <c r="BW495" s="1024"/>
      <c r="CW495" s="3">
        <v>1</v>
      </c>
    </row>
    <row r="496" spans="12:101" ht="21" customHeight="1">
      <c r="L496" s="120" t="s">
        <v>16</v>
      </c>
      <c r="M496" s="34"/>
      <c r="N496" s="35"/>
      <c r="O496" s="34"/>
      <c r="P496" s="36"/>
      <c r="Q496" s="105"/>
      <c r="R496" s="125"/>
      <c r="S496" s="107"/>
      <c r="T496" s="108"/>
      <c r="U496" s="1290"/>
      <c r="W496" s="111"/>
      <c r="X496" s="112"/>
      <c r="Y496" s="122"/>
      <c r="Z496" s="114"/>
      <c r="AA496" s="127"/>
      <c r="AB496" s="116"/>
      <c r="AC496" s="139"/>
      <c r="AD496" s="1230" t="str">
        <f t="shared" si="203"/>
        <v>►</v>
      </c>
      <c r="AE496" s="1231" t="str">
        <f t="shared" si="187"/>
        <v/>
      </c>
      <c r="AF496" s="1232">
        <f t="shared" si="189"/>
        <v>0</v>
      </c>
      <c r="AG496" s="1252">
        <f t="shared" si="194"/>
        <v>0</v>
      </c>
      <c r="AH496" s="1234">
        <f t="shared" si="195"/>
        <v>0</v>
      </c>
      <c r="AI496" s="1235">
        <f t="shared" si="196"/>
        <v>0</v>
      </c>
      <c r="AJ496" s="1235">
        <f t="shared" si="185"/>
        <v>0</v>
      </c>
      <c r="AK496" s="1237">
        <f t="shared" si="190"/>
        <v>0</v>
      </c>
      <c r="AL496" s="1238">
        <f t="shared" si="186"/>
        <v>0</v>
      </c>
      <c r="AM496" s="1268"/>
      <c r="AN496" s="1240" t="str">
        <f t="shared" si="202"/>
        <v/>
      </c>
      <c r="AO496" s="1241">
        <f t="shared" si="197"/>
        <v>0</v>
      </c>
      <c r="AP496" s="1242">
        <f t="shared" si="191"/>
        <v>0</v>
      </c>
      <c r="AQ496" s="1269" cm="1">
        <f t="array" ref="AQ496">IF(AF496&lt;&gt;1,0,IF(OR(AO496="",N(AO496)&lt;=0.000000001),"",IF(OR(AI496="",N(AI496)&lt;=0.000000001),0,IF(ISNUMBER(AO496),IFERROR(_xlfn.LET(_xlpm.r,_xlfn.XLOOKUP(U496,$BD$15:$BD$62,ROW($BD$15:$BD$62),_xlfn.XLOOKUP(U496,$BE$15:$BE$62,ROW($BE$15:$BE$62),_xlfn.XLOOKUP(U496,$BF$15:$BF$62,ROW($BF$15:$BF$62),""))),_xlpm.p,_xlpm.r-MIN(ROW($BD$15:$BD$62))+1,_xlpm.f,INDEX($BG$15:$BG$62,_xlpm.p),_xlpm.u,INDEX($BH$15:$BH$62,_xlpm.p),_xlpm.s,INDEX($BJ$15:$BJ$62,_xlpm.p),_xlpm.q,N(AO496)/_xlpm.f,IF(_xlpm.q&gt;=_xlpm.s,ROUND(_xlpm.q,1)&amp;" "&amp;U496&amp;" = "&amp;ROUND(_xlpm.q*_xlpm.f,1)&amp;" "&amp;_xlpm.u,ROUND(_xlpm.q,1)&amp;" "&amp;U496)),""),""))))</f>
        <v>0</v>
      </c>
      <c r="AR496" s="1259"/>
      <c r="AS496" s="1241">
        <f t="shared" si="183"/>
        <v>0</v>
      </c>
      <c r="AT496" s="1242" t="str">
        <f t="shared" si="198"/>
        <v/>
      </c>
      <c r="AU496" s="1245">
        <f t="shared" si="201"/>
        <v>0</v>
      </c>
      <c r="AV496" s="1246" t="str">
        <f t="shared" si="199"/>
        <v/>
      </c>
      <c r="AW496" s="1247"/>
      <c r="AX496" s="1248">
        <f t="shared" si="192"/>
        <v>0</v>
      </c>
      <c r="AY496" s="1249" t="str">
        <f t="shared" si="184"/>
        <v/>
      </c>
      <c r="AZ496" s="276" t="s">
        <v>22</v>
      </c>
      <c r="BA496" s="1221">
        <f t="shared" si="193"/>
        <v>0</v>
      </c>
      <c r="BB496" s="1222">
        <f t="shared" si="200"/>
        <v>0</v>
      </c>
      <c r="BC496"/>
      <c r="BD496" s="877"/>
      <c r="BE496" s="877"/>
      <c r="BF496" s="877"/>
      <c r="BG496" s="877"/>
      <c r="BH496" s="877"/>
      <c r="BI496" s="877"/>
      <c r="BJ496" s="877"/>
      <c r="BK496" s="877"/>
      <c r="BR496" s="1153" t="str">
        <f t="shared" si="188"/>
        <v>►</v>
      </c>
      <c r="BS496" s="1024"/>
      <c r="BT496" s="1024"/>
      <c r="BU496" s="1024"/>
      <c r="BV496" s="1024"/>
      <c r="BW496" s="1024"/>
      <c r="CW496" s="3">
        <v>1</v>
      </c>
    </row>
    <row r="497" spans="12:101" ht="21" customHeight="1">
      <c r="L497" s="120" t="s">
        <v>16</v>
      </c>
      <c r="M497" s="34"/>
      <c r="N497" s="35"/>
      <c r="O497" s="34"/>
      <c r="P497" s="36"/>
      <c r="Q497" s="105"/>
      <c r="R497" s="125"/>
      <c r="S497" s="107"/>
      <c r="T497" s="108"/>
      <c r="U497" s="1290"/>
      <c r="W497" s="111"/>
      <c r="X497" s="112"/>
      <c r="Y497" s="122"/>
      <c r="Z497" s="114"/>
      <c r="AA497" s="127"/>
      <c r="AB497" s="116"/>
      <c r="AC497" s="139"/>
      <c r="AD497" s="1230" t="str">
        <f t="shared" si="203"/>
        <v>►</v>
      </c>
      <c r="AE497" s="1231" t="str">
        <f t="shared" si="187"/>
        <v/>
      </c>
      <c r="AF497" s="1232">
        <f t="shared" si="189"/>
        <v>0</v>
      </c>
      <c r="AG497" s="1252">
        <f t="shared" si="194"/>
        <v>0</v>
      </c>
      <c r="AH497" s="1234">
        <f t="shared" si="195"/>
        <v>0</v>
      </c>
      <c r="AI497" s="1235">
        <f t="shared" si="196"/>
        <v>0</v>
      </c>
      <c r="AJ497" s="1235">
        <f t="shared" si="185"/>
        <v>0</v>
      </c>
      <c r="AK497" s="1253">
        <f t="shared" si="190"/>
        <v>0</v>
      </c>
      <c r="AL497" s="1254">
        <f t="shared" si="186"/>
        <v>0</v>
      </c>
      <c r="AM497" s="1268"/>
      <c r="AN497" s="1255" t="str">
        <f t="shared" si="202"/>
        <v/>
      </c>
      <c r="AO497" s="1256">
        <f t="shared" si="197"/>
        <v>0</v>
      </c>
      <c r="AP497" s="1257">
        <f t="shared" si="191"/>
        <v>0</v>
      </c>
      <c r="AQ497" s="1271" cm="1">
        <f t="array" ref="AQ497">IF(AF497&lt;&gt;1,0,IF(OR(AO497="",N(AO497)&lt;=0.000000001),"",IF(OR(AI497="",N(AI497)&lt;=0.000000001),0,IF(ISNUMBER(AO497),IFERROR(_xlfn.LET(_xlpm.r,_xlfn.XLOOKUP(U497,$BD$15:$BD$62,ROW($BD$15:$BD$62),_xlfn.XLOOKUP(U497,$BE$15:$BE$62,ROW($BE$15:$BE$62),_xlfn.XLOOKUP(U497,$BF$15:$BF$62,ROW($BF$15:$BF$62),""))),_xlpm.p,_xlpm.r-MIN(ROW($BD$15:$BD$62))+1,_xlpm.f,INDEX($BG$15:$BG$62,_xlpm.p),_xlpm.u,INDEX($BH$15:$BH$62,_xlpm.p),_xlpm.s,INDEX($BJ$15:$BJ$62,_xlpm.p),_xlpm.q,N(AO497)/_xlpm.f,IF(_xlpm.q&gt;=_xlpm.s,ROUND(_xlpm.q,1)&amp;" "&amp;U497&amp;" = "&amp;ROUND(_xlpm.q*_xlpm.f,1)&amp;" "&amp;_xlpm.u,ROUND(_xlpm.q,1)&amp;" "&amp;U497)),""),""))))</f>
        <v>0</v>
      </c>
      <c r="AR497" s="1259"/>
      <c r="AS497" s="1256">
        <f t="shared" si="183"/>
        <v>0</v>
      </c>
      <c r="AT497" s="1257" t="str">
        <f t="shared" si="198"/>
        <v/>
      </c>
      <c r="AU497" s="1260">
        <f t="shared" si="201"/>
        <v>0</v>
      </c>
      <c r="AV497" s="1261" t="str">
        <f t="shared" si="199"/>
        <v/>
      </c>
      <c r="AW497" s="1247"/>
      <c r="AX497" s="1262">
        <f t="shared" si="192"/>
        <v>0</v>
      </c>
      <c r="AY497" s="1249" t="str">
        <f t="shared" si="184"/>
        <v/>
      </c>
      <c r="AZ497" s="276" t="s">
        <v>22</v>
      </c>
      <c r="BA497" s="1221">
        <f t="shared" si="193"/>
        <v>0</v>
      </c>
      <c r="BB497" s="1222">
        <f t="shared" si="200"/>
        <v>0</v>
      </c>
      <c r="BC497"/>
      <c r="BD497" s="877"/>
      <c r="BE497" s="877"/>
      <c r="BF497" s="877"/>
      <c r="BG497" s="877"/>
      <c r="BH497" s="877"/>
      <c r="BI497" s="877"/>
      <c r="BJ497" s="877"/>
      <c r="BK497" s="877"/>
      <c r="BR497" s="1153" t="str">
        <f t="shared" si="188"/>
        <v>►</v>
      </c>
      <c r="BS497" s="1024"/>
      <c r="BT497" s="1024"/>
      <c r="BU497" s="1024"/>
      <c r="BV497" s="1024"/>
      <c r="BW497" s="1024"/>
      <c r="CW497" s="3">
        <v>1</v>
      </c>
    </row>
    <row r="498" spans="12:101" ht="21" customHeight="1">
      <c r="L498" s="120" t="s">
        <v>16</v>
      </c>
      <c r="M498" s="34"/>
      <c r="N498" s="35"/>
      <c r="O498" s="34"/>
      <c r="P498" s="36"/>
      <c r="Q498" s="105"/>
      <c r="R498" s="125"/>
      <c r="S498" s="107"/>
      <c r="T498" s="108"/>
      <c r="U498" s="1290"/>
      <c r="W498" s="111"/>
      <c r="X498" s="112"/>
      <c r="Y498" s="122"/>
      <c r="Z498" s="114"/>
      <c r="AA498" s="127"/>
      <c r="AB498" s="116"/>
      <c r="AC498" s="139"/>
      <c r="AD498" s="1230" t="str">
        <f t="shared" si="203"/>
        <v>►</v>
      </c>
      <c r="AE498" s="1231" t="str">
        <f t="shared" si="187"/>
        <v/>
      </c>
      <c r="AF498" s="1232">
        <f t="shared" si="189"/>
        <v>0</v>
      </c>
      <c r="AG498" s="1252">
        <f t="shared" si="194"/>
        <v>0</v>
      </c>
      <c r="AH498" s="1234">
        <f t="shared" si="195"/>
        <v>0</v>
      </c>
      <c r="AI498" s="1235">
        <f t="shared" si="196"/>
        <v>0</v>
      </c>
      <c r="AJ498" s="1235">
        <f t="shared" si="185"/>
        <v>0</v>
      </c>
      <c r="AK498" s="1237">
        <f t="shared" si="190"/>
        <v>0</v>
      </c>
      <c r="AL498" s="1238">
        <f t="shared" si="186"/>
        <v>0</v>
      </c>
      <c r="AM498" s="1268"/>
      <c r="AN498" s="1240" t="str">
        <f t="shared" si="202"/>
        <v/>
      </c>
      <c r="AO498" s="1241">
        <f t="shared" si="197"/>
        <v>0</v>
      </c>
      <c r="AP498" s="1242">
        <f t="shared" si="191"/>
        <v>0</v>
      </c>
      <c r="AQ498" s="1269" cm="1">
        <f t="array" ref="AQ498">IF(AF498&lt;&gt;1,0,IF(OR(AO498="",N(AO498)&lt;=0.000000001),"",IF(OR(AI498="",N(AI498)&lt;=0.000000001),0,IF(ISNUMBER(AO498),IFERROR(_xlfn.LET(_xlpm.r,_xlfn.XLOOKUP(U498,$BD$15:$BD$62,ROW($BD$15:$BD$62),_xlfn.XLOOKUP(U498,$BE$15:$BE$62,ROW($BE$15:$BE$62),_xlfn.XLOOKUP(U498,$BF$15:$BF$62,ROW($BF$15:$BF$62),""))),_xlpm.p,_xlpm.r-MIN(ROW($BD$15:$BD$62))+1,_xlpm.f,INDEX($BG$15:$BG$62,_xlpm.p),_xlpm.u,INDEX($BH$15:$BH$62,_xlpm.p),_xlpm.s,INDEX($BJ$15:$BJ$62,_xlpm.p),_xlpm.q,N(AO498)/_xlpm.f,IF(_xlpm.q&gt;=_xlpm.s,ROUND(_xlpm.q,1)&amp;" "&amp;U498&amp;" = "&amp;ROUND(_xlpm.q*_xlpm.f,1)&amp;" "&amp;_xlpm.u,ROUND(_xlpm.q,1)&amp;" "&amp;U498)),""),""))))</f>
        <v>0</v>
      </c>
      <c r="AR498" s="1259"/>
      <c r="AS498" s="1241">
        <f t="shared" si="183"/>
        <v>0</v>
      </c>
      <c r="AT498" s="1242" t="str">
        <f t="shared" si="198"/>
        <v/>
      </c>
      <c r="AU498" s="1245">
        <f t="shared" si="201"/>
        <v>0</v>
      </c>
      <c r="AV498" s="1246" t="str">
        <f t="shared" si="199"/>
        <v/>
      </c>
      <c r="AW498" s="1247"/>
      <c r="AX498" s="1248">
        <f t="shared" si="192"/>
        <v>0</v>
      </c>
      <c r="AY498" s="1249" t="str">
        <f t="shared" si="184"/>
        <v/>
      </c>
      <c r="AZ498" s="276" t="s">
        <v>22</v>
      </c>
      <c r="BA498" s="1221">
        <f t="shared" si="193"/>
        <v>0</v>
      </c>
      <c r="BB498" s="1222">
        <f t="shared" si="200"/>
        <v>0</v>
      </c>
      <c r="BC498"/>
      <c r="BD498" s="877"/>
      <c r="BE498" s="877"/>
      <c r="BF498" s="877"/>
      <c r="BG498" s="877"/>
      <c r="BH498" s="877"/>
      <c r="BI498" s="877"/>
      <c r="BJ498" s="877"/>
      <c r="BK498" s="877"/>
      <c r="BR498" s="1153" t="str">
        <f t="shared" si="188"/>
        <v>►</v>
      </c>
      <c r="BS498" s="1024"/>
      <c r="BT498" s="1024"/>
      <c r="BU498" s="1024"/>
      <c r="BV498" s="1024"/>
      <c r="BW498" s="1024"/>
      <c r="CW498" s="3">
        <v>1</v>
      </c>
    </row>
    <row r="499" spans="12:101" ht="21" customHeight="1">
      <c r="L499" s="120" t="s">
        <v>16</v>
      </c>
      <c r="M499" s="34"/>
      <c r="N499" s="35"/>
      <c r="O499" s="34"/>
      <c r="P499" s="36"/>
      <c r="Q499" s="105"/>
      <c r="R499" s="125"/>
      <c r="S499" s="107"/>
      <c r="T499" s="108"/>
      <c r="U499" s="1290"/>
      <c r="W499" s="111"/>
      <c r="X499" s="112"/>
      <c r="Y499" s="122"/>
      <c r="Z499" s="114"/>
      <c r="AA499" s="127"/>
      <c r="AB499" s="116"/>
      <c r="AC499" s="139"/>
      <c r="AD499" s="1230" t="str">
        <f t="shared" si="203"/>
        <v>►</v>
      </c>
      <c r="AE499" s="1231" t="str">
        <f t="shared" si="187"/>
        <v/>
      </c>
      <c r="AF499" s="1232">
        <f t="shared" si="189"/>
        <v>0</v>
      </c>
      <c r="AG499" s="1252">
        <f t="shared" si="194"/>
        <v>0</v>
      </c>
      <c r="AH499" s="1234">
        <f t="shared" si="195"/>
        <v>0</v>
      </c>
      <c r="AI499" s="1235">
        <f t="shared" si="196"/>
        <v>0</v>
      </c>
      <c r="AJ499" s="1235">
        <f t="shared" si="185"/>
        <v>0</v>
      </c>
      <c r="AK499" s="1253">
        <f t="shared" si="190"/>
        <v>0</v>
      </c>
      <c r="AL499" s="1254">
        <f t="shared" si="186"/>
        <v>0</v>
      </c>
      <c r="AM499" s="1268"/>
      <c r="AN499" s="1255" t="str">
        <f t="shared" si="202"/>
        <v/>
      </c>
      <c r="AO499" s="1256">
        <f t="shared" si="197"/>
        <v>0</v>
      </c>
      <c r="AP499" s="1257">
        <f t="shared" si="191"/>
        <v>0</v>
      </c>
      <c r="AQ499" s="1271" cm="1">
        <f t="array" ref="AQ499">IF(AF499&lt;&gt;1,0,IF(OR(AO499="",N(AO499)&lt;=0.000000001),"",IF(OR(AI499="",N(AI499)&lt;=0.000000001),0,IF(ISNUMBER(AO499),IFERROR(_xlfn.LET(_xlpm.r,_xlfn.XLOOKUP(U499,$BD$15:$BD$62,ROW($BD$15:$BD$62),_xlfn.XLOOKUP(U499,$BE$15:$BE$62,ROW($BE$15:$BE$62),_xlfn.XLOOKUP(U499,$BF$15:$BF$62,ROW($BF$15:$BF$62),""))),_xlpm.p,_xlpm.r-MIN(ROW($BD$15:$BD$62))+1,_xlpm.f,INDEX($BG$15:$BG$62,_xlpm.p),_xlpm.u,INDEX($BH$15:$BH$62,_xlpm.p),_xlpm.s,INDEX($BJ$15:$BJ$62,_xlpm.p),_xlpm.q,N(AO499)/_xlpm.f,IF(_xlpm.q&gt;=_xlpm.s,ROUND(_xlpm.q,1)&amp;" "&amp;U499&amp;" = "&amp;ROUND(_xlpm.q*_xlpm.f,1)&amp;" "&amp;_xlpm.u,ROUND(_xlpm.q,1)&amp;" "&amp;U499)),""),""))))</f>
        <v>0</v>
      </c>
      <c r="AR499" s="1259"/>
      <c r="AS499" s="1256">
        <f t="shared" ref="AS499:AS549" si="204">IF(TRIM(AE499)="▼ recette suivante","▼next recipe ",IF(AO499="","",IF(ISBLANK(AR499),AO499,ROUND(AO499*(1-MIN(1,MAX(0,IF(AR499&gt;1,AR499/100,AR499)))),3))))</f>
        <v>0</v>
      </c>
      <c r="AT499" s="1257" t="str">
        <f t="shared" si="198"/>
        <v/>
      </c>
      <c r="AU499" s="1260">
        <f t="shared" si="201"/>
        <v>0</v>
      </c>
      <c r="AV499" s="1261" t="str">
        <f t="shared" si="199"/>
        <v/>
      </c>
      <c r="AW499" s="1247"/>
      <c r="AX499" s="1262">
        <f t="shared" si="192"/>
        <v>0</v>
      </c>
      <c r="AY499" s="1249" t="str">
        <f t="shared" ref="AY499:AY549" si="205">IF(IFERROR(SEARCH("Adresse PC",TRIM(Q499)),0)&gt;0,"▼ receta siguiente",IF(AS499&gt;0,W499,""))</f>
        <v/>
      </c>
      <c r="AZ499" s="276" t="s">
        <v>22</v>
      </c>
      <c r="BA499" s="1221">
        <f t="shared" si="193"/>
        <v>0</v>
      </c>
      <c r="BB499" s="1222">
        <f t="shared" si="200"/>
        <v>0</v>
      </c>
      <c r="BC499"/>
      <c r="BD499" s="877"/>
      <c r="BE499" s="877"/>
      <c r="BF499" s="877"/>
      <c r="BG499" s="877"/>
      <c r="BH499" s="877"/>
      <c r="BI499" s="877"/>
      <c r="BJ499" s="877"/>
      <c r="BK499" s="877"/>
      <c r="BR499" s="1153" t="str">
        <f t="shared" si="188"/>
        <v>►</v>
      </c>
      <c r="BS499" s="1024"/>
      <c r="BT499" s="1024"/>
      <c r="BU499" s="1024"/>
      <c r="BV499" s="1024"/>
      <c r="BW499" s="1024"/>
      <c r="CW499" s="3">
        <v>1</v>
      </c>
    </row>
    <row r="500" spans="12:101" ht="21" customHeight="1">
      <c r="L500" s="120" t="s">
        <v>16</v>
      </c>
      <c r="M500" s="34"/>
      <c r="N500" s="35"/>
      <c r="O500" s="34"/>
      <c r="P500" s="36"/>
      <c r="Q500" s="105"/>
      <c r="R500" s="125"/>
      <c r="S500" s="107"/>
      <c r="T500" s="108"/>
      <c r="U500" s="1290"/>
      <c r="W500" s="111"/>
      <c r="X500" s="112"/>
      <c r="Y500" s="122"/>
      <c r="Z500" s="114"/>
      <c r="AA500" s="127"/>
      <c r="AB500" s="116"/>
      <c r="AC500" s="139"/>
      <c r="AD500" s="1230" t="str">
        <f t="shared" si="203"/>
        <v>►</v>
      </c>
      <c r="AE500" s="1231" t="str">
        <f t="shared" si="187"/>
        <v/>
      </c>
      <c r="AF500" s="1232">
        <f t="shared" si="189"/>
        <v>0</v>
      </c>
      <c r="AG500" s="1252">
        <f t="shared" si="194"/>
        <v>0</v>
      </c>
      <c r="AH500" s="1234">
        <f t="shared" si="195"/>
        <v>0</v>
      </c>
      <c r="AI500" s="1235">
        <f t="shared" si="196"/>
        <v>0</v>
      </c>
      <c r="AJ500" s="1235">
        <f t="shared" si="185"/>
        <v>0</v>
      </c>
      <c r="AK500" s="1237">
        <f t="shared" si="190"/>
        <v>0</v>
      </c>
      <c r="AL500" s="1238">
        <f t="shared" si="186"/>
        <v>0</v>
      </c>
      <c r="AM500" s="1268"/>
      <c r="AN500" s="1240" t="str">
        <f t="shared" si="202"/>
        <v/>
      </c>
      <c r="AO500" s="1241">
        <f t="shared" si="197"/>
        <v>0</v>
      </c>
      <c r="AP500" s="1242">
        <f t="shared" si="191"/>
        <v>0</v>
      </c>
      <c r="AQ500" s="1269" cm="1">
        <f t="array" ref="AQ500">IF(AF500&lt;&gt;1,0,IF(OR(AO500="",N(AO500)&lt;=0.000000001),"",IF(OR(AI500="",N(AI500)&lt;=0.000000001),0,IF(ISNUMBER(AO500),IFERROR(_xlfn.LET(_xlpm.r,_xlfn.XLOOKUP(U500,$BD$15:$BD$62,ROW($BD$15:$BD$62),_xlfn.XLOOKUP(U500,$BE$15:$BE$62,ROW($BE$15:$BE$62),_xlfn.XLOOKUP(U500,$BF$15:$BF$62,ROW($BF$15:$BF$62),""))),_xlpm.p,_xlpm.r-MIN(ROW($BD$15:$BD$62))+1,_xlpm.f,INDEX($BG$15:$BG$62,_xlpm.p),_xlpm.u,INDEX($BH$15:$BH$62,_xlpm.p),_xlpm.s,INDEX($BJ$15:$BJ$62,_xlpm.p),_xlpm.q,N(AO500)/_xlpm.f,IF(_xlpm.q&gt;=_xlpm.s,ROUND(_xlpm.q,1)&amp;" "&amp;U500&amp;" = "&amp;ROUND(_xlpm.q*_xlpm.f,1)&amp;" "&amp;_xlpm.u,ROUND(_xlpm.q,1)&amp;" "&amp;U500)),""),""))))</f>
        <v>0</v>
      </c>
      <c r="AR500" s="1259"/>
      <c r="AS500" s="1241">
        <f t="shared" si="204"/>
        <v>0</v>
      </c>
      <c r="AT500" s="1242" t="str">
        <f t="shared" si="198"/>
        <v/>
      </c>
      <c r="AU500" s="1245">
        <f t="shared" si="201"/>
        <v>0</v>
      </c>
      <c r="AV500" s="1246" t="str">
        <f t="shared" si="199"/>
        <v/>
      </c>
      <c r="AW500" s="1247"/>
      <c r="AX500" s="1248">
        <f t="shared" si="192"/>
        <v>0</v>
      </c>
      <c r="AY500" s="1249" t="str">
        <f t="shared" si="205"/>
        <v/>
      </c>
      <c r="AZ500" s="276" t="s">
        <v>22</v>
      </c>
      <c r="BA500" s="1221">
        <f t="shared" si="193"/>
        <v>0</v>
      </c>
      <c r="BB500" s="1222">
        <f t="shared" si="200"/>
        <v>0</v>
      </c>
      <c r="BC500"/>
      <c r="BD500" s="877"/>
      <c r="BE500" s="877"/>
      <c r="BF500" s="877"/>
      <c r="BG500" s="877"/>
      <c r="BH500" s="877"/>
      <c r="BI500" s="877"/>
      <c r="BJ500" s="877"/>
      <c r="BK500" s="877"/>
      <c r="BR500" s="1153" t="str">
        <f t="shared" si="188"/>
        <v>►</v>
      </c>
      <c r="BS500" s="1024"/>
      <c r="BT500" s="1024"/>
      <c r="BU500" s="1024"/>
      <c r="BV500" s="1024"/>
      <c r="BW500" s="1024"/>
      <c r="CW500" s="3">
        <v>1</v>
      </c>
    </row>
    <row r="501" spans="12:101" ht="21" customHeight="1">
      <c r="L501" s="120" t="s">
        <v>16</v>
      </c>
      <c r="M501" s="34"/>
      <c r="N501" s="35"/>
      <c r="O501" s="34"/>
      <c r="P501" s="36"/>
      <c r="Q501" s="105"/>
      <c r="R501" s="125"/>
      <c r="S501" s="107"/>
      <c r="T501" s="108"/>
      <c r="U501" s="1290"/>
      <c r="W501" s="111"/>
      <c r="X501" s="112"/>
      <c r="Y501" s="122"/>
      <c r="Z501" s="114"/>
      <c r="AA501" s="127"/>
      <c r="AB501" s="116"/>
      <c r="AC501" s="139"/>
      <c r="AD501" s="1230" t="str">
        <f t="shared" si="203"/>
        <v>►</v>
      </c>
      <c r="AE501" s="1231" t="str">
        <f t="shared" si="187"/>
        <v/>
      </c>
      <c r="AF501" s="1232">
        <f t="shared" si="189"/>
        <v>0</v>
      </c>
      <c r="AG501" s="1252">
        <f t="shared" si="194"/>
        <v>0</v>
      </c>
      <c r="AH501" s="1234">
        <f t="shared" si="195"/>
        <v>0</v>
      </c>
      <c r="AI501" s="1235">
        <f t="shared" si="196"/>
        <v>0</v>
      </c>
      <c r="AJ501" s="1235">
        <f t="shared" si="185"/>
        <v>0</v>
      </c>
      <c r="AK501" s="1253">
        <f t="shared" si="190"/>
        <v>0</v>
      </c>
      <c r="AL501" s="1254">
        <f t="shared" si="186"/>
        <v>0</v>
      </c>
      <c r="AM501" s="1268"/>
      <c r="AN501" s="1255" t="str">
        <f t="shared" si="202"/>
        <v/>
      </c>
      <c r="AO501" s="1256">
        <f t="shared" si="197"/>
        <v>0</v>
      </c>
      <c r="AP501" s="1257">
        <f t="shared" si="191"/>
        <v>0</v>
      </c>
      <c r="AQ501" s="1271" cm="1">
        <f t="array" ref="AQ501">IF(AF501&lt;&gt;1,0,IF(OR(AO501="",N(AO501)&lt;=0.000000001),"",IF(OR(AI501="",N(AI501)&lt;=0.000000001),0,IF(ISNUMBER(AO501),IFERROR(_xlfn.LET(_xlpm.r,_xlfn.XLOOKUP(U501,$BD$15:$BD$62,ROW($BD$15:$BD$62),_xlfn.XLOOKUP(U501,$BE$15:$BE$62,ROW($BE$15:$BE$62),_xlfn.XLOOKUP(U501,$BF$15:$BF$62,ROW($BF$15:$BF$62),""))),_xlpm.p,_xlpm.r-MIN(ROW($BD$15:$BD$62))+1,_xlpm.f,INDEX($BG$15:$BG$62,_xlpm.p),_xlpm.u,INDEX($BH$15:$BH$62,_xlpm.p),_xlpm.s,INDEX($BJ$15:$BJ$62,_xlpm.p),_xlpm.q,N(AO501)/_xlpm.f,IF(_xlpm.q&gt;=_xlpm.s,ROUND(_xlpm.q,1)&amp;" "&amp;U501&amp;" = "&amp;ROUND(_xlpm.q*_xlpm.f,1)&amp;" "&amp;_xlpm.u,ROUND(_xlpm.q,1)&amp;" "&amp;U501)),""),""))))</f>
        <v>0</v>
      </c>
      <c r="AR501" s="1259"/>
      <c r="AS501" s="1256">
        <f t="shared" si="204"/>
        <v>0</v>
      </c>
      <c r="AT501" s="1257" t="str">
        <f t="shared" si="198"/>
        <v/>
      </c>
      <c r="AU501" s="1260">
        <f t="shared" si="201"/>
        <v>0</v>
      </c>
      <c r="AV501" s="1261" t="str">
        <f t="shared" si="199"/>
        <v/>
      </c>
      <c r="AW501" s="1247"/>
      <c r="AX501" s="1262">
        <f t="shared" si="192"/>
        <v>0</v>
      </c>
      <c r="AY501" s="1249" t="str">
        <f t="shared" si="205"/>
        <v/>
      </c>
      <c r="AZ501" s="276" t="s">
        <v>22</v>
      </c>
      <c r="BA501" s="1221">
        <f t="shared" si="193"/>
        <v>0</v>
      </c>
      <c r="BB501" s="1222">
        <f t="shared" si="200"/>
        <v>0</v>
      </c>
      <c r="BC501"/>
      <c r="BD501" s="877"/>
      <c r="BE501" s="877"/>
      <c r="BF501" s="877"/>
      <c r="BG501" s="877"/>
      <c r="BH501" s="877"/>
      <c r="BI501" s="877"/>
      <c r="BJ501" s="877"/>
      <c r="BK501" s="877"/>
      <c r="BR501" s="1153" t="str">
        <f t="shared" si="188"/>
        <v>►</v>
      </c>
      <c r="BS501" s="1024"/>
      <c r="BT501" s="1024"/>
      <c r="BU501" s="1024"/>
      <c r="BV501" s="1024"/>
      <c r="BW501" s="1024"/>
      <c r="CW501" s="3">
        <v>1</v>
      </c>
    </row>
    <row r="502" spans="12:101" ht="21" customHeight="1">
      <c r="L502" s="120" t="s">
        <v>16</v>
      </c>
      <c r="M502" s="34"/>
      <c r="N502" s="35"/>
      <c r="O502" s="34"/>
      <c r="P502" s="36"/>
      <c r="Q502" s="105"/>
      <c r="R502" s="125"/>
      <c r="S502" s="107"/>
      <c r="T502" s="108"/>
      <c r="U502" s="1290"/>
      <c r="W502" s="111"/>
      <c r="X502" s="112"/>
      <c r="Y502" s="122"/>
      <c r="Z502" s="114"/>
      <c r="AA502" s="127"/>
      <c r="AB502" s="116"/>
      <c r="AC502" s="139"/>
      <c r="AD502" s="1230" t="str">
        <f t="shared" si="203"/>
        <v>►</v>
      </c>
      <c r="AE502" s="1231" t="str">
        <f t="shared" si="187"/>
        <v/>
      </c>
      <c r="AF502" s="1232">
        <f t="shared" si="189"/>
        <v>0</v>
      </c>
      <c r="AG502" s="1252">
        <f t="shared" si="194"/>
        <v>0</v>
      </c>
      <c r="AH502" s="1234">
        <f t="shared" si="195"/>
        <v>0</v>
      </c>
      <c r="AI502" s="1235">
        <f t="shared" si="196"/>
        <v>0</v>
      </c>
      <c r="AJ502" s="1235">
        <f t="shared" si="185"/>
        <v>0</v>
      </c>
      <c r="AK502" s="1237">
        <f t="shared" si="190"/>
        <v>0</v>
      </c>
      <c r="AL502" s="1238">
        <f t="shared" si="186"/>
        <v>0</v>
      </c>
      <c r="AM502" s="1268"/>
      <c r="AN502" s="1240" t="str">
        <f t="shared" si="202"/>
        <v/>
      </c>
      <c r="AO502" s="1241">
        <f t="shared" si="197"/>
        <v>0</v>
      </c>
      <c r="AP502" s="1242">
        <f t="shared" si="191"/>
        <v>0</v>
      </c>
      <c r="AQ502" s="1269" cm="1">
        <f t="array" ref="AQ502">IF(AF502&lt;&gt;1,0,IF(OR(AO502="",N(AO502)&lt;=0.000000001),"",IF(OR(AI502="",N(AI502)&lt;=0.000000001),0,IF(ISNUMBER(AO502),IFERROR(_xlfn.LET(_xlpm.r,_xlfn.XLOOKUP(U502,$BD$15:$BD$62,ROW($BD$15:$BD$62),_xlfn.XLOOKUP(U502,$BE$15:$BE$62,ROW($BE$15:$BE$62),_xlfn.XLOOKUP(U502,$BF$15:$BF$62,ROW($BF$15:$BF$62),""))),_xlpm.p,_xlpm.r-MIN(ROW($BD$15:$BD$62))+1,_xlpm.f,INDEX($BG$15:$BG$62,_xlpm.p),_xlpm.u,INDEX($BH$15:$BH$62,_xlpm.p),_xlpm.s,INDEX($BJ$15:$BJ$62,_xlpm.p),_xlpm.q,N(AO502)/_xlpm.f,IF(_xlpm.q&gt;=_xlpm.s,ROUND(_xlpm.q,1)&amp;" "&amp;U502&amp;" = "&amp;ROUND(_xlpm.q*_xlpm.f,1)&amp;" "&amp;_xlpm.u,ROUND(_xlpm.q,1)&amp;" "&amp;U502)),""),""))))</f>
        <v>0</v>
      </c>
      <c r="AR502" s="1259"/>
      <c r="AS502" s="1241">
        <f t="shared" si="204"/>
        <v>0</v>
      </c>
      <c r="AT502" s="1242" t="str">
        <f t="shared" si="198"/>
        <v/>
      </c>
      <c r="AU502" s="1245">
        <f t="shared" si="201"/>
        <v>0</v>
      </c>
      <c r="AV502" s="1246" t="str">
        <f t="shared" si="199"/>
        <v/>
      </c>
      <c r="AW502" s="1247"/>
      <c r="AX502" s="1248">
        <f t="shared" si="192"/>
        <v>0</v>
      </c>
      <c r="AY502" s="1249" t="str">
        <f t="shared" si="205"/>
        <v/>
      </c>
      <c r="AZ502" s="276" t="s">
        <v>22</v>
      </c>
      <c r="BA502" s="1221">
        <f t="shared" si="193"/>
        <v>0</v>
      </c>
      <c r="BB502" s="1222">
        <f t="shared" si="200"/>
        <v>0</v>
      </c>
      <c r="BC502"/>
      <c r="BD502" s="877"/>
      <c r="BE502" s="877"/>
      <c r="BF502" s="877"/>
      <c r="BG502" s="877"/>
      <c r="BH502" s="877"/>
      <c r="BI502" s="877"/>
      <c r="BJ502" s="877"/>
      <c r="BK502" s="877"/>
      <c r="BR502" s="1153" t="str">
        <f t="shared" si="188"/>
        <v>►</v>
      </c>
      <c r="BS502" s="1024"/>
      <c r="BT502" s="1024"/>
      <c r="BU502" s="1024"/>
      <c r="BV502" s="1024"/>
      <c r="BW502" s="1024"/>
      <c r="CW502" s="3">
        <v>1</v>
      </c>
    </row>
    <row r="503" spans="12:101" ht="21" customHeight="1">
      <c r="L503" s="120" t="s">
        <v>16</v>
      </c>
      <c r="M503" s="34"/>
      <c r="N503" s="35"/>
      <c r="O503" s="34"/>
      <c r="P503" s="36"/>
      <c r="Q503" s="105"/>
      <c r="R503" s="125"/>
      <c r="S503" s="107"/>
      <c r="T503" s="108"/>
      <c r="U503" s="1290"/>
      <c r="W503" s="111"/>
      <c r="X503" s="112"/>
      <c r="Y503" s="122"/>
      <c r="Z503" s="114"/>
      <c r="AA503" s="127"/>
      <c r="AB503" s="116"/>
      <c r="AC503" s="139"/>
      <c r="AD503" s="1230" t="str">
        <f t="shared" si="203"/>
        <v>►</v>
      </c>
      <c r="AE503" s="1231" t="str">
        <f t="shared" si="187"/>
        <v/>
      </c>
      <c r="AF503" s="1232">
        <f t="shared" si="189"/>
        <v>0</v>
      </c>
      <c r="AG503" s="1252">
        <f t="shared" si="194"/>
        <v>0</v>
      </c>
      <c r="AH503" s="1234">
        <f t="shared" si="195"/>
        <v>0</v>
      </c>
      <c r="AI503" s="1235">
        <f t="shared" si="196"/>
        <v>0</v>
      </c>
      <c r="AJ503" s="1235">
        <f t="shared" si="185"/>
        <v>0</v>
      </c>
      <c r="AK503" s="1253">
        <f t="shared" si="190"/>
        <v>0</v>
      </c>
      <c r="AL503" s="1254">
        <f t="shared" si="186"/>
        <v>0</v>
      </c>
      <c r="AM503" s="1268"/>
      <c r="AN503" s="1255" t="str">
        <f t="shared" si="202"/>
        <v/>
      </c>
      <c r="AO503" s="1256">
        <f t="shared" si="197"/>
        <v>0</v>
      </c>
      <c r="AP503" s="1257">
        <f t="shared" si="191"/>
        <v>0</v>
      </c>
      <c r="AQ503" s="1271" cm="1">
        <f t="array" ref="AQ503">IF(AF503&lt;&gt;1,0,IF(OR(AO503="",N(AO503)&lt;=0.000000001),"",IF(OR(AI503="",N(AI503)&lt;=0.000000001),0,IF(ISNUMBER(AO503),IFERROR(_xlfn.LET(_xlpm.r,_xlfn.XLOOKUP(U503,$BD$15:$BD$62,ROW($BD$15:$BD$62),_xlfn.XLOOKUP(U503,$BE$15:$BE$62,ROW($BE$15:$BE$62),_xlfn.XLOOKUP(U503,$BF$15:$BF$62,ROW($BF$15:$BF$62),""))),_xlpm.p,_xlpm.r-MIN(ROW($BD$15:$BD$62))+1,_xlpm.f,INDEX($BG$15:$BG$62,_xlpm.p),_xlpm.u,INDEX($BH$15:$BH$62,_xlpm.p),_xlpm.s,INDEX($BJ$15:$BJ$62,_xlpm.p),_xlpm.q,N(AO503)/_xlpm.f,IF(_xlpm.q&gt;=_xlpm.s,ROUND(_xlpm.q,1)&amp;" "&amp;U503&amp;" = "&amp;ROUND(_xlpm.q*_xlpm.f,1)&amp;" "&amp;_xlpm.u,ROUND(_xlpm.q,1)&amp;" "&amp;U503)),""),""))))</f>
        <v>0</v>
      </c>
      <c r="AR503" s="1259"/>
      <c r="AS503" s="1256">
        <f t="shared" si="204"/>
        <v>0</v>
      </c>
      <c r="AT503" s="1257" t="str">
        <f t="shared" si="198"/>
        <v/>
      </c>
      <c r="AU503" s="1260">
        <f t="shared" si="201"/>
        <v>0</v>
      </c>
      <c r="AV503" s="1261" t="str">
        <f t="shared" si="199"/>
        <v/>
      </c>
      <c r="AW503" s="1247"/>
      <c r="AX503" s="1262">
        <f t="shared" si="192"/>
        <v>0</v>
      </c>
      <c r="AY503" s="1249" t="str">
        <f t="shared" si="205"/>
        <v/>
      </c>
      <c r="AZ503" s="276" t="s">
        <v>22</v>
      </c>
      <c r="BA503" s="1221">
        <f t="shared" si="193"/>
        <v>0</v>
      </c>
      <c r="BB503" s="1222">
        <f t="shared" si="200"/>
        <v>0</v>
      </c>
      <c r="BC503"/>
      <c r="BD503" s="877"/>
      <c r="BE503" s="877"/>
      <c r="BF503" s="877"/>
      <c r="BG503" s="877"/>
      <c r="BH503" s="877"/>
      <c r="BI503" s="877"/>
      <c r="BJ503" s="877"/>
      <c r="BK503" s="877"/>
      <c r="BR503" s="1153" t="str">
        <f t="shared" si="188"/>
        <v>►</v>
      </c>
      <c r="BS503" s="1024"/>
      <c r="BT503" s="1024"/>
      <c r="BU503" s="1024"/>
      <c r="BV503" s="1024"/>
      <c r="BW503" s="1024"/>
      <c r="CW503" s="3">
        <v>1</v>
      </c>
    </row>
    <row r="504" spans="12:101" ht="21" customHeight="1">
      <c r="L504" s="120" t="s">
        <v>16</v>
      </c>
      <c r="M504" s="34"/>
      <c r="N504" s="35"/>
      <c r="O504" s="34"/>
      <c r="P504" s="36"/>
      <c r="Q504" s="105"/>
      <c r="R504" s="125"/>
      <c r="S504" s="107"/>
      <c r="T504" s="108"/>
      <c r="U504" s="1290"/>
      <c r="W504" s="111"/>
      <c r="X504" s="112"/>
      <c r="Y504" s="122"/>
      <c r="Z504" s="114"/>
      <c r="AA504" s="127"/>
      <c r="AB504" s="116"/>
      <c r="AC504" s="139"/>
      <c r="AD504" s="1230" t="str">
        <f t="shared" si="203"/>
        <v>►</v>
      </c>
      <c r="AE504" s="1231" t="str">
        <f t="shared" si="187"/>
        <v/>
      </c>
      <c r="AF504" s="1232">
        <f t="shared" si="189"/>
        <v>0</v>
      </c>
      <c r="AG504" s="1252">
        <f t="shared" si="194"/>
        <v>0</v>
      </c>
      <c r="AH504" s="1234">
        <f t="shared" si="195"/>
        <v>0</v>
      </c>
      <c r="AI504" s="1235">
        <f t="shared" si="196"/>
        <v>0</v>
      </c>
      <c r="AJ504" s="1235">
        <f t="shared" ref="AJ504:AJ549" si="206">_xlfn.LET(_xlpm.EPS,0.000000001,_xlpm.q,N(Q504),_xlpm.x,N(Z504),_xlpm.z,N(AB504),IF(AI504=0,0,IF(SUM(ABS(_xlpm.q),ABS(_xlpm.x),ABS(_xlpm.z))&gt;_xlpm.EPS,O504,"")))</f>
        <v>0</v>
      </c>
      <c r="AK504" s="1237">
        <f t="shared" si="190"/>
        <v>0</v>
      </c>
      <c r="AL504" s="1238">
        <f t="shared" si="186"/>
        <v>0</v>
      </c>
      <c r="AM504" s="1268"/>
      <c r="AN504" s="1240" t="str">
        <f t="shared" si="202"/>
        <v/>
      </c>
      <c r="AO504" s="1241">
        <f t="shared" si="197"/>
        <v>0</v>
      </c>
      <c r="AP504" s="1242">
        <f t="shared" si="191"/>
        <v>0</v>
      </c>
      <c r="AQ504" s="1269" cm="1">
        <f t="array" ref="AQ504">IF(AF504&lt;&gt;1,0,IF(OR(AO504="",N(AO504)&lt;=0.000000001),"",IF(OR(AI504="",N(AI504)&lt;=0.000000001),0,IF(ISNUMBER(AO504),IFERROR(_xlfn.LET(_xlpm.r,_xlfn.XLOOKUP(U504,$BD$15:$BD$62,ROW($BD$15:$BD$62),_xlfn.XLOOKUP(U504,$BE$15:$BE$62,ROW($BE$15:$BE$62),_xlfn.XLOOKUP(U504,$BF$15:$BF$62,ROW($BF$15:$BF$62),""))),_xlpm.p,_xlpm.r-MIN(ROW($BD$15:$BD$62))+1,_xlpm.f,INDEX($BG$15:$BG$62,_xlpm.p),_xlpm.u,INDEX($BH$15:$BH$62,_xlpm.p),_xlpm.s,INDEX($BJ$15:$BJ$62,_xlpm.p),_xlpm.q,N(AO504)/_xlpm.f,IF(_xlpm.q&gt;=_xlpm.s,ROUND(_xlpm.q,1)&amp;" "&amp;U504&amp;" = "&amp;ROUND(_xlpm.q*_xlpm.f,1)&amp;" "&amp;_xlpm.u,ROUND(_xlpm.q,1)&amp;" "&amp;U504)),""),""))))</f>
        <v>0</v>
      </c>
      <c r="AR504" s="1259"/>
      <c r="AS504" s="1241">
        <f t="shared" si="204"/>
        <v>0</v>
      </c>
      <c r="AT504" s="1242" t="str">
        <f t="shared" si="198"/>
        <v/>
      </c>
      <c r="AU504" s="1245">
        <f t="shared" si="201"/>
        <v>0</v>
      </c>
      <c r="AV504" s="1246" t="str">
        <f t="shared" si="199"/>
        <v/>
      </c>
      <c r="AW504" s="1247"/>
      <c r="AX504" s="1248">
        <f t="shared" si="192"/>
        <v>0</v>
      </c>
      <c r="AY504" s="1249" t="str">
        <f t="shared" si="205"/>
        <v/>
      </c>
      <c r="AZ504" s="276" t="s">
        <v>22</v>
      </c>
      <c r="BA504" s="1221">
        <f t="shared" si="193"/>
        <v>0</v>
      </c>
      <c r="BB504" s="1222">
        <f t="shared" si="200"/>
        <v>0</v>
      </c>
      <c r="BC504"/>
      <c r="BD504" s="877"/>
      <c r="BE504" s="877"/>
      <c r="BF504" s="877"/>
      <c r="BG504" s="877"/>
      <c r="BH504" s="877"/>
      <c r="BI504" s="877"/>
      <c r="BJ504" s="877"/>
      <c r="BK504" s="877"/>
      <c r="BR504" s="1153" t="str">
        <f t="shared" si="188"/>
        <v>►</v>
      </c>
      <c r="BS504" s="1024"/>
      <c r="BT504" s="1024"/>
      <c r="BU504" s="1024"/>
      <c r="BV504" s="1024"/>
      <c r="BW504" s="1024"/>
      <c r="CW504" s="3">
        <v>1</v>
      </c>
    </row>
    <row r="505" spans="12:101" ht="21" customHeight="1">
      <c r="L505" s="120" t="s">
        <v>16</v>
      </c>
      <c r="M505" s="34"/>
      <c r="N505" s="35"/>
      <c r="O505" s="34"/>
      <c r="P505" s="36"/>
      <c r="Q505" s="105"/>
      <c r="R505" s="125"/>
      <c r="S505" s="107"/>
      <c r="T505" s="108"/>
      <c r="U505" s="1290"/>
      <c r="W505" s="111"/>
      <c r="X505" s="112"/>
      <c r="Y505" s="122"/>
      <c r="Z505" s="114"/>
      <c r="AA505" s="127"/>
      <c r="AB505" s="116"/>
      <c r="AC505" s="139"/>
      <c r="AD505" s="1230" t="str">
        <f t="shared" si="203"/>
        <v>►</v>
      </c>
      <c r="AE505" s="1231" t="str">
        <f t="shared" si="187"/>
        <v/>
      </c>
      <c r="AF505" s="1232">
        <f t="shared" si="189"/>
        <v>0</v>
      </c>
      <c r="AG505" s="1252">
        <f t="shared" si="194"/>
        <v>0</v>
      </c>
      <c r="AH505" s="1234">
        <f t="shared" si="195"/>
        <v>0</v>
      </c>
      <c r="AI505" s="1235">
        <f t="shared" si="196"/>
        <v>0</v>
      </c>
      <c r="AJ505" s="1235">
        <f t="shared" si="206"/>
        <v>0</v>
      </c>
      <c r="AK505" s="1253">
        <f t="shared" si="190"/>
        <v>0</v>
      </c>
      <c r="AL505" s="1254">
        <f t="shared" si="186"/>
        <v>0</v>
      </c>
      <c r="AM505" s="1268"/>
      <c r="AN505" s="1255" t="str">
        <f t="shared" si="202"/>
        <v/>
      </c>
      <c r="AO505" s="1256">
        <f t="shared" si="197"/>
        <v>0</v>
      </c>
      <c r="AP505" s="1257">
        <f t="shared" si="191"/>
        <v>0</v>
      </c>
      <c r="AQ505" s="1271" cm="1">
        <f t="array" ref="AQ505">IF(AF505&lt;&gt;1,0,IF(OR(AO505="",N(AO505)&lt;=0.000000001),"",IF(OR(AI505="",N(AI505)&lt;=0.000000001),0,IF(ISNUMBER(AO505),IFERROR(_xlfn.LET(_xlpm.r,_xlfn.XLOOKUP(U505,$BD$15:$BD$62,ROW($BD$15:$BD$62),_xlfn.XLOOKUP(U505,$BE$15:$BE$62,ROW($BE$15:$BE$62),_xlfn.XLOOKUP(U505,$BF$15:$BF$62,ROW($BF$15:$BF$62),""))),_xlpm.p,_xlpm.r-MIN(ROW($BD$15:$BD$62))+1,_xlpm.f,INDEX($BG$15:$BG$62,_xlpm.p),_xlpm.u,INDEX($BH$15:$BH$62,_xlpm.p),_xlpm.s,INDEX($BJ$15:$BJ$62,_xlpm.p),_xlpm.q,N(AO505)/_xlpm.f,IF(_xlpm.q&gt;=_xlpm.s,ROUND(_xlpm.q,1)&amp;" "&amp;U505&amp;" = "&amp;ROUND(_xlpm.q*_xlpm.f,1)&amp;" "&amp;_xlpm.u,ROUND(_xlpm.q,1)&amp;" "&amp;U505)),""),""))))</f>
        <v>0</v>
      </c>
      <c r="AR505" s="1259"/>
      <c r="AS505" s="1256">
        <f t="shared" si="204"/>
        <v>0</v>
      </c>
      <c r="AT505" s="1257" t="str">
        <f t="shared" si="198"/>
        <v/>
      </c>
      <c r="AU505" s="1260">
        <f t="shared" si="201"/>
        <v>0</v>
      </c>
      <c r="AV505" s="1261" t="str">
        <f t="shared" si="199"/>
        <v/>
      </c>
      <c r="AW505" s="1247"/>
      <c r="AX505" s="1262">
        <f t="shared" si="192"/>
        <v>0</v>
      </c>
      <c r="AY505" s="1249" t="str">
        <f t="shared" si="205"/>
        <v/>
      </c>
      <c r="AZ505" s="276" t="s">
        <v>22</v>
      </c>
      <c r="BA505" s="1221">
        <f t="shared" si="193"/>
        <v>0</v>
      </c>
      <c r="BB505" s="1222">
        <f t="shared" si="200"/>
        <v>0</v>
      </c>
      <c r="BC505"/>
      <c r="BD505" s="877"/>
      <c r="BE505" s="877"/>
      <c r="BF505" s="877"/>
      <c r="BG505" s="877"/>
      <c r="BH505" s="877"/>
      <c r="BI505" s="877"/>
      <c r="BJ505" s="877"/>
      <c r="BK505" s="877"/>
      <c r="BR505" s="1153" t="str">
        <f t="shared" si="188"/>
        <v>►</v>
      </c>
      <c r="BS505" s="1024"/>
      <c r="BT505" s="1024"/>
      <c r="BU505" s="1024"/>
      <c r="BV505" s="1024"/>
      <c r="BW505" s="1024"/>
      <c r="CW505" s="3">
        <v>1</v>
      </c>
    </row>
    <row r="506" spans="12:101" ht="21" customHeight="1">
      <c r="L506" s="120" t="s">
        <v>16</v>
      </c>
      <c r="M506" s="34"/>
      <c r="N506" s="35"/>
      <c r="O506" s="34"/>
      <c r="P506" s="36"/>
      <c r="Q506" s="105"/>
      <c r="R506" s="125"/>
      <c r="S506" s="107"/>
      <c r="T506" s="108"/>
      <c r="U506" s="1290"/>
      <c r="W506" s="111"/>
      <c r="X506" s="112"/>
      <c r="Y506" s="122"/>
      <c r="Z506" s="114"/>
      <c r="AA506" s="127"/>
      <c r="AB506" s="116"/>
      <c r="AC506" s="139"/>
      <c r="AD506" s="1230" t="str">
        <f t="shared" si="203"/>
        <v>►</v>
      </c>
      <c r="AE506" s="1231" t="str">
        <f t="shared" si="187"/>
        <v/>
      </c>
      <c r="AF506" s="1232">
        <f t="shared" si="189"/>
        <v>0</v>
      </c>
      <c r="AG506" s="1252">
        <f t="shared" si="194"/>
        <v>0</v>
      </c>
      <c r="AH506" s="1234">
        <f t="shared" si="195"/>
        <v>0</v>
      </c>
      <c r="AI506" s="1235">
        <f t="shared" si="196"/>
        <v>0</v>
      </c>
      <c r="AJ506" s="1235">
        <f t="shared" si="206"/>
        <v>0</v>
      </c>
      <c r="AK506" s="1237">
        <f t="shared" si="190"/>
        <v>0</v>
      </c>
      <c r="AL506" s="1238">
        <f t="shared" si="186"/>
        <v>0</v>
      </c>
      <c r="AM506" s="1268"/>
      <c r="AN506" s="1240" t="str">
        <f t="shared" si="202"/>
        <v/>
      </c>
      <c r="AO506" s="1241">
        <f t="shared" si="197"/>
        <v>0</v>
      </c>
      <c r="AP506" s="1242">
        <f t="shared" si="191"/>
        <v>0</v>
      </c>
      <c r="AQ506" s="1269" cm="1">
        <f t="array" ref="AQ506">IF(AF506&lt;&gt;1,0,IF(OR(AO506="",N(AO506)&lt;=0.000000001),"",IF(OR(AI506="",N(AI506)&lt;=0.000000001),0,IF(ISNUMBER(AO506),IFERROR(_xlfn.LET(_xlpm.r,_xlfn.XLOOKUP(U506,$BD$15:$BD$62,ROW($BD$15:$BD$62),_xlfn.XLOOKUP(U506,$BE$15:$BE$62,ROW($BE$15:$BE$62),_xlfn.XLOOKUP(U506,$BF$15:$BF$62,ROW($BF$15:$BF$62),""))),_xlpm.p,_xlpm.r-MIN(ROW($BD$15:$BD$62))+1,_xlpm.f,INDEX($BG$15:$BG$62,_xlpm.p),_xlpm.u,INDEX($BH$15:$BH$62,_xlpm.p),_xlpm.s,INDEX($BJ$15:$BJ$62,_xlpm.p),_xlpm.q,N(AO506)/_xlpm.f,IF(_xlpm.q&gt;=_xlpm.s,ROUND(_xlpm.q,1)&amp;" "&amp;U506&amp;" = "&amp;ROUND(_xlpm.q*_xlpm.f,1)&amp;" "&amp;_xlpm.u,ROUND(_xlpm.q,1)&amp;" "&amp;U506)),""),""))))</f>
        <v>0</v>
      </c>
      <c r="AR506" s="1259"/>
      <c r="AS506" s="1241">
        <f t="shared" si="204"/>
        <v>0</v>
      </c>
      <c r="AT506" s="1242" t="str">
        <f t="shared" si="198"/>
        <v/>
      </c>
      <c r="AU506" s="1245">
        <f t="shared" si="201"/>
        <v>0</v>
      </c>
      <c r="AV506" s="1246" t="str">
        <f t="shared" si="199"/>
        <v/>
      </c>
      <c r="AW506" s="1247"/>
      <c r="AX506" s="1248">
        <f t="shared" si="192"/>
        <v>0</v>
      </c>
      <c r="AY506" s="1249" t="str">
        <f t="shared" si="205"/>
        <v/>
      </c>
      <c r="AZ506" s="276" t="s">
        <v>22</v>
      </c>
      <c r="BA506" s="1221">
        <f t="shared" si="193"/>
        <v>0</v>
      </c>
      <c r="BB506" s="1222">
        <f t="shared" si="200"/>
        <v>0</v>
      </c>
      <c r="BC506"/>
      <c r="BD506" s="877"/>
      <c r="BE506" s="877"/>
      <c r="BF506" s="877"/>
      <c r="BG506" s="877"/>
      <c r="BH506" s="877"/>
      <c r="BI506" s="877"/>
      <c r="BJ506" s="877"/>
      <c r="BK506" s="877"/>
      <c r="BR506" s="1153" t="str">
        <f t="shared" si="188"/>
        <v>►</v>
      </c>
      <c r="BS506" s="1024"/>
      <c r="BT506" s="1024"/>
      <c r="BU506" s="1024"/>
      <c r="BV506" s="1024"/>
      <c r="BW506" s="1024"/>
      <c r="CW506" s="3">
        <v>1</v>
      </c>
    </row>
    <row r="507" spans="12:101" ht="21" customHeight="1">
      <c r="L507" s="120" t="s">
        <v>16</v>
      </c>
      <c r="M507" s="34"/>
      <c r="N507" s="35"/>
      <c r="O507" s="34"/>
      <c r="P507" s="36"/>
      <c r="Q507" s="105"/>
      <c r="R507" s="125"/>
      <c r="S507" s="107"/>
      <c r="T507" s="108"/>
      <c r="U507" s="1290"/>
      <c r="W507" s="111"/>
      <c r="X507" s="112"/>
      <c r="Y507" s="122"/>
      <c r="Z507" s="114"/>
      <c r="AA507" s="127"/>
      <c r="AB507" s="116"/>
      <c r="AC507" s="139"/>
      <c r="AD507" s="1230" t="str">
        <f t="shared" si="203"/>
        <v>►</v>
      </c>
      <c r="AE507" s="1231" t="str">
        <f t="shared" si="187"/>
        <v/>
      </c>
      <c r="AF507" s="1232">
        <f t="shared" si="189"/>
        <v>0</v>
      </c>
      <c r="AG507" s="1252">
        <f t="shared" si="194"/>
        <v>0</v>
      </c>
      <c r="AH507" s="1234">
        <f t="shared" si="195"/>
        <v>0</v>
      </c>
      <c r="AI507" s="1235">
        <f t="shared" si="196"/>
        <v>0</v>
      </c>
      <c r="AJ507" s="1235">
        <f t="shared" si="206"/>
        <v>0</v>
      </c>
      <c r="AK507" s="1253">
        <f t="shared" si="190"/>
        <v>0</v>
      </c>
      <c r="AL507" s="1254">
        <f t="shared" si="186"/>
        <v>0</v>
      </c>
      <c r="AM507" s="1268"/>
      <c r="AN507" s="1255" t="str">
        <f t="shared" si="202"/>
        <v/>
      </c>
      <c r="AO507" s="1256">
        <f t="shared" si="197"/>
        <v>0</v>
      </c>
      <c r="AP507" s="1257">
        <f t="shared" si="191"/>
        <v>0</v>
      </c>
      <c r="AQ507" s="1271" cm="1">
        <f t="array" ref="AQ507">IF(AF507&lt;&gt;1,0,IF(OR(AO507="",N(AO507)&lt;=0.000000001),"",IF(OR(AI507="",N(AI507)&lt;=0.000000001),0,IF(ISNUMBER(AO507),IFERROR(_xlfn.LET(_xlpm.r,_xlfn.XLOOKUP(U507,$BD$15:$BD$62,ROW($BD$15:$BD$62),_xlfn.XLOOKUP(U507,$BE$15:$BE$62,ROW($BE$15:$BE$62),_xlfn.XLOOKUP(U507,$BF$15:$BF$62,ROW($BF$15:$BF$62),""))),_xlpm.p,_xlpm.r-MIN(ROW($BD$15:$BD$62))+1,_xlpm.f,INDEX($BG$15:$BG$62,_xlpm.p),_xlpm.u,INDEX($BH$15:$BH$62,_xlpm.p),_xlpm.s,INDEX($BJ$15:$BJ$62,_xlpm.p),_xlpm.q,N(AO507)/_xlpm.f,IF(_xlpm.q&gt;=_xlpm.s,ROUND(_xlpm.q,1)&amp;" "&amp;U507&amp;" = "&amp;ROUND(_xlpm.q*_xlpm.f,1)&amp;" "&amp;_xlpm.u,ROUND(_xlpm.q,1)&amp;" "&amp;U507)),""),""))))</f>
        <v>0</v>
      </c>
      <c r="AR507" s="1259"/>
      <c r="AS507" s="1256">
        <f t="shared" si="204"/>
        <v>0</v>
      </c>
      <c r="AT507" s="1257" t="str">
        <f t="shared" si="198"/>
        <v/>
      </c>
      <c r="AU507" s="1260">
        <f t="shared" si="201"/>
        <v>0</v>
      </c>
      <c r="AV507" s="1261" t="str">
        <f t="shared" si="199"/>
        <v/>
      </c>
      <c r="AW507" s="1247"/>
      <c r="AX507" s="1262">
        <f t="shared" si="192"/>
        <v>0</v>
      </c>
      <c r="AY507" s="1249" t="str">
        <f t="shared" si="205"/>
        <v/>
      </c>
      <c r="AZ507" s="276" t="s">
        <v>22</v>
      </c>
      <c r="BA507" s="1221">
        <f t="shared" si="193"/>
        <v>0</v>
      </c>
      <c r="BB507" s="1222">
        <f t="shared" si="200"/>
        <v>0</v>
      </c>
      <c r="BC507"/>
      <c r="BD507" s="877"/>
      <c r="BE507" s="877"/>
      <c r="BF507" s="877"/>
      <c r="BG507" s="877"/>
      <c r="BH507" s="877"/>
      <c r="BI507" s="877"/>
      <c r="BJ507" s="877"/>
      <c r="BK507" s="877"/>
      <c r="BR507" s="1153" t="str">
        <f t="shared" si="188"/>
        <v>►</v>
      </c>
      <c r="BS507" s="1024"/>
      <c r="BT507" s="1024"/>
      <c r="BU507" s="1024"/>
      <c r="BV507" s="1024"/>
      <c r="BW507" s="1024"/>
      <c r="CW507" s="3">
        <v>1</v>
      </c>
    </row>
    <row r="508" spans="12:101" ht="21" customHeight="1">
      <c r="L508" s="120" t="s">
        <v>16</v>
      </c>
      <c r="M508" s="34"/>
      <c r="N508" s="35"/>
      <c r="O508" s="34"/>
      <c r="P508" s="36"/>
      <c r="Q508" s="105"/>
      <c r="R508" s="125"/>
      <c r="S508" s="107"/>
      <c r="T508" s="108"/>
      <c r="U508" s="1290"/>
      <c r="W508" s="111"/>
      <c r="X508" s="112"/>
      <c r="Y508" s="122"/>
      <c r="Z508" s="114"/>
      <c r="AA508" s="127"/>
      <c r="AB508" s="116"/>
      <c r="AC508" s="139"/>
      <c r="AD508" s="1230" t="str">
        <f t="shared" si="203"/>
        <v>►</v>
      </c>
      <c r="AE508" s="1231" t="str">
        <f t="shared" si="187"/>
        <v/>
      </c>
      <c r="AF508" s="1232">
        <f t="shared" si="189"/>
        <v>0</v>
      </c>
      <c r="AG508" s="1252">
        <f t="shared" si="194"/>
        <v>0</v>
      </c>
      <c r="AH508" s="1234">
        <f t="shared" si="195"/>
        <v>0</v>
      </c>
      <c r="AI508" s="1235">
        <f t="shared" si="196"/>
        <v>0</v>
      </c>
      <c r="AJ508" s="1235">
        <f t="shared" si="206"/>
        <v>0</v>
      </c>
      <c r="AK508" s="1237">
        <f t="shared" si="190"/>
        <v>0</v>
      </c>
      <c r="AL508" s="1238">
        <f t="shared" ref="AL508:AL549" si="207">IF(TRIM(AE508)="▼ recette suivante",AE508,IF(AK508&gt;0,AN$9,0))</f>
        <v>0</v>
      </c>
      <c r="AM508" s="1268"/>
      <c r="AN508" s="1240" t="str">
        <f t="shared" si="202"/>
        <v/>
      </c>
      <c r="AO508" s="1241">
        <f t="shared" si="197"/>
        <v>0</v>
      </c>
      <c r="AP508" s="1242">
        <f t="shared" si="191"/>
        <v>0</v>
      </c>
      <c r="AQ508" s="1269" cm="1">
        <f t="array" ref="AQ508">IF(AF508&lt;&gt;1,0,IF(OR(AO508="",N(AO508)&lt;=0.000000001),"",IF(OR(AI508="",N(AI508)&lt;=0.000000001),0,IF(ISNUMBER(AO508),IFERROR(_xlfn.LET(_xlpm.r,_xlfn.XLOOKUP(U508,$BD$15:$BD$62,ROW($BD$15:$BD$62),_xlfn.XLOOKUP(U508,$BE$15:$BE$62,ROW($BE$15:$BE$62),_xlfn.XLOOKUP(U508,$BF$15:$BF$62,ROW($BF$15:$BF$62),""))),_xlpm.p,_xlpm.r-MIN(ROW($BD$15:$BD$62))+1,_xlpm.f,INDEX($BG$15:$BG$62,_xlpm.p),_xlpm.u,INDEX($BH$15:$BH$62,_xlpm.p),_xlpm.s,INDEX($BJ$15:$BJ$62,_xlpm.p),_xlpm.q,N(AO508)/_xlpm.f,IF(_xlpm.q&gt;=_xlpm.s,ROUND(_xlpm.q,1)&amp;" "&amp;U508&amp;" = "&amp;ROUND(_xlpm.q*_xlpm.f,1)&amp;" "&amp;_xlpm.u,ROUND(_xlpm.q,1)&amp;" "&amp;U508)),""),""))))</f>
        <v>0</v>
      </c>
      <c r="AR508" s="1259"/>
      <c r="AS508" s="1241">
        <f t="shared" si="204"/>
        <v>0</v>
      </c>
      <c r="AT508" s="1242" t="str">
        <f t="shared" si="198"/>
        <v/>
      </c>
      <c r="AU508" s="1245">
        <f t="shared" si="201"/>
        <v>0</v>
      </c>
      <c r="AV508" s="1246" t="str">
        <f t="shared" si="199"/>
        <v/>
      </c>
      <c r="AW508" s="1247"/>
      <c r="AX508" s="1248">
        <f t="shared" si="192"/>
        <v>0</v>
      </c>
      <c r="AY508" s="1249" t="str">
        <f t="shared" si="205"/>
        <v/>
      </c>
      <c r="AZ508" s="276" t="s">
        <v>22</v>
      </c>
      <c r="BA508" s="1221">
        <f t="shared" si="193"/>
        <v>0</v>
      </c>
      <c r="BB508" s="1222">
        <f t="shared" si="200"/>
        <v>0</v>
      </c>
      <c r="BC508"/>
      <c r="BD508" s="877"/>
      <c r="BE508" s="877"/>
      <c r="BF508" s="877"/>
      <c r="BG508" s="877"/>
      <c r="BH508" s="877"/>
      <c r="BI508" s="877"/>
      <c r="BJ508" s="877"/>
      <c r="BK508" s="877"/>
      <c r="BR508" s="1153" t="str">
        <f t="shared" si="188"/>
        <v>►</v>
      </c>
      <c r="BS508" s="1024"/>
      <c r="BT508" s="1024"/>
      <c r="BU508" s="1024"/>
      <c r="BV508" s="1024"/>
      <c r="BW508" s="1024"/>
      <c r="CW508" s="3">
        <v>1</v>
      </c>
    </row>
    <row r="509" spans="12:101" ht="21" customHeight="1">
      <c r="L509" s="120" t="s">
        <v>16</v>
      </c>
      <c r="M509" s="34"/>
      <c r="N509" s="35"/>
      <c r="O509" s="34"/>
      <c r="P509" s="36"/>
      <c r="Q509" s="105"/>
      <c r="R509" s="125"/>
      <c r="S509" s="107"/>
      <c r="T509" s="108"/>
      <c r="U509" s="1290"/>
      <c r="W509" s="111"/>
      <c r="X509" s="112"/>
      <c r="Y509" s="122"/>
      <c r="Z509" s="114"/>
      <c r="AA509" s="127"/>
      <c r="AB509" s="116"/>
      <c r="AC509" s="139"/>
      <c r="AD509" s="1230" t="str">
        <f t="shared" si="203"/>
        <v>►</v>
      </c>
      <c r="AE509" s="1231" t="str">
        <f t="shared" si="187"/>
        <v/>
      </c>
      <c r="AF509" s="1232">
        <f t="shared" si="189"/>
        <v>0</v>
      </c>
      <c r="AG509" s="1252">
        <f t="shared" si="194"/>
        <v>0</v>
      </c>
      <c r="AH509" s="1234">
        <f t="shared" si="195"/>
        <v>0</v>
      </c>
      <c r="AI509" s="1235">
        <f t="shared" si="196"/>
        <v>0</v>
      </c>
      <c r="AJ509" s="1235">
        <f t="shared" si="206"/>
        <v>0</v>
      </c>
      <c r="AK509" s="1253">
        <f t="shared" si="190"/>
        <v>0</v>
      </c>
      <c r="AL509" s="1254">
        <f t="shared" si="207"/>
        <v>0</v>
      </c>
      <c r="AM509" s="1268"/>
      <c r="AN509" s="1255" t="str">
        <f t="shared" si="202"/>
        <v/>
      </c>
      <c r="AO509" s="1256">
        <f t="shared" si="197"/>
        <v>0</v>
      </c>
      <c r="AP509" s="1257">
        <f t="shared" si="191"/>
        <v>0</v>
      </c>
      <c r="AQ509" s="1271" cm="1">
        <f t="array" ref="AQ509">IF(AF509&lt;&gt;1,0,IF(OR(AO509="",N(AO509)&lt;=0.000000001),"",IF(OR(AI509="",N(AI509)&lt;=0.000000001),0,IF(ISNUMBER(AO509),IFERROR(_xlfn.LET(_xlpm.r,_xlfn.XLOOKUP(U509,$BD$15:$BD$62,ROW($BD$15:$BD$62),_xlfn.XLOOKUP(U509,$BE$15:$BE$62,ROW($BE$15:$BE$62),_xlfn.XLOOKUP(U509,$BF$15:$BF$62,ROW($BF$15:$BF$62),""))),_xlpm.p,_xlpm.r-MIN(ROW($BD$15:$BD$62))+1,_xlpm.f,INDEX($BG$15:$BG$62,_xlpm.p),_xlpm.u,INDEX($BH$15:$BH$62,_xlpm.p),_xlpm.s,INDEX($BJ$15:$BJ$62,_xlpm.p),_xlpm.q,N(AO509)/_xlpm.f,IF(_xlpm.q&gt;=_xlpm.s,ROUND(_xlpm.q,1)&amp;" "&amp;U509&amp;" = "&amp;ROUND(_xlpm.q*_xlpm.f,1)&amp;" "&amp;_xlpm.u,ROUND(_xlpm.q,1)&amp;" "&amp;U509)),""),""))))</f>
        <v>0</v>
      </c>
      <c r="AR509" s="1259"/>
      <c r="AS509" s="1256">
        <f t="shared" si="204"/>
        <v>0</v>
      </c>
      <c r="AT509" s="1257" t="str">
        <f t="shared" si="198"/>
        <v/>
      </c>
      <c r="AU509" s="1260">
        <f t="shared" si="201"/>
        <v>0</v>
      </c>
      <c r="AV509" s="1261" t="str">
        <f t="shared" si="199"/>
        <v/>
      </c>
      <c r="AW509" s="1247"/>
      <c r="AX509" s="1262">
        <f t="shared" si="192"/>
        <v>0</v>
      </c>
      <c r="AY509" s="1249" t="str">
        <f t="shared" si="205"/>
        <v/>
      </c>
      <c r="AZ509" s="276" t="s">
        <v>22</v>
      </c>
      <c r="BA509" s="1221">
        <f t="shared" si="193"/>
        <v>0</v>
      </c>
      <c r="BB509" s="1222">
        <f t="shared" si="200"/>
        <v>0</v>
      </c>
      <c r="BC509"/>
      <c r="BD509" s="877"/>
      <c r="BE509" s="877"/>
      <c r="BF509" s="877"/>
      <c r="BG509" s="877"/>
      <c r="BH509" s="877"/>
      <c r="BI509" s="877"/>
      <c r="BJ509" s="877"/>
      <c r="BK509" s="877"/>
      <c r="BR509" s="1153" t="str">
        <f t="shared" si="188"/>
        <v>►</v>
      </c>
      <c r="BS509" s="1024"/>
      <c r="BT509" s="1024"/>
      <c r="BU509" s="1024"/>
      <c r="BV509" s="1024"/>
      <c r="BW509" s="1024"/>
      <c r="CW509" s="3">
        <v>1</v>
      </c>
    </row>
    <row r="510" spans="12:101" ht="21" customHeight="1">
      <c r="L510" s="120" t="s">
        <v>16</v>
      </c>
      <c r="M510" s="34"/>
      <c r="N510" s="35"/>
      <c r="O510" s="34"/>
      <c r="P510" s="36"/>
      <c r="Q510" s="105"/>
      <c r="R510" s="125"/>
      <c r="S510" s="107"/>
      <c r="T510" s="108"/>
      <c r="U510" s="1290"/>
      <c r="W510" s="111"/>
      <c r="X510" s="112"/>
      <c r="Y510" s="122"/>
      <c r="Z510" s="114"/>
      <c r="AA510" s="127"/>
      <c r="AB510" s="116"/>
      <c r="AC510" s="139"/>
      <c r="AD510" s="1230" t="str">
        <f t="shared" si="203"/>
        <v>►</v>
      </c>
      <c r="AE510" s="1231" t="str">
        <f t="shared" si="187"/>
        <v/>
      </c>
      <c r="AF510" s="1232">
        <f t="shared" si="189"/>
        <v>0</v>
      </c>
      <c r="AG510" s="1252">
        <f t="shared" si="194"/>
        <v>0</v>
      </c>
      <c r="AH510" s="1234">
        <f t="shared" si="195"/>
        <v>0</v>
      </c>
      <c r="AI510" s="1235">
        <f t="shared" si="196"/>
        <v>0</v>
      </c>
      <c r="AJ510" s="1235">
        <f t="shared" si="206"/>
        <v>0</v>
      </c>
      <c r="AK510" s="1237">
        <f t="shared" si="190"/>
        <v>0</v>
      </c>
      <c r="AL510" s="1238">
        <f t="shared" si="207"/>
        <v>0</v>
      </c>
      <c r="AM510" s="1268"/>
      <c r="AN510" s="1240" t="str">
        <f t="shared" si="202"/>
        <v/>
      </c>
      <c r="AO510" s="1241">
        <f t="shared" si="197"/>
        <v>0</v>
      </c>
      <c r="AP510" s="1242">
        <f t="shared" si="191"/>
        <v>0</v>
      </c>
      <c r="AQ510" s="1269" cm="1">
        <f t="array" ref="AQ510">IF(AF510&lt;&gt;1,0,IF(OR(AO510="",N(AO510)&lt;=0.000000001),"",IF(OR(AI510="",N(AI510)&lt;=0.000000001),0,IF(ISNUMBER(AO510),IFERROR(_xlfn.LET(_xlpm.r,_xlfn.XLOOKUP(U510,$BD$15:$BD$62,ROW($BD$15:$BD$62),_xlfn.XLOOKUP(U510,$BE$15:$BE$62,ROW($BE$15:$BE$62),_xlfn.XLOOKUP(U510,$BF$15:$BF$62,ROW($BF$15:$BF$62),""))),_xlpm.p,_xlpm.r-MIN(ROW($BD$15:$BD$62))+1,_xlpm.f,INDEX($BG$15:$BG$62,_xlpm.p),_xlpm.u,INDEX($BH$15:$BH$62,_xlpm.p),_xlpm.s,INDEX($BJ$15:$BJ$62,_xlpm.p),_xlpm.q,N(AO510)/_xlpm.f,IF(_xlpm.q&gt;=_xlpm.s,ROUND(_xlpm.q,1)&amp;" "&amp;U510&amp;" = "&amp;ROUND(_xlpm.q*_xlpm.f,1)&amp;" "&amp;_xlpm.u,ROUND(_xlpm.q,1)&amp;" "&amp;U510)),""),""))))</f>
        <v>0</v>
      </c>
      <c r="AR510" s="1259"/>
      <c r="AS510" s="1241">
        <f t="shared" si="204"/>
        <v>0</v>
      </c>
      <c r="AT510" s="1242" t="str">
        <f t="shared" si="198"/>
        <v/>
      </c>
      <c r="AU510" s="1245">
        <f t="shared" si="201"/>
        <v>0</v>
      </c>
      <c r="AV510" s="1246" t="str">
        <f t="shared" si="199"/>
        <v/>
      </c>
      <c r="AW510" s="1247"/>
      <c r="AX510" s="1248">
        <f t="shared" si="192"/>
        <v>0</v>
      </c>
      <c r="AY510" s="1249" t="str">
        <f t="shared" si="205"/>
        <v/>
      </c>
      <c r="AZ510" s="276" t="s">
        <v>22</v>
      </c>
      <c r="BA510" s="1221">
        <f t="shared" si="193"/>
        <v>0</v>
      </c>
      <c r="BB510" s="1222">
        <f t="shared" si="200"/>
        <v>0</v>
      </c>
      <c r="BC510"/>
      <c r="BD510" s="877"/>
      <c r="BE510" s="877"/>
      <c r="BF510" s="877"/>
      <c r="BG510" s="877"/>
      <c r="BH510" s="877"/>
      <c r="BI510" s="877"/>
      <c r="BJ510" s="877"/>
      <c r="BK510" s="877"/>
      <c r="BR510" s="1153" t="str">
        <f t="shared" si="188"/>
        <v>►</v>
      </c>
      <c r="BS510" s="1024"/>
      <c r="BT510" s="1024"/>
      <c r="BU510" s="1024"/>
      <c r="BV510" s="1024"/>
      <c r="BW510" s="1024"/>
      <c r="CW510" s="3">
        <v>1</v>
      </c>
    </row>
    <row r="511" spans="12:101" ht="21" customHeight="1">
      <c r="L511" s="120" t="s">
        <v>16</v>
      </c>
      <c r="M511" s="34"/>
      <c r="N511" s="35"/>
      <c r="O511" s="34"/>
      <c r="P511" s="36"/>
      <c r="Q511" s="105"/>
      <c r="R511" s="125"/>
      <c r="S511" s="107"/>
      <c r="T511" s="108"/>
      <c r="U511" s="1290"/>
      <c r="W511" s="111"/>
      <c r="X511" s="112"/>
      <c r="Y511" s="122"/>
      <c r="Z511" s="114"/>
      <c r="AA511" s="127"/>
      <c r="AB511" s="116"/>
      <c r="AC511" s="139"/>
      <c r="AD511" s="1230" t="str">
        <f t="shared" si="203"/>
        <v>►</v>
      </c>
      <c r="AE511" s="1231" t="str">
        <f t="shared" si="187"/>
        <v/>
      </c>
      <c r="AF511" s="1232">
        <f t="shared" si="189"/>
        <v>0</v>
      </c>
      <c r="AG511" s="1252">
        <f t="shared" si="194"/>
        <v>0</v>
      </c>
      <c r="AH511" s="1234">
        <f t="shared" si="195"/>
        <v>0</v>
      </c>
      <c r="AI511" s="1235">
        <f t="shared" si="196"/>
        <v>0</v>
      </c>
      <c r="AJ511" s="1235">
        <f t="shared" si="206"/>
        <v>0</v>
      </c>
      <c r="AK511" s="1253">
        <f t="shared" si="190"/>
        <v>0</v>
      </c>
      <c r="AL511" s="1254">
        <f t="shared" si="207"/>
        <v>0</v>
      </c>
      <c r="AM511" s="1268"/>
      <c r="AN511" s="1255" t="str">
        <f t="shared" si="202"/>
        <v/>
      </c>
      <c r="AO511" s="1256">
        <f t="shared" si="197"/>
        <v>0</v>
      </c>
      <c r="AP511" s="1257">
        <f t="shared" si="191"/>
        <v>0</v>
      </c>
      <c r="AQ511" s="1271" cm="1">
        <f t="array" ref="AQ511">IF(AF511&lt;&gt;1,0,IF(OR(AO511="",N(AO511)&lt;=0.000000001),"",IF(OR(AI511="",N(AI511)&lt;=0.000000001),0,IF(ISNUMBER(AO511),IFERROR(_xlfn.LET(_xlpm.r,_xlfn.XLOOKUP(U511,$BD$15:$BD$62,ROW($BD$15:$BD$62),_xlfn.XLOOKUP(U511,$BE$15:$BE$62,ROW($BE$15:$BE$62),_xlfn.XLOOKUP(U511,$BF$15:$BF$62,ROW($BF$15:$BF$62),""))),_xlpm.p,_xlpm.r-MIN(ROW($BD$15:$BD$62))+1,_xlpm.f,INDEX($BG$15:$BG$62,_xlpm.p),_xlpm.u,INDEX($BH$15:$BH$62,_xlpm.p),_xlpm.s,INDEX($BJ$15:$BJ$62,_xlpm.p),_xlpm.q,N(AO511)/_xlpm.f,IF(_xlpm.q&gt;=_xlpm.s,ROUND(_xlpm.q,1)&amp;" "&amp;U511&amp;" = "&amp;ROUND(_xlpm.q*_xlpm.f,1)&amp;" "&amp;_xlpm.u,ROUND(_xlpm.q,1)&amp;" "&amp;U511)),""),""))))</f>
        <v>0</v>
      </c>
      <c r="AR511" s="1259"/>
      <c r="AS511" s="1256">
        <f t="shared" si="204"/>
        <v>0</v>
      </c>
      <c r="AT511" s="1257" t="str">
        <f t="shared" si="198"/>
        <v/>
      </c>
      <c r="AU511" s="1260">
        <f t="shared" si="201"/>
        <v>0</v>
      </c>
      <c r="AV511" s="1261" t="str">
        <f t="shared" si="199"/>
        <v/>
      </c>
      <c r="AW511" s="1247"/>
      <c r="AX511" s="1262">
        <f t="shared" si="192"/>
        <v>0</v>
      </c>
      <c r="AY511" s="1249" t="str">
        <f t="shared" si="205"/>
        <v/>
      </c>
      <c r="AZ511" s="276" t="s">
        <v>22</v>
      </c>
      <c r="BA511" s="1221">
        <f t="shared" si="193"/>
        <v>0</v>
      </c>
      <c r="BB511" s="1222">
        <f t="shared" si="200"/>
        <v>0</v>
      </c>
      <c r="BC511"/>
      <c r="BD511" s="877"/>
      <c r="BE511" s="877"/>
      <c r="BF511" s="877"/>
      <c r="BG511" s="877"/>
      <c r="BH511" s="877"/>
      <c r="BI511" s="877"/>
      <c r="BJ511" s="877"/>
      <c r="BK511" s="877"/>
      <c r="BR511" s="1153" t="str">
        <f t="shared" si="188"/>
        <v>►</v>
      </c>
      <c r="BS511" s="1024"/>
      <c r="BT511" s="1024"/>
      <c r="BU511" s="1024"/>
      <c r="BV511" s="1024"/>
      <c r="BW511" s="1024"/>
      <c r="CW511" s="3">
        <v>1</v>
      </c>
    </row>
    <row r="512" spans="12:101" ht="21" customHeight="1">
      <c r="L512" s="120" t="s">
        <v>16</v>
      </c>
      <c r="M512" s="34"/>
      <c r="N512" s="35"/>
      <c r="O512" s="34"/>
      <c r="P512" s="36"/>
      <c r="Q512" s="105"/>
      <c r="R512" s="125"/>
      <c r="S512" s="107"/>
      <c r="T512" s="108"/>
      <c r="U512" s="1290"/>
      <c r="W512" s="111"/>
      <c r="X512" s="112"/>
      <c r="Y512" s="122"/>
      <c r="Z512" s="114"/>
      <c r="AA512" s="127"/>
      <c r="AB512" s="116"/>
      <c r="AC512" s="139"/>
      <c r="AD512" s="1230" t="str">
        <f t="shared" si="203"/>
        <v>►</v>
      </c>
      <c r="AE512" s="1231" t="str">
        <f t="shared" ref="AE512:AE549" si="208">IF(TRIM(Q512)="Adresse PC","▼ recette suivante",IF(AI512&gt;0,M512,""))</f>
        <v/>
      </c>
      <c r="AF512" s="1232">
        <f t="shared" si="189"/>
        <v>0</v>
      </c>
      <c r="AG512" s="1252">
        <f t="shared" si="194"/>
        <v>0</v>
      </c>
      <c r="AH512" s="1234">
        <f t="shared" si="195"/>
        <v>0</v>
      </c>
      <c r="AI512" s="1235">
        <f t="shared" si="196"/>
        <v>0</v>
      </c>
      <c r="AJ512" s="1235">
        <f t="shared" si="206"/>
        <v>0</v>
      </c>
      <c r="AK512" s="1237">
        <f t="shared" si="190"/>
        <v>0</v>
      </c>
      <c r="AL512" s="1238">
        <f t="shared" si="207"/>
        <v>0</v>
      </c>
      <c r="AM512" s="1268"/>
      <c r="AN512" s="1240" t="str">
        <f t="shared" si="202"/>
        <v/>
      </c>
      <c r="AO512" s="1241">
        <f t="shared" si="197"/>
        <v>0</v>
      </c>
      <c r="AP512" s="1242">
        <f t="shared" si="191"/>
        <v>0</v>
      </c>
      <c r="AQ512" s="1269" cm="1">
        <f t="array" ref="AQ512">IF(AF512&lt;&gt;1,0,IF(OR(AO512="",N(AO512)&lt;=0.000000001),"",IF(OR(AI512="",N(AI512)&lt;=0.000000001),0,IF(ISNUMBER(AO512),IFERROR(_xlfn.LET(_xlpm.r,_xlfn.XLOOKUP(U512,$BD$15:$BD$62,ROW($BD$15:$BD$62),_xlfn.XLOOKUP(U512,$BE$15:$BE$62,ROW($BE$15:$BE$62),_xlfn.XLOOKUP(U512,$BF$15:$BF$62,ROW($BF$15:$BF$62),""))),_xlpm.p,_xlpm.r-MIN(ROW($BD$15:$BD$62))+1,_xlpm.f,INDEX($BG$15:$BG$62,_xlpm.p),_xlpm.u,INDEX($BH$15:$BH$62,_xlpm.p),_xlpm.s,INDEX($BJ$15:$BJ$62,_xlpm.p),_xlpm.q,N(AO512)/_xlpm.f,IF(_xlpm.q&gt;=_xlpm.s,ROUND(_xlpm.q,1)&amp;" "&amp;U512&amp;" = "&amp;ROUND(_xlpm.q*_xlpm.f,1)&amp;" "&amp;_xlpm.u,ROUND(_xlpm.q,1)&amp;" "&amp;U512)),""),""))))</f>
        <v>0</v>
      </c>
      <c r="AR512" s="1259"/>
      <c r="AS512" s="1241">
        <f t="shared" si="204"/>
        <v>0</v>
      </c>
      <c r="AT512" s="1242" t="str">
        <f t="shared" si="198"/>
        <v/>
      </c>
      <c r="AU512" s="1245">
        <f t="shared" si="201"/>
        <v>0</v>
      </c>
      <c r="AV512" s="1246" t="str">
        <f t="shared" si="199"/>
        <v/>
      </c>
      <c r="AW512" s="1247"/>
      <c r="AX512" s="1248">
        <f t="shared" si="192"/>
        <v>0</v>
      </c>
      <c r="AY512" s="1249" t="str">
        <f t="shared" si="205"/>
        <v/>
      </c>
      <c r="AZ512" s="276" t="s">
        <v>22</v>
      </c>
      <c r="BA512" s="1221">
        <f t="shared" si="193"/>
        <v>0</v>
      </c>
      <c r="BB512" s="1222">
        <f t="shared" si="200"/>
        <v>0</v>
      </c>
      <c r="BC512"/>
      <c r="BD512" s="877"/>
      <c r="BE512" s="877"/>
      <c r="BF512" s="877"/>
      <c r="BG512" s="877"/>
      <c r="BH512" s="877"/>
      <c r="BI512" s="877"/>
      <c r="BJ512" s="877"/>
      <c r="BK512" s="877"/>
      <c r="BR512" s="1153" t="str">
        <f t="shared" si="188"/>
        <v>►</v>
      </c>
      <c r="BS512" s="1024"/>
      <c r="BT512" s="1024"/>
      <c r="BU512" s="1024"/>
      <c r="BV512" s="1024"/>
      <c r="BW512" s="1024"/>
      <c r="CW512" s="3">
        <v>1</v>
      </c>
    </row>
    <row r="513" spans="12:101" ht="21" customHeight="1">
      <c r="L513" s="120" t="s">
        <v>16</v>
      </c>
      <c r="M513" s="34"/>
      <c r="N513" s="35"/>
      <c r="O513" s="34"/>
      <c r="P513" s="36"/>
      <c r="Q513" s="105"/>
      <c r="R513" s="125"/>
      <c r="S513" s="107"/>
      <c r="T513" s="108"/>
      <c r="U513" s="1290"/>
      <c r="W513" s="111"/>
      <c r="X513" s="112"/>
      <c r="Y513" s="122"/>
      <c r="Z513" s="114"/>
      <c r="AA513" s="127"/>
      <c r="AB513" s="116"/>
      <c r="AC513" s="139"/>
      <c r="AD513" s="1230" t="str">
        <f t="shared" si="203"/>
        <v>►</v>
      </c>
      <c r="AE513" s="1231" t="str">
        <f t="shared" si="208"/>
        <v/>
      </c>
      <c r="AF513" s="1232">
        <f t="shared" si="189"/>
        <v>0</v>
      </c>
      <c r="AG513" s="1252">
        <f t="shared" si="194"/>
        <v>0</v>
      </c>
      <c r="AH513" s="1234">
        <f t="shared" si="195"/>
        <v>0</v>
      </c>
      <c r="AI513" s="1235">
        <f t="shared" si="196"/>
        <v>0</v>
      </c>
      <c r="AJ513" s="1235">
        <f t="shared" si="206"/>
        <v>0</v>
      </c>
      <c r="AK513" s="1253">
        <f t="shared" si="190"/>
        <v>0</v>
      </c>
      <c r="AL513" s="1254">
        <f t="shared" si="207"/>
        <v>0</v>
      </c>
      <c r="AM513" s="1268"/>
      <c r="AN513" s="1255" t="str">
        <f t="shared" si="202"/>
        <v/>
      </c>
      <c r="AO513" s="1256">
        <f t="shared" si="197"/>
        <v>0</v>
      </c>
      <c r="AP513" s="1257">
        <f t="shared" si="191"/>
        <v>0</v>
      </c>
      <c r="AQ513" s="1271" cm="1">
        <f t="array" ref="AQ513">IF(AF513&lt;&gt;1,0,IF(OR(AO513="",N(AO513)&lt;=0.000000001),"",IF(OR(AI513="",N(AI513)&lt;=0.000000001),0,IF(ISNUMBER(AO513),IFERROR(_xlfn.LET(_xlpm.r,_xlfn.XLOOKUP(U513,$BD$15:$BD$62,ROW($BD$15:$BD$62),_xlfn.XLOOKUP(U513,$BE$15:$BE$62,ROW($BE$15:$BE$62),_xlfn.XLOOKUP(U513,$BF$15:$BF$62,ROW($BF$15:$BF$62),""))),_xlpm.p,_xlpm.r-MIN(ROW($BD$15:$BD$62))+1,_xlpm.f,INDEX($BG$15:$BG$62,_xlpm.p),_xlpm.u,INDEX($BH$15:$BH$62,_xlpm.p),_xlpm.s,INDEX($BJ$15:$BJ$62,_xlpm.p),_xlpm.q,N(AO513)/_xlpm.f,IF(_xlpm.q&gt;=_xlpm.s,ROUND(_xlpm.q,1)&amp;" "&amp;U513&amp;" = "&amp;ROUND(_xlpm.q*_xlpm.f,1)&amp;" "&amp;_xlpm.u,ROUND(_xlpm.q,1)&amp;" "&amp;U513)),""),""))))</f>
        <v>0</v>
      </c>
      <c r="AR513" s="1259"/>
      <c r="AS513" s="1256">
        <f t="shared" si="204"/>
        <v>0</v>
      </c>
      <c r="AT513" s="1257" t="str">
        <f t="shared" si="198"/>
        <v/>
      </c>
      <c r="AU513" s="1260">
        <f t="shared" si="201"/>
        <v>0</v>
      </c>
      <c r="AV513" s="1261" t="str">
        <f t="shared" si="199"/>
        <v/>
      </c>
      <c r="AW513" s="1247"/>
      <c r="AX513" s="1262">
        <f t="shared" si="192"/>
        <v>0</v>
      </c>
      <c r="AY513" s="1249" t="str">
        <f t="shared" si="205"/>
        <v/>
      </c>
      <c r="AZ513" s="276" t="s">
        <v>22</v>
      </c>
      <c r="BA513" s="1221">
        <f t="shared" si="193"/>
        <v>0</v>
      </c>
      <c r="BB513" s="1222">
        <f t="shared" si="200"/>
        <v>0</v>
      </c>
      <c r="BC513"/>
      <c r="BD513" s="877"/>
      <c r="BE513" s="877"/>
      <c r="BF513" s="877"/>
      <c r="BG513" s="877"/>
      <c r="BH513" s="877"/>
      <c r="BI513" s="877"/>
      <c r="BJ513" s="877"/>
      <c r="BK513" s="877"/>
      <c r="BR513" s="1153" t="str">
        <f t="shared" si="188"/>
        <v>►</v>
      </c>
      <c r="BS513" s="1024"/>
      <c r="BT513" s="1024"/>
      <c r="BU513" s="1024"/>
      <c r="BV513" s="1024"/>
      <c r="BW513" s="1024"/>
      <c r="CW513" s="3">
        <v>1</v>
      </c>
    </row>
    <row r="514" spans="12:101" ht="21" customHeight="1">
      <c r="L514" s="120" t="s">
        <v>16</v>
      </c>
      <c r="M514" s="34"/>
      <c r="N514" s="35"/>
      <c r="O514" s="34"/>
      <c r="P514" s="36"/>
      <c r="Q514" s="105"/>
      <c r="R514" s="125"/>
      <c r="S514" s="107"/>
      <c r="T514" s="108"/>
      <c r="U514" s="1290"/>
      <c r="W514" s="111"/>
      <c r="X514" s="112"/>
      <c r="Y514" s="122"/>
      <c r="Z514" s="114"/>
      <c r="AA514" s="127"/>
      <c r="AB514" s="116"/>
      <c r="AC514" s="139"/>
      <c r="AD514" s="1230" t="str">
        <f t="shared" si="203"/>
        <v>►</v>
      </c>
      <c r="AE514" s="1231" t="str">
        <f t="shared" si="208"/>
        <v/>
      </c>
      <c r="AF514" s="1232">
        <f t="shared" si="189"/>
        <v>0</v>
      </c>
      <c r="AG514" s="1252">
        <f t="shared" si="194"/>
        <v>0</v>
      </c>
      <c r="AH514" s="1234">
        <f t="shared" si="195"/>
        <v>0</v>
      </c>
      <c r="AI514" s="1235">
        <f t="shared" si="196"/>
        <v>0</v>
      </c>
      <c r="AJ514" s="1235">
        <f t="shared" si="206"/>
        <v>0</v>
      </c>
      <c r="AK514" s="1237">
        <f t="shared" si="190"/>
        <v>0</v>
      </c>
      <c r="AL514" s="1238">
        <f t="shared" si="207"/>
        <v>0</v>
      </c>
      <c r="AM514" s="1268"/>
      <c r="AN514" s="1240" t="str">
        <f t="shared" si="202"/>
        <v/>
      </c>
      <c r="AO514" s="1241">
        <f t="shared" si="197"/>
        <v>0</v>
      </c>
      <c r="AP514" s="1242">
        <f t="shared" si="191"/>
        <v>0</v>
      </c>
      <c r="AQ514" s="1269" cm="1">
        <f t="array" ref="AQ514">IF(AF514&lt;&gt;1,0,IF(OR(AO514="",N(AO514)&lt;=0.000000001),"",IF(OR(AI514="",N(AI514)&lt;=0.000000001),0,IF(ISNUMBER(AO514),IFERROR(_xlfn.LET(_xlpm.r,_xlfn.XLOOKUP(U514,$BD$15:$BD$62,ROW($BD$15:$BD$62),_xlfn.XLOOKUP(U514,$BE$15:$BE$62,ROW($BE$15:$BE$62),_xlfn.XLOOKUP(U514,$BF$15:$BF$62,ROW($BF$15:$BF$62),""))),_xlpm.p,_xlpm.r-MIN(ROW($BD$15:$BD$62))+1,_xlpm.f,INDEX($BG$15:$BG$62,_xlpm.p),_xlpm.u,INDEX($BH$15:$BH$62,_xlpm.p),_xlpm.s,INDEX($BJ$15:$BJ$62,_xlpm.p),_xlpm.q,N(AO514)/_xlpm.f,IF(_xlpm.q&gt;=_xlpm.s,ROUND(_xlpm.q,1)&amp;" "&amp;U514&amp;" = "&amp;ROUND(_xlpm.q*_xlpm.f,1)&amp;" "&amp;_xlpm.u,ROUND(_xlpm.q,1)&amp;" "&amp;U514)),""),""))))</f>
        <v>0</v>
      </c>
      <c r="AR514" s="1259"/>
      <c r="AS514" s="1241">
        <f t="shared" si="204"/>
        <v>0</v>
      </c>
      <c r="AT514" s="1242" t="str">
        <f t="shared" si="198"/>
        <v/>
      </c>
      <c r="AU514" s="1245">
        <f t="shared" si="201"/>
        <v>0</v>
      </c>
      <c r="AV514" s="1246" t="str">
        <f t="shared" si="199"/>
        <v/>
      </c>
      <c r="AW514" s="1247"/>
      <c r="AX514" s="1248">
        <f t="shared" si="192"/>
        <v>0</v>
      </c>
      <c r="AY514" s="1249" t="str">
        <f t="shared" si="205"/>
        <v/>
      </c>
      <c r="AZ514" s="276" t="s">
        <v>22</v>
      </c>
      <c r="BA514" s="1221">
        <f t="shared" si="193"/>
        <v>0</v>
      </c>
      <c r="BB514" s="1222">
        <f t="shared" si="200"/>
        <v>0</v>
      </c>
      <c r="BC514"/>
      <c r="BD514" s="877"/>
      <c r="BE514" s="877"/>
      <c r="BF514" s="877"/>
      <c r="BG514" s="877"/>
      <c r="BH514" s="877"/>
      <c r="BI514" s="877"/>
      <c r="BJ514" s="877"/>
      <c r="BK514" s="877"/>
      <c r="BR514" s="1153" t="str">
        <f t="shared" si="188"/>
        <v>►</v>
      </c>
      <c r="BS514" s="1024"/>
      <c r="BT514" s="1024"/>
      <c r="BU514" s="1024"/>
      <c r="BV514" s="1024"/>
      <c r="BW514" s="1024"/>
      <c r="CW514" s="3">
        <v>1</v>
      </c>
    </row>
    <row r="515" spans="12:101" ht="21" customHeight="1">
      <c r="L515" s="120" t="s">
        <v>16</v>
      </c>
      <c r="M515" s="34"/>
      <c r="N515" s="35"/>
      <c r="O515" s="34"/>
      <c r="P515" s="36"/>
      <c r="Q515" s="105"/>
      <c r="R515" s="125"/>
      <c r="S515" s="107"/>
      <c r="T515" s="108"/>
      <c r="U515" s="1290"/>
      <c r="W515" s="111"/>
      <c r="X515" s="112"/>
      <c r="Y515" s="122"/>
      <c r="Z515" s="114"/>
      <c r="AA515" s="127"/>
      <c r="AB515" s="116"/>
      <c r="AC515" s="139"/>
      <c r="AD515" s="1230" t="str">
        <f t="shared" si="203"/>
        <v>►</v>
      </c>
      <c r="AE515" s="1231" t="str">
        <f t="shared" si="208"/>
        <v/>
      </c>
      <c r="AF515" s="1232">
        <f t="shared" si="189"/>
        <v>0</v>
      </c>
      <c r="AG515" s="1252">
        <f t="shared" si="194"/>
        <v>0</v>
      </c>
      <c r="AH515" s="1234">
        <f t="shared" si="195"/>
        <v>0</v>
      </c>
      <c r="AI515" s="1235">
        <f t="shared" si="196"/>
        <v>0</v>
      </c>
      <c r="AJ515" s="1235">
        <f t="shared" si="206"/>
        <v>0</v>
      </c>
      <c r="AK515" s="1253">
        <f t="shared" si="190"/>
        <v>0</v>
      </c>
      <c r="AL515" s="1254">
        <f t="shared" si="207"/>
        <v>0</v>
      </c>
      <c r="AM515" s="1268"/>
      <c r="AN515" s="1255" t="str">
        <f t="shared" si="202"/>
        <v/>
      </c>
      <c r="AO515" s="1256">
        <f t="shared" si="197"/>
        <v>0</v>
      </c>
      <c r="AP515" s="1257">
        <f t="shared" si="191"/>
        <v>0</v>
      </c>
      <c r="AQ515" s="1271" cm="1">
        <f t="array" ref="AQ515">IF(AF515&lt;&gt;1,0,IF(OR(AO515="",N(AO515)&lt;=0.000000001),"",IF(OR(AI515="",N(AI515)&lt;=0.000000001),0,IF(ISNUMBER(AO515),IFERROR(_xlfn.LET(_xlpm.r,_xlfn.XLOOKUP(U515,$BD$15:$BD$62,ROW($BD$15:$BD$62),_xlfn.XLOOKUP(U515,$BE$15:$BE$62,ROW($BE$15:$BE$62),_xlfn.XLOOKUP(U515,$BF$15:$BF$62,ROW($BF$15:$BF$62),""))),_xlpm.p,_xlpm.r-MIN(ROW($BD$15:$BD$62))+1,_xlpm.f,INDEX($BG$15:$BG$62,_xlpm.p),_xlpm.u,INDEX($BH$15:$BH$62,_xlpm.p),_xlpm.s,INDEX($BJ$15:$BJ$62,_xlpm.p),_xlpm.q,N(AO515)/_xlpm.f,IF(_xlpm.q&gt;=_xlpm.s,ROUND(_xlpm.q,1)&amp;" "&amp;U515&amp;" = "&amp;ROUND(_xlpm.q*_xlpm.f,1)&amp;" "&amp;_xlpm.u,ROUND(_xlpm.q,1)&amp;" "&amp;U515)),""),""))))</f>
        <v>0</v>
      </c>
      <c r="AR515" s="1259"/>
      <c r="AS515" s="1256">
        <f t="shared" si="204"/>
        <v>0</v>
      </c>
      <c r="AT515" s="1257" t="str">
        <f t="shared" si="198"/>
        <v/>
      </c>
      <c r="AU515" s="1260">
        <f t="shared" si="201"/>
        <v>0</v>
      </c>
      <c r="AV515" s="1261" t="str">
        <f t="shared" si="199"/>
        <v/>
      </c>
      <c r="AW515" s="1247"/>
      <c r="AX515" s="1262">
        <f t="shared" si="192"/>
        <v>0</v>
      </c>
      <c r="AY515" s="1249" t="str">
        <f t="shared" si="205"/>
        <v/>
      </c>
      <c r="AZ515" s="276" t="s">
        <v>22</v>
      </c>
      <c r="BA515" s="1221">
        <f t="shared" si="193"/>
        <v>0</v>
      </c>
      <c r="BB515" s="1222">
        <f t="shared" si="200"/>
        <v>0</v>
      </c>
      <c r="BC515"/>
      <c r="BD515" s="877"/>
      <c r="BE515" s="877"/>
      <c r="BF515" s="877"/>
      <c r="BG515" s="877"/>
      <c r="BH515" s="877"/>
      <c r="BI515" s="877"/>
      <c r="BJ515" s="877"/>
      <c r="BK515" s="877"/>
      <c r="BR515" s="1153" t="str">
        <f t="shared" si="188"/>
        <v>►</v>
      </c>
      <c r="BS515" s="1024"/>
      <c r="BT515" s="1024"/>
      <c r="BU515" s="1024"/>
      <c r="BV515" s="1024"/>
      <c r="BW515" s="1024"/>
      <c r="CW515" s="3">
        <v>1</v>
      </c>
    </row>
    <row r="516" spans="12:101" ht="21" customHeight="1">
      <c r="L516" s="120" t="s">
        <v>16</v>
      </c>
      <c r="M516" s="34"/>
      <c r="N516" s="35"/>
      <c r="O516" s="34"/>
      <c r="P516" s="36"/>
      <c r="Q516" s="105"/>
      <c r="R516" s="125"/>
      <c r="S516" s="107"/>
      <c r="T516" s="108"/>
      <c r="U516" s="1290"/>
      <c r="W516" s="111"/>
      <c r="X516" s="112"/>
      <c r="Y516" s="122"/>
      <c r="Z516" s="114"/>
      <c r="AA516" s="127"/>
      <c r="AB516" s="116"/>
      <c r="AC516" s="139"/>
      <c r="AD516" s="1230" t="str">
        <f t="shared" si="203"/>
        <v>►</v>
      </c>
      <c r="AE516" s="1231" t="str">
        <f t="shared" si="208"/>
        <v/>
      </c>
      <c r="AF516" s="1232">
        <f t="shared" si="189"/>
        <v>0</v>
      </c>
      <c r="AG516" s="1252">
        <f t="shared" si="194"/>
        <v>0</v>
      </c>
      <c r="AH516" s="1234">
        <f t="shared" si="195"/>
        <v>0</v>
      </c>
      <c r="AI516" s="1235">
        <f t="shared" si="196"/>
        <v>0</v>
      </c>
      <c r="AJ516" s="1235">
        <f t="shared" si="206"/>
        <v>0</v>
      </c>
      <c r="AK516" s="1237">
        <f t="shared" si="190"/>
        <v>0</v>
      </c>
      <c r="AL516" s="1238">
        <f t="shared" si="207"/>
        <v>0</v>
      </c>
      <c r="AM516" s="1268"/>
      <c r="AN516" s="1240" t="str">
        <f t="shared" si="202"/>
        <v/>
      </c>
      <c r="AO516" s="1241">
        <f t="shared" si="197"/>
        <v>0</v>
      </c>
      <c r="AP516" s="1242">
        <f t="shared" si="191"/>
        <v>0</v>
      </c>
      <c r="AQ516" s="1269" cm="1">
        <f t="array" ref="AQ516">IF(AF516&lt;&gt;1,0,IF(OR(AO516="",N(AO516)&lt;=0.000000001),"",IF(OR(AI516="",N(AI516)&lt;=0.000000001),0,IF(ISNUMBER(AO516),IFERROR(_xlfn.LET(_xlpm.r,_xlfn.XLOOKUP(U516,$BD$15:$BD$62,ROW($BD$15:$BD$62),_xlfn.XLOOKUP(U516,$BE$15:$BE$62,ROW($BE$15:$BE$62),_xlfn.XLOOKUP(U516,$BF$15:$BF$62,ROW($BF$15:$BF$62),""))),_xlpm.p,_xlpm.r-MIN(ROW($BD$15:$BD$62))+1,_xlpm.f,INDEX($BG$15:$BG$62,_xlpm.p),_xlpm.u,INDEX($BH$15:$BH$62,_xlpm.p),_xlpm.s,INDEX($BJ$15:$BJ$62,_xlpm.p),_xlpm.q,N(AO516)/_xlpm.f,IF(_xlpm.q&gt;=_xlpm.s,ROUND(_xlpm.q,1)&amp;" "&amp;U516&amp;" = "&amp;ROUND(_xlpm.q*_xlpm.f,1)&amp;" "&amp;_xlpm.u,ROUND(_xlpm.q,1)&amp;" "&amp;U516)),""),""))))</f>
        <v>0</v>
      </c>
      <c r="AR516" s="1259"/>
      <c r="AS516" s="1241">
        <f t="shared" si="204"/>
        <v>0</v>
      </c>
      <c r="AT516" s="1242" t="str">
        <f t="shared" si="198"/>
        <v/>
      </c>
      <c r="AU516" s="1245">
        <f t="shared" si="201"/>
        <v>0</v>
      </c>
      <c r="AV516" s="1246" t="str">
        <f t="shared" si="199"/>
        <v/>
      </c>
      <c r="AW516" s="1247"/>
      <c r="AX516" s="1248">
        <f t="shared" si="192"/>
        <v>0</v>
      </c>
      <c r="AY516" s="1249" t="str">
        <f t="shared" si="205"/>
        <v/>
      </c>
      <c r="AZ516" s="276" t="s">
        <v>22</v>
      </c>
      <c r="BA516" s="1221">
        <f t="shared" si="193"/>
        <v>0</v>
      </c>
      <c r="BB516" s="1222">
        <f t="shared" si="200"/>
        <v>0</v>
      </c>
      <c r="BC516"/>
      <c r="BD516" s="877"/>
      <c r="BE516" s="877"/>
      <c r="BF516" s="877"/>
      <c r="BG516" s="877"/>
      <c r="BH516" s="877"/>
      <c r="BI516" s="877"/>
      <c r="BJ516" s="877"/>
      <c r="BK516" s="877"/>
      <c r="BR516" s="1153" t="str">
        <f t="shared" si="188"/>
        <v>►</v>
      </c>
      <c r="BS516" s="1024"/>
      <c r="BT516" s="1024"/>
      <c r="BU516" s="1024"/>
      <c r="BV516" s="1024"/>
      <c r="BW516" s="1024"/>
      <c r="CW516" s="3">
        <v>1</v>
      </c>
    </row>
    <row r="517" spans="12:101" ht="21" customHeight="1">
      <c r="L517" s="120" t="s">
        <v>16</v>
      </c>
      <c r="M517" s="34"/>
      <c r="N517" s="35"/>
      <c r="O517" s="34"/>
      <c r="P517" s="36"/>
      <c r="Q517" s="105"/>
      <c r="R517" s="125"/>
      <c r="S517" s="107"/>
      <c r="T517" s="108"/>
      <c r="U517" s="1290"/>
      <c r="W517" s="111"/>
      <c r="X517" s="112"/>
      <c r="Y517" s="122"/>
      <c r="Z517" s="114"/>
      <c r="AA517" s="127"/>
      <c r="AB517" s="116"/>
      <c r="AC517" s="139"/>
      <c r="AD517" s="1230" t="str">
        <f t="shared" si="203"/>
        <v>►</v>
      </c>
      <c r="AE517" s="1231" t="str">
        <f t="shared" si="208"/>
        <v/>
      </c>
      <c r="AF517" s="1232">
        <f t="shared" si="189"/>
        <v>0</v>
      </c>
      <c r="AG517" s="1252">
        <f t="shared" si="194"/>
        <v>0</v>
      </c>
      <c r="AH517" s="1234">
        <f t="shared" si="195"/>
        <v>0</v>
      </c>
      <c r="AI517" s="1235">
        <f t="shared" si="196"/>
        <v>0</v>
      </c>
      <c r="AJ517" s="1235">
        <f t="shared" si="206"/>
        <v>0</v>
      </c>
      <c r="AK517" s="1253">
        <f t="shared" si="190"/>
        <v>0</v>
      </c>
      <c r="AL517" s="1254">
        <f t="shared" si="207"/>
        <v>0</v>
      </c>
      <c r="AM517" s="1268"/>
      <c r="AN517" s="1255" t="str">
        <f t="shared" si="202"/>
        <v/>
      </c>
      <c r="AO517" s="1256">
        <f t="shared" si="197"/>
        <v>0</v>
      </c>
      <c r="AP517" s="1257">
        <f t="shared" si="191"/>
        <v>0</v>
      </c>
      <c r="AQ517" s="1271" cm="1">
        <f t="array" ref="AQ517">IF(AF517&lt;&gt;1,0,IF(OR(AO517="",N(AO517)&lt;=0.000000001),"",IF(OR(AI517="",N(AI517)&lt;=0.000000001),0,IF(ISNUMBER(AO517),IFERROR(_xlfn.LET(_xlpm.r,_xlfn.XLOOKUP(U517,$BD$15:$BD$62,ROW($BD$15:$BD$62),_xlfn.XLOOKUP(U517,$BE$15:$BE$62,ROW($BE$15:$BE$62),_xlfn.XLOOKUP(U517,$BF$15:$BF$62,ROW($BF$15:$BF$62),""))),_xlpm.p,_xlpm.r-MIN(ROW($BD$15:$BD$62))+1,_xlpm.f,INDEX($BG$15:$BG$62,_xlpm.p),_xlpm.u,INDEX($BH$15:$BH$62,_xlpm.p),_xlpm.s,INDEX($BJ$15:$BJ$62,_xlpm.p),_xlpm.q,N(AO517)/_xlpm.f,IF(_xlpm.q&gt;=_xlpm.s,ROUND(_xlpm.q,1)&amp;" "&amp;U517&amp;" = "&amp;ROUND(_xlpm.q*_xlpm.f,1)&amp;" "&amp;_xlpm.u,ROUND(_xlpm.q,1)&amp;" "&amp;U517)),""),""))))</f>
        <v>0</v>
      </c>
      <c r="AR517" s="1259"/>
      <c r="AS517" s="1256">
        <f t="shared" si="204"/>
        <v>0</v>
      </c>
      <c r="AT517" s="1257" t="str">
        <f t="shared" si="198"/>
        <v/>
      </c>
      <c r="AU517" s="1260">
        <f t="shared" si="201"/>
        <v>0</v>
      </c>
      <c r="AV517" s="1261" t="str">
        <f t="shared" si="199"/>
        <v/>
      </c>
      <c r="AW517" s="1247"/>
      <c r="AX517" s="1262">
        <f t="shared" si="192"/>
        <v>0</v>
      </c>
      <c r="AY517" s="1249" t="str">
        <f t="shared" si="205"/>
        <v/>
      </c>
      <c r="AZ517" s="276" t="s">
        <v>22</v>
      </c>
      <c r="BA517" s="1221">
        <f t="shared" si="193"/>
        <v>0</v>
      </c>
      <c r="BB517" s="1222">
        <f t="shared" si="200"/>
        <v>0</v>
      </c>
      <c r="BC517"/>
      <c r="BD517" s="877"/>
      <c r="BE517" s="877"/>
      <c r="BF517" s="877"/>
      <c r="BG517" s="877"/>
      <c r="BH517" s="877"/>
      <c r="BI517" s="877"/>
      <c r="BJ517" s="877"/>
      <c r="BK517" s="877"/>
      <c r="BR517" s="1153" t="str">
        <f t="shared" ref="BR517:BR549" si="209">AD517</f>
        <v>►</v>
      </c>
      <c r="BS517" s="1024"/>
      <c r="BT517" s="1024"/>
      <c r="BU517" s="1024"/>
      <c r="BV517" s="1024"/>
      <c r="BW517" s="1024"/>
      <c r="CW517" s="3">
        <v>1</v>
      </c>
    </row>
    <row r="518" spans="12:101" ht="21" customHeight="1">
      <c r="L518" s="120" t="s">
        <v>16</v>
      </c>
      <c r="M518" s="34"/>
      <c r="N518" s="35"/>
      <c r="O518" s="34"/>
      <c r="P518" s="36"/>
      <c r="Q518" s="105"/>
      <c r="R518" s="125"/>
      <c r="S518" s="107"/>
      <c r="T518" s="108"/>
      <c r="U518" s="1290"/>
      <c r="W518" s="111"/>
      <c r="X518" s="112"/>
      <c r="Y518" s="122"/>
      <c r="Z518" s="114"/>
      <c r="AA518" s="127"/>
      <c r="AB518" s="116"/>
      <c r="AC518" s="139"/>
      <c r="AD518" s="1230" t="str">
        <f t="shared" si="203"/>
        <v>►</v>
      </c>
      <c r="AE518" s="1231" t="str">
        <f t="shared" si="208"/>
        <v/>
      </c>
      <c r="AF518" s="1232">
        <f t="shared" si="189"/>
        <v>0</v>
      </c>
      <c r="AG518" s="1252">
        <f t="shared" si="194"/>
        <v>0</v>
      </c>
      <c r="AH518" s="1234">
        <f t="shared" si="195"/>
        <v>0</v>
      </c>
      <c r="AI518" s="1235">
        <f t="shared" si="196"/>
        <v>0</v>
      </c>
      <c r="AJ518" s="1235">
        <f t="shared" si="206"/>
        <v>0</v>
      </c>
      <c r="AK518" s="1237">
        <f t="shared" si="190"/>
        <v>0</v>
      </c>
      <c r="AL518" s="1238">
        <f t="shared" si="207"/>
        <v>0</v>
      </c>
      <c r="AM518" s="1268"/>
      <c r="AN518" s="1240" t="str">
        <f t="shared" si="202"/>
        <v/>
      </c>
      <c r="AO518" s="1241">
        <f t="shared" si="197"/>
        <v>0</v>
      </c>
      <c r="AP518" s="1242">
        <f t="shared" si="191"/>
        <v>0</v>
      </c>
      <c r="AQ518" s="1269" cm="1">
        <f t="array" ref="AQ518">IF(AF518&lt;&gt;1,0,IF(OR(AO518="",N(AO518)&lt;=0.000000001),"",IF(OR(AI518="",N(AI518)&lt;=0.000000001),0,IF(ISNUMBER(AO518),IFERROR(_xlfn.LET(_xlpm.r,_xlfn.XLOOKUP(U518,$BD$15:$BD$62,ROW($BD$15:$BD$62),_xlfn.XLOOKUP(U518,$BE$15:$BE$62,ROW($BE$15:$BE$62),_xlfn.XLOOKUP(U518,$BF$15:$BF$62,ROW($BF$15:$BF$62),""))),_xlpm.p,_xlpm.r-MIN(ROW($BD$15:$BD$62))+1,_xlpm.f,INDEX($BG$15:$BG$62,_xlpm.p),_xlpm.u,INDEX($BH$15:$BH$62,_xlpm.p),_xlpm.s,INDEX($BJ$15:$BJ$62,_xlpm.p),_xlpm.q,N(AO518)/_xlpm.f,IF(_xlpm.q&gt;=_xlpm.s,ROUND(_xlpm.q,1)&amp;" "&amp;U518&amp;" = "&amp;ROUND(_xlpm.q*_xlpm.f,1)&amp;" "&amp;_xlpm.u,ROUND(_xlpm.q,1)&amp;" "&amp;U518)),""),""))))</f>
        <v>0</v>
      </c>
      <c r="AR518" s="1259"/>
      <c r="AS518" s="1241">
        <f t="shared" si="204"/>
        <v>0</v>
      </c>
      <c r="AT518" s="1242" t="str">
        <f t="shared" si="198"/>
        <v/>
      </c>
      <c r="AU518" s="1245">
        <f t="shared" si="201"/>
        <v>0</v>
      </c>
      <c r="AV518" s="1246" t="str">
        <f t="shared" si="199"/>
        <v/>
      </c>
      <c r="AW518" s="1247"/>
      <c r="AX518" s="1248">
        <f t="shared" si="192"/>
        <v>0</v>
      </c>
      <c r="AY518" s="1249" t="str">
        <f t="shared" si="205"/>
        <v/>
      </c>
      <c r="AZ518" s="276" t="s">
        <v>22</v>
      </c>
      <c r="BA518" s="1221">
        <f t="shared" si="193"/>
        <v>0</v>
      </c>
      <c r="BB518" s="1222">
        <f t="shared" si="200"/>
        <v>0</v>
      </c>
      <c r="BC518"/>
      <c r="BD518" s="877"/>
      <c r="BE518" s="877"/>
      <c r="BF518" s="877"/>
      <c r="BG518" s="877"/>
      <c r="BH518" s="877"/>
      <c r="BI518" s="877"/>
      <c r="BJ518" s="877"/>
      <c r="BK518" s="877"/>
      <c r="BR518" s="1153" t="str">
        <f t="shared" si="209"/>
        <v>►</v>
      </c>
      <c r="BS518" s="1024"/>
      <c r="BT518" s="1024"/>
      <c r="BU518" s="1024"/>
      <c r="BV518" s="1024"/>
      <c r="BW518" s="1024"/>
      <c r="CW518" s="3">
        <v>1</v>
      </c>
    </row>
    <row r="519" spans="12:101" ht="21" customHeight="1">
      <c r="L519" s="120" t="s">
        <v>16</v>
      </c>
      <c r="M519" s="34"/>
      <c r="N519" s="35"/>
      <c r="O519" s="34"/>
      <c r="P519" s="36"/>
      <c r="Q519" s="105"/>
      <c r="R519" s="125"/>
      <c r="S519" s="107"/>
      <c r="T519" s="108"/>
      <c r="U519" s="1290"/>
      <c r="W519" s="111"/>
      <c r="X519" s="112"/>
      <c r="Y519" s="122"/>
      <c r="Z519" s="114"/>
      <c r="AA519" s="127"/>
      <c r="AB519" s="116"/>
      <c r="AC519" s="139"/>
      <c r="AD519" s="1230" t="str">
        <f t="shared" si="203"/>
        <v>►</v>
      </c>
      <c r="AE519" s="1231" t="str">
        <f t="shared" si="208"/>
        <v/>
      </c>
      <c r="AF519" s="1232">
        <f t="shared" si="189"/>
        <v>0</v>
      </c>
      <c r="AG519" s="1252">
        <f t="shared" si="194"/>
        <v>0</v>
      </c>
      <c r="AH519" s="1234">
        <f t="shared" si="195"/>
        <v>0</v>
      </c>
      <c r="AI519" s="1235">
        <f t="shared" si="196"/>
        <v>0</v>
      </c>
      <c r="AJ519" s="1235">
        <f t="shared" si="206"/>
        <v>0</v>
      </c>
      <c r="AK519" s="1253">
        <f t="shared" si="190"/>
        <v>0</v>
      </c>
      <c r="AL519" s="1254">
        <f t="shared" si="207"/>
        <v>0</v>
      </c>
      <c r="AM519" s="1268"/>
      <c r="AN519" s="1255" t="str">
        <f t="shared" si="202"/>
        <v/>
      </c>
      <c r="AO519" s="1256">
        <f t="shared" si="197"/>
        <v>0</v>
      </c>
      <c r="AP519" s="1257">
        <f t="shared" si="191"/>
        <v>0</v>
      </c>
      <c r="AQ519" s="1271" cm="1">
        <f t="array" ref="AQ519">IF(AF519&lt;&gt;1,0,IF(OR(AO519="",N(AO519)&lt;=0.000000001),"",IF(OR(AI519="",N(AI519)&lt;=0.000000001),0,IF(ISNUMBER(AO519),IFERROR(_xlfn.LET(_xlpm.r,_xlfn.XLOOKUP(U519,$BD$15:$BD$62,ROW($BD$15:$BD$62),_xlfn.XLOOKUP(U519,$BE$15:$BE$62,ROW($BE$15:$BE$62),_xlfn.XLOOKUP(U519,$BF$15:$BF$62,ROW($BF$15:$BF$62),""))),_xlpm.p,_xlpm.r-MIN(ROW($BD$15:$BD$62))+1,_xlpm.f,INDEX($BG$15:$BG$62,_xlpm.p),_xlpm.u,INDEX($BH$15:$BH$62,_xlpm.p),_xlpm.s,INDEX($BJ$15:$BJ$62,_xlpm.p),_xlpm.q,N(AO519)/_xlpm.f,IF(_xlpm.q&gt;=_xlpm.s,ROUND(_xlpm.q,1)&amp;" "&amp;U519&amp;" = "&amp;ROUND(_xlpm.q*_xlpm.f,1)&amp;" "&amp;_xlpm.u,ROUND(_xlpm.q,1)&amp;" "&amp;U519)),""),""))))</f>
        <v>0</v>
      </c>
      <c r="AR519" s="1259"/>
      <c r="AS519" s="1256">
        <f t="shared" si="204"/>
        <v>0</v>
      </c>
      <c r="AT519" s="1257" t="str">
        <f t="shared" si="198"/>
        <v/>
      </c>
      <c r="AU519" s="1260">
        <f t="shared" si="201"/>
        <v>0</v>
      </c>
      <c r="AV519" s="1261" t="str">
        <f t="shared" si="199"/>
        <v/>
      </c>
      <c r="AW519" s="1247"/>
      <c r="AX519" s="1262">
        <f t="shared" si="192"/>
        <v>0</v>
      </c>
      <c r="AY519" s="1249" t="str">
        <f t="shared" si="205"/>
        <v/>
      </c>
      <c r="AZ519" s="276" t="s">
        <v>22</v>
      </c>
      <c r="BA519" s="1221">
        <f t="shared" si="193"/>
        <v>0</v>
      </c>
      <c r="BB519" s="1222">
        <f t="shared" si="200"/>
        <v>0</v>
      </c>
      <c r="BC519"/>
      <c r="BD519" s="877"/>
      <c r="BE519" s="877"/>
      <c r="BF519" s="877"/>
      <c r="BG519" s="877"/>
      <c r="BH519" s="877"/>
      <c r="BI519" s="877"/>
      <c r="BJ519" s="877"/>
      <c r="BK519" s="877"/>
      <c r="BR519" s="1153" t="str">
        <f t="shared" si="209"/>
        <v>►</v>
      </c>
      <c r="BS519" s="1024"/>
      <c r="BT519" s="1024"/>
      <c r="BU519" s="1024"/>
      <c r="BV519" s="1024"/>
      <c r="BW519" s="1024"/>
      <c r="CW519" s="3">
        <v>1</v>
      </c>
    </row>
    <row r="520" spans="12:101" ht="21" customHeight="1">
      <c r="L520" s="120" t="s">
        <v>16</v>
      </c>
      <c r="M520" s="34"/>
      <c r="N520" s="35"/>
      <c r="O520" s="34"/>
      <c r="P520" s="36"/>
      <c r="Q520" s="105"/>
      <c r="R520" s="125"/>
      <c r="S520" s="107"/>
      <c r="T520" s="108"/>
      <c r="U520" s="1290"/>
      <c r="W520" s="111"/>
      <c r="X520" s="112"/>
      <c r="Y520" s="122"/>
      <c r="Z520" s="114"/>
      <c r="AA520" s="127"/>
      <c r="AB520" s="116"/>
      <c r="AC520" s="139"/>
      <c r="AD520" s="1230" t="str">
        <f t="shared" si="203"/>
        <v>►</v>
      </c>
      <c r="AE520" s="1231" t="str">
        <f t="shared" si="208"/>
        <v/>
      </c>
      <c r="AF520" s="1232">
        <f t="shared" si="189"/>
        <v>0</v>
      </c>
      <c r="AG520" s="1252">
        <f t="shared" si="194"/>
        <v>0</v>
      </c>
      <c r="AH520" s="1234">
        <f t="shared" si="195"/>
        <v>0</v>
      </c>
      <c r="AI520" s="1235">
        <f t="shared" si="196"/>
        <v>0</v>
      </c>
      <c r="AJ520" s="1235">
        <f t="shared" si="206"/>
        <v>0</v>
      </c>
      <c r="AK520" s="1237">
        <f t="shared" si="190"/>
        <v>0</v>
      </c>
      <c r="AL520" s="1238">
        <f t="shared" si="207"/>
        <v>0</v>
      </c>
      <c r="AM520" s="1268"/>
      <c r="AN520" s="1240" t="str">
        <f t="shared" si="202"/>
        <v/>
      </c>
      <c r="AO520" s="1241">
        <f t="shared" si="197"/>
        <v>0</v>
      </c>
      <c r="AP520" s="1242">
        <f t="shared" si="191"/>
        <v>0</v>
      </c>
      <c r="AQ520" s="1269" cm="1">
        <f t="array" ref="AQ520">IF(AF520&lt;&gt;1,0,IF(OR(AO520="",N(AO520)&lt;=0.000000001),"",IF(OR(AI520="",N(AI520)&lt;=0.000000001),0,IF(ISNUMBER(AO520),IFERROR(_xlfn.LET(_xlpm.r,_xlfn.XLOOKUP(U520,$BD$15:$BD$62,ROW($BD$15:$BD$62),_xlfn.XLOOKUP(U520,$BE$15:$BE$62,ROW($BE$15:$BE$62),_xlfn.XLOOKUP(U520,$BF$15:$BF$62,ROW($BF$15:$BF$62),""))),_xlpm.p,_xlpm.r-MIN(ROW($BD$15:$BD$62))+1,_xlpm.f,INDEX($BG$15:$BG$62,_xlpm.p),_xlpm.u,INDEX($BH$15:$BH$62,_xlpm.p),_xlpm.s,INDEX($BJ$15:$BJ$62,_xlpm.p),_xlpm.q,N(AO520)/_xlpm.f,IF(_xlpm.q&gt;=_xlpm.s,ROUND(_xlpm.q,1)&amp;" "&amp;U520&amp;" = "&amp;ROUND(_xlpm.q*_xlpm.f,1)&amp;" "&amp;_xlpm.u,ROUND(_xlpm.q,1)&amp;" "&amp;U520)),""),""))))</f>
        <v>0</v>
      </c>
      <c r="AR520" s="1259"/>
      <c r="AS520" s="1241">
        <f t="shared" si="204"/>
        <v>0</v>
      </c>
      <c r="AT520" s="1242" t="str">
        <f t="shared" si="198"/>
        <v/>
      </c>
      <c r="AU520" s="1245">
        <f t="shared" si="201"/>
        <v>0</v>
      </c>
      <c r="AV520" s="1246" t="str">
        <f t="shared" si="199"/>
        <v/>
      </c>
      <c r="AW520" s="1247"/>
      <c r="AX520" s="1248">
        <f t="shared" si="192"/>
        <v>0</v>
      </c>
      <c r="AY520" s="1249" t="str">
        <f t="shared" si="205"/>
        <v/>
      </c>
      <c r="AZ520" s="276" t="s">
        <v>22</v>
      </c>
      <c r="BA520" s="1221">
        <f t="shared" si="193"/>
        <v>0</v>
      </c>
      <c r="BB520" s="1222">
        <f t="shared" si="200"/>
        <v>0</v>
      </c>
      <c r="BC520"/>
      <c r="BD520" s="877"/>
      <c r="BE520" s="877"/>
      <c r="BF520" s="877"/>
      <c r="BG520" s="877"/>
      <c r="BH520" s="877"/>
      <c r="BI520" s="877"/>
      <c r="BJ520" s="877"/>
      <c r="BK520" s="877"/>
      <c r="BR520" s="1153" t="str">
        <f t="shared" si="209"/>
        <v>►</v>
      </c>
      <c r="BS520" s="1024"/>
      <c r="BT520" s="1024"/>
      <c r="BU520" s="1024"/>
      <c r="BV520" s="1024"/>
      <c r="BW520" s="1024"/>
      <c r="CW520" s="3">
        <v>1</v>
      </c>
    </row>
    <row r="521" spans="12:101" ht="21" customHeight="1">
      <c r="L521" s="120" t="s">
        <v>16</v>
      </c>
      <c r="M521" s="34"/>
      <c r="N521" s="35"/>
      <c r="O521" s="34"/>
      <c r="P521" s="36"/>
      <c r="Q521" s="105"/>
      <c r="R521" s="125"/>
      <c r="S521" s="107"/>
      <c r="T521" s="108"/>
      <c r="U521" s="1290"/>
      <c r="W521" s="111"/>
      <c r="X521" s="112"/>
      <c r="Y521" s="122"/>
      <c r="Z521" s="114"/>
      <c r="AA521" s="127"/>
      <c r="AB521" s="116"/>
      <c r="AC521" s="139"/>
      <c r="AD521" s="1230" t="str">
        <f t="shared" si="203"/>
        <v>►</v>
      </c>
      <c r="AE521" s="1231" t="str">
        <f t="shared" si="208"/>
        <v/>
      </c>
      <c r="AF521" s="1232">
        <f t="shared" si="189"/>
        <v>0</v>
      </c>
      <c r="AG521" s="1252">
        <f t="shared" si="194"/>
        <v>0</v>
      </c>
      <c r="AH521" s="1234">
        <f t="shared" si="195"/>
        <v>0</v>
      </c>
      <c r="AI521" s="1235">
        <f t="shared" si="196"/>
        <v>0</v>
      </c>
      <c r="AJ521" s="1235">
        <f t="shared" si="206"/>
        <v>0</v>
      </c>
      <c r="AK521" s="1253">
        <f t="shared" si="190"/>
        <v>0</v>
      </c>
      <c r="AL521" s="1254">
        <f t="shared" si="207"/>
        <v>0</v>
      </c>
      <c r="AM521" s="1268"/>
      <c r="AN521" s="1255" t="str">
        <f t="shared" si="202"/>
        <v/>
      </c>
      <c r="AO521" s="1256">
        <f t="shared" si="197"/>
        <v>0</v>
      </c>
      <c r="AP521" s="1257">
        <f t="shared" si="191"/>
        <v>0</v>
      </c>
      <c r="AQ521" s="1271" cm="1">
        <f t="array" ref="AQ521">IF(AF521&lt;&gt;1,0,IF(OR(AO521="",N(AO521)&lt;=0.000000001),"",IF(OR(AI521="",N(AI521)&lt;=0.000000001),0,IF(ISNUMBER(AO521),IFERROR(_xlfn.LET(_xlpm.r,_xlfn.XLOOKUP(U521,$BD$15:$BD$62,ROW($BD$15:$BD$62),_xlfn.XLOOKUP(U521,$BE$15:$BE$62,ROW($BE$15:$BE$62),_xlfn.XLOOKUP(U521,$BF$15:$BF$62,ROW($BF$15:$BF$62),""))),_xlpm.p,_xlpm.r-MIN(ROW($BD$15:$BD$62))+1,_xlpm.f,INDEX($BG$15:$BG$62,_xlpm.p),_xlpm.u,INDEX($BH$15:$BH$62,_xlpm.p),_xlpm.s,INDEX($BJ$15:$BJ$62,_xlpm.p),_xlpm.q,N(AO521)/_xlpm.f,IF(_xlpm.q&gt;=_xlpm.s,ROUND(_xlpm.q,1)&amp;" "&amp;U521&amp;" = "&amp;ROUND(_xlpm.q*_xlpm.f,1)&amp;" "&amp;_xlpm.u,ROUND(_xlpm.q,1)&amp;" "&amp;U521)),""),""))))</f>
        <v>0</v>
      </c>
      <c r="AR521" s="1259"/>
      <c r="AS521" s="1256">
        <f t="shared" si="204"/>
        <v>0</v>
      </c>
      <c r="AT521" s="1257" t="str">
        <f t="shared" si="198"/>
        <v/>
      </c>
      <c r="AU521" s="1260">
        <f t="shared" si="201"/>
        <v>0</v>
      </c>
      <c r="AV521" s="1261" t="str">
        <f t="shared" si="199"/>
        <v/>
      </c>
      <c r="AW521" s="1247"/>
      <c r="AX521" s="1262">
        <f t="shared" si="192"/>
        <v>0</v>
      </c>
      <c r="AY521" s="1249" t="str">
        <f t="shared" si="205"/>
        <v/>
      </c>
      <c r="AZ521" s="276" t="s">
        <v>22</v>
      </c>
      <c r="BA521" s="1221">
        <f t="shared" si="193"/>
        <v>0</v>
      </c>
      <c r="BB521" s="1222">
        <f t="shared" si="200"/>
        <v>0</v>
      </c>
      <c r="BC521"/>
      <c r="BD521" s="877"/>
      <c r="BE521" s="877"/>
      <c r="BF521" s="877"/>
      <c r="BG521" s="877"/>
      <c r="BH521" s="877"/>
      <c r="BI521" s="877"/>
      <c r="BJ521" s="877"/>
      <c r="BK521" s="877"/>
      <c r="BR521" s="1153" t="str">
        <f t="shared" si="209"/>
        <v>►</v>
      </c>
      <c r="BS521" s="1024"/>
      <c r="BT521" s="1024"/>
      <c r="BU521" s="1024"/>
      <c r="BV521" s="1024"/>
      <c r="BW521" s="1024"/>
      <c r="CW521" s="3">
        <v>1</v>
      </c>
    </row>
    <row r="522" spans="12:101" ht="21" customHeight="1">
      <c r="L522" s="120" t="s">
        <v>16</v>
      </c>
      <c r="M522" s="34"/>
      <c r="N522" s="35"/>
      <c r="O522" s="34"/>
      <c r="P522" s="36"/>
      <c r="Q522" s="105"/>
      <c r="R522" s="125"/>
      <c r="S522" s="107"/>
      <c r="T522" s="108"/>
      <c r="U522" s="1290"/>
      <c r="W522" s="111"/>
      <c r="X522" s="112"/>
      <c r="Y522" s="122"/>
      <c r="Z522" s="114"/>
      <c r="AA522" s="127"/>
      <c r="AB522" s="116"/>
      <c r="AC522" s="139"/>
      <c r="AD522" s="1230" t="str">
        <f t="shared" si="203"/>
        <v>►</v>
      </c>
      <c r="AE522" s="1231" t="str">
        <f t="shared" si="208"/>
        <v/>
      </c>
      <c r="AF522" s="1232">
        <f t="shared" si="189"/>
        <v>0</v>
      </c>
      <c r="AG522" s="1252">
        <f t="shared" si="194"/>
        <v>0</v>
      </c>
      <c r="AH522" s="1234">
        <f t="shared" si="195"/>
        <v>0</v>
      </c>
      <c r="AI522" s="1235">
        <f t="shared" si="196"/>
        <v>0</v>
      </c>
      <c r="AJ522" s="1235">
        <f t="shared" si="206"/>
        <v>0</v>
      </c>
      <c r="AK522" s="1237">
        <f t="shared" si="190"/>
        <v>0</v>
      </c>
      <c r="AL522" s="1238">
        <f t="shared" si="207"/>
        <v>0</v>
      </c>
      <c r="AM522" s="1268"/>
      <c r="AN522" s="1240" t="str">
        <f t="shared" si="202"/>
        <v/>
      </c>
      <c r="AO522" s="1241">
        <f t="shared" si="197"/>
        <v>0</v>
      </c>
      <c r="AP522" s="1242">
        <f t="shared" si="191"/>
        <v>0</v>
      </c>
      <c r="AQ522" s="1269" cm="1">
        <f t="array" ref="AQ522">IF(AF522&lt;&gt;1,0,IF(OR(AO522="",N(AO522)&lt;=0.000000001),"",IF(OR(AI522="",N(AI522)&lt;=0.000000001),0,IF(ISNUMBER(AO522),IFERROR(_xlfn.LET(_xlpm.r,_xlfn.XLOOKUP(U522,$BD$15:$BD$62,ROW($BD$15:$BD$62),_xlfn.XLOOKUP(U522,$BE$15:$BE$62,ROW($BE$15:$BE$62),_xlfn.XLOOKUP(U522,$BF$15:$BF$62,ROW($BF$15:$BF$62),""))),_xlpm.p,_xlpm.r-MIN(ROW($BD$15:$BD$62))+1,_xlpm.f,INDEX($BG$15:$BG$62,_xlpm.p),_xlpm.u,INDEX($BH$15:$BH$62,_xlpm.p),_xlpm.s,INDEX($BJ$15:$BJ$62,_xlpm.p),_xlpm.q,N(AO522)/_xlpm.f,IF(_xlpm.q&gt;=_xlpm.s,ROUND(_xlpm.q,1)&amp;" "&amp;U522&amp;" = "&amp;ROUND(_xlpm.q*_xlpm.f,1)&amp;" "&amp;_xlpm.u,ROUND(_xlpm.q,1)&amp;" "&amp;U522)),""),""))))</f>
        <v>0</v>
      </c>
      <c r="AR522" s="1259"/>
      <c r="AS522" s="1241">
        <f t="shared" si="204"/>
        <v>0</v>
      </c>
      <c r="AT522" s="1242" t="str">
        <f t="shared" si="198"/>
        <v/>
      </c>
      <c r="AU522" s="1245">
        <f t="shared" si="201"/>
        <v>0</v>
      </c>
      <c r="AV522" s="1246" t="str">
        <f t="shared" si="199"/>
        <v/>
      </c>
      <c r="AW522" s="1247"/>
      <c r="AX522" s="1248">
        <f t="shared" si="192"/>
        <v>0</v>
      </c>
      <c r="AY522" s="1249" t="str">
        <f t="shared" si="205"/>
        <v/>
      </c>
      <c r="AZ522" s="276" t="s">
        <v>22</v>
      </c>
      <c r="BA522" s="1221">
        <f t="shared" si="193"/>
        <v>0</v>
      </c>
      <c r="BB522" s="1222">
        <f t="shared" si="200"/>
        <v>0</v>
      </c>
      <c r="BC522"/>
      <c r="BD522" s="877"/>
      <c r="BE522" s="877"/>
      <c r="BF522" s="877"/>
      <c r="BG522" s="877"/>
      <c r="BH522" s="877"/>
      <c r="BI522" s="877"/>
      <c r="BJ522" s="877"/>
      <c r="BK522" s="877"/>
      <c r="BR522" s="1153" t="str">
        <f t="shared" si="209"/>
        <v>►</v>
      </c>
      <c r="BS522" s="1024"/>
      <c r="BT522" s="1024"/>
      <c r="BU522" s="1024"/>
      <c r="BV522" s="1024"/>
      <c r="BW522" s="1024"/>
      <c r="CW522" s="3">
        <v>1</v>
      </c>
    </row>
    <row r="523" spans="12:101" ht="21" customHeight="1">
      <c r="L523" s="120" t="s">
        <v>16</v>
      </c>
      <c r="M523" s="34"/>
      <c r="N523" s="35"/>
      <c r="O523" s="34"/>
      <c r="P523" s="36"/>
      <c r="Q523" s="105"/>
      <c r="R523" s="125"/>
      <c r="S523" s="107"/>
      <c r="T523" s="108"/>
      <c r="U523" s="1290"/>
      <c r="W523" s="111"/>
      <c r="X523" s="112"/>
      <c r="Y523" s="122"/>
      <c r="Z523" s="114"/>
      <c r="AA523" s="127"/>
      <c r="AB523" s="116"/>
      <c r="AC523" s="139"/>
      <c r="AD523" s="1230" t="str">
        <f t="shared" si="203"/>
        <v>►</v>
      </c>
      <c r="AE523" s="1231" t="str">
        <f t="shared" si="208"/>
        <v/>
      </c>
      <c r="AF523" s="1232">
        <f t="shared" si="189"/>
        <v>0</v>
      </c>
      <c r="AG523" s="1252">
        <f t="shared" si="194"/>
        <v>0</v>
      </c>
      <c r="AH523" s="1234">
        <f t="shared" si="195"/>
        <v>0</v>
      </c>
      <c r="AI523" s="1235">
        <f t="shared" si="196"/>
        <v>0</v>
      </c>
      <c r="AJ523" s="1235">
        <f t="shared" si="206"/>
        <v>0</v>
      </c>
      <c r="AK523" s="1253">
        <f t="shared" si="190"/>
        <v>0</v>
      </c>
      <c r="AL523" s="1254">
        <f t="shared" si="207"/>
        <v>0</v>
      </c>
      <c r="AM523" s="1268"/>
      <c r="AN523" s="1255" t="str">
        <f t="shared" si="202"/>
        <v/>
      </c>
      <c r="AO523" s="1256">
        <f t="shared" si="197"/>
        <v>0</v>
      </c>
      <c r="AP523" s="1257">
        <f t="shared" si="191"/>
        <v>0</v>
      </c>
      <c r="AQ523" s="1271" cm="1">
        <f t="array" ref="AQ523">IF(AF523&lt;&gt;1,0,IF(OR(AO523="",N(AO523)&lt;=0.000000001),"",IF(OR(AI523="",N(AI523)&lt;=0.000000001),0,IF(ISNUMBER(AO523),IFERROR(_xlfn.LET(_xlpm.r,_xlfn.XLOOKUP(U523,$BD$15:$BD$62,ROW($BD$15:$BD$62),_xlfn.XLOOKUP(U523,$BE$15:$BE$62,ROW($BE$15:$BE$62),_xlfn.XLOOKUP(U523,$BF$15:$BF$62,ROW($BF$15:$BF$62),""))),_xlpm.p,_xlpm.r-MIN(ROW($BD$15:$BD$62))+1,_xlpm.f,INDEX($BG$15:$BG$62,_xlpm.p),_xlpm.u,INDEX($BH$15:$BH$62,_xlpm.p),_xlpm.s,INDEX($BJ$15:$BJ$62,_xlpm.p),_xlpm.q,N(AO523)/_xlpm.f,IF(_xlpm.q&gt;=_xlpm.s,ROUND(_xlpm.q,1)&amp;" "&amp;U523&amp;" = "&amp;ROUND(_xlpm.q*_xlpm.f,1)&amp;" "&amp;_xlpm.u,ROUND(_xlpm.q,1)&amp;" "&amp;U523)),""),""))))</f>
        <v>0</v>
      </c>
      <c r="AR523" s="1259"/>
      <c r="AS523" s="1256">
        <f t="shared" si="204"/>
        <v>0</v>
      </c>
      <c r="AT523" s="1257" t="str">
        <f t="shared" si="198"/>
        <v/>
      </c>
      <c r="AU523" s="1260">
        <f t="shared" si="201"/>
        <v>0</v>
      </c>
      <c r="AV523" s="1261" t="str">
        <f t="shared" si="199"/>
        <v/>
      </c>
      <c r="AW523" s="1247"/>
      <c r="AX523" s="1262">
        <f t="shared" si="192"/>
        <v>0</v>
      </c>
      <c r="AY523" s="1249" t="str">
        <f t="shared" si="205"/>
        <v/>
      </c>
      <c r="AZ523" s="276" t="s">
        <v>22</v>
      </c>
      <c r="BA523" s="1221">
        <f t="shared" si="193"/>
        <v>0</v>
      </c>
      <c r="BB523" s="1222">
        <f t="shared" si="200"/>
        <v>0</v>
      </c>
      <c r="BC523"/>
      <c r="BD523" s="877"/>
      <c r="BE523" s="877"/>
      <c r="BF523" s="877"/>
      <c r="BG523" s="877"/>
      <c r="BH523" s="877"/>
      <c r="BI523" s="877"/>
      <c r="BJ523" s="877"/>
      <c r="BK523" s="877"/>
      <c r="BR523" s="1153" t="str">
        <f t="shared" si="209"/>
        <v>►</v>
      </c>
      <c r="BS523" s="1024"/>
      <c r="BT523" s="1024"/>
      <c r="BU523" s="1024"/>
      <c r="BV523" s="1024"/>
      <c r="BW523" s="1024"/>
      <c r="CW523" s="3">
        <v>1</v>
      </c>
    </row>
    <row r="524" spans="12:101" ht="21" customHeight="1">
      <c r="L524" s="120" t="s">
        <v>16</v>
      </c>
      <c r="M524" s="34"/>
      <c r="N524" s="35"/>
      <c r="O524" s="34"/>
      <c r="P524" s="36"/>
      <c r="Q524" s="105"/>
      <c r="R524" s="125"/>
      <c r="S524" s="107"/>
      <c r="T524" s="108"/>
      <c r="U524" s="1290"/>
      <c r="W524" s="111"/>
      <c r="X524" s="112"/>
      <c r="Y524" s="122"/>
      <c r="Z524" s="114"/>
      <c r="AA524" s="127"/>
      <c r="AB524" s="116"/>
      <c r="AC524" s="139"/>
      <c r="AD524" s="1230" t="str">
        <f t="shared" si="203"/>
        <v>►</v>
      </c>
      <c r="AE524" s="1231" t="str">
        <f t="shared" si="208"/>
        <v/>
      </c>
      <c r="AF524" s="1232">
        <f t="shared" si="189"/>
        <v>0</v>
      </c>
      <c r="AG524" s="1252">
        <f t="shared" si="194"/>
        <v>0</v>
      </c>
      <c r="AH524" s="1234">
        <f t="shared" si="195"/>
        <v>0</v>
      </c>
      <c r="AI524" s="1235">
        <f t="shared" si="196"/>
        <v>0</v>
      </c>
      <c r="AJ524" s="1235">
        <f t="shared" si="206"/>
        <v>0</v>
      </c>
      <c r="AK524" s="1237">
        <f t="shared" si="190"/>
        <v>0</v>
      </c>
      <c r="AL524" s="1238">
        <f t="shared" si="207"/>
        <v>0</v>
      </c>
      <c r="AM524" s="1268"/>
      <c r="AN524" s="1240" t="str">
        <f t="shared" si="202"/>
        <v/>
      </c>
      <c r="AO524" s="1241">
        <f t="shared" si="197"/>
        <v>0</v>
      </c>
      <c r="AP524" s="1242">
        <f t="shared" si="191"/>
        <v>0</v>
      </c>
      <c r="AQ524" s="1269" cm="1">
        <f t="array" ref="AQ524">IF(AF524&lt;&gt;1,0,IF(OR(AO524="",N(AO524)&lt;=0.000000001),"",IF(OR(AI524="",N(AI524)&lt;=0.000000001),0,IF(ISNUMBER(AO524),IFERROR(_xlfn.LET(_xlpm.r,_xlfn.XLOOKUP(U524,$BD$15:$BD$62,ROW($BD$15:$BD$62),_xlfn.XLOOKUP(U524,$BE$15:$BE$62,ROW($BE$15:$BE$62),_xlfn.XLOOKUP(U524,$BF$15:$BF$62,ROW($BF$15:$BF$62),""))),_xlpm.p,_xlpm.r-MIN(ROW($BD$15:$BD$62))+1,_xlpm.f,INDEX($BG$15:$BG$62,_xlpm.p),_xlpm.u,INDEX($BH$15:$BH$62,_xlpm.p),_xlpm.s,INDEX($BJ$15:$BJ$62,_xlpm.p),_xlpm.q,N(AO524)/_xlpm.f,IF(_xlpm.q&gt;=_xlpm.s,ROUND(_xlpm.q,1)&amp;" "&amp;U524&amp;" = "&amp;ROUND(_xlpm.q*_xlpm.f,1)&amp;" "&amp;_xlpm.u,ROUND(_xlpm.q,1)&amp;" "&amp;U524)),""),""))))</f>
        <v>0</v>
      </c>
      <c r="AR524" s="1259"/>
      <c r="AS524" s="1241">
        <f t="shared" si="204"/>
        <v>0</v>
      </c>
      <c r="AT524" s="1242" t="str">
        <f t="shared" si="198"/>
        <v/>
      </c>
      <c r="AU524" s="1245">
        <f t="shared" si="201"/>
        <v>0</v>
      </c>
      <c r="AV524" s="1246" t="str">
        <f t="shared" si="199"/>
        <v/>
      </c>
      <c r="AW524" s="1247"/>
      <c r="AX524" s="1248">
        <f t="shared" si="192"/>
        <v>0</v>
      </c>
      <c r="AY524" s="1249" t="str">
        <f t="shared" si="205"/>
        <v/>
      </c>
      <c r="AZ524" s="276" t="s">
        <v>22</v>
      </c>
      <c r="BA524" s="1221">
        <f t="shared" si="193"/>
        <v>0</v>
      </c>
      <c r="BB524" s="1222">
        <f t="shared" si="200"/>
        <v>0</v>
      </c>
      <c r="BC524"/>
      <c r="BD524" s="877"/>
      <c r="BE524" s="877"/>
      <c r="BF524" s="877"/>
      <c r="BG524" s="877"/>
      <c r="BH524" s="877"/>
      <c r="BI524" s="877"/>
      <c r="BJ524" s="877"/>
      <c r="BK524" s="877"/>
      <c r="BR524" s="1153" t="str">
        <f t="shared" si="209"/>
        <v>►</v>
      </c>
      <c r="BS524" s="1024"/>
      <c r="BT524" s="1024"/>
      <c r="BU524" s="1024"/>
      <c r="BV524" s="1024"/>
      <c r="BW524" s="1024"/>
      <c r="CW524" s="3">
        <v>1</v>
      </c>
    </row>
    <row r="525" spans="12:101" ht="21" customHeight="1">
      <c r="L525" s="120" t="s">
        <v>16</v>
      </c>
      <c r="M525" s="34"/>
      <c r="N525" s="35"/>
      <c r="O525" s="34"/>
      <c r="P525" s="36"/>
      <c r="Q525" s="105"/>
      <c r="R525" s="125"/>
      <c r="S525" s="107"/>
      <c r="T525" s="108"/>
      <c r="U525" s="1290"/>
      <c r="W525" s="111"/>
      <c r="X525" s="112"/>
      <c r="Y525" s="122"/>
      <c r="Z525" s="114"/>
      <c r="AA525" s="127"/>
      <c r="AB525" s="116"/>
      <c r="AC525" s="139"/>
      <c r="AD525" s="1230" t="str">
        <f t="shared" si="203"/>
        <v>►</v>
      </c>
      <c r="AE525" s="1231" t="str">
        <f t="shared" si="208"/>
        <v/>
      </c>
      <c r="AF525" s="1232">
        <f t="shared" si="189"/>
        <v>0</v>
      </c>
      <c r="AG525" s="1252">
        <f t="shared" si="194"/>
        <v>0</v>
      </c>
      <c r="AH525" s="1234">
        <f t="shared" si="195"/>
        <v>0</v>
      </c>
      <c r="AI525" s="1235">
        <f t="shared" si="196"/>
        <v>0</v>
      </c>
      <c r="AJ525" s="1235">
        <f t="shared" si="206"/>
        <v>0</v>
      </c>
      <c r="AK525" s="1253">
        <f t="shared" si="190"/>
        <v>0</v>
      </c>
      <c r="AL525" s="1254">
        <f t="shared" si="207"/>
        <v>0</v>
      </c>
      <c r="AM525" s="1268"/>
      <c r="AN525" s="1255" t="str">
        <f t="shared" si="202"/>
        <v/>
      </c>
      <c r="AO525" s="1256">
        <f t="shared" si="197"/>
        <v>0</v>
      </c>
      <c r="AP525" s="1257">
        <f t="shared" si="191"/>
        <v>0</v>
      </c>
      <c r="AQ525" s="1271" cm="1">
        <f t="array" ref="AQ525">IF(AF525&lt;&gt;1,0,IF(OR(AO525="",N(AO525)&lt;=0.000000001),"",IF(OR(AI525="",N(AI525)&lt;=0.000000001),0,IF(ISNUMBER(AO525),IFERROR(_xlfn.LET(_xlpm.r,_xlfn.XLOOKUP(U525,$BD$15:$BD$62,ROW($BD$15:$BD$62),_xlfn.XLOOKUP(U525,$BE$15:$BE$62,ROW($BE$15:$BE$62),_xlfn.XLOOKUP(U525,$BF$15:$BF$62,ROW($BF$15:$BF$62),""))),_xlpm.p,_xlpm.r-MIN(ROW($BD$15:$BD$62))+1,_xlpm.f,INDEX($BG$15:$BG$62,_xlpm.p),_xlpm.u,INDEX($BH$15:$BH$62,_xlpm.p),_xlpm.s,INDEX($BJ$15:$BJ$62,_xlpm.p),_xlpm.q,N(AO525)/_xlpm.f,IF(_xlpm.q&gt;=_xlpm.s,ROUND(_xlpm.q,1)&amp;" "&amp;U525&amp;" = "&amp;ROUND(_xlpm.q*_xlpm.f,1)&amp;" "&amp;_xlpm.u,ROUND(_xlpm.q,1)&amp;" "&amp;U525)),""),""))))</f>
        <v>0</v>
      </c>
      <c r="AR525" s="1259"/>
      <c r="AS525" s="1256">
        <f t="shared" si="204"/>
        <v>0</v>
      </c>
      <c r="AT525" s="1257" t="str">
        <f t="shared" si="198"/>
        <v/>
      </c>
      <c r="AU525" s="1260">
        <f t="shared" si="201"/>
        <v>0</v>
      </c>
      <c r="AV525" s="1261" t="str">
        <f t="shared" si="199"/>
        <v/>
      </c>
      <c r="AW525" s="1247"/>
      <c r="AX525" s="1262">
        <f t="shared" si="192"/>
        <v>0</v>
      </c>
      <c r="AY525" s="1249" t="str">
        <f t="shared" si="205"/>
        <v/>
      </c>
      <c r="AZ525" s="276" t="s">
        <v>22</v>
      </c>
      <c r="BA525" s="1221">
        <f t="shared" si="193"/>
        <v>0</v>
      </c>
      <c r="BB525" s="1222">
        <f t="shared" si="200"/>
        <v>0</v>
      </c>
      <c r="BC525"/>
      <c r="BD525" s="877"/>
      <c r="BE525" s="877"/>
      <c r="BF525" s="877"/>
      <c r="BG525" s="877"/>
      <c r="BH525" s="877"/>
      <c r="BI525" s="877"/>
      <c r="BJ525" s="877"/>
      <c r="BK525" s="877"/>
      <c r="BR525" s="1153" t="str">
        <f t="shared" si="209"/>
        <v>►</v>
      </c>
      <c r="BS525" s="1024"/>
      <c r="BT525" s="1024"/>
      <c r="BU525" s="1024"/>
      <c r="BV525" s="1024"/>
      <c r="BW525" s="1024"/>
      <c r="CW525" s="3">
        <v>1</v>
      </c>
    </row>
    <row r="526" spans="12:101" ht="21" customHeight="1">
      <c r="L526" s="120" t="s">
        <v>16</v>
      </c>
      <c r="M526" s="34"/>
      <c r="N526" s="35"/>
      <c r="O526" s="34"/>
      <c r="P526" s="36"/>
      <c r="Q526" s="105"/>
      <c r="R526" s="125"/>
      <c r="S526" s="107"/>
      <c r="T526" s="108"/>
      <c r="U526" s="1290"/>
      <c r="W526" s="111"/>
      <c r="X526" s="112"/>
      <c r="Y526" s="122"/>
      <c r="Z526" s="114"/>
      <c r="AA526" s="127"/>
      <c r="AB526" s="116"/>
      <c r="AC526" s="139"/>
      <c r="AD526" s="1230" t="str">
        <f t="shared" si="203"/>
        <v>►</v>
      </c>
      <c r="AE526" s="1231" t="str">
        <f t="shared" si="208"/>
        <v/>
      </c>
      <c r="AF526" s="1232">
        <f t="shared" si="189"/>
        <v>0</v>
      </c>
      <c r="AG526" s="1252">
        <f t="shared" si="194"/>
        <v>0</v>
      </c>
      <c r="AH526" s="1234">
        <f t="shared" si="195"/>
        <v>0</v>
      </c>
      <c r="AI526" s="1235">
        <f t="shared" si="196"/>
        <v>0</v>
      </c>
      <c r="AJ526" s="1235">
        <f t="shared" si="206"/>
        <v>0</v>
      </c>
      <c r="AK526" s="1237">
        <f t="shared" si="190"/>
        <v>0</v>
      </c>
      <c r="AL526" s="1238">
        <f t="shared" si="207"/>
        <v>0</v>
      </c>
      <c r="AM526" s="1268"/>
      <c r="AN526" s="1240" t="str">
        <f t="shared" si="202"/>
        <v/>
      </c>
      <c r="AO526" s="1241">
        <f t="shared" si="197"/>
        <v>0</v>
      </c>
      <c r="AP526" s="1242">
        <f t="shared" si="191"/>
        <v>0</v>
      </c>
      <c r="AQ526" s="1269" cm="1">
        <f t="array" ref="AQ526">IF(AF526&lt;&gt;1,0,IF(OR(AO526="",N(AO526)&lt;=0.000000001),"",IF(OR(AI526="",N(AI526)&lt;=0.000000001),0,IF(ISNUMBER(AO526),IFERROR(_xlfn.LET(_xlpm.r,_xlfn.XLOOKUP(U526,$BD$15:$BD$62,ROW($BD$15:$BD$62),_xlfn.XLOOKUP(U526,$BE$15:$BE$62,ROW($BE$15:$BE$62),_xlfn.XLOOKUP(U526,$BF$15:$BF$62,ROW($BF$15:$BF$62),""))),_xlpm.p,_xlpm.r-MIN(ROW($BD$15:$BD$62))+1,_xlpm.f,INDEX($BG$15:$BG$62,_xlpm.p),_xlpm.u,INDEX($BH$15:$BH$62,_xlpm.p),_xlpm.s,INDEX($BJ$15:$BJ$62,_xlpm.p),_xlpm.q,N(AO526)/_xlpm.f,IF(_xlpm.q&gt;=_xlpm.s,ROUND(_xlpm.q,1)&amp;" "&amp;U526&amp;" = "&amp;ROUND(_xlpm.q*_xlpm.f,1)&amp;" "&amp;_xlpm.u,ROUND(_xlpm.q,1)&amp;" "&amp;U526)),""),""))))</f>
        <v>0</v>
      </c>
      <c r="AR526" s="1259"/>
      <c r="AS526" s="1241">
        <f t="shared" si="204"/>
        <v>0</v>
      </c>
      <c r="AT526" s="1242" t="str">
        <f t="shared" si="198"/>
        <v/>
      </c>
      <c r="AU526" s="1245">
        <f t="shared" si="201"/>
        <v>0</v>
      </c>
      <c r="AV526" s="1246" t="str">
        <f t="shared" si="199"/>
        <v/>
      </c>
      <c r="AW526" s="1247"/>
      <c r="AX526" s="1248">
        <f t="shared" si="192"/>
        <v>0</v>
      </c>
      <c r="AY526" s="1249" t="str">
        <f t="shared" si="205"/>
        <v/>
      </c>
      <c r="AZ526" s="276" t="s">
        <v>22</v>
      </c>
      <c r="BA526" s="1221">
        <f t="shared" si="193"/>
        <v>0</v>
      </c>
      <c r="BB526" s="1222">
        <f t="shared" si="200"/>
        <v>0</v>
      </c>
      <c r="BC526"/>
      <c r="BD526" s="877"/>
      <c r="BE526" s="877"/>
      <c r="BF526" s="877"/>
      <c r="BG526" s="877"/>
      <c r="BH526" s="877"/>
      <c r="BI526" s="877"/>
      <c r="BJ526" s="877"/>
      <c r="BK526" s="877"/>
      <c r="BR526" s="1153" t="str">
        <f t="shared" si="209"/>
        <v>►</v>
      </c>
      <c r="BS526" s="1024"/>
      <c r="BT526" s="1024"/>
      <c r="BU526" s="1024"/>
      <c r="BV526" s="1024"/>
      <c r="BW526" s="1024"/>
      <c r="CW526" s="3">
        <v>1</v>
      </c>
    </row>
    <row r="527" spans="12:101" ht="21" customHeight="1">
      <c r="L527" s="120" t="s">
        <v>16</v>
      </c>
      <c r="M527" s="34"/>
      <c r="N527" s="35"/>
      <c r="O527" s="34"/>
      <c r="P527" s="36"/>
      <c r="Q527" s="105"/>
      <c r="R527" s="125"/>
      <c r="S527" s="107"/>
      <c r="T527" s="108"/>
      <c r="U527" s="1290"/>
      <c r="W527" s="111"/>
      <c r="X527" s="112"/>
      <c r="Y527" s="122"/>
      <c r="Z527" s="114"/>
      <c r="AA527" s="127"/>
      <c r="AB527" s="116"/>
      <c r="AC527" s="139"/>
      <c r="AD527" s="1230" t="str">
        <f t="shared" si="203"/>
        <v>►</v>
      </c>
      <c r="AE527" s="1231" t="str">
        <f t="shared" si="208"/>
        <v/>
      </c>
      <c r="AF527" s="1232">
        <f t="shared" si="189"/>
        <v>0</v>
      </c>
      <c r="AG527" s="1252">
        <f t="shared" si="194"/>
        <v>0</v>
      </c>
      <c r="AH527" s="1234">
        <f t="shared" si="195"/>
        <v>0</v>
      </c>
      <c r="AI527" s="1235">
        <f t="shared" si="196"/>
        <v>0</v>
      </c>
      <c r="AJ527" s="1235">
        <f t="shared" si="206"/>
        <v>0</v>
      </c>
      <c r="AK527" s="1253">
        <f t="shared" si="190"/>
        <v>0</v>
      </c>
      <c r="AL527" s="1254">
        <f t="shared" si="207"/>
        <v>0</v>
      </c>
      <c r="AM527" s="1268"/>
      <c r="AN527" s="1255" t="str">
        <f t="shared" si="202"/>
        <v/>
      </c>
      <c r="AO527" s="1256">
        <f t="shared" si="197"/>
        <v>0</v>
      </c>
      <c r="AP527" s="1257">
        <f t="shared" si="191"/>
        <v>0</v>
      </c>
      <c r="AQ527" s="1271" cm="1">
        <f t="array" ref="AQ527">IF(AF527&lt;&gt;1,0,IF(OR(AO527="",N(AO527)&lt;=0.000000001),"",IF(OR(AI527="",N(AI527)&lt;=0.000000001),0,IF(ISNUMBER(AO527),IFERROR(_xlfn.LET(_xlpm.r,_xlfn.XLOOKUP(U527,$BD$15:$BD$62,ROW($BD$15:$BD$62),_xlfn.XLOOKUP(U527,$BE$15:$BE$62,ROW($BE$15:$BE$62),_xlfn.XLOOKUP(U527,$BF$15:$BF$62,ROW($BF$15:$BF$62),""))),_xlpm.p,_xlpm.r-MIN(ROW($BD$15:$BD$62))+1,_xlpm.f,INDEX($BG$15:$BG$62,_xlpm.p),_xlpm.u,INDEX($BH$15:$BH$62,_xlpm.p),_xlpm.s,INDEX($BJ$15:$BJ$62,_xlpm.p),_xlpm.q,N(AO527)/_xlpm.f,IF(_xlpm.q&gt;=_xlpm.s,ROUND(_xlpm.q,1)&amp;" "&amp;U527&amp;" = "&amp;ROUND(_xlpm.q*_xlpm.f,1)&amp;" "&amp;_xlpm.u,ROUND(_xlpm.q,1)&amp;" "&amp;U527)),""),""))))</f>
        <v>0</v>
      </c>
      <c r="AR527" s="1259"/>
      <c r="AS527" s="1256">
        <f t="shared" si="204"/>
        <v>0</v>
      </c>
      <c r="AT527" s="1257" t="str">
        <f t="shared" si="198"/>
        <v/>
      </c>
      <c r="AU527" s="1260">
        <f t="shared" si="201"/>
        <v>0</v>
      </c>
      <c r="AV527" s="1261" t="str">
        <f t="shared" si="199"/>
        <v/>
      </c>
      <c r="AW527" s="1247"/>
      <c r="AX527" s="1262">
        <f t="shared" si="192"/>
        <v>0</v>
      </c>
      <c r="AY527" s="1249" t="str">
        <f t="shared" si="205"/>
        <v/>
      </c>
      <c r="AZ527" s="276" t="s">
        <v>22</v>
      </c>
      <c r="BA527" s="1221">
        <f t="shared" si="193"/>
        <v>0</v>
      </c>
      <c r="BB527" s="1222">
        <f t="shared" si="200"/>
        <v>0</v>
      </c>
      <c r="BC527"/>
      <c r="BD527" s="877"/>
      <c r="BE527" s="877"/>
      <c r="BF527" s="877"/>
      <c r="BG527" s="877"/>
      <c r="BH527" s="877"/>
      <c r="BI527" s="877"/>
      <c r="BJ527" s="877"/>
      <c r="BK527" s="877"/>
      <c r="BR527" s="1153" t="str">
        <f t="shared" si="209"/>
        <v>►</v>
      </c>
      <c r="BS527" s="1024"/>
      <c r="BT527" s="1024"/>
      <c r="BU527" s="1024"/>
      <c r="BV527" s="1024"/>
      <c r="BW527" s="1024"/>
      <c r="CW527" s="3">
        <v>1</v>
      </c>
    </row>
    <row r="528" spans="12:101" ht="21" customHeight="1">
      <c r="L528" s="120" t="s">
        <v>16</v>
      </c>
      <c r="M528" s="34"/>
      <c r="N528" s="35"/>
      <c r="O528" s="34"/>
      <c r="P528" s="36"/>
      <c r="Q528" s="105"/>
      <c r="R528" s="125"/>
      <c r="S528" s="107"/>
      <c r="T528" s="108"/>
      <c r="U528" s="1290"/>
      <c r="W528" s="111"/>
      <c r="X528" s="112"/>
      <c r="Y528" s="122"/>
      <c r="Z528" s="114"/>
      <c r="AA528" s="127"/>
      <c r="AB528" s="116"/>
      <c r="AC528" s="139"/>
      <c r="AD528" s="1230" t="str">
        <f t="shared" si="203"/>
        <v>►</v>
      </c>
      <c r="AE528" s="1231" t="str">
        <f t="shared" si="208"/>
        <v/>
      </c>
      <c r="AF528" s="1232">
        <f t="shared" si="189"/>
        <v>0</v>
      </c>
      <c r="AG528" s="1252">
        <f t="shared" si="194"/>
        <v>0</v>
      </c>
      <c r="AH528" s="1234">
        <f t="shared" si="195"/>
        <v>0</v>
      </c>
      <c r="AI528" s="1235">
        <f t="shared" si="196"/>
        <v>0</v>
      </c>
      <c r="AJ528" s="1235">
        <f t="shared" si="206"/>
        <v>0</v>
      </c>
      <c r="AK528" s="1237">
        <f t="shared" si="190"/>
        <v>0</v>
      </c>
      <c r="AL528" s="1238">
        <f t="shared" si="207"/>
        <v>0</v>
      </c>
      <c r="AM528" s="1268"/>
      <c r="AN528" s="1240" t="str">
        <f t="shared" si="202"/>
        <v/>
      </c>
      <c r="AO528" s="1241">
        <f t="shared" si="197"/>
        <v>0</v>
      </c>
      <c r="AP528" s="1242">
        <f t="shared" si="191"/>
        <v>0</v>
      </c>
      <c r="AQ528" s="1269" cm="1">
        <f t="array" ref="AQ528">IF(AF528&lt;&gt;1,0,IF(OR(AO528="",N(AO528)&lt;=0.000000001),"",IF(OR(AI528="",N(AI528)&lt;=0.000000001),0,IF(ISNUMBER(AO528),IFERROR(_xlfn.LET(_xlpm.r,_xlfn.XLOOKUP(U528,$BD$15:$BD$62,ROW($BD$15:$BD$62),_xlfn.XLOOKUP(U528,$BE$15:$BE$62,ROW($BE$15:$BE$62),_xlfn.XLOOKUP(U528,$BF$15:$BF$62,ROW($BF$15:$BF$62),""))),_xlpm.p,_xlpm.r-MIN(ROW($BD$15:$BD$62))+1,_xlpm.f,INDEX($BG$15:$BG$62,_xlpm.p),_xlpm.u,INDEX($BH$15:$BH$62,_xlpm.p),_xlpm.s,INDEX($BJ$15:$BJ$62,_xlpm.p),_xlpm.q,N(AO528)/_xlpm.f,IF(_xlpm.q&gt;=_xlpm.s,ROUND(_xlpm.q,1)&amp;" "&amp;U528&amp;" = "&amp;ROUND(_xlpm.q*_xlpm.f,1)&amp;" "&amp;_xlpm.u,ROUND(_xlpm.q,1)&amp;" "&amp;U528)),""),""))))</f>
        <v>0</v>
      </c>
      <c r="AR528" s="1259"/>
      <c r="AS528" s="1241">
        <f t="shared" si="204"/>
        <v>0</v>
      </c>
      <c r="AT528" s="1242" t="str">
        <f t="shared" si="198"/>
        <v/>
      </c>
      <c r="AU528" s="1245">
        <f t="shared" si="201"/>
        <v>0</v>
      </c>
      <c r="AV528" s="1246" t="str">
        <f t="shared" si="199"/>
        <v/>
      </c>
      <c r="AW528" s="1247"/>
      <c r="AX528" s="1248">
        <f t="shared" si="192"/>
        <v>0</v>
      </c>
      <c r="AY528" s="1249" t="str">
        <f t="shared" si="205"/>
        <v/>
      </c>
      <c r="AZ528" s="276" t="s">
        <v>22</v>
      </c>
      <c r="BA528" s="1221">
        <f t="shared" si="193"/>
        <v>0</v>
      </c>
      <c r="BB528" s="1222">
        <f t="shared" si="200"/>
        <v>0</v>
      </c>
      <c r="BC528"/>
      <c r="BD528" s="877"/>
      <c r="BE528" s="877"/>
      <c r="BF528" s="877"/>
      <c r="BG528" s="877"/>
      <c r="BH528" s="877"/>
      <c r="BI528" s="877"/>
      <c r="BJ528" s="877"/>
      <c r="BK528" s="877"/>
      <c r="BR528" s="1153" t="str">
        <f t="shared" si="209"/>
        <v>►</v>
      </c>
      <c r="BS528" s="1024"/>
      <c r="BT528" s="1024"/>
      <c r="BU528" s="1024"/>
      <c r="BV528" s="1024"/>
      <c r="BW528" s="1024"/>
      <c r="CW528" s="3">
        <v>1</v>
      </c>
    </row>
    <row r="529" spans="12:101" ht="21" customHeight="1">
      <c r="L529" s="120" t="s">
        <v>16</v>
      </c>
      <c r="M529" s="34"/>
      <c r="N529" s="35"/>
      <c r="O529" s="34"/>
      <c r="P529" s="36"/>
      <c r="Q529" s="105"/>
      <c r="R529" s="125"/>
      <c r="S529" s="107"/>
      <c r="T529" s="108"/>
      <c r="U529" s="1290"/>
      <c r="W529" s="111"/>
      <c r="X529" s="112"/>
      <c r="Y529" s="122"/>
      <c r="Z529" s="114"/>
      <c r="AA529" s="127"/>
      <c r="AB529" s="116"/>
      <c r="AC529" s="139"/>
      <c r="AD529" s="1230" t="str">
        <f t="shared" si="203"/>
        <v>►</v>
      </c>
      <c r="AE529" s="1231" t="str">
        <f t="shared" si="208"/>
        <v/>
      </c>
      <c r="AF529" s="1232">
        <f t="shared" si="189"/>
        <v>0</v>
      </c>
      <c r="AG529" s="1252">
        <f t="shared" si="194"/>
        <v>0</v>
      </c>
      <c r="AH529" s="1234">
        <f t="shared" si="195"/>
        <v>0</v>
      </c>
      <c r="AI529" s="1235">
        <f t="shared" si="196"/>
        <v>0</v>
      </c>
      <c r="AJ529" s="1235">
        <f t="shared" si="206"/>
        <v>0</v>
      </c>
      <c r="AK529" s="1253">
        <f t="shared" si="190"/>
        <v>0</v>
      </c>
      <c r="AL529" s="1254">
        <f t="shared" si="207"/>
        <v>0</v>
      </c>
      <c r="AM529" s="1268"/>
      <c r="AN529" s="1255" t="str">
        <f t="shared" si="202"/>
        <v/>
      </c>
      <c r="AO529" s="1256">
        <f t="shared" si="197"/>
        <v>0</v>
      </c>
      <c r="AP529" s="1257">
        <f t="shared" si="191"/>
        <v>0</v>
      </c>
      <c r="AQ529" s="1271" cm="1">
        <f t="array" ref="AQ529">IF(AF529&lt;&gt;1,0,IF(OR(AO529="",N(AO529)&lt;=0.000000001),"",IF(OR(AI529="",N(AI529)&lt;=0.000000001),0,IF(ISNUMBER(AO529),IFERROR(_xlfn.LET(_xlpm.r,_xlfn.XLOOKUP(U529,$BD$15:$BD$62,ROW($BD$15:$BD$62),_xlfn.XLOOKUP(U529,$BE$15:$BE$62,ROW($BE$15:$BE$62),_xlfn.XLOOKUP(U529,$BF$15:$BF$62,ROW($BF$15:$BF$62),""))),_xlpm.p,_xlpm.r-MIN(ROW($BD$15:$BD$62))+1,_xlpm.f,INDEX($BG$15:$BG$62,_xlpm.p),_xlpm.u,INDEX($BH$15:$BH$62,_xlpm.p),_xlpm.s,INDEX($BJ$15:$BJ$62,_xlpm.p),_xlpm.q,N(AO529)/_xlpm.f,IF(_xlpm.q&gt;=_xlpm.s,ROUND(_xlpm.q,1)&amp;" "&amp;U529&amp;" = "&amp;ROUND(_xlpm.q*_xlpm.f,1)&amp;" "&amp;_xlpm.u,ROUND(_xlpm.q,1)&amp;" "&amp;U529)),""),""))))</f>
        <v>0</v>
      </c>
      <c r="AR529" s="1259"/>
      <c r="AS529" s="1256">
        <f t="shared" si="204"/>
        <v>0</v>
      </c>
      <c r="AT529" s="1257" t="str">
        <f t="shared" si="198"/>
        <v/>
      </c>
      <c r="AU529" s="1260">
        <f t="shared" si="201"/>
        <v>0</v>
      </c>
      <c r="AV529" s="1261" t="str">
        <f t="shared" si="199"/>
        <v/>
      </c>
      <c r="AW529" s="1247"/>
      <c r="AX529" s="1262">
        <f t="shared" si="192"/>
        <v>0</v>
      </c>
      <c r="AY529" s="1249" t="str">
        <f t="shared" si="205"/>
        <v/>
      </c>
      <c r="AZ529" s="276" t="s">
        <v>22</v>
      </c>
      <c r="BA529" s="1221">
        <f t="shared" si="193"/>
        <v>0</v>
      </c>
      <c r="BB529" s="1222">
        <f t="shared" si="200"/>
        <v>0</v>
      </c>
      <c r="BC529"/>
      <c r="BD529" s="877"/>
      <c r="BE529" s="877"/>
      <c r="BF529" s="877"/>
      <c r="BG529" s="877"/>
      <c r="BH529" s="877"/>
      <c r="BI529" s="877"/>
      <c r="BJ529" s="877"/>
      <c r="BK529" s="877"/>
      <c r="BR529" s="1153" t="str">
        <f t="shared" si="209"/>
        <v>►</v>
      </c>
      <c r="BS529" s="1024"/>
      <c r="BT529" s="1024"/>
      <c r="BU529" s="1024"/>
      <c r="BV529" s="1024"/>
      <c r="BW529" s="1024"/>
      <c r="CW529" s="3">
        <v>1</v>
      </c>
    </row>
    <row r="530" spans="12:101" ht="21" customHeight="1">
      <c r="L530" s="120" t="s">
        <v>16</v>
      </c>
      <c r="M530" s="34"/>
      <c r="N530" s="35"/>
      <c r="O530" s="34"/>
      <c r="P530" s="36"/>
      <c r="Q530" s="105"/>
      <c r="R530" s="125"/>
      <c r="S530" s="107"/>
      <c r="T530" s="108"/>
      <c r="U530" s="1290"/>
      <c r="W530" s="111"/>
      <c r="X530" s="112"/>
      <c r="Y530" s="122"/>
      <c r="Z530" s="114"/>
      <c r="AA530" s="127"/>
      <c r="AB530" s="116"/>
      <c r="AC530" s="139"/>
      <c r="AD530" s="1230" t="str">
        <f t="shared" si="203"/>
        <v>►</v>
      </c>
      <c r="AE530" s="1231" t="str">
        <f t="shared" si="208"/>
        <v/>
      </c>
      <c r="AF530" s="1232">
        <f t="shared" si="189"/>
        <v>0</v>
      </c>
      <c r="AG530" s="1252">
        <f t="shared" si="194"/>
        <v>0</v>
      </c>
      <c r="AH530" s="1234">
        <f t="shared" si="195"/>
        <v>0</v>
      </c>
      <c r="AI530" s="1235">
        <f t="shared" si="196"/>
        <v>0</v>
      </c>
      <c r="AJ530" s="1235">
        <f t="shared" si="206"/>
        <v>0</v>
      </c>
      <c r="AK530" s="1237">
        <f t="shared" si="190"/>
        <v>0</v>
      </c>
      <c r="AL530" s="1238">
        <f t="shared" si="207"/>
        <v>0</v>
      </c>
      <c r="AM530" s="1268"/>
      <c r="AN530" s="1240" t="str">
        <f t="shared" si="202"/>
        <v/>
      </c>
      <c r="AO530" s="1241">
        <f t="shared" si="197"/>
        <v>0</v>
      </c>
      <c r="AP530" s="1242">
        <f t="shared" si="191"/>
        <v>0</v>
      </c>
      <c r="AQ530" s="1269" cm="1">
        <f t="array" ref="AQ530">IF(AF530&lt;&gt;1,0,IF(OR(AO530="",N(AO530)&lt;=0.000000001),"",IF(OR(AI530="",N(AI530)&lt;=0.000000001),0,IF(ISNUMBER(AO530),IFERROR(_xlfn.LET(_xlpm.r,_xlfn.XLOOKUP(U530,$BD$15:$BD$62,ROW($BD$15:$BD$62),_xlfn.XLOOKUP(U530,$BE$15:$BE$62,ROW($BE$15:$BE$62),_xlfn.XLOOKUP(U530,$BF$15:$BF$62,ROW($BF$15:$BF$62),""))),_xlpm.p,_xlpm.r-MIN(ROW($BD$15:$BD$62))+1,_xlpm.f,INDEX($BG$15:$BG$62,_xlpm.p),_xlpm.u,INDEX($BH$15:$BH$62,_xlpm.p),_xlpm.s,INDEX($BJ$15:$BJ$62,_xlpm.p),_xlpm.q,N(AO530)/_xlpm.f,IF(_xlpm.q&gt;=_xlpm.s,ROUND(_xlpm.q,1)&amp;" "&amp;U530&amp;" = "&amp;ROUND(_xlpm.q*_xlpm.f,1)&amp;" "&amp;_xlpm.u,ROUND(_xlpm.q,1)&amp;" "&amp;U530)),""),""))))</f>
        <v>0</v>
      </c>
      <c r="AR530" s="1259"/>
      <c r="AS530" s="1241">
        <f t="shared" si="204"/>
        <v>0</v>
      </c>
      <c r="AT530" s="1242" t="str">
        <f t="shared" si="198"/>
        <v/>
      </c>
      <c r="AU530" s="1245">
        <f t="shared" si="201"/>
        <v>0</v>
      </c>
      <c r="AV530" s="1246" t="str">
        <f t="shared" si="199"/>
        <v/>
      </c>
      <c r="AW530" s="1247"/>
      <c r="AX530" s="1248">
        <f t="shared" si="192"/>
        <v>0</v>
      </c>
      <c r="AY530" s="1249" t="str">
        <f t="shared" si="205"/>
        <v/>
      </c>
      <c r="AZ530" s="276" t="s">
        <v>22</v>
      </c>
      <c r="BA530" s="1221">
        <f t="shared" si="193"/>
        <v>0</v>
      </c>
      <c r="BB530" s="1222">
        <f t="shared" si="200"/>
        <v>0</v>
      </c>
      <c r="BC530"/>
      <c r="BD530" s="877"/>
      <c r="BE530" s="877"/>
      <c r="BF530" s="877"/>
      <c r="BG530" s="877"/>
      <c r="BH530" s="877"/>
      <c r="BI530" s="877"/>
      <c r="BJ530" s="877"/>
      <c r="BK530" s="877"/>
      <c r="BR530" s="1153" t="str">
        <f t="shared" si="209"/>
        <v>►</v>
      </c>
      <c r="BS530" s="1024"/>
      <c r="BT530" s="1024"/>
      <c r="BU530" s="1024"/>
      <c r="BV530" s="1024"/>
      <c r="BW530" s="1024"/>
      <c r="CW530" s="3">
        <v>1</v>
      </c>
    </row>
    <row r="531" spans="12:101" ht="21" customHeight="1">
      <c r="L531" s="120" t="s">
        <v>16</v>
      </c>
      <c r="M531" s="34"/>
      <c r="N531" s="35"/>
      <c r="O531" s="34"/>
      <c r="P531" s="36"/>
      <c r="Q531" s="105"/>
      <c r="R531" s="125"/>
      <c r="S531" s="107"/>
      <c r="T531" s="108"/>
      <c r="U531" s="1290"/>
      <c r="W531" s="111"/>
      <c r="X531" s="112"/>
      <c r="Y531" s="122"/>
      <c r="Z531" s="114"/>
      <c r="AA531" s="127"/>
      <c r="AB531" s="116"/>
      <c r="AC531" s="139"/>
      <c r="AD531" s="1230" t="str">
        <f t="shared" si="203"/>
        <v>►</v>
      </c>
      <c r="AE531" s="1231" t="str">
        <f t="shared" si="208"/>
        <v/>
      </c>
      <c r="AF531" s="1232">
        <f t="shared" si="189"/>
        <v>0</v>
      </c>
      <c r="AG531" s="1252">
        <f t="shared" si="194"/>
        <v>0</v>
      </c>
      <c r="AH531" s="1234">
        <f t="shared" si="195"/>
        <v>0</v>
      </c>
      <c r="AI531" s="1235">
        <f t="shared" si="196"/>
        <v>0</v>
      </c>
      <c r="AJ531" s="1235">
        <f t="shared" si="206"/>
        <v>0</v>
      </c>
      <c r="AK531" s="1253">
        <f t="shared" si="190"/>
        <v>0</v>
      </c>
      <c r="AL531" s="1254">
        <f t="shared" si="207"/>
        <v>0</v>
      </c>
      <c r="AM531" s="1268"/>
      <c r="AN531" s="1255" t="str">
        <f t="shared" si="202"/>
        <v/>
      </c>
      <c r="AO531" s="1256">
        <f t="shared" si="197"/>
        <v>0</v>
      </c>
      <c r="AP531" s="1257">
        <f t="shared" si="191"/>
        <v>0</v>
      </c>
      <c r="AQ531" s="1271" cm="1">
        <f t="array" ref="AQ531">IF(AF531&lt;&gt;1,0,IF(OR(AO531="",N(AO531)&lt;=0.000000001),"",IF(OR(AI531="",N(AI531)&lt;=0.000000001),0,IF(ISNUMBER(AO531),IFERROR(_xlfn.LET(_xlpm.r,_xlfn.XLOOKUP(U531,$BD$15:$BD$62,ROW($BD$15:$BD$62),_xlfn.XLOOKUP(U531,$BE$15:$BE$62,ROW($BE$15:$BE$62),_xlfn.XLOOKUP(U531,$BF$15:$BF$62,ROW($BF$15:$BF$62),""))),_xlpm.p,_xlpm.r-MIN(ROW($BD$15:$BD$62))+1,_xlpm.f,INDEX($BG$15:$BG$62,_xlpm.p),_xlpm.u,INDEX($BH$15:$BH$62,_xlpm.p),_xlpm.s,INDEX($BJ$15:$BJ$62,_xlpm.p),_xlpm.q,N(AO531)/_xlpm.f,IF(_xlpm.q&gt;=_xlpm.s,ROUND(_xlpm.q,1)&amp;" "&amp;U531&amp;" = "&amp;ROUND(_xlpm.q*_xlpm.f,1)&amp;" "&amp;_xlpm.u,ROUND(_xlpm.q,1)&amp;" "&amp;U531)),""),""))))</f>
        <v>0</v>
      </c>
      <c r="AR531" s="1259"/>
      <c r="AS531" s="1256">
        <f t="shared" si="204"/>
        <v>0</v>
      </c>
      <c r="AT531" s="1257" t="str">
        <f t="shared" si="198"/>
        <v/>
      </c>
      <c r="AU531" s="1260">
        <f t="shared" si="201"/>
        <v>0</v>
      </c>
      <c r="AV531" s="1261" t="str">
        <f t="shared" si="199"/>
        <v/>
      </c>
      <c r="AW531" s="1247"/>
      <c r="AX531" s="1262">
        <f t="shared" si="192"/>
        <v>0</v>
      </c>
      <c r="AY531" s="1249" t="str">
        <f t="shared" si="205"/>
        <v/>
      </c>
      <c r="AZ531" s="276" t="s">
        <v>22</v>
      </c>
      <c r="BA531" s="1221">
        <f t="shared" si="193"/>
        <v>0</v>
      </c>
      <c r="BB531" s="1222">
        <f t="shared" si="200"/>
        <v>0</v>
      </c>
      <c r="BC531"/>
      <c r="BD531" s="877"/>
      <c r="BE531" s="877"/>
      <c r="BF531" s="877"/>
      <c r="BG531" s="877"/>
      <c r="BH531" s="877"/>
      <c r="BI531" s="877"/>
      <c r="BJ531" s="877"/>
      <c r="BK531" s="877"/>
      <c r="BR531" s="1153" t="str">
        <f t="shared" si="209"/>
        <v>►</v>
      </c>
      <c r="BS531" s="1024"/>
      <c r="BT531" s="1024"/>
      <c r="BU531" s="1024"/>
      <c r="BV531" s="1024"/>
      <c r="BW531" s="1024"/>
      <c r="CW531" s="3">
        <v>1</v>
      </c>
    </row>
    <row r="532" spans="12:101" ht="21" customHeight="1">
      <c r="L532" s="120" t="s">
        <v>16</v>
      </c>
      <c r="M532" s="34"/>
      <c r="N532" s="35"/>
      <c r="O532" s="34"/>
      <c r="P532" s="36"/>
      <c r="Q532" s="105"/>
      <c r="R532" s="125"/>
      <c r="S532" s="107"/>
      <c r="T532" s="108"/>
      <c r="U532" s="1290"/>
      <c r="W532" s="111"/>
      <c r="X532" s="112"/>
      <c r="Y532" s="122"/>
      <c r="Z532" s="114"/>
      <c r="AA532" s="127"/>
      <c r="AB532" s="116"/>
      <c r="AC532" s="139"/>
      <c r="AD532" s="1230" t="str">
        <f t="shared" si="203"/>
        <v>►</v>
      </c>
      <c r="AE532" s="1231" t="str">
        <f t="shared" si="208"/>
        <v/>
      </c>
      <c r="AF532" s="1232">
        <f t="shared" si="189"/>
        <v>0</v>
      </c>
      <c r="AG532" s="1252">
        <f t="shared" si="194"/>
        <v>0</v>
      </c>
      <c r="AH532" s="1234">
        <f t="shared" si="195"/>
        <v>0</v>
      </c>
      <c r="AI532" s="1235">
        <f t="shared" si="196"/>
        <v>0</v>
      </c>
      <c r="AJ532" s="1235">
        <f t="shared" si="206"/>
        <v>0</v>
      </c>
      <c r="AK532" s="1237">
        <f t="shared" si="190"/>
        <v>0</v>
      </c>
      <c r="AL532" s="1238">
        <f t="shared" si="207"/>
        <v>0</v>
      </c>
      <c r="AM532" s="1268"/>
      <c r="AN532" s="1240" t="str">
        <f t="shared" si="202"/>
        <v/>
      </c>
      <c r="AO532" s="1241">
        <f t="shared" si="197"/>
        <v>0</v>
      </c>
      <c r="AP532" s="1242">
        <f t="shared" si="191"/>
        <v>0</v>
      </c>
      <c r="AQ532" s="1269" cm="1">
        <f t="array" ref="AQ532">IF(AF532&lt;&gt;1,0,IF(OR(AO532="",N(AO532)&lt;=0.000000001),"",IF(OR(AI532="",N(AI532)&lt;=0.000000001),0,IF(ISNUMBER(AO532),IFERROR(_xlfn.LET(_xlpm.r,_xlfn.XLOOKUP(U532,$BD$15:$BD$62,ROW($BD$15:$BD$62),_xlfn.XLOOKUP(U532,$BE$15:$BE$62,ROW($BE$15:$BE$62),_xlfn.XLOOKUP(U532,$BF$15:$BF$62,ROW($BF$15:$BF$62),""))),_xlpm.p,_xlpm.r-MIN(ROW($BD$15:$BD$62))+1,_xlpm.f,INDEX($BG$15:$BG$62,_xlpm.p),_xlpm.u,INDEX($BH$15:$BH$62,_xlpm.p),_xlpm.s,INDEX($BJ$15:$BJ$62,_xlpm.p),_xlpm.q,N(AO532)/_xlpm.f,IF(_xlpm.q&gt;=_xlpm.s,ROUND(_xlpm.q,1)&amp;" "&amp;U532&amp;" = "&amp;ROUND(_xlpm.q*_xlpm.f,1)&amp;" "&amp;_xlpm.u,ROUND(_xlpm.q,1)&amp;" "&amp;U532)),""),""))))</f>
        <v>0</v>
      </c>
      <c r="AR532" s="1259"/>
      <c r="AS532" s="1241">
        <f t="shared" si="204"/>
        <v>0</v>
      </c>
      <c r="AT532" s="1242" t="str">
        <f t="shared" si="198"/>
        <v/>
      </c>
      <c r="AU532" s="1245">
        <f t="shared" si="201"/>
        <v>0</v>
      </c>
      <c r="AV532" s="1246" t="str">
        <f t="shared" si="199"/>
        <v/>
      </c>
      <c r="AW532" s="1247"/>
      <c r="AX532" s="1248">
        <f t="shared" si="192"/>
        <v>0</v>
      </c>
      <c r="AY532" s="1249" t="str">
        <f t="shared" si="205"/>
        <v/>
      </c>
      <c r="AZ532" s="276" t="s">
        <v>22</v>
      </c>
      <c r="BA532" s="1221">
        <f t="shared" si="193"/>
        <v>0</v>
      </c>
      <c r="BB532" s="1222">
        <f t="shared" si="200"/>
        <v>0</v>
      </c>
      <c r="BC532"/>
      <c r="BD532" s="877"/>
      <c r="BE532" s="877"/>
      <c r="BF532" s="877"/>
      <c r="BG532" s="877"/>
      <c r="BH532" s="877"/>
      <c r="BI532" s="877"/>
      <c r="BJ532" s="877"/>
      <c r="BK532" s="877"/>
      <c r="BR532" s="1153" t="str">
        <f t="shared" si="209"/>
        <v>►</v>
      </c>
      <c r="BS532" s="1024"/>
      <c r="BT532" s="1024"/>
      <c r="BU532" s="1024"/>
      <c r="BV532" s="1024"/>
      <c r="BW532" s="1024"/>
      <c r="CW532" s="3">
        <v>1</v>
      </c>
    </row>
    <row r="533" spans="12:101" ht="21" customHeight="1">
      <c r="L533" s="120" t="s">
        <v>16</v>
      </c>
      <c r="M533" s="34"/>
      <c r="N533" s="35"/>
      <c r="O533" s="34"/>
      <c r="P533" s="36"/>
      <c r="Q533" s="105"/>
      <c r="R533" s="125"/>
      <c r="S533" s="107"/>
      <c r="T533" s="108"/>
      <c r="U533" s="1290"/>
      <c r="W533" s="111"/>
      <c r="X533" s="112"/>
      <c r="Y533" s="122"/>
      <c r="Z533" s="114"/>
      <c r="AA533" s="127"/>
      <c r="AB533" s="116"/>
      <c r="AC533" s="139"/>
      <c r="AD533" s="1230" t="str">
        <f t="shared" si="203"/>
        <v>►</v>
      </c>
      <c r="AE533" s="1231" t="str">
        <f t="shared" si="208"/>
        <v/>
      </c>
      <c r="AF533" s="1232">
        <f t="shared" si="189"/>
        <v>0</v>
      </c>
      <c r="AG533" s="1252">
        <f t="shared" si="194"/>
        <v>0</v>
      </c>
      <c r="AH533" s="1234">
        <f t="shared" si="195"/>
        <v>0</v>
      </c>
      <c r="AI533" s="1235">
        <f t="shared" si="196"/>
        <v>0</v>
      </c>
      <c r="AJ533" s="1235">
        <f t="shared" si="206"/>
        <v>0</v>
      </c>
      <c r="AK533" s="1253">
        <f t="shared" si="190"/>
        <v>0</v>
      </c>
      <c r="AL533" s="1254">
        <f t="shared" si="207"/>
        <v>0</v>
      </c>
      <c r="AM533" s="1268"/>
      <c r="AN533" s="1255" t="str">
        <f t="shared" si="202"/>
        <v/>
      </c>
      <c r="AO533" s="1256">
        <f t="shared" si="197"/>
        <v>0</v>
      </c>
      <c r="AP533" s="1257">
        <f t="shared" si="191"/>
        <v>0</v>
      </c>
      <c r="AQ533" s="1271" cm="1">
        <f t="array" ref="AQ533">IF(AF533&lt;&gt;1,0,IF(OR(AO533="",N(AO533)&lt;=0.000000001),"",IF(OR(AI533="",N(AI533)&lt;=0.000000001),0,IF(ISNUMBER(AO533),IFERROR(_xlfn.LET(_xlpm.r,_xlfn.XLOOKUP(U533,$BD$15:$BD$62,ROW($BD$15:$BD$62),_xlfn.XLOOKUP(U533,$BE$15:$BE$62,ROW($BE$15:$BE$62),_xlfn.XLOOKUP(U533,$BF$15:$BF$62,ROW($BF$15:$BF$62),""))),_xlpm.p,_xlpm.r-MIN(ROW($BD$15:$BD$62))+1,_xlpm.f,INDEX($BG$15:$BG$62,_xlpm.p),_xlpm.u,INDEX($BH$15:$BH$62,_xlpm.p),_xlpm.s,INDEX($BJ$15:$BJ$62,_xlpm.p),_xlpm.q,N(AO533)/_xlpm.f,IF(_xlpm.q&gt;=_xlpm.s,ROUND(_xlpm.q,1)&amp;" "&amp;U533&amp;" = "&amp;ROUND(_xlpm.q*_xlpm.f,1)&amp;" "&amp;_xlpm.u,ROUND(_xlpm.q,1)&amp;" "&amp;U533)),""),""))))</f>
        <v>0</v>
      </c>
      <c r="AR533" s="1259"/>
      <c r="AS533" s="1256">
        <f t="shared" si="204"/>
        <v>0</v>
      </c>
      <c r="AT533" s="1257" t="str">
        <f t="shared" si="198"/>
        <v/>
      </c>
      <c r="AU533" s="1260">
        <f t="shared" si="201"/>
        <v>0</v>
      </c>
      <c r="AV533" s="1261" t="str">
        <f t="shared" si="199"/>
        <v/>
      </c>
      <c r="AW533" s="1247"/>
      <c r="AX533" s="1262">
        <f t="shared" si="192"/>
        <v>0</v>
      </c>
      <c r="AY533" s="1249" t="str">
        <f t="shared" si="205"/>
        <v/>
      </c>
      <c r="AZ533" s="276" t="s">
        <v>22</v>
      </c>
      <c r="BA533" s="1221">
        <f t="shared" si="193"/>
        <v>0</v>
      </c>
      <c r="BB533" s="1222">
        <f t="shared" si="200"/>
        <v>0</v>
      </c>
      <c r="BC533"/>
      <c r="BD533" s="877"/>
      <c r="BE533" s="877"/>
      <c r="BF533" s="877"/>
      <c r="BG533" s="877"/>
      <c r="BH533" s="877"/>
      <c r="BI533" s="877"/>
      <c r="BJ533" s="877"/>
      <c r="BK533" s="877"/>
      <c r="BR533" s="1153" t="str">
        <f t="shared" si="209"/>
        <v>►</v>
      </c>
      <c r="BS533" s="1024"/>
      <c r="BT533" s="1024"/>
      <c r="BU533" s="1024"/>
      <c r="BV533" s="1024"/>
      <c r="BW533" s="1024"/>
      <c r="CW533" s="3">
        <v>1</v>
      </c>
    </row>
    <row r="534" spans="12:101" ht="21" customHeight="1">
      <c r="L534" s="120" t="s">
        <v>16</v>
      </c>
      <c r="M534" s="34"/>
      <c r="N534" s="35"/>
      <c r="O534" s="34"/>
      <c r="P534" s="36"/>
      <c r="Q534" s="105"/>
      <c r="R534" s="125"/>
      <c r="S534" s="107"/>
      <c r="T534" s="108"/>
      <c r="U534" s="1290"/>
      <c r="W534" s="111"/>
      <c r="X534" s="112"/>
      <c r="Y534" s="122"/>
      <c r="Z534" s="114"/>
      <c r="AA534" s="127"/>
      <c r="AB534" s="116"/>
      <c r="AC534" s="139"/>
      <c r="AD534" s="1230" t="str">
        <f t="shared" si="203"/>
        <v>►</v>
      </c>
      <c r="AE534" s="1231" t="str">
        <f t="shared" si="208"/>
        <v/>
      </c>
      <c r="AF534" s="1232">
        <f t="shared" ref="AF534:AF549" si="210">N(AND(L534="A", COUNTIF($BD$15:$BF$62, TRIM(U534))&gt;0))</f>
        <v>0</v>
      </c>
      <c r="AG534" s="1252">
        <f t="shared" si="194"/>
        <v>0</v>
      </c>
      <c r="AH534" s="1234">
        <f t="shared" si="195"/>
        <v>0</v>
      </c>
      <c r="AI534" s="1235">
        <f t="shared" si="196"/>
        <v>0</v>
      </c>
      <c r="AJ534" s="1235">
        <f t="shared" si="206"/>
        <v>0</v>
      </c>
      <c r="AK534" s="1237">
        <f t="shared" ref="AK534:AK549" si="211">IF(AI534&gt;0,AM$9,0)</f>
        <v>0</v>
      </c>
      <c r="AL534" s="1238">
        <f t="shared" si="207"/>
        <v>0</v>
      </c>
      <c r="AM534" s="1268"/>
      <c r="AN534" s="1240" t="str">
        <f t="shared" si="202"/>
        <v/>
      </c>
      <c r="AO534" s="1241">
        <f t="shared" si="197"/>
        <v>0</v>
      </c>
      <c r="AP534" s="1242">
        <f t="shared" ref="AP534:AP549" si="212">IF(AF534=1,IF(OR(AO534="",N(AO534)&lt;=0.000000001),"",_xlfn.XLOOKUP(U534,$BD$15:$BD$62,$BH$15:$BH$62,_xlfn.XLOOKUP(U534,$BE$15:$BE$62,$BH$15:$BH$62,_xlfn.XLOOKUP(U534,$BF$15:$BF$62,$BH$15:$BH$62,"")))),0)</f>
        <v>0</v>
      </c>
      <c r="AQ534" s="1269" cm="1">
        <f t="array" ref="AQ534">IF(AF534&lt;&gt;1,0,IF(OR(AO534="",N(AO534)&lt;=0.000000001),"",IF(OR(AI534="",N(AI534)&lt;=0.000000001),0,IF(ISNUMBER(AO534),IFERROR(_xlfn.LET(_xlpm.r,_xlfn.XLOOKUP(U534,$BD$15:$BD$62,ROW($BD$15:$BD$62),_xlfn.XLOOKUP(U534,$BE$15:$BE$62,ROW($BE$15:$BE$62),_xlfn.XLOOKUP(U534,$BF$15:$BF$62,ROW($BF$15:$BF$62),""))),_xlpm.p,_xlpm.r-MIN(ROW($BD$15:$BD$62))+1,_xlpm.f,INDEX($BG$15:$BG$62,_xlpm.p),_xlpm.u,INDEX($BH$15:$BH$62,_xlpm.p),_xlpm.s,INDEX($BJ$15:$BJ$62,_xlpm.p),_xlpm.q,N(AO534)/_xlpm.f,IF(_xlpm.q&gt;=_xlpm.s,ROUND(_xlpm.q,1)&amp;" "&amp;U534&amp;" = "&amp;ROUND(_xlpm.q*_xlpm.f,1)&amp;" "&amp;_xlpm.u,ROUND(_xlpm.q,1)&amp;" "&amp;U534)),""),""))))</f>
        <v>0</v>
      </c>
      <c r="AR534" s="1259"/>
      <c r="AS534" s="1241">
        <f t="shared" si="204"/>
        <v>0</v>
      </c>
      <c r="AT534" s="1242" t="str">
        <f t="shared" si="198"/>
        <v/>
      </c>
      <c r="AU534" s="1245">
        <f t="shared" si="201"/>
        <v>0</v>
      </c>
      <c r="AV534" s="1246" t="str">
        <f t="shared" si="199"/>
        <v/>
      </c>
      <c r="AW534" s="1247"/>
      <c r="AX534" s="1248">
        <f t="shared" ref="AX534:AX549" si="213">IF(AI534=0,0,IF(OR(ISBLANK(AW534),ISTEXT(AU534)),0,(IF(AO534=0,Q534,AO534)*AW534)))</f>
        <v>0</v>
      </c>
      <c r="AY534" s="1249" t="str">
        <f t="shared" si="205"/>
        <v/>
      </c>
      <c r="AZ534" s="276" t="s">
        <v>22</v>
      </c>
      <c r="BA534" s="1221">
        <f t="shared" ref="BA534:BA549" si="214">IFERROR(_xlfn.LET(_xlpm.EPS,0.000000001,_xlpm.b,Q534/AI534,IF(ISNUMBER(AM534),_xlpm.b*AM534,IF(OR(ISBLANK(AM534),AM534=""),_xlpm.b*AK534,IF(AND(BB534=0,ISNUMBER(Q534)),_xlpm.b/AK534,0)))),0)</f>
        <v>0</v>
      </c>
      <c r="BB534" s="1222">
        <f t="shared" si="200"/>
        <v>0</v>
      </c>
      <c r="BC534"/>
      <c r="BD534" s="877"/>
      <c r="BE534" s="877"/>
      <c r="BF534" s="877"/>
      <c r="BG534" s="877"/>
      <c r="BH534" s="877"/>
      <c r="BI534" s="877"/>
      <c r="BJ534" s="877"/>
      <c r="BK534" s="877"/>
      <c r="BR534" s="1153" t="str">
        <f t="shared" si="209"/>
        <v>►</v>
      </c>
      <c r="BS534" s="1024"/>
      <c r="BT534" s="1024"/>
      <c r="BU534" s="1024"/>
      <c r="BV534" s="1024"/>
      <c r="BW534" s="1024"/>
      <c r="CW534" s="3">
        <v>1</v>
      </c>
    </row>
    <row r="535" spans="12:101" ht="21" customHeight="1">
      <c r="L535" s="120" t="s">
        <v>16</v>
      </c>
      <c r="M535" s="34"/>
      <c r="N535" s="35"/>
      <c r="O535" s="34"/>
      <c r="P535" s="36"/>
      <c r="Q535" s="105"/>
      <c r="R535" s="125"/>
      <c r="S535" s="107"/>
      <c r="T535" s="108"/>
      <c r="U535" s="1290"/>
      <c r="W535" s="111"/>
      <c r="X535" s="112"/>
      <c r="Y535" s="122"/>
      <c r="Z535" s="114"/>
      <c r="AA535" s="127"/>
      <c r="AB535" s="116"/>
      <c r="AC535" s="139"/>
      <c r="AD535" s="1230" t="str">
        <f t="shared" si="203"/>
        <v>►</v>
      </c>
      <c r="AE535" s="1231" t="str">
        <f t="shared" si="208"/>
        <v/>
      </c>
      <c r="AF535" s="1232">
        <f t="shared" si="210"/>
        <v>0</v>
      </c>
      <c r="AG535" s="1252">
        <f t="shared" ref="AG535:AG549" si="215">IF(AF535=1,Z535,0)</f>
        <v>0</v>
      </c>
      <c r="AH535" s="1234">
        <f t="shared" ref="AH535:AH549" si="216">IF(AF535=1,IF(AG535&gt;0,"Kg",0),0)</f>
        <v>0</v>
      </c>
      <c r="AI535" s="1235">
        <f t="shared" ref="AI535:AI549" si="217">IF(AF535=1,N535,0)</f>
        <v>0</v>
      </c>
      <c r="AJ535" s="1235">
        <f t="shared" si="206"/>
        <v>0</v>
      </c>
      <c r="AK535" s="1253">
        <f t="shared" si="211"/>
        <v>0</v>
      </c>
      <c r="AL535" s="1254">
        <f t="shared" si="207"/>
        <v>0</v>
      </c>
      <c r="AM535" s="1268"/>
      <c r="AN535" s="1255" t="str">
        <f t="shared" si="202"/>
        <v/>
      </c>
      <c r="AO535" s="1256">
        <f t="shared" ref="AO535:AO549" si="218">IF(TRIM(AH535)&lt;&gt;"Kg",0,N(AG535)*N(BB535))</f>
        <v>0</v>
      </c>
      <c r="AP535" s="1257">
        <f t="shared" si="212"/>
        <v>0</v>
      </c>
      <c r="AQ535" s="1271" cm="1">
        <f t="array" ref="AQ535">IF(AF535&lt;&gt;1,0,IF(OR(AO535="",N(AO535)&lt;=0.000000001),"",IF(OR(AI535="",N(AI535)&lt;=0.000000001),0,IF(ISNUMBER(AO535),IFERROR(_xlfn.LET(_xlpm.r,_xlfn.XLOOKUP(U535,$BD$15:$BD$62,ROW($BD$15:$BD$62),_xlfn.XLOOKUP(U535,$BE$15:$BE$62,ROW($BE$15:$BE$62),_xlfn.XLOOKUP(U535,$BF$15:$BF$62,ROW($BF$15:$BF$62),""))),_xlpm.p,_xlpm.r-MIN(ROW($BD$15:$BD$62))+1,_xlpm.f,INDEX($BG$15:$BG$62,_xlpm.p),_xlpm.u,INDEX($BH$15:$BH$62,_xlpm.p),_xlpm.s,INDEX($BJ$15:$BJ$62,_xlpm.p),_xlpm.q,N(AO535)/_xlpm.f,IF(_xlpm.q&gt;=_xlpm.s,ROUND(_xlpm.q,1)&amp;" "&amp;U535&amp;" = "&amp;ROUND(_xlpm.q*_xlpm.f,1)&amp;" "&amp;_xlpm.u,ROUND(_xlpm.q,1)&amp;" "&amp;U535)),""),""))))</f>
        <v>0</v>
      </c>
      <c r="AR535" s="1259"/>
      <c r="AS535" s="1256">
        <f t="shared" si="204"/>
        <v>0</v>
      </c>
      <c r="AT535" s="1257" t="str">
        <f t="shared" ref="AT535:AT549" si="219">IF(AF535=1,AP535,"")</f>
        <v/>
      </c>
      <c r="AU535" s="1260">
        <f t="shared" si="201"/>
        <v>0</v>
      </c>
      <c r="AV535" s="1261" t="str">
        <f t="shared" ref="AV535:AV549" si="220">IF(AF535=1,IF(N(AU535)&gt;0.000000001,R535,""),"")</f>
        <v/>
      </c>
      <c r="AW535" s="1247"/>
      <c r="AX535" s="1262">
        <f t="shared" si="213"/>
        <v>0</v>
      </c>
      <c r="AY535" s="1249" t="str">
        <f t="shared" si="205"/>
        <v/>
      </c>
      <c r="AZ535" s="276" t="s">
        <v>22</v>
      </c>
      <c r="BA535" s="1221">
        <f t="shared" si="214"/>
        <v>0</v>
      </c>
      <c r="BB535" s="1222">
        <f t="shared" si="200"/>
        <v>0</v>
      </c>
      <c r="BC535"/>
      <c r="BD535" s="877"/>
      <c r="BE535" s="877"/>
      <c r="BF535" s="877"/>
      <c r="BG535" s="877"/>
      <c r="BH535" s="877"/>
      <c r="BI535" s="877"/>
      <c r="BJ535" s="877"/>
      <c r="BK535" s="877"/>
      <c r="BR535" s="1153" t="str">
        <f t="shared" si="209"/>
        <v>►</v>
      </c>
      <c r="BS535" s="1024"/>
      <c r="BT535" s="1024"/>
      <c r="BU535" s="1024"/>
      <c r="BV535" s="1024"/>
      <c r="BW535" s="1024"/>
      <c r="CW535" s="3">
        <v>1</v>
      </c>
    </row>
    <row r="536" spans="12:101" ht="21" customHeight="1">
      <c r="L536" s="120" t="s">
        <v>16</v>
      </c>
      <c r="M536" s="34"/>
      <c r="N536" s="35"/>
      <c r="O536" s="34"/>
      <c r="P536" s="36"/>
      <c r="Q536" s="105"/>
      <c r="R536" s="125"/>
      <c r="S536" s="107"/>
      <c r="T536" s="108"/>
      <c r="U536" s="1290"/>
      <c r="W536" s="111"/>
      <c r="X536" s="112"/>
      <c r="Y536" s="122"/>
      <c r="Z536" s="114"/>
      <c r="AA536" s="127"/>
      <c r="AB536" s="116"/>
      <c r="AC536" s="139"/>
      <c r="AD536" s="1230" t="str">
        <f t="shared" si="203"/>
        <v>►</v>
      </c>
      <c r="AE536" s="1231" t="str">
        <f t="shared" si="208"/>
        <v/>
      </c>
      <c r="AF536" s="1232">
        <f t="shared" si="210"/>
        <v>0</v>
      </c>
      <c r="AG536" s="1252">
        <f t="shared" si="215"/>
        <v>0</v>
      </c>
      <c r="AH536" s="1234">
        <f t="shared" si="216"/>
        <v>0</v>
      </c>
      <c r="AI536" s="1235">
        <f t="shared" si="217"/>
        <v>0</v>
      </c>
      <c r="AJ536" s="1235">
        <f t="shared" si="206"/>
        <v>0</v>
      </c>
      <c r="AK536" s="1237">
        <f t="shared" si="211"/>
        <v>0</v>
      </c>
      <c r="AL536" s="1238">
        <f t="shared" si="207"/>
        <v>0</v>
      </c>
      <c r="AM536" s="1268"/>
      <c r="AN536" s="1240" t="str">
        <f t="shared" si="202"/>
        <v/>
      </c>
      <c r="AO536" s="1241">
        <f t="shared" si="218"/>
        <v>0</v>
      </c>
      <c r="AP536" s="1242">
        <f t="shared" si="212"/>
        <v>0</v>
      </c>
      <c r="AQ536" s="1269" cm="1">
        <f t="array" ref="AQ536">IF(AF536&lt;&gt;1,0,IF(OR(AO536="",N(AO536)&lt;=0.000000001),"",IF(OR(AI536="",N(AI536)&lt;=0.000000001),0,IF(ISNUMBER(AO536),IFERROR(_xlfn.LET(_xlpm.r,_xlfn.XLOOKUP(U536,$BD$15:$BD$62,ROW($BD$15:$BD$62),_xlfn.XLOOKUP(U536,$BE$15:$BE$62,ROW($BE$15:$BE$62),_xlfn.XLOOKUP(U536,$BF$15:$BF$62,ROW($BF$15:$BF$62),""))),_xlpm.p,_xlpm.r-MIN(ROW($BD$15:$BD$62))+1,_xlpm.f,INDEX($BG$15:$BG$62,_xlpm.p),_xlpm.u,INDEX($BH$15:$BH$62,_xlpm.p),_xlpm.s,INDEX($BJ$15:$BJ$62,_xlpm.p),_xlpm.q,N(AO536)/_xlpm.f,IF(_xlpm.q&gt;=_xlpm.s,ROUND(_xlpm.q,1)&amp;" "&amp;U536&amp;" = "&amp;ROUND(_xlpm.q*_xlpm.f,1)&amp;" "&amp;_xlpm.u,ROUND(_xlpm.q,1)&amp;" "&amp;U536)),""),""))))</f>
        <v>0</v>
      </c>
      <c r="AR536" s="1259"/>
      <c r="AS536" s="1241">
        <f t="shared" si="204"/>
        <v>0</v>
      </c>
      <c r="AT536" s="1242" t="str">
        <f t="shared" si="219"/>
        <v/>
      </c>
      <c r="AU536" s="1245">
        <f t="shared" ref="AU536:AU549" si="221">_xlfn.LET(_xlpm.EPS,0.000000001,IF(ISNUMBER(BA536),IF(ABS(BA536)&lt;=_xlpm.EPS,0,BA536),0))</f>
        <v>0</v>
      </c>
      <c r="AV536" s="1246" t="str">
        <f t="shared" si="220"/>
        <v/>
      </c>
      <c r="AW536" s="1247"/>
      <c r="AX536" s="1248">
        <f t="shared" si="213"/>
        <v>0</v>
      </c>
      <c r="AY536" s="1249" t="str">
        <f t="shared" si="205"/>
        <v/>
      </c>
      <c r="AZ536" s="276" t="s">
        <v>22</v>
      </c>
      <c r="BA536" s="1221">
        <f t="shared" si="214"/>
        <v>0</v>
      </c>
      <c r="BB536" s="1222">
        <f t="shared" si="200"/>
        <v>0</v>
      </c>
      <c r="BC536"/>
      <c r="BD536" s="877"/>
      <c r="BE536" s="877"/>
      <c r="BF536" s="877"/>
      <c r="BG536" s="877"/>
      <c r="BH536" s="877"/>
      <c r="BI536" s="877"/>
      <c r="BJ536" s="877"/>
      <c r="BK536" s="877"/>
      <c r="BR536" s="1153" t="str">
        <f t="shared" si="209"/>
        <v>►</v>
      </c>
      <c r="BS536" s="1024"/>
      <c r="BT536" s="1024"/>
      <c r="BU536" s="1024"/>
      <c r="BV536" s="1024"/>
      <c r="BW536" s="1024"/>
      <c r="CW536" s="3">
        <v>1</v>
      </c>
    </row>
    <row r="537" spans="12:101" ht="21" customHeight="1">
      <c r="L537" s="120" t="s">
        <v>16</v>
      </c>
      <c r="M537" s="34"/>
      <c r="N537" s="35"/>
      <c r="O537" s="34"/>
      <c r="P537" s="36"/>
      <c r="Q537" s="105"/>
      <c r="R537" s="125"/>
      <c r="S537" s="107"/>
      <c r="T537" s="108"/>
      <c r="U537" s="1290"/>
      <c r="W537" s="111"/>
      <c r="X537" s="112"/>
      <c r="Y537" s="122"/>
      <c r="Z537" s="114"/>
      <c r="AA537" s="127"/>
      <c r="AB537" s="116"/>
      <c r="AC537" s="139"/>
      <c r="AD537" s="1230" t="str">
        <f t="shared" si="203"/>
        <v>►</v>
      </c>
      <c r="AE537" s="1231" t="str">
        <f t="shared" si="208"/>
        <v/>
      </c>
      <c r="AF537" s="1232">
        <f t="shared" si="210"/>
        <v>0</v>
      </c>
      <c r="AG537" s="1252">
        <f t="shared" si="215"/>
        <v>0</v>
      </c>
      <c r="AH537" s="1234">
        <f t="shared" si="216"/>
        <v>0</v>
      </c>
      <c r="AI537" s="1235">
        <f t="shared" si="217"/>
        <v>0</v>
      </c>
      <c r="AJ537" s="1235">
        <f t="shared" si="206"/>
        <v>0</v>
      </c>
      <c r="AK537" s="1253">
        <f t="shared" si="211"/>
        <v>0</v>
      </c>
      <c r="AL537" s="1254">
        <f t="shared" si="207"/>
        <v>0</v>
      </c>
      <c r="AM537" s="1268"/>
      <c r="AN537" s="1255" t="str">
        <f t="shared" si="202"/>
        <v/>
      </c>
      <c r="AO537" s="1256">
        <f t="shared" si="218"/>
        <v>0</v>
      </c>
      <c r="AP537" s="1257">
        <f t="shared" si="212"/>
        <v>0</v>
      </c>
      <c r="AQ537" s="1271" cm="1">
        <f t="array" ref="AQ537">IF(AF537&lt;&gt;1,0,IF(OR(AO537="",N(AO537)&lt;=0.000000001),"",IF(OR(AI537="",N(AI537)&lt;=0.000000001),0,IF(ISNUMBER(AO537),IFERROR(_xlfn.LET(_xlpm.r,_xlfn.XLOOKUP(U537,$BD$15:$BD$62,ROW($BD$15:$BD$62),_xlfn.XLOOKUP(U537,$BE$15:$BE$62,ROW($BE$15:$BE$62),_xlfn.XLOOKUP(U537,$BF$15:$BF$62,ROW($BF$15:$BF$62),""))),_xlpm.p,_xlpm.r-MIN(ROW($BD$15:$BD$62))+1,_xlpm.f,INDEX($BG$15:$BG$62,_xlpm.p),_xlpm.u,INDEX($BH$15:$BH$62,_xlpm.p),_xlpm.s,INDEX($BJ$15:$BJ$62,_xlpm.p),_xlpm.q,N(AO537)/_xlpm.f,IF(_xlpm.q&gt;=_xlpm.s,ROUND(_xlpm.q,1)&amp;" "&amp;U537&amp;" = "&amp;ROUND(_xlpm.q*_xlpm.f,1)&amp;" "&amp;_xlpm.u,ROUND(_xlpm.q,1)&amp;" "&amp;U537)),""),""))))</f>
        <v>0</v>
      </c>
      <c r="AR537" s="1259"/>
      <c r="AS537" s="1256">
        <f t="shared" si="204"/>
        <v>0</v>
      </c>
      <c r="AT537" s="1257" t="str">
        <f t="shared" si="219"/>
        <v/>
      </c>
      <c r="AU537" s="1260">
        <f t="shared" si="221"/>
        <v>0</v>
      </c>
      <c r="AV537" s="1261" t="str">
        <f t="shared" si="220"/>
        <v/>
      </c>
      <c r="AW537" s="1247"/>
      <c r="AX537" s="1262">
        <f t="shared" si="213"/>
        <v>0</v>
      </c>
      <c r="AY537" s="1249" t="str">
        <f t="shared" si="205"/>
        <v/>
      </c>
      <c r="AZ537" s="276" t="s">
        <v>22</v>
      </c>
      <c r="BA537" s="1221">
        <f t="shared" si="214"/>
        <v>0</v>
      </c>
      <c r="BB537" s="1222">
        <f t="shared" ref="BB537:BB549" si="222">IF(AG537&gt;0,IFERROR(IF(OR(ISBLANK(AM537),AM537=""),AK537,AM537)/AI537,0),0)</f>
        <v>0</v>
      </c>
      <c r="BC537"/>
      <c r="BD537" s="877"/>
      <c r="BE537" s="877"/>
      <c r="BF537" s="877"/>
      <c r="BG537" s="877"/>
      <c r="BH537" s="877"/>
      <c r="BI537" s="877"/>
      <c r="BJ537" s="877"/>
      <c r="BK537" s="877"/>
      <c r="BR537" s="1153" t="str">
        <f t="shared" si="209"/>
        <v>►</v>
      </c>
      <c r="BS537" s="1024"/>
      <c r="BT537" s="1024"/>
      <c r="BU537" s="1024"/>
      <c r="BV537" s="1024"/>
      <c r="BW537" s="1024"/>
      <c r="CW537" s="3">
        <v>1</v>
      </c>
    </row>
    <row r="538" spans="12:101" ht="21" customHeight="1">
      <c r="L538" s="120" t="s">
        <v>16</v>
      </c>
      <c r="M538" s="34"/>
      <c r="N538" s="35"/>
      <c r="O538" s="34"/>
      <c r="P538" s="36"/>
      <c r="Q538" s="105"/>
      <c r="R538" s="125"/>
      <c r="S538" s="107"/>
      <c r="T538" s="108"/>
      <c r="U538" s="1290"/>
      <c r="W538" s="111"/>
      <c r="X538" s="112"/>
      <c r="Y538" s="122"/>
      <c r="Z538" s="114"/>
      <c r="AA538" s="127"/>
      <c r="AB538" s="116"/>
      <c r="AC538" s="139"/>
      <c r="AD538" s="1230" t="str">
        <f t="shared" si="203"/>
        <v>►</v>
      </c>
      <c r="AE538" s="1231" t="str">
        <f t="shared" si="208"/>
        <v/>
      </c>
      <c r="AF538" s="1232">
        <f t="shared" si="210"/>
        <v>0</v>
      </c>
      <c r="AG538" s="1252">
        <f t="shared" si="215"/>
        <v>0</v>
      </c>
      <c r="AH538" s="1234">
        <f t="shared" si="216"/>
        <v>0</v>
      </c>
      <c r="AI538" s="1235">
        <f t="shared" si="217"/>
        <v>0</v>
      </c>
      <c r="AJ538" s="1235">
        <f t="shared" si="206"/>
        <v>0</v>
      </c>
      <c r="AK538" s="1237">
        <f t="shared" si="211"/>
        <v>0</v>
      </c>
      <c r="AL538" s="1238">
        <f t="shared" si="207"/>
        <v>0</v>
      </c>
      <c r="AM538" s="1268"/>
      <c r="AN538" s="1240" t="str">
        <f t="shared" si="202"/>
        <v/>
      </c>
      <c r="AO538" s="1241">
        <f t="shared" si="218"/>
        <v>0</v>
      </c>
      <c r="AP538" s="1242">
        <f t="shared" si="212"/>
        <v>0</v>
      </c>
      <c r="AQ538" s="1269" cm="1">
        <f t="array" ref="AQ538">IF(AF538&lt;&gt;1,0,IF(OR(AO538="",N(AO538)&lt;=0.000000001),"",IF(OR(AI538="",N(AI538)&lt;=0.000000001),0,IF(ISNUMBER(AO538),IFERROR(_xlfn.LET(_xlpm.r,_xlfn.XLOOKUP(U538,$BD$15:$BD$62,ROW($BD$15:$BD$62),_xlfn.XLOOKUP(U538,$BE$15:$BE$62,ROW($BE$15:$BE$62),_xlfn.XLOOKUP(U538,$BF$15:$BF$62,ROW($BF$15:$BF$62),""))),_xlpm.p,_xlpm.r-MIN(ROW($BD$15:$BD$62))+1,_xlpm.f,INDEX($BG$15:$BG$62,_xlpm.p),_xlpm.u,INDEX($BH$15:$BH$62,_xlpm.p),_xlpm.s,INDEX($BJ$15:$BJ$62,_xlpm.p),_xlpm.q,N(AO538)/_xlpm.f,IF(_xlpm.q&gt;=_xlpm.s,ROUND(_xlpm.q,1)&amp;" "&amp;U538&amp;" = "&amp;ROUND(_xlpm.q*_xlpm.f,1)&amp;" "&amp;_xlpm.u,ROUND(_xlpm.q,1)&amp;" "&amp;U538)),""),""))))</f>
        <v>0</v>
      </c>
      <c r="AR538" s="1259"/>
      <c r="AS538" s="1241">
        <f t="shared" si="204"/>
        <v>0</v>
      </c>
      <c r="AT538" s="1242" t="str">
        <f t="shared" si="219"/>
        <v/>
      </c>
      <c r="AU538" s="1245">
        <f t="shared" si="221"/>
        <v>0</v>
      </c>
      <c r="AV538" s="1246" t="str">
        <f t="shared" si="220"/>
        <v/>
      </c>
      <c r="AW538" s="1247"/>
      <c r="AX538" s="1248">
        <f t="shared" si="213"/>
        <v>0</v>
      </c>
      <c r="AY538" s="1249" t="str">
        <f t="shared" si="205"/>
        <v/>
      </c>
      <c r="AZ538" s="276" t="s">
        <v>22</v>
      </c>
      <c r="BA538" s="1221">
        <f t="shared" si="214"/>
        <v>0</v>
      </c>
      <c r="BB538" s="1222">
        <f t="shared" si="222"/>
        <v>0</v>
      </c>
      <c r="BC538"/>
      <c r="BD538" s="877"/>
      <c r="BE538" s="877"/>
      <c r="BF538" s="877"/>
      <c r="BG538" s="877"/>
      <c r="BH538" s="877"/>
      <c r="BI538" s="877"/>
      <c r="BJ538" s="877"/>
      <c r="BK538" s="877"/>
      <c r="BR538" s="1153" t="str">
        <f t="shared" si="209"/>
        <v>►</v>
      </c>
      <c r="BS538" s="1024"/>
      <c r="BT538" s="1024"/>
      <c r="BU538" s="1024"/>
      <c r="BV538" s="1024"/>
      <c r="BW538" s="1024"/>
      <c r="CW538" s="3">
        <v>1</v>
      </c>
    </row>
    <row r="539" spans="12:101" ht="21" customHeight="1">
      <c r="L539" s="120" t="s">
        <v>16</v>
      </c>
      <c r="M539" s="34"/>
      <c r="N539" s="35"/>
      <c r="O539" s="34"/>
      <c r="P539" s="36"/>
      <c r="Q539" s="105"/>
      <c r="R539" s="125"/>
      <c r="S539" s="107"/>
      <c r="T539" s="108"/>
      <c r="U539" s="1290"/>
      <c r="W539" s="111"/>
      <c r="X539" s="112"/>
      <c r="Y539" s="122"/>
      <c r="Z539" s="114"/>
      <c r="AA539" s="127"/>
      <c r="AB539" s="116"/>
      <c r="AC539" s="139"/>
      <c r="AD539" s="1230" t="str">
        <f t="shared" si="203"/>
        <v>►</v>
      </c>
      <c r="AE539" s="1231" t="str">
        <f t="shared" si="208"/>
        <v/>
      </c>
      <c r="AF539" s="1232">
        <f t="shared" si="210"/>
        <v>0</v>
      </c>
      <c r="AG539" s="1252">
        <f t="shared" si="215"/>
        <v>0</v>
      </c>
      <c r="AH539" s="1234">
        <f t="shared" si="216"/>
        <v>0</v>
      </c>
      <c r="AI539" s="1235">
        <f t="shared" si="217"/>
        <v>0</v>
      </c>
      <c r="AJ539" s="1235">
        <f t="shared" si="206"/>
        <v>0</v>
      </c>
      <c r="AK539" s="1253">
        <f t="shared" si="211"/>
        <v>0</v>
      </c>
      <c r="AL539" s="1254">
        <f t="shared" si="207"/>
        <v>0</v>
      </c>
      <c r="AM539" s="1268"/>
      <c r="AN539" s="1255" t="str">
        <f t="shared" ref="AN539:AN549" si="223">IF(AM539&gt;0,AL539,"")</f>
        <v/>
      </c>
      <c r="AO539" s="1256">
        <f t="shared" si="218"/>
        <v>0</v>
      </c>
      <c r="AP539" s="1257">
        <f t="shared" si="212"/>
        <v>0</v>
      </c>
      <c r="AQ539" s="1271" cm="1">
        <f t="array" ref="AQ539">IF(AF539&lt;&gt;1,0,IF(OR(AO539="",N(AO539)&lt;=0.000000001),"",IF(OR(AI539="",N(AI539)&lt;=0.000000001),0,IF(ISNUMBER(AO539),IFERROR(_xlfn.LET(_xlpm.r,_xlfn.XLOOKUP(U539,$BD$15:$BD$62,ROW($BD$15:$BD$62),_xlfn.XLOOKUP(U539,$BE$15:$BE$62,ROW($BE$15:$BE$62),_xlfn.XLOOKUP(U539,$BF$15:$BF$62,ROW($BF$15:$BF$62),""))),_xlpm.p,_xlpm.r-MIN(ROW($BD$15:$BD$62))+1,_xlpm.f,INDEX($BG$15:$BG$62,_xlpm.p),_xlpm.u,INDEX($BH$15:$BH$62,_xlpm.p),_xlpm.s,INDEX($BJ$15:$BJ$62,_xlpm.p),_xlpm.q,N(AO539)/_xlpm.f,IF(_xlpm.q&gt;=_xlpm.s,ROUND(_xlpm.q,1)&amp;" "&amp;U539&amp;" = "&amp;ROUND(_xlpm.q*_xlpm.f,1)&amp;" "&amp;_xlpm.u,ROUND(_xlpm.q,1)&amp;" "&amp;U539)),""),""))))</f>
        <v>0</v>
      </c>
      <c r="AR539" s="1259"/>
      <c r="AS539" s="1256">
        <f t="shared" si="204"/>
        <v>0</v>
      </c>
      <c r="AT539" s="1257" t="str">
        <f t="shared" si="219"/>
        <v/>
      </c>
      <c r="AU539" s="1260">
        <f t="shared" si="221"/>
        <v>0</v>
      </c>
      <c r="AV539" s="1261" t="str">
        <f t="shared" si="220"/>
        <v/>
      </c>
      <c r="AW539" s="1247"/>
      <c r="AX539" s="1262">
        <f t="shared" si="213"/>
        <v>0</v>
      </c>
      <c r="AY539" s="1249" t="str">
        <f t="shared" si="205"/>
        <v/>
      </c>
      <c r="AZ539" s="276" t="s">
        <v>22</v>
      </c>
      <c r="BA539" s="1221">
        <f t="shared" si="214"/>
        <v>0</v>
      </c>
      <c r="BB539" s="1222">
        <f t="shared" si="222"/>
        <v>0</v>
      </c>
      <c r="BC539"/>
      <c r="BD539" s="877"/>
      <c r="BE539" s="877"/>
      <c r="BF539" s="877"/>
      <c r="BG539" s="877"/>
      <c r="BH539" s="877"/>
      <c r="BI539" s="877"/>
      <c r="BJ539" s="877"/>
      <c r="BK539" s="877"/>
      <c r="BR539" s="1153" t="str">
        <f t="shared" si="209"/>
        <v>►</v>
      </c>
      <c r="BS539" s="1024"/>
      <c r="BT539" s="1024"/>
      <c r="BU539" s="1024"/>
      <c r="BV539" s="1024"/>
      <c r="BW539" s="1024"/>
      <c r="CW539" s="3">
        <v>1</v>
      </c>
    </row>
    <row r="540" spans="12:101" ht="21" customHeight="1">
      <c r="L540" s="120" t="s">
        <v>16</v>
      </c>
      <c r="M540" s="34"/>
      <c r="N540" s="35"/>
      <c r="O540" s="34"/>
      <c r="P540" s="36"/>
      <c r="Q540" s="105"/>
      <c r="R540" s="125"/>
      <c r="S540" s="107"/>
      <c r="T540" s="108"/>
      <c r="U540" s="1290"/>
      <c r="W540" s="111"/>
      <c r="X540" s="112"/>
      <c r="Y540" s="122"/>
      <c r="Z540" s="114"/>
      <c r="AA540" s="127"/>
      <c r="AB540" s="116"/>
      <c r="AC540" s="139"/>
      <c r="AD540" s="1230" t="str">
        <f t="shared" si="203"/>
        <v>►</v>
      </c>
      <c r="AE540" s="1231" t="str">
        <f t="shared" si="208"/>
        <v/>
      </c>
      <c r="AF540" s="1232">
        <f t="shared" si="210"/>
        <v>0</v>
      </c>
      <c r="AG540" s="1252">
        <f t="shared" si="215"/>
        <v>0</v>
      </c>
      <c r="AH540" s="1234">
        <f t="shared" si="216"/>
        <v>0</v>
      </c>
      <c r="AI540" s="1235">
        <f t="shared" si="217"/>
        <v>0</v>
      </c>
      <c r="AJ540" s="1235">
        <f t="shared" si="206"/>
        <v>0</v>
      </c>
      <c r="AK540" s="1237">
        <f t="shared" si="211"/>
        <v>0</v>
      </c>
      <c r="AL540" s="1238">
        <f t="shared" si="207"/>
        <v>0</v>
      </c>
      <c r="AM540" s="1268"/>
      <c r="AN540" s="1240" t="str">
        <f t="shared" si="223"/>
        <v/>
      </c>
      <c r="AO540" s="1241">
        <f t="shared" si="218"/>
        <v>0</v>
      </c>
      <c r="AP540" s="1242">
        <f t="shared" si="212"/>
        <v>0</v>
      </c>
      <c r="AQ540" s="1269" cm="1">
        <f t="array" ref="AQ540">IF(AF540&lt;&gt;1,0,IF(OR(AO540="",N(AO540)&lt;=0.000000001),"",IF(OR(AI540="",N(AI540)&lt;=0.000000001),0,IF(ISNUMBER(AO540),IFERROR(_xlfn.LET(_xlpm.r,_xlfn.XLOOKUP(U540,$BD$15:$BD$62,ROW($BD$15:$BD$62),_xlfn.XLOOKUP(U540,$BE$15:$BE$62,ROW($BE$15:$BE$62),_xlfn.XLOOKUP(U540,$BF$15:$BF$62,ROW($BF$15:$BF$62),""))),_xlpm.p,_xlpm.r-MIN(ROW($BD$15:$BD$62))+1,_xlpm.f,INDEX($BG$15:$BG$62,_xlpm.p),_xlpm.u,INDEX($BH$15:$BH$62,_xlpm.p),_xlpm.s,INDEX($BJ$15:$BJ$62,_xlpm.p),_xlpm.q,N(AO540)/_xlpm.f,IF(_xlpm.q&gt;=_xlpm.s,ROUND(_xlpm.q,1)&amp;" "&amp;U540&amp;" = "&amp;ROUND(_xlpm.q*_xlpm.f,1)&amp;" "&amp;_xlpm.u,ROUND(_xlpm.q,1)&amp;" "&amp;U540)),""),""))))</f>
        <v>0</v>
      </c>
      <c r="AR540" s="1259"/>
      <c r="AS540" s="1241">
        <f t="shared" si="204"/>
        <v>0</v>
      </c>
      <c r="AT540" s="1242" t="str">
        <f t="shared" si="219"/>
        <v/>
      </c>
      <c r="AU540" s="1245">
        <f t="shared" si="221"/>
        <v>0</v>
      </c>
      <c r="AV540" s="1246" t="str">
        <f t="shared" si="220"/>
        <v/>
      </c>
      <c r="AW540" s="1247"/>
      <c r="AX540" s="1248">
        <f t="shared" si="213"/>
        <v>0</v>
      </c>
      <c r="AY540" s="1249" t="str">
        <f t="shared" si="205"/>
        <v/>
      </c>
      <c r="AZ540" s="276" t="s">
        <v>22</v>
      </c>
      <c r="BA540" s="1221">
        <f t="shared" si="214"/>
        <v>0</v>
      </c>
      <c r="BB540" s="1222">
        <f t="shared" si="222"/>
        <v>0</v>
      </c>
      <c r="BC540"/>
      <c r="BD540" s="877"/>
      <c r="BE540" s="877"/>
      <c r="BF540" s="877"/>
      <c r="BG540" s="877"/>
      <c r="BH540" s="877"/>
      <c r="BI540" s="877"/>
      <c r="BJ540" s="877"/>
      <c r="BK540" s="877"/>
      <c r="BR540" s="1153" t="str">
        <f t="shared" si="209"/>
        <v>►</v>
      </c>
      <c r="BS540" s="1024"/>
      <c r="BT540" s="1024"/>
      <c r="BU540" s="1024"/>
      <c r="BV540" s="1024"/>
      <c r="BW540" s="1024"/>
      <c r="CW540" s="3">
        <v>1</v>
      </c>
    </row>
    <row r="541" spans="12:101" ht="21" customHeight="1">
      <c r="L541" s="120" t="s">
        <v>16</v>
      </c>
      <c r="M541" s="34"/>
      <c r="N541" s="35"/>
      <c r="O541" s="34"/>
      <c r="P541" s="36"/>
      <c r="Q541" s="105"/>
      <c r="R541" s="125"/>
      <c r="S541" s="107"/>
      <c r="T541" s="108"/>
      <c r="U541" s="1290"/>
      <c r="W541" s="111"/>
      <c r="X541" s="112"/>
      <c r="Y541" s="122"/>
      <c r="Z541" s="114"/>
      <c r="AA541" s="127"/>
      <c r="AB541" s="116"/>
      <c r="AC541" s="139"/>
      <c r="AD541" s="1230" t="str">
        <f t="shared" si="203"/>
        <v>►</v>
      </c>
      <c r="AE541" s="1231" t="str">
        <f t="shared" si="208"/>
        <v/>
      </c>
      <c r="AF541" s="1232">
        <f t="shared" si="210"/>
        <v>0</v>
      </c>
      <c r="AG541" s="1252">
        <f t="shared" si="215"/>
        <v>0</v>
      </c>
      <c r="AH541" s="1234">
        <f t="shared" si="216"/>
        <v>0</v>
      </c>
      <c r="AI541" s="1235">
        <f t="shared" si="217"/>
        <v>0</v>
      </c>
      <c r="AJ541" s="1235">
        <f t="shared" si="206"/>
        <v>0</v>
      </c>
      <c r="AK541" s="1253">
        <f t="shared" si="211"/>
        <v>0</v>
      </c>
      <c r="AL541" s="1254">
        <f t="shared" si="207"/>
        <v>0</v>
      </c>
      <c r="AM541" s="1268"/>
      <c r="AN541" s="1255" t="str">
        <f t="shared" si="223"/>
        <v/>
      </c>
      <c r="AO541" s="1256">
        <f t="shared" si="218"/>
        <v>0</v>
      </c>
      <c r="AP541" s="1257">
        <f t="shared" si="212"/>
        <v>0</v>
      </c>
      <c r="AQ541" s="1271" cm="1">
        <f t="array" ref="AQ541">IF(AF541&lt;&gt;1,0,IF(OR(AO541="",N(AO541)&lt;=0.000000001),"",IF(OR(AI541="",N(AI541)&lt;=0.000000001),0,IF(ISNUMBER(AO541),IFERROR(_xlfn.LET(_xlpm.r,_xlfn.XLOOKUP(U541,$BD$15:$BD$62,ROW($BD$15:$BD$62),_xlfn.XLOOKUP(U541,$BE$15:$BE$62,ROW($BE$15:$BE$62),_xlfn.XLOOKUP(U541,$BF$15:$BF$62,ROW($BF$15:$BF$62),""))),_xlpm.p,_xlpm.r-MIN(ROW($BD$15:$BD$62))+1,_xlpm.f,INDEX($BG$15:$BG$62,_xlpm.p),_xlpm.u,INDEX($BH$15:$BH$62,_xlpm.p),_xlpm.s,INDEX($BJ$15:$BJ$62,_xlpm.p),_xlpm.q,N(AO541)/_xlpm.f,IF(_xlpm.q&gt;=_xlpm.s,ROUND(_xlpm.q,1)&amp;" "&amp;U541&amp;" = "&amp;ROUND(_xlpm.q*_xlpm.f,1)&amp;" "&amp;_xlpm.u,ROUND(_xlpm.q,1)&amp;" "&amp;U541)),""),""))))</f>
        <v>0</v>
      </c>
      <c r="AR541" s="1259"/>
      <c r="AS541" s="1256">
        <f t="shared" si="204"/>
        <v>0</v>
      </c>
      <c r="AT541" s="1257" t="str">
        <f t="shared" si="219"/>
        <v/>
      </c>
      <c r="AU541" s="1260">
        <f t="shared" si="221"/>
        <v>0</v>
      </c>
      <c r="AV541" s="1261" t="str">
        <f t="shared" si="220"/>
        <v/>
      </c>
      <c r="AW541" s="1247"/>
      <c r="AX541" s="1262">
        <f t="shared" si="213"/>
        <v>0</v>
      </c>
      <c r="AY541" s="1249" t="str">
        <f t="shared" si="205"/>
        <v/>
      </c>
      <c r="AZ541" s="276" t="s">
        <v>22</v>
      </c>
      <c r="BA541" s="1221">
        <f t="shared" si="214"/>
        <v>0</v>
      </c>
      <c r="BB541" s="1222">
        <f t="shared" si="222"/>
        <v>0</v>
      </c>
      <c r="BC541"/>
      <c r="BD541" s="877"/>
      <c r="BE541" s="877"/>
      <c r="BF541" s="877"/>
      <c r="BG541" s="877"/>
      <c r="BH541" s="877"/>
      <c r="BI541" s="877"/>
      <c r="BJ541" s="877"/>
      <c r="BK541" s="877"/>
      <c r="BR541" s="1153" t="str">
        <f t="shared" si="209"/>
        <v>►</v>
      </c>
      <c r="BS541" s="1024"/>
      <c r="BT541" s="1024"/>
      <c r="BU541" s="1024"/>
      <c r="BV541" s="1024"/>
      <c r="BW541" s="1024"/>
      <c r="CW541" s="3">
        <v>1</v>
      </c>
    </row>
    <row r="542" spans="12:101" ht="21" customHeight="1">
      <c r="L542" s="120" t="s">
        <v>16</v>
      </c>
      <c r="M542" s="34"/>
      <c r="N542" s="35"/>
      <c r="O542" s="34"/>
      <c r="P542" s="36"/>
      <c r="Q542" s="105"/>
      <c r="R542" s="125"/>
      <c r="S542" s="107"/>
      <c r="T542" s="108"/>
      <c r="U542" s="1290"/>
      <c r="W542" s="111"/>
      <c r="X542" s="112"/>
      <c r="Y542" s="122"/>
      <c r="Z542" s="114"/>
      <c r="AA542" s="127"/>
      <c r="AB542" s="116"/>
      <c r="AC542" s="139"/>
      <c r="AD542" s="1230" t="str">
        <f t="shared" ref="AD542:AD549" si="224">IF(OR(AI542&gt;0,TRIM(AE542)="▼ recette suivante"),"A","►")</f>
        <v>►</v>
      </c>
      <c r="AE542" s="1231" t="str">
        <f t="shared" si="208"/>
        <v/>
      </c>
      <c r="AF542" s="1232">
        <f t="shared" si="210"/>
        <v>0</v>
      </c>
      <c r="AG542" s="1252">
        <f t="shared" si="215"/>
        <v>0</v>
      </c>
      <c r="AH542" s="1234">
        <f t="shared" si="216"/>
        <v>0</v>
      </c>
      <c r="AI542" s="1235">
        <f t="shared" si="217"/>
        <v>0</v>
      </c>
      <c r="AJ542" s="1235">
        <f t="shared" si="206"/>
        <v>0</v>
      </c>
      <c r="AK542" s="1237">
        <f t="shared" si="211"/>
        <v>0</v>
      </c>
      <c r="AL542" s="1238">
        <f t="shared" si="207"/>
        <v>0</v>
      </c>
      <c r="AM542" s="1268"/>
      <c r="AN542" s="1240" t="str">
        <f t="shared" si="223"/>
        <v/>
      </c>
      <c r="AO542" s="1241">
        <f t="shared" si="218"/>
        <v>0</v>
      </c>
      <c r="AP542" s="1242">
        <f t="shared" si="212"/>
        <v>0</v>
      </c>
      <c r="AQ542" s="1269" cm="1">
        <f t="array" ref="AQ542">IF(AF542&lt;&gt;1,0,IF(OR(AO542="",N(AO542)&lt;=0.000000001),"",IF(OR(AI542="",N(AI542)&lt;=0.000000001),0,IF(ISNUMBER(AO542),IFERROR(_xlfn.LET(_xlpm.r,_xlfn.XLOOKUP(U542,$BD$15:$BD$62,ROW($BD$15:$BD$62),_xlfn.XLOOKUP(U542,$BE$15:$BE$62,ROW($BE$15:$BE$62),_xlfn.XLOOKUP(U542,$BF$15:$BF$62,ROW($BF$15:$BF$62),""))),_xlpm.p,_xlpm.r-MIN(ROW($BD$15:$BD$62))+1,_xlpm.f,INDEX($BG$15:$BG$62,_xlpm.p),_xlpm.u,INDEX($BH$15:$BH$62,_xlpm.p),_xlpm.s,INDEX($BJ$15:$BJ$62,_xlpm.p),_xlpm.q,N(AO542)/_xlpm.f,IF(_xlpm.q&gt;=_xlpm.s,ROUND(_xlpm.q,1)&amp;" "&amp;U542&amp;" = "&amp;ROUND(_xlpm.q*_xlpm.f,1)&amp;" "&amp;_xlpm.u,ROUND(_xlpm.q,1)&amp;" "&amp;U542)),""),""))))</f>
        <v>0</v>
      </c>
      <c r="AR542" s="1259"/>
      <c r="AS542" s="1241">
        <f t="shared" si="204"/>
        <v>0</v>
      </c>
      <c r="AT542" s="1242" t="str">
        <f t="shared" si="219"/>
        <v/>
      </c>
      <c r="AU542" s="1245">
        <f t="shared" si="221"/>
        <v>0</v>
      </c>
      <c r="AV542" s="1246" t="str">
        <f t="shared" si="220"/>
        <v/>
      </c>
      <c r="AW542" s="1247"/>
      <c r="AX542" s="1248">
        <f t="shared" si="213"/>
        <v>0</v>
      </c>
      <c r="AY542" s="1249" t="str">
        <f t="shared" si="205"/>
        <v/>
      </c>
      <c r="AZ542" s="276" t="s">
        <v>22</v>
      </c>
      <c r="BA542" s="1221">
        <f t="shared" si="214"/>
        <v>0</v>
      </c>
      <c r="BB542" s="1222">
        <f t="shared" si="222"/>
        <v>0</v>
      </c>
      <c r="BC542"/>
      <c r="BD542" s="877"/>
      <c r="BE542" s="877"/>
      <c r="BF542" s="877"/>
      <c r="BG542" s="877"/>
      <c r="BH542" s="877"/>
      <c r="BI542" s="877"/>
      <c r="BJ542" s="877"/>
      <c r="BK542" s="877"/>
      <c r="BR542" s="1153" t="str">
        <f t="shared" si="209"/>
        <v>►</v>
      </c>
      <c r="BS542" s="1024"/>
      <c r="BT542" s="1024"/>
      <c r="BU542" s="1024"/>
      <c r="BV542" s="1024"/>
      <c r="BW542" s="1024"/>
      <c r="CW542" s="3">
        <v>1</v>
      </c>
    </row>
    <row r="543" spans="12:101" ht="21" customHeight="1">
      <c r="L543" s="120" t="s">
        <v>16</v>
      </c>
      <c r="M543" s="34"/>
      <c r="N543" s="35"/>
      <c r="O543" s="34"/>
      <c r="P543" s="36"/>
      <c r="Q543" s="105"/>
      <c r="R543" s="125"/>
      <c r="S543" s="107"/>
      <c r="T543" s="108"/>
      <c r="U543" s="1290"/>
      <c r="W543" s="111"/>
      <c r="X543" s="112"/>
      <c r="Y543" s="122"/>
      <c r="Z543" s="114"/>
      <c r="AA543" s="127"/>
      <c r="AB543" s="116"/>
      <c r="AC543" s="139"/>
      <c r="AD543" s="1230" t="str">
        <f t="shared" si="224"/>
        <v>►</v>
      </c>
      <c r="AE543" s="1231" t="str">
        <f t="shared" si="208"/>
        <v/>
      </c>
      <c r="AF543" s="1232">
        <f t="shared" si="210"/>
        <v>0</v>
      </c>
      <c r="AG543" s="1252">
        <f t="shared" si="215"/>
        <v>0</v>
      </c>
      <c r="AH543" s="1234">
        <f t="shared" si="216"/>
        <v>0</v>
      </c>
      <c r="AI543" s="1235">
        <f t="shared" si="217"/>
        <v>0</v>
      </c>
      <c r="AJ543" s="1235">
        <f t="shared" si="206"/>
        <v>0</v>
      </c>
      <c r="AK543" s="1253">
        <f t="shared" si="211"/>
        <v>0</v>
      </c>
      <c r="AL543" s="1254">
        <f t="shared" si="207"/>
        <v>0</v>
      </c>
      <c r="AM543" s="1268"/>
      <c r="AN543" s="1255" t="str">
        <f t="shared" si="223"/>
        <v/>
      </c>
      <c r="AO543" s="1256">
        <f t="shared" si="218"/>
        <v>0</v>
      </c>
      <c r="AP543" s="1257">
        <f t="shared" si="212"/>
        <v>0</v>
      </c>
      <c r="AQ543" s="1271" cm="1">
        <f t="array" ref="AQ543">IF(AF543&lt;&gt;1,0,IF(OR(AO543="",N(AO543)&lt;=0.000000001),"",IF(OR(AI543="",N(AI543)&lt;=0.000000001),0,IF(ISNUMBER(AO543),IFERROR(_xlfn.LET(_xlpm.r,_xlfn.XLOOKUP(U543,$BD$15:$BD$62,ROW($BD$15:$BD$62),_xlfn.XLOOKUP(U543,$BE$15:$BE$62,ROW($BE$15:$BE$62),_xlfn.XLOOKUP(U543,$BF$15:$BF$62,ROW($BF$15:$BF$62),""))),_xlpm.p,_xlpm.r-MIN(ROW($BD$15:$BD$62))+1,_xlpm.f,INDEX($BG$15:$BG$62,_xlpm.p),_xlpm.u,INDEX($BH$15:$BH$62,_xlpm.p),_xlpm.s,INDEX($BJ$15:$BJ$62,_xlpm.p),_xlpm.q,N(AO543)/_xlpm.f,IF(_xlpm.q&gt;=_xlpm.s,ROUND(_xlpm.q,1)&amp;" "&amp;U543&amp;" = "&amp;ROUND(_xlpm.q*_xlpm.f,1)&amp;" "&amp;_xlpm.u,ROUND(_xlpm.q,1)&amp;" "&amp;U543)),""),""))))</f>
        <v>0</v>
      </c>
      <c r="AR543" s="1259"/>
      <c r="AS543" s="1256">
        <f t="shared" si="204"/>
        <v>0</v>
      </c>
      <c r="AT543" s="1257" t="str">
        <f t="shared" si="219"/>
        <v/>
      </c>
      <c r="AU543" s="1260">
        <f t="shared" si="221"/>
        <v>0</v>
      </c>
      <c r="AV543" s="1261" t="str">
        <f t="shared" si="220"/>
        <v/>
      </c>
      <c r="AW543" s="1247"/>
      <c r="AX543" s="1262">
        <f t="shared" si="213"/>
        <v>0</v>
      </c>
      <c r="AY543" s="1249" t="str">
        <f t="shared" si="205"/>
        <v/>
      </c>
      <c r="AZ543" s="276" t="s">
        <v>22</v>
      </c>
      <c r="BA543" s="1221">
        <f t="shared" si="214"/>
        <v>0</v>
      </c>
      <c r="BB543" s="1222">
        <f t="shared" si="222"/>
        <v>0</v>
      </c>
      <c r="BC543"/>
      <c r="BD543" s="877"/>
      <c r="BE543" s="877"/>
      <c r="BF543" s="877"/>
      <c r="BG543" s="877"/>
      <c r="BH543" s="877"/>
      <c r="BI543" s="877"/>
      <c r="BJ543" s="877"/>
      <c r="BK543" s="877"/>
      <c r="BR543" s="1153" t="str">
        <f t="shared" si="209"/>
        <v>►</v>
      </c>
      <c r="BS543" s="1024"/>
      <c r="BT543" s="1024"/>
      <c r="BU543" s="1024"/>
      <c r="BV543" s="1024"/>
      <c r="BW543" s="1024"/>
      <c r="CW543" s="3">
        <v>1</v>
      </c>
    </row>
    <row r="544" spans="12:101" ht="21" customHeight="1">
      <c r="L544" s="120" t="s">
        <v>16</v>
      </c>
      <c r="M544" s="34"/>
      <c r="N544" s="35"/>
      <c r="O544" s="34"/>
      <c r="P544" s="36"/>
      <c r="Q544" s="105"/>
      <c r="R544" s="125"/>
      <c r="S544" s="107"/>
      <c r="T544" s="108"/>
      <c r="U544" s="1290"/>
      <c r="W544" s="111"/>
      <c r="X544" s="112"/>
      <c r="Y544" s="122"/>
      <c r="Z544" s="114"/>
      <c r="AA544" s="127"/>
      <c r="AB544" s="116"/>
      <c r="AC544" s="139"/>
      <c r="AD544" s="1230" t="str">
        <f t="shared" si="224"/>
        <v>►</v>
      </c>
      <c r="AE544" s="1231" t="str">
        <f t="shared" si="208"/>
        <v/>
      </c>
      <c r="AF544" s="1232">
        <f t="shared" si="210"/>
        <v>0</v>
      </c>
      <c r="AG544" s="1252">
        <f t="shared" si="215"/>
        <v>0</v>
      </c>
      <c r="AH544" s="1234">
        <f t="shared" si="216"/>
        <v>0</v>
      </c>
      <c r="AI544" s="1235">
        <f t="shared" si="217"/>
        <v>0</v>
      </c>
      <c r="AJ544" s="1235">
        <f t="shared" si="206"/>
        <v>0</v>
      </c>
      <c r="AK544" s="1237">
        <f t="shared" si="211"/>
        <v>0</v>
      </c>
      <c r="AL544" s="1238">
        <f t="shared" si="207"/>
        <v>0</v>
      </c>
      <c r="AM544" s="1268"/>
      <c r="AN544" s="1240" t="str">
        <f t="shared" si="223"/>
        <v/>
      </c>
      <c r="AO544" s="1241">
        <f t="shared" si="218"/>
        <v>0</v>
      </c>
      <c r="AP544" s="1242">
        <f t="shared" si="212"/>
        <v>0</v>
      </c>
      <c r="AQ544" s="1269" cm="1">
        <f t="array" ref="AQ544">IF(AF544&lt;&gt;1,0,IF(OR(AO544="",N(AO544)&lt;=0.000000001),"",IF(OR(AI544="",N(AI544)&lt;=0.000000001),0,IF(ISNUMBER(AO544),IFERROR(_xlfn.LET(_xlpm.r,_xlfn.XLOOKUP(U544,$BD$15:$BD$62,ROW($BD$15:$BD$62),_xlfn.XLOOKUP(U544,$BE$15:$BE$62,ROW($BE$15:$BE$62),_xlfn.XLOOKUP(U544,$BF$15:$BF$62,ROW($BF$15:$BF$62),""))),_xlpm.p,_xlpm.r-MIN(ROW($BD$15:$BD$62))+1,_xlpm.f,INDEX($BG$15:$BG$62,_xlpm.p),_xlpm.u,INDEX($BH$15:$BH$62,_xlpm.p),_xlpm.s,INDEX($BJ$15:$BJ$62,_xlpm.p),_xlpm.q,N(AO544)/_xlpm.f,IF(_xlpm.q&gt;=_xlpm.s,ROUND(_xlpm.q,1)&amp;" "&amp;U544&amp;" = "&amp;ROUND(_xlpm.q*_xlpm.f,1)&amp;" "&amp;_xlpm.u,ROUND(_xlpm.q,1)&amp;" "&amp;U544)),""),""))))</f>
        <v>0</v>
      </c>
      <c r="AR544" s="1259"/>
      <c r="AS544" s="1241">
        <f t="shared" si="204"/>
        <v>0</v>
      </c>
      <c r="AT544" s="1242" t="str">
        <f t="shared" si="219"/>
        <v/>
      </c>
      <c r="AU544" s="1245">
        <f t="shared" si="221"/>
        <v>0</v>
      </c>
      <c r="AV544" s="1246" t="str">
        <f t="shared" si="220"/>
        <v/>
      </c>
      <c r="AW544" s="1247"/>
      <c r="AX544" s="1248">
        <f t="shared" si="213"/>
        <v>0</v>
      </c>
      <c r="AY544" s="1249" t="str">
        <f t="shared" si="205"/>
        <v/>
      </c>
      <c r="AZ544" s="276" t="s">
        <v>22</v>
      </c>
      <c r="BA544" s="1221">
        <f t="shared" si="214"/>
        <v>0</v>
      </c>
      <c r="BB544" s="1222">
        <f t="shared" si="222"/>
        <v>0</v>
      </c>
      <c r="BC544"/>
      <c r="BD544" s="877"/>
      <c r="BE544" s="877"/>
      <c r="BF544" s="877"/>
      <c r="BG544" s="877"/>
      <c r="BH544" s="877"/>
      <c r="BI544" s="877"/>
      <c r="BJ544" s="877"/>
      <c r="BK544" s="877"/>
      <c r="BR544" s="1153" t="str">
        <f t="shared" si="209"/>
        <v>►</v>
      </c>
      <c r="BS544" s="1024"/>
      <c r="BT544" s="1024"/>
      <c r="BU544" s="1024"/>
      <c r="BV544" s="1024"/>
      <c r="BW544" s="1024"/>
      <c r="CW544" s="3">
        <v>1</v>
      </c>
    </row>
    <row r="545" spans="1:103" ht="21" customHeight="1">
      <c r="L545" s="120" t="s">
        <v>16</v>
      </c>
      <c r="M545" s="34"/>
      <c r="N545" s="35"/>
      <c r="O545" s="34"/>
      <c r="P545" s="36"/>
      <c r="Q545" s="105"/>
      <c r="R545" s="125"/>
      <c r="S545" s="107"/>
      <c r="T545" s="108"/>
      <c r="U545" s="1290"/>
      <c r="W545" s="111"/>
      <c r="X545" s="112"/>
      <c r="Y545" s="122"/>
      <c r="Z545" s="114"/>
      <c r="AA545" s="127"/>
      <c r="AB545" s="116"/>
      <c r="AC545" s="139"/>
      <c r="AD545" s="1230" t="str">
        <f t="shared" si="224"/>
        <v>►</v>
      </c>
      <c r="AE545" s="1231" t="str">
        <f t="shared" si="208"/>
        <v/>
      </c>
      <c r="AF545" s="1232">
        <f t="shared" si="210"/>
        <v>0</v>
      </c>
      <c r="AG545" s="1252">
        <f t="shared" si="215"/>
        <v>0</v>
      </c>
      <c r="AH545" s="1234">
        <f t="shared" si="216"/>
        <v>0</v>
      </c>
      <c r="AI545" s="1235">
        <f t="shared" si="217"/>
        <v>0</v>
      </c>
      <c r="AJ545" s="1235">
        <f t="shared" si="206"/>
        <v>0</v>
      </c>
      <c r="AK545" s="1253">
        <f t="shared" si="211"/>
        <v>0</v>
      </c>
      <c r="AL545" s="1254">
        <f t="shared" si="207"/>
        <v>0</v>
      </c>
      <c r="AM545" s="1268"/>
      <c r="AN545" s="1255" t="str">
        <f t="shared" si="223"/>
        <v/>
      </c>
      <c r="AO545" s="1256">
        <f t="shared" si="218"/>
        <v>0</v>
      </c>
      <c r="AP545" s="1257">
        <f t="shared" si="212"/>
        <v>0</v>
      </c>
      <c r="AQ545" s="1271" cm="1">
        <f t="array" ref="AQ545">IF(AF545&lt;&gt;1,0,IF(OR(AO545="",N(AO545)&lt;=0.000000001),"",IF(OR(AI545="",N(AI545)&lt;=0.000000001),0,IF(ISNUMBER(AO545),IFERROR(_xlfn.LET(_xlpm.r,_xlfn.XLOOKUP(U545,$BD$15:$BD$62,ROW($BD$15:$BD$62),_xlfn.XLOOKUP(U545,$BE$15:$BE$62,ROW($BE$15:$BE$62),_xlfn.XLOOKUP(U545,$BF$15:$BF$62,ROW($BF$15:$BF$62),""))),_xlpm.p,_xlpm.r-MIN(ROW($BD$15:$BD$62))+1,_xlpm.f,INDEX($BG$15:$BG$62,_xlpm.p),_xlpm.u,INDEX($BH$15:$BH$62,_xlpm.p),_xlpm.s,INDEX($BJ$15:$BJ$62,_xlpm.p),_xlpm.q,N(AO545)/_xlpm.f,IF(_xlpm.q&gt;=_xlpm.s,ROUND(_xlpm.q,1)&amp;" "&amp;U545&amp;" = "&amp;ROUND(_xlpm.q*_xlpm.f,1)&amp;" "&amp;_xlpm.u,ROUND(_xlpm.q,1)&amp;" "&amp;U545)),""),""))))</f>
        <v>0</v>
      </c>
      <c r="AR545" s="1259"/>
      <c r="AS545" s="1256">
        <f t="shared" si="204"/>
        <v>0</v>
      </c>
      <c r="AT545" s="1257" t="str">
        <f t="shared" si="219"/>
        <v/>
      </c>
      <c r="AU545" s="1260">
        <f t="shared" si="221"/>
        <v>0</v>
      </c>
      <c r="AV545" s="1261" t="str">
        <f t="shared" si="220"/>
        <v/>
      </c>
      <c r="AW545" s="1247"/>
      <c r="AX545" s="1262">
        <f t="shared" si="213"/>
        <v>0</v>
      </c>
      <c r="AY545" s="1249" t="str">
        <f t="shared" si="205"/>
        <v/>
      </c>
      <c r="AZ545" s="276" t="s">
        <v>22</v>
      </c>
      <c r="BA545" s="1221">
        <f t="shared" si="214"/>
        <v>0</v>
      </c>
      <c r="BB545" s="1222">
        <f t="shared" si="222"/>
        <v>0</v>
      </c>
      <c r="BC545"/>
      <c r="BD545" s="877"/>
      <c r="BE545" s="877"/>
      <c r="BF545" s="877"/>
      <c r="BG545" s="877"/>
      <c r="BH545" s="877"/>
      <c r="BI545" s="877"/>
      <c r="BJ545" s="877"/>
      <c r="BK545" s="877"/>
      <c r="BR545" s="1153" t="str">
        <f t="shared" si="209"/>
        <v>►</v>
      </c>
      <c r="BS545" s="1024"/>
      <c r="BT545" s="1024"/>
      <c r="BU545" s="1024"/>
      <c r="BV545" s="1024"/>
      <c r="BW545" s="1024"/>
      <c r="CW545" s="3">
        <v>1</v>
      </c>
    </row>
    <row r="546" spans="1:103" ht="21" customHeight="1">
      <c r="L546" s="120" t="s">
        <v>16</v>
      </c>
      <c r="M546" s="34"/>
      <c r="N546" s="35"/>
      <c r="O546" s="34"/>
      <c r="P546" s="36"/>
      <c r="Q546" s="105"/>
      <c r="R546" s="125"/>
      <c r="S546" s="107"/>
      <c r="T546" s="108"/>
      <c r="U546" s="1290"/>
      <c r="W546" s="111"/>
      <c r="X546" s="112"/>
      <c r="Y546" s="122"/>
      <c r="Z546" s="114"/>
      <c r="AA546" s="127"/>
      <c r="AB546" s="116"/>
      <c r="AC546" s="139"/>
      <c r="AD546" s="1230" t="str">
        <f t="shared" si="224"/>
        <v>►</v>
      </c>
      <c r="AE546" s="1231" t="str">
        <f t="shared" si="208"/>
        <v/>
      </c>
      <c r="AF546" s="1232">
        <f t="shared" si="210"/>
        <v>0</v>
      </c>
      <c r="AG546" s="1252">
        <f t="shared" si="215"/>
        <v>0</v>
      </c>
      <c r="AH546" s="1234">
        <f t="shared" si="216"/>
        <v>0</v>
      </c>
      <c r="AI546" s="1235">
        <f t="shared" si="217"/>
        <v>0</v>
      </c>
      <c r="AJ546" s="1235">
        <f t="shared" si="206"/>
        <v>0</v>
      </c>
      <c r="AK546" s="1237">
        <f t="shared" si="211"/>
        <v>0</v>
      </c>
      <c r="AL546" s="1238">
        <f t="shared" si="207"/>
        <v>0</v>
      </c>
      <c r="AM546" s="1268"/>
      <c r="AN546" s="1240" t="str">
        <f t="shared" si="223"/>
        <v/>
      </c>
      <c r="AO546" s="1241">
        <f t="shared" si="218"/>
        <v>0</v>
      </c>
      <c r="AP546" s="1242">
        <f t="shared" si="212"/>
        <v>0</v>
      </c>
      <c r="AQ546" s="1269" cm="1">
        <f t="array" ref="AQ546">IF(AF546&lt;&gt;1,0,IF(OR(AO546="",N(AO546)&lt;=0.000000001),"",IF(OR(AI546="",N(AI546)&lt;=0.000000001),0,IF(ISNUMBER(AO546),IFERROR(_xlfn.LET(_xlpm.r,_xlfn.XLOOKUP(U546,$BD$15:$BD$62,ROW($BD$15:$BD$62),_xlfn.XLOOKUP(U546,$BE$15:$BE$62,ROW($BE$15:$BE$62),_xlfn.XLOOKUP(U546,$BF$15:$BF$62,ROW($BF$15:$BF$62),""))),_xlpm.p,_xlpm.r-MIN(ROW($BD$15:$BD$62))+1,_xlpm.f,INDEX($BG$15:$BG$62,_xlpm.p),_xlpm.u,INDEX($BH$15:$BH$62,_xlpm.p),_xlpm.s,INDEX($BJ$15:$BJ$62,_xlpm.p),_xlpm.q,N(AO546)/_xlpm.f,IF(_xlpm.q&gt;=_xlpm.s,ROUND(_xlpm.q,1)&amp;" "&amp;U546&amp;" = "&amp;ROUND(_xlpm.q*_xlpm.f,1)&amp;" "&amp;_xlpm.u,ROUND(_xlpm.q,1)&amp;" "&amp;U546)),""),""))))</f>
        <v>0</v>
      </c>
      <c r="AR546" s="1259"/>
      <c r="AS546" s="1241">
        <f t="shared" si="204"/>
        <v>0</v>
      </c>
      <c r="AT546" s="1242" t="str">
        <f t="shared" si="219"/>
        <v/>
      </c>
      <c r="AU546" s="1245">
        <f t="shared" si="221"/>
        <v>0</v>
      </c>
      <c r="AV546" s="1246" t="str">
        <f t="shared" si="220"/>
        <v/>
      </c>
      <c r="AW546" s="1247"/>
      <c r="AX546" s="1248">
        <f t="shared" si="213"/>
        <v>0</v>
      </c>
      <c r="AY546" s="1249" t="str">
        <f t="shared" si="205"/>
        <v/>
      </c>
      <c r="AZ546" s="276" t="s">
        <v>22</v>
      </c>
      <c r="BA546" s="1221">
        <f t="shared" si="214"/>
        <v>0</v>
      </c>
      <c r="BB546" s="1222">
        <f t="shared" si="222"/>
        <v>0</v>
      </c>
      <c r="BC546"/>
      <c r="BD546" s="877"/>
      <c r="BE546" s="877"/>
      <c r="BF546" s="877"/>
      <c r="BG546" s="877"/>
      <c r="BH546" s="877"/>
      <c r="BI546" s="877"/>
      <c r="BJ546" s="877"/>
      <c r="BK546" s="877"/>
      <c r="BR546" s="1153" t="str">
        <f t="shared" si="209"/>
        <v>►</v>
      </c>
      <c r="BS546" s="1024"/>
      <c r="BT546" s="1024"/>
      <c r="BU546" s="1024"/>
      <c r="BV546" s="1024"/>
      <c r="BW546" s="1024"/>
      <c r="CW546" s="3">
        <v>1</v>
      </c>
    </row>
    <row r="547" spans="1:103" ht="21" customHeight="1">
      <c r="L547" s="120" t="s">
        <v>16</v>
      </c>
      <c r="M547" s="34"/>
      <c r="N547" s="35"/>
      <c r="O547" s="34"/>
      <c r="P547" s="36"/>
      <c r="Q547" s="105"/>
      <c r="R547" s="125"/>
      <c r="S547" s="107"/>
      <c r="T547" s="108"/>
      <c r="U547" s="1290"/>
      <c r="W547" s="111"/>
      <c r="X547" s="112"/>
      <c r="Y547" s="122"/>
      <c r="Z547" s="114"/>
      <c r="AA547" s="127"/>
      <c r="AB547" s="116"/>
      <c r="AC547" s="139"/>
      <c r="AD547" s="1230" t="str">
        <f t="shared" si="224"/>
        <v>►</v>
      </c>
      <c r="AE547" s="1231" t="str">
        <f t="shared" si="208"/>
        <v/>
      </c>
      <c r="AF547" s="1232">
        <f t="shared" si="210"/>
        <v>0</v>
      </c>
      <c r="AG547" s="1252">
        <f t="shared" si="215"/>
        <v>0</v>
      </c>
      <c r="AH547" s="1234">
        <f t="shared" si="216"/>
        <v>0</v>
      </c>
      <c r="AI547" s="1235">
        <f t="shared" si="217"/>
        <v>0</v>
      </c>
      <c r="AJ547" s="1235">
        <f t="shared" si="206"/>
        <v>0</v>
      </c>
      <c r="AK547" s="1253">
        <f t="shared" si="211"/>
        <v>0</v>
      </c>
      <c r="AL547" s="1254">
        <f t="shared" si="207"/>
        <v>0</v>
      </c>
      <c r="AM547" s="1268"/>
      <c r="AN547" s="1255" t="str">
        <f t="shared" si="223"/>
        <v/>
      </c>
      <c r="AO547" s="1256">
        <f t="shared" si="218"/>
        <v>0</v>
      </c>
      <c r="AP547" s="1257">
        <f t="shared" si="212"/>
        <v>0</v>
      </c>
      <c r="AQ547" s="1271" cm="1">
        <f t="array" ref="AQ547">IF(AF547&lt;&gt;1,0,IF(OR(AO547="",N(AO547)&lt;=0.000000001),"",IF(OR(AI547="",N(AI547)&lt;=0.000000001),0,IF(ISNUMBER(AO547),IFERROR(_xlfn.LET(_xlpm.r,_xlfn.XLOOKUP(U547,$BD$15:$BD$62,ROW($BD$15:$BD$62),_xlfn.XLOOKUP(U547,$BE$15:$BE$62,ROW($BE$15:$BE$62),_xlfn.XLOOKUP(U547,$BF$15:$BF$62,ROW($BF$15:$BF$62),""))),_xlpm.p,_xlpm.r-MIN(ROW($BD$15:$BD$62))+1,_xlpm.f,INDEX($BG$15:$BG$62,_xlpm.p),_xlpm.u,INDEX($BH$15:$BH$62,_xlpm.p),_xlpm.s,INDEX($BJ$15:$BJ$62,_xlpm.p),_xlpm.q,N(AO547)/_xlpm.f,IF(_xlpm.q&gt;=_xlpm.s,ROUND(_xlpm.q,1)&amp;" "&amp;U547&amp;" = "&amp;ROUND(_xlpm.q*_xlpm.f,1)&amp;" "&amp;_xlpm.u,ROUND(_xlpm.q,1)&amp;" "&amp;U547)),""),""))))</f>
        <v>0</v>
      </c>
      <c r="AR547" s="1259"/>
      <c r="AS547" s="1256">
        <f t="shared" si="204"/>
        <v>0</v>
      </c>
      <c r="AT547" s="1257" t="str">
        <f t="shared" si="219"/>
        <v/>
      </c>
      <c r="AU547" s="1260">
        <f t="shared" si="221"/>
        <v>0</v>
      </c>
      <c r="AV547" s="1261" t="str">
        <f t="shared" si="220"/>
        <v/>
      </c>
      <c r="AW547" s="1247"/>
      <c r="AX547" s="1262">
        <f t="shared" si="213"/>
        <v>0</v>
      </c>
      <c r="AY547" s="1249" t="str">
        <f t="shared" si="205"/>
        <v/>
      </c>
      <c r="AZ547" s="276" t="s">
        <v>22</v>
      </c>
      <c r="BA547" s="1221">
        <f t="shared" si="214"/>
        <v>0</v>
      </c>
      <c r="BB547" s="1222">
        <f t="shared" si="222"/>
        <v>0</v>
      </c>
      <c r="BC547"/>
      <c r="BD547" s="877"/>
      <c r="BE547" s="877"/>
      <c r="BF547" s="877"/>
      <c r="BG547" s="877"/>
      <c r="BH547" s="877"/>
      <c r="BI547" s="877"/>
      <c r="BJ547" s="877"/>
      <c r="BK547" s="877"/>
      <c r="BR547" s="1153" t="str">
        <f t="shared" si="209"/>
        <v>►</v>
      </c>
      <c r="BS547" s="1024"/>
      <c r="BT547" s="1024"/>
      <c r="BU547" s="1024"/>
      <c r="BV547" s="1024"/>
      <c r="BW547" s="1024"/>
      <c r="CW547" s="3">
        <v>1</v>
      </c>
    </row>
    <row r="548" spans="1:103" ht="21" customHeight="1">
      <c r="L548" s="120" t="s">
        <v>16</v>
      </c>
      <c r="M548" s="34"/>
      <c r="N548" s="35"/>
      <c r="O548" s="34"/>
      <c r="P548" s="36"/>
      <c r="Q548" s="105"/>
      <c r="R548" s="125"/>
      <c r="S548" s="107"/>
      <c r="T548" s="108"/>
      <c r="U548" s="1290"/>
      <c r="W548" s="111"/>
      <c r="X548" s="112"/>
      <c r="Y548" s="122"/>
      <c r="Z548" s="114"/>
      <c r="AA548" s="127"/>
      <c r="AB548" s="116"/>
      <c r="AC548" s="139"/>
      <c r="AD548" s="1230" t="str">
        <f t="shared" si="224"/>
        <v>►</v>
      </c>
      <c r="AE548" s="1231" t="str">
        <f t="shared" si="208"/>
        <v/>
      </c>
      <c r="AF548" s="1232">
        <f t="shared" si="210"/>
        <v>0</v>
      </c>
      <c r="AG548" s="1252">
        <f t="shared" si="215"/>
        <v>0</v>
      </c>
      <c r="AH548" s="1234">
        <f t="shared" si="216"/>
        <v>0</v>
      </c>
      <c r="AI548" s="1235">
        <f t="shared" si="217"/>
        <v>0</v>
      </c>
      <c r="AJ548" s="1235">
        <f t="shared" si="206"/>
        <v>0</v>
      </c>
      <c r="AK548" s="1237">
        <f t="shared" si="211"/>
        <v>0</v>
      </c>
      <c r="AL548" s="1238">
        <f t="shared" si="207"/>
        <v>0</v>
      </c>
      <c r="AM548" s="1268"/>
      <c r="AN548" s="1240" t="str">
        <f t="shared" si="223"/>
        <v/>
      </c>
      <c r="AO548" s="1241">
        <f t="shared" si="218"/>
        <v>0</v>
      </c>
      <c r="AP548" s="1242">
        <f t="shared" si="212"/>
        <v>0</v>
      </c>
      <c r="AQ548" s="1269" cm="1">
        <f t="array" ref="AQ548">IF(AF548&lt;&gt;1,0,IF(OR(AO548="",N(AO548)&lt;=0.000000001),"",IF(OR(AI548="",N(AI548)&lt;=0.000000001),0,IF(ISNUMBER(AO548),IFERROR(_xlfn.LET(_xlpm.r,_xlfn.XLOOKUP(U548,$BD$15:$BD$62,ROW($BD$15:$BD$62),_xlfn.XLOOKUP(U548,$BE$15:$BE$62,ROW($BE$15:$BE$62),_xlfn.XLOOKUP(U548,$BF$15:$BF$62,ROW($BF$15:$BF$62),""))),_xlpm.p,_xlpm.r-MIN(ROW($BD$15:$BD$62))+1,_xlpm.f,INDEX($BG$15:$BG$62,_xlpm.p),_xlpm.u,INDEX($BH$15:$BH$62,_xlpm.p),_xlpm.s,INDEX($BJ$15:$BJ$62,_xlpm.p),_xlpm.q,N(AO548)/_xlpm.f,IF(_xlpm.q&gt;=_xlpm.s,ROUND(_xlpm.q,1)&amp;" "&amp;U548&amp;" = "&amp;ROUND(_xlpm.q*_xlpm.f,1)&amp;" "&amp;_xlpm.u,ROUND(_xlpm.q,1)&amp;" "&amp;U548)),""),""))))</f>
        <v>0</v>
      </c>
      <c r="AR548" s="1259"/>
      <c r="AS548" s="1241">
        <f t="shared" si="204"/>
        <v>0</v>
      </c>
      <c r="AT548" s="1242" t="str">
        <f t="shared" si="219"/>
        <v/>
      </c>
      <c r="AU548" s="1245">
        <f t="shared" si="221"/>
        <v>0</v>
      </c>
      <c r="AV548" s="1246" t="str">
        <f t="shared" si="220"/>
        <v/>
      </c>
      <c r="AW548" s="1247"/>
      <c r="AX548" s="1248">
        <f t="shared" si="213"/>
        <v>0</v>
      </c>
      <c r="AY548" s="1249" t="str">
        <f t="shared" si="205"/>
        <v/>
      </c>
      <c r="AZ548" s="276" t="s">
        <v>22</v>
      </c>
      <c r="BA548" s="1221">
        <f t="shared" si="214"/>
        <v>0</v>
      </c>
      <c r="BB548" s="1222">
        <f t="shared" si="222"/>
        <v>0</v>
      </c>
      <c r="BC548"/>
      <c r="BD548" s="877"/>
      <c r="BE548" s="877"/>
      <c r="BF548" s="877"/>
      <c r="BG548" s="877"/>
      <c r="BH548" s="877"/>
      <c r="BI548" s="877"/>
      <c r="BJ548" s="877"/>
      <c r="BK548" s="877"/>
      <c r="BR548" s="1153" t="str">
        <f t="shared" si="209"/>
        <v>►</v>
      </c>
      <c r="BS548" s="1024"/>
      <c r="BT548" s="1024"/>
      <c r="BU548" s="1024"/>
      <c r="BV548" s="1024"/>
      <c r="BW548" s="1024"/>
      <c r="CW548" s="3">
        <v>1</v>
      </c>
    </row>
    <row r="549" spans="1:103" ht="21" customHeight="1">
      <c r="L549" s="120" t="s">
        <v>16</v>
      </c>
      <c r="M549" s="34"/>
      <c r="N549" s="35"/>
      <c r="O549" s="34"/>
      <c r="P549" s="36"/>
      <c r="Q549" s="105"/>
      <c r="R549" s="125"/>
      <c r="S549" s="107"/>
      <c r="T549" s="108"/>
      <c r="U549" s="1290"/>
      <c r="W549" s="111"/>
      <c r="X549" s="112"/>
      <c r="Y549" s="122"/>
      <c r="Z549" s="114"/>
      <c r="AA549" s="127"/>
      <c r="AB549" s="116"/>
      <c r="AC549" s="139"/>
      <c r="AD549" s="1230" t="str">
        <f t="shared" si="224"/>
        <v>►</v>
      </c>
      <c r="AE549" s="1231" t="str">
        <f t="shared" si="208"/>
        <v/>
      </c>
      <c r="AF549" s="1232">
        <f t="shared" si="210"/>
        <v>0</v>
      </c>
      <c r="AG549" s="1252">
        <f t="shared" si="215"/>
        <v>0</v>
      </c>
      <c r="AH549" s="1234">
        <f t="shared" si="216"/>
        <v>0</v>
      </c>
      <c r="AI549" s="1235">
        <f t="shared" si="217"/>
        <v>0</v>
      </c>
      <c r="AJ549" s="1235">
        <f t="shared" si="206"/>
        <v>0</v>
      </c>
      <c r="AK549" s="1253">
        <f t="shared" si="211"/>
        <v>0</v>
      </c>
      <c r="AL549" s="1254">
        <f t="shared" si="207"/>
        <v>0</v>
      </c>
      <c r="AM549" s="1268"/>
      <c r="AN549" s="1255" t="str">
        <f t="shared" si="223"/>
        <v/>
      </c>
      <c r="AO549" s="1256">
        <f t="shared" si="218"/>
        <v>0</v>
      </c>
      <c r="AP549" s="1257">
        <f t="shared" si="212"/>
        <v>0</v>
      </c>
      <c r="AQ549" s="1271" cm="1">
        <f t="array" ref="AQ549">IF(AF549&lt;&gt;1,0,IF(OR(AO549="",N(AO549)&lt;=0.000000001),"",IF(OR(AI549="",N(AI549)&lt;=0.000000001),0,IF(ISNUMBER(AO549),IFERROR(_xlfn.LET(_xlpm.r,_xlfn.XLOOKUP(U549,$BD$15:$BD$62,ROW($BD$15:$BD$62),_xlfn.XLOOKUP(U549,$BE$15:$BE$62,ROW($BE$15:$BE$62),_xlfn.XLOOKUP(U549,$BF$15:$BF$62,ROW($BF$15:$BF$62),""))),_xlpm.p,_xlpm.r-MIN(ROW($BD$15:$BD$62))+1,_xlpm.f,INDEX($BG$15:$BG$62,_xlpm.p),_xlpm.u,INDEX($BH$15:$BH$62,_xlpm.p),_xlpm.s,INDEX($BJ$15:$BJ$62,_xlpm.p),_xlpm.q,N(AO549)/_xlpm.f,IF(_xlpm.q&gt;=_xlpm.s,ROUND(_xlpm.q,1)&amp;" "&amp;U549&amp;" = "&amp;ROUND(_xlpm.q*_xlpm.f,1)&amp;" "&amp;_xlpm.u,ROUND(_xlpm.q,1)&amp;" "&amp;U549)),""),""))))</f>
        <v>0</v>
      </c>
      <c r="AR549" s="1259"/>
      <c r="AS549" s="1256">
        <f t="shared" si="204"/>
        <v>0</v>
      </c>
      <c r="AT549" s="1257" t="str">
        <f t="shared" si="219"/>
        <v/>
      </c>
      <c r="AU549" s="1260">
        <f t="shared" si="221"/>
        <v>0</v>
      </c>
      <c r="AV549" s="1261" t="str">
        <f t="shared" si="220"/>
        <v/>
      </c>
      <c r="AW549" s="1247"/>
      <c r="AX549" s="1262">
        <f t="shared" si="213"/>
        <v>0</v>
      </c>
      <c r="AY549" s="1249" t="str">
        <f t="shared" si="205"/>
        <v/>
      </c>
      <c r="AZ549" s="276" t="s">
        <v>22</v>
      </c>
      <c r="BA549" s="1221">
        <f t="shared" si="214"/>
        <v>0</v>
      </c>
      <c r="BB549" s="1222">
        <f t="shared" si="222"/>
        <v>0</v>
      </c>
      <c r="BC549"/>
      <c r="BD549"/>
      <c r="BE549"/>
      <c r="BF549"/>
      <c r="BG549"/>
      <c r="BH549"/>
      <c r="BI549"/>
      <c r="BJ549"/>
      <c r="BK549"/>
      <c r="BR549" s="1153" t="str">
        <f t="shared" si="209"/>
        <v>►</v>
      </c>
      <c r="BS549" s="1024"/>
      <c r="BT549" s="1024"/>
      <c r="BU549" s="1024"/>
      <c r="BV549" s="1024"/>
      <c r="BW549" s="1024"/>
      <c r="CW549" s="3">
        <v>1</v>
      </c>
    </row>
    <row r="550" spans="1:103" ht="21" customHeight="1">
      <c r="A550" s="274"/>
      <c r="B550" s="274"/>
      <c r="C550" s="155"/>
      <c r="D550" s="274"/>
      <c r="E550" s="274"/>
      <c r="F550" s="274"/>
      <c r="G550" s="274"/>
      <c r="H550" s="274"/>
      <c r="I550" s="274"/>
      <c r="J550" s="274"/>
      <c r="K550" s="274"/>
      <c r="L550" s="273" t="s">
        <v>11</v>
      </c>
      <c r="M550" s="274"/>
      <c r="N550" s="274"/>
      <c r="O550" s="274"/>
      <c r="P550" s="274"/>
      <c r="Q550" s="274"/>
      <c r="R550" s="274"/>
      <c r="S550" s="274"/>
      <c r="T550" s="274"/>
      <c r="U550" s="274"/>
      <c r="V550" s="274"/>
      <c r="W550" s="274"/>
      <c r="X550" s="274"/>
      <c r="Y550" s="274"/>
      <c r="Z550" s="274"/>
      <c r="AA550" s="274"/>
      <c r="AB550" s="274"/>
      <c r="AC550" s="274"/>
      <c r="AD550" s="274"/>
      <c r="AE550" s="274"/>
      <c r="AF550" s="274"/>
      <c r="AG550" s="274"/>
      <c r="AH550" s="274"/>
      <c r="AI550" s="274"/>
      <c r="AJ550" s="274"/>
      <c r="AK550" s="274"/>
      <c r="AL550" s="274"/>
      <c r="AM550" s="274"/>
      <c r="AN550" s="274"/>
      <c r="AO550" s="274"/>
      <c r="AP550" s="274"/>
      <c r="AQ550" s="274"/>
      <c r="AR550" s="274"/>
      <c r="AS550" s="274"/>
      <c r="AT550" s="274"/>
      <c r="AU550" s="274"/>
      <c r="AV550" s="274"/>
      <c r="AW550" s="274"/>
      <c r="AX550" s="274"/>
      <c r="AY550" s="274"/>
      <c r="AZ550" s="274"/>
      <c r="BA550" s="274"/>
      <c r="BB550" s="274"/>
      <c r="BC550" s="274"/>
      <c r="BD550" s="274"/>
      <c r="BE550" s="274"/>
      <c r="BF550" s="274"/>
      <c r="BG550" s="274"/>
      <c r="BH550" s="274"/>
      <c r="BI550" s="274"/>
      <c r="BJ550" s="274"/>
      <c r="BK550" s="274"/>
      <c r="BL550" s="274"/>
      <c r="BM550" s="274"/>
      <c r="BN550" s="274"/>
      <c r="BO550" s="274"/>
      <c r="BP550" s="274"/>
      <c r="BQ550" s="274"/>
      <c r="BR550" s="274"/>
      <c r="BS550" s="1342"/>
      <c r="BT550" s="1342"/>
      <c r="BU550" s="1342"/>
      <c r="BV550" s="1342"/>
      <c r="BW550" s="1342"/>
      <c r="BX550" s="1342"/>
      <c r="BY550" s="1342"/>
      <c r="BZ550" s="1342"/>
      <c r="CA550" s="1342"/>
      <c r="CB550" s="1342"/>
      <c r="CC550" s="1342"/>
      <c r="CD550" s="1342"/>
      <c r="CE550" s="1342"/>
      <c r="CF550" s="1342"/>
      <c r="CG550" s="1342"/>
      <c r="CH550" s="1342"/>
      <c r="CI550" s="1342"/>
      <c r="CJ550" s="1342"/>
      <c r="CK550" s="1342"/>
      <c r="CL550" s="1342"/>
      <c r="CM550" s="1342"/>
      <c r="CN550" s="1342"/>
      <c r="CO550" s="1342"/>
      <c r="CP550" s="1342"/>
      <c r="CQ550" s="1342"/>
      <c r="CR550" s="1342"/>
      <c r="CS550" s="1342"/>
      <c r="CT550" s="1342"/>
      <c r="CU550" s="1342"/>
      <c r="CV550" s="1342"/>
      <c r="CW550" s="3">
        <v>1</v>
      </c>
    </row>
    <row r="551" spans="1:103">
      <c r="A551" s="3">
        <v>1</v>
      </c>
      <c r="B551" s="3">
        <v>1</v>
      </c>
      <c r="C551" s="3">
        <v>1</v>
      </c>
      <c r="D551" s="3">
        <v>1</v>
      </c>
      <c r="E551" s="3">
        <v>1</v>
      </c>
      <c r="F551" s="3">
        <v>1</v>
      </c>
      <c r="G551" s="3">
        <v>1</v>
      </c>
      <c r="H551" s="3">
        <v>1</v>
      </c>
      <c r="I551" s="3">
        <v>1</v>
      </c>
      <c r="J551" s="3">
        <v>1</v>
      </c>
      <c r="K551" s="3">
        <v>1</v>
      </c>
      <c r="L551" s="3">
        <v>1</v>
      </c>
      <c r="M551" s="3">
        <v>1</v>
      </c>
      <c r="N551" s="3">
        <v>1</v>
      </c>
      <c r="O551" s="3">
        <v>1</v>
      </c>
      <c r="P551" s="3">
        <v>1</v>
      </c>
      <c r="Q551" s="3">
        <v>1</v>
      </c>
      <c r="R551" s="3">
        <v>1</v>
      </c>
      <c r="S551" s="3">
        <v>1</v>
      </c>
      <c r="T551" s="3">
        <v>1</v>
      </c>
      <c r="U551" s="3">
        <v>1</v>
      </c>
      <c r="V551" s="3">
        <v>1</v>
      </c>
      <c r="W551" s="3">
        <v>1</v>
      </c>
      <c r="X551" s="3">
        <v>1</v>
      </c>
      <c r="Y551" s="3">
        <v>1</v>
      </c>
      <c r="Z551" s="3">
        <v>1</v>
      </c>
      <c r="AA551" s="3">
        <v>1</v>
      </c>
      <c r="AB551" s="3">
        <v>1</v>
      </c>
      <c r="AC551" s="3">
        <v>1</v>
      </c>
      <c r="AD551" s="3">
        <v>1</v>
      </c>
      <c r="AE551" s="3">
        <v>1</v>
      </c>
      <c r="AF551" s="3"/>
      <c r="AG551" s="3">
        <v>1</v>
      </c>
      <c r="AH551" s="3">
        <v>1</v>
      </c>
      <c r="AI551" s="3">
        <v>1</v>
      </c>
      <c r="AJ551" s="3">
        <v>1</v>
      </c>
      <c r="AK551" s="3">
        <v>1</v>
      </c>
      <c r="AL551" s="3">
        <v>1</v>
      </c>
      <c r="AM551" s="3">
        <v>1</v>
      </c>
      <c r="AN551" s="3">
        <v>1</v>
      </c>
      <c r="AO551" s="3">
        <v>1</v>
      </c>
      <c r="AP551" s="3">
        <v>1</v>
      </c>
      <c r="AQ551" s="3">
        <v>1</v>
      </c>
      <c r="AR551" s="3">
        <v>1</v>
      </c>
      <c r="AS551" s="3">
        <v>1</v>
      </c>
      <c r="AT551" s="3">
        <v>1</v>
      </c>
      <c r="AU551" s="3">
        <v>1</v>
      </c>
      <c r="AV551" s="3">
        <v>1</v>
      </c>
      <c r="AW551" s="3">
        <v>1</v>
      </c>
      <c r="AX551" s="3">
        <v>1</v>
      </c>
      <c r="AY551" s="3">
        <v>1</v>
      </c>
      <c r="AZ551" s="3">
        <v>1</v>
      </c>
      <c r="BA551" s="3">
        <v>1</v>
      </c>
      <c r="BB551" s="3">
        <v>1</v>
      </c>
      <c r="BC551" s="3">
        <v>1</v>
      </c>
      <c r="BD551" s="3">
        <v>1</v>
      </c>
      <c r="BE551" s="3"/>
      <c r="BF551" s="3"/>
      <c r="BG551" s="3">
        <v>1</v>
      </c>
      <c r="BH551" s="3">
        <v>1</v>
      </c>
      <c r="BI551" s="3">
        <v>1</v>
      </c>
      <c r="BJ551" s="3">
        <v>1</v>
      </c>
      <c r="BK551" s="3">
        <v>1</v>
      </c>
      <c r="BL551" s="3">
        <v>1</v>
      </c>
      <c r="BM551" s="3"/>
      <c r="BN551" s="3"/>
      <c r="BO551" s="3"/>
      <c r="BP551" s="3"/>
      <c r="BQ551" s="3"/>
      <c r="BR551" s="3">
        <v>1</v>
      </c>
      <c r="BS551" s="3">
        <v>1</v>
      </c>
      <c r="BT551" s="3">
        <v>1</v>
      </c>
      <c r="BU551" s="3">
        <v>1</v>
      </c>
      <c r="BV551" s="3">
        <v>1</v>
      </c>
      <c r="BW551" s="3">
        <v>1</v>
      </c>
      <c r="BX551" s="3">
        <v>1</v>
      </c>
      <c r="BY551" s="3">
        <v>1</v>
      </c>
      <c r="BZ551" s="3">
        <v>1</v>
      </c>
      <c r="CA551" s="3">
        <v>1</v>
      </c>
      <c r="CB551" s="3">
        <v>1</v>
      </c>
      <c r="CC551" s="3">
        <v>1</v>
      </c>
      <c r="CD551" s="3">
        <v>1</v>
      </c>
      <c r="CE551" s="3">
        <v>1</v>
      </c>
      <c r="CF551" s="3">
        <v>1</v>
      </c>
      <c r="CG551" s="3">
        <v>1</v>
      </c>
      <c r="CH551" s="3">
        <v>1</v>
      </c>
      <c r="CI551" s="3">
        <v>1</v>
      </c>
      <c r="CJ551" s="3">
        <v>1</v>
      </c>
      <c r="CK551" s="3">
        <v>1</v>
      </c>
      <c r="CL551" s="3">
        <v>1</v>
      </c>
      <c r="CM551" s="3">
        <v>1</v>
      </c>
      <c r="CN551" s="3">
        <v>1</v>
      </c>
      <c r="CO551" s="3">
        <v>1</v>
      </c>
      <c r="CP551" s="3">
        <v>1</v>
      </c>
      <c r="CQ551" s="3">
        <v>1</v>
      </c>
      <c r="CR551" s="3">
        <v>1</v>
      </c>
      <c r="CS551" s="3">
        <v>1</v>
      </c>
      <c r="CT551" s="3">
        <v>1</v>
      </c>
      <c r="CU551" s="3">
        <v>1</v>
      </c>
      <c r="CV551" s="3">
        <v>1</v>
      </c>
      <c r="CW551" s="1" t="str">
        <f>ADDRESS(ROW(),COLUMN(),4)</f>
        <v>CW551</v>
      </c>
      <c r="CX551" s="878"/>
      <c r="CY551" s="879" t="str">
        <f>ADDRESS(ROW(),COLUMN(),4)</f>
        <v>CY551</v>
      </c>
    </row>
  </sheetData>
  <mergeCells count="146">
    <mergeCell ref="BY5:CE7"/>
    <mergeCell ref="CG5:CM7"/>
    <mergeCell ref="CO5:CU7"/>
    <mergeCell ref="BS6:BW7"/>
    <mergeCell ref="C7:J7"/>
    <mergeCell ref="AG7:AG8"/>
    <mergeCell ref="AH7:AU8"/>
    <mergeCell ref="AV7:AW8"/>
    <mergeCell ref="AX7:AX8"/>
    <mergeCell ref="D8:J8"/>
    <mergeCell ref="C5:J6"/>
    <mergeCell ref="AG5:AG6"/>
    <mergeCell ref="AH5:AU6"/>
    <mergeCell ref="AV5:AW6"/>
    <mergeCell ref="AX5:AX6"/>
    <mergeCell ref="AY5:AY8"/>
    <mergeCell ref="AQ14:AQ15"/>
    <mergeCell ref="BY11:CE11"/>
    <mergeCell ref="CG11:CM11"/>
    <mergeCell ref="CO11:CU11"/>
    <mergeCell ref="C12:C13"/>
    <mergeCell ref="T12:Z13"/>
    <mergeCell ref="AA12:AB13"/>
    <mergeCell ref="AC12:AC13"/>
    <mergeCell ref="BY8:CE8"/>
    <mergeCell ref="CG8:CM8"/>
    <mergeCell ref="CO8:CU8"/>
    <mergeCell ref="AJ9:AL10"/>
    <mergeCell ref="AM9:AM10"/>
    <mergeCell ref="AN9:AO10"/>
    <mergeCell ref="BY9:CE10"/>
    <mergeCell ref="CG9:CM10"/>
    <mergeCell ref="CO9:CU10"/>
    <mergeCell ref="AX16:AX17"/>
    <mergeCell ref="AY16:AY17"/>
    <mergeCell ref="S18:U18"/>
    <mergeCell ref="AY14:AY15"/>
    <mergeCell ref="U15:W16"/>
    <mergeCell ref="AE16:AE17"/>
    <mergeCell ref="AG16:AJ17"/>
    <mergeCell ref="AK16:AL17"/>
    <mergeCell ref="AM16:AN17"/>
    <mergeCell ref="AO16:AP17"/>
    <mergeCell ref="AQ16:AQ17"/>
    <mergeCell ref="AR16:AR17"/>
    <mergeCell ref="AS16:AT17"/>
    <mergeCell ref="AR14:AR15"/>
    <mergeCell ref="AS14:AT15"/>
    <mergeCell ref="AU14:AU15"/>
    <mergeCell ref="AV14:AV15"/>
    <mergeCell ref="AW14:AW15"/>
    <mergeCell ref="AX14:AX15"/>
    <mergeCell ref="AE14:AE15"/>
    <mergeCell ref="AG14:AJ15"/>
    <mergeCell ref="AK14:AL15"/>
    <mergeCell ref="AM14:AN15"/>
    <mergeCell ref="AO14:AP15"/>
    <mergeCell ref="T20:T21"/>
    <mergeCell ref="U20:U21"/>
    <mergeCell ref="V20:V21"/>
    <mergeCell ref="Z20:Z21"/>
    <mergeCell ref="AA20:AA21"/>
    <mergeCell ref="AB20:AB21"/>
    <mergeCell ref="AU16:AU17"/>
    <mergeCell ref="AV16:AV17"/>
    <mergeCell ref="AW16:AW17"/>
    <mergeCell ref="AQ20:AQ21"/>
    <mergeCell ref="AR20:AR21"/>
    <mergeCell ref="AS20:AT21"/>
    <mergeCell ref="AU20:AU21"/>
    <mergeCell ref="AV20:AV21"/>
    <mergeCell ref="AW20:AW21"/>
    <mergeCell ref="AC20:AC21"/>
    <mergeCell ref="AE20:AE21"/>
    <mergeCell ref="AG20:AJ21"/>
    <mergeCell ref="AK20:AL21"/>
    <mergeCell ref="AM20:AN21"/>
    <mergeCell ref="AO20:AP21"/>
    <mergeCell ref="BY38:CE39"/>
    <mergeCell ref="CG38:CM39"/>
    <mergeCell ref="CO38:CU39"/>
    <mergeCell ref="AX20:AX21"/>
    <mergeCell ref="AY20:AY21"/>
    <mergeCell ref="BY26:CE28"/>
    <mergeCell ref="CG26:CM28"/>
    <mergeCell ref="CO26:CU28"/>
    <mergeCell ref="BS30:BW31"/>
    <mergeCell ref="AB40:AC40"/>
    <mergeCell ref="Z41:AA41"/>
    <mergeCell ref="Z44:AC45"/>
    <mergeCell ref="BS45:BW46"/>
    <mergeCell ref="Z48:AC49"/>
    <mergeCell ref="BS48:BW49"/>
    <mergeCell ref="BS33:BW34"/>
    <mergeCell ref="BS36:BW37"/>
    <mergeCell ref="Z38:AC38"/>
    <mergeCell ref="T60:T61"/>
    <mergeCell ref="U60:U61"/>
    <mergeCell ref="V60:V61"/>
    <mergeCell ref="Z60:Z61"/>
    <mergeCell ref="AA60:AA61"/>
    <mergeCell ref="AB60:AB61"/>
    <mergeCell ref="AC60:AC61"/>
    <mergeCell ref="T52:Z53"/>
    <mergeCell ref="AA52:AB53"/>
    <mergeCell ref="AC52:AC53"/>
    <mergeCell ref="U55:W56"/>
    <mergeCell ref="S58:U58"/>
    <mergeCell ref="BS61:BW62"/>
    <mergeCell ref="BD63:BK64"/>
    <mergeCell ref="BS64:BW65"/>
    <mergeCell ref="CO64:CU65"/>
    <mergeCell ref="BD67:BK68"/>
    <mergeCell ref="BS67:BW68"/>
    <mergeCell ref="BY59:CE60"/>
    <mergeCell ref="CG59:CM60"/>
    <mergeCell ref="CO59:CU60"/>
    <mergeCell ref="BS58:BW59"/>
    <mergeCell ref="Z84:AC85"/>
    <mergeCell ref="Z88:AC89"/>
    <mergeCell ref="BD90:BP91"/>
    <mergeCell ref="T92:Z93"/>
    <mergeCell ref="AA92:AB93"/>
    <mergeCell ref="AC92:AC93"/>
    <mergeCell ref="BD69:BK70"/>
    <mergeCell ref="BD74:BP75"/>
    <mergeCell ref="Z78:AC78"/>
    <mergeCell ref="AB80:AC80"/>
    <mergeCell ref="Z81:AA81"/>
    <mergeCell ref="BD82:BP83"/>
    <mergeCell ref="BD107:BP108"/>
    <mergeCell ref="Z118:AC118"/>
    <mergeCell ref="AB120:AC120"/>
    <mergeCell ref="Z121:AA121"/>
    <mergeCell ref="Z124:AC125"/>
    <mergeCell ref="Z128:AC129"/>
    <mergeCell ref="U95:W96"/>
    <mergeCell ref="S98:U98"/>
    <mergeCell ref="BD99:BP100"/>
    <mergeCell ref="T100:T101"/>
    <mergeCell ref="U100:U101"/>
    <mergeCell ref="V100:V101"/>
    <mergeCell ref="Z100:Z101"/>
    <mergeCell ref="AA100:AA101"/>
    <mergeCell ref="AB100:AB101"/>
    <mergeCell ref="AC100:AC101"/>
  </mergeCells>
  <conditionalFormatting sqref="V22:V26">
    <cfRule type="cellIs" dxfId="13" priority="3" operator="notEqual">
      <formula>1</formula>
    </cfRule>
  </conditionalFormatting>
  <conditionalFormatting sqref="V62:V66">
    <cfRule type="cellIs" dxfId="12" priority="2" operator="notEqual">
      <formula>1</formula>
    </cfRule>
  </conditionalFormatting>
  <conditionalFormatting sqref="V102:V106">
    <cfRule type="cellIs" dxfId="11" priority="1" operator="notEqual">
      <formula>1</formula>
    </cfRule>
  </conditionalFormatting>
  <printOptions horizontalCentered="1"/>
  <pageMargins left="0.31496062992125984" right="0.31496062992125984" top="0.19685039370078741" bottom="0.15748031496062992" header="0.11811023622047245" footer="0.11811023622047245"/>
  <pageSetup paperSize="9" scale="3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02AE3-25A0-4787-83B3-1E5FE082AEBC}">
  <dimension ref="A1:DO183"/>
  <sheetViews>
    <sheetView workbookViewId="0">
      <selection activeCell="BX12" sqref="BX12"/>
    </sheetView>
  </sheetViews>
  <sheetFormatPr baseColWidth="10" defaultColWidth="11.5703125" defaultRowHeight="15"/>
  <cols>
    <col min="1" max="1" width="6.7109375" customWidth="1"/>
    <col min="2" max="3" width="13.7109375" style="1024" customWidth="1"/>
    <col min="4" max="4" width="2.140625" style="1024" customWidth="1"/>
    <col min="5" max="6" width="13.7109375" style="1024" customWidth="1"/>
    <col min="7" max="7" width="2.140625" style="1024" customWidth="1"/>
    <col min="8" max="9" width="13.7109375" style="1024" customWidth="1"/>
    <col min="10" max="10" width="2.140625" style="1024" customWidth="1"/>
    <col min="11" max="12" width="13.7109375" style="1024" customWidth="1"/>
    <col min="13" max="13" width="2.140625" style="1024" customWidth="1"/>
    <col min="14" max="15" width="13.7109375" style="1024" customWidth="1"/>
    <col min="16" max="16" width="2.140625" style="1024" customWidth="1"/>
    <col min="17" max="18" width="13.7109375" style="1024" customWidth="1"/>
    <col min="19" max="19" width="2.140625" style="1024" customWidth="1"/>
    <col min="20" max="21" width="13.7109375" style="1024" customWidth="1"/>
    <col min="22" max="22" width="2.140625" style="1024" customWidth="1"/>
    <col min="23" max="24" width="13.7109375" style="1024" customWidth="1"/>
    <col min="25" max="25" width="2.140625" style="1024" customWidth="1"/>
    <col min="26" max="27" width="13.7109375" style="1024" customWidth="1"/>
    <col min="28" max="28" width="4.85546875" style="276" customWidth="1"/>
    <col min="29" max="30" width="13.7109375" style="1024" customWidth="1"/>
    <col min="31" max="31" width="4.85546875" style="276" customWidth="1"/>
    <col min="32" max="33" width="13.7109375" style="1024" customWidth="1"/>
    <col min="34" max="34" width="4.85546875" style="276" customWidth="1"/>
    <col min="35" max="35" width="11.7109375" style="1024" customWidth="1"/>
    <col min="36" max="36" width="12.7109375" style="1024" customWidth="1"/>
    <col min="37" max="37" width="4.5703125" style="1024" customWidth="1"/>
    <col min="38" max="38" width="11.7109375" style="1024" customWidth="1"/>
    <col min="39" max="39" width="12.5703125" style="1024" customWidth="1"/>
    <col min="40" max="40" width="2.140625" style="1024" customWidth="1"/>
    <col min="41" max="42" width="12.7109375" style="1024" customWidth="1"/>
    <col min="43" max="43" width="5.140625" style="1024" customWidth="1"/>
    <col min="45" max="46" width="13.7109375" customWidth="1"/>
    <col min="47" max="47" width="4.42578125" customWidth="1"/>
    <col min="48" max="49" width="13.7109375" customWidth="1"/>
    <col min="50" max="50" width="4.42578125" customWidth="1"/>
    <col min="51" max="52" width="13.7109375" customWidth="1"/>
    <col min="53" max="53" width="4.42578125" customWidth="1"/>
    <col min="54" max="55" width="13.7109375" customWidth="1"/>
    <col min="56" max="56" width="4.42578125" customWidth="1"/>
    <col min="57" max="58" width="13.7109375" customWidth="1"/>
    <col min="59" max="59" width="4.42578125" customWidth="1"/>
    <col min="60" max="61" width="13.7109375" customWidth="1"/>
    <col min="62" max="62" width="4.42578125" customWidth="1"/>
    <col min="63" max="64" width="13.7109375" customWidth="1"/>
    <col min="65" max="65" width="4.42578125" customWidth="1"/>
    <col min="66" max="67" width="13.7109375" customWidth="1"/>
    <col min="68" max="68" width="4.42578125" customWidth="1"/>
    <col min="69" max="70" width="13.7109375" customWidth="1"/>
    <col min="71" max="71" width="4.42578125" customWidth="1"/>
    <col min="72" max="73" width="13.7109375" customWidth="1"/>
    <col min="74" max="74" width="4.42578125" customWidth="1"/>
    <col min="75" max="77" width="13.7109375" customWidth="1"/>
    <col min="78" max="78" width="33" customWidth="1"/>
    <col min="79" max="83" width="13.7109375" customWidth="1"/>
    <col min="84" max="84" width="4.42578125" customWidth="1"/>
    <col min="85" max="86" width="13.7109375" customWidth="1"/>
    <col min="87" max="87" width="4.42578125" customWidth="1"/>
    <col min="88" max="89" width="13.7109375" customWidth="1"/>
    <col min="90" max="90" width="4.42578125" customWidth="1"/>
    <col min="91" max="92" width="13.7109375" customWidth="1"/>
    <col min="93" max="93" width="4.42578125" customWidth="1"/>
    <col min="94" max="95" width="13.7109375" customWidth="1"/>
    <col min="96" max="96" width="4.42578125" customWidth="1"/>
    <col min="97" max="98" width="13.7109375" customWidth="1"/>
    <col min="99" max="99" width="4.42578125" customWidth="1"/>
    <col min="100" max="101" width="13.7109375" customWidth="1"/>
    <col min="102" max="102" width="4.42578125" customWidth="1"/>
    <col min="103" max="104" width="13.7109375" customWidth="1"/>
    <col min="105" max="105" width="4.42578125" customWidth="1"/>
    <col min="106" max="107" width="13.7109375" customWidth="1"/>
    <col min="108" max="108" width="4.42578125" customWidth="1"/>
    <col min="109" max="110" width="13.7109375" customWidth="1"/>
    <col min="111" max="111" width="4.42578125" customWidth="1"/>
    <col min="112" max="113" width="13.7109375" customWidth="1"/>
    <col min="114" max="114" width="4.42578125" customWidth="1"/>
    <col min="115" max="115" width="32" customWidth="1"/>
    <col min="117" max="117" width="8.7109375" style="1024" customWidth="1"/>
    <col min="118" max="118" width="11.5703125" style="877"/>
    <col min="119" max="119" width="43.5703125" style="877" customWidth="1"/>
  </cols>
  <sheetData>
    <row r="1" spans="1:119">
      <c r="A1" s="1" t="str">
        <f>ADDRESS(ROW(),COLUMN(),4)</f>
        <v>A1</v>
      </c>
      <c r="B1" s="1053" t="str">
        <f>SUBSTITUTE(ADDRESS(1,COLUMN(),4),"1","")</f>
        <v>B</v>
      </c>
      <c r="C1" s="1053" t="str">
        <f>SUBSTITUTE(ADDRESS(1,COLUMN(),4),"1","")</f>
        <v>C</v>
      </c>
      <c r="E1" s="1053" t="str">
        <f>SUBSTITUTE(ADDRESS(1,COLUMN(),4),"1","")</f>
        <v>E</v>
      </c>
      <c r="F1" s="1053" t="str">
        <f>SUBSTITUTE(ADDRESS(1,COLUMN(),4),"1","")</f>
        <v>F</v>
      </c>
      <c r="H1" s="1053" t="str">
        <f>SUBSTITUTE(ADDRESS(1,COLUMN(),4),"1","")</f>
        <v>H</v>
      </c>
      <c r="I1" s="1053" t="str">
        <f>SUBSTITUTE(ADDRESS(1,COLUMN(),4),"1","")</f>
        <v>I</v>
      </c>
      <c r="K1" s="1053" t="str">
        <f>SUBSTITUTE(ADDRESS(1,COLUMN(),4),"1","")</f>
        <v>K</v>
      </c>
      <c r="L1" s="1053" t="str">
        <f>SUBSTITUTE(ADDRESS(1,COLUMN(),4),"1","")</f>
        <v>L</v>
      </c>
      <c r="N1" s="1053" t="str">
        <f>SUBSTITUTE(ADDRESS(1,COLUMN(),4),"1","")</f>
        <v>N</v>
      </c>
      <c r="O1" s="1053" t="str">
        <f>SUBSTITUTE(ADDRESS(1,COLUMN(),4),"1","")</f>
        <v>O</v>
      </c>
      <c r="Q1" s="1053" t="str">
        <f>SUBSTITUTE(ADDRESS(1,COLUMN(),4),"1","")</f>
        <v>Q</v>
      </c>
      <c r="R1" s="1053" t="str">
        <f>SUBSTITUTE(ADDRESS(1,COLUMN(),4),"1","")</f>
        <v>R</v>
      </c>
      <c r="T1" s="1053" t="str">
        <f>SUBSTITUTE(ADDRESS(1,COLUMN(),4),"1","")</f>
        <v>T</v>
      </c>
      <c r="U1" s="1053" t="str">
        <f>SUBSTITUTE(ADDRESS(1,COLUMN(),4),"1","")</f>
        <v>U</v>
      </c>
      <c r="W1" s="1053" t="str">
        <f>SUBSTITUTE(ADDRESS(1,COLUMN(),4),"1","")</f>
        <v>W</v>
      </c>
      <c r="X1" s="1053" t="str">
        <f>SUBSTITUTE(ADDRESS(1,COLUMN(),4),"1","")</f>
        <v>X</v>
      </c>
      <c r="Z1" s="1053" t="str">
        <f>SUBSTITUTE(ADDRESS(1,COLUMN(),4),"1","")</f>
        <v>Z</v>
      </c>
      <c r="AA1" s="1053" t="str">
        <f>SUBSTITUTE(ADDRESS(1,COLUMN(),4),"1","")</f>
        <v>AA</v>
      </c>
      <c r="AC1" s="1053" t="str">
        <f>SUBSTITUTE(ADDRESS(1,COLUMN(),4),"1","")</f>
        <v>AC</v>
      </c>
      <c r="AD1" s="1053" t="str">
        <f>SUBSTITUTE(ADDRESS(1,COLUMN(),4),"1","")</f>
        <v>AD</v>
      </c>
      <c r="AF1" s="1053" t="str">
        <f>SUBSTITUTE(ADDRESS(1,COLUMN(),4),"1","")</f>
        <v>AF</v>
      </c>
      <c r="AG1" s="1053" t="str">
        <f>SUBSTITUTE(ADDRESS(1,COLUMN(),4),"1","")</f>
        <v>AG</v>
      </c>
      <c r="AI1" s="1053" t="str">
        <f>SUBSTITUTE(ADDRESS(1,COLUMN(),4),"1","")</f>
        <v>AI</v>
      </c>
      <c r="AJ1" s="1053" t="str">
        <f>SUBSTITUTE(ADDRESS(1,COLUMN(),4),"1","")</f>
        <v>AJ</v>
      </c>
      <c r="AL1" s="1053" t="str">
        <f>SUBSTITUTE(ADDRESS(1,COLUMN(),4),"1","")</f>
        <v>AL</v>
      </c>
      <c r="AM1" s="1053" t="str">
        <f>SUBSTITUTE(ADDRESS(1,COLUMN(),4),"1","")</f>
        <v>AM</v>
      </c>
      <c r="AN1"/>
      <c r="AO1" s="1053" t="str">
        <f>SUBSTITUTE(ADDRESS(1,COLUMN(),4),"1","")</f>
        <v>AO</v>
      </c>
      <c r="AP1" s="1053" t="str">
        <f>SUBSTITUTE(ADDRESS(1,COLUMN(),4),"1","")</f>
        <v>AP</v>
      </c>
      <c r="AQ1"/>
      <c r="AS1" s="1053" t="str">
        <f>SUBSTITUTE(ADDRESS(1,COLUMN(),4),"1","")</f>
        <v>AS</v>
      </c>
      <c r="AT1" s="1053" t="str">
        <f>SUBSTITUTE(ADDRESS(1,COLUMN(),4),"1","")</f>
        <v>AT</v>
      </c>
      <c r="AV1" s="1053" t="str">
        <f>SUBSTITUTE(ADDRESS(1,COLUMN(),4),"1","")</f>
        <v>AV</v>
      </c>
      <c r="AW1" s="1053" t="str">
        <f>SUBSTITUTE(ADDRESS(1,COLUMN(),4),"1","")</f>
        <v>AW</v>
      </c>
      <c r="AY1" s="1053" t="str">
        <f>SUBSTITUTE(ADDRESS(1,COLUMN(),4),"1","")</f>
        <v>AY</v>
      </c>
      <c r="AZ1" s="1053" t="str">
        <f>SUBSTITUTE(ADDRESS(1,COLUMN(),4),"1","")</f>
        <v>AZ</v>
      </c>
      <c r="BB1" s="1053" t="str">
        <f>SUBSTITUTE(ADDRESS(1,COLUMN(),4),"1","")</f>
        <v>BB</v>
      </c>
      <c r="BC1" s="1053" t="str">
        <f>SUBSTITUTE(ADDRESS(1,COLUMN(),4),"1","")</f>
        <v>BC</v>
      </c>
      <c r="BE1" s="1053" t="str">
        <f>SUBSTITUTE(ADDRESS(1,COLUMN(),4),"1","")</f>
        <v>BE</v>
      </c>
      <c r="BF1" s="1053" t="str">
        <f>SUBSTITUTE(ADDRESS(1,COLUMN(),4),"1","")</f>
        <v>BF</v>
      </c>
      <c r="BH1" s="1053" t="str">
        <f>SUBSTITUTE(ADDRESS(1,COLUMN(),4),"1","")</f>
        <v>BH</v>
      </c>
      <c r="BI1" s="1053" t="str">
        <f>SUBSTITUTE(ADDRESS(1,COLUMN(),4),"1","")</f>
        <v>BI</v>
      </c>
      <c r="BK1" s="1053" t="str">
        <f>SUBSTITUTE(ADDRESS(1,COLUMN(),4),"1","")</f>
        <v>BK</v>
      </c>
      <c r="BL1" s="1053" t="str">
        <f>SUBSTITUTE(ADDRESS(1,COLUMN(),4),"1","")</f>
        <v>BL</v>
      </c>
      <c r="BN1" s="1053" t="str">
        <f>SUBSTITUTE(ADDRESS(1,COLUMN(),4),"1","")</f>
        <v>BN</v>
      </c>
      <c r="BO1" s="1053" t="str">
        <f>SUBSTITUTE(ADDRESS(1,COLUMN(),4),"1","")</f>
        <v>BO</v>
      </c>
      <c r="BQ1" s="1053" t="str">
        <f>SUBSTITUTE(ADDRESS(1,COLUMN(),4),"1","")</f>
        <v>BQ</v>
      </c>
      <c r="BR1" s="1053" t="str">
        <f>SUBSTITUTE(ADDRESS(1,COLUMN(),4),"1","")</f>
        <v>BR</v>
      </c>
      <c r="BT1" s="1053" t="str">
        <f>SUBSTITUTE(ADDRESS(1,COLUMN(),4),"1","")</f>
        <v>BT</v>
      </c>
      <c r="BU1" s="1053" t="str">
        <f>SUBSTITUTE(ADDRESS(1,COLUMN(),4),"1","")</f>
        <v>BU</v>
      </c>
      <c r="BW1" s="1053" t="str">
        <f>SUBSTITUTE(ADDRESS(1,COLUMN(),4),"1","")</f>
        <v>BW</v>
      </c>
      <c r="BX1" s="1053" t="str">
        <f>SUBSTITUTE(ADDRESS(1,COLUMN(),4),"1","")</f>
        <v>BX</v>
      </c>
      <c r="BY1" s="276"/>
      <c r="CD1" s="1053" t="str">
        <f>SUBSTITUTE(ADDRESS(1,COLUMN(),4),"1","")</f>
        <v>CD</v>
      </c>
      <c r="CE1" s="1053" t="str">
        <f>SUBSTITUTE(ADDRESS(1,COLUMN(),4),"1","")</f>
        <v>CE</v>
      </c>
      <c r="CG1" s="1053" t="str">
        <f>SUBSTITUTE(ADDRESS(1,COLUMN(),4),"1","")</f>
        <v>CG</v>
      </c>
      <c r="CH1" s="1053" t="str">
        <f>SUBSTITUTE(ADDRESS(1,COLUMN(),4),"1","")</f>
        <v>CH</v>
      </c>
      <c r="CJ1" s="1053" t="str">
        <f>SUBSTITUTE(ADDRESS(1,COLUMN(),4),"1","")</f>
        <v>CJ</v>
      </c>
      <c r="CK1" s="1053" t="str">
        <f>SUBSTITUTE(ADDRESS(1,COLUMN(),4),"1","")</f>
        <v>CK</v>
      </c>
      <c r="CM1" s="1053" t="str">
        <f>SUBSTITUTE(ADDRESS(1,COLUMN(),4),"1","")</f>
        <v>CM</v>
      </c>
      <c r="CN1" s="1053" t="str">
        <f>SUBSTITUTE(ADDRESS(1,COLUMN(),4),"1","")</f>
        <v>CN</v>
      </c>
      <c r="CP1" s="1053" t="str">
        <f>SUBSTITUTE(ADDRESS(1,COLUMN(),4),"1","")</f>
        <v>CP</v>
      </c>
      <c r="CQ1" s="1053" t="str">
        <f>SUBSTITUTE(ADDRESS(1,COLUMN(),4),"1","")</f>
        <v>CQ</v>
      </c>
      <c r="CS1" s="1053" t="str">
        <f>SUBSTITUTE(ADDRESS(1,COLUMN(),4),"1","")</f>
        <v>CS</v>
      </c>
      <c r="CT1" s="1053" t="str">
        <f>SUBSTITUTE(ADDRESS(1,COLUMN(),4),"1","")</f>
        <v>CT</v>
      </c>
      <c r="CV1" s="1053" t="str">
        <f>SUBSTITUTE(ADDRESS(1,COLUMN(),4),"1","")</f>
        <v>CV</v>
      </c>
      <c r="CW1" s="1053" t="str">
        <f>SUBSTITUTE(ADDRESS(1,COLUMN(),4),"1","")</f>
        <v>CW</v>
      </c>
      <c r="CY1" s="1053" t="str">
        <f>SUBSTITUTE(ADDRESS(1,COLUMN(),4),"1","")</f>
        <v>CY</v>
      </c>
      <c r="CZ1" s="1053" t="str">
        <f>SUBSTITUTE(ADDRESS(1,COLUMN(),4),"1","")</f>
        <v>CZ</v>
      </c>
      <c r="DB1" s="1053" t="str">
        <f>SUBSTITUTE(ADDRESS(1,COLUMN(),4),"1","")</f>
        <v>DB</v>
      </c>
      <c r="DC1" s="1053" t="str">
        <f>SUBSTITUTE(ADDRESS(1,COLUMN(),4),"1","")</f>
        <v>DC</v>
      </c>
      <c r="DE1" s="1053" t="str">
        <f>SUBSTITUTE(ADDRESS(1,COLUMN(),4),"1","")</f>
        <v>DE</v>
      </c>
      <c r="DF1" s="1053" t="str">
        <f>SUBSTITUTE(ADDRESS(1,COLUMN(),4),"1","")</f>
        <v>DF</v>
      </c>
      <c r="DH1" s="1053" t="str">
        <f>SUBSTITUTE(ADDRESS(1,COLUMN(),4),"1","")</f>
        <v>DH</v>
      </c>
      <c r="DI1" s="1053" t="str">
        <f>SUBSTITUTE(ADDRESS(1,COLUMN(),4),"1","")</f>
        <v>DI</v>
      </c>
      <c r="DK1" s="1053" t="str">
        <f>SUBSTITUTE(ADDRESS(1,COLUMN(),4),"1","")</f>
        <v>DK</v>
      </c>
      <c r="DM1" s="3">
        <v>1</v>
      </c>
      <c r="DN1" s="1053" t="str">
        <f>SUBSTITUTE(ADDRESS(1,COLUMN(),4),"1","")</f>
        <v>DN</v>
      </c>
      <c r="DO1" s="1054" t="str">
        <f>SUBSTITUTE(ADDRESS(1,COLUMN(),4),"1","")</f>
        <v>DO</v>
      </c>
    </row>
    <row r="2" spans="1:119">
      <c r="A2" s="1055"/>
      <c r="B2" s="1022">
        <f ca="1">CELL("largeur",B2)</f>
        <v>13</v>
      </c>
      <c r="C2" s="1022">
        <f ca="1">CELL("largeur",C2)</f>
        <v>13</v>
      </c>
      <c r="E2" s="1022">
        <f ca="1">CELL("largeur",E2)</f>
        <v>13</v>
      </c>
      <c r="F2" s="1022">
        <f ca="1">CELL("largeur",F2)</f>
        <v>13</v>
      </c>
      <c r="H2" s="1022">
        <f ca="1">CELL("largeur",H2)</f>
        <v>13</v>
      </c>
      <c r="I2" s="1022">
        <f ca="1">CELL("largeur",I2)</f>
        <v>13</v>
      </c>
      <c r="K2" s="1022">
        <f ca="1">CELL("largeur",K2)</f>
        <v>13</v>
      </c>
      <c r="L2" s="1022">
        <f ca="1">CELL("largeur",L2)</f>
        <v>13</v>
      </c>
      <c r="N2" s="1022">
        <f ca="1">CELL("largeur",N2)</f>
        <v>13</v>
      </c>
      <c r="O2" s="1022">
        <f ca="1">CELL("largeur",O2)</f>
        <v>13</v>
      </c>
      <c r="Q2" s="1022">
        <f ca="1">CELL("largeur",Q2)</f>
        <v>13</v>
      </c>
      <c r="R2" s="1022">
        <f ca="1">CELL("largeur",R2)</f>
        <v>13</v>
      </c>
      <c r="T2" s="1022">
        <f ca="1">CELL("largeur",T2)</f>
        <v>13</v>
      </c>
      <c r="U2" s="1022">
        <f ca="1">CELL("largeur",U2)</f>
        <v>13</v>
      </c>
      <c r="W2" s="1022">
        <f ca="1">CELL("largeur",W2)</f>
        <v>13</v>
      </c>
      <c r="X2" s="1022">
        <f ca="1">CELL("largeur",X2)</f>
        <v>13</v>
      </c>
      <c r="Z2" s="1022">
        <f ca="1">CELL("largeur",Z2)</f>
        <v>13</v>
      </c>
      <c r="AA2" s="1022">
        <f ca="1">CELL("largeur",AA2)</f>
        <v>13</v>
      </c>
      <c r="AC2" s="1022">
        <f ca="1">CELL("largeur",AC2)</f>
        <v>13</v>
      </c>
      <c r="AD2" s="1022">
        <f ca="1">CELL("largeur",AD2)</f>
        <v>13</v>
      </c>
      <c r="AF2" s="1022">
        <f ca="1">CELL("largeur",AF2)</f>
        <v>13</v>
      </c>
      <c r="AG2" s="1022">
        <f ca="1">CELL("largeur",AG2)</f>
        <v>13</v>
      </c>
      <c r="AI2" s="1022">
        <f ca="1">CELL("largeur",AI2)</f>
        <v>11</v>
      </c>
      <c r="AJ2" s="1022">
        <f ca="1">CELL("largeur",AJ2)</f>
        <v>12</v>
      </c>
      <c r="AL2" s="1022">
        <f ca="1">CELL("largeur",AL2)</f>
        <v>11</v>
      </c>
      <c r="AM2" s="1022">
        <f ca="1">CELL("largeur",AM2)</f>
        <v>12</v>
      </c>
      <c r="AN2"/>
      <c r="AO2" s="1022">
        <f ca="1">CELL("largeur",AO2)</f>
        <v>12</v>
      </c>
      <c r="AP2" s="1022">
        <f ca="1">CELL("largeur",AP2)</f>
        <v>12</v>
      </c>
      <c r="AQ2"/>
      <c r="AS2" s="1022">
        <f ca="1">CELL("largeur",AS2)</f>
        <v>13</v>
      </c>
      <c r="AT2" s="1022">
        <f ca="1">CELL("largeur",AT2)</f>
        <v>13</v>
      </c>
      <c r="AV2" s="1022">
        <f ca="1">CELL("largeur",AV2)</f>
        <v>13</v>
      </c>
      <c r="AW2" s="1022">
        <f ca="1">CELL("largeur",AW2)</f>
        <v>13</v>
      </c>
      <c r="AY2" s="1022">
        <f ca="1">CELL("largeur",AY2)</f>
        <v>13</v>
      </c>
      <c r="AZ2" s="1022">
        <f ca="1">CELL("largeur",AZ2)</f>
        <v>13</v>
      </c>
      <c r="BB2" s="1022">
        <f ca="1">CELL("largeur",BB2)</f>
        <v>13</v>
      </c>
      <c r="BC2" s="1022">
        <f ca="1">CELL("largeur",BC2)</f>
        <v>13</v>
      </c>
      <c r="BE2" s="1022">
        <f ca="1">CELL("largeur",BE2)</f>
        <v>13</v>
      </c>
      <c r="BF2" s="1022">
        <f ca="1">CELL("largeur",BF2)</f>
        <v>13</v>
      </c>
      <c r="BH2" s="1022">
        <f ca="1">CELL("largeur",BH2)</f>
        <v>13</v>
      </c>
      <c r="BI2" s="1022">
        <f ca="1">CELL("largeur",BI2)</f>
        <v>13</v>
      </c>
      <c r="BK2" s="1022">
        <f ca="1">CELL("largeur",BK2)</f>
        <v>13</v>
      </c>
      <c r="BL2" s="1022">
        <f ca="1">CELL("largeur",BL2)</f>
        <v>13</v>
      </c>
      <c r="BN2" s="1022">
        <f ca="1">CELL("largeur",BN2)</f>
        <v>13</v>
      </c>
      <c r="BO2" s="1022">
        <f ca="1">CELL("largeur",BO2)</f>
        <v>13</v>
      </c>
      <c r="BQ2" s="1022">
        <f ca="1">CELL("largeur",BQ2)</f>
        <v>13</v>
      </c>
      <c r="BR2" s="1022">
        <f ca="1">CELL("largeur",BR2)</f>
        <v>13</v>
      </c>
      <c r="BT2" s="1022">
        <f ca="1">CELL("largeur",BT2)</f>
        <v>13</v>
      </c>
      <c r="BU2" s="1022">
        <f ca="1">CELL("largeur",BU2)</f>
        <v>13</v>
      </c>
      <c r="BW2" s="1022">
        <f ca="1">CELL("largeur",BW2)</f>
        <v>13</v>
      </c>
      <c r="BX2" s="1022">
        <f ca="1">CELL("largeur",BX2)</f>
        <v>13</v>
      </c>
      <c r="BY2" s="276"/>
      <c r="CD2" s="1022">
        <f ca="1">CELL("largeur",CD2)</f>
        <v>13</v>
      </c>
      <c r="CE2" s="1022">
        <f ca="1">CELL("largeur",CE2)</f>
        <v>13</v>
      </c>
      <c r="CG2" s="1022">
        <f ca="1">CELL("largeur",CG2)</f>
        <v>13</v>
      </c>
      <c r="CH2" s="1022">
        <f ca="1">CELL("largeur",CH2)</f>
        <v>13</v>
      </c>
      <c r="CJ2" s="1022">
        <f ca="1">CELL("largeur",CJ2)</f>
        <v>13</v>
      </c>
      <c r="CK2" s="1022">
        <f ca="1">CELL("largeur",CK2)</f>
        <v>13</v>
      </c>
      <c r="CM2" s="1022">
        <f ca="1">CELL("largeur",CM2)</f>
        <v>13</v>
      </c>
      <c r="CN2" s="1022">
        <f ca="1">CELL("largeur",CN2)</f>
        <v>13</v>
      </c>
      <c r="CP2" s="1022">
        <f ca="1">CELL("largeur",CP2)</f>
        <v>13</v>
      </c>
      <c r="CQ2" s="1022">
        <f ca="1">CELL("largeur",CQ2)</f>
        <v>13</v>
      </c>
      <c r="CS2" s="1022">
        <f ca="1">CELL("largeur",CS2)</f>
        <v>13</v>
      </c>
      <c r="CT2" s="1022">
        <f ca="1">CELL("largeur",CT2)</f>
        <v>13</v>
      </c>
      <c r="CV2" s="1022">
        <f ca="1">CELL("largeur",CV2)</f>
        <v>13</v>
      </c>
      <c r="CW2" s="1022">
        <f ca="1">CELL("largeur",CW2)</f>
        <v>13</v>
      </c>
      <c r="CY2" s="1022">
        <f ca="1">CELL("largeur",CY2)</f>
        <v>13</v>
      </c>
      <c r="CZ2" s="1022">
        <f ca="1">CELL("largeur",CZ2)</f>
        <v>13</v>
      </c>
      <c r="DB2" s="1022">
        <f ca="1">CELL("largeur",DB2)</f>
        <v>13</v>
      </c>
      <c r="DC2" s="1022">
        <f ca="1">CELL("largeur",DC2)</f>
        <v>13</v>
      </c>
      <c r="DE2" s="1022">
        <f ca="1">CELL("largeur",DE2)</f>
        <v>13</v>
      </c>
      <c r="DF2" s="1022">
        <f ca="1">CELL("largeur",DF2)</f>
        <v>13</v>
      </c>
      <c r="DH2" s="1022">
        <f ca="1">CELL("largeur",DH2)</f>
        <v>13</v>
      </c>
      <c r="DI2" s="1022">
        <f ca="1">CELL("largeur",DI2)</f>
        <v>13</v>
      </c>
      <c r="DK2" s="1022">
        <f ca="1">CELL("largeur",DK2)</f>
        <v>31</v>
      </c>
      <c r="DM2" s="3">
        <v>1</v>
      </c>
      <c r="DN2" s="8"/>
      <c r="DO2" s="8" t="s">
        <v>899</v>
      </c>
    </row>
    <row r="3" spans="1:119" ht="15.75">
      <c r="B3" t="s">
        <v>2719</v>
      </c>
      <c r="C3"/>
      <c r="D3"/>
      <c r="E3"/>
      <c r="F3"/>
      <c r="G3"/>
      <c r="H3"/>
      <c r="I3"/>
      <c r="J3"/>
      <c r="K3"/>
      <c r="L3"/>
      <c r="M3"/>
      <c r="N3"/>
      <c r="O3"/>
      <c r="P3"/>
      <c r="Q3"/>
      <c r="R3"/>
      <c r="S3" s="9"/>
      <c r="T3" s="9"/>
      <c r="U3" s="9"/>
      <c r="V3" s="9"/>
      <c r="W3" s="9"/>
      <c r="X3" s="9"/>
      <c r="Y3" s="9"/>
      <c r="Z3" s="9"/>
      <c r="AA3" s="9"/>
      <c r="AB3" s="9"/>
      <c r="AC3" s="9"/>
      <c r="AD3" s="9"/>
      <c r="AE3" s="9"/>
      <c r="AF3" s="9"/>
      <c r="AG3" s="9"/>
      <c r="AH3" s="9"/>
      <c r="AI3" s="9"/>
      <c r="AJ3" s="9"/>
      <c r="AK3" s="633"/>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3">
        <v>1</v>
      </c>
      <c r="DN3" s="11">
        <f ca="1">COUNTA(A1:DM183)+COUNTBLANK(A1:DM183)</f>
        <v>22730</v>
      </c>
      <c r="DO3" s="1041" t="str">
        <f>"cellules entre"&amp;" " &amp;A1&amp;" et  "&amp;DM183</f>
        <v>cellules entre A1 et  DM183</v>
      </c>
    </row>
    <row r="4" spans="1:119" ht="21.75" customHeight="1">
      <c r="S4" s="633"/>
      <c r="T4" s="633"/>
      <c r="U4" s="633"/>
      <c r="V4" s="633"/>
      <c r="W4" s="633"/>
      <c r="X4" s="633"/>
      <c r="Y4" s="633"/>
      <c r="Z4" s="633"/>
      <c r="AA4" s="633"/>
      <c r="AB4" s="15"/>
      <c r="AC4" s="633"/>
      <c r="AD4" s="633"/>
      <c r="AE4" s="15"/>
      <c r="AF4" s="633"/>
      <c r="AG4" s="633"/>
      <c r="AH4" s="15"/>
      <c r="AI4" s="633"/>
      <c r="AJ4" s="633"/>
      <c r="AK4" s="633"/>
      <c r="AL4" s="633"/>
      <c r="AM4" s="633"/>
      <c r="AN4" s="633"/>
      <c r="AO4" s="633"/>
      <c r="AP4" s="633"/>
      <c r="AQ4" s="633"/>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3">
        <v>1</v>
      </c>
      <c r="DN4" s="11">
        <f ca="1">COUNTA(A1:DM183)</f>
        <v>2947</v>
      </c>
      <c r="DO4" s="1041" t="s">
        <v>900</v>
      </c>
    </row>
    <row r="5" spans="1:119" ht="21.75" customHeight="1">
      <c r="B5" s="2105" t="s">
        <v>1372</v>
      </c>
      <c r="C5" s="2105"/>
      <c r="D5" s="2105"/>
      <c r="E5" s="2105"/>
      <c r="F5" s="2105"/>
      <c r="G5" s="2105"/>
      <c r="H5" s="2105"/>
      <c r="I5" s="2105"/>
      <c r="J5" s="2105"/>
      <c r="K5" s="2105"/>
      <c r="L5" s="2105"/>
      <c r="M5" s="2105"/>
      <c r="N5" s="2105"/>
      <c r="O5" s="2105"/>
      <c r="P5" s="2105"/>
      <c r="Q5" s="2105"/>
      <c r="R5" s="1056" t="str">
        <f ca="1">"Page N°"&amp;_xlfn.SHEET()</f>
        <v>Page N°7</v>
      </c>
      <c r="S5" s="633"/>
      <c r="T5" s="1057" t="s">
        <v>1373</v>
      </c>
      <c r="U5" s="633"/>
      <c r="V5" s="633"/>
      <c r="W5" s="633"/>
      <c r="X5" s="633"/>
      <c r="Y5" s="633"/>
      <c r="Z5" s="633"/>
      <c r="AA5" s="633"/>
      <c r="AB5" s="1021"/>
      <c r="AC5" s="633"/>
      <c r="AD5" s="633"/>
      <c r="AE5" s="1021"/>
      <c r="AF5" s="633"/>
      <c r="AG5" s="633"/>
      <c r="AH5" s="1021"/>
      <c r="AI5" s="633"/>
      <c r="AJ5" s="633"/>
      <c r="AK5" s="633"/>
      <c r="AL5" s="633"/>
      <c r="AM5" s="633"/>
      <c r="AN5" s="633"/>
      <c r="AO5" s="633"/>
      <c r="AP5" s="633"/>
      <c r="AQ5" s="633"/>
      <c r="AR5" s="9"/>
      <c r="AS5" s="2105" t="s">
        <v>2081</v>
      </c>
      <c r="AT5" s="2105"/>
      <c r="AU5" s="2105"/>
      <c r="AV5" s="2105"/>
      <c r="AW5" s="2105"/>
      <c r="AX5" s="2105"/>
      <c r="AY5" s="2105"/>
      <c r="AZ5" s="2105"/>
      <c r="BA5" s="2105"/>
      <c r="BB5" s="2105"/>
      <c r="BC5" s="2105"/>
      <c r="BD5" s="2105"/>
      <c r="BE5" s="2105"/>
      <c r="BF5" s="2105"/>
      <c r="BG5" s="2105"/>
      <c r="BH5" s="2105"/>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3">
        <v>1</v>
      </c>
      <c r="DN5" s="11">
        <f ca="1">COUNTBLANK(A1:DM183)</f>
        <v>19783</v>
      </c>
      <c r="DO5" s="1041" t="s">
        <v>901</v>
      </c>
    </row>
    <row r="6" spans="1:119" ht="22.5" customHeight="1">
      <c r="B6" s="2105"/>
      <c r="C6" s="2105"/>
      <c r="D6" s="2105"/>
      <c r="E6" s="2105"/>
      <c r="F6" s="2105"/>
      <c r="G6" s="2105"/>
      <c r="H6" s="2105"/>
      <c r="I6" s="2105"/>
      <c r="J6" s="2105"/>
      <c r="K6" s="2105"/>
      <c r="L6" s="2105"/>
      <c r="M6" s="2105"/>
      <c r="N6" s="2105"/>
      <c r="O6" s="2105"/>
      <c r="P6" s="2105"/>
      <c r="Q6" s="2105"/>
      <c r="S6" s="633"/>
      <c r="T6" s="633"/>
      <c r="U6" s="633"/>
      <c r="V6" s="633"/>
      <c r="W6" s="633"/>
      <c r="X6" s="1058"/>
      <c r="Y6" s="633"/>
      <c r="Z6" s="633"/>
      <c r="AA6" s="633"/>
      <c r="AB6" s="15"/>
      <c r="AC6" s="633"/>
      <c r="AD6" s="633"/>
      <c r="AE6" s="15"/>
      <c r="AF6" s="633"/>
      <c r="AG6" s="1058"/>
      <c r="AH6" s="15"/>
      <c r="AI6" s="633"/>
      <c r="AJ6" s="633"/>
      <c r="AK6" s="633"/>
      <c r="AL6" s="633"/>
      <c r="AM6" s="633"/>
      <c r="AN6" s="633"/>
      <c r="AO6" s="633"/>
      <c r="AP6" s="633"/>
      <c r="AQ6" s="633"/>
      <c r="AR6" s="9"/>
      <c r="AS6" s="2105"/>
      <c r="AT6" s="2105"/>
      <c r="AU6" s="2105"/>
      <c r="AV6" s="2105"/>
      <c r="AW6" s="2105"/>
      <c r="AX6" s="2105"/>
      <c r="AY6" s="2105"/>
      <c r="AZ6" s="2105"/>
      <c r="BA6" s="2105"/>
      <c r="BB6" s="2105"/>
      <c r="BC6" s="2105"/>
      <c r="BD6" s="2105"/>
      <c r="BE6" s="2105"/>
      <c r="BF6" s="2105"/>
      <c r="BG6" s="2105"/>
      <c r="BH6" s="2105"/>
      <c r="BI6" s="9"/>
      <c r="BJ6" s="9"/>
      <c r="BK6" s="9"/>
      <c r="BL6" s="9"/>
      <c r="BM6" s="9"/>
      <c r="BN6" s="9"/>
      <c r="BO6" s="9"/>
      <c r="BP6" s="9"/>
      <c r="BQ6" s="9"/>
      <c r="BR6" s="9"/>
      <c r="BS6" s="9"/>
      <c r="BT6" s="9"/>
      <c r="BU6" s="9"/>
      <c r="BV6" s="9"/>
      <c r="BW6" s="9"/>
      <c r="BX6" s="9"/>
      <c r="BY6" s="9"/>
      <c r="BZ6" s="9"/>
      <c r="CA6" s="9"/>
      <c r="CB6" s="9"/>
      <c r="CC6" s="9"/>
      <c r="CD6" s="2105" t="s">
        <v>2082</v>
      </c>
      <c r="CE6" s="2105"/>
      <c r="CF6" s="2105"/>
      <c r="CG6" s="2105"/>
      <c r="CH6" s="2105"/>
      <c r="CI6" s="2105"/>
      <c r="CJ6" s="2105"/>
      <c r="CK6" s="2105"/>
      <c r="CL6" s="2105"/>
      <c r="CM6" s="2105"/>
      <c r="CN6" s="2105"/>
      <c r="CO6" s="2105"/>
      <c r="CP6" s="2105"/>
      <c r="CQ6" s="2105"/>
      <c r="CR6" s="2105"/>
      <c r="CS6" s="2105"/>
      <c r="CT6" s="9"/>
      <c r="CU6" s="9"/>
      <c r="CV6" s="9"/>
      <c r="CW6" s="9"/>
      <c r="CX6" s="9"/>
      <c r="CY6" s="9"/>
      <c r="CZ6" s="9"/>
      <c r="DA6" s="9"/>
      <c r="DB6" s="9"/>
      <c r="DC6" s="9"/>
      <c r="DD6" s="9"/>
      <c r="DE6" s="9"/>
      <c r="DF6" s="9"/>
      <c r="DG6" s="9"/>
      <c r="DH6" s="9"/>
      <c r="DI6" s="9"/>
      <c r="DJ6" s="9"/>
      <c r="DK6" s="9"/>
      <c r="DL6" s="9"/>
      <c r="DM6" s="3">
        <v>1</v>
      </c>
      <c r="DN6" s="11">
        <f>SUM(DM1:DM181)+2</f>
        <v>183</v>
      </c>
      <c r="DO6" s="1041" t="s">
        <v>902</v>
      </c>
    </row>
    <row r="7" spans="1:119" ht="22.5" customHeight="1">
      <c r="A7" s="9"/>
      <c r="B7" s="280" t="s">
        <v>2083</v>
      </c>
      <c r="C7" s="633"/>
      <c r="D7" s="633"/>
      <c r="E7" s="633"/>
      <c r="F7" s="633"/>
      <c r="G7" s="633"/>
      <c r="H7" s="633"/>
      <c r="I7" s="633"/>
      <c r="J7" s="633"/>
      <c r="K7" s="633"/>
      <c r="L7" s="633"/>
      <c r="M7" s="633"/>
      <c r="N7" s="633"/>
      <c r="O7" s="633"/>
      <c r="P7" s="633"/>
      <c r="Q7" s="633"/>
      <c r="R7" s="633"/>
      <c r="S7" s="633"/>
      <c r="T7" s="633"/>
      <c r="U7" s="633"/>
      <c r="V7" s="633"/>
      <c r="W7" s="633"/>
      <c r="X7" s="1058"/>
      <c r="Y7" s="633"/>
      <c r="Z7" s="633"/>
      <c r="AA7" s="633"/>
      <c r="AB7" s="15"/>
      <c r="AC7" s="633"/>
      <c r="AD7" s="633"/>
      <c r="AE7" s="15"/>
      <c r="AF7" s="633"/>
      <c r="AG7" s="1058"/>
      <c r="AH7" s="15"/>
      <c r="AI7" s="633"/>
      <c r="AJ7" s="633"/>
      <c r="AK7" s="633"/>
      <c r="AL7" s="633"/>
      <c r="AM7" s="633"/>
      <c r="AN7" s="633"/>
      <c r="AO7" s="633"/>
      <c r="AP7" s="633"/>
      <c r="AQ7" s="633"/>
      <c r="AR7" s="9"/>
      <c r="AS7" s="280" t="s">
        <v>2083</v>
      </c>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2105"/>
      <c r="CE7" s="2105"/>
      <c r="CF7" s="2105"/>
      <c r="CG7" s="2105"/>
      <c r="CH7" s="2105"/>
      <c r="CI7" s="2105"/>
      <c r="CJ7" s="2105"/>
      <c r="CK7" s="2105"/>
      <c r="CL7" s="2105"/>
      <c r="CM7" s="2105"/>
      <c r="CN7" s="2105"/>
      <c r="CO7" s="2105"/>
      <c r="CP7" s="2105"/>
      <c r="CQ7" s="2105"/>
      <c r="CR7" s="2105"/>
      <c r="CS7" s="2105"/>
      <c r="CT7" s="9"/>
      <c r="CU7" s="9"/>
      <c r="CV7" s="9"/>
      <c r="CW7" s="9"/>
      <c r="CX7" s="9"/>
      <c r="CY7" s="9"/>
      <c r="CZ7" s="9"/>
      <c r="DA7" s="9"/>
      <c r="DB7" s="9"/>
      <c r="DC7" s="9"/>
      <c r="DD7" s="9"/>
      <c r="DE7" s="9"/>
      <c r="DF7" s="9"/>
      <c r="DG7" s="9"/>
      <c r="DH7" s="9"/>
      <c r="DI7" s="9"/>
      <c r="DJ7" s="9"/>
      <c r="DK7" s="9"/>
      <c r="DL7" s="9"/>
      <c r="DM7" s="3">
        <v>1</v>
      </c>
      <c r="DN7" s="11">
        <f>SUM(A183:AQ183)+1</f>
        <v>44</v>
      </c>
      <c r="DO7" s="1041" t="s">
        <v>903</v>
      </c>
    </row>
    <row r="8" spans="1:119" ht="22.5" customHeight="1">
      <c r="A8" s="9"/>
      <c r="B8" s="280" t="s">
        <v>2084</v>
      </c>
      <c r="C8" s="633"/>
      <c r="D8" s="633"/>
      <c r="E8" s="633"/>
      <c r="F8" s="633"/>
      <c r="G8" s="633"/>
      <c r="H8" s="633"/>
      <c r="I8" s="633"/>
      <c r="J8" s="633"/>
      <c r="K8" s="633"/>
      <c r="L8" s="633"/>
      <c r="M8" s="633"/>
      <c r="N8" s="633"/>
      <c r="O8" s="633"/>
      <c r="P8" s="633"/>
      <c r="Q8" s="633"/>
      <c r="R8" s="633"/>
      <c r="S8" s="633"/>
      <c r="T8" s="633"/>
      <c r="U8" s="633"/>
      <c r="V8" s="633"/>
      <c r="W8" s="633"/>
      <c r="X8" s="1058"/>
      <c r="Y8" s="633"/>
      <c r="Z8" s="633"/>
      <c r="AA8" s="633"/>
      <c r="AB8" s="15"/>
      <c r="AC8" s="633"/>
      <c r="AD8" s="633"/>
      <c r="AE8" s="15"/>
      <c r="AF8" s="633"/>
      <c r="AG8" s="1058"/>
      <c r="AH8" s="15"/>
      <c r="AI8" s="2106" t="str">
        <f ca="1">AG10&amp;"  Formule ► "&amp;_xlfn.FORMULATEXT(AG10)</f>
        <v>pâti--ENT  Formule ► =SIERREUR(MINUSCULE(GAUCHE(SUPPRESPACE(GAUCHE(AE10;TROUVE("-";AE10)-1));4))&amp;"-"&amp;MAJUSCULE(GAUCHE(SUPPRESPACE(STXT(AE10;TROUVE("-";AE10)+1;99));4));"")</v>
      </c>
      <c r="AJ8" s="2106"/>
      <c r="AK8" s="2106"/>
      <c r="AL8" s="2106"/>
      <c r="AM8" s="2106"/>
      <c r="AN8" s="2106"/>
      <c r="AO8" s="2106"/>
      <c r="AP8" s="2106"/>
      <c r="AQ8" s="633"/>
      <c r="AR8" s="9"/>
      <c r="AS8" s="280" t="s">
        <v>2084</v>
      </c>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280" t="s">
        <v>2083</v>
      </c>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3">
        <v>1</v>
      </c>
      <c r="DN8" s="11"/>
      <c r="DO8" s="1041"/>
    </row>
    <row r="9" spans="1:119" ht="21" customHeight="1" thickBot="1">
      <c r="A9" s="9"/>
      <c r="B9" s="9"/>
      <c r="C9" s="9"/>
      <c r="D9" s="9"/>
      <c r="E9" s="9"/>
      <c r="F9" s="9"/>
      <c r="G9" s="9"/>
      <c r="H9" s="9"/>
      <c r="I9" s="9"/>
      <c r="J9" s="9"/>
      <c r="K9" s="9"/>
      <c r="L9" s="9"/>
      <c r="M9" s="9"/>
      <c r="N9" s="9"/>
      <c r="O9" s="9"/>
      <c r="P9" s="9"/>
      <c r="Q9" s="9"/>
      <c r="R9" s="9"/>
      <c r="S9" s="633"/>
      <c r="T9" s="633"/>
      <c r="U9" s="633"/>
      <c r="V9" s="633"/>
      <c r="W9" s="633"/>
      <c r="X9" s="1058" t="s">
        <v>1015</v>
      </c>
      <c r="Y9" s="633"/>
      <c r="Z9" s="633"/>
      <c r="AA9" s="633"/>
      <c r="AB9" s="15"/>
      <c r="AC9" s="633"/>
      <c r="AD9" s="633"/>
      <c r="AE9" s="15"/>
      <c r="AF9" s="633"/>
      <c r="AG9" s="1058" t="s">
        <v>1016</v>
      </c>
      <c r="AH9" s="15"/>
      <c r="AI9" s="2106"/>
      <c r="AJ9" s="2106"/>
      <c r="AK9" s="2106"/>
      <c r="AL9" s="2106"/>
      <c r="AM9" s="2106"/>
      <c r="AN9" s="2106"/>
      <c r="AO9" s="2106"/>
      <c r="AP9" s="2106"/>
      <c r="AQ9" s="633"/>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280" t="s">
        <v>2084</v>
      </c>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3">
        <v>1</v>
      </c>
    </row>
    <row r="10" spans="1:119" ht="14.45" customHeight="1">
      <c r="A10" s="9"/>
      <c r="B10" s="2107" t="s">
        <v>1017</v>
      </c>
      <c r="C10" s="2107"/>
      <c r="E10" s="2108" t="s">
        <v>1018</v>
      </c>
      <c r="F10" s="2108"/>
      <c r="H10" s="682" t="s">
        <v>1019</v>
      </c>
      <c r="I10" s="633"/>
      <c r="J10" s="633"/>
      <c r="K10" s="633"/>
      <c r="L10" s="633"/>
      <c r="M10" s="633"/>
      <c r="N10" s="9"/>
      <c r="O10" s="9"/>
      <c r="P10" s="633"/>
      <c r="Q10" s="1732" t="s">
        <v>24</v>
      </c>
      <c r="R10" s="1732"/>
      <c r="S10" s="1732"/>
      <c r="T10" s="1732"/>
      <c r="U10" s="1732"/>
      <c r="V10" s="1754" t="s">
        <v>25</v>
      </c>
      <c r="W10" s="1754"/>
      <c r="X10" s="1736" t="str">
        <f>UPPER(LEFT(Q10,1))</f>
        <v>C</v>
      </c>
      <c r="Z10" s="1732" t="s">
        <v>24</v>
      </c>
      <c r="AA10" s="1732"/>
      <c r="AB10" s="1732"/>
      <c r="AC10" s="1732"/>
      <c r="AD10" s="1732"/>
      <c r="AE10" s="1754" t="s">
        <v>25</v>
      </c>
      <c r="AF10" s="1754"/>
      <c r="AG10" s="1059" t="str">
        <f>IFERROR(LOWER(LEFT(TRIM(LEFT(AE10,FIND("-",AE10)-1)),4))&amp;"-"&amp;UPPER(LEFT(TRIM(MID(AE10,FIND("-",AE10)+1,99)),4)),"")</f>
        <v>pâti--ENT</v>
      </c>
      <c r="AI10" s="2106"/>
      <c r="AJ10" s="2106"/>
      <c r="AK10" s="2106"/>
      <c r="AL10" s="2106"/>
      <c r="AM10" s="2106"/>
      <c r="AN10" s="2106"/>
      <c r="AO10" s="2106"/>
      <c r="AP10" s="2106"/>
      <c r="AQ10" s="633"/>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3">
        <v>1</v>
      </c>
    </row>
    <row r="11" spans="1:119" ht="24" customHeight="1">
      <c r="A11" s="9"/>
      <c r="B11" s="2107"/>
      <c r="C11" s="2107"/>
      <c r="E11" s="2107"/>
      <c r="F11" s="2107"/>
      <c r="H11" s="1060" t="s">
        <v>1020</v>
      </c>
      <c r="I11" s="633"/>
      <c r="J11" s="633"/>
      <c r="K11" s="633"/>
      <c r="L11" s="633"/>
      <c r="M11" s="633"/>
      <c r="N11" s="9"/>
      <c r="O11" s="9"/>
      <c r="P11" s="633"/>
      <c r="Q11" s="1733"/>
      <c r="R11" s="1733"/>
      <c r="S11" s="1733"/>
      <c r="T11" s="1733"/>
      <c r="U11" s="1733"/>
      <c r="V11" s="1755"/>
      <c r="W11" s="1755"/>
      <c r="X11" s="1737"/>
      <c r="Z11" s="1733"/>
      <c r="AA11" s="1733"/>
      <c r="AB11" s="1733"/>
      <c r="AC11" s="1733"/>
      <c r="AD11" s="1733"/>
      <c r="AE11" s="1755"/>
      <c r="AF11" s="1755"/>
      <c r="AG11" s="1061" t="str">
        <f>IFERROR(LOWER(TRIM(MID(AE10, FIND("-",AE10, FIND("-",AE10)+1)+1, 999))), "")</f>
        <v>entremet</v>
      </c>
      <c r="AI11" s="2106" t="str">
        <f ca="1">AG11&amp;"  Formule ► "&amp;_xlfn.FORMULATEXT(AG11)</f>
        <v>entremet  Formule ► =SIERREUR(MINUSCULE(SUPPRESPACE(STXT(AE10; TROUVE("-";AE10; TROUVE("-";AE10)+1)+1; 999))); "")</v>
      </c>
      <c r="AJ11" s="2106"/>
      <c r="AK11" s="2106"/>
      <c r="AL11" s="2106"/>
      <c r="AM11" s="2106"/>
      <c r="AN11" s="2106"/>
      <c r="AO11" s="2106"/>
      <c r="AP11" s="2106"/>
      <c r="AQ11" s="633"/>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3">
        <v>1</v>
      </c>
    </row>
    <row r="12" spans="1:119" ht="24" customHeight="1">
      <c r="A12" s="9"/>
      <c r="B12" s="9"/>
      <c r="C12" s="9"/>
      <c r="D12" s="9"/>
      <c r="E12" s="9" t="s">
        <v>2085</v>
      </c>
      <c r="F12" s="9"/>
      <c r="G12" s="9"/>
      <c r="H12" s="9"/>
      <c r="I12" s="9"/>
      <c r="J12" s="9"/>
      <c r="K12" s="9"/>
      <c r="L12" s="9"/>
      <c r="M12" s="9"/>
      <c r="N12" s="9"/>
      <c r="O12" s="9"/>
      <c r="P12" s="9"/>
      <c r="Q12" s="9"/>
      <c r="R12" s="9"/>
      <c r="S12" s="9"/>
      <c r="T12" s="9"/>
      <c r="V12" s="9"/>
      <c r="W12" s="1062" t="str">
        <f>X10&amp;"  Formule ►"</f>
        <v>C  Formule ►</v>
      </c>
      <c r="X12" s="65" t="str">
        <f ca="1">_xlfn.FORMULATEXT(X10)</f>
        <v>=MAJUSCULE(GAUCHE(Q10;1))</v>
      </c>
      <c r="Y12" s="9"/>
      <c r="Z12" s="9"/>
      <c r="AA12" s="9"/>
      <c r="AB12" s="9"/>
      <c r="AC12" s="9"/>
      <c r="AD12" s="9"/>
      <c r="AE12" s="9"/>
      <c r="AF12" s="9"/>
      <c r="AG12" s="9"/>
      <c r="AH12" s="9"/>
      <c r="AI12" s="2106"/>
      <c r="AJ12" s="2106"/>
      <c r="AK12" s="2106"/>
      <c r="AL12" s="2106"/>
      <c r="AM12" s="2106"/>
      <c r="AN12" s="2106"/>
      <c r="AO12" s="2106"/>
      <c r="AP12" s="2106"/>
      <c r="AQ12" s="633"/>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3">
        <v>1</v>
      </c>
    </row>
    <row r="13" spans="1:119" ht="18" customHeight="1" thickBot="1">
      <c r="A13" s="9"/>
      <c r="B13" s="9"/>
      <c r="C13" s="9"/>
      <c r="D13"/>
      <c r="E13" s="1063" t="s">
        <v>1021</v>
      </c>
      <c r="F13" s="1064"/>
      <c r="G13" s="1064"/>
      <c r="H13" s="1064"/>
      <c r="I13" s="1064"/>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633"/>
      <c r="AL13" s="633"/>
      <c r="AM13" s="633"/>
      <c r="AN13" s="633"/>
      <c r="AO13" s="633"/>
      <c r="AP13" s="633"/>
      <c r="AQ13" s="633"/>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3">
        <v>1</v>
      </c>
    </row>
    <row r="14" spans="1:119" ht="18" customHeight="1">
      <c r="A14" s="9"/>
      <c r="B14" s="2014" t="s">
        <v>1022</v>
      </c>
      <c r="C14" s="2014"/>
      <c r="D14"/>
      <c r="E14" s="1065" t="str">
        <f>IFERROR(LOWER(LEFT(TRIM(LEFT(B14,FIND("-",B14)-1)),4))&amp;"-"&amp;UPPER(LEFT(TRIM(MID(B14,FIND("-",B14)+1,99)),4)),"")</f>
        <v>cuis-CRUD</v>
      </c>
      <c r="F14" s="223" t="str">
        <f ca="1">_xlfn.FORMULATEXT(E14)</f>
        <v>=SIERREUR(MINUSCULE(GAUCHE(SUPPRESPACE(GAUCHE(B14;TROUVE("-";B14)-1));4))&amp;"-"&amp;MAJUSCULE(GAUCHE(SUPPRESPACE(STXT(B14;TROUVE("-";B14)+1;99));4));"")</v>
      </c>
      <c r="G14" s="9"/>
      <c r="H14" s="9"/>
      <c r="I14" s="9"/>
      <c r="J14" s="9"/>
      <c r="K14" s="9"/>
      <c r="L14" s="9"/>
      <c r="M14" s="9"/>
      <c r="N14" s="9"/>
      <c r="O14" s="9"/>
      <c r="P14" s="9"/>
      <c r="Q14" s="9"/>
      <c r="R14" s="9"/>
      <c r="S14" s="9"/>
      <c r="T14" s="9"/>
      <c r="U14" s="633"/>
      <c r="V14" s="633"/>
      <c r="W14" s="633"/>
      <c r="X14" s="633"/>
      <c r="Y14" s="633"/>
      <c r="Z14" s="633"/>
      <c r="AA14" s="633"/>
      <c r="AB14" s="15"/>
      <c r="AC14" s="633"/>
      <c r="AD14" s="633"/>
      <c r="AE14" s="15"/>
      <c r="AF14" s="633"/>
      <c r="AG14" s="633"/>
      <c r="AH14" s="15"/>
      <c r="AI14" s="633"/>
      <c r="AJ14" s="1066"/>
      <c r="AK14" s="633"/>
      <c r="AL14" s="633"/>
      <c r="AM14" s="633"/>
      <c r="AN14" s="633"/>
      <c r="AO14" s="633"/>
      <c r="AP14" s="633"/>
      <c r="AQ14" s="633"/>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3">
        <v>1</v>
      </c>
    </row>
    <row r="15" spans="1:119" ht="18" customHeight="1">
      <c r="A15" s="9"/>
      <c r="B15" s="2015"/>
      <c r="C15" s="2015"/>
      <c r="D15"/>
      <c r="E15" s="1067" t="str">
        <f>IFERROR(LOWER(TRIM(MID(B14, FIND("-",B14, FIND("-",B14)+1)+1, 999))), "")</f>
        <v>céléri branche</v>
      </c>
      <c r="F15" s="223" t="str">
        <f ca="1">_xlfn.FORMULATEXT(E15)</f>
        <v>=SIERREUR(MINUSCULE(SUPPRESPACE(STXT(B14; TROUVE("-";B14; TROUVE("-";B14)+1)+1; 999))); "")</v>
      </c>
      <c r="G15" s="9"/>
      <c r="H15" s="682"/>
      <c r="I15" s="9"/>
      <c r="J15" s="9"/>
      <c r="K15" s="9"/>
      <c r="L15" s="9"/>
      <c r="M15" s="9"/>
      <c r="N15" s="9"/>
      <c r="O15" s="9"/>
      <c r="P15" s="9"/>
      <c r="Q15" s="9"/>
      <c r="R15" s="9"/>
      <c r="S15" s="9"/>
      <c r="T15" s="9"/>
      <c r="U15" s="9"/>
      <c r="V15" s="9"/>
      <c r="W15" s="9"/>
      <c r="X15" s="9"/>
      <c r="Y15" s="9"/>
      <c r="Z15" s="9"/>
      <c r="AA15" s="9"/>
      <c r="AB15" s="15"/>
      <c r="AC15" s="9"/>
      <c r="AD15" s="9"/>
      <c r="AE15" s="15"/>
      <c r="AF15" s="9"/>
      <c r="AG15" s="9"/>
      <c r="AH15" s="15"/>
      <c r="AI15" s="1066"/>
      <c r="AJ15" s="1066"/>
      <c r="AK15" s="633"/>
      <c r="AL15" s="633"/>
      <c r="AM15" s="633"/>
      <c r="AN15" s="633"/>
      <c r="AO15" s="633"/>
      <c r="AP15" s="633"/>
      <c r="AQ15" s="633"/>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3">
        <v>1</v>
      </c>
    </row>
    <row r="16" spans="1:119" ht="18" customHeight="1" thickBot="1">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15"/>
      <c r="AC16" s="9"/>
      <c r="AD16" s="9"/>
      <c r="AE16" s="15"/>
      <c r="AF16" s="9"/>
      <c r="AG16" s="9"/>
      <c r="AH16" s="15"/>
      <c r="AI16" s="633"/>
      <c r="AJ16" s="633"/>
      <c r="AK16" s="633"/>
      <c r="AL16" s="633"/>
      <c r="AM16" s="633"/>
      <c r="AN16" s="633"/>
      <c r="AO16" s="633"/>
      <c r="AP16" s="633"/>
      <c r="AQ16" s="633"/>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3">
        <v>1</v>
      </c>
    </row>
    <row r="17" spans="1:117" ht="18" customHeight="1">
      <c r="A17" s="9"/>
      <c r="B17" s="2022" t="s">
        <v>1425</v>
      </c>
      <c r="C17" s="2022"/>
      <c r="D17" s="9"/>
      <c r="E17" s="1754" t="s">
        <v>1425</v>
      </c>
      <c r="F17" s="1754"/>
      <c r="G17" s="9"/>
      <c r="H17" s="2020" t="s">
        <v>1425</v>
      </c>
      <c r="I17" s="2020"/>
      <c r="J17" s="9"/>
      <c r="K17" s="2018" t="s">
        <v>1425</v>
      </c>
      <c r="L17" s="2018"/>
      <c r="M17" s="9"/>
      <c r="N17" s="2042" t="s">
        <v>1425</v>
      </c>
      <c r="O17" s="2042"/>
      <c r="P17" s="9"/>
      <c r="Q17" s="2024" t="s">
        <v>1425</v>
      </c>
      <c r="R17" s="2024"/>
      <c r="S17" s="9"/>
      <c r="T17" s="2016" t="s">
        <v>1425</v>
      </c>
      <c r="U17" s="2016"/>
      <c r="V17" s="9"/>
      <c r="W17" s="2014" t="s">
        <v>1425</v>
      </c>
      <c r="X17" s="2014"/>
      <c r="Y17" s="9"/>
      <c r="Z17" s="2026" t="s">
        <v>1425</v>
      </c>
      <c r="AA17" s="2026"/>
      <c r="AB17" s="15"/>
      <c r="AC17" s="2028" t="s">
        <v>1425</v>
      </c>
      <c r="AD17" s="2028"/>
      <c r="AE17" s="15"/>
      <c r="AF17" s="2030" t="s">
        <v>1425</v>
      </c>
      <c r="AG17" s="2030"/>
      <c r="AH17" s="15"/>
      <c r="AI17" s="2109" t="s">
        <v>1023</v>
      </c>
      <c r="AJ17" s="2109"/>
      <c r="AL17" s="2109" t="s">
        <v>1023</v>
      </c>
      <c r="AM17" s="2109"/>
      <c r="AO17" s="633"/>
      <c r="AP17" s="633"/>
      <c r="AS17" s="2022" t="s">
        <v>2086</v>
      </c>
      <c r="AT17" s="2022"/>
      <c r="AV17" s="1754" t="s">
        <v>2087</v>
      </c>
      <c r="AW17" s="1754"/>
      <c r="AY17" s="2020" t="s">
        <v>2088</v>
      </c>
      <c r="AZ17" s="2020"/>
      <c r="BB17" s="2018" t="s">
        <v>2089</v>
      </c>
      <c r="BC17" s="2018"/>
      <c r="BE17" s="2042" t="s">
        <v>2089</v>
      </c>
      <c r="BF17" s="2042"/>
      <c r="BH17" s="2024" t="s">
        <v>2089</v>
      </c>
      <c r="BI17" s="2024"/>
      <c r="BK17" s="2016" t="s">
        <v>2089</v>
      </c>
      <c r="BL17" s="2016"/>
      <c r="BN17" s="2014" t="s">
        <v>2089</v>
      </c>
      <c r="BO17" s="2014"/>
      <c r="BQ17" s="2026" t="s">
        <v>2089</v>
      </c>
      <c r="BR17" s="2026"/>
      <c r="BT17" s="2028" t="s">
        <v>2089</v>
      </c>
      <c r="BU17" s="2028"/>
      <c r="BW17" s="2030" t="s">
        <v>2090</v>
      </c>
      <c r="BX17" s="2030"/>
      <c r="BZ17" s="1359" t="s">
        <v>2091</v>
      </c>
      <c r="CD17" s="2102" t="s">
        <v>2092</v>
      </c>
      <c r="CE17" s="2102"/>
      <c r="CG17" s="1754" t="s">
        <v>2093</v>
      </c>
      <c r="CH17" s="1754"/>
      <c r="CJ17" s="2020" t="s">
        <v>2094</v>
      </c>
      <c r="CK17" s="2020"/>
      <c r="CM17" s="2018" t="s">
        <v>2095</v>
      </c>
      <c r="CN17" s="2018"/>
      <c r="CP17" s="2042" t="s">
        <v>2095</v>
      </c>
      <c r="CQ17" s="2042"/>
      <c r="CS17" s="2024" t="s">
        <v>2095</v>
      </c>
      <c r="CT17" s="2024"/>
      <c r="CV17" s="2016" t="s">
        <v>2095</v>
      </c>
      <c r="CW17" s="2016"/>
      <c r="CY17" s="2014" t="s">
        <v>2095</v>
      </c>
      <c r="CZ17" s="2014"/>
      <c r="DB17" s="2026" t="s">
        <v>2095</v>
      </c>
      <c r="DC17" s="2026"/>
      <c r="DE17" s="2028" t="s">
        <v>2096</v>
      </c>
      <c r="DF17" s="2028"/>
      <c r="DH17" s="2030" t="s">
        <v>2097</v>
      </c>
      <c r="DI17" s="2030"/>
      <c r="DK17" s="1359" t="s">
        <v>2091</v>
      </c>
      <c r="DM17" s="3">
        <v>1</v>
      </c>
    </row>
    <row r="18" spans="1:117" ht="18" customHeight="1">
      <c r="A18" s="9"/>
      <c r="B18" s="2023"/>
      <c r="C18" s="2023"/>
      <c r="D18" s="9"/>
      <c r="E18" s="1755"/>
      <c r="F18" s="1755"/>
      <c r="G18" s="9"/>
      <c r="H18" s="2021"/>
      <c r="I18" s="2021"/>
      <c r="J18" s="9"/>
      <c r="K18" s="2019"/>
      <c r="L18" s="2019"/>
      <c r="M18" s="9"/>
      <c r="N18" s="2043"/>
      <c r="O18" s="2043"/>
      <c r="P18" s="9"/>
      <c r="Q18" s="2025"/>
      <c r="R18" s="2025"/>
      <c r="S18" s="9"/>
      <c r="T18" s="2017"/>
      <c r="U18" s="2017"/>
      <c r="V18" s="9"/>
      <c r="W18" s="2015"/>
      <c r="X18" s="2015"/>
      <c r="Y18" s="9"/>
      <c r="Z18" s="2027"/>
      <c r="AA18" s="2027"/>
      <c r="AB18" s="15"/>
      <c r="AC18" s="2029"/>
      <c r="AD18" s="2029"/>
      <c r="AE18" s="15"/>
      <c r="AF18" s="2031"/>
      <c r="AG18" s="2031"/>
      <c r="AH18" s="15"/>
      <c r="AI18" s="2109"/>
      <c r="AJ18" s="2109"/>
      <c r="AL18" s="2109"/>
      <c r="AM18" s="2109"/>
      <c r="AO18" s="633"/>
      <c r="AP18" s="633"/>
      <c r="AS18" s="2023" t="s">
        <v>120</v>
      </c>
      <c r="AT18" s="2023"/>
      <c r="AV18" s="1755" t="s">
        <v>120</v>
      </c>
      <c r="AW18" s="1755"/>
      <c r="AY18" s="2021" t="s">
        <v>120</v>
      </c>
      <c r="AZ18" s="2021"/>
      <c r="BB18" s="2019" t="s">
        <v>120</v>
      </c>
      <c r="BC18" s="2019"/>
      <c r="BE18" s="2043" t="s">
        <v>120</v>
      </c>
      <c r="BF18" s="2043"/>
      <c r="BH18" s="2025" t="s">
        <v>120</v>
      </c>
      <c r="BI18" s="2025"/>
      <c r="BK18" s="2017" t="s">
        <v>120</v>
      </c>
      <c r="BL18" s="2017"/>
      <c r="BN18" s="2015" t="s">
        <v>120</v>
      </c>
      <c r="BO18" s="2015"/>
      <c r="BQ18" s="2027" t="s">
        <v>120</v>
      </c>
      <c r="BR18" s="2027"/>
      <c r="BT18" s="2029" t="s">
        <v>120</v>
      </c>
      <c r="BU18" s="2029"/>
      <c r="BW18" s="2031" t="s">
        <v>120</v>
      </c>
      <c r="BX18" s="2031"/>
      <c r="BZ18" s="1359" t="s">
        <v>2098</v>
      </c>
      <c r="CD18" s="2103" t="s">
        <v>120</v>
      </c>
      <c r="CE18" s="2103"/>
      <c r="CG18" s="1755" t="s">
        <v>120</v>
      </c>
      <c r="CH18" s="1755"/>
      <c r="CJ18" s="2021" t="s">
        <v>120</v>
      </c>
      <c r="CK18" s="2021"/>
      <c r="CM18" s="2019" t="s">
        <v>120</v>
      </c>
      <c r="CN18" s="2019"/>
      <c r="CP18" s="2043" t="s">
        <v>120</v>
      </c>
      <c r="CQ18" s="2043"/>
      <c r="CS18" s="2025" t="s">
        <v>120</v>
      </c>
      <c r="CT18" s="2025"/>
      <c r="CV18" s="2017" t="s">
        <v>120</v>
      </c>
      <c r="CW18" s="2017"/>
      <c r="CY18" s="2015" t="s">
        <v>120</v>
      </c>
      <c r="CZ18" s="2015"/>
      <c r="DB18" s="2027" t="s">
        <v>120</v>
      </c>
      <c r="DC18" s="2027"/>
      <c r="DE18" s="2029" t="s">
        <v>120</v>
      </c>
      <c r="DF18" s="2029"/>
      <c r="DH18" s="2031" t="s">
        <v>120</v>
      </c>
      <c r="DI18" s="2031"/>
      <c r="DK18" s="1359" t="s">
        <v>2098</v>
      </c>
      <c r="DM18" s="3">
        <v>1</v>
      </c>
    </row>
    <row r="19" spans="1:117" ht="18" customHeight="1" thickBot="1">
      <c r="A19" s="9"/>
      <c r="B19" s="1068" t="s">
        <v>1024</v>
      </c>
      <c r="C19" s="1069"/>
      <c r="D19" s="633"/>
      <c r="E19" s="1068"/>
      <c r="F19" s="1069"/>
      <c r="G19" s="633"/>
      <c r="H19" s="1068"/>
      <c r="I19" s="1069"/>
      <c r="J19" s="633"/>
      <c r="K19" s="1068"/>
      <c r="L19" s="1069"/>
      <c r="M19" s="633"/>
      <c r="N19" s="1068"/>
      <c r="O19" s="1069"/>
      <c r="P19" s="633"/>
      <c r="Q19" s="1068" t="s">
        <v>1024</v>
      </c>
      <c r="R19" s="1069"/>
      <c r="S19" s="633"/>
      <c r="T19" s="1068" t="s">
        <v>1024</v>
      </c>
      <c r="U19" s="1069"/>
      <c r="V19" s="633"/>
      <c r="W19" s="1068" t="s">
        <v>1024</v>
      </c>
      <c r="X19" s="1069"/>
      <c r="Y19" s="633"/>
      <c r="Z19" s="1068" t="s">
        <v>1024</v>
      </c>
      <c r="AA19" s="1069"/>
      <c r="AB19" s="15"/>
      <c r="AC19" s="1068"/>
      <c r="AD19" s="1069"/>
      <c r="AE19" s="15"/>
      <c r="AF19" s="1068"/>
      <c r="AG19" s="1069"/>
      <c r="AH19" s="15"/>
      <c r="AL19" s="633"/>
      <c r="AM19" s="633"/>
      <c r="AO19" s="633"/>
      <c r="AP19" s="633"/>
      <c r="AS19" s="1068" t="s">
        <v>120</v>
      </c>
      <c r="AT19" s="1069"/>
      <c r="AV19" s="1068" t="s">
        <v>120</v>
      </c>
      <c r="AW19" s="1069"/>
      <c r="AY19" s="1068" t="s">
        <v>120</v>
      </c>
      <c r="AZ19" s="1069"/>
      <c r="BB19" t="s">
        <v>120</v>
      </c>
      <c r="BE19" s="1068" t="s">
        <v>120</v>
      </c>
      <c r="BF19" s="1069"/>
      <c r="BH19" s="1068" t="s">
        <v>120</v>
      </c>
      <c r="BI19" s="1069"/>
      <c r="BK19" s="1068" t="s">
        <v>120</v>
      </c>
      <c r="BL19" s="1069"/>
      <c r="BN19" t="s">
        <v>120</v>
      </c>
      <c r="BQ19" t="s">
        <v>120</v>
      </c>
      <c r="BT19" t="s">
        <v>120</v>
      </c>
      <c r="BW19" s="1068" t="s">
        <v>120</v>
      </c>
      <c r="BX19" s="1069"/>
      <c r="BZ19" s="1360" t="s">
        <v>2099</v>
      </c>
      <c r="CD19" s="1068" t="s">
        <v>120</v>
      </c>
      <c r="CE19" s="1069"/>
      <c r="CG19" s="1024" t="s">
        <v>120</v>
      </c>
      <c r="CH19" s="1024"/>
      <c r="CJ19" s="1024" t="s">
        <v>120</v>
      </c>
      <c r="CK19" s="1024"/>
      <c r="CM19" s="1024" t="s">
        <v>120</v>
      </c>
      <c r="CN19" s="1024"/>
      <c r="CP19" s="1024" t="s">
        <v>120</v>
      </c>
      <c r="CQ19" s="1024"/>
      <c r="CS19" s="1070" t="s">
        <v>120</v>
      </c>
      <c r="CT19" s="1070"/>
      <c r="CV19" s="1024" t="s">
        <v>120</v>
      </c>
      <c r="CW19" s="1024"/>
      <c r="CY19" s="1024" t="s">
        <v>120</v>
      </c>
      <c r="CZ19" s="1024"/>
      <c r="DB19" s="1024" t="s">
        <v>120</v>
      </c>
      <c r="DC19" s="1024"/>
      <c r="DE19" s="1068" t="s">
        <v>120</v>
      </c>
      <c r="DF19" s="1069"/>
      <c r="DH19" s="1024" t="s">
        <v>120</v>
      </c>
      <c r="DI19" s="1024"/>
      <c r="DK19" s="1360" t="s">
        <v>2099</v>
      </c>
      <c r="DM19" s="3">
        <v>1</v>
      </c>
    </row>
    <row r="20" spans="1:117" ht="18" customHeight="1">
      <c r="B20" s="2022" t="s">
        <v>1025</v>
      </c>
      <c r="C20" s="2022"/>
      <c r="E20" s="2005" t="s">
        <v>883</v>
      </c>
      <c r="F20" s="2005"/>
      <c r="H20" s="2020" t="s">
        <v>1026</v>
      </c>
      <c r="I20" s="2020"/>
      <c r="K20" s="2018" t="s">
        <v>1027</v>
      </c>
      <c r="L20" s="2018"/>
      <c r="N20" s="2042" t="s">
        <v>1028</v>
      </c>
      <c r="O20" s="2042"/>
      <c r="Q20" s="2024" t="s">
        <v>1029</v>
      </c>
      <c r="R20" s="2024"/>
      <c r="T20" s="2016" t="s">
        <v>1030</v>
      </c>
      <c r="U20" s="2016"/>
      <c r="W20" s="2014" t="s">
        <v>1031</v>
      </c>
      <c r="X20" s="2014"/>
      <c r="Z20" s="2026" t="s">
        <v>1032</v>
      </c>
      <c r="AA20" s="2026"/>
      <c r="AC20" s="2028" t="s">
        <v>1033</v>
      </c>
      <c r="AD20" s="2028"/>
      <c r="AF20" s="2030" t="s">
        <v>1034</v>
      </c>
      <c r="AG20" s="2030"/>
      <c r="AI20" s="2104" t="s">
        <v>1035</v>
      </c>
      <c r="AJ20" s="2104"/>
      <c r="AL20" s="633"/>
      <c r="AM20" s="633"/>
      <c r="AO20" s="633"/>
      <c r="AP20" s="633"/>
      <c r="AS20" s="2102" t="s">
        <v>2100</v>
      </c>
      <c r="AT20" s="2102"/>
      <c r="AV20" s="1754" t="s">
        <v>2101</v>
      </c>
      <c r="AW20" s="1754"/>
      <c r="AY20" s="2020" t="s">
        <v>2102</v>
      </c>
      <c r="AZ20" s="2020"/>
      <c r="BB20" s="2018" t="s">
        <v>1027</v>
      </c>
      <c r="BC20" s="2018"/>
      <c r="BE20" s="2042" t="s">
        <v>2103</v>
      </c>
      <c r="BF20" s="2042"/>
      <c r="BH20" s="2024" t="s">
        <v>2104</v>
      </c>
      <c r="BI20" s="2024"/>
      <c r="BK20" s="2016" t="s">
        <v>2104</v>
      </c>
      <c r="BL20" s="2016"/>
      <c r="BN20" s="2014" t="s">
        <v>2104</v>
      </c>
      <c r="BO20" s="2014"/>
      <c r="BQ20" s="2026" t="s">
        <v>2104</v>
      </c>
      <c r="BR20" s="2026"/>
      <c r="BT20" s="2028" t="s">
        <v>2105</v>
      </c>
      <c r="BU20" s="2028"/>
      <c r="BW20" s="2030" t="s">
        <v>2106</v>
      </c>
      <c r="BX20" s="2030"/>
      <c r="BZ20" s="1361" t="s">
        <v>2107</v>
      </c>
      <c r="CD20" s="2102" t="s">
        <v>2108</v>
      </c>
      <c r="CE20" s="2102"/>
      <c r="CG20" s="1754" t="s">
        <v>2109</v>
      </c>
      <c r="CH20" s="1754"/>
      <c r="CJ20" s="2020" t="s">
        <v>2110</v>
      </c>
      <c r="CK20" s="2020"/>
      <c r="CM20" s="2018" t="s">
        <v>2111</v>
      </c>
      <c r="CN20" s="2018"/>
      <c r="CP20" s="2042" t="s">
        <v>2112</v>
      </c>
      <c r="CQ20" s="2042"/>
      <c r="CS20" s="2024" t="s">
        <v>2113</v>
      </c>
      <c r="CT20" s="2024"/>
      <c r="CV20" s="2016" t="s">
        <v>2113</v>
      </c>
      <c r="CW20" s="2016"/>
      <c r="CY20" s="2014" t="s">
        <v>2113</v>
      </c>
      <c r="CZ20" s="2014"/>
      <c r="DB20" s="2026" t="s">
        <v>2113</v>
      </c>
      <c r="DC20" s="2026"/>
      <c r="DE20" s="2028" t="s">
        <v>2114</v>
      </c>
      <c r="DF20" s="2028"/>
      <c r="DH20" s="2030" t="s">
        <v>2115</v>
      </c>
      <c r="DI20" s="2030"/>
      <c r="DK20" s="1361" t="s">
        <v>2107</v>
      </c>
      <c r="DM20" s="3">
        <v>1</v>
      </c>
    </row>
    <row r="21" spans="1:117" ht="18" customHeight="1">
      <c r="B21" s="2023"/>
      <c r="C21" s="2023"/>
      <c r="E21" s="2006"/>
      <c r="F21" s="2006"/>
      <c r="H21" s="2021"/>
      <c r="I21" s="2021"/>
      <c r="K21" s="2019"/>
      <c r="L21" s="2019"/>
      <c r="N21" s="2043"/>
      <c r="O21" s="2043"/>
      <c r="Q21" s="2025"/>
      <c r="R21" s="2025"/>
      <c r="T21" s="2017"/>
      <c r="U21" s="2017"/>
      <c r="W21" s="2015"/>
      <c r="X21" s="2015"/>
      <c r="Z21" s="2027"/>
      <c r="AA21" s="2027"/>
      <c r="AC21" s="2029"/>
      <c r="AD21" s="2029"/>
      <c r="AF21" s="2031"/>
      <c r="AG21" s="2031"/>
      <c r="AI21" s="2104"/>
      <c r="AJ21" s="2104"/>
      <c r="AL21" s="633"/>
      <c r="AM21" s="633"/>
      <c r="AO21" s="528">
        <v>1</v>
      </c>
      <c r="AP21" s="528">
        <v>1</v>
      </c>
      <c r="AS21" s="2103" t="s">
        <v>120</v>
      </c>
      <c r="AT21" s="2103"/>
      <c r="AV21" s="1755" t="s">
        <v>120</v>
      </c>
      <c r="AW21" s="1755"/>
      <c r="AY21" s="2021" t="s">
        <v>120</v>
      </c>
      <c r="AZ21" s="2021"/>
      <c r="BB21" s="2019" t="s">
        <v>120</v>
      </c>
      <c r="BC21" s="2019"/>
      <c r="BE21" s="2043" t="s">
        <v>120</v>
      </c>
      <c r="BF21" s="2043"/>
      <c r="BH21" s="2025" t="s">
        <v>120</v>
      </c>
      <c r="BI21" s="2025"/>
      <c r="BK21" s="2017" t="s">
        <v>120</v>
      </c>
      <c r="BL21" s="2017"/>
      <c r="BN21" s="2015" t="s">
        <v>120</v>
      </c>
      <c r="BO21" s="2015"/>
      <c r="BQ21" s="2027" t="s">
        <v>120</v>
      </c>
      <c r="BR21" s="2027"/>
      <c r="BT21" s="2029" t="s">
        <v>120</v>
      </c>
      <c r="BU21" s="2029"/>
      <c r="BW21" s="2031" t="s">
        <v>120</v>
      </c>
      <c r="BX21" s="2031"/>
      <c r="BZ21" s="1362" t="s">
        <v>2116</v>
      </c>
      <c r="CD21" s="2103" t="s">
        <v>120</v>
      </c>
      <c r="CE21" s="2103"/>
      <c r="CG21" s="1755" t="s">
        <v>120</v>
      </c>
      <c r="CH21" s="1755"/>
      <c r="CJ21" s="2021" t="s">
        <v>120</v>
      </c>
      <c r="CK21" s="2021"/>
      <c r="CM21" s="2019" t="s">
        <v>120</v>
      </c>
      <c r="CN21" s="2019"/>
      <c r="CP21" s="2043" t="s">
        <v>120</v>
      </c>
      <c r="CQ21" s="2043"/>
      <c r="CS21" s="2025" t="s">
        <v>120</v>
      </c>
      <c r="CT21" s="2025"/>
      <c r="CV21" s="2017" t="s">
        <v>120</v>
      </c>
      <c r="CW21" s="2017"/>
      <c r="CY21" s="2015" t="s">
        <v>120</v>
      </c>
      <c r="CZ21" s="2015"/>
      <c r="DB21" s="2027" t="s">
        <v>120</v>
      </c>
      <c r="DC21" s="2027"/>
      <c r="DE21" s="2029" t="s">
        <v>120</v>
      </c>
      <c r="DF21" s="2029"/>
      <c r="DH21" s="2031" t="s">
        <v>120</v>
      </c>
      <c r="DI21" s="2031"/>
      <c r="DK21" s="1362" t="s">
        <v>2116</v>
      </c>
      <c r="DM21" s="3">
        <v>1</v>
      </c>
    </row>
    <row r="22" spans="1:117" s="877" customFormat="1" ht="18" customHeight="1" thickBot="1">
      <c r="A22"/>
      <c r="B22" s="1024"/>
      <c r="C22" s="1024"/>
      <c r="D22" s="1024"/>
      <c r="E22" s="1024"/>
      <c r="F22" s="1024"/>
      <c r="G22" s="1024"/>
      <c r="H22" s="1024"/>
      <c r="I22" s="1024"/>
      <c r="J22" s="1024"/>
      <c r="K22" s="1024"/>
      <c r="L22" s="1024"/>
      <c r="M22" s="1024"/>
      <c r="N22" s="1024"/>
      <c r="O22" s="1024"/>
      <c r="P22" s="1024"/>
      <c r="Q22" s="1070"/>
      <c r="R22" s="1070"/>
      <c r="S22" s="1024"/>
      <c r="T22" s="1024"/>
      <c r="U22" s="1024"/>
      <c r="V22" s="1024"/>
      <c r="W22" s="1024"/>
      <c r="X22" s="1024"/>
      <c r="Y22" s="1024"/>
      <c r="Z22" s="1024"/>
      <c r="AA22" s="1024"/>
      <c r="AB22" s="276"/>
      <c r="AC22" s="1024"/>
      <c r="AD22" s="1024"/>
      <c r="AE22" s="276"/>
      <c r="AF22" s="1024"/>
      <c r="AG22" s="1024"/>
      <c r="AH22" s="276"/>
      <c r="AI22" s="1024"/>
      <c r="AJ22" s="1024"/>
      <c r="AK22" s="1024"/>
      <c r="AL22" s="633"/>
      <c r="AM22" s="633"/>
      <c r="AN22" s="1024"/>
      <c r="AO22" s="1071" t="s">
        <v>1036</v>
      </c>
      <c r="AP22" s="633"/>
      <c r="AQ22" s="1024"/>
      <c r="AS22" s="1024" t="s">
        <v>120</v>
      </c>
      <c r="AT22" s="1024"/>
      <c r="AV22" s="1024" t="s">
        <v>120</v>
      </c>
      <c r="AW22" s="1024"/>
      <c r="AY22" s="1024" t="s">
        <v>120</v>
      </c>
      <c r="AZ22" s="1024"/>
      <c r="BB22" s="1068" t="s">
        <v>120</v>
      </c>
      <c r="BC22" s="1069"/>
      <c r="BE22" s="1024" t="s">
        <v>120</v>
      </c>
      <c r="BF22" s="1024"/>
      <c r="BH22" s="1070" t="s">
        <v>120</v>
      </c>
      <c r="BI22" s="1070"/>
      <c r="BK22" s="1024" t="s">
        <v>120</v>
      </c>
      <c r="BL22" s="1024"/>
      <c r="BN22" t="s">
        <v>120</v>
      </c>
      <c r="BO22"/>
      <c r="BQ22" t="s">
        <v>120</v>
      </c>
      <c r="BR22"/>
      <c r="BT22" t="s">
        <v>120</v>
      </c>
      <c r="BU22"/>
      <c r="BW22" s="1024" t="s">
        <v>120</v>
      </c>
      <c r="BX22" s="1024"/>
      <c r="BY22"/>
      <c r="BZ22" s="1363" t="s">
        <v>2117</v>
      </c>
      <c r="CA22"/>
      <c r="CB22"/>
      <c r="CC22"/>
      <c r="CD22" s="1024" t="s">
        <v>120</v>
      </c>
      <c r="CE22" s="1024"/>
      <c r="CG22" s="1024" t="s">
        <v>120</v>
      </c>
      <c r="CH22" s="1024"/>
      <c r="CJ22" t="s">
        <v>120</v>
      </c>
      <c r="CK22"/>
      <c r="CM22" s="1024" t="s">
        <v>120</v>
      </c>
      <c r="CN22" s="1024"/>
      <c r="CP22" s="1024" t="s">
        <v>120</v>
      </c>
      <c r="CQ22" s="1024"/>
      <c r="CS22" s="1070" t="s">
        <v>120</v>
      </c>
      <c r="CT22" s="1070"/>
      <c r="CV22" s="1024" t="s">
        <v>120</v>
      </c>
      <c r="CW22" s="1024"/>
      <c r="CY22" s="1024" t="s">
        <v>120</v>
      </c>
      <c r="CZ22" s="1024"/>
      <c r="DB22" s="1024" t="s">
        <v>120</v>
      </c>
      <c r="DC22" s="1024"/>
      <c r="DE22" s="1024" t="s">
        <v>120</v>
      </c>
      <c r="DF22" s="1024"/>
      <c r="DH22" s="1024" t="s">
        <v>120</v>
      </c>
      <c r="DI22" s="1024"/>
      <c r="DK22" s="1363" t="s">
        <v>2117</v>
      </c>
      <c r="DL22"/>
      <c r="DM22" s="3">
        <v>1</v>
      </c>
    </row>
    <row r="23" spans="1:117" s="877" customFormat="1" ht="18" customHeight="1">
      <c r="A23"/>
      <c r="B23" s="2094" t="s">
        <v>1037</v>
      </c>
      <c r="C23" s="2094"/>
      <c r="D23" s="1024"/>
      <c r="E23" s="1754" t="s">
        <v>1038</v>
      </c>
      <c r="F23" s="1754"/>
      <c r="G23" s="1024"/>
      <c r="H23" s="2020" t="s">
        <v>1039</v>
      </c>
      <c r="I23" s="2020"/>
      <c r="J23" s="1024"/>
      <c r="K23" s="2018" t="s">
        <v>1040</v>
      </c>
      <c r="L23" s="2018"/>
      <c r="M23" s="1024"/>
      <c r="N23" s="2042" t="s">
        <v>1041</v>
      </c>
      <c r="O23" s="2042"/>
      <c r="P23" s="1024"/>
      <c r="Q23" s="2024" t="s">
        <v>1042</v>
      </c>
      <c r="R23" s="2024"/>
      <c r="S23" s="1024"/>
      <c r="T23" s="2016" t="s">
        <v>1043</v>
      </c>
      <c r="U23" s="2016"/>
      <c r="V23" s="1024"/>
      <c r="W23" s="2014" t="s">
        <v>1044</v>
      </c>
      <c r="X23" s="2014"/>
      <c r="Y23" s="1024"/>
      <c r="Z23" s="2026" t="s">
        <v>1045</v>
      </c>
      <c r="AA23" s="2026"/>
      <c r="AB23" s="276"/>
      <c r="AC23" s="2028" t="s">
        <v>1046</v>
      </c>
      <c r="AD23" s="2028"/>
      <c r="AE23" s="276"/>
      <c r="AF23" s="2030" t="s">
        <v>1047</v>
      </c>
      <c r="AG23" s="2030"/>
      <c r="AH23" s="276"/>
      <c r="AI23" s="2017" t="s">
        <v>1048</v>
      </c>
      <c r="AJ23" s="2017"/>
      <c r="AK23" s="1024"/>
      <c r="AL23" s="2015" t="s">
        <v>1049</v>
      </c>
      <c r="AM23" s="2015"/>
      <c r="AN23" s="1024"/>
      <c r="AO23" s="2095" t="s">
        <v>1050</v>
      </c>
      <c r="AP23" s="2095"/>
      <c r="AQ23" s="1024"/>
      <c r="AS23" s="2094" t="s">
        <v>1067</v>
      </c>
      <c r="AT23" s="2094"/>
      <c r="AV23" s="1754" t="s">
        <v>2118</v>
      </c>
      <c r="AW23" s="1754"/>
      <c r="AY23" s="2020" t="s">
        <v>2119</v>
      </c>
      <c r="AZ23" s="2020"/>
      <c r="BB23" s="2018" t="s">
        <v>2120</v>
      </c>
      <c r="BC23" s="2018"/>
      <c r="BE23" s="2042" t="s">
        <v>2121</v>
      </c>
      <c r="BF23" s="2042"/>
      <c r="BH23" s="2024" t="s">
        <v>2122</v>
      </c>
      <c r="BI23" s="2024"/>
      <c r="BK23" s="2016" t="s">
        <v>2123</v>
      </c>
      <c r="BL23" s="2016"/>
      <c r="BN23" s="2014" t="s">
        <v>2124</v>
      </c>
      <c r="BO23" s="2014"/>
      <c r="BQ23" s="2026" t="s">
        <v>2125</v>
      </c>
      <c r="BR23" s="2026"/>
      <c r="BT23" s="2028" t="s">
        <v>2126</v>
      </c>
      <c r="BU23" s="2028"/>
      <c r="BW23" s="2030" t="s">
        <v>2127</v>
      </c>
      <c r="BX23" s="2030"/>
      <c r="BY23"/>
      <c r="BZ23" s="1364" t="s">
        <v>2128</v>
      </c>
      <c r="CA23"/>
      <c r="CB23"/>
      <c r="CC23"/>
      <c r="CD23" s="2094" t="s">
        <v>2129</v>
      </c>
      <c r="CE23" s="2094"/>
      <c r="CG23" s="1754" t="s">
        <v>2130</v>
      </c>
      <c r="CH23" s="1754"/>
      <c r="CJ23" s="2020" t="s">
        <v>2131</v>
      </c>
      <c r="CK23" s="2020"/>
      <c r="CM23" s="2018" t="s">
        <v>2132</v>
      </c>
      <c r="CN23" s="2018"/>
      <c r="CP23" s="2042" t="s">
        <v>2133</v>
      </c>
      <c r="CQ23" s="2042"/>
      <c r="CS23" s="2024" t="s">
        <v>2134</v>
      </c>
      <c r="CT23" s="2024"/>
      <c r="CV23" s="2016" t="s">
        <v>2135</v>
      </c>
      <c r="CW23" s="2016"/>
      <c r="CY23" s="2014" t="s">
        <v>2136</v>
      </c>
      <c r="CZ23" s="2014"/>
      <c r="DB23" s="2026" t="s">
        <v>2137</v>
      </c>
      <c r="DC23" s="2026"/>
      <c r="DE23" s="2028" t="s">
        <v>2138</v>
      </c>
      <c r="DF23" s="2028"/>
      <c r="DH23" s="2030" t="s">
        <v>2139</v>
      </c>
      <c r="DI23" s="2030"/>
      <c r="DK23" s="1364" t="s">
        <v>2128</v>
      </c>
      <c r="DL23"/>
      <c r="DM23" s="3">
        <v>1</v>
      </c>
    </row>
    <row r="24" spans="1:117" s="877" customFormat="1" ht="18" customHeight="1">
      <c r="A24" s="1020"/>
      <c r="B24" s="2070"/>
      <c r="C24" s="2070"/>
      <c r="D24" s="1024"/>
      <c r="E24" s="1755"/>
      <c r="F24" s="1755"/>
      <c r="G24" s="1024"/>
      <c r="H24" s="2021"/>
      <c r="I24" s="2021"/>
      <c r="J24" s="1024"/>
      <c r="K24" s="2019"/>
      <c r="L24" s="2019"/>
      <c r="M24" s="1024"/>
      <c r="N24" s="2043"/>
      <c r="O24" s="2043"/>
      <c r="P24" s="1024"/>
      <c r="Q24" s="2025"/>
      <c r="R24" s="2025"/>
      <c r="S24" s="1024"/>
      <c r="T24" s="2017"/>
      <c r="U24" s="2017"/>
      <c r="V24" s="1024"/>
      <c r="W24" s="2015"/>
      <c r="X24" s="2015"/>
      <c r="Y24" s="1024"/>
      <c r="Z24" s="2027"/>
      <c r="AA24" s="2027"/>
      <c r="AB24" s="276"/>
      <c r="AC24" s="2029"/>
      <c r="AD24" s="2029"/>
      <c r="AE24" s="276"/>
      <c r="AF24" s="2031"/>
      <c r="AG24" s="2031"/>
      <c r="AH24" s="276"/>
      <c r="AI24" s="2017"/>
      <c r="AJ24" s="2017"/>
      <c r="AK24" s="1024"/>
      <c r="AL24" s="2015"/>
      <c r="AM24" s="2015"/>
      <c r="AN24" s="1024"/>
      <c r="AO24" s="2096" t="s">
        <v>1051</v>
      </c>
      <c r="AP24" s="2097"/>
      <c r="AQ24" s="1024"/>
      <c r="AS24" s="2070" t="s">
        <v>120</v>
      </c>
      <c r="AT24" s="2070"/>
      <c r="AV24" s="1755" t="s">
        <v>120</v>
      </c>
      <c r="AW24" s="1755"/>
      <c r="AY24" s="2021" t="s">
        <v>120</v>
      </c>
      <c r="AZ24" s="2021"/>
      <c r="BB24" s="2019" t="s">
        <v>120</v>
      </c>
      <c r="BC24" s="2019"/>
      <c r="BE24" s="2043" t="s">
        <v>120</v>
      </c>
      <c r="BF24" s="2043"/>
      <c r="BH24" s="2025" t="s">
        <v>120</v>
      </c>
      <c r="BI24" s="2025"/>
      <c r="BK24" s="2017" t="s">
        <v>120</v>
      </c>
      <c r="BL24" s="2017"/>
      <c r="BN24" s="2015" t="s">
        <v>120</v>
      </c>
      <c r="BO24" s="2015"/>
      <c r="BQ24" s="2027" t="s">
        <v>120</v>
      </c>
      <c r="BR24" s="2027"/>
      <c r="BT24" s="2029" t="s">
        <v>120</v>
      </c>
      <c r="BU24" s="2029"/>
      <c r="BW24" s="2031" t="s">
        <v>120</v>
      </c>
      <c r="BX24" s="2031"/>
      <c r="BY24"/>
      <c r="BZ24" s="1365" t="s">
        <v>2140</v>
      </c>
      <c r="CA24"/>
      <c r="CB24"/>
      <c r="CC24"/>
      <c r="CD24" s="2070" t="s">
        <v>120</v>
      </c>
      <c r="CE24" s="2070"/>
      <c r="CG24" s="1755" t="s">
        <v>120</v>
      </c>
      <c r="CH24" s="1755"/>
      <c r="CJ24" s="2021" t="s">
        <v>120</v>
      </c>
      <c r="CK24" s="2021"/>
      <c r="CM24" s="2019" t="s">
        <v>120</v>
      </c>
      <c r="CN24" s="2019"/>
      <c r="CP24" s="2043" t="s">
        <v>120</v>
      </c>
      <c r="CQ24" s="2043"/>
      <c r="CS24" s="2025" t="s">
        <v>120</v>
      </c>
      <c r="CT24" s="2025"/>
      <c r="CV24" s="2017" t="s">
        <v>120</v>
      </c>
      <c r="CW24" s="2017"/>
      <c r="CY24" s="2015" t="s">
        <v>120</v>
      </c>
      <c r="CZ24" s="2015"/>
      <c r="DB24" s="2027" t="s">
        <v>120</v>
      </c>
      <c r="DC24" s="2027"/>
      <c r="DE24" s="2029" t="s">
        <v>120</v>
      </c>
      <c r="DF24" s="2029"/>
      <c r="DH24" s="2031" t="s">
        <v>120</v>
      </c>
      <c r="DI24" s="2031"/>
      <c r="DK24" s="1365" t="s">
        <v>2140</v>
      </c>
      <c r="DL24"/>
      <c r="DM24" s="3">
        <v>1</v>
      </c>
    </row>
    <row r="25" spans="1:117" s="877" customFormat="1" ht="18" customHeight="1" thickBot="1">
      <c r="A25"/>
      <c r="B25" s="1024"/>
      <c r="C25" s="1024"/>
      <c r="D25" s="1024"/>
      <c r="E25" s="1024"/>
      <c r="F25" s="1024"/>
      <c r="G25" s="1024"/>
      <c r="H25" s="1024"/>
      <c r="I25" s="1024"/>
      <c r="J25" s="1024"/>
      <c r="K25" s="1024"/>
      <c r="L25" s="1024"/>
      <c r="M25" s="1024"/>
      <c r="N25" s="1024"/>
      <c r="O25" s="1024"/>
      <c r="P25" s="1024"/>
      <c r="Q25" s="1070"/>
      <c r="R25" s="1070"/>
      <c r="S25" s="1024"/>
      <c r="T25" s="1024"/>
      <c r="U25" s="1024"/>
      <c r="V25" s="1024"/>
      <c r="W25" s="1024"/>
      <c r="X25" s="1024"/>
      <c r="Y25" s="1024"/>
      <c r="Z25" s="1024"/>
      <c r="AA25" s="1024"/>
      <c r="AB25" s="276"/>
      <c r="AC25" s="1024"/>
      <c r="AD25" s="1024"/>
      <c r="AE25" s="276"/>
      <c r="AF25" s="1024"/>
      <c r="AG25" s="1024"/>
      <c r="AH25" s="276"/>
      <c r="AI25" s="1024"/>
      <c r="AJ25" s="1024"/>
      <c r="AK25" s="1024"/>
      <c r="AL25" s="1024"/>
      <c r="AM25" s="1024"/>
      <c r="AN25" s="1024"/>
      <c r="AO25" s="2098"/>
      <c r="AP25" s="2099"/>
      <c r="AQ25" s="1024"/>
      <c r="AS25" s="1024" t="s">
        <v>120</v>
      </c>
      <c r="AT25" s="1024"/>
      <c r="AV25" s="1024" t="s">
        <v>120</v>
      </c>
      <c r="AW25" s="1024"/>
      <c r="AY25" s="1024" t="s">
        <v>120</v>
      </c>
      <c r="AZ25" s="1024"/>
      <c r="BB25" s="1024" t="s">
        <v>120</v>
      </c>
      <c r="BC25" s="1024"/>
      <c r="BE25" s="1024" t="s">
        <v>120</v>
      </c>
      <c r="BF25" s="1024"/>
      <c r="BH25" s="1070" t="s">
        <v>120</v>
      </c>
      <c r="BI25" s="1070"/>
      <c r="BK25" s="1024" t="s">
        <v>120</v>
      </c>
      <c r="BL25" s="1024"/>
      <c r="BN25" s="1024" t="s">
        <v>120</v>
      </c>
      <c r="BO25" s="1024"/>
      <c r="BQ25" s="1024" t="s">
        <v>120</v>
      </c>
      <c r="BR25" s="1024"/>
      <c r="BT25" s="1068" t="s">
        <v>120</v>
      </c>
      <c r="BU25" s="1069"/>
      <c r="BW25" s="1024" t="s">
        <v>120</v>
      </c>
      <c r="BX25" s="1024"/>
      <c r="BY25"/>
      <c r="BZ25" s="1366" t="s">
        <v>2141</v>
      </c>
      <c r="CA25"/>
      <c r="CB25"/>
      <c r="CC25"/>
      <c r="CD25" s="1024" t="s">
        <v>120</v>
      </c>
      <c r="CE25" s="1024"/>
      <c r="CG25" s="1024" t="s">
        <v>120</v>
      </c>
      <c r="CH25" s="1024"/>
      <c r="CJ25" s="1024" t="s">
        <v>120</v>
      </c>
      <c r="CK25" s="1024"/>
      <c r="CM25" s="1024" t="s">
        <v>120</v>
      </c>
      <c r="CN25" s="1024"/>
      <c r="CP25" s="1024" t="s">
        <v>120</v>
      </c>
      <c r="CQ25" s="1024"/>
      <c r="CS25" s="1070" t="s">
        <v>120</v>
      </c>
      <c r="CT25" s="1070"/>
      <c r="CV25" s="1024" t="s">
        <v>120</v>
      </c>
      <c r="CW25" s="1024"/>
      <c r="CY25" s="1024" t="s">
        <v>120</v>
      </c>
      <c r="CZ25" s="1024"/>
      <c r="DB25" s="1024" t="s">
        <v>120</v>
      </c>
      <c r="DC25" s="1024"/>
      <c r="DE25" s="1024" t="s">
        <v>120</v>
      </c>
      <c r="DF25" s="1024"/>
      <c r="DH25" s="1024" t="s">
        <v>120</v>
      </c>
      <c r="DI25" s="1024"/>
      <c r="DK25" s="1366" t="s">
        <v>2141</v>
      </c>
      <c r="DL25"/>
      <c r="DM25" s="3">
        <v>1</v>
      </c>
    </row>
    <row r="26" spans="1:117" s="877" customFormat="1" ht="18" customHeight="1">
      <c r="A26"/>
      <c r="B26" s="2090" t="s">
        <v>1052</v>
      </c>
      <c r="C26" s="2090"/>
      <c r="D26" s="1024"/>
      <c r="E26" s="2005" t="s">
        <v>1053</v>
      </c>
      <c r="F26" s="2005"/>
      <c r="G26" s="1024"/>
      <c r="H26" s="2020" t="s">
        <v>1054</v>
      </c>
      <c r="I26" s="2020"/>
      <c r="J26" s="1024"/>
      <c r="K26" s="2018" t="s">
        <v>1055</v>
      </c>
      <c r="L26" s="2018"/>
      <c r="M26" s="1024"/>
      <c r="N26" s="2042" t="s">
        <v>1056</v>
      </c>
      <c r="O26" s="2042"/>
      <c r="P26" s="1024"/>
      <c r="Q26" s="2024" t="s">
        <v>1057</v>
      </c>
      <c r="R26" s="2024"/>
      <c r="S26" s="1024"/>
      <c r="T26" s="2016" t="s">
        <v>1058</v>
      </c>
      <c r="U26" s="2016"/>
      <c r="V26" s="1024"/>
      <c r="W26" s="2014" t="s">
        <v>1059</v>
      </c>
      <c r="X26" s="2014"/>
      <c r="Y26" s="1024"/>
      <c r="Z26" s="2026" t="s">
        <v>1060</v>
      </c>
      <c r="AA26" s="2026"/>
      <c r="AB26" s="276"/>
      <c r="AC26" s="2028" t="s">
        <v>1061</v>
      </c>
      <c r="AD26" s="2028"/>
      <c r="AE26" s="276"/>
      <c r="AF26" s="2030" t="s">
        <v>1062</v>
      </c>
      <c r="AG26" s="2030"/>
      <c r="AH26" s="276"/>
      <c r="AI26" s="2027" t="s">
        <v>1063</v>
      </c>
      <c r="AJ26" s="2027"/>
      <c r="AK26" s="1024"/>
      <c r="AL26" s="2070" t="s">
        <v>1064</v>
      </c>
      <c r="AM26" s="2070"/>
      <c r="AN26" s="1024"/>
      <c r="AO26" s="2100"/>
      <c r="AP26" s="2101"/>
      <c r="AQ26" s="1024"/>
      <c r="AS26" s="2090" t="s">
        <v>2142</v>
      </c>
      <c r="AT26" s="2090"/>
      <c r="AV26" s="2005" t="s">
        <v>2143</v>
      </c>
      <c r="AW26" s="2005"/>
      <c r="AY26" s="2020" t="s">
        <v>1069</v>
      </c>
      <c r="AZ26" s="2020"/>
      <c r="BB26" s="2018" t="s">
        <v>2144</v>
      </c>
      <c r="BC26" s="2018"/>
      <c r="BE26" s="2042" t="s">
        <v>2145</v>
      </c>
      <c r="BF26" s="2042"/>
      <c r="BH26" s="2024" t="s">
        <v>2146</v>
      </c>
      <c r="BI26" s="2024"/>
      <c r="BK26" s="2016" t="s">
        <v>2147</v>
      </c>
      <c r="BL26" s="2016"/>
      <c r="BN26" s="2092" t="s">
        <v>2148</v>
      </c>
      <c r="BO26" s="2092"/>
      <c r="BQ26" s="2026" t="s">
        <v>2149</v>
      </c>
      <c r="BR26" s="2026"/>
      <c r="BT26" s="2028" t="s">
        <v>2150</v>
      </c>
      <c r="BU26" s="2028"/>
      <c r="BW26" s="2030" t="s">
        <v>2151</v>
      </c>
      <c r="BX26" s="2030"/>
      <c r="BY26"/>
      <c r="BZ26" s="1367" t="s">
        <v>2152</v>
      </c>
      <c r="CA26"/>
      <c r="CB26"/>
      <c r="CC26"/>
      <c r="CD26" s="2090" t="s">
        <v>2153</v>
      </c>
      <c r="CE26" s="2090"/>
      <c r="CG26" s="1754" t="s">
        <v>2154</v>
      </c>
      <c r="CH26" s="1754"/>
      <c r="CJ26" s="2020" t="s">
        <v>1069</v>
      </c>
      <c r="CK26" s="2020"/>
      <c r="CM26" s="2018" t="s">
        <v>2155</v>
      </c>
      <c r="CN26" s="2018"/>
      <c r="CP26" s="2042" t="s">
        <v>2156</v>
      </c>
      <c r="CQ26" s="2042"/>
      <c r="CS26" s="2024" t="s">
        <v>2157</v>
      </c>
      <c r="CT26" s="2024"/>
      <c r="CV26" s="2016" t="s">
        <v>2158</v>
      </c>
      <c r="CW26" s="2016"/>
      <c r="CY26" s="2014" t="s">
        <v>2159</v>
      </c>
      <c r="CZ26" s="2014"/>
      <c r="DB26" s="2026" t="s">
        <v>2160</v>
      </c>
      <c r="DC26" s="2026"/>
      <c r="DE26" s="2028" t="s">
        <v>2161</v>
      </c>
      <c r="DF26" s="2028"/>
      <c r="DH26" s="2030" t="s">
        <v>2162</v>
      </c>
      <c r="DI26" s="2030"/>
      <c r="DK26" s="1367" t="s">
        <v>2152</v>
      </c>
      <c r="DL26"/>
      <c r="DM26" s="3">
        <v>1</v>
      </c>
    </row>
    <row r="27" spans="1:117" s="877" customFormat="1" ht="18" customHeight="1">
      <c r="A27"/>
      <c r="B27" s="2091"/>
      <c r="C27" s="2091"/>
      <c r="D27" s="1024"/>
      <c r="E27" s="2006"/>
      <c r="F27" s="2006"/>
      <c r="G27" s="1024"/>
      <c r="H27" s="2021"/>
      <c r="I27" s="2021"/>
      <c r="J27" s="1024"/>
      <c r="K27" s="2019"/>
      <c r="L27" s="2019"/>
      <c r="M27" s="1024"/>
      <c r="N27" s="2043"/>
      <c r="O27" s="2043"/>
      <c r="P27" s="1024"/>
      <c r="Q27" s="2025"/>
      <c r="R27" s="2025"/>
      <c r="S27" s="1024"/>
      <c r="T27" s="2017"/>
      <c r="U27" s="2017"/>
      <c r="V27" s="1024"/>
      <c r="W27" s="2015"/>
      <c r="X27" s="2015"/>
      <c r="Y27" s="1024"/>
      <c r="Z27" s="2027"/>
      <c r="AA27" s="2027"/>
      <c r="AB27" s="276"/>
      <c r="AC27" s="2029"/>
      <c r="AD27" s="2029"/>
      <c r="AE27" s="276"/>
      <c r="AF27" s="2031"/>
      <c r="AG27" s="2031"/>
      <c r="AH27" s="276"/>
      <c r="AI27" s="2027"/>
      <c r="AJ27" s="2027"/>
      <c r="AK27" s="1024"/>
      <c r="AL27" s="2070"/>
      <c r="AM27" s="2070"/>
      <c r="AN27" s="1024"/>
      <c r="AO27" s="1072" t="s">
        <v>1065</v>
      </c>
      <c r="AP27" s="1072"/>
      <c r="AQ27" s="1024"/>
      <c r="AS27" s="2091" t="s">
        <v>120</v>
      </c>
      <c r="AT27" s="2091"/>
      <c r="AV27" s="2006" t="s">
        <v>120</v>
      </c>
      <c r="AW27" s="2006"/>
      <c r="AY27" s="2021" t="s">
        <v>120</v>
      </c>
      <c r="AZ27" s="2021"/>
      <c r="BB27" s="2019" t="s">
        <v>120</v>
      </c>
      <c r="BC27" s="2019"/>
      <c r="BE27" s="2043" t="s">
        <v>120</v>
      </c>
      <c r="BF27" s="2043"/>
      <c r="BH27" s="2025" t="s">
        <v>120</v>
      </c>
      <c r="BI27" s="2025"/>
      <c r="BK27" s="2017" t="s">
        <v>120</v>
      </c>
      <c r="BL27" s="2017"/>
      <c r="BN27" s="2093" t="s">
        <v>120</v>
      </c>
      <c r="BO27" s="2093"/>
      <c r="BQ27" s="2027" t="s">
        <v>120</v>
      </c>
      <c r="BR27" s="2027"/>
      <c r="BT27" s="2029" t="s">
        <v>120</v>
      </c>
      <c r="BU27" s="2029"/>
      <c r="BW27" s="2031" t="s">
        <v>120</v>
      </c>
      <c r="BX27" s="2031"/>
      <c r="BY27"/>
      <c r="BZ27" s="1368" t="s">
        <v>2163</v>
      </c>
      <c r="CA27"/>
      <c r="CB27"/>
      <c r="CC27"/>
      <c r="CD27" s="2091" t="s">
        <v>120</v>
      </c>
      <c r="CE27" s="2091"/>
      <c r="CG27" s="1755" t="s">
        <v>120</v>
      </c>
      <c r="CH27" s="1755"/>
      <c r="CJ27" s="2021" t="s">
        <v>120</v>
      </c>
      <c r="CK27" s="2021"/>
      <c r="CM27" s="2019" t="s">
        <v>120</v>
      </c>
      <c r="CN27" s="2019"/>
      <c r="CP27" s="2043" t="s">
        <v>120</v>
      </c>
      <c r="CQ27" s="2043"/>
      <c r="CS27" s="2025" t="s">
        <v>120</v>
      </c>
      <c r="CT27" s="2025"/>
      <c r="CV27" s="2017" t="s">
        <v>120</v>
      </c>
      <c r="CW27" s="2017"/>
      <c r="CY27" s="2015" t="s">
        <v>120</v>
      </c>
      <c r="CZ27" s="2015"/>
      <c r="DB27" s="2027" t="s">
        <v>120</v>
      </c>
      <c r="DC27" s="2027"/>
      <c r="DE27" s="2029" t="s">
        <v>120</v>
      </c>
      <c r="DF27" s="2029"/>
      <c r="DH27" s="2031" t="s">
        <v>120</v>
      </c>
      <c r="DI27" s="2031"/>
      <c r="DK27" s="1368" t="s">
        <v>2163</v>
      </c>
      <c r="DL27"/>
      <c r="DM27" s="3">
        <v>1</v>
      </c>
    </row>
    <row r="28" spans="1:117" s="877" customFormat="1" ht="18" customHeight="1" thickBot="1">
      <c r="A28"/>
      <c r="B28" s="1024"/>
      <c r="C28" s="1024"/>
      <c r="D28" s="1024"/>
      <c r="E28" s="1024"/>
      <c r="F28" s="1024"/>
      <c r="G28" s="1024"/>
      <c r="H28"/>
      <c r="I28"/>
      <c r="J28" s="1024"/>
      <c r="K28" s="1024"/>
      <c r="L28" s="1024"/>
      <c r="M28" s="1024"/>
      <c r="N28" s="1024"/>
      <c r="O28" s="1024"/>
      <c r="P28" s="1024"/>
      <c r="Q28" s="1070"/>
      <c r="R28" s="1070"/>
      <c r="S28" s="1024"/>
      <c r="T28" s="1024"/>
      <c r="U28" s="1024"/>
      <c r="V28" s="1024"/>
      <c r="W28" s="1024"/>
      <c r="X28" s="1024"/>
      <c r="Y28" s="1024"/>
      <c r="Z28" s="1024"/>
      <c r="AA28" s="1024"/>
      <c r="AB28" s="276"/>
      <c r="AC28" s="1024"/>
      <c r="AD28" s="1024"/>
      <c r="AE28" s="276"/>
      <c r="AF28" s="1024"/>
      <c r="AG28" s="1024"/>
      <c r="AH28" s="276"/>
      <c r="AI28" s="1024"/>
      <c r="AJ28" s="1024"/>
      <c r="AK28" s="1024"/>
      <c r="AL28" s="1024"/>
      <c r="AM28" s="1024"/>
      <c r="AN28" s="1024"/>
      <c r="AO28" s="2086" t="s">
        <v>1066</v>
      </c>
      <c r="AP28" s="2087"/>
      <c r="AQ28" s="1024"/>
      <c r="AS28" s="1024" t="s">
        <v>120</v>
      </c>
      <c r="AT28" s="1024"/>
      <c r="AV28" s="1024" t="s">
        <v>120</v>
      </c>
      <c r="AW28" s="1024"/>
      <c r="AY28" t="s">
        <v>120</v>
      </c>
      <c r="AZ28"/>
      <c r="BB28" s="1024" t="s">
        <v>120</v>
      </c>
      <c r="BC28" s="1024"/>
      <c r="BE28" s="1024" t="s">
        <v>120</v>
      </c>
      <c r="BF28" s="1024"/>
      <c r="BH28" s="1070" t="s">
        <v>120</v>
      </c>
      <c r="BI28" s="1070"/>
      <c r="BK28" s="1024" t="s">
        <v>120</v>
      </c>
      <c r="BL28" s="1024"/>
      <c r="BN28" s="1024" t="s">
        <v>120</v>
      </c>
      <c r="BO28" s="1024"/>
      <c r="BQ28" s="1024" t="s">
        <v>120</v>
      </c>
      <c r="BR28" s="1024"/>
      <c r="BT28" s="1024" t="s">
        <v>120</v>
      </c>
      <c r="BU28" s="1024"/>
      <c r="BW28" s="1024" t="s">
        <v>120</v>
      </c>
      <c r="BX28" s="1024"/>
      <c r="BY28"/>
      <c r="BZ28" s="1024"/>
      <c r="CA28"/>
      <c r="CB28"/>
      <c r="CC28"/>
      <c r="CD28" s="1024" t="s">
        <v>120</v>
      </c>
      <c r="CE28" s="1024"/>
      <c r="CG28" s="1024" t="s">
        <v>120</v>
      </c>
      <c r="CH28" s="1024"/>
      <c r="CJ28" s="1024" t="s">
        <v>120</v>
      </c>
      <c r="CK28" s="1024"/>
      <c r="CM28" s="1024" t="s">
        <v>120</v>
      </c>
      <c r="CN28" s="1024"/>
      <c r="CP28" s="1024" t="s">
        <v>120</v>
      </c>
      <c r="CQ28" s="1024"/>
      <c r="CS28" s="1070" t="s">
        <v>120</v>
      </c>
      <c r="CT28" s="1070"/>
      <c r="CV28" s="1024" t="s">
        <v>120</v>
      </c>
      <c r="CW28" s="1024"/>
      <c r="CY28" s="1024" t="s">
        <v>120</v>
      </c>
      <c r="CZ28" s="1024"/>
      <c r="DB28" s="1024" t="s">
        <v>120</v>
      </c>
      <c r="DC28" s="1024"/>
      <c r="DE28" s="1024" t="s">
        <v>120</v>
      </c>
      <c r="DF28" s="1024"/>
      <c r="DH28" s="1024" t="s">
        <v>120</v>
      </c>
      <c r="DI28" s="1024"/>
      <c r="DK28" s="1024"/>
      <c r="DL28"/>
      <c r="DM28" s="3">
        <v>1</v>
      </c>
    </row>
    <row r="29" spans="1:117" s="877" customFormat="1" ht="18" customHeight="1">
      <c r="A29"/>
      <c r="B29" s="2079" t="s">
        <v>1067</v>
      </c>
      <c r="C29" s="2079"/>
      <c r="D29" s="1024"/>
      <c r="E29" s="1754" t="s">
        <v>1068</v>
      </c>
      <c r="F29" s="1754"/>
      <c r="G29" s="1024"/>
      <c r="H29" s="2020" t="s">
        <v>1069</v>
      </c>
      <c r="I29" s="2020"/>
      <c r="J29" s="1024"/>
      <c r="K29" s="2018" t="s">
        <v>1070</v>
      </c>
      <c r="L29" s="2018"/>
      <c r="M29" s="1024"/>
      <c r="N29" s="2042" t="s">
        <v>1071</v>
      </c>
      <c r="O29" s="2042"/>
      <c r="P29" s="1024"/>
      <c r="Q29" s="2024" t="s">
        <v>1072</v>
      </c>
      <c r="R29" s="2024"/>
      <c r="S29" s="1024"/>
      <c r="T29" s="2016" t="s">
        <v>1073</v>
      </c>
      <c r="U29" s="2016"/>
      <c r="V29" s="1024"/>
      <c r="W29" s="2014" t="s">
        <v>1074</v>
      </c>
      <c r="X29" s="2014"/>
      <c r="Y29" s="1024"/>
      <c r="Z29" s="2026" t="s">
        <v>1075</v>
      </c>
      <c r="AA29" s="2026"/>
      <c r="AB29" s="276"/>
      <c r="AC29" s="2028" t="s">
        <v>1076</v>
      </c>
      <c r="AD29" s="2028"/>
      <c r="AE29" s="276"/>
      <c r="AF29" s="2030" t="s">
        <v>1077</v>
      </c>
      <c r="AG29" s="2030"/>
      <c r="AH29" s="276"/>
      <c r="AI29" s="2081" t="s">
        <v>1078</v>
      </c>
      <c r="AJ29" s="2081"/>
      <c r="AK29" s="1024"/>
      <c r="AL29" s="2037" t="s">
        <v>1079</v>
      </c>
      <c r="AM29" s="2037"/>
      <c r="AN29" s="1024"/>
      <c r="AO29" s="2088"/>
      <c r="AP29" s="2089"/>
      <c r="AQ29" s="1024"/>
      <c r="AS29" s="2079" t="s">
        <v>2164</v>
      </c>
      <c r="AT29" s="2079"/>
      <c r="AV29" s="1754" t="s">
        <v>2165</v>
      </c>
      <c r="AW29" s="1754"/>
      <c r="AY29" s="2020" t="s">
        <v>2166</v>
      </c>
      <c r="AZ29" s="2020"/>
      <c r="BB29" s="2018" t="s">
        <v>2167</v>
      </c>
      <c r="BC29" s="2018"/>
      <c r="BE29" s="2042" t="s">
        <v>2168</v>
      </c>
      <c r="BF29" s="2042"/>
      <c r="BH29" s="2024" t="s">
        <v>2169</v>
      </c>
      <c r="BI29" s="2024"/>
      <c r="BK29" s="2016" t="s">
        <v>2170</v>
      </c>
      <c r="BL29" s="2016"/>
      <c r="BN29" s="2014" t="s">
        <v>2171</v>
      </c>
      <c r="BO29" s="2014"/>
      <c r="BQ29" s="2026" t="s">
        <v>2172</v>
      </c>
      <c r="BR29" s="2026"/>
      <c r="BT29" s="2028" t="s">
        <v>2173</v>
      </c>
      <c r="BU29" s="2028"/>
      <c r="BW29" s="2030" t="s">
        <v>2174</v>
      </c>
      <c r="BX29" s="2030"/>
      <c r="BY29"/>
      <c r="BZ29" s="1024"/>
      <c r="CA29"/>
      <c r="CB29"/>
      <c r="CC29"/>
      <c r="CD29" s="2079" t="s">
        <v>2175</v>
      </c>
      <c r="CE29" s="2079"/>
      <c r="CG29" s="1754" t="s">
        <v>2176</v>
      </c>
      <c r="CH29" s="1754"/>
      <c r="CJ29" s="2020" t="s">
        <v>1083</v>
      </c>
      <c r="CK29" s="2020"/>
      <c r="CM29" s="2018" t="s">
        <v>2177</v>
      </c>
      <c r="CN29" s="2018"/>
      <c r="CP29" s="2042" t="s">
        <v>2178</v>
      </c>
      <c r="CQ29" s="2042"/>
      <c r="CS29" s="2024" t="s">
        <v>2179</v>
      </c>
      <c r="CT29" s="2024"/>
      <c r="CV29" s="2016" t="s">
        <v>2180</v>
      </c>
      <c r="CW29" s="2016"/>
      <c r="CY29" s="2014" t="s">
        <v>2181</v>
      </c>
      <c r="CZ29" s="2014"/>
      <c r="DB29" s="2026" t="s">
        <v>2182</v>
      </c>
      <c r="DC29" s="2026"/>
      <c r="DE29" s="2028" t="s">
        <v>2183</v>
      </c>
      <c r="DF29" s="2028"/>
      <c r="DH29" s="2030" t="s">
        <v>2184</v>
      </c>
      <c r="DI29" s="2030"/>
      <c r="DK29" s="1024"/>
      <c r="DL29"/>
      <c r="DM29" s="3">
        <v>1</v>
      </c>
    </row>
    <row r="30" spans="1:117" s="877" customFormat="1" ht="18" customHeight="1">
      <c r="A30"/>
      <c r="B30" s="2080"/>
      <c r="C30" s="2080"/>
      <c r="D30" s="1024"/>
      <c r="E30" s="1755"/>
      <c r="F30" s="1755"/>
      <c r="G30" s="1024"/>
      <c r="H30" s="2021"/>
      <c r="I30" s="2021"/>
      <c r="J30" s="1024"/>
      <c r="K30" s="2019"/>
      <c r="L30" s="2019"/>
      <c r="M30" s="1024"/>
      <c r="N30" s="2043"/>
      <c r="O30" s="2043"/>
      <c r="P30" s="1024"/>
      <c r="Q30" s="2025"/>
      <c r="R30" s="2025"/>
      <c r="S30" s="1024"/>
      <c r="T30" s="2017"/>
      <c r="U30" s="2017"/>
      <c r="V30" s="1024"/>
      <c r="W30" s="2015"/>
      <c r="X30" s="2015"/>
      <c r="Y30" s="1024"/>
      <c r="Z30" s="2027"/>
      <c r="AA30" s="2027"/>
      <c r="AB30" s="276"/>
      <c r="AC30" s="2029"/>
      <c r="AD30" s="2029"/>
      <c r="AE30" s="276"/>
      <c r="AF30" s="2031"/>
      <c r="AG30" s="2031"/>
      <c r="AH30" s="276"/>
      <c r="AI30" s="2081"/>
      <c r="AJ30" s="2081"/>
      <c r="AK30" s="1024"/>
      <c r="AL30" s="2037"/>
      <c r="AM30" s="2037"/>
      <c r="AN30" s="1024"/>
      <c r="AO30" s="1040">
        <v>1</v>
      </c>
      <c r="AP30" s="1040">
        <v>1</v>
      </c>
      <c r="AQ30" s="1024"/>
      <c r="AS30" s="2080" t="s">
        <v>120</v>
      </c>
      <c r="AT30" s="2080"/>
      <c r="AV30" s="1755" t="s">
        <v>120</v>
      </c>
      <c r="AW30" s="1755"/>
      <c r="AY30" s="2021" t="s">
        <v>120</v>
      </c>
      <c r="AZ30" s="2021"/>
      <c r="BB30" s="2019" t="s">
        <v>120</v>
      </c>
      <c r="BC30" s="2019"/>
      <c r="BE30" s="2043" t="s">
        <v>120</v>
      </c>
      <c r="BF30" s="2043"/>
      <c r="BH30" s="2025" t="s">
        <v>120</v>
      </c>
      <c r="BI30" s="2025"/>
      <c r="BK30" s="2017" t="s">
        <v>120</v>
      </c>
      <c r="BL30" s="2017"/>
      <c r="BN30" s="2015" t="s">
        <v>120</v>
      </c>
      <c r="BO30" s="2015"/>
      <c r="BQ30" s="2027" t="s">
        <v>120</v>
      </c>
      <c r="BR30" s="2027"/>
      <c r="BT30" s="2029" t="s">
        <v>120</v>
      </c>
      <c r="BU30" s="2029"/>
      <c r="BW30" s="2031" t="s">
        <v>120</v>
      </c>
      <c r="BX30" s="2031"/>
      <c r="BY30"/>
      <c r="BZ30" s="1359" t="s">
        <v>2185</v>
      </c>
      <c r="CA30"/>
      <c r="CB30"/>
      <c r="CC30"/>
      <c r="CD30" s="2080" t="s">
        <v>120</v>
      </c>
      <c r="CE30" s="2080"/>
      <c r="CG30" s="1755" t="s">
        <v>120</v>
      </c>
      <c r="CH30" s="1755"/>
      <c r="CJ30" s="2021" t="s">
        <v>120</v>
      </c>
      <c r="CK30" s="2021"/>
      <c r="CM30" s="2019" t="s">
        <v>120</v>
      </c>
      <c r="CN30" s="2019"/>
      <c r="CP30" s="2043" t="s">
        <v>120</v>
      </c>
      <c r="CQ30" s="2043"/>
      <c r="CS30" s="2025" t="s">
        <v>120</v>
      </c>
      <c r="CT30" s="2025"/>
      <c r="CV30" s="2017" t="s">
        <v>120</v>
      </c>
      <c r="CW30" s="2017"/>
      <c r="CY30" s="2015" t="s">
        <v>120</v>
      </c>
      <c r="CZ30" s="2015"/>
      <c r="DB30" s="2027" t="s">
        <v>120</v>
      </c>
      <c r="DC30" s="2027"/>
      <c r="DE30" s="2029" t="s">
        <v>120</v>
      </c>
      <c r="DF30" s="2029"/>
      <c r="DH30" s="2031" t="s">
        <v>120</v>
      </c>
      <c r="DI30" s="2031"/>
      <c r="DK30" s="1359" t="s">
        <v>2185</v>
      </c>
      <c r="DL30"/>
      <c r="DM30" s="3">
        <v>1</v>
      </c>
    </row>
    <row r="31" spans="1:117" s="877" customFormat="1" ht="18" customHeight="1" thickBot="1">
      <c r="A31"/>
      <c r="B31" s="1024"/>
      <c r="C31" s="1024"/>
      <c r="D31" s="1024"/>
      <c r="E31" s="1024"/>
      <c r="F31" s="1024"/>
      <c r="G31" s="1024"/>
      <c r="H31" s="1024"/>
      <c r="I31" s="1024"/>
      <c r="J31" s="1024"/>
      <c r="K31" s="1024"/>
      <c r="L31" s="1024"/>
      <c r="M31" s="1024"/>
      <c r="N31" s="1024"/>
      <c r="O31" s="1024"/>
      <c r="P31" s="1024"/>
      <c r="Q31" s="1070"/>
      <c r="R31" s="1070"/>
      <c r="S31" s="1024"/>
      <c r="T31" s="1024"/>
      <c r="U31" s="1024"/>
      <c r="V31" s="1024"/>
      <c r="W31" s="1024"/>
      <c r="X31" s="1024"/>
      <c r="Y31" s="1024"/>
      <c r="Z31" s="1024"/>
      <c r="AA31" s="1024"/>
      <c r="AB31" s="276"/>
      <c r="AC31" s="1024"/>
      <c r="AD31" s="1024"/>
      <c r="AE31" s="276"/>
      <c r="AF31" s="1024"/>
      <c r="AG31" s="1024"/>
      <c r="AH31" s="276"/>
      <c r="AI31" s="1024"/>
      <c r="AJ31" s="1024"/>
      <c r="AK31" s="1024"/>
      <c r="AL31" s="1024"/>
      <c r="AM31" s="1024"/>
      <c r="AN31" s="1024"/>
      <c r="AO31" s="2075" t="s">
        <v>1080</v>
      </c>
      <c r="AP31" s="2076"/>
      <c r="AQ31" s="1024"/>
      <c r="AS31" s="1024" t="s">
        <v>120</v>
      </c>
      <c r="AT31" s="1024"/>
      <c r="AV31" s="1024" t="s">
        <v>120</v>
      </c>
      <c r="AW31" s="1024"/>
      <c r="AY31" s="1024" t="s">
        <v>120</v>
      </c>
      <c r="AZ31" s="1024"/>
      <c r="BB31" s="1024" t="s">
        <v>120</v>
      </c>
      <c r="BC31" s="1024"/>
      <c r="BE31" s="1024" t="s">
        <v>120</v>
      </c>
      <c r="BF31" s="1024"/>
      <c r="BH31" s="1070" t="s">
        <v>120</v>
      </c>
      <c r="BI31" s="1070"/>
      <c r="BK31" s="1024" t="s">
        <v>120</v>
      </c>
      <c r="BL31" s="1024"/>
      <c r="BN31" s="1024" t="s">
        <v>120</v>
      </c>
      <c r="BO31" s="1024"/>
      <c r="BQ31" s="1024" t="s">
        <v>120</v>
      </c>
      <c r="BR31" s="1024"/>
      <c r="BT31" s="1024" t="s">
        <v>120</v>
      </c>
      <c r="BU31" s="1024"/>
      <c r="BW31" s="1024" t="s">
        <v>120</v>
      </c>
      <c r="BX31" s="1024"/>
      <c r="BY31"/>
      <c r="BZ31" s="1359" t="s">
        <v>2098</v>
      </c>
      <c r="CA31"/>
      <c r="CB31"/>
      <c r="CC31"/>
      <c r="CD31" s="1024" t="s">
        <v>120</v>
      </c>
      <c r="CE31" s="1024"/>
      <c r="CG31" s="1024" t="s">
        <v>120</v>
      </c>
      <c r="CH31" s="1024"/>
      <c r="CJ31" s="1024" t="s">
        <v>120</v>
      </c>
      <c r="CK31" s="1024"/>
      <c r="CM31" s="1024" t="s">
        <v>120</v>
      </c>
      <c r="CN31" s="1024"/>
      <c r="CP31" s="1024" t="s">
        <v>120</v>
      </c>
      <c r="CQ31" s="1024"/>
      <c r="CS31" s="1070" t="s">
        <v>120</v>
      </c>
      <c r="CT31" s="1070"/>
      <c r="CV31" s="1024" t="s">
        <v>120</v>
      </c>
      <c r="CW31" s="1024"/>
      <c r="CY31" s="1024" t="s">
        <v>120</v>
      </c>
      <c r="CZ31" s="1024"/>
      <c r="DB31" s="1024" t="s">
        <v>120</v>
      </c>
      <c r="DC31" s="1024"/>
      <c r="DE31" s="1024" t="s">
        <v>120</v>
      </c>
      <c r="DF31" s="1024"/>
      <c r="DH31" s="1024" t="s">
        <v>120</v>
      </c>
      <c r="DI31" s="1024"/>
      <c r="DK31" s="1359" t="s">
        <v>2098</v>
      </c>
      <c r="DL31"/>
      <c r="DM31" s="3">
        <v>1</v>
      </c>
    </row>
    <row r="32" spans="1:117" s="877" customFormat="1" ht="18" customHeight="1">
      <c r="A32"/>
      <c r="B32" s="2073" t="s">
        <v>1081</v>
      </c>
      <c r="C32" s="2073"/>
      <c r="D32" s="1024"/>
      <c r="E32" s="1754" t="s">
        <v>1082</v>
      </c>
      <c r="F32" s="1754"/>
      <c r="G32" s="1024"/>
      <c r="H32" s="2020" t="s">
        <v>1083</v>
      </c>
      <c r="I32" s="2020"/>
      <c r="J32" s="1024"/>
      <c r="K32" s="2018" t="s">
        <v>1084</v>
      </c>
      <c r="L32" s="2018"/>
      <c r="M32" s="1024"/>
      <c r="N32" s="2042" t="s">
        <v>1085</v>
      </c>
      <c r="O32" s="2042"/>
      <c r="P32" s="1024"/>
      <c r="Q32" s="2024" t="s">
        <v>1086</v>
      </c>
      <c r="R32" s="2024"/>
      <c r="S32" s="1024"/>
      <c r="T32" s="2016" t="s">
        <v>1087</v>
      </c>
      <c r="U32" s="2016"/>
      <c r="V32" s="1024"/>
      <c r="W32" s="2014" t="s">
        <v>1088</v>
      </c>
      <c r="X32" s="2014"/>
      <c r="Y32" s="1024"/>
      <c r="Z32" s="2026" t="s">
        <v>1089</v>
      </c>
      <c r="AA32" s="2026"/>
      <c r="AB32" s="276"/>
      <c r="AC32" s="2028" t="s">
        <v>1090</v>
      </c>
      <c r="AD32" s="2028"/>
      <c r="AE32" s="276"/>
      <c r="AF32" s="2030" t="s">
        <v>1091</v>
      </c>
      <c r="AG32" s="2030"/>
      <c r="AH32" s="276"/>
      <c r="AI32" s="2082" t="s">
        <v>1092</v>
      </c>
      <c r="AJ32" s="2082"/>
      <c r="AK32" s="1024"/>
      <c r="AL32" s="2083" t="s">
        <v>1093</v>
      </c>
      <c r="AM32" s="2083"/>
      <c r="AN32" s="1024"/>
      <c r="AO32" s="2084" t="s">
        <v>1094</v>
      </c>
      <c r="AP32" s="2085"/>
      <c r="AQ32" s="1024"/>
      <c r="AS32" s="2073" t="s">
        <v>1112</v>
      </c>
      <c r="AT32" s="2073"/>
      <c r="AV32" s="1754" t="s">
        <v>2186</v>
      </c>
      <c r="AW32" s="1754"/>
      <c r="AY32" s="2020" t="s">
        <v>1099</v>
      </c>
      <c r="AZ32" s="2020"/>
      <c r="BB32" s="2018" t="s">
        <v>2187</v>
      </c>
      <c r="BC32" s="2018"/>
      <c r="BE32" s="2042" t="s">
        <v>2188</v>
      </c>
      <c r="BF32" s="2042"/>
      <c r="BH32" s="2024" t="s">
        <v>2189</v>
      </c>
      <c r="BI32" s="2024"/>
      <c r="BK32" s="2016" t="s">
        <v>2190</v>
      </c>
      <c r="BL32" s="2016"/>
      <c r="BN32" s="2014" t="s">
        <v>2191</v>
      </c>
      <c r="BO32" s="2014"/>
      <c r="BQ32" s="2026" t="s">
        <v>2192</v>
      </c>
      <c r="BR32" s="2026"/>
      <c r="BT32" s="2028" t="s">
        <v>2193</v>
      </c>
      <c r="BU32" s="2028"/>
      <c r="BW32" s="2030" t="s">
        <v>2194</v>
      </c>
      <c r="BX32" s="2030"/>
      <c r="BY32"/>
      <c r="BZ32" s="1360" t="s">
        <v>2195</v>
      </c>
      <c r="CA32"/>
      <c r="CB32"/>
      <c r="CC32"/>
      <c r="CD32" s="2073" t="s">
        <v>2196</v>
      </c>
      <c r="CE32" s="2073"/>
      <c r="CG32" s="1754" t="s">
        <v>2197</v>
      </c>
      <c r="CH32" s="1754"/>
      <c r="CJ32" s="2020" t="s">
        <v>2198</v>
      </c>
      <c r="CK32" s="2020"/>
      <c r="CM32" s="2018" t="s">
        <v>2199</v>
      </c>
      <c r="CN32" s="2018"/>
      <c r="CP32" s="2042" t="s">
        <v>2200</v>
      </c>
      <c r="CQ32" s="2042"/>
      <c r="CS32" s="2024" t="s">
        <v>2201</v>
      </c>
      <c r="CT32" s="2024"/>
      <c r="CV32" s="2016" t="s">
        <v>2202</v>
      </c>
      <c r="CW32" s="2016"/>
      <c r="CY32" s="2014" t="s">
        <v>2203</v>
      </c>
      <c r="CZ32" s="2014"/>
      <c r="DB32" s="2026" t="s">
        <v>2204</v>
      </c>
      <c r="DC32" s="2026"/>
      <c r="DE32" s="2028" t="s">
        <v>2205</v>
      </c>
      <c r="DF32" s="2028"/>
      <c r="DH32" s="2030" t="s">
        <v>2206</v>
      </c>
      <c r="DI32" s="2030"/>
      <c r="DK32" s="1360" t="s">
        <v>2195</v>
      </c>
      <c r="DL32"/>
      <c r="DM32" s="3">
        <v>1</v>
      </c>
    </row>
    <row r="33" spans="1:117" s="877" customFormat="1" ht="18" customHeight="1">
      <c r="A33"/>
      <c r="B33" s="2074"/>
      <c r="C33" s="2074"/>
      <c r="D33" s="1024"/>
      <c r="E33" s="1755"/>
      <c r="F33" s="1755"/>
      <c r="G33" s="1024"/>
      <c r="H33" s="2021"/>
      <c r="I33" s="2021"/>
      <c r="J33" s="1024"/>
      <c r="K33" s="2019"/>
      <c r="L33" s="2019"/>
      <c r="M33" s="1024"/>
      <c r="N33" s="2043"/>
      <c r="O33" s="2043"/>
      <c r="P33" s="1024"/>
      <c r="Q33" s="2025"/>
      <c r="R33" s="2025"/>
      <c r="S33" s="1024"/>
      <c r="T33" s="2017"/>
      <c r="U33" s="2017"/>
      <c r="V33" s="1024"/>
      <c r="W33" s="2015"/>
      <c r="X33" s="2015"/>
      <c r="Y33" s="1024"/>
      <c r="Z33" s="2027"/>
      <c r="AA33" s="2027"/>
      <c r="AB33" s="276"/>
      <c r="AC33" s="2029"/>
      <c r="AD33" s="2029"/>
      <c r="AE33" s="276"/>
      <c r="AF33" s="2031"/>
      <c r="AG33" s="2031"/>
      <c r="AH33" s="276"/>
      <c r="AI33" s="2082"/>
      <c r="AJ33" s="2082"/>
      <c r="AK33" s="1024"/>
      <c r="AL33" s="2083"/>
      <c r="AM33" s="2083"/>
      <c r="AN33" s="1024"/>
      <c r="AO33" s="1073" t="s">
        <v>1095</v>
      </c>
      <c r="AP33" s="1074"/>
      <c r="AQ33" s="1024"/>
      <c r="AS33" s="2074" t="s">
        <v>120</v>
      </c>
      <c r="AT33" s="2074"/>
      <c r="AV33" s="1755" t="s">
        <v>120</v>
      </c>
      <c r="AW33" s="1755"/>
      <c r="AY33" s="2021" t="s">
        <v>120</v>
      </c>
      <c r="AZ33" s="2021"/>
      <c r="BB33" s="2019" t="s">
        <v>120</v>
      </c>
      <c r="BC33" s="2019"/>
      <c r="BE33" s="2043" t="s">
        <v>120</v>
      </c>
      <c r="BF33" s="2043"/>
      <c r="BH33" s="2025" t="s">
        <v>120</v>
      </c>
      <c r="BI33" s="2025"/>
      <c r="BK33" s="2017" t="s">
        <v>120</v>
      </c>
      <c r="BL33" s="2017"/>
      <c r="BN33" s="2015" t="s">
        <v>120</v>
      </c>
      <c r="BO33" s="2015"/>
      <c r="BQ33" s="2027" t="s">
        <v>120</v>
      </c>
      <c r="BR33" s="2027"/>
      <c r="BT33" s="2029" t="s">
        <v>120</v>
      </c>
      <c r="BU33" s="2029"/>
      <c r="BW33" s="2031" t="s">
        <v>120</v>
      </c>
      <c r="BX33" s="2031"/>
      <c r="BY33"/>
      <c r="BZ33" s="1361" t="s">
        <v>2207</v>
      </c>
      <c r="CA33"/>
      <c r="CB33"/>
      <c r="CC33"/>
      <c r="CD33" s="2074" t="s">
        <v>120</v>
      </c>
      <c r="CE33" s="2074"/>
      <c r="CG33" s="1755" t="s">
        <v>120</v>
      </c>
      <c r="CH33" s="1755"/>
      <c r="CJ33" s="2021" t="s">
        <v>120</v>
      </c>
      <c r="CK33" s="2021"/>
      <c r="CM33" s="2019" t="s">
        <v>120</v>
      </c>
      <c r="CN33" s="2019"/>
      <c r="CP33" s="2043" t="s">
        <v>120</v>
      </c>
      <c r="CQ33" s="2043"/>
      <c r="CS33" s="2025" t="s">
        <v>120</v>
      </c>
      <c r="CT33" s="2025"/>
      <c r="CV33" s="2017" t="s">
        <v>120</v>
      </c>
      <c r="CW33" s="2017"/>
      <c r="CY33" s="2015" t="s">
        <v>120</v>
      </c>
      <c r="CZ33" s="2015"/>
      <c r="DB33" s="2027" t="s">
        <v>120</v>
      </c>
      <c r="DC33" s="2027"/>
      <c r="DE33" s="2029" t="s">
        <v>120</v>
      </c>
      <c r="DF33" s="2029"/>
      <c r="DH33" s="2031" t="s">
        <v>120</v>
      </c>
      <c r="DI33" s="2031"/>
      <c r="DK33" s="1361" t="s">
        <v>2207</v>
      </c>
      <c r="DL33"/>
      <c r="DM33" s="3">
        <v>1</v>
      </c>
    </row>
    <row r="34" spans="1:117" s="877" customFormat="1" ht="18" customHeight="1" thickBot="1">
      <c r="A34"/>
      <c r="B34" s="1024"/>
      <c r="C34" s="1024"/>
      <c r="D34" s="1024"/>
      <c r="E34" s="1024"/>
      <c r="F34" s="1024"/>
      <c r="G34" s="1024"/>
      <c r="H34" s="1024"/>
      <c r="I34" s="1024"/>
      <c r="J34" s="1024"/>
      <c r="K34" s="1024"/>
      <c r="L34" s="1024"/>
      <c r="M34" s="1024"/>
      <c r="N34" s="1024"/>
      <c r="O34" s="1024"/>
      <c r="P34" s="1024"/>
      <c r="Q34" s="1070"/>
      <c r="R34" s="1070"/>
      <c r="S34" s="1024"/>
      <c r="T34" s="1024"/>
      <c r="U34" s="1024"/>
      <c r="V34" s="1024"/>
      <c r="W34" s="1024"/>
      <c r="X34" s="1024"/>
      <c r="Y34" s="1024"/>
      <c r="Z34" s="1024"/>
      <c r="AA34" s="1024"/>
      <c r="AB34" s="276"/>
      <c r="AC34" s="1024"/>
      <c r="AD34" s="1024"/>
      <c r="AE34" s="276"/>
      <c r="AF34" s="1024"/>
      <c r="AG34" s="1024"/>
      <c r="AH34" s="276"/>
      <c r="AI34" s="1024"/>
      <c r="AJ34" s="1024"/>
      <c r="AK34" s="1024"/>
      <c r="AL34" s="1024"/>
      <c r="AM34" s="1024"/>
      <c r="AN34" s="1024"/>
      <c r="AO34" s="2061" t="s">
        <v>1096</v>
      </c>
      <c r="AP34" s="2062"/>
      <c r="AQ34" s="1024"/>
      <c r="AS34" s="1024" t="s">
        <v>120</v>
      </c>
      <c r="AT34" s="1024"/>
      <c r="AV34" s="1024" t="s">
        <v>120</v>
      </c>
      <c r="AW34" s="1024"/>
      <c r="AY34" s="1024" t="s">
        <v>120</v>
      </c>
      <c r="AZ34" s="1024"/>
      <c r="BB34" s="1024" t="s">
        <v>120</v>
      </c>
      <c r="BC34" s="1024"/>
      <c r="BE34" s="1024" t="s">
        <v>120</v>
      </c>
      <c r="BF34" s="1024"/>
      <c r="BH34" s="1070" t="s">
        <v>120</v>
      </c>
      <c r="BI34" s="1070"/>
      <c r="BK34" s="1024" t="s">
        <v>120</v>
      </c>
      <c r="BL34" s="1024"/>
      <c r="BN34" s="1024" t="s">
        <v>120</v>
      </c>
      <c r="BO34" s="1024"/>
      <c r="BQ34" s="1024" t="s">
        <v>120</v>
      </c>
      <c r="BR34" s="1024"/>
      <c r="BT34" s="1024" t="s">
        <v>120</v>
      </c>
      <c r="BU34" s="1024"/>
      <c r="BW34" s="1024" t="s">
        <v>120</v>
      </c>
      <c r="BX34" s="1024"/>
      <c r="BY34"/>
      <c r="BZ34" s="1362" t="s">
        <v>2208</v>
      </c>
      <c r="CA34"/>
      <c r="CB34"/>
      <c r="CC34"/>
      <c r="CD34" s="1024" t="s">
        <v>120</v>
      </c>
      <c r="CE34" s="1024"/>
      <c r="CG34" s="1024" t="s">
        <v>120</v>
      </c>
      <c r="CH34" s="1024"/>
      <c r="CJ34" s="1024" t="s">
        <v>120</v>
      </c>
      <c r="CK34" s="1024"/>
      <c r="CM34" s="1024" t="s">
        <v>120</v>
      </c>
      <c r="CN34" s="1024"/>
      <c r="CP34" s="1024" t="s">
        <v>120</v>
      </c>
      <c r="CQ34" s="1024"/>
      <c r="CS34" s="1070" t="s">
        <v>120</v>
      </c>
      <c r="CT34" s="1070"/>
      <c r="CV34" s="1024" t="s">
        <v>120</v>
      </c>
      <c r="CW34" s="1024"/>
      <c r="CY34" s="1024" t="s">
        <v>120</v>
      </c>
      <c r="CZ34" s="1024"/>
      <c r="DB34" s="1024" t="s">
        <v>120</v>
      </c>
      <c r="DC34" s="1024"/>
      <c r="DE34" s="1024" t="s">
        <v>120</v>
      </c>
      <c r="DF34" s="1024"/>
      <c r="DH34" s="1024" t="s">
        <v>120</v>
      </c>
      <c r="DI34" s="1024"/>
      <c r="DK34" s="1362" t="s">
        <v>2208</v>
      </c>
      <c r="DL34"/>
      <c r="DM34" s="3">
        <v>1</v>
      </c>
    </row>
    <row r="35" spans="1:117" s="877" customFormat="1" ht="18" customHeight="1">
      <c r="A35"/>
      <c r="B35" s="2071" t="s">
        <v>1097</v>
      </c>
      <c r="C35" s="2071"/>
      <c r="D35" s="1024"/>
      <c r="E35" s="1754" t="s">
        <v>1098</v>
      </c>
      <c r="F35" s="1754"/>
      <c r="G35" s="1024"/>
      <c r="H35" s="2020" t="s">
        <v>1099</v>
      </c>
      <c r="I35" s="2020"/>
      <c r="J35" s="1024"/>
      <c r="K35" s="2018" t="s">
        <v>1100</v>
      </c>
      <c r="L35" s="2018"/>
      <c r="M35" s="1024"/>
      <c r="N35" s="2042" t="s">
        <v>1101</v>
      </c>
      <c r="O35" s="2042"/>
      <c r="P35" s="1024"/>
      <c r="Q35" s="2024" t="s">
        <v>1102</v>
      </c>
      <c r="R35" s="2024"/>
      <c r="S35" s="1024"/>
      <c r="T35" s="2016" t="s">
        <v>1103</v>
      </c>
      <c r="U35" s="2016"/>
      <c r="V35" s="1024"/>
      <c r="W35" s="2014" t="s">
        <v>1022</v>
      </c>
      <c r="X35" s="2014"/>
      <c r="Y35" s="1024"/>
      <c r="Z35" s="2026" t="s">
        <v>1104</v>
      </c>
      <c r="AA35" s="2026"/>
      <c r="AB35" s="276"/>
      <c r="AC35" s="2028" t="s">
        <v>1105</v>
      </c>
      <c r="AD35" s="2028"/>
      <c r="AE35" s="276"/>
      <c r="AF35" s="2030" t="s">
        <v>1106</v>
      </c>
      <c r="AG35" s="2030"/>
      <c r="AH35" s="276"/>
      <c r="AI35" s="2077" t="s">
        <v>1107</v>
      </c>
      <c r="AJ35" s="2025"/>
      <c r="AK35" s="1024"/>
      <c r="AL35" s="2078" t="s">
        <v>1108</v>
      </c>
      <c r="AM35" s="2078"/>
      <c r="AN35" s="1024"/>
      <c r="AO35" s="1073" t="s">
        <v>1109</v>
      </c>
      <c r="AP35" s="1074"/>
      <c r="AQ35" s="1024"/>
      <c r="AS35" s="2071" t="s">
        <v>2209</v>
      </c>
      <c r="AT35" s="2071"/>
      <c r="AV35" s="1754" t="s">
        <v>2210</v>
      </c>
      <c r="AW35" s="1754"/>
      <c r="AY35" s="2020" t="s">
        <v>2211</v>
      </c>
      <c r="AZ35" s="2020"/>
      <c r="BB35" s="2018" t="s">
        <v>2212</v>
      </c>
      <c r="BC35" s="2018"/>
      <c r="BE35" s="2042" t="s">
        <v>2213</v>
      </c>
      <c r="BF35" s="2042"/>
      <c r="BH35" s="2024" t="s">
        <v>2214</v>
      </c>
      <c r="BI35" s="2024"/>
      <c r="BK35" s="2016" t="s">
        <v>2215</v>
      </c>
      <c r="BL35" s="2016"/>
      <c r="BN35" s="2014" t="s">
        <v>2216</v>
      </c>
      <c r="BO35" s="2014"/>
      <c r="BQ35" s="2026" t="s">
        <v>2217</v>
      </c>
      <c r="BR35" s="2026"/>
      <c r="BT35" s="2028" t="s">
        <v>2218</v>
      </c>
      <c r="BU35" s="2028"/>
      <c r="BW35" s="2030" t="s">
        <v>2219</v>
      </c>
      <c r="BX35" s="2030"/>
      <c r="BY35"/>
      <c r="BZ35" s="1363" t="s">
        <v>2220</v>
      </c>
      <c r="CA35"/>
      <c r="CB35"/>
      <c r="CC35"/>
      <c r="CD35" s="2071" t="s">
        <v>2221</v>
      </c>
      <c r="CE35" s="2071"/>
      <c r="CG35" s="1754" t="s">
        <v>2222</v>
      </c>
      <c r="CH35" s="1754"/>
      <c r="CJ35" s="2020" t="s">
        <v>2223</v>
      </c>
      <c r="CK35" s="2020"/>
      <c r="CM35" s="2018" t="s">
        <v>2224</v>
      </c>
      <c r="CN35" s="2018"/>
      <c r="CP35" s="2038" t="s">
        <v>2225</v>
      </c>
      <c r="CQ35" s="2038"/>
      <c r="CS35" s="2024" t="s">
        <v>2226</v>
      </c>
      <c r="CT35" s="2024"/>
      <c r="CV35" s="2016" t="s">
        <v>2227</v>
      </c>
      <c r="CW35" s="2016"/>
      <c r="CY35" s="2014" t="s">
        <v>2228</v>
      </c>
      <c r="CZ35" s="2014"/>
      <c r="DB35" s="2026" t="s">
        <v>2229</v>
      </c>
      <c r="DC35" s="2026"/>
      <c r="DE35" s="2028" t="s">
        <v>2230</v>
      </c>
      <c r="DF35" s="2028"/>
      <c r="DH35" s="2030" t="s">
        <v>2231</v>
      </c>
      <c r="DI35" s="2030"/>
      <c r="DK35" s="1363" t="s">
        <v>2220</v>
      </c>
      <c r="DL35"/>
      <c r="DM35" s="3">
        <v>1</v>
      </c>
    </row>
    <row r="36" spans="1:117" s="877" customFormat="1" ht="18" customHeight="1">
      <c r="A36"/>
      <c r="B36" s="2072"/>
      <c r="C36" s="2072"/>
      <c r="D36" s="1024"/>
      <c r="E36" s="1755"/>
      <c r="F36" s="1755"/>
      <c r="G36" s="1024"/>
      <c r="H36" s="2021"/>
      <c r="I36" s="2021"/>
      <c r="J36" s="1024"/>
      <c r="K36" s="2019"/>
      <c r="L36" s="2019"/>
      <c r="M36" s="1024"/>
      <c r="N36" s="2043"/>
      <c r="O36" s="2043"/>
      <c r="P36" s="1024"/>
      <c r="Q36" s="2025"/>
      <c r="R36" s="2025"/>
      <c r="S36" s="1024"/>
      <c r="T36" s="2017"/>
      <c r="U36" s="2017"/>
      <c r="V36" s="1024"/>
      <c r="W36" s="2015"/>
      <c r="X36" s="2015"/>
      <c r="Y36" s="1024"/>
      <c r="Z36" s="2027"/>
      <c r="AA36" s="2027"/>
      <c r="AB36" s="276"/>
      <c r="AC36" s="2029"/>
      <c r="AD36" s="2029"/>
      <c r="AE36" s="276"/>
      <c r="AF36" s="2031"/>
      <c r="AG36" s="2031"/>
      <c r="AH36" s="276"/>
      <c r="AI36" s="2025"/>
      <c r="AJ36" s="2025"/>
      <c r="AK36" s="1024"/>
      <c r="AL36" s="2078"/>
      <c r="AM36" s="2078"/>
      <c r="AN36" s="1024"/>
      <c r="AO36" s="2061" t="s">
        <v>1110</v>
      </c>
      <c r="AP36" s="2062"/>
      <c r="AQ36" s="1024"/>
      <c r="AS36" s="2072" t="s">
        <v>120</v>
      </c>
      <c r="AT36" s="2072"/>
      <c r="AV36" s="1755" t="s">
        <v>120</v>
      </c>
      <c r="AW36" s="1755"/>
      <c r="AY36" s="2021" t="s">
        <v>120</v>
      </c>
      <c r="AZ36" s="2021"/>
      <c r="BB36" s="2019" t="s">
        <v>120</v>
      </c>
      <c r="BC36" s="2019"/>
      <c r="BE36" s="2043" t="s">
        <v>120</v>
      </c>
      <c r="BF36" s="2043"/>
      <c r="BH36" s="2025" t="s">
        <v>120</v>
      </c>
      <c r="BI36" s="2025"/>
      <c r="BK36" s="2017" t="s">
        <v>120</v>
      </c>
      <c r="BL36" s="2017"/>
      <c r="BN36" s="2015" t="s">
        <v>120</v>
      </c>
      <c r="BO36" s="2015"/>
      <c r="BQ36" s="2027" t="s">
        <v>120</v>
      </c>
      <c r="BR36" s="2027"/>
      <c r="BT36" s="2029" t="s">
        <v>120</v>
      </c>
      <c r="BU36" s="2029"/>
      <c r="BW36" s="2031" t="s">
        <v>120</v>
      </c>
      <c r="BX36" s="2031"/>
      <c r="BY36"/>
      <c r="BZ36" s="1364" t="s">
        <v>2232</v>
      </c>
      <c r="CA36"/>
      <c r="CB36"/>
      <c r="CC36"/>
      <c r="CD36" s="2072" t="s">
        <v>120</v>
      </c>
      <c r="CE36" s="2072"/>
      <c r="CG36" s="1755" t="s">
        <v>120</v>
      </c>
      <c r="CH36" s="1755"/>
      <c r="CJ36" s="2021" t="s">
        <v>120</v>
      </c>
      <c r="CK36" s="2021"/>
      <c r="CM36" s="2019" t="s">
        <v>120</v>
      </c>
      <c r="CN36" s="2019"/>
      <c r="CP36" s="2039" t="s">
        <v>120</v>
      </c>
      <c r="CQ36" s="2039"/>
      <c r="CS36" s="2025" t="s">
        <v>120</v>
      </c>
      <c r="CT36" s="2025"/>
      <c r="CV36" s="2017" t="s">
        <v>120</v>
      </c>
      <c r="CW36" s="2017"/>
      <c r="CY36" s="2015" t="s">
        <v>120</v>
      </c>
      <c r="CZ36" s="2015"/>
      <c r="DB36" s="2027" t="s">
        <v>120</v>
      </c>
      <c r="DC36" s="2027"/>
      <c r="DE36" s="2029" t="s">
        <v>120</v>
      </c>
      <c r="DF36" s="2029"/>
      <c r="DH36" s="2031" t="s">
        <v>120</v>
      </c>
      <c r="DI36" s="2031"/>
      <c r="DK36" s="1364" t="s">
        <v>2232</v>
      </c>
      <c r="DL36"/>
      <c r="DM36" s="3">
        <v>1</v>
      </c>
    </row>
    <row r="37" spans="1:117" s="877" customFormat="1" ht="18" customHeight="1" thickBot="1">
      <c r="A37"/>
      <c r="B37" s="1024"/>
      <c r="C37" s="1024"/>
      <c r="D37" s="1024"/>
      <c r="E37" s="1024"/>
      <c r="F37" s="1024"/>
      <c r="G37" s="1024"/>
      <c r="H37" s="1024"/>
      <c r="I37" s="1024"/>
      <c r="J37" s="1024"/>
      <c r="K37" s="1024"/>
      <c r="L37" s="1024"/>
      <c r="M37" s="1024"/>
      <c r="N37" s="1024"/>
      <c r="O37" s="1024"/>
      <c r="P37" s="1024"/>
      <c r="Q37" s="1070"/>
      <c r="R37" s="1070"/>
      <c r="S37" s="1024"/>
      <c r="T37" s="1024"/>
      <c r="U37" s="1024"/>
      <c r="V37" s="1024"/>
      <c r="W37" s="1024"/>
      <c r="X37" s="1024"/>
      <c r="Y37" s="1024"/>
      <c r="Z37" s="1024"/>
      <c r="AA37" s="1024"/>
      <c r="AB37" s="276"/>
      <c r="AC37" s="1024"/>
      <c r="AD37" s="1024"/>
      <c r="AE37" s="276"/>
      <c r="AF37" s="1024"/>
      <c r="AG37" s="1024"/>
      <c r="AH37" s="276"/>
      <c r="AI37" s="1024"/>
      <c r="AJ37" s="1024"/>
      <c r="AK37" s="1024"/>
      <c r="AL37" s="1024"/>
      <c r="AM37" s="1024"/>
      <c r="AN37" s="1024"/>
      <c r="AO37" s="1073" t="s">
        <v>1111</v>
      </c>
      <c r="AP37" s="1074"/>
      <c r="AQ37" s="1024"/>
      <c r="AS37" s="1024" t="s">
        <v>120</v>
      </c>
      <c r="AT37" s="1024"/>
      <c r="AV37" s="1024" t="s">
        <v>120</v>
      </c>
      <c r="AW37" s="1024"/>
      <c r="AY37" s="1024" t="s">
        <v>120</v>
      </c>
      <c r="AZ37" s="1024"/>
      <c r="BB37" s="1024" t="s">
        <v>120</v>
      </c>
      <c r="BC37" s="1024"/>
      <c r="BE37" s="1024" t="s">
        <v>120</v>
      </c>
      <c r="BF37" s="1024"/>
      <c r="BH37" s="1070" t="s">
        <v>120</v>
      </c>
      <c r="BI37" s="1070"/>
      <c r="BK37" s="1024" t="s">
        <v>120</v>
      </c>
      <c r="BL37" s="1024"/>
      <c r="BN37" s="1024" t="s">
        <v>120</v>
      </c>
      <c r="BO37" s="1024"/>
      <c r="BQ37" s="1024" t="s">
        <v>120</v>
      </c>
      <c r="BR37" s="1024"/>
      <c r="BT37" s="1024" t="s">
        <v>120</v>
      </c>
      <c r="BU37" s="1024"/>
      <c r="BW37" s="1024" t="s">
        <v>120</v>
      </c>
      <c r="BX37" s="1024"/>
      <c r="BY37"/>
      <c r="BZ37" s="1365" t="s">
        <v>2233</v>
      </c>
      <c r="CA37"/>
      <c r="CB37"/>
      <c r="CC37"/>
      <c r="CD37" s="1024" t="s">
        <v>120</v>
      </c>
      <c r="CE37" s="1024"/>
      <c r="CG37" s="1024" t="s">
        <v>120</v>
      </c>
      <c r="CH37" s="1024"/>
      <c r="CJ37" s="1024" t="s">
        <v>120</v>
      </c>
      <c r="CK37" s="1024"/>
      <c r="CM37" s="1024" t="s">
        <v>120</v>
      </c>
      <c r="CN37" s="1024"/>
      <c r="CP37" s="1024" t="s">
        <v>120</v>
      </c>
      <c r="CQ37" s="1024"/>
      <c r="CS37" s="1070" t="s">
        <v>120</v>
      </c>
      <c r="CT37" s="1070"/>
      <c r="CV37" s="1024" t="s">
        <v>120</v>
      </c>
      <c r="CW37" s="1024"/>
      <c r="CY37" s="1024" t="s">
        <v>120</v>
      </c>
      <c r="CZ37" s="1024"/>
      <c r="DB37" s="1024" t="s">
        <v>120</v>
      </c>
      <c r="DC37" s="1024"/>
      <c r="DE37" s="1024" t="s">
        <v>120</v>
      </c>
      <c r="DF37" s="1024"/>
      <c r="DH37" s="1024" t="s">
        <v>120</v>
      </c>
      <c r="DI37" s="1024"/>
      <c r="DK37" s="1365" t="s">
        <v>2233</v>
      </c>
      <c r="DL37"/>
      <c r="DM37" s="3">
        <v>1</v>
      </c>
    </row>
    <row r="38" spans="1:117" s="877" customFormat="1" ht="18" customHeight="1">
      <c r="B38" s="2068" t="s">
        <v>1112</v>
      </c>
      <c r="C38" s="2068"/>
      <c r="D38" s="1024"/>
      <c r="E38" s="1754" t="s">
        <v>25</v>
      </c>
      <c r="F38" s="1754"/>
      <c r="G38" s="1024"/>
      <c r="H38" s="2020" t="s">
        <v>1113</v>
      </c>
      <c r="I38" s="2020"/>
      <c r="J38" s="1024"/>
      <c r="K38" s="2018" t="s">
        <v>1114</v>
      </c>
      <c r="L38" s="2018"/>
      <c r="M38" s="1024"/>
      <c r="N38" s="2042" t="s">
        <v>1115</v>
      </c>
      <c r="O38" s="2042"/>
      <c r="P38" s="1024"/>
      <c r="Q38" s="2024" t="s">
        <v>1116</v>
      </c>
      <c r="R38" s="2024"/>
      <c r="S38" s="1024"/>
      <c r="T38" s="2016" t="s">
        <v>1117</v>
      </c>
      <c r="U38" s="2016"/>
      <c r="V38" s="1024"/>
      <c r="W38" s="2014" t="s">
        <v>1118</v>
      </c>
      <c r="X38" s="2014"/>
      <c r="Y38" s="1024"/>
      <c r="Z38" s="2026" t="s">
        <v>1119</v>
      </c>
      <c r="AA38" s="2026"/>
      <c r="AB38" s="276"/>
      <c r="AC38" s="2028" t="s">
        <v>1120</v>
      </c>
      <c r="AD38" s="2028"/>
      <c r="AE38" s="276"/>
      <c r="AF38" s="2030" t="s">
        <v>1121</v>
      </c>
      <c r="AG38" s="2030"/>
      <c r="AH38" s="276"/>
      <c r="AI38" s="2051" t="s">
        <v>1122</v>
      </c>
      <c r="AJ38" s="2051"/>
      <c r="AK38" s="1024"/>
      <c r="AL38" s="2070" t="s">
        <v>1064</v>
      </c>
      <c r="AM38" s="2070"/>
      <c r="AN38" s="1024"/>
      <c r="AO38" s="1073" t="s">
        <v>1123</v>
      </c>
      <c r="AP38" s="1074"/>
      <c r="AQ38" s="1024"/>
      <c r="AS38" s="2068" t="s">
        <v>2234</v>
      </c>
      <c r="AT38" s="2068"/>
      <c r="AV38" s="1754" t="s">
        <v>2235</v>
      </c>
      <c r="AW38" s="1754"/>
      <c r="AY38" s="2020" t="s">
        <v>2236</v>
      </c>
      <c r="AZ38" s="2020"/>
      <c r="BB38" s="2018" t="s">
        <v>2237</v>
      </c>
      <c r="BC38" s="2018"/>
      <c r="BE38" s="2042" t="s">
        <v>2238</v>
      </c>
      <c r="BF38" s="2042"/>
      <c r="BH38" s="2024" t="s">
        <v>2239</v>
      </c>
      <c r="BI38" s="2024"/>
      <c r="BK38" s="2016" t="s">
        <v>2240</v>
      </c>
      <c r="BL38" s="2016"/>
      <c r="BN38" s="2014" t="s">
        <v>2241</v>
      </c>
      <c r="BO38" s="2014"/>
      <c r="BQ38" s="2026" t="s">
        <v>2242</v>
      </c>
      <c r="BR38" s="2026"/>
      <c r="BT38" s="2028" t="s">
        <v>2243</v>
      </c>
      <c r="BU38" s="2028"/>
      <c r="BW38" s="2030" t="s">
        <v>2244</v>
      </c>
      <c r="BX38" s="2030"/>
      <c r="BY38"/>
      <c r="BZ38" s="1366" t="s">
        <v>2245</v>
      </c>
      <c r="CA38"/>
      <c r="CB38"/>
      <c r="CC38"/>
      <c r="CD38" s="2068" t="s">
        <v>2234</v>
      </c>
      <c r="CE38" s="2068"/>
      <c r="CG38" s="2005" t="s">
        <v>2246</v>
      </c>
      <c r="CH38" s="2005"/>
      <c r="CJ38" s="2020" t="s">
        <v>2247</v>
      </c>
      <c r="CK38" s="2020"/>
      <c r="CM38" s="2018" t="s">
        <v>2248</v>
      </c>
      <c r="CN38" s="2018"/>
      <c r="CP38" s="2038" t="s">
        <v>2249</v>
      </c>
      <c r="CQ38" s="2038"/>
      <c r="CS38" s="2024" t="s">
        <v>2250</v>
      </c>
      <c r="CT38" s="2024"/>
      <c r="CV38" s="2016" t="s">
        <v>2251</v>
      </c>
      <c r="CW38" s="2016"/>
      <c r="CY38" s="2014" t="s">
        <v>2252</v>
      </c>
      <c r="CZ38" s="2014"/>
      <c r="DB38" s="2026" t="s">
        <v>2253</v>
      </c>
      <c r="DC38" s="2026"/>
      <c r="DE38" s="2028" t="s">
        <v>2254</v>
      </c>
      <c r="DF38" s="2028"/>
      <c r="DH38" s="2030" t="s">
        <v>2255</v>
      </c>
      <c r="DI38" s="2030"/>
      <c r="DK38" s="1366" t="s">
        <v>2245</v>
      </c>
      <c r="DL38"/>
      <c r="DM38" s="3">
        <v>1</v>
      </c>
    </row>
    <row r="39" spans="1:117" s="877" customFormat="1" ht="18" customHeight="1">
      <c r="B39" s="2069"/>
      <c r="C39" s="2069"/>
      <c r="D39" s="1024"/>
      <c r="E39" s="1755"/>
      <c r="F39" s="1755"/>
      <c r="G39" s="1024"/>
      <c r="H39" s="2021"/>
      <c r="I39" s="2021"/>
      <c r="J39" s="1024"/>
      <c r="K39" s="2019"/>
      <c r="L39" s="2019"/>
      <c r="M39" s="1024"/>
      <c r="N39" s="2043"/>
      <c r="O39" s="2043"/>
      <c r="P39" s="1024"/>
      <c r="Q39" s="2025"/>
      <c r="R39" s="2025"/>
      <c r="S39" s="1024"/>
      <c r="T39" s="2017"/>
      <c r="U39" s="2017"/>
      <c r="V39" s="1024"/>
      <c r="W39" s="2015"/>
      <c r="X39" s="2015"/>
      <c r="Y39" s="1024"/>
      <c r="Z39" s="2027"/>
      <c r="AA39" s="2027"/>
      <c r="AB39" s="276"/>
      <c r="AC39" s="2029"/>
      <c r="AD39" s="2029"/>
      <c r="AE39" s="276"/>
      <c r="AF39" s="2031"/>
      <c r="AG39" s="2031"/>
      <c r="AH39" s="276"/>
      <c r="AI39" s="2051"/>
      <c r="AJ39" s="2051"/>
      <c r="AK39" s="1024"/>
      <c r="AL39" s="2070"/>
      <c r="AM39" s="2070"/>
      <c r="AN39" s="1024"/>
      <c r="AO39" s="2061" t="s">
        <v>1124</v>
      </c>
      <c r="AP39" s="2062"/>
      <c r="AQ39" s="1024"/>
      <c r="AS39" s="2069" t="s">
        <v>120</v>
      </c>
      <c r="AT39" s="2069"/>
      <c r="AV39" s="1755" t="s">
        <v>120</v>
      </c>
      <c r="AW39" s="1755"/>
      <c r="AY39" s="2021" t="s">
        <v>120</v>
      </c>
      <c r="AZ39" s="2021"/>
      <c r="BB39" s="2019" t="s">
        <v>120</v>
      </c>
      <c r="BC39" s="2019"/>
      <c r="BE39" s="2043" t="s">
        <v>120</v>
      </c>
      <c r="BF39" s="2043"/>
      <c r="BH39" s="2025" t="s">
        <v>120</v>
      </c>
      <c r="BI39" s="2025"/>
      <c r="BK39" s="2017" t="s">
        <v>120</v>
      </c>
      <c r="BL39" s="2017"/>
      <c r="BN39" s="2015" t="s">
        <v>120</v>
      </c>
      <c r="BO39" s="2015"/>
      <c r="BQ39" s="2027" t="s">
        <v>120</v>
      </c>
      <c r="BR39" s="2027"/>
      <c r="BT39" s="2029" t="s">
        <v>120</v>
      </c>
      <c r="BU39" s="2029"/>
      <c r="BW39" s="2031" t="s">
        <v>120</v>
      </c>
      <c r="BX39" s="2031"/>
      <c r="BY39"/>
      <c r="BZ39" s="1367" t="s">
        <v>2256</v>
      </c>
      <c r="CA39"/>
      <c r="CB39"/>
      <c r="CC39"/>
      <c r="CD39" s="2069" t="s">
        <v>120</v>
      </c>
      <c r="CE39" s="2069"/>
      <c r="CG39" s="2006" t="s">
        <v>120</v>
      </c>
      <c r="CH39" s="2006"/>
      <c r="CJ39" s="2021" t="s">
        <v>120</v>
      </c>
      <c r="CK39" s="2021"/>
      <c r="CM39" s="2019" t="s">
        <v>120</v>
      </c>
      <c r="CN39" s="2019"/>
      <c r="CP39" s="2039" t="s">
        <v>120</v>
      </c>
      <c r="CQ39" s="2039"/>
      <c r="CS39" s="2025" t="s">
        <v>120</v>
      </c>
      <c r="CT39" s="2025"/>
      <c r="CV39" s="2017" t="s">
        <v>120</v>
      </c>
      <c r="CW39" s="2017"/>
      <c r="CY39" s="2015" t="s">
        <v>120</v>
      </c>
      <c r="CZ39" s="2015"/>
      <c r="DB39" s="2027" t="s">
        <v>120</v>
      </c>
      <c r="DC39" s="2027"/>
      <c r="DE39" s="2029" t="s">
        <v>120</v>
      </c>
      <c r="DF39" s="2029"/>
      <c r="DH39" s="2031" t="s">
        <v>120</v>
      </c>
      <c r="DI39" s="2031"/>
      <c r="DK39" s="1367" t="s">
        <v>2256</v>
      </c>
      <c r="DL39"/>
      <c r="DM39" s="3">
        <v>1</v>
      </c>
    </row>
    <row r="40" spans="1:117" s="877" customFormat="1" ht="18" customHeight="1" thickBot="1">
      <c r="B40" s="1024"/>
      <c r="C40" s="1024"/>
      <c r="D40" s="1024"/>
      <c r="E40" s="1024"/>
      <c r="F40" s="1024"/>
      <c r="G40" s="1024"/>
      <c r="H40" s="1024"/>
      <c r="I40" s="1024"/>
      <c r="J40" s="1024"/>
      <c r="K40" s="1024"/>
      <c r="L40" s="1024"/>
      <c r="M40" s="1024"/>
      <c r="N40" s="1024"/>
      <c r="O40" s="1024"/>
      <c r="P40" s="1024"/>
      <c r="Q40" s="1070"/>
      <c r="R40" s="1070"/>
      <c r="S40" s="1024"/>
      <c r="T40" s="1024"/>
      <c r="U40" s="1024"/>
      <c r="V40" s="1024"/>
      <c r="W40" s="1024"/>
      <c r="X40" s="1024"/>
      <c r="Y40" s="1024"/>
      <c r="Z40" s="1024"/>
      <c r="AA40" s="1024"/>
      <c r="AB40" s="276"/>
      <c r="AC40" s="1024"/>
      <c r="AD40" s="1024"/>
      <c r="AE40" s="276"/>
      <c r="AF40" s="1024"/>
      <c r="AG40" s="1024"/>
      <c r="AH40" s="276"/>
      <c r="AI40" s="1024"/>
      <c r="AJ40" s="1024"/>
      <c r="AK40" s="1024"/>
      <c r="AL40" s="1024"/>
      <c r="AM40" s="1024"/>
      <c r="AN40" s="1024"/>
      <c r="AO40" s="1073" t="s">
        <v>1125</v>
      </c>
      <c r="AP40" s="1074"/>
      <c r="AQ40" s="1024"/>
      <c r="AS40" s="1024" t="s">
        <v>120</v>
      </c>
      <c r="AT40" s="1024"/>
      <c r="AV40" s="1024" t="s">
        <v>120</v>
      </c>
      <c r="AW40" s="1024"/>
      <c r="AY40" s="1024" t="s">
        <v>120</v>
      </c>
      <c r="AZ40" s="1024"/>
      <c r="BB40" s="1024" t="s">
        <v>120</v>
      </c>
      <c r="BC40" s="1024"/>
      <c r="BE40" s="1024" t="s">
        <v>120</v>
      </c>
      <c r="BF40" s="1024"/>
      <c r="BH40" s="1070" t="s">
        <v>120</v>
      </c>
      <c r="BI40" s="1070"/>
      <c r="BK40" s="1024" t="s">
        <v>120</v>
      </c>
      <c r="BL40" s="1024"/>
      <c r="BN40" s="1024" t="s">
        <v>120</v>
      </c>
      <c r="BO40" s="1024"/>
      <c r="BQ40" s="1024" t="s">
        <v>120</v>
      </c>
      <c r="BR40" s="1024"/>
      <c r="BT40" s="1024" t="s">
        <v>120</v>
      </c>
      <c r="BU40" s="1024"/>
      <c r="BW40" s="1024" t="s">
        <v>120</v>
      </c>
      <c r="BX40" s="1024"/>
      <c r="BY40"/>
      <c r="BZ40" s="1368" t="s">
        <v>2257</v>
      </c>
      <c r="CA40"/>
      <c r="CB40"/>
      <c r="CC40"/>
      <c r="CD40" s="1024" t="s">
        <v>120</v>
      </c>
      <c r="CE40" s="1024"/>
      <c r="CG40" s="1024" t="s">
        <v>120</v>
      </c>
      <c r="CH40" s="1024"/>
      <c r="CJ40" s="1024" t="s">
        <v>120</v>
      </c>
      <c r="CK40" s="1024"/>
      <c r="CM40" s="1024" t="s">
        <v>120</v>
      </c>
      <c r="CN40" s="1024"/>
      <c r="CP40" s="1024" t="s">
        <v>120</v>
      </c>
      <c r="CQ40" s="1024"/>
      <c r="CS40" s="1070" t="s">
        <v>120</v>
      </c>
      <c r="CT40" s="1070"/>
      <c r="CV40" s="1024" t="s">
        <v>120</v>
      </c>
      <c r="CW40" s="1024"/>
      <c r="CY40" s="1024" t="s">
        <v>120</v>
      </c>
      <c r="CZ40" s="1024"/>
      <c r="DB40" s="1024" t="s">
        <v>120</v>
      </c>
      <c r="DC40" s="1024"/>
      <c r="DE40" s="1024" t="s">
        <v>120</v>
      </c>
      <c r="DF40" s="1024"/>
      <c r="DH40" s="1024" t="s">
        <v>120</v>
      </c>
      <c r="DI40" s="1024"/>
      <c r="DK40" s="1368" t="s">
        <v>2257</v>
      </c>
      <c r="DL40"/>
      <c r="DM40" s="3">
        <v>1</v>
      </c>
    </row>
    <row r="41" spans="1:117" s="877" customFormat="1" ht="18" customHeight="1">
      <c r="B41" s="2063" t="s">
        <v>1126</v>
      </c>
      <c r="C41" s="2063"/>
      <c r="D41" s="1024"/>
      <c r="E41" s="1754" t="s">
        <v>1127</v>
      </c>
      <c r="F41" s="1754"/>
      <c r="G41" s="1024"/>
      <c r="H41" s="2020" t="s">
        <v>1128</v>
      </c>
      <c r="I41" s="2020"/>
      <c r="J41" s="1024"/>
      <c r="K41" s="2018" t="s">
        <v>1129</v>
      </c>
      <c r="L41" s="2018"/>
      <c r="M41" s="1024"/>
      <c r="N41" s="2042" t="s">
        <v>1130</v>
      </c>
      <c r="O41" s="2042"/>
      <c r="P41" s="1024"/>
      <c r="Q41" s="2024" t="s">
        <v>1131</v>
      </c>
      <c r="R41" s="2024"/>
      <c r="S41" s="1024"/>
      <c r="T41" s="2016" t="s">
        <v>1132</v>
      </c>
      <c r="U41" s="2016"/>
      <c r="V41" s="1024"/>
      <c r="W41" s="2014" t="s">
        <v>1133</v>
      </c>
      <c r="X41" s="2014"/>
      <c r="Y41" s="1024"/>
      <c r="Z41" s="2026" t="s">
        <v>1134</v>
      </c>
      <c r="AA41" s="2026"/>
      <c r="AB41" s="276"/>
      <c r="AC41" s="2028" t="s">
        <v>1135</v>
      </c>
      <c r="AD41" s="2028"/>
      <c r="AE41" s="276"/>
      <c r="AF41" s="2030" t="s">
        <v>1136</v>
      </c>
      <c r="AG41" s="2030"/>
      <c r="AH41" s="276"/>
      <c r="AI41" s="2067" t="s">
        <v>1137</v>
      </c>
      <c r="AJ41" s="2067"/>
      <c r="AK41" s="1024"/>
      <c r="AL41" s="2060" t="s">
        <v>1138</v>
      </c>
      <c r="AM41" s="2060"/>
      <c r="AN41" s="1024"/>
      <c r="AO41" s="2061" t="s">
        <v>1139</v>
      </c>
      <c r="AP41" s="2062"/>
      <c r="AQ41" s="1024"/>
      <c r="AS41" s="2063" t="s">
        <v>2258</v>
      </c>
      <c r="AT41" s="2063"/>
      <c r="AV41" s="1754" t="s">
        <v>2259</v>
      </c>
      <c r="AW41" s="1754"/>
      <c r="AY41" s="2020" t="s">
        <v>2260</v>
      </c>
      <c r="AZ41" s="2020"/>
      <c r="BB41" s="2018" t="s">
        <v>2261</v>
      </c>
      <c r="BC41" s="2018"/>
      <c r="BE41" s="2042" t="s">
        <v>2262</v>
      </c>
      <c r="BF41" s="2042"/>
      <c r="BH41" s="2024" t="s">
        <v>2263</v>
      </c>
      <c r="BI41" s="2024"/>
      <c r="BK41" s="2016" t="s">
        <v>2264</v>
      </c>
      <c r="BL41" s="2016"/>
      <c r="BN41" s="2014" t="s">
        <v>2265</v>
      </c>
      <c r="BO41" s="2014"/>
      <c r="BQ41" s="2026" t="s">
        <v>2266</v>
      </c>
      <c r="BR41" s="2026"/>
      <c r="BT41" s="2028" t="s">
        <v>2267</v>
      </c>
      <c r="BU41" s="2028"/>
      <c r="BW41" s="2030" t="s">
        <v>1151</v>
      </c>
      <c r="BX41" s="2030"/>
      <c r="BY41"/>
      <c r="BZ41"/>
      <c r="CA41"/>
      <c r="CB41"/>
      <c r="CC41"/>
      <c r="CD41" s="2063" t="s">
        <v>2268</v>
      </c>
      <c r="CE41" s="2063"/>
      <c r="CG41" s="2005" t="s">
        <v>2269</v>
      </c>
      <c r="CH41" s="2005"/>
      <c r="CJ41" s="2020" t="s">
        <v>2260</v>
      </c>
      <c r="CK41" s="2020"/>
      <c r="CM41" s="2018" t="s">
        <v>2270</v>
      </c>
      <c r="CN41" s="2018"/>
      <c r="CP41" s="2038" t="s">
        <v>2271</v>
      </c>
      <c r="CQ41" s="2038"/>
      <c r="CS41" s="2024" t="s">
        <v>2272</v>
      </c>
      <c r="CT41" s="2024"/>
      <c r="CV41" s="2016" t="s">
        <v>2273</v>
      </c>
      <c r="CW41" s="2016"/>
      <c r="CY41" s="2014" t="s">
        <v>2274</v>
      </c>
      <c r="CZ41" s="2014"/>
      <c r="DB41" s="2026" t="s">
        <v>2275</v>
      </c>
      <c r="DC41" s="2026"/>
      <c r="DE41" s="2028" t="s">
        <v>2276</v>
      </c>
      <c r="DF41" s="2028"/>
      <c r="DH41" s="2030" t="s">
        <v>1151</v>
      </c>
      <c r="DI41" s="2030"/>
      <c r="DK41"/>
      <c r="DL41"/>
      <c r="DM41" s="3">
        <v>1</v>
      </c>
    </row>
    <row r="42" spans="1:117" s="877" customFormat="1" ht="18" customHeight="1">
      <c r="B42" s="2064"/>
      <c r="C42" s="2064"/>
      <c r="D42" s="1024"/>
      <c r="E42" s="1755"/>
      <c r="F42" s="1755"/>
      <c r="G42" s="1024"/>
      <c r="H42" s="2021"/>
      <c r="I42" s="2021"/>
      <c r="J42" s="1024"/>
      <c r="K42" s="2019"/>
      <c r="L42" s="2019"/>
      <c r="M42" s="1024"/>
      <c r="N42" s="2043"/>
      <c r="O42" s="2043"/>
      <c r="P42" s="1024"/>
      <c r="Q42" s="2025"/>
      <c r="R42" s="2025"/>
      <c r="S42" s="1024"/>
      <c r="T42" s="2017"/>
      <c r="U42" s="2017"/>
      <c r="V42" s="1024"/>
      <c r="W42" s="2015"/>
      <c r="X42" s="2015"/>
      <c r="Y42" s="1024"/>
      <c r="Z42" s="2027"/>
      <c r="AA42" s="2027"/>
      <c r="AB42" s="276"/>
      <c r="AC42" s="2029"/>
      <c r="AD42" s="2029"/>
      <c r="AE42" s="276"/>
      <c r="AF42" s="2031"/>
      <c r="AG42" s="2031"/>
      <c r="AH42" s="276"/>
      <c r="AI42" s="2067"/>
      <c r="AJ42" s="2067"/>
      <c r="AK42" s="1024"/>
      <c r="AL42" s="2060"/>
      <c r="AM42" s="2060"/>
      <c r="AN42" s="1024"/>
      <c r="AO42" s="2065" t="s">
        <v>1140</v>
      </c>
      <c r="AP42" s="2066"/>
      <c r="AQ42" s="1024"/>
      <c r="AS42" s="2064" t="s">
        <v>120</v>
      </c>
      <c r="AT42" s="2064"/>
      <c r="AV42" s="1755" t="s">
        <v>120</v>
      </c>
      <c r="AW42" s="1755"/>
      <c r="AY42" s="2021" t="s">
        <v>120</v>
      </c>
      <c r="AZ42" s="2021"/>
      <c r="BB42" s="2019" t="s">
        <v>120</v>
      </c>
      <c r="BC42" s="2019"/>
      <c r="BE42" s="2043" t="s">
        <v>120</v>
      </c>
      <c r="BF42" s="2043"/>
      <c r="BH42" s="2025" t="s">
        <v>120</v>
      </c>
      <c r="BI42" s="2025"/>
      <c r="BK42" s="2017" t="s">
        <v>120</v>
      </c>
      <c r="BL42" s="2017"/>
      <c r="BN42" s="2015" t="s">
        <v>120</v>
      </c>
      <c r="BO42" s="2015"/>
      <c r="BQ42" s="2027" t="s">
        <v>120</v>
      </c>
      <c r="BR42" s="2027"/>
      <c r="BT42" s="2029" t="s">
        <v>120</v>
      </c>
      <c r="BU42" s="2029"/>
      <c r="BW42" s="2031" t="s">
        <v>120</v>
      </c>
      <c r="BX42" s="2031"/>
      <c r="BY42"/>
      <c r="BZ42"/>
      <c r="CA42"/>
      <c r="CB42"/>
      <c r="CC42"/>
      <c r="CD42" s="2064" t="s">
        <v>120</v>
      </c>
      <c r="CE42" s="2064"/>
      <c r="CG42" s="2006" t="s">
        <v>120</v>
      </c>
      <c r="CH42" s="2006"/>
      <c r="CJ42" s="2021" t="s">
        <v>120</v>
      </c>
      <c r="CK42" s="2021"/>
      <c r="CM42" s="2019" t="s">
        <v>120</v>
      </c>
      <c r="CN42" s="2019"/>
      <c r="CP42" s="2039" t="s">
        <v>120</v>
      </c>
      <c r="CQ42" s="2039"/>
      <c r="CS42" s="2025" t="s">
        <v>120</v>
      </c>
      <c r="CT42" s="2025"/>
      <c r="CV42" s="2017" t="s">
        <v>120</v>
      </c>
      <c r="CW42" s="2017"/>
      <c r="CY42" s="2015" t="s">
        <v>120</v>
      </c>
      <c r="CZ42" s="2015"/>
      <c r="DB42" s="2027" t="s">
        <v>120</v>
      </c>
      <c r="DC42" s="2027"/>
      <c r="DE42" s="2029" t="s">
        <v>120</v>
      </c>
      <c r="DF42" s="2029"/>
      <c r="DH42" s="2031" t="s">
        <v>120</v>
      </c>
      <c r="DI42" s="2031"/>
      <c r="DK42"/>
      <c r="DL42"/>
      <c r="DM42" s="3">
        <v>1</v>
      </c>
    </row>
    <row r="43" spans="1:117" s="877" customFormat="1" ht="18" customHeight="1" thickBot="1">
      <c r="B43" s="1024"/>
      <c r="C43" s="1024"/>
      <c r="D43" s="1024"/>
      <c r="E43" s="1024"/>
      <c r="F43" s="1024"/>
      <c r="G43" s="1024"/>
      <c r="H43" s="1024"/>
      <c r="I43" s="1024"/>
      <c r="J43" s="1024"/>
      <c r="K43" s="1024"/>
      <c r="L43" s="1024"/>
      <c r="M43" s="1024"/>
      <c r="N43" s="1024"/>
      <c r="O43" s="1024"/>
      <c r="P43" s="1024"/>
      <c r="Q43" s="1070"/>
      <c r="R43" s="1070"/>
      <c r="S43" s="1024"/>
      <c r="T43" s="1024"/>
      <c r="U43" s="1024"/>
      <c r="V43" s="1024"/>
      <c r="W43" s="1024"/>
      <c r="X43" s="1024"/>
      <c r="Y43" s="1024"/>
      <c r="Z43" s="1024"/>
      <c r="AA43" s="1024"/>
      <c r="AB43" s="276"/>
      <c r="AC43" s="1024"/>
      <c r="AD43" s="1024"/>
      <c r="AE43" s="276"/>
      <c r="AF43" s="1024"/>
      <c r="AG43" s="1024"/>
      <c r="AH43" s="276"/>
      <c r="AI43" s="1024"/>
      <c r="AJ43" s="1024"/>
      <c r="AK43" s="1024"/>
      <c r="AL43" s="1024"/>
      <c r="AM43" s="1024"/>
      <c r="AN43" s="1024"/>
      <c r="AO43" s="1075">
        <v>12</v>
      </c>
      <c r="AP43" s="1076">
        <v>12</v>
      </c>
      <c r="AQ43" s="1024"/>
      <c r="AS43" s="1024" t="s">
        <v>120</v>
      </c>
      <c r="AT43" s="1024"/>
      <c r="AV43" s="1024" t="s">
        <v>120</v>
      </c>
      <c r="AW43" s="1024"/>
      <c r="AY43" s="1024" t="s">
        <v>120</v>
      </c>
      <c r="AZ43" s="1024"/>
      <c r="BB43" s="1024" t="s">
        <v>120</v>
      </c>
      <c r="BC43" s="1024"/>
      <c r="BE43" s="1024" t="s">
        <v>120</v>
      </c>
      <c r="BF43" s="1024"/>
      <c r="BH43" s="1070" t="s">
        <v>120</v>
      </c>
      <c r="BI43" s="1070"/>
      <c r="BK43" s="1024" t="s">
        <v>120</v>
      </c>
      <c r="BL43" s="1024"/>
      <c r="BN43" s="1024" t="s">
        <v>120</v>
      </c>
      <c r="BO43" s="1024"/>
      <c r="BQ43" s="1024" t="s">
        <v>120</v>
      </c>
      <c r="BR43" s="1024"/>
      <c r="BT43" s="1024" t="s">
        <v>120</v>
      </c>
      <c r="BU43" s="1024"/>
      <c r="BW43" s="1024" t="s">
        <v>120</v>
      </c>
      <c r="BX43" s="1024"/>
      <c r="BY43"/>
      <c r="BZ43"/>
      <c r="CA43"/>
      <c r="CB43"/>
      <c r="CC43"/>
      <c r="CD43" s="1024" t="s">
        <v>120</v>
      </c>
      <c r="CE43" s="1024"/>
      <c r="CG43" s="1024" t="s">
        <v>120</v>
      </c>
      <c r="CH43" s="1024"/>
      <c r="CJ43" s="1024" t="s">
        <v>120</v>
      </c>
      <c r="CK43" s="1024"/>
      <c r="CM43" s="1024" t="s">
        <v>120</v>
      </c>
      <c r="CN43" s="1024"/>
      <c r="CP43" s="1024" t="s">
        <v>120</v>
      </c>
      <c r="CQ43" s="1024"/>
      <c r="CS43" s="1070" t="s">
        <v>120</v>
      </c>
      <c r="CT43" s="1070"/>
      <c r="CV43" s="1024" t="s">
        <v>120</v>
      </c>
      <c r="CW43" s="1024"/>
      <c r="CY43" s="1024" t="s">
        <v>120</v>
      </c>
      <c r="CZ43" s="1024"/>
      <c r="DB43" s="1024" t="s">
        <v>120</v>
      </c>
      <c r="DC43" s="1024"/>
      <c r="DE43" s="1024" t="s">
        <v>120</v>
      </c>
      <c r="DF43" s="1024"/>
      <c r="DH43" s="1024" t="s">
        <v>120</v>
      </c>
      <c r="DI43" s="1024"/>
      <c r="DK43"/>
      <c r="DL43"/>
      <c r="DM43" s="3">
        <v>1</v>
      </c>
    </row>
    <row r="44" spans="1:117" s="877" customFormat="1" ht="18" customHeight="1">
      <c r="B44" s="2005" t="s">
        <v>1141</v>
      </c>
      <c r="C44" s="2005"/>
      <c r="D44" s="1024"/>
      <c r="E44" s="2005" t="s">
        <v>1142</v>
      </c>
      <c r="F44" s="2005"/>
      <c r="G44" s="1024"/>
      <c r="H44" s="2020" t="s">
        <v>1143</v>
      </c>
      <c r="I44" s="2020"/>
      <c r="J44" s="1024"/>
      <c r="K44" s="2018" t="s">
        <v>1144</v>
      </c>
      <c r="L44" s="2018"/>
      <c r="M44" s="1024"/>
      <c r="N44" s="2042" t="s">
        <v>1145</v>
      </c>
      <c r="O44" s="2042"/>
      <c r="P44" s="1024"/>
      <c r="Q44" s="2024" t="s">
        <v>1146</v>
      </c>
      <c r="R44" s="2024"/>
      <c r="S44" s="1024"/>
      <c r="T44" s="2016" t="s">
        <v>1147</v>
      </c>
      <c r="U44" s="2016"/>
      <c r="V44" s="1024"/>
      <c r="W44" s="2014" t="s">
        <v>1148</v>
      </c>
      <c r="X44" s="2014"/>
      <c r="Y44" s="1024"/>
      <c r="Z44" s="2026" t="s">
        <v>1149</v>
      </c>
      <c r="AA44" s="2026"/>
      <c r="AB44" s="276"/>
      <c r="AC44" s="2028" t="s">
        <v>1150</v>
      </c>
      <c r="AD44" s="2028"/>
      <c r="AE44" s="276"/>
      <c r="AF44" s="2030" t="s">
        <v>1151</v>
      </c>
      <c r="AG44" s="2030"/>
      <c r="AH44" s="276"/>
      <c r="AI44" s="2059" t="s">
        <v>1152</v>
      </c>
      <c r="AJ44" s="2059"/>
      <c r="AK44" s="1024"/>
      <c r="AL44" s="2058" t="s">
        <v>1153</v>
      </c>
      <c r="AM44" s="2058"/>
      <c r="AN44" s="1024"/>
      <c r="AO44" s="1024"/>
      <c r="AP44" s="1024"/>
      <c r="AQ44" s="1024"/>
      <c r="AS44" s="2005" t="s">
        <v>2277</v>
      </c>
      <c r="AT44" s="2005"/>
      <c r="AV44" s="2005" t="s">
        <v>2278</v>
      </c>
      <c r="AW44" s="2005"/>
      <c r="AY44" s="2020" t="s">
        <v>2279</v>
      </c>
      <c r="AZ44" s="2020"/>
      <c r="BB44" s="2018" t="s">
        <v>2280</v>
      </c>
      <c r="BC44" s="2018"/>
      <c r="BE44" s="2042" t="s">
        <v>2281</v>
      </c>
      <c r="BF44" s="2042"/>
      <c r="BH44" s="2024" t="s">
        <v>2282</v>
      </c>
      <c r="BI44" s="2024"/>
      <c r="BK44" s="2016" t="s">
        <v>2283</v>
      </c>
      <c r="BL44" s="2016"/>
      <c r="BN44" s="2014" t="s">
        <v>2284</v>
      </c>
      <c r="BO44" s="2014"/>
      <c r="BQ44" s="2026" t="s">
        <v>2285</v>
      </c>
      <c r="BR44" s="2026"/>
      <c r="BT44" s="2028" t="s">
        <v>2286</v>
      </c>
      <c r="BU44" s="2028"/>
      <c r="BW44" s="2030" t="s">
        <v>2287</v>
      </c>
      <c r="BX44" s="2030"/>
      <c r="BY44"/>
      <c r="BZ44"/>
      <c r="CA44"/>
      <c r="CB44"/>
      <c r="CC44"/>
      <c r="CD44" s="2005" t="s">
        <v>2288</v>
      </c>
      <c r="CE44" s="2005"/>
      <c r="CG44" s="1754" t="s">
        <v>2289</v>
      </c>
      <c r="CH44" s="1754"/>
      <c r="CJ44" s="2020" t="s">
        <v>2290</v>
      </c>
      <c r="CK44" s="2020"/>
      <c r="CM44" s="2018" t="s">
        <v>2291</v>
      </c>
      <c r="CN44" s="2018"/>
      <c r="CP44" s="2038" t="s">
        <v>2292</v>
      </c>
      <c r="CQ44" s="2038"/>
      <c r="CS44" s="2024" t="s">
        <v>2293</v>
      </c>
      <c r="CT44" s="2024"/>
      <c r="CV44" s="2016" t="s">
        <v>2294</v>
      </c>
      <c r="CW44" s="2016"/>
      <c r="CY44" s="2014" t="s">
        <v>2295</v>
      </c>
      <c r="CZ44" s="2014"/>
      <c r="DB44" s="2026" t="s">
        <v>2296</v>
      </c>
      <c r="DC44" s="2026"/>
      <c r="DE44" s="2028" t="s">
        <v>2297</v>
      </c>
      <c r="DF44" s="2028"/>
      <c r="DH44" s="2030" t="s">
        <v>2298</v>
      </c>
      <c r="DI44" s="2030"/>
      <c r="DK44"/>
      <c r="DL44"/>
      <c r="DM44" s="3">
        <v>1</v>
      </c>
    </row>
    <row r="45" spans="1:117" s="877" customFormat="1" ht="18" customHeight="1">
      <c r="B45" s="2006"/>
      <c r="C45" s="2006"/>
      <c r="D45" s="1024"/>
      <c r="E45" s="2006"/>
      <c r="F45" s="2006"/>
      <c r="G45" s="1024"/>
      <c r="H45" s="2021"/>
      <c r="I45" s="2021"/>
      <c r="J45" s="1024"/>
      <c r="K45" s="2019"/>
      <c r="L45" s="2019"/>
      <c r="M45" s="1024"/>
      <c r="N45" s="2043"/>
      <c r="O45" s="2043"/>
      <c r="P45" s="1024"/>
      <c r="Q45" s="2025"/>
      <c r="R45" s="2025"/>
      <c r="S45" s="1024"/>
      <c r="T45" s="2017"/>
      <c r="U45" s="2017"/>
      <c r="V45" s="1024"/>
      <c r="W45" s="2015"/>
      <c r="X45" s="2015"/>
      <c r="Y45" s="1024"/>
      <c r="Z45" s="2027"/>
      <c r="AA45" s="2027"/>
      <c r="AB45" s="276"/>
      <c r="AC45" s="2029"/>
      <c r="AD45" s="2029"/>
      <c r="AE45" s="276"/>
      <c r="AF45" s="2031"/>
      <c r="AG45" s="2031"/>
      <c r="AH45" s="276"/>
      <c r="AI45" s="2059"/>
      <c r="AJ45" s="2059"/>
      <c r="AK45" s="1024"/>
      <c r="AL45" s="2058"/>
      <c r="AM45" s="2058"/>
      <c r="AN45" s="1024"/>
      <c r="AO45" s="1024"/>
      <c r="AP45" s="1024"/>
      <c r="AQ45" s="1024"/>
      <c r="AS45" s="2006" t="s">
        <v>120</v>
      </c>
      <c r="AT45" s="2006"/>
      <c r="AV45" s="2006" t="s">
        <v>120</v>
      </c>
      <c r="AW45" s="2006"/>
      <c r="AY45" s="2021" t="s">
        <v>120</v>
      </c>
      <c r="AZ45" s="2021"/>
      <c r="BB45" s="2019" t="s">
        <v>120</v>
      </c>
      <c r="BC45" s="2019"/>
      <c r="BE45" s="2043" t="s">
        <v>120</v>
      </c>
      <c r="BF45" s="2043"/>
      <c r="BH45" s="2025" t="s">
        <v>120</v>
      </c>
      <c r="BI45" s="2025"/>
      <c r="BK45" s="2017" t="s">
        <v>120</v>
      </c>
      <c r="BL45" s="2017"/>
      <c r="BN45" s="2015" t="s">
        <v>120</v>
      </c>
      <c r="BO45" s="2015"/>
      <c r="BQ45" s="2027" t="s">
        <v>120</v>
      </c>
      <c r="BR45" s="2027"/>
      <c r="BT45" s="2029" t="s">
        <v>120</v>
      </c>
      <c r="BU45" s="2029"/>
      <c r="BW45" s="2031" t="s">
        <v>120</v>
      </c>
      <c r="BX45" s="2031"/>
      <c r="BY45"/>
      <c r="BZ45"/>
      <c r="CA45"/>
      <c r="CB45"/>
      <c r="CC45"/>
      <c r="CD45" s="2006" t="s">
        <v>120</v>
      </c>
      <c r="CE45" s="2006"/>
      <c r="CG45" s="1755" t="s">
        <v>120</v>
      </c>
      <c r="CH45" s="1755"/>
      <c r="CJ45" s="2021" t="s">
        <v>120</v>
      </c>
      <c r="CK45" s="2021"/>
      <c r="CM45" s="2019" t="s">
        <v>120</v>
      </c>
      <c r="CN45" s="2019"/>
      <c r="CP45" s="2039" t="s">
        <v>120</v>
      </c>
      <c r="CQ45" s="2039"/>
      <c r="CS45" s="2025" t="s">
        <v>120</v>
      </c>
      <c r="CT45" s="2025"/>
      <c r="CV45" s="2017" t="s">
        <v>120</v>
      </c>
      <c r="CW45" s="2017"/>
      <c r="CY45" s="2015" t="s">
        <v>120</v>
      </c>
      <c r="CZ45" s="2015"/>
      <c r="DB45" s="2027" t="s">
        <v>120</v>
      </c>
      <c r="DC45" s="2027"/>
      <c r="DE45" s="2029" t="s">
        <v>120</v>
      </c>
      <c r="DF45" s="2029"/>
      <c r="DH45" s="2031" t="s">
        <v>120</v>
      </c>
      <c r="DI45" s="2031"/>
      <c r="DK45"/>
      <c r="DL45"/>
      <c r="DM45" s="3">
        <v>1</v>
      </c>
    </row>
    <row r="46" spans="1:117" s="877" customFormat="1" ht="18" customHeight="1" thickBot="1">
      <c r="B46" s="1024"/>
      <c r="C46" s="1024"/>
      <c r="D46" s="1024"/>
      <c r="E46" s="1024"/>
      <c r="F46" s="1024"/>
      <c r="G46" s="1024"/>
      <c r="H46" s="1024"/>
      <c r="I46" s="1024"/>
      <c r="J46" s="1024"/>
      <c r="K46" s="1024"/>
      <c r="L46" s="1024"/>
      <c r="M46" s="1024"/>
      <c r="N46" s="1024"/>
      <c r="O46" s="1024"/>
      <c r="P46" s="1024"/>
      <c r="Q46" s="1070"/>
      <c r="R46" s="1070"/>
      <c r="S46" s="1024"/>
      <c r="T46" s="1024"/>
      <c r="U46" s="1024"/>
      <c r="V46" s="1024"/>
      <c r="W46" s="1024"/>
      <c r="X46" s="1024"/>
      <c r="Y46" s="1024"/>
      <c r="Z46" s="1024"/>
      <c r="AA46" s="1024"/>
      <c r="AB46" s="276"/>
      <c r="AC46" s="1024"/>
      <c r="AD46" s="1024"/>
      <c r="AE46" s="276"/>
      <c r="AF46" s="1024"/>
      <c r="AG46" s="1024"/>
      <c r="AH46" s="276"/>
      <c r="AI46" s="1024"/>
      <c r="AJ46" s="1024"/>
      <c r="AK46" s="1024"/>
      <c r="AL46" s="1024"/>
      <c r="AM46" s="1024"/>
      <c r="AN46" s="1024"/>
      <c r="AO46" s="1024"/>
      <c r="AP46" s="1024"/>
      <c r="AQ46" s="1024"/>
      <c r="AS46" s="1024" t="s">
        <v>120</v>
      </c>
      <c r="AT46" s="1024"/>
      <c r="AV46" s="1024" t="s">
        <v>120</v>
      </c>
      <c r="AW46" s="1024"/>
      <c r="AY46" s="1024" t="s">
        <v>120</v>
      </c>
      <c r="AZ46" s="1024"/>
      <c r="BB46" s="1024" t="s">
        <v>120</v>
      </c>
      <c r="BC46" s="1024"/>
      <c r="BE46" s="1024" t="s">
        <v>120</v>
      </c>
      <c r="BF46" s="1024"/>
      <c r="BH46" s="1070" t="s">
        <v>120</v>
      </c>
      <c r="BI46" s="1070"/>
      <c r="BK46" s="1024" t="s">
        <v>120</v>
      </c>
      <c r="BL46" s="1024"/>
      <c r="BN46" s="1024" t="s">
        <v>120</v>
      </c>
      <c r="BO46" s="1024"/>
      <c r="BQ46" s="1024" t="s">
        <v>120</v>
      </c>
      <c r="BR46" s="1024"/>
      <c r="BT46" s="1024" t="s">
        <v>120</v>
      </c>
      <c r="BU46" s="1024"/>
      <c r="BW46" s="1024" t="s">
        <v>120</v>
      </c>
      <c r="BX46" s="1024"/>
      <c r="BY46"/>
      <c r="BZ46"/>
      <c r="CA46"/>
      <c r="CB46"/>
      <c r="CC46"/>
      <c r="CD46" s="1024" t="s">
        <v>120</v>
      </c>
      <c r="CE46" s="1024"/>
      <c r="CG46" s="1024" t="s">
        <v>120</v>
      </c>
      <c r="CH46" s="1024"/>
      <c r="CJ46" s="1024" t="s">
        <v>120</v>
      </c>
      <c r="CK46" s="1024"/>
      <c r="CM46" s="1024" t="s">
        <v>120</v>
      </c>
      <c r="CN46" s="1024"/>
      <c r="CP46" s="1024" t="s">
        <v>120</v>
      </c>
      <c r="CQ46" s="1024"/>
      <c r="CS46" s="1070" t="s">
        <v>120</v>
      </c>
      <c r="CT46" s="1070"/>
      <c r="CV46" s="1024" t="s">
        <v>120</v>
      </c>
      <c r="CW46" s="1024"/>
      <c r="CY46" s="1024" t="s">
        <v>120</v>
      </c>
      <c r="CZ46" s="1024"/>
      <c r="DB46" s="1024" t="s">
        <v>120</v>
      </c>
      <c r="DC46" s="1024"/>
      <c r="DE46" s="1024" t="s">
        <v>120</v>
      </c>
      <c r="DF46" s="1024"/>
      <c r="DH46" s="1024" t="s">
        <v>120</v>
      </c>
      <c r="DI46" s="1024"/>
      <c r="DK46"/>
      <c r="DL46"/>
      <c r="DM46" s="3">
        <v>1</v>
      </c>
    </row>
    <row r="47" spans="1:117" s="877" customFormat="1" ht="18" customHeight="1">
      <c r="B47" s="2056" t="s">
        <v>1154</v>
      </c>
      <c r="C47" s="2056"/>
      <c r="D47" s="1024"/>
      <c r="E47" s="2005" t="s">
        <v>1155</v>
      </c>
      <c r="F47" s="2005"/>
      <c r="G47" s="1024"/>
      <c r="H47" s="2020" t="s">
        <v>1156</v>
      </c>
      <c r="I47" s="2020"/>
      <c r="J47" s="1024"/>
      <c r="K47" s="2018" t="s">
        <v>1157</v>
      </c>
      <c r="L47" s="2018"/>
      <c r="M47" s="1024"/>
      <c r="N47" s="2042" t="s">
        <v>1158</v>
      </c>
      <c r="O47" s="2042"/>
      <c r="P47" s="1024"/>
      <c r="Q47" s="2024" t="s">
        <v>1159</v>
      </c>
      <c r="R47" s="2024"/>
      <c r="S47" s="1024"/>
      <c r="T47" s="2016" t="s">
        <v>1160</v>
      </c>
      <c r="U47" s="2016"/>
      <c r="V47" s="1024"/>
      <c r="W47" s="2014" t="s">
        <v>1161</v>
      </c>
      <c r="X47" s="2014"/>
      <c r="Y47" s="1024"/>
      <c r="Z47" s="2026" t="s">
        <v>1162</v>
      </c>
      <c r="AA47" s="2026"/>
      <c r="AB47" s="276"/>
      <c r="AC47" s="2028" t="s">
        <v>1163</v>
      </c>
      <c r="AD47" s="2028"/>
      <c r="AE47" s="276"/>
      <c r="AF47" s="2030" t="s">
        <v>1164</v>
      </c>
      <c r="AG47" s="2030"/>
      <c r="AH47" s="276"/>
      <c r="AI47" s="1024"/>
      <c r="AJ47" s="1024"/>
      <c r="AK47" s="1024"/>
      <c r="AL47" s="1024"/>
      <c r="AM47" s="1024"/>
      <c r="AN47" s="1024"/>
      <c r="AO47" s="1024"/>
      <c r="AP47" s="1024"/>
      <c r="AQ47" s="1024"/>
      <c r="AS47" s="2056" t="s">
        <v>2299</v>
      </c>
      <c r="AT47" s="2056"/>
      <c r="AV47" s="2005" t="s">
        <v>2300</v>
      </c>
      <c r="AW47" s="2005"/>
      <c r="AY47" s="2020" t="s">
        <v>2301</v>
      </c>
      <c r="AZ47" s="2020"/>
      <c r="BB47" s="2018" t="s">
        <v>2302</v>
      </c>
      <c r="BC47" s="2018"/>
      <c r="BE47" s="2042" t="s">
        <v>2303</v>
      </c>
      <c r="BF47" s="2042"/>
      <c r="BH47" s="2024" t="s">
        <v>2304</v>
      </c>
      <c r="BI47" s="2024"/>
      <c r="BK47" s="2016" t="s">
        <v>2305</v>
      </c>
      <c r="BL47" s="2016"/>
      <c r="BN47" s="2014" t="s">
        <v>2306</v>
      </c>
      <c r="BO47" s="2014"/>
      <c r="BQ47" s="2026" t="s">
        <v>2307</v>
      </c>
      <c r="BR47" s="2026"/>
      <c r="BT47" s="2028" t="s">
        <v>2308</v>
      </c>
      <c r="BU47" s="2028"/>
      <c r="BW47" s="2030" t="s">
        <v>2309</v>
      </c>
      <c r="BX47" s="2030"/>
      <c r="BY47"/>
      <c r="BZ47"/>
      <c r="CA47"/>
      <c r="CB47"/>
      <c r="CC47"/>
      <c r="CD47" s="2056" t="s">
        <v>2310</v>
      </c>
      <c r="CE47" s="2056"/>
      <c r="CG47" s="2005" t="s">
        <v>2311</v>
      </c>
      <c r="CH47" s="2005"/>
      <c r="CJ47" s="2020" t="s">
        <v>2312</v>
      </c>
      <c r="CK47" s="2020"/>
      <c r="CM47" s="2018" t="s">
        <v>2313</v>
      </c>
      <c r="CN47" s="2018"/>
      <c r="CP47" s="2038" t="s">
        <v>2314</v>
      </c>
      <c r="CQ47" s="2038"/>
      <c r="CS47" s="2024" t="s">
        <v>2315</v>
      </c>
      <c r="CT47" s="2024"/>
      <c r="CV47" s="2016" t="s">
        <v>2316</v>
      </c>
      <c r="CW47" s="2016"/>
      <c r="CY47" s="2014" t="s">
        <v>2317</v>
      </c>
      <c r="CZ47" s="2014"/>
      <c r="DB47" s="2026" t="s">
        <v>2318</v>
      </c>
      <c r="DC47" s="2026"/>
      <c r="DE47" s="2028" t="s">
        <v>2319</v>
      </c>
      <c r="DF47" s="2028"/>
      <c r="DH47" s="2030" t="s">
        <v>2320</v>
      </c>
      <c r="DI47" s="2030"/>
      <c r="DK47"/>
      <c r="DL47"/>
      <c r="DM47" s="3">
        <v>1</v>
      </c>
    </row>
    <row r="48" spans="1:117" s="877" customFormat="1" ht="18" customHeight="1">
      <c r="B48" s="2057"/>
      <c r="C48" s="2057"/>
      <c r="D48" s="1024"/>
      <c r="E48" s="2006"/>
      <c r="F48" s="2006"/>
      <c r="G48" s="1024"/>
      <c r="H48" s="2021"/>
      <c r="I48" s="2021"/>
      <c r="J48" s="1024"/>
      <c r="K48" s="2019"/>
      <c r="L48" s="2019"/>
      <c r="M48" s="1024"/>
      <c r="N48" s="2043"/>
      <c r="O48" s="2043"/>
      <c r="P48" s="1024"/>
      <c r="Q48" s="2025"/>
      <c r="R48" s="2025"/>
      <c r="S48" s="1024"/>
      <c r="T48" s="2017"/>
      <c r="U48" s="2017"/>
      <c r="V48" s="1024"/>
      <c r="W48" s="2015"/>
      <c r="X48" s="2015"/>
      <c r="Y48" s="1024"/>
      <c r="Z48" s="2027"/>
      <c r="AA48" s="2027"/>
      <c r="AB48" s="276"/>
      <c r="AC48" s="2029"/>
      <c r="AD48" s="2029"/>
      <c r="AE48" s="276"/>
      <c r="AF48" s="2031"/>
      <c r="AG48" s="2031"/>
      <c r="AH48" s="276"/>
      <c r="AI48" s="1024"/>
      <c r="AJ48" s="1024"/>
      <c r="AK48" s="1024"/>
      <c r="AL48" s="1024"/>
      <c r="AM48" s="1024"/>
      <c r="AN48" s="1024"/>
      <c r="AO48" s="1024"/>
      <c r="AP48" s="1024"/>
      <c r="AQ48" s="1024"/>
      <c r="AS48" s="2057" t="s">
        <v>120</v>
      </c>
      <c r="AT48" s="2057"/>
      <c r="AV48" s="2006" t="s">
        <v>120</v>
      </c>
      <c r="AW48" s="2006"/>
      <c r="AY48" s="2021" t="s">
        <v>120</v>
      </c>
      <c r="AZ48" s="2021"/>
      <c r="BB48" s="2019" t="s">
        <v>120</v>
      </c>
      <c r="BC48" s="2019"/>
      <c r="BE48" s="2043" t="s">
        <v>120</v>
      </c>
      <c r="BF48" s="2043"/>
      <c r="BH48" s="2025" t="s">
        <v>120</v>
      </c>
      <c r="BI48" s="2025"/>
      <c r="BK48" s="2017" t="s">
        <v>120</v>
      </c>
      <c r="BL48" s="2017"/>
      <c r="BN48" s="2015" t="s">
        <v>120</v>
      </c>
      <c r="BO48" s="2015"/>
      <c r="BQ48" s="2027" t="s">
        <v>120</v>
      </c>
      <c r="BR48" s="2027"/>
      <c r="BT48" s="2029" t="s">
        <v>120</v>
      </c>
      <c r="BU48" s="2029"/>
      <c r="BW48" s="2031" t="s">
        <v>120</v>
      </c>
      <c r="BX48" s="2031"/>
      <c r="BY48"/>
      <c r="BZ48"/>
      <c r="CA48"/>
      <c r="CB48"/>
      <c r="CC48"/>
      <c r="CD48" s="2057" t="s">
        <v>120</v>
      </c>
      <c r="CE48" s="2057"/>
      <c r="CG48" s="2006" t="s">
        <v>120</v>
      </c>
      <c r="CH48" s="2006"/>
      <c r="CJ48" s="2021" t="s">
        <v>120</v>
      </c>
      <c r="CK48" s="2021"/>
      <c r="CM48" s="2019" t="s">
        <v>120</v>
      </c>
      <c r="CN48" s="2019"/>
      <c r="CP48" s="2039" t="s">
        <v>120</v>
      </c>
      <c r="CQ48" s="2039"/>
      <c r="CS48" s="2025" t="s">
        <v>120</v>
      </c>
      <c r="CT48" s="2025"/>
      <c r="CV48" s="2017" t="s">
        <v>120</v>
      </c>
      <c r="CW48" s="2017"/>
      <c r="CY48" s="2015" t="s">
        <v>120</v>
      </c>
      <c r="CZ48" s="2015"/>
      <c r="DB48" s="2027" t="s">
        <v>120</v>
      </c>
      <c r="DC48" s="2027"/>
      <c r="DE48" s="2029" t="s">
        <v>120</v>
      </c>
      <c r="DF48" s="2029"/>
      <c r="DH48" s="2031" t="s">
        <v>120</v>
      </c>
      <c r="DI48" s="2031"/>
      <c r="DK48"/>
      <c r="DL48"/>
      <c r="DM48" s="3">
        <v>1</v>
      </c>
    </row>
    <row r="49" spans="1:117" s="877" customFormat="1" ht="18" customHeight="1" thickBot="1">
      <c r="B49" s="1024"/>
      <c r="C49" s="1024"/>
      <c r="D49" s="1024"/>
      <c r="E49" s="1024"/>
      <c r="F49" s="1024"/>
      <c r="G49" s="1024"/>
      <c r="H49" s="1024"/>
      <c r="I49" s="1024"/>
      <c r="J49" s="1024"/>
      <c r="K49" s="1024"/>
      <c r="L49" s="1024"/>
      <c r="M49" s="1024"/>
      <c r="N49" s="1024"/>
      <c r="O49" s="1024"/>
      <c r="P49" s="1024"/>
      <c r="Q49" s="1070"/>
      <c r="R49" s="1070"/>
      <c r="S49" s="1024"/>
      <c r="T49" s="1024"/>
      <c r="U49" s="1024"/>
      <c r="V49" s="1024"/>
      <c r="W49" s="1024"/>
      <c r="X49" s="1024"/>
      <c r="Y49" s="1024"/>
      <c r="Z49" s="1024"/>
      <c r="AA49" s="1024"/>
      <c r="AB49" s="276"/>
      <c r="AC49" s="1024"/>
      <c r="AD49" s="1024"/>
      <c r="AE49" s="276"/>
      <c r="AF49" s="1024"/>
      <c r="AG49" s="1024"/>
      <c r="AH49" s="276"/>
      <c r="AI49" s="1024"/>
      <c r="AJ49" s="1024"/>
      <c r="AK49" s="1024"/>
      <c r="AL49" s="1024"/>
      <c r="AM49" s="1024"/>
      <c r="AN49" s="1024"/>
      <c r="AO49" s="1024"/>
      <c r="AP49" s="1024"/>
      <c r="AQ49" s="1024"/>
      <c r="AS49" s="1024" t="s">
        <v>120</v>
      </c>
      <c r="AT49" s="1024"/>
      <c r="AV49" s="1024" t="s">
        <v>120</v>
      </c>
      <c r="AW49" s="1024"/>
      <c r="AY49" s="1024" t="s">
        <v>120</v>
      </c>
      <c r="AZ49" s="1024"/>
      <c r="BB49" s="1024" t="s">
        <v>120</v>
      </c>
      <c r="BC49" s="1024"/>
      <c r="BE49" s="1024" t="s">
        <v>120</v>
      </c>
      <c r="BF49" s="1024"/>
      <c r="BH49" s="1070" t="s">
        <v>120</v>
      </c>
      <c r="BI49" s="1070"/>
      <c r="BK49" s="1024" t="s">
        <v>120</v>
      </c>
      <c r="BL49" s="1024"/>
      <c r="BN49" s="1024" t="s">
        <v>120</v>
      </c>
      <c r="BO49" s="1024"/>
      <c r="BQ49" s="1024" t="s">
        <v>120</v>
      </c>
      <c r="BR49" s="1024"/>
      <c r="BT49" s="1024" t="s">
        <v>120</v>
      </c>
      <c r="BU49" s="1024"/>
      <c r="BW49" s="1024" t="s">
        <v>120</v>
      </c>
      <c r="BX49" s="1024"/>
      <c r="BY49"/>
      <c r="BZ49"/>
      <c r="CA49"/>
      <c r="CB49"/>
      <c r="CC49"/>
      <c r="CD49" s="1024" t="s">
        <v>120</v>
      </c>
      <c r="CE49" s="1024"/>
      <c r="CG49" s="1024" t="s">
        <v>120</v>
      </c>
      <c r="CH49" s="1024"/>
      <c r="CJ49" s="1024" t="s">
        <v>120</v>
      </c>
      <c r="CK49" s="1024"/>
      <c r="CM49" s="1024" t="s">
        <v>120</v>
      </c>
      <c r="CN49" s="1024"/>
      <c r="CP49" s="1024" t="s">
        <v>120</v>
      </c>
      <c r="CQ49" s="1024"/>
      <c r="CS49" s="1070" t="s">
        <v>120</v>
      </c>
      <c r="CT49" s="1070"/>
      <c r="CV49" s="1024" t="s">
        <v>120</v>
      </c>
      <c r="CW49" s="1024"/>
      <c r="CY49" s="1024" t="s">
        <v>120</v>
      </c>
      <c r="CZ49" s="1024"/>
      <c r="DB49" s="1024" t="s">
        <v>120</v>
      </c>
      <c r="DC49" s="1024"/>
      <c r="DE49" s="1024" t="s">
        <v>120</v>
      </c>
      <c r="DF49" s="1024"/>
      <c r="DH49" s="1024" t="s">
        <v>120</v>
      </c>
      <c r="DI49" s="1024"/>
      <c r="DK49"/>
      <c r="DL49"/>
      <c r="DM49" s="3">
        <v>1</v>
      </c>
    </row>
    <row r="50" spans="1:117" s="877" customFormat="1" ht="18" customHeight="1">
      <c r="B50" s="2054" t="s">
        <v>1165</v>
      </c>
      <c r="C50" s="2054"/>
      <c r="D50" s="1024"/>
      <c r="E50" s="1754" t="s">
        <v>1166</v>
      </c>
      <c r="F50" s="1754"/>
      <c r="G50" s="1024"/>
      <c r="H50" s="2020" t="s">
        <v>1167</v>
      </c>
      <c r="I50" s="2020"/>
      <c r="J50" s="1024"/>
      <c r="K50" s="2018" t="s">
        <v>1168</v>
      </c>
      <c r="L50" s="2018"/>
      <c r="M50" s="1024"/>
      <c r="N50" s="2042" t="s">
        <v>1169</v>
      </c>
      <c r="O50" s="2042"/>
      <c r="P50" s="1024"/>
      <c r="Q50" s="2024" t="s">
        <v>1170</v>
      </c>
      <c r="R50" s="2024"/>
      <c r="S50" s="1024"/>
      <c r="T50" s="2016" t="s">
        <v>1171</v>
      </c>
      <c r="U50" s="2016"/>
      <c r="V50" s="1024"/>
      <c r="W50" s="2014" t="s">
        <v>1172</v>
      </c>
      <c r="X50" s="2014"/>
      <c r="Y50" s="1024"/>
      <c r="Z50" s="2026" t="s">
        <v>1173</v>
      </c>
      <c r="AA50" s="2026"/>
      <c r="AB50" s="276"/>
      <c r="AC50" s="2028" t="s">
        <v>1174</v>
      </c>
      <c r="AD50" s="2028"/>
      <c r="AE50" s="276"/>
      <c r="AF50" s="2030" t="s">
        <v>1175</v>
      </c>
      <c r="AG50" s="2030"/>
      <c r="AH50" s="276"/>
      <c r="AI50" s="1024"/>
      <c r="AJ50" s="1024"/>
      <c r="AK50" s="1024"/>
      <c r="AL50" s="1024"/>
      <c r="AM50" s="1024"/>
      <c r="AN50" s="1024"/>
      <c r="AO50" s="1024"/>
      <c r="AP50" s="1024"/>
      <c r="AQ50" s="1024"/>
      <c r="AS50" s="2054" t="s">
        <v>2321</v>
      </c>
      <c r="AT50" s="2054"/>
      <c r="AV50" s="1754" t="s">
        <v>2322</v>
      </c>
      <c r="AW50" s="1754"/>
      <c r="AY50" s="2020" t="s">
        <v>2323</v>
      </c>
      <c r="AZ50" s="2020"/>
      <c r="BB50" s="2018" t="s">
        <v>2324</v>
      </c>
      <c r="BC50" s="2018"/>
      <c r="BE50" s="2042" t="s">
        <v>2325</v>
      </c>
      <c r="BF50" s="2042"/>
      <c r="BH50" s="2024" t="s">
        <v>2326</v>
      </c>
      <c r="BI50" s="2024"/>
      <c r="BK50" s="2016" t="s">
        <v>2327</v>
      </c>
      <c r="BL50" s="2016"/>
      <c r="BN50" s="2014" t="s">
        <v>2328</v>
      </c>
      <c r="BO50" s="2014"/>
      <c r="BQ50" s="2026" t="s">
        <v>2329</v>
      </c>
      <c r="BR50" s="2026"/>
      <c r="BT50" s="2028" t="s">
        <v>2330</v>
      </c>
      <c r="BU50" s="2028"/>
      <c r="BW50" s="2030" t="s">
        <v>2331</v>
      </c>
      <c r="BX50" s="2030"/>
      <c r="BY50"/>
      <c r="BZ50"/>
      <c r="CA50"/>
      <c r="CB50"/>
      <c r="CC50"/>
      <c r="CD50" s="2054" t="s">
        <v>2332</v>
      </c>
      <c r="CE50" s="2054"/>
      <c r="CG50" s="1754" t="s">
        <v>2333</v>
      </c>
      <c r="CH50" s="1754"/>
      <c r="CJ50" s="2020" t="s">
        <v>2334</v>
      </c>
      <c r="CK50" s="2020"/>
      <c r="CM50" s="2018" t="s">
        <v>2335</v>
      </c>
      <c r="CN50" s="2018"/>
      <c r="CP50" s="2038" t="s">
        <v>2336</v>
      </c>
      <c r="CQ50" s="2038"/>
      <c r="CS50" s="2024" t="s">
        <v>2337</v>
      </c>
      <c r="CT50" s="2024"/>
      <c r="CV50" s="2016" t="s">
        <v>2338</v>
      </c>
      <c r="CW50" s="2016"/>
      <c r="CY50" s="2014" t="s">
        <v>2339</v>
      </c>
      <c r="CZ50" s="2014"/>
      <c r="DB50" s="2026" t="s">
        <v>2340</v>
      </c>
      <c r="DC50" s="2026"/>
      <c r="DE50" s="2028" t="s">
        <v>2341</v>
      </c>
      <c r="DF50" s="2028"/>
      <c r="DH50" s="2030" t="s">
        <v>2342</v>
      </c>
      <c r="DI50" s="2030"/>
      <c r="DK50"/>
      <c r="DL50"/>
      <c r="DM50" s="3">
        <v>1</v>
      </c>
    </row>
    <row r="51" spans="1:117" s="877" customFormat="1" ht="18" customHeight="1">
      <c r="B51" s="2055"/>
      <c r="C51" s="2055"/>
      <c r="D51" s="1024"/>
      <c r="E51" s="1755"/>
      <c r="F51" s="1755"/>
      <c r="G51" s="1024"/>
      <c r="H51" s="2021"/>
      <c r="I51" s="2021"/>
      <c r="J51" s="1024"/>
      <c r="K51" s="2019"/>
      <c r="L51" s="2019"/>
      <c r="M51" s="1024"/>
      <c r="N51" s="2043"/>
      <c r="O51" s="2043"/>
      <c r="P51" s="1024"/>
      <c r="Q51" s="2025"/>
      <c r="R51" s="2025"/>
      <c r="S51" s="1024"/>
      <c r="T51" s="2017"/>
      <c r="U51" s="2017"/>
      <c r="V51" s="1024"/>
      <c r="W51" s="2015"/>
      <c r="X51" s="2015"/>
      <c r="Y51" s="1024"/>
      <c r="Z51" s="2027"/>
      <c r="AA51" s="2027"/>
      <c r="AB51" s="276"/>
      <c r="AC51" s="2029"/>
      <c r="AD51" s="2029"/>
      <c r="AE51" s="276"/>
      <c r="AF51" s="2031"/>
      <c r="AG51" s="2031"/>
      <c r="AH51" s="276"/>
      <c r="AI51" s="1024"/>
      <c r="AJ51" s="1024"/>
      <c r="AK51" s="1024"/>
      <c r="AL51" s="1024"/>
      <c r="AM51" s="1024"/>
      <c r="AN51" s="1024"/>
      <c r="AO51" s="1024"/>
      <c r="AP51" s="1024"/>
      <c r="AQ51" s="1024"/>
      <c r="AS51" s="2055" t="s">
        <v>120</v>
      </c>
      <c r="AT51" s="2055"/>
      <c r="AV51" s="1755" t="s">
        <v>120</v>
      </c>
      <c r="AW51" s="1755"/>
      <c r="AY51" s="2021" t="s">
        <v>120</v>
      </c>
      <c r="AZ51" s="2021"/>
      <c r="BB51" s="2019" t="s">
        <v>120</v>
      </c>
      <c r="BC51" s="2019"/>
      <c r="BE51" s="2043" t="s">
        <v>120</v>
      </c>
      <c r="BF51" s="2043"/>
      <c r="BH51" s="2025" t="s">
        <v>120</v>
      </c>
      <c r="BI51" s="2025"/>
      <c r="BK51" s="2017" t="s">
        <v>120</v>
      </c>
      <c r="BL51" s="2017"/>
      <c r="BN51" s="2015" t="s">
        <v>120</v>
      </c>
      <c r="BO51" s="2015"/>
      <c r="BQ51" s="2027" t="s">
        <v>120</v>
      </c>
      <c r="BR51" s="2027"/>
      <c r="BT51" s="2029" t="s">
        <v>120</v>
      </c>
      <c r="BU51" s="2029"/>
      <c r="BW51" s="2031" t="s">
        <v>120</v>
      </c>
      <c r="BX51" s="2031"/>
      <c r="BY51"/>
      <c r="BZ51"/>
      <c r="CA51"/>
      <c r="CB51"/>
      <c r="CC51"/>
      <c r="CD51" s="2055" t="s">
        <v>120</v>
      </c>
      <c r="CE51" s="2055"/>
      <c r="CG51" s="1755" t="s">
        <v>120</v>
      </c>
      <c r="CH51" s="1755"/>
      <c r="CJ51" s="2021" t="s">
        <v>120</v>
      </c>
      <c r="CK51" s="2021"/>
      <c r="CM51" s="2019" t="s">
        <v>120</v>
      </c>
      <c r="CN51" s="2019"/>
      <c r="CP51" s="2039" t="s">
        <v>120</v>
      </c>
      <c r="CQ51" s="2039"/>
      <c r="CS51" s="2025" t="s">
        <v>120</v>
      </c>
      <c r="CT51" s="2025"/>
      <c r="CV51" s="2017" t="s">
        <v>120</v>
      </c>
      <c r="CW51" s="2017"/>
      <c r="CY51" s="2015" t="s">
        <v>120</v>
      </c>
      <c r="CZ51" s="2015"/>
      <c r="DB51" s="2027" t="s">
        <v>120</v>
      </c>
      <c r="DC51" s="2027"/>
      <c r="DE51" s="2029" t="s">
        <v>120</v>
      </c>
      <c r="DF51" s="2029"/>
      <c r="DH51" s="2031" t="s">
        <v>120</v>
      </c>
      <c r="DI51" s="2031"/>
      <c r="DK51"/>
      <c r="DL51"/>
      <c r="DM51" s="3">
        <v>1</v>
      </c>
    </row>
    <row r="52" spans="1:117" s="877" customFormat="1" ht="18" customHeight="1" thickBot="1">
      <c r="B52" s="1024"/>
      <c r="C52" s="1024"/>
      <c r="D52" s="1024"/>
      <c r="E52" s="1024"/>
      <c r="F52" s="1024"/>
      <c r="G52" s="1024"/>
      <c r="H52" s="1024"/>
      <c r="I52" s="1024"/>
      <c r="J52" s="1024"/>
      <c r="K52" s="1024"/>
      <c r="L52" s="1024"/>
      <c r="M52" s="1024"/>
      <c r="N52" s="1024"/>
      <c r="O52" s="1024"/>
      <c r="P52" s="1024"/>
      <c r="Q52" s="1070"/>
      <c r="R52" s="1070"/>
      <c r="S52" s="1024"/>
      <c r="T52" s="1024"/>
      <c r="U52" s="1024"/>
      <c r="V52" s="1024"/>
      <c r="W52" s="1024"/>
      <c r="X52" s="1024"/>
      <c r="Y52" s="1024"/>
      <c r="Z52" s="1024"/>
      <c r="AA52" s="1024"/>
      <c r="AB52" s="276"/>
      <c r="AC52" s="1024"/>
      <c r="AD52" s="1024"/>
      <c r="AE52" s="276"/>
      <c r="AF52" s="1024"/>
      <c r="AG52" s="1024"/>
      <c r="AH52" s="276"/>
      <c r="AI52" s="1024"/>
      <c r="AJ52" s="1024"/>
      <c r="AK52" s="1024"/>
      <c r="AL52" s="1024"/>
      <c r="AM52" s="1024"/>
      <c r="AN52" s="1024"/>
      <c r="AO52" s="1024"/>
      <c r="AP52" s="1024"/>
      <c r="AQ52" s="1024"/>
      <c r="AS52" s="1024" t="s">
        <v>120</v>
      </c>
      <c r="AT52" s="1024"/>
      <c r="AV52" s="1024" t="s">
        <v>120</v>
      </c>
      <c r="AW52" s="1024"/>
      <c r="AY52" s="1024" t="s">
        <v>120</v>
      </c>
      <c r="AZ52" s="1024"/>
      <c r="BB52" s="1024" t="s">
        <v>120</v>
      </c>
      <c r="BC52" s="1024"/>
      <c r="BE52" s="1024" t="s">
        <v>120</v>
      </c>
      <c r="BF52" s="1024"/>
      <c r="BH52" s="1070" t="s">
        <v>120</v>
      </c>
      <c r="BI52" s="1070"/>
      <c r="BK52" s="1024" t="s">
        <v>120</v>
      </c>
      <c r="BL52" s="1024"/>
      <c r="BN52" s="1024" t="s">
        <v>120</v>
      </c>
      <c r="BO52" s="1024"/>
      <c r="BQ52" s="1024" t="s">
        <v>120</v>
      </c>
      <c r="BR52" s="1024"/>
      <c r="BT52" s="1024" t="s">
        <v>120</v>
      </c>
      <c r="BU52" s="1024"/>
      <c r="BW52" s="1024" t="s">
        <v>120</v>
      </c>
      <c r="BX52" s="1024"/>
      <c r="BY52"/>
      <c r="BZ52"/>
      <c r="CA52"/>
      <c r="CB52"/>
      <c r="CC52"/>
      <c r="CD52" s="1024" t="s">
        <v>120</v>
      </c>
      <c r="CE52" s="1024"/>
      <c r="CG52" s="1024" t="s">
        <v>120</v>
      </c>
      <c r="CH52" s="1024"/>
      <c r="CJ52" s="1024" t="s">
        <v>120</v>
      </c>
      <c r="CK52" s="1024"/>
      <c r="CM52" s="1024" t="s">
        <v>120</v>
      </c>
      <c r="CN52" s="1024"/>
      <c r="CP52" s="1024" t="s">
        <v>120</v>
      </c>
      <c r="CQ52" s="1024"/>
      <c r="CS52" s="1070" t="s">
        <v>120</v>
      </c>
      <c r="CT52" s="1070"/>
      <c r="CV52" s="1024" t="s">
        <v>120</v>
      </c>
      <c r="CW52" s="1024"/>
      <c r="CY52" s="1024" t="s">
        <v>120</v>
      </c>
      <c r="CZ52" s="1024"/>
      <c r="DB52" s="1024" t="s">
        <v>120</v>
      </c>
      <c r="DC52" s="1024"/>
      <c r="DE52" s="1024" t="s">
        <v>120</v>
      </c>
      <c r="DF52" s="1024"/>
      <c r="DH52" s="1024" t="s">
        <v>120</v>
      </c>
      <c r="DI52" s="1024"/>
      <c r="DK52"/>
      <c r="DL52"/>
      <c r="DM52" s="3">
        <v>1</v>
      </c>
    </row>
    <row r="53" spans="1:117" s="877" customFormat="1" ht="18" customHeight="1">
      <c r="B53" s="2052" t="s">
        <v>1176</v>
      </c>
      <c r="C53" s="2052"/>
      <c r="D53" s="1024"/>
      <c r="E53" s="2005" t="s">
        <v>1177</v>
      </c>
      <c r="F53" s="2005"/>
      <c r="G53" s="1024"/>
      <c r="H53" s="2020" t="s">
        <v>1178</v>
      </c>
      <c r="I53" s="2020"/>
      <c r="J53" s="1024"/>
      <c r="K53" s="2018" t="s">
        <v>1179</v>
      </c>
      <c r="L53" s="2018"/>
      <c r="M53" s="1024"/>
      <c r="N53" s="2042" t="s">
        <v>1180</v>
      </c>
      <c r="O53" s="2042"/>
      <c r="P53" s="1024"/>
      <c r="Q53" s="2024" t="s">
        <v>1181</v>
      </c>
      <c r="R53" s="2024"/>
      <c r="S53" s="1024"/>
      <c r="T53" s="2016" t="s">
        <v>1182</v>
      </c>
      <c r="U53" s="2016"/>
      <c r="V53" s="1024"/>
      <c r="W53" s="2014" t="s">
        <v>1183</v>
      </c>
      <c r="X53" s="2014"/>
      <c r="Y53" s="1024"/>
      <c r="Z53" s="2026" t="s">
        <v>1184</v>
      </c>
      <c r="AA53" s="2026"/>
      <c r="AB53" s="276"/>
      <c r="AC53" s="2028" t="s">
        <v>1185</v>
      </c>
      <c r="AD53" s="2028"/>
      <c r="AE53" s="276"/>
      <c r="AF53" s="2030" t="s">
        <v>1186</v>
      </c>
      <c r="AG53" s="2030"/>
      <c r="AH53" s="276"/>
      <c r="AI53" s="1024"/>
      <c r="AJ53" s="1024"/>
      <c r="AK53" s="1024"/>
      <c r="AL53" s="1024"/>
      <c r="AM53" s="1024"/>
      <c r="AN53" s="1024"/>
      <c r="AO53" s="1024"/>
      <c r="AP53" s="1024"/>
      <c r="AQ53" s="1024"/>
      <c r="AS53" s="2052" t="s">
        <v>2343</v>
      </c>
      <c r="AT53" s="2052"/>
      <c r="AV53" s="2005" t="s">
        <v>2344</v>
      </c>
      <c r="AW53" s="2005"/>
      <c r="AY53" s="2020" t="s">
        <v>2345</v>
      </c>
      <c r="AZ53" s="2020"/>
      <c r="BB53" s="2018" t="s">
        <v>2346</v>
      </c>
      <c r="BC53" s="2018"/>
      <c r="BE53" s="2042" t="s">
        <v>2347</v>
      </c>
      <c r="BF53" s="2042"/>
      <c r="BH53" s="2024" t="s">
        <v>2348</v>
      </c>
      <c r="BI53" s="2024"/>
      <c r="BK53" s="2016" t="s">
        <v>2349</v>
      </c>
      <c r="BL53" s="2016"/>
      <c r="BN53" s="2014" t="s">
        <v>2350</v>
      </c>
      <c r="BO53" s="2014"/>
      <c r="BQ53" s="2026" t="s">
        <v>2351</v>
      </c>
      <c r="BR53" s="2026"/>
      <c r="BT53" s="2028" t="s">
        <v>2352</v>
      </c>
      <c r="BU53" s="2028"/>
      <c r="BW53" s="2030" t="s">
        <v>2353</v>
      </c>
      <c r="BX53" s="2030"/>
      <c r="BY53"/>
      <c r="BZ53"/>
      <c r="CA53"/>
      <c r="CB53"/>
      <c r="CC53"/>
      <c r="CD53" s="2052" t="s">
        <v>2354</v>
      </c>
      <c r="CE53" s="2052"/>
      <c r="CG53" s="1754" t="s">
        <v>2355</v>
      </c>
      <c r="CH53" s="1754"/>
      <c r="CJ53" s="2020" t="s">
        <v>2356</v>
      </c>
      <c r="CK53" s="2020"/>
      <c r="CM53" s="2018" t="s">
        <v>2357</v>
      </c>
      <c r="CN53" s="2018"/>
      <c r="CP53" s="2042" t="s">
        <v>2358</v>
      </c>
      <c r="CQ53" s="2042"/>
      <c r="CS53" s="2024" t="s">
        <v>2359</v>
      </c>
      <c r="CT53" s="2024"/>
      <c r="CV53" s="2016" t="s">
        <v>2360</v>
      </c>
      <c r="CW53" s="2016"/>
      <c r="CY53" s="2014" t="s">
        <v>2361</v>
      </c>
      <c r="CZ53" s="2014"/>
      <c r="DB53" s="2026" t="s">
        <v>2362</v>
      </c>
      <c r="DC53" s="2026"/>
      <c r="DE53" s="2028" t="s">
        <v>2363</v>
      </c>
      <c r="DF53" s="2028"/>
      <c r="DH53" s="2030" t="s">
        <v>2364</v>
      </c>
      <c r="DI53" s="2030"/>
      <c r="DK53"/>
      <c r="DL53"/>
      <c r="DM53" s="3">
        <v>1</v>
      </c>
    </row>
    <row r="54" spans="1:117" s="877" customFormat="1" ht="18" customHeight="1">
      <c r="A54"/>
      <c r="B54" s="2053"/>
      <c r="C54" s="2053"/>
      <c r="D54" s="1024"/>
      <c r="E54" s="2006"/>
      <c r="F54" s="2006"/>
      <c r="G54" s="1024"/>
      <c r="H54" s="2021"/>
      <c r="I54" s="2021"/>
      <c r="J54" s="1024"/>
      <c r="K54" s="2019"/>
      <c r="L54" s="2019"/>
      <c r="M54" s="1024"/>
      <c r="N54" s="2043"/>
      <c r="O54" s="2043"/>
      <c r="P54" s="1024"/>
      <c r="Q54" s="2025"/>
      <c r="R54" s="2025"/>
      <c r="S54" s="1024"/>
      <c r="T54" s="2017"/>
      <c r="U54" s="2017"/>
      <c r="V54" s="1024"/>
      <c r="W54" s="2015"/>
      <c r="X54" s="2015"/>
      <c r="Y54" s="1024"/>
      <c r="Z54" s="2027"/>
      <c r="AA54" s="2027"/>
      <c r="AB54" s="276"/>
      <c r="AC54" s="2029"/>
      <c r="AD54" s="2029"/>
      <c r="AE54" s="276"/>
      <c r="AF54" s="2031"/>
      <c r="AG54" s="2031"/>
      <c r="AH54" s="276"/>
      <c r="AI54" s="1024"/>
      <c r="AJ54" s="1024"/>
      <c r="AK54" s="1024"/>
      <c r="AL54" s="1024"/>
      <c r="AM54" s="1024"/>
      <c r="AN54" s="1024"/>
      <c r="AO54" s="1024"/>
      <c r="AP54" s="1024"/>
      <c r="AQ54" s="1024"/>
      <c r="AS54" s="2053" t="s">
        <v>120</v>
      </c>
      <c r="AT54" s="2053"/>
      <c r="AV54" s="2006" t="s">
        <v>120</v>
      </c>
      <c r="AW54" s="2006"/>
      <c r="AY54" s="2021" t="s">
        <v>120</v>
      </c>
      <c r="AZ54" s="2021"/>
      <c r="BB54" s="2019" t="s">
        <v>120</v>
      </c>
      <c r="BC54" s="2019"/>
      <c r="BE54" s="2043" t="s">
        <v>120</v>
      </c>
      <c r="BF54" s="2043"/>
      <c r="BH54" s="2025" t="s">
        <v>120</v>
      </c>
      <c r="BI54" s="2025"/>
      <c r="BK54" s="2017" t="s">
        <v>120</v>
      </c>
      <c r="BL54" s="2017"/>
      <c r="BN54" s="2015" t="s">
        <v>120</v>
      </c>
      <c r="BO54" s="2015"/>
      <c r="BQ54" s="2027" t="s">
        <v>120</v>
      </c>
      <c r="BR54" s="2027"/>
      <c r="BT54" s="2029" t="s">
        <v>120</v>
      </c>
      <c r="BU54" s="2029"/>
      <c r="BW54" s="2031" t="s">
        <v>120</v>
      </c>
      <c r="BX54" s="2031"/>
      <c r="BY54"/>
      <c r="BZ54"/>
      <c r="CA54"/>
      <c r="CB54"/>
      <c r="CC54"/>
      <c r="CD54" s="2053" t="s">
        <v>120</v>
      </c>
      <c r="CE54" s="2053"/>
      <c r="CG54" s="1755" t="s">
        <v>120</v>
      </c>
      <c r="CH54" s="1755"/>
      <c r="CJ54" s="2021" t="s">
        <v>120</v>
      </c>
      <c r="CK54" s="2021"/>
      <c r="CM54" s="2019" t="s">
        <v>120</v>
      </c>
      <c r="CN54" s="2019"/>
      <c r="CP54" s="2043" t="s">
        <v>120</v>
      </c>
      <c r="CQ54" s="2043"/>
      <c r="CS54" s="2025" t="s">
        <v>120</v>
      </c>
      <c r="CT54" s="2025"/>
      <c r="CV54" s="2017" t="s">
        <v>120</v>
      </c>
      <c r="CW54" s="2017"/>
      <c r="CY54" s="2015" t="s">
        <v>120</v>
      </c>
      <c r="CZ54" s="2015"/>
      <c r="DB54" s="2027" t="s">
        <v>120</v>
      </c>
      <c r="DC54" s="2027"/>
      <c r="DE54" s="2029" t="s">
        <v>120</v>
      </c>
      <c r="DF54" s="2029"/>
      <c r="DH54" s="2031" t="s">
        <v>120</v>
      </c>
      <c r="DI54" s="2031"/>
      <c r="DK54"/>
      <c r="DL54"/>
      <c r="DM54" s="3">
        <v>1</v>
      </c>
    </row>
    <row r="55" spans="1:117" s="877" customFormat="1" ht="18" customHeight="1" thickBot="1">
      <c r="A55"/>
      <c r="B55" s="1024"/>
      <c r="C55" s="1024"/>
      <c r="D55" s="1024"/>
      <c r="E55" s="1024"/>
      <c r="F55" s="1024"/>
      <c r="G55" s="1024"/>
      <c r="H55" s="1024"/>
      <c r="I55" s="1024"/>
      <c r="J55" s="1024"/>
      <c r="K55" s="1024"/>
      <c r="L55" s="1024"/>
      <c r="M55" s="1024"/>
      <c r="N55" s="1024"/>
      <c r="O55" s="1024"/>
      <c r="P55" s="1024"/>
      <c r="Q55" s="1070"/>
      <c r="R55" s="1070"/>
      <c r="S55" s="1024"/>
      <c r="T55" s="1024"/>
      <c r="U55" s="1024"/>
      <c r="V55" s="1024"/>
      <c r="W55" s="1024"/>
      <c r="X55" s="1024"/>
      <c r="Y55" s="1024"/>
      <c r="Z55" s="1024"/>
      <c r="AA55" s="1024"/>
      <c r="AB55" s="276"/>
      <c r="AC55" s="1024"/>
      <c r="AD55" s="1024"/>
      <c r="AE55" s="276"/>
      <c r="AF55" s="1024"/>
      <c r="AG55" s="1024"/>
      <c r="AH55" s="276"/>
      <c r="AI55" s="1024"/>
      <c r="AJ55" s="1024"/>
      <c r="AK55" s="1024"/>
      <c r="AL55" s="1024"/>
      <c r="AM55" s="1024"/>
      <c r="AN55" s="1024"/>
      <c r="AO55" s="1024"/>
      <c r="AP55" s="1024"/>
      <c r="AQ55" s="1024"/>
      <c r="AS55" s="1024" t="s">
        <v>120</v>
      </c>
      <c r="AT55" s="1024"/>
      <c r="AV55" s="1024" t="s">
        <v>120</v>
      </c>
      <c r="AW55" s="1024"/>
      <c r="AY55" s="1024" t="s">
        <v>120</v>
      </c>
      <c r="AZ55" s="1024"/>
      <c r="BB55" s="1024" t="s">
        <v>120</v>
      </c>
      <c r="BC55" s="1024"/>
      <c r="BE55" s="1024" t="s">
        <v>120</v>
      </c>
      <c r="BF55" s="1024"/>
      <c r="BH55" s="1070" t="s">
        <v>120</v>
      </c>
      <c r="BI55" s="1070"/>
      <c r="BK55" s="1024" t="s">
        <v>120</v>
      </c>
      <c r="BL55" s="1024"/>
      <c r="BN55" s="1024" t="s">
        <v>120</v>
      </c>
      <c r="BO55" s="1024"/>
      <c r="BQ55" s="1024" t="s">
        <v>120</v>
      </c>
      <c r="BR55" s="1024"/>
      <c r="BT55" s="1024" t="s">
        <v>120</v>
      </c>
      <c r="BU55" s="1024"/>
      <c r="BW55" s="1024" t="s">
        <v>120</v>
      </c>
      <c r="BX55" s="1024"/>
      <c r="BY55"/>
      <c r="BZ55"/>
      <c r="CA55"/>
      <c r="CB55"/>
      <c r="CC55"/>
      <c r="CD55" s="1024" t="s">
        <v>120</v>
      </c>
      <c r="CE55" s="1024"/>
      <c r="CG55" s="1024" t="s">
        <v>120</v>
      </c>
      <c r="CH55" s="1024"/>
      <c r="CJ55" s="1024" t="s">
        <v>120</v>
      </c>
      <c r="CK55" s="1024"/>
      <c r="CM55" s="1024" t="s">
        <v>120</v>
      </c>
      <c r="CN55" s="1024"/>
      <c r="CP55" s="1024" t="s">
        <v>120</v>
      </c>
      <c r="CQ55" s="1024"/>
      <c r="CS55" s="1070" t="s">
        <v>120</v>
      </c>
      <c r="CT55" s="1070"/>
      <c r="CV55" s="1024" t="s">
        <v>120</v>
      </c>
      <c r="CW55" s="1024"/>
      <c r="CY55" s="1024" t="s">
        <v>120</v>
      </c>
      <c r="CZ55" s="1024"/>
      <c r="DB55" s="1024" t="s">
        <v>120</v>
      </c>
      <c r="DC55" s="1024"/>
      <c r="DE55" s="1024" t="s">
        <v>120</v>
      </c>
      <c r="DF55" s="1024"/>
      <c r="DH55" s="1024" t="s">
        <v>120</v>
      </c>
      <c r="DI55" s="1024"/>
      <c r="DK55"/>
      <c r="DL55"/>
      <c r="DM55" s="3">
        <v>1</v>
      </c>
    </row>
    <row r="56" spans="1:117" s="877" customFormat="1" ht="18" customHeight="1">
      <c r="A56"/>
      <c r="B56" s="2050" t="s">
        <v>1187</v>
      </c>
      <c r="C56" s="2050"/>
      <c r="D56" s="1024"/>
      <c r="E56" s="1754" t="s">
        <v>1188</v>
      </c>
      <c r="F56" s="1754"/>
      <c r="G56" s="1024"/>
      <c r="H56" s="2020" t="s">
        <v>1189</v>
      </c>
      <c r="I56" s="2020"/>
      <c r="J56" s="1024"/>
      <c r="K56" s="2018" t="s">
        <v>1190</v>
      </c>
      <c r="L56" s="2018"/>
      <c r="M56" s="1024"/>
      <c r="N56" s="2038" t="s">
        <v>1191</v>
      </c>
      <c r="O56" s="2038"/>
      <c r="P56" s="1024"/>
      <c r="Q56" s="2024" t="s">
        <v>1192</v>
      </c>
      <c r="R56" s="2024"/>
      <c r="S56" s="1024"/>
      <c r="T56" s="2016" t="s">
        <v>1193</v>
      </c>
      <c r="U56" s="2016"/>
      <c r="V56" s="1024"/>
      <c r="W56" s="2014" t="s">
        <v>1194</v>
      </c>
      <c r="X56" s="2014"/>
      <c r="Y56" s="1024"/>
      <c r="Z56" s="2026" t="s">
        <v>1195</v>
      </c>
      <c r="AA56" s="2026"/>
      <c r="AB56" s="276"/>
      <c r="AC56" s="2028" t="s">
        <v>1196</v>
      </c>
      <c r="AD56" s="2028"/>
      <c r="AE56" s="276"/>
      <c r="AF56" s="2030" t="s">
        <v>1197</v>
      </c>
      <c r="AG56" s="2030"/>
      <c r="AH56" s="276"/>
      <c r="AI56" s="1024"/>
      <c r="AJ56" s="1024"/>
      <c r="AK56" s="1024"/>
      <c r="AL56" s="1024"/>
      <c r="AM56" s="1024"/>
      <c r="AN56" s="1024"/>
      <c r="AO56" s="1024"/>
      <c r="AP56" s="1024"/>
      <c r="AQ56" s="1024"/>
      <c r="AS56" s="2050" t="s">
        <v>2365</v>
      </c>
      <c r="AT56" s="2050"/>
      <c r="AV56" s="1754" t="s">
        <v>2366</v>
      </c>
      <c r="AW56" s="1754"/>
      <c r="AY56" s="2020" t="s">
        <v>2367</v>
      </c>
      <c r="AZ56" s="2020"/>
      <c r="BB56" s="2018" t="s">
        <v>2368</v>
      </c>
      <c r="BC56" s="2018"/>
      <c r="BE56" s="2038" t="s">
        <v>2369</v>
      </c>
      <c r="BF56" s="2038"/>
      <c r="BH56" s="2024" t="s">
        <v>2370</v>
      </c>
      <c r="BI56" s="2024"/>
      <c r="BK56" s="2016" t="s">
        <v>2371</v>
      </c>
      <c r="BL56" s="2016"/>
      <c r="BN56" s="2014" t="s">
        <v>2372</v>
      </c>
      <c r="BO56" s="2014"/>
      <c r="BQ56" s="2026" t="s">
        <v>2373</v>
      </c>
      <c r="BR56" s="2026"/>
      <c r="BT56" s="2028" t="s">
        <v>2374</v>
      </c>
      <c r="BU56" s="2028"/>
      <c r="BW56" s="2030" t="s">
        <v>1208</v>
      </c>
      <c r="BX56" s="2030"/>
      <c r="BY56"/>
      <c r="BZ56"/>
      <c r="CA56"/>
      <c r="CB56"/>
      <c r="CC56"/>
      <c r="CD56" s="2050" t="s">
        <v>2375</v>
      </c>
      <c r="CE56" s="2050"/>
      <c r="CG56" s="1754" t="s">
        <v>2376</v>
      </c>
      <c r="CH56" s="1754"/>
      <c r="CJ56" s="2020" t="s">
        <v>2377</v>
      </c>
      <c r="CK56" s="2020"/>
      <c r="CM56" s="2018" t="s">
        <v>2378</v>
      </c>
      <c r="CN56" s="2018"/>
      <c r="CP56" s="2038" t="s">
        <v>2379</v>
      </c>
      <c r="CQ56" s="2038"/>
      <c r="CS56" s="2024" t="s">
        <v>2380</v>
      </c>
      <c r="CT56" s="2024"/>
      <c r="CV56" s="2016" t="s">
        <v>2381</v>
      </c>
      <c r="CW56" s="2016"/>
      <c r="CY56" s="2014" t="s">
        <v>2382</v>
      </c>
      <c r="CZ56" s="2014"/>
      <c r="DB56" s="2026" t="s">
        <v>2383</v>
      </c>
      <c r="DC56" s="2026"/>
      <c r="DE56" s="2028" t="s">
        <v>2384</v>
      </c>
      <c r="DF56" s="2028"/>
      <c r="DH56" s="2030" t="s">
        <v>1208</v>
      </c>
      <c r="DI56" s="2030"/>
      <c r="DK56"/>
      <c r="DL56"/>
      <c r="DM56" s="3">
        <v>1</v>
      </c>
    </row>
    <row r="57" spans="1:117" s="877" customFormat="1" ht="18" customHeight="1">
      <c r="A57"/>
      <c r="B57" s="2051"/>
      <c r="C57" s="2051"/>
      <c r="D57" s="1024"/>
      <c r="E57" s="1755"/>
      <c r="F57" s="1755"/>
      <c r="G57" s="1024"/>
      <c r="H57" s="2021"/>
      <c r="I57" s="2021"/>
      <c r="J57" s="1024"/>
      <c r="K57" s="2019"/>
      <c r="L57" s="2019"/>
      <c r="M57" s="1024"/>
      <c r="N57" s="2039"/>
      <c r="O57" s="2039"/>
      <c r="P57" s="1024"/>
      <c r="Q57" s="2025"/>
      <c r="R57" s="2025"/>
      <c r="S57" s="1024"/>
      <c r="T57" s="2017"/>
      <c r="U57" s="2017"/>
      <c r="V57" s="1024"/>
      <c r="W57" s="2015"/>
      <c r="X57" s="2015"/>
      <c r="Y57" s="1024"/>
      <c r="Z57" s="2027"/>
      <c r="AA57" s="2027"/>
      <c r="AB57" s="276"/>
      <c r="AC57" s="2029"/>
      <c r="AD57" s="2029"/>
      <c r="AE57" s="276"/>
      <c r="AF57" s="2031"/>
      <c r="AG57" s="2031"/>
      <c r="AH57" s="276"/>
      <c r="AI57" s="1024"/>
      <c r="AJ57" s="1024"/>
      <c r="AK57" s="1024"/>
      <c r="AL57" s="1024"/>
      <c r="AM57" s="1024"/>
      <c r="AN57" s="1024"/>
      <c r="AO57" s="1024"/>
      <c r="AP57" s="1024"/>
      <c r="AQ57" s="1024"/>
      <c r="AS57" s="2051" t="s">
        <v>120</v>
      </c>
      <c r="AT57" s="2051"/>
      <c r="AV57" s="1755" t="s">
        <v>120</v>
      </c>
      <c r="AW57" s="1755"/>
      <c r="AY57" s="2021" t="s">
        <v>120</v>
      </c>
      <c r="AZ57" s="2021"/>
      <c r="BB57" s="2019" t="s">
        <v>120</v>
      </c>
      <c r="BC57" s="2019"/>
      <c r="BE57" s="2039" t="s">
        <v>120</v>
      </c>
      <c r="BF57" s="2039"/>
      <c r="BH57" s="2025" t="s">
        <v>120</v>
      </c>
      <c r="BI57" s="2025"/>
      <c r="BK57" s="2017" t="s">
        <v>120</v>
      </c>
      <c r="BL57" s="2017"/>
      <c r="BN57" s="2015" t="s">
        <v>120</v>
      </c>
      <c r="BO57" s="2015"/>
      <c r="BQ57" s="2027" t="s">
        <v>120</v>
      </c>
      <c r="BR57" s="2027"/>
      <c r="BT57" s="2029" t="s">
        <v>120</v>
      </c>
      <c r="BU57" s="2029"/>
      <c r="BW57" s="2031" t="s">
        <v>120</v>
      </c>
      <c r="BX57" s="2031"/>
      <c r="BY57"/>
      <c r="BZ57"/>
      <c r="CA57"/>
      <c r="CB57"/>
      <c r="CC57"/>
      <c r="CD57" s="2051" t="s">
        <v>120</v>
      </c>
      <c r="CE57" s="2051"/>
      <c r="CG57" s="1755" t="s">
        <v>120</v>
      </c>
      <c r="CH57" s="1755"/>
      <c r="CJ57" s="2021" t="s">
        <v>120</v>
      </c>
      <c r="CK57" s="2021"/>
      <c r="CM57" s="2019" t="s">
        <v>120</v>
      </c>
      <c r="CN57" s="2019"/>
      <c r="CP57" s="2039" t="s">
        <v>120</v>
      </c>
      <c r="CQ57" s="2039"/>
      <c r="CS57" s="2025" t="s">
        <v>120</v>
      </c>
      <c r="CT57" s="2025"/>
      <c r="CV57" s="2017" t="s">
        <v>120</v>
      </c>
      <c r="CW57" s="2017"/>
      <c r="CY57" s="2015" t="s">
        <v>120</v>
      </c>
      <c r="CZ57" s="2015"/>
      <c r="DB57" s="2027" t="s">
        <v>120</v>
      </c>
      <c r="DC57" s="2027"/>
      <c r="DE57" s="2029" t="s">
        <v>120</v>
      </c>
      <c r="DF57" s="2029"/>
      <c r="DH57" s="2031" t="s">
        <v>120</v>
      </c>
      <c r="DI57" s="2031"/>
      <c r="DK57"/>
      <c r="DL57"/>
      <c r="DM57" s="3">
        <v>1</v>
      </c>
    </row>
    <row r="58" spans="1:117" s="877" customFormat="1" ht="18" customHeight="1" thickBot="1">
      <c r="A58"/>
      <c r="B58" s="1024"/>
      <c r="C58" s="1024"/>
      <c r="D58" s="1024"/>
      <c r="E58" s="1024"/>
      <c r="F58" s="1024"/>
      <c r="G58" s="1024"/>
      <c r="H58" s="1024"/>
      <c r="I58" s="1024"/>
      <c r="J58" s="1024"/>
      <c r="K58" s="1024"/>
      <c r="L58" s="1024"/>
      <c r="M58" s="1024"/>
      <c r="N58" s="1024"/>
      <c r="O58" s="1024"/>
      <c r="P58" s="1024"/>
      <c r="Q58" s="1070"/>
      <c r="R58" s="1070"/>
      <c r="S58" s="1024"/>
      <c r="T58" s="1024"/>
      <c r="U58" s="1024"/>
      <c r="V58" s="1024"/>
      <c r="W58" s="1024"/>
      <c r="X58" s="1024"/>
      <c r="Y58" s="1024"/>
      <c r="Z58" s="1024"/>
      <c r="AA58" s="1024"/>
      <c r="AB58" s="276"/>
      <c r="AC58" s="1024"/>
      <c r="AD58" s="1024"/>
      <c r="AE58" s="276"/>
      <c r="AF58" s="1024"/>
      <c r="AG58" s="1024"/>
      <c r="AH58" s="276"/>
      <c r="AI58" s="1024"/>
      <c r="AJ58" s="1024"/>
      <c r="AK58" s="1024"/>
      <c r="AL58" s="1024"/>
      <c r="AM58" s="1024"/>
      <c r="AN58" s="1024"/>
      <c r="AO58" s="1024"/>
      <c r="AP58" s="1024"/>
      <c r="AQ58" s="1024"/>
      <c r="AS58" s="1024" t="s">
        <v>120</v>
      </c>
      <c r="AT58" s="1024"/>
      <c r="AV58" s="1024" t="s">
        <v>120</v>
      </c>
      <c r="AW58" s="1024"/>
      <c r="AY58" s="1024" t="s">
        <v>120</v>
      </c>
      <c r="AZ58" s="1024"/>
      <c r="BB58" s="1024" t="s">
        <v>120</v>
      </c>
      <c r="BC58" s="1024"/>
      <c r="BE58" s="1024" t="s">
        <v>120</v>
      </c>
      <c r="BF58" s="1024"/>
      <c r="BH58" s="1070" t="s">
        <v>120</v>
      </c>
      <c r="BI58" s="1070"/>
      <c r="BK58" s="1024" t="s">
        <v>120</v>
      </c>
      <c r="BL58" s="1024"/>
      <c r="BN58" s="1024" t="s">
        <v>120</v>
      </c>
      <c r="BO58" s="1024"/>
      <c r="BQ58" s="1024" t="s">
        <v>120</v>
      </c>
      <c r="BR58" s="1024"/>
      <c r="BT58" s="1024" t="s">
        <v>120</v>
      </c>
      <c r="BU58" s="1024"/>
      <c r="BW58" s="1024" t="s">
        <v>120</v>
      </c>
      <c r="BX58" s="1024"/>
      <c r="BY58"/>
      <c r="BZ58"/>
      <c r="CA58"/>
      <c r="CB58"/>
      <c r="CC58"/>
      <c r="CD58" s="1024" t="s">
        <v>120</v>
      </c>
      <c r="CE58" s="1024"/>
      <c r="CG58" s="1024" t="s">
        <v>120</v>
      </c>
      <c r="CH58" s="1024"/>
      <c r="CJ58" s="1024" t="s">
        <v>120</v>
      </c>
      <c r="CK58" s="1024"/>
      <c r="CM58" s="1024" t="s">
        <v>120</v>
      </c>
      <c r="CN58" s="1024"/>
      <c r="CP58" s="1024" t="s">
        <v>120</v>
      </c>
      <c r="CQ58" s="1024"/>
      <c r="CS58" s="1070" t="s">
        <v>120</v>
      </c>
      <c r="CT58" s="1070"/>
      <c r="CV58" s="1024" t="s">
        <v>120</v>
      </c>
      <c r="CW58" s="1024"/>
      <c r="CY58" s="1024" t="s">
        <v>120</v>
      </c>
      <c r="CZ58" s="1024"/>
      <c r="DB58" s="1024" t="s">
        <v>120</v>
      </c>
      <c r="DC58" s="1024"/>
      <c r="DE58" s="1024" t="s">
        <v>120</v>
      </c>
      <c r="DF58" s="1024"/>
      <c r="DH58" s="1024" t="s">
        <v>120</v>
      </c>
      <c r="DI58" s="1024"/>
      <c r="DK58"/>
      <c r="DL58"/>
      <c r="DM58" s="3">
        <v>1</v>
      </c>
    </row>
    <row r="59" spans="1:117" s="877" customFormat="1" ht="18" customHeight="1">
      <c r="A59"/>
      <c r="B59" s="2048" t="s">
        <v>1198</v>
      </c>
      <c r="C59" s="2048"/>
      <c r="D59" s="1024"/>
      <c r="E59" s="1754" t="s">
        <v>1199</v>
      </c>
      <c r="F59" s="1754"/>
      <c r="G59" s="1024"/>
      <c r="H59" s="2020" t="s">
        <v>1200</v>
      </c>
      <c r="I59" s="2020"/>
      <c r="J59" s="1024"/>
      <c r="K59" s="2018" t="s">
        <v>1201</v>
      </c>
      <c r="L59" s="2018"/>
      <c r="M59" s="1024"/>
      <c r="N59" s="2038" t="s">
        <v>1202</v>
      </c>
      <c r="O59" s="2038"/>
      <c r="P59" s="1024"/>
      <c r="Q59" s="2024" t="s">
        <v>1203</v>
      </c>
      <c r="R59" s="2024"/>
      <c r="S59" s="1024"/>
      <c r="T59" s="2016" t="s">
        <v>1204</v>
      </c>
      <c r="U59" s="2016"/>
      <c r="V59" s="1024"/>
      <c r="W59" s="2014" t="s">
        <v>1205</v>
      </c>
      <c r="X59" s="2014"/>
      <c r="Y59" s="1024"/>
      <c r="Z59" s="2026" t="s">
        <v>1206</v>
      </c>
      <c r="AA59" s="2026"/>
      <c r="AB59" s="276"/>
      <c r="AC59" s="2028" t="s">
        <v>1207</v>
      </c>
      <c r="AD59" s="2028"/>
      <c r="AE59" s="276"/>
      <c r="AF59" s="2030" t="s">
        <v>1208</v>
      </c>
      <c r="AG59" s="2030"/>
      <c r="AH59" s="276"/>
      <c r="AI59" s="1024"/>
      <c r="AJ59" s="1024"/>
      <c r="AK59" s="1024"/>
      <c r="AL59" s="1024"/>
      <c r="AM59" s="1024"/>
      <c r="AN59" s="1024"/>
      <c r="AO59" s="1024"/>
      <c r="AP59" s="1024"/>
      <c r="AQ59" s="1024"/>
      <c r="AS59" s="2048" t="s">
        <v>2385</v>
      </c>
      <c r="AT59" s="2048"/>
      <c r="AV59" s="1754" t="s">
        <v>2386</v>
      </c>
      <c r="AW59" s="1754"/>
      <c r="AY59" s="2020" t="s">
        <v>2387</v>
      </c>
      <c r="AZ59" s="2020"/>
      <c r="BB59" s="2018" t="s">
        <v>2388</v>
      </c>
      <c r="BC59" s="2018"/>
      <c r="BE59" s="2038" t="s">
        <v>2389</v>
      </c>
      <c r="BF59" s="2038"/>
      <c r="BH59" s="2024" t="s">
        <v>2390</v>
      </c>
      <c r="BI59" s="2024"/>
      <c r="BK59" s="2016" t="s">
        <v>2391</v>
      </c>
      <c r="BL59" s="2016"/>
      <c r="BN59" s="2014" t="s">
        <v>2392</v>
      </c>
      <c r="BO59" s="2014"/>
      <c r="BQ59" s="2026" t="s">
        <v>2393</v>
      </c>
      <c r="BR59" s="2026"/>
      <c r="BT59" s="2028" t="s">
        <v>2394</v>
      </c>
      <c r="BU59" s="2028"/>
      <c r="BW59" s="2030" t="s">
        <v>2395</v>
      </c>
      <c r="BX59" s="2030"/>
      <c r="BY59"/>
      <c r="BZ59"/>
      <c r="CA59"/>
      <c r="CB59"/>
      <c r="CC59"/>
      <c r="CD59" s="2048" t="s">
        <v>2396</v>
      </c>
      <c r="CE59" s="2048"/>
      <c r="CG59" s="2005" t="s">
        <v>2397</v>
      </c>
      <c r="CH59" s="2005"/>
      <c r="CJ59" s="2020" t="s">
        <v>2398</v>
      </c>
      <c r="CK59" s="2020"/>
      <c r="CM59" s="2018" t="s">
        <v>2399</v>
      </c>
      <c r="CN59" s="2018"/>
      <c r="CP59" s="2038" t="s">
        <v>2400</v>
      </c>
      <c r="CQ59" s="2038"/>
      <c r="CS59" s="2024" t="s">
        <v>2401</v>
      </c>
      <c r="CT59" s="2024"/>
      <c r="CV59" s="2016" t="s">
        <v>2402</v>
      </c>
      <c r="CW59" s="2016"/>
      <c r="CY59" s="2014" t="s">
        <v>2403</v>
      </c>
      <c r="CZ59" s="2014"/>
      <c r="DB59" s="2026" t="s">
        <v>2404</v>
      </c>
      <c r="DC59" s="2026"/>
      <c r="DE59" s="2028" t="s">
        <v>2405</v>
      </c>
      <c r="DF59" s="2028"/>
      <c r="DH59" s="2030" t="s">
        <v>2406</v>
      </c>
      <c r="DI59" s="2030"/>
      <c r="DK59"/>
      <c r="DL59"/>
      <c r="DM59" s="3">
        <v>1</v>
      </c>
    </row>
    <row r="60" spans="1:117" s="877" customFormat="1" ht="18" customHeight="1">
      <c r="A60"/>
      <c r="B60" s="2049"/>
      <c r="C60" s="2049"/>
      <c r="D60" s="1024"/>
      <c r="E60" s="1755"/>
      <c r="F60" s="1755"/>
      <c r="G60" s="1024"/>
      <c r="H60" s="2021"/>
      <c r="I60" s="2021"/>
      <c r="J60" s="1024"/>
      <c r="K60" s="2019"/>
      <c r="L60" s="2019"/>
      <c r="M60" s="1024"/>
      <c r="N60" s="2039"/>
      <c r="O60" s="2039"/>
      <c r="P60" s="1024"/>
      <c r="Q60" s="2025"/>
      <c r="R60" s="2025"/>
      <c r="S60" s="1024"/>
      <c r="T60" s="2017"/>
      <c r="U60" s="2017"/>
      <c r="V60" s="1024"/>
      <c r="W60" s="2015"/>
      <c r="X60" s="2015"/>
      <c r="Y60" s="1024"/>
      <c r="Z60" s="2027"/>
      <c r="AA60" s="2027"/>
      <c r="AB60" s="276"/>
      <c r="AC60" s="2029"/>
      <c r="AD60" s="2029"/>
      <c r="AE60" s="276"/>
      <c r="AF60" s="2031"/>
      <c r="AG60" s="2031"/>
      <c r="AH60" s="276"/>
      <c r="AI60" s="1024"/>
      <c r="AJ60" s="1024"/>
      <c r="AK60" s="1024"/>
      <c r="AL60" s="1024"/>
      <c r="AM60" s="1024"/>
      <c r="AN60" s="1024"/>
      <c r="AO60" s="1024"/>
      <c r="AP60" s="1024"/>
      <c r="AQ60" s="1024"/>
      <c r="AS60" s="2049" t="s">
        <v>120</v>
      </c>
      <c r="AT60" s="2049"/>
      <c r="AV60" s="1755" t="s">
        <v>120</v>
      </c>
      <c r="AW60" s="1755"/>
      <c r="AY60" s="2021" t="s">
        <v>120</v>
      </c>
      <c r="AZ60" s="2021"/>
      <c r="BB60" s="2019" t="s">
        <v>120</v>
      </c>
      <c r="BC60" s="2019"/>
      <c r="BE60" s="2039" t="s">
        <v>120</v>
      </c>
      <c r="BF60" s="2039"/>
      <c r="BH60" s="2025" t="s">
        <v>120</v>
      </c>
      <c r="BI60" s="2025"/>
      <c r="BK60" s="2017" t="s">
        <v>120</v>
      </c>
      <c r="BL60" s="2017"/>
      <c r="BN60" s="2015" t="s">
        <v>120</v>
      </c>
      <c r="BO60" s="2015"/>
      <c r="BQ60" s="2027" t="s">
        <v>120</v>
      </c>
      <c r="BR60" s="2027"/>
      <c r="BT60" s="2029" t="s">
        <v>120</v>
      </c>
      <c r="BU60" s="2029"/>
      <c r="BW60" s="2031" t="s">
        <v>120</v>
      </c>
      <c r="BX60" s="2031"/>
      <c r="BY60"/>
      <c r="BZ60"/>
      <c r="CA60"/>
      <c r="CB60"/>
      <c r="CC60"/>
      <c r="CD60" s="2049" t="s">
        <v>120</v>
      </c>
      <c r="CE60" s="2049"/>
      <c r="CG60" s="2006" t="s">
        <v>120</v>
      </c>
      <c r="CH60" s="2006"/>
      <c r="CJ60" s="2021" t="s">
        <v>120</v>
      </c>
      <c r="CK60" s="2021"/>
      <c r="CM60" s="2019" t="s">
        <v>120</v>
      </c>
      <c r="CN60" s="2019"/>
      <c r="CP60" s="2039" t="s">
        <v>120</v>
      </c>
      <c r="CQ60" s="2039"/>
      <c r="CS60" s="2025" t="s">
        <v>120</v>
      </c>
      <c r="CT60" s="2025"/>
      <c r="CV60" s="2017" t="s">
        <v>120</v>
      </c>
      <c r="CW60" s="2017"/>
      <c r="CY60" s="2015" t="s">
        <v>120</v>
      </c>
      <c r="CZ60" s="2015"/>
      <c r="DB60" s="2027" t="s">
        <v>120</v>
      </c>
      <c r="DC60" s="2027"/>
      <c r="DE60" s="2029" t="s">
        <v>120</v>
      </c>
      <c r="DF60" s="2029"/>
      <c r="DH60" s="2031" t="s">
        <v>120</v>
      </c>
      <c r="DI60" s="2031"/>
      <c r="DK60"/>
      <c r="DL60"/>
      <c r="DM60" s="3">
        <v>1</v>
      </c>
    </row>
    <row r="61" spans="1:117" s="877" customFormat="1" ht="18" customHeight="1" thickBot="1">
      <c r="A61"/>
      <c r="B61" s="1024"/>
      <c r="C61" s="1024"/>
      <c r="D61" s="1024"/>
      <c r="E61" s="1024"/>
      <c r="F61" s="1024"/>
      <c r="G61" s="1024"/>
      <c r="H61" s="1024"/>
      <c r="I61" s="1024"/>
      <c r="J61" s="1024"/>
      <c r="K61" s="1024"/>
      <c r="L61" s="1024"/>
      <c r="M61" s="1024"/>
      <c r="N61" s="1024"/>
      <c r="O61" s="1024"/>
      <c r="P61" s="1024"/>
      <c r="Q61" s="1070"/>
      <c r="R61" s="1070"/>
      <c r="S61" s="1024"/>
      <c r="T61" s="1024"/>
      <c r="U61" s="1024"/>
      <c r="V61" s="1024"/>
      <c r="W61" s="1024"/>
      <c r="X61" s="1024"/>
      <c r="Y61" s="1024"/>
      <c r="Z61" s="1024"/>
      <c r="AA61" s="1024"/>
      <c r="AB61" s="276"/>
      <c r="AC61" s="1024"/>
      <c r="AD61" s="1024"/>
      <c r="AE61" s="276"/>
      <c r="AF61" s="1024"/>
      <c r="AG61" s="1024"/>
      <c r="AH61" s="276"/>
      <c r="AI61" s="1024"/>
      <c r="AJ61" s="1024"/>
      <c r="AK61" s="1024"/>
      <c r="AL61" s="1024"/>
      <c r="AM61" s="1024"/>
      <c r="AN61" s="1024"/>
      <c r="AO61" s="1024"/>
      <c r="AP61" s="1024"/>
      <c r="AQ61" s="1024"/>
      <c r="AS61" s="1024" t="s">
        <v>120</v>
      </c>
      <c r="AT61" s="1024"/>
      <c r="AV61" s="1024" t="s">
        <v>120</v>
      </c>
      <c r="AW61" s="1024"/>
      <c r="AY61" s="1024" t="s">
        <v>120</v>
      </c>
      <c r="AZ61" s="1024"/>
      <c r="BB61" s="1024" t="s">
        <v>120</v>
      </c>
      <c r="BC61" s="1024"/>
      <c r="BE61" s="1024" t="s">
        <v>120</v>
      </c>
      <c r="BF61" s="1024"/>
      <c r="BH61" s="1070" t="s">
        <v>120</v>
      </c>
      <c r="BI61" s="1070"/>
      <c r="BK61" s="1024" t="s">
        <v>120</v>
      </c>
      <c r="BL61" s="1024"/>
      <c r="BN61" s="1024" t="s">
        <v>120</v>
      </c>
      <c r="BO61" s="1024"/>
      <c r="BQ61" s="1024" t="s">
        <v>120</v>
      </c>
      <c r="BR61" s="1024"/>
      <c r="BT61" s="1024" t="s">
        <v>120</v>
      </c>
      <c r="BU61" s="1024"/>
      <c r="BW61" s="1024" t="s">
        <v>120</v>
      </c>
      <c r="BX61" s="1024"/>
      <c r="BY61"/>
      <c r="BZ61"/>
      <c r="CA61"/>
      <c r="CB61"/>
      <c r="CC61"/>
      <c r="CD61" s="1024" t="s">
        <v>120</v>
      </c>
      <c r="CE61" s="1024"/>
      <c r="CG61" s="1024" t="s">
        <v>120</v>
      </c>
      <c r="CH61" s="1024"/>
      <c r="CJ61" s="1024" t="s">
        <v>120</v>
      </c>
      <c r="CK61" s="1024"/>
      <c r="CM61" s="1024" t="s">
        <v>120</v>
      </c>
      <c r="CN61" s="1024"/>
      <c r="CP61" s="1024" t="s">
        <v>120</v>
      </c>
      <c r="CQ61" s="1024"/>
      <c r="CS61" s="1070" t="s">
        <v>120</v>
      </c>
      <c r="CT61" s="1070"/>
      <c r="CV61" s="1024" t="s">
        <v>120</v>
      </c>
      <c r="CW61" s="1024"/>
      <c r="CY61" s="1024" t="s">
        <v>120</v>
      </c>
      <c r="CZ61" s="1024"/>
      <c r="DB61" s="1024" t="s">
        <v>120</v>
      </c>
      <c r="DC61" s="1024"/>
      <c r="DE61" s="1024" t="s">
        <v>120</v>
      </c>
      <c r="DF61" s="1024"/>
      <c r="DH61" s="1024" t="s">
        <v>120</v>
      </c>
      <c r="DI61" s="1024"/>
      <c r="DK61"/>
      <c r="DL61"/>
      <c r="DM61" s="3">
        <v>1</v>
      </c>
    </row>
    <row r="62" spans="1:117" s="877" customFormat="1" ht="18" customHeight="1">
      <c r="A62"/>
      <c r="B62" s="2046" t="s">
        <v>1209</v>
      </c>
      <c r="C62" s="2046"/>
      <c r="D62" s="1024"/>
      <c r="E62" s="1754" t="s">
        <v>1210</v>
      </c>
      <c r="F62" s="1754"/>
      <c r="G62" s="1024"/>
      <c r="H62" s="2020" t="s">
        <v>1211</v>
      </c>
      <c r="I62" s="2020"/>
      <c r="J62" s="1024"/>
      <c r="K62" s="2018" t="s">
        <v>1212</v>
      </c>
      <c r="L62" s="2018"/>
      <c r="M62" s="1024"/>
      <c r="N62" s="2038" t="s">
        <v>1213</v>
      </c>
      <c r="O62" s="2038"/>
      <c r="P62" s="1024"/>
      <c r="Q62" s="2024" t="s">
        <v>1214</v>
      </c>
      <c r="R62" s="2024"/>
      <c r="S62" s="1024"/>
      <c r="T62" s="2016" t="s">
        <v>1215</v>
      </c>
      <c r="U62" s="2016"/>
      <c r="V62" s="1024"/>
      <c r="W62" s="2014" t="s">
        <v>1216</v>
      </c>
      <c r="X62" s="2014"/>
      <c r="Y62" s="1024"/>
      <c r="Z62" s="2026" t="s">
        <v>1217</v>
      </c>
      <c r="AA62" s="2026"/>
      <c r="AB62" s="276"/>
      <c r="AC62" s="2028" t="s">
        <v>1218</v>
      </c>
      <c r="AD62" s="2028"/>
      <c r="AE62" s="276"/>
      <c r="AF62" s="2030" t="s">
        <v>1219</v>
      </c>
      <c r="AG62" s="2030"/>
      <c r="AH62" s="276"/>
      <c r="AI62" s="1024"/>
      <c r="AJ62" s="1024"/>
      <c r="AK62" s="1024"/>
      <c r="AL62" s="1024"/>
      <c r="AM62" s="1024"/>
      <c r="AN62" s="1024"/>
      <c r="AO62" s="1024"/>
      <c r="AP62" s="1024"/>
      <c r="AQ62" s="1024"/>
      <c r="AS62" s="2046" t="s">
        <v>2407</v>
      </c>
      <c r="AT62" s="2046"/>
      <c r="AV62" s="1754" t="s">
        <v>2408</v>
      </c>
      <c r="AW62" s="1754"/>
      <c r="AY62" s="2020" t="s">
        <v>2409</v>
      </c>
      <c r="AZ62" s="2020"/>
      <c r="BB62" s="2018" t="s">
        <v>2410</v>
      </c>
      <c r="BC62" s="2018"/>
      <c r="BE62" s="2038" t="s">
        <v>2411</v>
      </c>
      <c r="BF62" s="2038"/>
      <c r="BH62" s="2024" t="s">
        <v>2412</v>
      </c>
      <c r="BI62" s="2024"/>
      <c r="BK62" s="2016" t="s">
        <v>2413</v>
      </c>
      <c r="BL62" s="2016"/>
      <c r="BN62" s="2014" t="s">
        <v>2414</v>
      </c>
      <c r="BO62" s="2014"/>
      <c r="BQ62" s="2026" t="s">
        <v>2415</v>
      </c>
      <c r="BR62" s="2026"/>
      <c r="BT62" s="2028" t="s">
        <v>2416</v>
      </c>
      <c r="BU62" s="2028"/>
      <c r="BW62" s="2030" t="s">
        <v>2417</v>
      </c>
      <c r="BX62" s="2030"/>
      <c r="BY62"/>
      <c r="BZ62"/>
      <c r="CA62"/>
      <c r="CB62"/>
      <c r="CC62"/>
      <c r="CD62" s="2046" t="s">
        <v>2418</v>
      </c>
      <c r="CE62" s="2046"/>
      <c r="CG62" s="1754" t="s">
        <v>2419</v>
      </c>
      <c r="CH62" s="1754"/>
      <c r="CJ62" s="2020" t="s">
        <v>2420</v>
      </c>
      <c r="CK62" s="2020"/>
      <c r="CM62" s="2018" t="s">
        <v>2421</v>
      </c>
      <c r="CN62" s="2018"/>
      <c r="CP62" s="2038" t="s">
        <v>2422</v>
      </c>
      <c r="CQ62" s="2038"/>
      <c r="CS62" s="2024" t="s">
        <v>2423</v>
      </c>
      <c r="CT62" s="2024"/>
      <c r="CV62" s="2016" t="s">
        <v>2424</v>
      </c>
      <c r="CW62" s="2016"/>
      <c r="CY62" s="2014" t="s">
        <v>2425</v>
      </c>
      <c r="CZ62" s="2014"/>
      <c r="DB62" s="2026" t="s">
        <v>2426</v>
      </c>
      <c r="DC62" s="2026"/>
      <c r="DE62" s="2028" t="s">
        <v>2427</v>
      </c>
      <c r="DF62" s="2028"/>
      <c r="DH62" s="2030" t="s">
        <v>2428</v>
      </c>
      <c r="DI62" s="2030"/>
      <c r="DK62"/>
      <c r="DL62"/>
      <c r="DM62" s="3">
        <v>1</v>
      </c>
    </row>
    <row r="63" spans="1:117" s="877" customFormat="1" ht="18" customHeight="1">
      <c r="A63"/>
      <c r="B63" s="2047"/>
      <c r="C63" s="2047"/>
      <c r="D63" s="1024"/>
      <c r="E63" s="1755"/>
      <c r="F63" s="1755"/>
      <c r="G63" s="1024"/>
      <c r="H63" s="2021"/>
      <c r="I63" s="2021"/>
      <c r="J63" s="1024"/>
      <c r="K63" s="2019"/>
      <c r="L63" s="2019"/>
      <c r="M63" s="1024"/>
      <c r="N63" s="2039"/>
      <c r="O63" s="2039"/>
      <c r="P63" s="1024"/>
      <c r="Q63" s="2025"/>
      <c r="R63" s="2025"/>
      <c r="S63" s="1024"/>
      <c r="T63" s="2017"/>
      <c r="U63" s="2017"/>
      <c r="V63" s="1024"/>
      <c r="W63" s="2015"/>
      <c r="X63" s="2015"/>
      <c r="Y63" s="1024"/>
      <c r="Z63" s="2027"/>
      <c r="AA63" s="2027"/>
      <c r="AB63" s="276"/>
      <c r="AC63" s="2029"/>
      <c r="AD63" s="2029"/>
      <c r="AE63" s="276"/>
      <c r="AF63" s="2031"/>
      <c r="AG63" s="2031"/>
      <c r="AH63" s="276"/>
      <c r="AI63" s="1024"/>
      <c r="AJ63" s="1024"/>
      <c r="AK63" s="1024"/>
      <c r="AL63" s="1024"/>
      <c r="AM63" s="1024"/>
      <c r="AN63" s="1024"/>
      <c r="AO63" s="1024"/>
      <c r="AP63" s="1024"/>
      <c r="AQ63" s="1024"/>
      <c r="AS63" s="2047" t="s">
        <v>120</v>
      </c>
      <c r="AT63" s="2047"/>
      <c r="AV63" s="1755" t="s">
        <v>120</v>
      </c>
      <c r="AW63" s="1755"/>
      <c r="AY63" s="2021" t="s">
        <v>120</v>
      </c>
      <c r="AZ63" s="2021"/>
      <c r="BB63" s="2019" t="s">
        <v>120</v>
      </c>
      <c r="BC63" s="2019"/>
      <c r="BE63" s="2039" t="s">
        <v>120</v>
      </c>
      <c r="BF63" s="2039"/>
      <c r="BH63" s="2025" t="s">
        <v>120</v>
      </c>
      <c r="BI63" s="2025"/>
      <c r="BK63" s="2017" t="s">
        <v>120</v>
      </c>
      <c r="BL63" s="2017"/>
      <c r="BN63" s="2015" t="s">
        <v>120</v>
      </c>
      <c r="BO63" s="2015"/>
      <c r="BQ63" s="2027" t="s">
        <v>120</v>
      </c>
      <c r="BR63" s="2027"/>
      <c r="BT63" s="2029" t="s">
        <v>120</v>
      </c>
      <c r="BU63" s="2029"/>
      <c r="BW63" s="2031" t="s">
        <v>120</v>
      </c>
      <c r="BX63" s="2031"/>
      <c r="BY63"/>
      <c r="BZ63"/>
      <c r="CA63"/>
      <c r="CB63"/>
      <c r="CC63"/>
      <c r="CD63" s="2047" t="s">
        <v>120</v>
      </c>
      <c r="CE63" s="2047"/>
      <c r="CG63" s="1755" t="s">
        <v>120</v>
      </c>
      <c r="CH63" s="1755"/>
      <c r="CJ63" s="2021" t="s">
        <v>120</v>
      </c>
      <c r="CK63" s="2021"/>
      <c r="CM63" s="2019" t="s">
        <v>120</v>
      </c>
      <c r="CN63" s="2019"/>
      <c r="CP63" s="2039" t="s">
        <v>120</v>
      </c>
      <c r="CQ63" s="2039"/>
      <c r="CS63" s="2025" t="s">
        <v>120</v>
      </c>
      <c r="CT63" s="2025"/>
      <c r="CV63" s="2017" t="s">
        <v>120</v>
      </c>
      <c r="CW63" s="2017"/>
      <c r="CY63" s="2015" t="s">
        <v>120</v>
      </c>
      <c r="CZ63" s="2015"/>
      <c r="DB63" s="2027" t="s">
        <v>120</v>
      </c>
      <c r="DC63" s="2027"/>
      <c r="DE63" s="2029" t="s">
        <v>120</v>
      </c>
      <c r="DF63" s="2029"/>
      <c r="DH63" s="2031" t="s">
        <v>120</v>
      </c>
      <c r="DI63" s="2031"/>
      <c r="DK63"/>
      <c r="DL63"/>
      <c r="DM63" s="3">
        <v>1</v>
      </c>
    </row>
    <row r="64" spans="1:117" s="877" customFormat="1" ht="18" customHeight="1" thickBot="1">
      <c r="A64"/>
      <c r="B64" s="1024"/>
      <c r="C64" s="1024"/>
      <c r="D64" s="1024"/>
      <c r="E64" s="1024"/>
      <c r="F64" s="1024"/>
      <c r="G64" s="1024"/>
      <c r="H64" s="1024"/>
      <c r="I64" s="1024"/>
      <c r="J64" s="1024"/>
      <c r="K64" s="1024"/>
      <c r="L64" s="1024"/>
      <c r="M64" s="1024"/>
      <c r="N64" s="1024"/>
      <c r="O64" s="1024"/>
      <c r="P64" s="1024"/>
      <c r="Q64" s="1070"/>
      <c r="R64" s="1070"/>
      <c r="S64" s="1024"/>
      <c r="T64" s="1024"/>
      <c r="U64" s="1024"/>
      <c r="V64" s="1024"/>
      <c r="W64" s="1024"/>
      <c r="X64" s="1024"/>
      <c r="Y64" s="1024"/>
      <c r="Z64" s="1024"/>
      <c r="AA64" s="1024"/>
      <c r="AB64" s="276"/>
      <c r="AC64" s="1024"/>
      <c r="AD64" s="1024"/>
      <c r="AE64" s="276"/>
      <c r="AF64" s="1024"/>
      <c r="AG64" s="1024"/>
      <c r="AH64" s="276"/>
      <c r="AI64" s="1024"/>
      <c r="AJ64" s="1024"/>
      <c r="AK64" s="1024"/>
      <c r="AL64" s="1024"/>
      <c r="AM64" s="1024"/>
      <c r="AN64" s="1024"/>
      <c r="AO64" s="1024"/>
      <c r="AP64" s="1024"/>
      <c r="AQ64" s="1024"/>
      <c r="AS64" s="1024" t="s">
        <v>120</v>
      </c>
      <c r="AT64" s="1024"/>
      <c r="AV64" s="1024" t="s">
        <v>120</v>
      </c>
      <c r="AW64" s="1024"/>
      <c r="AY64" s="1024" t="s">
        <v>120</v>
      </c>
      <c r="AZ64" s="1024"/>
      <c r="BB64" s="1024" t="s">
        <v>120</v>
      </c>
      <c r="BC64" s="1024"/>
      <c r="BE64" s="1024" t="s">
        <v>120</v>
      </c>
      <c r="BF64" s="1024"/>
      <c r="BH64" s="1070" t="s">
        <v>120</v>
      </c>
      <c r="BI64" s="1070"/>
      <c r="BK64" s="1024" t="s">
        <v>120</v>
      </c>
      <c r="BL64" s="1024"/>
      <c r="BN64" s="1024" t="s">
        <v>120</v>
      </c>
      <c r="BO64" s="1024"/>
      <c r="BQ64" s="1024" t="s">
        <v>120</v>
      </c>
      <c r="BR64" s="1024"/>
      <c r="BT64" s="1024" t="s">
        <v>120</v>
      </c>
      <c r="BU64" s="1024"/>
      <c r="BW64" s="1024" t="s">
        <v>120</v>
      </c>
      <c r="BX64" s="1024"/>
      <c r="BY64"/>
      <c r="BZ64"/>
      <c r="CA64"/>
      <c r="CB64"/>
      <c r="CC64"/>
      <c r="CD64" s="1024" t="s">
        <v>120</v>
      </c>
      <c r="CE64" s="1024"/>
      <c r="CG64" s="1024" t="s">
        <v>120</v>
      </c>
      <c r="CH64" s="1024"/>
      <c r="CJ64" s="1024" t="s">
        <v>120</v>
      </c>
      <c r="CK64" s="1024"/>
      <c r="CM64" s="1024" t="s">
        <v>120</v>
      </c>
      <c r="CN64" s="1024"/>
      <c r="CP64" s="1024" t="s">
        <v>120</v>
      </c>
      <c r="CQ64" s="1024"/>
      <c r="CS64" s="1070" t="s">
        <v>120</v>
      </c>
      <c r="CT64" s="1070"/>
      <c r="CV64" s="1024" t="s">
        <v>120</v>
      </c>
      <c r="CW64" s="1024"/>
      <c r="CY64" s="1024" t="s">
        <v>120</v>
      </c>
      <c r="CZ64" s="1024"/>
      <c r="DB64" s="1024" t="s">
        <v>120</v>
      </c>
      <c r="DC64" s="1024"/>
      <c r="DE64" s="1024" t="s">
        <v>120</v>
      </c>
      <c r="DF64" s="1024"/>
      <c r="DH64" s="1024" t="s">
        <v>120</v>
      </c>
      <c r="DI64" s="1024"/>
      <c r="DK64"/>
      <c r="DL64"/>
      <c r="DM64" s="3">
        <v>1</v>
      </c>
    </row>
    <row r="65" spans="1:117" s="877" customFormat="1" ht="18" customHeight="1">
      <c r="A65"/>
      <c r="B65" s="2044" t="s">
        <v>1220</v>
      </c>
      <c r="C65" s="2044"/>
      <c r="D65" s="1024"/>
      <c r="E65" s="2005" t="s">
        <v>1221</v>
      </c>
      <c r="F65" s="2005"/>
      <c r="G65" s="1024"/>
      <c r="H65" s="2020" t="s">
        <v>1222</v>
      </c>
      <c r="I65" s="2020"/>
      <c r="J65" s="1024"/>
      <c r="K65" s="2018" t="s">
        <v>1223</v>
      </c>
      <c r="L65" s="2018"/>
      <c r="M65" s="1024"/>
      <c r="N65" s="2042" t="s">
        <v>1224</v>
      </c>
      <c r="O65" s="2042"/>
      <c r="P65" s="1024"/>
      <c r="Q65" s="2024" t="s">
        <v>1225</v>
      </c>
      <c r="R65" s="2024"/>
      <c r="S65" s="1024"/>
      <c r="T65" s="2016" t="s">
        <v>1226</v>
      </c>
      <c r="U65" s="2016"/>
      <c r="V65" s="1024"/>
      <c r="W65" s="2014" t="s">
        <v>1227</v>
      </c>
      <c r="X65" s="2014"/>
      <c r="Y65" s="1024"/>
      <c r="Z65" s="2026" t="s">
        <v>1228</v>
      </c>
      <c r="AA65" s="2026"/>
      <c r="AB65" s="276"/>
      <c r="AC65" s="2028" t="s">
        <v>1229</v>
      </c>
      <c r="AD65" s="2028"/>
      <c r="AE65" s="276"/>
      <c r="AF65" s="2030" t="s">
        <v>1230</v>
      </c>
      <c r="AG65" s="2030"/>
      <c r="AH65" s="276"/>
      <c r="AI65" s="1024"/>
      <c r="AJ65" s="1024"/>
      <c r="AK65" s="1024"/>
      <c r="AL65" s="1024"/>
      <c r="AM65" s="1024"/>
      <c r="AN65" s="1024"/>
      <c r="AO65" s="1024"/>
      <c r="AP65" s="1024"/>
      <c r="AQ65" s="1024"/>
      <c r="AS65" s="2044" t="s">
        <v>2429</v>
      </c>
      <c r="AT65" s="2044"/>
      <c r="AV65" s="2005" t="s">
        <v>2430</v>
      </c>
      <c r="AW65" s="2005"/>
      <c r="AY65" s="2020" t="s">
        <v>2431</v>
      </c>
      <c r="AZ65" s="2020"/>
      <c r="BB65" s="2018" t="s">
        <v>2432</v>
      </c>
      <c r="BC65" s="2018"/>
      <c r="BE65" s="2042" t="s">
        <v>2433</v>
      </c>
      <c r="BF65" s="2042"/>
      <c r="BH65" s="2024" t="s">
        <v>2434</v>
      </c>
      <c r="BI65" s="2024"/>
      <c r="BK65" s="2016" t="s">
        <v>2435</v>
      </c>
      <c r="BL65" s="2016"/>
      <c r="BN65" s="2014" t="s">
        <v>2436</v>
      </c>
      <c r="BO65" s="2014"/>
      <c r="BQ65" s="2026" t="s">
        <v>2437</v>
      </c>
      <c r="BR65" s="2026"/>
      <c r="BT65" s="2028" t="s">
        <v>2438</v>
      </c>
      <c r="BU65" s="2028"/>
      <c r="BW65" s="2030" t="s">
        <v>2439</v>
      </c>
      <c r="BX65" s="2030"/>
      <c r="BY65"/>
      <c r="BZ65"/>
      <c r="CA65"/>
      <c r="CB65"/>
      <c r="CC65"/>
      <c r="CD65" s="2044" t="s">
        <v>2440</v>
      </c>
      <c r="CE65" s="2044"/>
      <c r="CG65" s="1754" t="s">
        <v>2441</v>
      </c>
      <c r="CH65" s="1754"/>
      <c r="CJ65" s="2020" t="s">
        <v>2442</v>
      </c>
      <c r="CK65" s="2020"/>
      <c r="CM65" s="2018" t="s">
        <v>2443</v>
      </c>
      <c r="CN65" s="2018"/>
      <c r="CP65" s="2038" t="s">
        <v>2444</v>
      </c>
      <c r="CQ65" s="2038"/>
      <c r="CS65" s="2024" t="s">
        <v>2445</v>
      </c>
      <c r="CT65" s="2024"/>
      <c r="CV65" s="2016" t="s">
        <v>2446</v>
      </c>
      <c r="CW65" s="2016"/>
      <c r="CY65" s="2014" t="s">
        <v>2447</v>
      </c>
      <c r="CZ65" s="2014"/>
      <c r="DB65" s="2026" t="s">
        <v>2448</v>
      </c>
      <c r="DC65" s="2026"/>
      <c r="DE65" s="2028" t="s">
        <v>2449</v>
      </c>
      <c r="DF65" s="2028"/>
      <c r="DH65" s="2030" t="s">
        <v>2450</v>
      </c>
      <c r="DI65" s="2030"/>
      <c r="DK65"/>
      <c r="DL65"/>
      <c r="DM65" s="3">
        <v>1</v>
      </c>
    </row>
    <row r="66" spans="1:117" s="877" customFormat="1" ht="18" customHeight="1">
      <c r="A66" s="1020"/>
      <c r="B66" s="2045"/>
      <c r="C66" s="2045"/>
      <c r="D66" s="1024"/>
      <c r="E66" s="2006"/>
      <c r="F66" s="2006"/>
      <c r="G66" s="1024"/>
      <c r="H66" s="2021"/>
      <c r="I66" s="2021"/>
      <c r="J66" s="1024"/>
      <c r="K66" s="2019"/>
      <c r="L66" s="2019"/>
      <c r="M66" s="1024"/>
      <c r="N66" s="2043"/>
      <c r="O66" s="2043"/>
      <c r="P66" s="1024"/>
      <c r="Q66" s="2025"/>
      <c r="R66" s="2025"/>
      <c r="S66" s="1024"/>
      <c r="T66" s="2017"/>
      <c r="U66" s="2017"/>
      <c r="V66" s="1024"/>
      <c r="W66" s="2015"/>
      <c r="X66" s="2015"/>
      <c r="Y66" s="1024"/>
      <c r="Z66" s="2027"/>
      <c r="AA66" s="2027"/>
      <c r="AB66" s="276"/>
      <c r="AC66" s="2029"/>
      <c r="AD66" s="2029"/>
      <c r="AE66" s="276"/>
      <c r="AF66" s="2031"/>
      <c r="AG66" s="2031"/>
      <c r="AH66" s="276"/>
      <c r="AI66" s="1024"/>
      <c r="AJ66" s="1024"/>
      <c r="AK66" s="1024"/>
      <c r="AL66" s="1024"/>
      <c r="AM66" s="1024"/>
      <c r="AN66" s="1024"/>
      <c r="AO66" s="1024"/>
      <c r="AP66" s="1024"/>
      <c r="AQ66" s="1024"/>
      <c r="AS66" s="2045" t="s">
        <v>120</v>
      </c>
      <c r="AT66" s="2045"/>
      <c r="AV66" s="2006" t="s">
        <v>120</v>
      </c>
      <c r="AW66" s="2006"/>
      <c r="AY66" s="2021" t="s">
        <v>120</v>
      </c>
      <c r="AZ66" s="2021"/>
      <c r="BB66" s="2019" t="s">
        <v>120</v>
      </c>
      <c r="BC66" s="2019"/>
      <c r="BE66" s="2043" t="s">
        <v>120</v>
      </c>
      <c r="BF66" s="2043"/>
      <c r="BH66" s="2025" t="s">
        <v>120</v>
      </c>
      <c r="BI66" s="2025"/>
      <c r="BK66" s="2017" t="s">
        <v>120</v>
      </c>
      <c r="BL66" s="2017"/>
      <c r="BN66" s="2015" t="s">
        <v>120</v>
      </c>
      <c r="BO66" s="2015"/>
      <c r="BQ66" s="2027" t="s">
        <v>120</v>
      </c>
      <c r="BR66" s="2027"/>
      <c r="BT66" s="2029" t="s">
        <v>120</v>
      </c>
      <c r="BU66" s="2029"/>
      <c r="BW66" s="2031" t="s">
        <v>120</v>
      </c>
      <c r="BX66" s="2031"/>
      <c r="BY66"/>
      <c r="BZ66"/>
      <c r="CA66"/>
      <c r="CB66"/>
      <c r="CC66"/>
      <c r="CD66" s="2045" t="s">
        <v>120</v>
      </c>
      <c r="CE66" s="2045"/>
      <c r="CG66" s="1755" t="s">
        <v>120</v>
      </c>
      <c r="CH66" s="1755"/>
      <c r="CJ66" s="2021" t="s">
        <v>120</v>
      </c>
      <c r="CK66" s="2021"/>
      <c r="CM66" s="2019" t="s">
        <v>120</v>
      </c>
      <c r="CN66" s="2019"/>
      <c r="CP66" s="2039" t="s">
        <v>120</v>
      </c>
      <c r="CQ66" s="2039"/>
      <c r="CS66" s="2025" t="s">
        <v>120</v>
      </c>
      <c r="CT66" s="2025"/>
      <c r="CV66" s="2017" t="s">
        <v>120</v>
      </c>
      <c r="CW66" s="2017"/>
      <c r="CY66" s="2015" t="s">
        <v>120</v>
      </c>
      <c r="CZ66" s="2015"/>
      <c r="DB66" s="2027" t="s">
        <v>120</v>
      </c>
      <c r="DC66" s="2027"/>
      <c r="DE66" s="2029" t="s">
        <v>120</v>
      </c>
      <c r="DF66" s="2029"/>
      <c r="DH66" s="2031" t="s">
        <v>120</v>
      </c>
      <c r="DI66" s="2031"/>
      <c r="DK66"/>
      <c r="DL66"/>
      <c r="DM66" s="3">
        <v>1</v>
      </c>
    </row>
    <row r="67" spans="1:117" s="877" customFormat="1" ht="18" customHeight="1" thickBot="1">
      <c r="A67" s="1020"/>
      <c r="B67" s="1024"/>
      <c r="C67" s="1024"/>
      <c r="D67" s="1024"/>
      <c r="E67" s="1024"/>
      <c r="F67" s="1024"/>
      <c r="G67" s="1024"/>
      <c r="H67" s="1024"/>
      <c r="I67" s="1024"/>
      <c r="J67" s="1024"/>
      <c r="K67" s="1024"/>
      <c r="L67" s="1024"/>
      <c r="M67" s="1024"/>
      <c r="N67" s="1024"/>
      <c r="O67" s="1024"/>
      <c r="P67" s="1024"/>
      <c r="Q67" s="1070"/>
      <c r="R67" s="1070"/>
      <c r="S67" s="1024"/>
      <c r="T67" s="1024"/>
      <c r="U67" s="1024"/>
      <c r="V67" s="1024"/>
      <c r="W67" s="1024"/>
      <c r="X67" s="1024"/>
      <c r="Y67" s="1024"/>
      <c r="Z67" s="1024"/>
      <c r="AA67" s="1024"/>
      <c r="AB67" s="276"/>
      <c r="AC67" s="1024"/>
      <c r="AD67" s="1024"/>
      <c r="AE67" s="276"/>
      <c r="AF67" s="1024"/>
      <c r="AG67" s="1024"/>
      <c r="AH67" s="276"/>
      <c r="AI67" s="1024"/>
      <c r="AJ67" s="1024"/>
      <c r="AK67" s="1024"/>
      <c r="AL67" s="1024"/>
      <c r="AM67" s="1024"/>
      <c r="AN67" s="1024"/>
      <c r="AO67" s="1024"/>
      <c r="AP67" s="1024"/>
      <c r="AQ67" s="1024"/>
      <c r="AS67" s="1024" t="s">
        <v>120</v>
      </c>
      <c r="AT67" s="1024"/>
      <c r="AV67" s="1024" t="s">
        <v>120</v>
      </c>
      <c r="AW67" s="1024"/>
      <c r="AY67" s="1024" t="s">
        <v>120</v>
      </c>
      <c r="AZ67" s="1024"/>
      <c r="BB67" s="1024" t="s">
        <v>120</v>
      </c>
      <c r="BC67" s="1024"/>
      <c r="BE67" s="1024" t="s">
        <v>120</v>
      </c>
      <c r="BF67" s="1024"/>
      <c r="BH67" s="1070" t="s">
        <v>120</v>
      </c>
      <c r="BI67" s="1070"/>
      <c r="BK67" s="1024" t="s">
        <v>120</v>
      </c>
      <c r="BL67" s="1024"/>
      <c r="BN67" s="1024" t="s">
        <v>120</v>
      </c>
      <c r="BO67" s="1024"/>
      <c r="BQ67" s="1024" t="s">
        <v>120</v>
      </c>
      <c r="BR67" s="1024"/>
      <c r="BT67" s="1024" t="s">
        <v>120</v>
      </c>
      <c r="BU67" s="1024"/>
      <c r="BW67" s="1024" t="s">
        <v>120</v>
      </c>
      <c r="BX67" s="1024"/>
      <c r="BY67"/>
      <c r="BZ67"/>
      <c r="CA67"/>
      <c r="CB67"/>
      <c r="CC67"/>
      <c r="CD67" s="1024" t="s">
        <v>120</v>
      </c>
      <c r="CE67" s="1024"/>
      <c r="CG67" s="1024" t="s">
        <v>120</v>
      </c>
      <c r="CH67" s="1024"/>
      <c r="CJ67" s="1024" t="s">
        <v>120</v>
      </c>
      <c r="CK67" s="1024"/>
      <c r="CM67" s="1024" t="s">
        <v>120</v>
      </c>
      <c r="CN67" s="1024"/>
      <c r="CP67" s="1024" t="s">
        <v>120</v>
      </c>
      <c r="CQ67" s="1024"/>
      <c r="CS67" s="1070" t="s">
        <v>120</v>
      </c>
      <c r="CT67" s="1070"/>
      <c r="CV67" s="1024" t="s">
        <v>120</v>
      </c>
      <c r="CW67" s="1024"/>
      <c r="CY67" s="1024" t="s">
        <v>120</v>
      </c>
      <c r="CZ67" s="1024"/>
      <c r="DB67" s="1024" t="s">
        <v>120</v>
      </c>
      <c r="DC67" s="1024"/>
      <c r="DE67" s="1024" t="s">
        <v>120</v>
      </c>
      <c r="DF67" s="1024"/>
      <c r="DH67" t="s">
        <v>120</v>
      </c>
      <c r="DI67"/>
      <c r="DK67"/>
      <c r="DL67"/>
      <c r="DM67" s="3">
        <v>1</v>
      </c>
    </row>
    <row r="68" spans="1:117" s="877" customFormat="1" ht="18" customHeight="1">
      <c r="A68" s="1020"/>
      <c r="B68" s="2040" t="s">
        <v>1231</v>
      </c>
      <c r="C68" s="2040"/>
      <c r="D68" s="1024"/>
      <c r="E68" s="1754" t="s">
        <v>1232</v>
      </c>
      <c r="F68" s="1754"/>
      <c r="G68" s="1024"/>
      <c r="H68" s="2020" t="s">
        <v>1233</v>
      </c>
      <c r="I68" s="2020"/>
      <c r="J68" s="1024"/>
      <c r="K68" s="2018" t="s">
        <v>1234</v>
      </c>
      <c r="L68" s="2018"/>
      <c r="M68" s="1024"/>
      <c r="N68" s="2042"/>
      <c r="O68" s="2042"/>
      <c r="P68" s="1024"/>
      <c r="Q68" s="2024" t="s">
        <v>1235</v>
      </c>
      <c r="R68" s="2024"/>
      <c r="S68" s="1024"/>
      <c r="T68" s="2016" t="s">
        <v>1236</v>
      </c>
      <c r="U68" s="2016"/>
      <c r="V68" s="1024"/>
      <c r="W68" s="2014" t="s">
        <v>1237</v>
      </c>
      <c r="X68" s="2014"/>
      <c r="Y68" s="1024"/>
      <c r="Z68" s="2026" t="s">
        <v>1238</v>
      </c>
      <c r="AA68" s="2026"/>
      <c r="AB68" s="276"/>
      <c r="AC68" s="2028" t="s">
        <v>1239</v>
      </c>
      <c r="AD68" s="2028"/>
      <c r="AE68" s="276"/>
      <c r="AF68" s="2030" t="s">
        <v>1240</v>
      </c>
      <c r="AG68" s="2030"/>
      <c r="AH68" s="276"/>
      <c r="AI68" s="1024"/>
      <c r="AJ68" s="1024"/>
      <c r="AK68" s="1024"/>
      <c r="AL68" s="1024"/>
      <c r="AM68" s="1024"/>
      <c r="AN68" s="1024"/>
      <c r="AO68" s="1024"/>
      <c r="AP68" s="1024"/>
      <c r="AQ68" s="1024"/>
      <c r="AS68" s="2040" t="s">
        <v>2451</v>
      </c>
      <c r="AT68" s="2040"/>
      <c r="AV68" s="1754" t="s">
        <v>2452</v>
      </c>
      <c r="AW68" s="1754"/>
      <c r="AY68" s="2020" t="s">
        <v>2453</v>
      </c>
      <c r="AZ68" s="2020"/>
      <c r="BB68" s="2018" t="s">
        <v>2454</v>
      </c>
      <c r="BC68" s="2018"/>
      <c r="BE68" s="2042"/>
      <c r="BF68" s="2042"/>
      <c r="BH68" s="2024" t="s">
        <v>2455</v>
      </c>
      <c r="BI68" s="2024"/>
      <c r="BK68" s="2016" t="s">
        <v>2456</v>
      </c>
      <c r="BL68" s="2016"/>
      <c r="BN68" s="2014" t="s">
        <v>2457</v>
      </c>
      <c r="BO68" s="2014"/>
      <c r="BQ68" s="2026" t="s">
        <v>2458</v>
      </c>
      <c r="BR68" s="2026"/>
      <c r="BT68" s="2028" t="s">
        <v>2459</v>
      </c>
      <c r="BU68" s="2028"/>
      <c r="BW68" s="2030" t="s">
        <v>1250</v>
      </c>
      <c r="BX68" s="2030"/>
      <c r="BY68"/>
      <c r="BZ68"/>
      <c r="CA68"/>
      <c r="CB68"/>
      <c r="CC68"/>
      <c r="CD68" s="2040" t="s">
        <v>2460</v>
      </c>
      <c r="CE68" s="2040"/>
      <c r="CG68" s="1754" t="s">
        <v>2461</v>
      </c>
      <c r="CH68" s="1754"/>
      <c r="CJ68" s="2020" t="s">
        <v>2462</v>
      </c>
      <c r="CK68" s="2020"/>
      <c r="CM68" s="2018" t="s">
        <v>2463</v>
      </c>
      <c r="CN68" s="2018"/>
      <c r="CP68" s="2038"/>
      <c r="CQ68" s="2038"/>
      <c r="CS68" s="2024" t="s">
        <v>2464</v>
      </c>
      <c r="CT68" s="2024"/>
      <c r="CV68" s="2016" t="s">
        <v>2465</v>
      </c>
      <c r="CW68" s="2016"/>
      <c r="CY68" s="2014" t="s">
        <v>2466</v>
      </c>
      <c r="CZ68" s="2014"/>
      <c r="DB68" s="2026" t="s">
        <v>2467</v>
      </c>
      <c r="DC68" s="2026"/>
      <c r="DE68" s="2028" t="s">
        <v>2468</v>
      </c>
      <c r="DF68" s="2028"/>
      <c r="DH68" s="2030" t="s">
        <v>2469</v>
      </c>
      <c r="DI68" s="2030"/>
      <c r="DK68"/>
      <c r="DL68"/>
      <c r="DM68" s="3">
        <v>1</v>
      </c>
    </row>
    <row r="69" spans="1:117" s="877" customFormat="1" ht="18" customHeight="1">
      <c r="A69" s="1020"/>
      <c r="B69" s="2041"/>
      <c r="C69" s="2041"/>
      <c r="D69" s="1024"/>
      <c r="E69" s="1755"/>
      <c r="F69" s="1755"/>
      <c r="G69" s="1024"/>
      <c r="H69" s="2021"/>
      <c r="I69" s="2021"/>
      <c r="J69" s="1024"/>
      <c r="K69" s="2019"/>
      <c r="L69" s="2019"/>
      <c r="M69" s="1024"/>
      <c r="N69" s="2043"/>
      <c r="O69" s="2043"/>
      <c r="P69" s="1024"/>
      <c r="Q69" s="2025"/>
      <c r="R69" s="2025"/>
      <c r="S69" s="1024"/>
      <c r="T69" s="2017"/>
      <c r="U69" s="2017"/>
      <c r="V69" s="1024"/>
      <c r="W69" s="2015"/>
      <c r="X69" s="2015"/>
      <c r="Y69" s="1024"/>
      <c r="Z69" s="2027"/>
      <c r="AA69" s="2027"/>
      <c r="AB69" s="276"/>
      <c r="AC69" s="2029"/>
      <c r="AD69" s="2029"/>
      <c r="AE69" s="276"/>
      <c r="AF69" s="2031"/>
      <c r="AG69" s="2031"/>
      <c r="AH69" s="276"/>
      <c r="AI69" s="1024"/>
      <c r="AJ69" s="1024"/>
      <c r="AK69" s="1024"/>
      <c r="AL69" s="1024"/>
      <c r="AM69" s="1024"/>
      <c r="AN69" s="1024"/>
      <c r="AO69" s="1024"/>
      <c r="AP69" s="1024"/>
      <c r="AQ69" s="1024"/>
      <c r="AS69" s="2041" t="s">
        <v>120</v>
      </c>
      <c r="AT69" s="2041"/>
      <c r="AV69" s="1755" t="s">
        <v>120</v>
      </c>
      <c r="AW69" s="1755"/>
      <c r="AY69" s="2021" t="s">
        <v>120</v>
      </c>
      <c r="AZ69" s="2021"/>
      <c r="BB69" s="2019" t="s">
        <v>120</v>
      </c>
      <c r="BC69" s="2019"/>
      <c r="BE69" s="2043"/>
      <c r="BF69" s="2043"/>
      <c r="BH69" s="2025" t="s">
        <v>120</v>
      </c>
      <c r="BI69" s="2025"/>
      <c r="BK69" s="2017" t="s">
        <v>120</v>
      </c>
      <c r="BL69" s="2017"/>
      <c r="BN69" s="2015" t="s">
        <v>120</v>
      </c>
      <c r="BO69" s="2015"/>
      <c r="BQ69" s="2027" t="s">
        <v>120</v>
      </c>
      <c r="BR69" s="2027"/>
      <c r="BT69" s="2029" t="s">
        <v>120</v>
      </c>
      <c r="BU69" s="2029"/>
      <c r="BW69" s="2031" t="s">
        <v>120</v>
      </c>
      <c r="BX69" s="2031"/>
      <c r="BY69"/>
      <c r="BZ69"/>
      <c r="CA69"/>
      <c r="CB69"/>
      <c r="CC69"/>
      <c r="CD69" s="2041" t="s">
        <v>120</v>
      </c>
      <c r="CE69" s="2041"/>
      <c r="CG69" s="1755" t="s">
        <v>120</v>
      </c>
      <c r="CH69" s="1755"/>
      <c r="CJ69" s="2021" t="s">
        <v>120</v>
      </c>
      <c r="CK69" s="2021"/>
      <c r="CM69" s="2019" t="s">
        <v>120</v>
      </c>
      <c r="CN69" s="2019"/>
      <c r="CP69" s="2039"/>
      <c r="CQ69" s="2039"/>
      <c r="CS69" s="2025" t="s">
        <v>120</v>
      </c>
      <c r="CT69" s="2025"/>
      <c r="CV69" s="2017" t="s">
        <v>120</v>
      </c>
      <c r="CW69" s="2017"/>
      <c r="CY69" s="2015" t="s">
        <v>120</v>
      </c>
      <c r="CZ69" s="2015"/>
      <c r="DB69" s="2027" t="s">
        <v>120</v>
      </c>
      <c r="DC69" s="2027"/>
      <c r="DE69" s="2029" t="s">
        <v>120</v>
      </c>
      <c r="DF69" s="2029"/>
      <c r="DH69" s="2031" t="s">
        <v>120</v>
      </c>
      <c r="DI69" s="2031"/>
      <c r="DK69"/>
      <c r="DL69"/>
      <c r="DM69" s="3">
        <v>1</v>
      </c>
    </row>
    <row r="70" spans="1:117" s="877" customFormat="1" ht="18" customHeight="1" thickBot="1">
      <c r="A70" s="1020"/>
      <c r="B70" s="1024"/>
      <c r="C70" s="1024"/>
      <c r="D70" s="1024"/>
      <c r="E70" s="1024"/>
      <c r="F70" s="1024"/>
      <c r="G70" s="1024"/>
      <c r="H70" s="1024"/>
      <c r="I70" s="1024"/>
      <c r="J70" s="1024"/>
      <c r="K70" s="1024"/>
      <c r="L70" s="1024"/>
      <c r="M70" s="1024"/>
      <c r="N70" s="1024"/>
      <c r="O70" s="1024"/>
      <c r="P70" s="1024"/>
      <c r="Q70" s="1070"/>
      <c r="R70" s="1070"/>
      <c r="S70" s="1024"/>
      <c r="T70" s="1024"/>
      <c r="U70" s="1024"/>
      <c r="V70" s="1024"/>
      <c r="W70" s="1024"/>
      <c r="X70" s="1024"/>
      <c r="Y70" s="1024"/>
      <c r="Z70" s="1024"/>
      <c r="AA70" s="1024"/>
      <c r="AB70" s="276"/>
      <c r="AC70" s="1024"/>
      <c r="AD70" s="1024"/>
      <c r="AE70" s="276"/>
      <c r="AF70" s="1024"/>
      <c r="AG70" s="1024"/>
      <c r="AH70" s="276"/>
      <c r="AI70" s="1024"/>
      <c r="AJ70" s="1024"/>
      <c r="AK70" s="1024"/>
      <c r="AL70" s="1024"/>
      <c r="AM70" s="1024"/>
      <c r="AN70" s="1024"/>
      <c r="AO70" s="1024"/>
      <c r="AP70" s="1024"/>
      <c r="AQ70" s="1024"/>
      <c r="AS70" s="1024" t="s">
        <v>120</v>
      </c>
      <c r="AT70" s="1024"/>
      <c r="AV70" s="1024" t="s">
        <v>120</v>
      </c>
      <c r="AW70" s="1024"/>
      <c r="AY70" s="1024" t="s">
        <v>120</v>
      </c>
      <c r="AZ70" s="1024"/>
      <c r="BB70" s="1024" t="s">
        <v>120</v>
      </c>
      <c r="BC70" s="1024"/>
      <c r="BE70" s="1024"/>
      <c r="BF70" s="1024"/>
      <c r="BH70" s="1070" t="s">
        <v>120</v>
      </c>
      <c r="BI70" s="1070"/>
      <c r="BK70" s="1024" t="s">
        <v>120</v>
      </c>
      <c r="BL70" s="1024"/>
      <c r="BN70" s="1024" t="s">
        <v>120</v>
      </c>
      <c r="BO70" s="1024"/>
      <c r="BQ70" s="1024" t="s">
        <v>120</v>
      </c>
      <c r="BR70" s="1024"/>
      <c r="BT70" s="1024" t="s">
        <v>120</v>
      </c>
      <c r="BU70" s="1024"/>
      <c r="BW70" s="1024" t="s">
        <v>120</v>
      </c>
      <c r="BX70" s="1024"/>
      <c r="BY70"/>
      <c r="BZ70"/>
      <c r="CA70"/>
      <c r="CB70"/>
      <c r="CC70"/>
      <c r="CD70" s="1024" t="s">
        <v>120</v>
      </c>
      <c r="CE70" s="1024"/>
      <c r="CG70" s="1024" t="s">
        <v>120</v>
      </c>
      <c r="CH70" s="1024"/>
      <c r="CJ70" s="1024" t="s">
        <v>120</v>
      </c>
      <c r="CK70" s="1024"/>
      <c r="CM70" s="1024" t="s">
        <v>120</v>
      </c>
      <c r="CN70" s="1024"/>
      <c r="CP70"/>
      <c r="CQ70"/>
      <c r="CS70" s="1070" t="s">
        <v>120</v>
      </c>
      <c r="CT70" s="1070"/>
      <c r="CV70" s="1024" t="s">
        <v>120</v>
      </c>
      <c r="CW70" s="1024"/>
      <c r="CY70" s="1024" t="s">
        <v>120</v>
      </c>
      <c r="CZ70" s="1024"/>
      <c r="DB70" s="1024" t="s">
        <v>120</v>
      </c>
      <c r="DC70" s="1024"/>
      <c r="DE70" s="1024" t="s">
        <v>120</v>
      </c>
      <c r="DF70" s="1024"/>
      <c r="DH70" t="s">
        <v>120</v>
      </c>
      <c r="DI70"/>
      <c r="DK70"/>
      <c r="DL70"/>
      <c r="DM70" s="3">
        <v>1</v>
      </c>
    </row>
    <row r="71" spans="1:117" s="877" customFormat="1" ht="18" customHeight="1">
      <c r="A71" s="1020"/>
      <c r="B71" s="2036" t="s">
        <v>1241</v>
      </c>
      <c r="C71" s="2036"/>
      <c r="D71" s="1024"/>
      <c r="E71" s="1754" t="s">
        <v>1242</v>
      </c>
      <c r="F71" s="1754"/>
      <c r="G71" s="1024"/>
      <c r="H71" s="2020" t="s">
        <v>1243</v>
      </c>
      <c r="I71" s="2020"/>
      <c r="J71" s="1024"/>
      <c r="K71" s="2018" t="s">
        <v>1244</v>
      </c>
      <c r="L71" s="2018"/>
      <c r="M71" s="1024"/>
      <c r="N71" s="1024"/>
      <c r="O71" s="1024"/>
      <c r="P71" s="1024"/>
      <c r="Q71" s="2024" t="s">
        <v>1245</v>
      </c>
      <c r="R71" s="2024"/>
      <c r="S71" s="1024"/>
      <c r="T71" s="2016" t="s">
        <v>1246</v>
      </c>
      <c r="U71" s="2016"/>
      <c r="V71" s="1024"/>
      <c r="W71" s="2014" t="s">
        <v>1247</v>
      </c>
      <c r="X71" s="2014"/>
      <c r="Y71" s="1024"/>
      <c r="Z71" s="2026" t="s">
        <v>1248</v>
      </c>
      <c r="AA71" s="2026"/>
      <c r="AB71" s="276"/>
      <c r="AC71" s="2028" t="s">
        <v>1249</v>
      </c>
      <c r="AD71" s="2028"/>
      <c r="AE71" s="276"/>
      <c r="AF71" s="2030" t="s">
        <v>1250</v>
      </c>
      <c r="AG71" s="2030"/>
      <c r="AH71" s="276"/>
      <c r="AI71" s="1024"/>
      <c r="AJ71" s="1024"/>
      <c r="AK71" s="1024"/>
      <c r="AL71" s="1024"/>
      <c r="AM71" s="1024"/>
      <c r="AN71" s="1024"/>
      <c r="AO71" s="1024"/>
      <c r="AP71" s="1024"/>
      <c r="AQ71" s="1024"/>
      <c r="AS71" s="2036" t="s">
        <v>2470</v>
      </c>
      <c r="AT71" s="2036"/>
      <c r="AV71" s="1754" t="s">
        <v>2471</v>
      </c>
      <c r="AW71" s="1754"/>
      <c r="AY71" s="2020" t="s">
        <v>2472</v>
      </c>
      <c r="AZ71" s="2020"/>
      <c r="BB71" s="2018" t="s">
        <v>2473</v>
      </c>
      <c r="BC71" s="2018"/>
      <c r="BE71"/>
      <c r="BF71"/>
      <c r="BH71" s="2024" t="s">
        <v>2474</v>
      </c>
      <c r="BI71" s="2024"/>
      <c r="BK71" s="2016" t="s">
        <v>2475</v>
      </c>
      <c r="BL71" s="2016"/>
      <c r="BN71" s="2014" t="s">
        <v>2476</v>
      </c>
      <c r="BO71" s="2014"/>
      <c r="BQ71" s="2026" t="s">
        <v>2477</v>
      </c>
      <c r="BR71" s="2026"/>
      <c r="BT71" s="2028" t="s">
        <v>2478</v>
      </c>
      <c r="BU71" s="2028"/>
      <c r="BW71" s="2030" t="s">
        <v>1260</v>
      </c>
      <c r="BX71" s="2030"/>
      <c r="BY71"/>
      <c r="BZ71"/>
      <c r="CA71"/>
      <c r="CB71"/>
      <c r="CC71"/>
      <c r="CD71" s="2036" t="s">
        <v>2479</v>
      </c>
      <c r="CE71" s="2036"/>
      <c r="CG71" s="1754" t="s">
        <v>2480</v>
      </c>
      <c r="CH71" s="1754"/>
      <c r="CJ71" s="2020" t="s">
        <v>2481</v>
      </c>
      <c r="CK71" s="2020"/>
      <c r="CM71" s="2018" t="s">
        <v>2482</v>
      </c>
      <c r="CN71" s="2018"/>
      <c r="CP71"/>
      <c r="CQ71"/>
      <c r="CS71" s="2024" t="s">
        <v>2483</v>
      </c>
      <c r="CT71" s="2024"/>
      <c r="CV71" s="2016" t="s">
        <v>2484</v>
      </c>
      <c r="CW71" s="2016"/>
      <c r="CY71" s="2014" t="s">
        <v>2485</v>
      </c>
      <c r="CZ71" s="2014"/>
      <c r="DB71" s="2026" t="s">
        <v>1238</v>
      </c>
      <c r="DC71" s="2026"/>
      <c r="DE71" s="2028" t="s">
        <v>2486</v>
      </c>
      <c r="DF71" s="2028"/>
      <c r="DH71" s="2030" t="s">
        <v>2487</v>
      </c>
      <c r="DI71" s="2030"/>
      <c r="DK71"/>
      <c r="DL71"/>
      <c r="DM71" s="3">
        <v>1</v>
      </c>
    </row>
    <row r="72" spans="1:117" s="877" customFormat="1" ht="18" customHeight="1">
      <c r="A72" s="1020"/>
      <c r="B72" s="2037"/>
      <c r="C72" s="2037"/>
      <c r="D72" s="1024"/>
      <c r="E72" s="1755"/>
      <c r="F72" s="1755"/>
      <c r="G72" s="1024"/>
      <c r="H72" s="2021"/>
      <c r="I72" s="2021"/>
      <c r="J72" s="1024"/>
      <c r="K72" s="2019"/>
      <c r="L72" s="2019"/>
      <c r="M72" s="1024"/>
      <c r="N72" s="1024"/>
      <c r="O72" s="1024"/>
      <c r="P72" s="1024"/>
      <c r="Q72" s="2025"/>
      <c r="R72" s="2025"/>
      <c r="S72" s="1024"/>
      <c r="T72" s="2017"/>
      <c r="U72" s="2017"/>
      <c r="V72" s="1024"/>
      <c r="W72" s="2015"/>
      <c r="X72" s="2015"/>
      <c r="Y72" s="1024"/>
      <c r="Z72" s="2027"/>
      <c r="AA72" s="2027"/>
      <c r="AB72" s="276"/>
      <c r="AC72" s="2029"/>
      <c r="AD72" s="2029"/>
      <c r="AE72" s="276"/>
      <c r="AF72" s="2031"/>
      <c r="AG72" s="2031"/>
      <c r="AH72" s="276"/>
      <c r="AI72" s="1024"/>
      <c r="AJ72" s="1024"/>
      <c r="AK72" s="1024"/>
      <c r="AL72" s="1024"/>
      <c r="AM72" s="1024"/>
      <c r="AN72" s="1024"/>
      <c r="AO72" s="1024"/>
      <c r="AP72" s="1024"/>
      <c r="AQ72" s="1024"/>
      <c r="AS72" s="2037" t="s">
        <v>120</v>
      </c>
      <c r="AT72" s="2037"/>
      <c r="AV72" s="1755" t="s">
        <v>120</v>
      </c>
      <c r="AW72" s="1755"/>
      <c r="AY72" s="2021" t="s">
        <v>120</v>
      </c>
      <c r="AZ72" s="2021"/>
      <c r="BB72" s="2019" t="s">
        <v>120</v>
      </c>
      <c r="BC72" s="2019"/>
      <c r="BE72"/>
      <c r="BF72"/>
      <c r="BH72" s="2025" t="s">
        <v>120</v>
      </c>
      <c r="BI72" s="2025"/>
      <c r="BK72" s="2017" t="s">
        <v>120</v>
      </c>
      <c r="BL72" s="2017"/>
      <c r="BN72" s="2015" t="s">
        <v>120</v>
      </c>
      <c r="BO72" s="2015"/>
      <c r="BQ72" s="2027" t="s">
        <v>120</v>
      </c>
      <c r="BR72" s="2027"/>
      <c r="BT72" s="2029" t="s">
        <v>120</v>
      </c>
      <c r="BU72" s="2029"/>
      <c r="BW72" s="2031" t="s">
        <v>120</v>
      </c>
      <c r="BX72" s="2031"/>
      <c r="BY72"/>
      <c r="BZ72"/>
      <c r="CA72"/>
      <c r="CB72"/>
      <c r="CC72"/>
      <c r="CD72" s="2037" t="s">
        <v>120</v>
      </c>
      <c r="CE72" s="2037"/>
      <c r="CG72" s="1755" t="s">
        <v>120</v>
      </c>
      <c r="CH72" s="1755"/>
      <c r="CJ72" s="2021" t="s">
        <v>120</v>
      </c>
      <c r="CK72" s="2021"/>
      <c r="CM72" s="2019" t="s">
        <v>120</v>
      </c>
      <c r="CN72" s="2019"/>
      <c r="CP72"/>
      <c r="CQ72"/>
      <c r="CS72" s="2025" t="s">
        <v>120</v>
      </c>
      <c r="CT72" s="2025"/>
      <c r="CV72" s="2017" t="s">
        <v>120</v>
      </c>
      <c r="CW72" s="2017"/>
      <c r="CY72" s="2015" t="s">
        <v>120</v>
      </c>
      <c r="CZ72" s="2015"/>
      <c r="DB72" s="2027" t="s">
        <v>120</v>
      </c>
      <c r="DC72" s="2027"/>
      <c r="DE72" s="2029" t="s">
        <v>120</v>
      </c>
      <c r="DF72" s="2029"/>
      <c r="DH72" s="2031" t="s">
        <v>120</v>
      </c>
      <c r="DI72" s="2031"/>
      <c r="DK72"/>
      <c r="DL72"/>
      <c r="DM72" s="3">
        <v>1</v>
      </c>
    </row>
    <row r="73" spans="1:117" s="877" customFormat="1" ht="18" customHeight="1" thickBot="1">
      <c r="A73" s="1020"/>
      <c r="B73" s="1024"/>
      <c r="C73" s="1024"/>
      <c r="D73" s="1024"/>
      <c r="E73" s="1024"/>
      <c r="F73" s="1024"/>
      <c r="G73" s="1024"/>
      <c r="H73" s="1024"/>
      <c r="I73" s="1024"/>
      <c r="J73" s="1024"/>
      <c r="K73" s="1024"/>
      <c r="L73" s="1024"/>
      <c r="M73" s="1024"/>
      <c r="N73" s="1024"/>
      <c r="O73" s="1024"/>
      <c r="P73" s="1024"/>
      <c r="Q73" s="1070"/>
      <c r="R73" s="1070"/>
      <c r="S73" s="1024"/>
      <c r="T73" s="1024"/>
      <c r="U73" s="1024"/>
      <c r="V73" s="1024"/>
      <c r="W73" s="1024"/>
      <c r="X73" s="1024"/>
      <c r="Y73" s="1024"/>
      <c r="Z73" s="1024"/>
      <c r="AA73" s="1024"/>
      <c r="AB73" s="276"/>
      <c r="AC73"/>
      <c r="AD73"/>
      <c r="AE73" s="276"/>
      <c r="AF73"/>
      <c r="AG73"/>
      <c r="AH73" s="276"/>
      <c r="AI73" s="1024"/>
      <c r="AJ73" s="1024"/>
      <c r="AK73" s="1024"/>
      <c r="AL73" s="1024"/>
      <c r="AM73" s="1024"/>
      <c r="AN73" s="1024"/>
      <c r="AO73" s="1024"/>
      <c r="AP73" s="1024"/>
      <c r="AQ73" s="1024"/>
      <c r="AS73" s="1024" t="s">
        <v>120</v>
      </c>
      <c r="AT73" s="1024"/>
      <c r="AV73" s="1024" t="s">
        <v>120</v>
      </c>
      <c r="AW73" s="1024"/>
      <c r="AY73" s="1024" t="s">
        <v>120</v>
      </c>
      <c r="AZ73" s="1024"/>
      <c r="BB73" s="1024" t="s">
        <v>120</v>
      </c>
      <c r="BC73" s="1024"/>
      <c r="BE73"/>
      <c r="BF73"/>
      <c r="BH73" s="1070" t="s">
        <v>120</v>
      </c>
      <c r="BI73" s="1070"/>
      <c r="BK73" s="1024" t="s">
        <v>120</v>
      </c>
      <c r="BL73" s="1024"/>
      <c r="BN73" s="1024" t="s">
        <v>120</v>
      </c>
      <c r="BO73" s="1024"/>
      <c r="BQ73" s="1024" t="s">
        <v>120</v>
      </c>
      <c r="BR73" s="1024"/>
      <c r="BT73" s="1024" t="s">
        <v>120</v>
      </c>
      <c r="BU73" s="1024"/>
      <c r="BW73" t="s">
        <v>120</v>
      </c>
      <c r="BX73"/>
      <c r="BY73"/>
      <c r="BZ73"/>
      <c r="CA73"/>
      <c r="CB73"/>
      <c r="CC73"/>
      <c r="CD73" s="1024" t="s">
        <v>120</v>
      </c>
      <c r="CE73" s="1024"/>
      <c r="CG73" s="1024" t="s">
        <v>120</v>
      </c>
      <c r="CH73" s="1024"/>
      <c r="CJ73" t="s">
        <v>120</v>
      </c>
      <c r="CK73"/>
      <c r="CM73" t="s">
        <v>120</v>
      </c>
      <c r="CN73"/>
      <c r="CP73"/>
      <c r="CQ73"/>
      <c r="CS73" s="1070" t="s">
        <v>120</v>
      </c>
      <c r="CT73" s="1070"/>
      <c r="CV73" s="1024" t="s">
        <v>120</v>
      </c>
      <c r="CW73" s="1024"/>
      <c r="CY73" s="1024" t="s">
        <v>120</v>
      </c>
      <c r="CZ73" s="1024"/>
      <c r="DB73" s="1024" t="s">
        <v>120</v>
      </c>
      <c r="DC73" s="1024"/>
      <c r="DE73" t="s">
        <v>120</v>
      </c>
      <c r="DF73"/>
      <c r="DH73" t="s">
        <v>120</v>
      </c>
      <c r="DI73"/>
      <c r="DK73"/>
      <c r="DL73"/>
      <c r="DM73" s="3">
        <v>1</v>
      </c>
    </row>
    <row r="74" spans="1:117" s="877" customFormat="1" ht="18" customHeight="1">
      <c r="A74" s="1020"/>
      <c r="B74" s="2034" t="s">
        <v>1251</v>
      </c>
      <c r="C74" s="2034"/>
      <c r="D74" s="1024"/>
      <c r="E74" s="1754" t="s">
        <v>1252</v>
      </c>
      <c r="F74" s="1754"/>
      <c r="G74" s="1024"/>
      <c r="H74" s="2020" t="s">
        <v>1253</v>
      </c>
      <c r="I74" s="2020"/>
      <c r="J74" s="1024"/>
      <c r="K74" s="2018" t="s">
        <v>1254</v>
      </c>
      <c r="L74" s="2018"/>
      <c r="M74" s="1024"/>
      <c r="N74" s="1024"/>
      <c r="O74" s="1024"/>
      <c r="P74" s="1024"/>
      <c r="Q74" s="2024" t="s">
        <v>1255</v>
      </c>
      <c r="R74" s="2024"/>
      <c r="S74" s="1024"/>
      <c r="T74" s="2016" t="s">
        <v>1256</v>
      </c>
      <c r="U74" s="2016"/>
      <c r="V74" s="1024"/>
      <c r="W74" s="2014" t="s">
        <v>1257</v>
      </c>
      <c r="X74" s="2014"/>
      <c r="Y74" s="1024"/>
      <c r="Z74" s="2026" t="s">
        <v>1258</v>
      </c>
      <c r="AA74" s="2026"/>
      <c r="AB74" s="276"/>
      <c r="AC74" s="2028" t="s">
        <v>1259</v>
      </c>
      <c r="AD74" s="2028"/>
      <c r="AE74" s="276"/>
      <c r="AF74" s="2030" t="s">
        <v>1260</v>
      </c>
      <c r="AG74" s="2030"/>
      <c r="AH74" s="276"/>
      <c r="AI74" s="1024"/>
      <c r="AJ74" s="1024"/>
      <c r="AK74" s="1024"/>
      <c r="AL74" s="1024"/>
      <c r="AM74" s="1024"/>
      <c r="AN74" s="1024"/>
      <c r="AO74" s="1024"/>
      <c r="AP74" s="1024"/>
      <c r="AQ74" s="1024"/>
      <c r="AS74" s="2034" t="s">
        <v>2488</v>
      </c>
      <c r="AT74" s="2034"/>
      <c r="AV74" s="1754" t="s">
        <v>2489</v>
      </c>
      <c r="AW74" s="1754"/>
      <c r="AY74" s="2020" t="s">
        <v>2490</v>
      </c>
      <c r="AZ74" s="2020"/>
      <c r="BB74" s="2018" t="s">
        <v>2491</v>
      </c>
      <c r="BC74" s="2018"/>
      <c r="BE74"/>
      <c r="BF74"/>
      <c r="BH74" s="2024" t="s">
        <v>2492</v>
      </c>
      <c r="BI74" s="2024"/>
      <c r="BK74" s="2016" t="s">
        <v>2493</v>
      </c>
      <c r="BL74" s="2016"/>
      <c r="BN74" s="2014" t="s">
        <v>2494</v>
      </c>
      <c r="BO74" s="2014"/>
      <c r="BQ74" s="2026" t="s">
        <v>2495</v>
      </c>
      <c r="BR74" s="2026"/>
      <c r="BT74" s="2028" t="s">
        <v>2496</v>
      </c>
      <c r="BU74" s="2028"/>
      <c r="BW74" s="2030" t="s">
        <v>1270</v>
      </c>
      <c r="BX74" s="2030"/>
      <c r="BY74"/>
      <c r="BZ74"/>
      <c r="CA74"/>
      <c r="CB74"/>
      <c r="CC74"/>
      <c r="CD74" s="2034" t="s">
        <v>2497</v>
      </c>
      <c r="CE74" s="2034"/>
      <c r="CG74" s="1754" t="s">
        <v>2498</v>
      </c>
      <c r="CH74" s="1754"/>
      <c r="CJ74" s="2020" t="s">
        <v>2499</v>
      </c>
      <c r="CK74" s="2020"/>
      <c r="CM74" s="2018" t="s">
        <v>2500</v>
      </c>
      <c r="CN74" s="2018"/>
      <c r="CP74"/>
      <c r="CQ74"/>
      <c r="CS74" s="2024" t="s">
        <v>2501</v>
      </c>
      <c r="CT74" s="2024"/>
      <c r="CV74" s="2016" t="s">
        <v>2502</v>
      </c>
      <c r="CW74" s="2016"/>
      <c r="CY74" s="2014" t="s">
        <v>2503</v>
      </c>
      <c r="CZ74" s="2014"/>
      <c r="DB74" s="2026" t="s">
        <v>2504</v>
      </c>
      <c r="DC74" s="2026"/>
      <c r="DE74" s="2028" t="s">
        <v>2505</v>
      </c>
      <c r="DF74" s="2028"/>
      <c r="DH74" s="2030" t="s">
        <v>2506</v>
      </c>
      <c r="DI74" s="2030"/>
      <c r="DK74"/>
      <c r="DL74"/>
      <c r="DM74" s="3">
        <v>1</v>
      </c>
    </row>
    <row r="75" spans="1:117" s="877" customFormat="1" ht="18" customHeight="1">
      <c r="A75" s="1020"/>
      <c r="B75" s="2035"/>
      <c r="C75" s="2035"/>
      <c r="D75" s="1024"/>
      <c r="E75" s="1755"/>
      <c r="F75" s="1755"/>
      <c r="G75" s="1024"/>
      <c r="H75" s="2021"/>
      <c r="I75" s="2021"/>
      <c r="J75" s="1024"/>
      <c r="K75" s="2019"/>
      <c r="L75" s="2019"/>
      <c r="M75" s="1024"/>
      <c r="N75" s="1024"/>
      <c r="O75" s="1024"/>
      <c r="P75" s="1024"/>
      <c r="Q75" s="2025"/>
      <c r="R75" s="2025"/>
      <c r="S75" s="1024"/>
      <c r="T75" s="2017"/>
      <c r="U75" s="2017"/>
      <c r="V75" s="1024"/>
      <c r="W75" s="2015"/>
      <c r="X75" s="2015"/>
      <c r="Y75" s="1024"/>
      <c r="Z75" s="2027"/>
      <c r="AA75" s="2027"/>
      <c r="AB75" s="276"/>
      <c r="AC75" s="2029"/>
      <c r="AD75" s="2029"/>
      <c r="AE75" s="276"/>
      <c r="AF75" s="2031"/>
      <c r="AG75" s="2031"/>
      <c r="AH75" s="276"/>
      <c r="AI75" s="1024"/>
      <c r="AJ75" s="1024"/>
      <c r="AK75" s="1024"/>
      <c r="AL75" s="1024"/>
      <c r="AM75" s="1024"/>
      <c r="AN75" s="1024"/>
      <c r="AO75" s="1024"/>
      <c r="AP75" s="1024"/>
      <c r="AQ75" s="1024"/>
      <c r="AS75" s="2035" t="s">
        <v>120</v>
      </c>
      <c r="AT75" s="2035"/>
      <c r="AV75" s="1755" t="s">
        <v>120</v>
      </c>
      <c r="AW75" s="1755"/>
      <c r="AY75" s="2021" t="s">
        <v>120</v>
      </c>
      <c r="AZ75" s="2021"/>
      <c r="BB75" s="2019" t="s">
        <v>120</v>
      </c>
      <c r="BC75" s="2019"/>
      <c r="BE75"/>
      <c r="BF75"/>
      <c r="BH75" s="2025" t="s">
        <v>120</v>
      </c>
      <c r="BI75" s="2025"/>
      <c r="BK75" s="2017" t="s">
        <v>120</v>
      </c>
      <c r="BL75" s="2017"/>
      <c r="BN75" s="2015" t="s">
        <v>120</v>
      </c>
      <c r="BO75" s="2015"/>
      <c r="BQ75" s="2027" t="s">
        <v>120</v>
      </c>
      <c r="BR75" s="2027"/>
      <c r="BT75" s="2029" t="s">
        <v>120</v>
      </c>
      <c r="BU75" s="2029"/>
      <c r="BW75" s="2031" t="s">
        <v>120</v>
      </c>
      <c r="BX75" s="2031"/>
      <c r="BY75"/>
      <c r="BZ75"/>
      <c r="CA75"/>
      <c r="CB75"/>
      <c r="CC75"/>
      <c r="CD75" s="2035" t="s">
        <v>120</v>
      </c>
      <c r="CE75" s="2035"/>
      <c r="CG75" s="1755" t="s">
        <v>120</v>
      </c>
      <c r="CH75" s="1755"/>
      <c r="CJ75" s="2021" t="s">
        <v>120</v>
      </c>
      <c r="CK75" s="2021"/>
      <c r="CM75" s="2019" t="s">
        <v>120</v>
      </c>
      <c r="CN75" s="2019"/>
      <c r="CP75"/>
      <c r="CQ75"/>
      <c r="CS75" s="2025" t="s">
        <v>120</v>
      </c>
      <c r="CT75" s="2025"/>
      <c r="CV75" s="2017" t="s">
        <v>120</v>
      </c>
      <c r="CW75" s="2017"/>
      <c r="CY75" s="2015" t="s">
        <v>120</v>
      </c>
      <c r="CZ75" s="2015"/>
      <c r="DB75" s="2027" t="s">
        <v>120</v>
      </c>
      <c r="DC75" s="2027"/>
      <c r="DE75" s="2029" t="s">
        <v>120</v>
      </c>
      <c r="DF75" s="2029"/>
      <c r="DH75" s="2031" t="s">
        <v>120</v>
      </c>
      <c r="DI75" s="2031"/>
      <c r="DK75"/>
      <c r="DL75"/>
      <c r="DM75" s="3">
        <v>1</v>
      </c>
    </row>
    <row r="76" spans="1:117" s="877" customFormat="1" ht="18" customHeight="1" thickBot="1">
      <c r="A76" s="1020"/>
      <c r="B76" s="1024"/>
      <c r="C76" s="1024"/>
      <c r="D76" s="1024"/>
      <c r="E76" s="1024"/>
      <c r="F76" s="1024"/>
      <c r="G76" s="1024"/>
      <c r="H76" s="1024"/>
      <c r="I76" s="1024"/>
      <c r="J76" s="1024"/>
      <c r="K76"/>
      <c r="L76"/>
      <c r="M76" s="1024"/>
      <c r="N76" s="1024"/>
      <c r="O76" s="1024"/>
      <c r="P76" s="1024"/>
      <c r="Q76" s="1070"/>
      <c r="R76" s="1070"/>
      <c r="S76" s="1024"/>
      <c r="T76" s="1024"/>
      <c r="U76" s="1024"/>
      <c r="V76" s="1024"/>
      <c r="W76" s="1024"/>
      <c r="X76" s="1024"/>
      <c r="Y76" s="1024"/>
      <c r="Z76" s="1024"/>
      <c r="AA76" s="1024"/>
      <c r="AB76" s="276"/>
      <c r="AC76"/>
      <c r="AD76"/>
      <c r="AE76" s="276"/>
      <c r="AF76"/>
      <c r="AG76"/>
      <c r="AH76" s="276"/>
      <c r="AI76" s="1024"/>
      <c r="AJ76" s="1024"/>
      <c r="AK76" s="1024"/>
      <c r="AL76" s="1024"/>
      <c r="AM76" s="1024"/>
      <c r="AN76" s="1024"/>
      <c r="AO76" s="1024"/>
      <c r="AP76" s="1024"/>
      <c r="AQ76" s="1024"/>
      <c r="AS76" s="1024" t="s">
        <v>120</v>
      </c>
      <c r="AT76" s="1024"/>
      <c r="AV76" s="1024" t="s">
        <v>120</v>
      </c>
      <c r="AW76" s="1024"/>
      <c r="AY76" s="1024" t="s">
        <v>120</v>
      </c>
      <c r="AZ76" s="1024"/>
      <c r="BB76" s="1024" t="s">
        <v>120</v>
      </c>
      <c r="BC76" s="1024"/>
      <c r="BE76"/>
      <c r="BF76"/>
      <c r="BH76" s="1070" t="s">
        <v>120</v>
      </c>
      <c r="BI76" s="1070"/>
      <c r="BK76" s="1024" t="s">
        <v>120</v>
      </c>
      <c r="BL76" s="1024"/>
      <c r="BN76" s="1024" t="s">
        <v>120</v>
      </c>
      <c r="BO76" s="1024"/>
      <c r="BQ76" s="1024" t="s">
        <v>120</v>
      </c>
      <c r="BR76" s="1024"/>
      <c r="BT76" s="1024" t="s">
        <v>120</v>
      </c>
      <c r="BU76" s="1024"/>
      <c r="BW76" t="s">
        <v>120</v>
      </c>
      <c r="BX76"/>
      <c r="BY76"/>
      <c r="BZ76"/>
      <c r="CA76"/>
      <c r="CB76"/>
      <c r="CC76"/>
      <c r="CD76" s="1024" t="s">
        <v>120</v>
      </c>
      <c r="CE76" s="1024"/>
      <c r="CG76" s="1024" t="s">
        <v>120</v>
      </c>
      <c r="CH76" s="1024"/>
      <c r="CJ76" t="s">
        <v>120</v>
      </c>
      <c r="CK76"/>
      <c r="CM76" t="s">
        <v>120</v>
      </c>
      <c r="CN76"/>
      <c r="CP76"/>
      <c r="CQ76"/>
      <c r="CS76" s="1070" t="s">
        <v>120</v>
      </c>
      <c r="CT76" s="1070"/>
      <c r="CV76" s="1024" t="s">
        <v>120</v>
      </c>
      <c r="CW76" s="1024"/>
      <c r="CY76" s="1024" t="s">
        <v>120</v>
      </c>
      <c r="CZ76" s="1024"/>
      <c r="DB76" s="1024" t="s">
        <v>120</v>
      </c>
      <c r="DC76" s="1024"/>
      <c r="DE76" t="s">
        <v>120</v>
      </c>
      <c r="DF76"/>
      <c r="DH76" t="s">
        <v>120</v>
      </c>
      <c r="DI76"/>
      <c r="DK76"/>
      <c r="DL76"/>
      <c r="DM76" s="3">
        <v>1</v>
      </c>
    </row>
    <row r="77" spans="1:117" s="877" customFormat="1" ht="18" customHeight="1">
      <c r="A77" s="1020"/>
      <c r="B77" s="2032" t="s">
        <v>1261</v>
      </c>
      <c r="C77" s="2032"/>
      <c r="D77" s="1024"/>
      <c r="E77" s="1754" t="s">
        <v>1262</v>
      </c>
      <c r="F77" s="1754"/>
      <c r="G77" s="1024"/>
      <c r="H77" s="2020" t="s">
        <v>1263</v>
      </c>
      <c r="I77" s="2020"/>
      <c r="J77" s="1024"/>
      <c r="K77" s="2018" t="s">
        <v>1264</v>
      </c>
      <c r="L77" s="2018"/>
      <c r="M77" s="1024"/>
      <c r="N77" s="1024"/>
      <c r="O77" s="1024"/>
      <c r="P77" s="1024"/>
      <c r="Q77" s="2024" t="s">
        <v>1265</v>
      </c>
      <c r="R77" s="2024"/>
      <c r="S77" s="1024"/>
      <c r="T77" s="2016" t="s">
        <v>1266</v>
      </c>
      <c r="U77" s="2016"/>
      <c r="V77" s="1024"/>
      <c r="W77" s="2014" t="s">
        <v>1267</v>
      </c>
      <c r="X77" s="2014"/>
      <c r="Y77" s="1024"/>
      <c r="Z77" s="2026" t="s">
        <v>1268</v>
      </c>
      <c r="AA77" s="2026"/>
      <c r="AB77" s="276"/>
      <c r="AC77" s="2028" t="s">
        <v>1269</v>
      </c>
      <c r="AD77" s="2028"/>
      <c r="AE77" s="276"/>
      <c r="AF77" s="2030" t="s">
        <v>1270</v>
      </c>
      <c r="AG77" s="2030"/>
      <c r="AH77" s="276"/>
      <c r="AI77" s="1024"/>
      <c r="AJ77" s="1024"/>
      <c r="AK77" s="1024"/>
      <c r="AL77" s="1024"/>
      <c r="AM77" s="1024"/>
      <c r="AN77" s="1024"/>
      <c r="AO77" s="1024"/>
      <c r="AP77" s="1024"/>
      <c r="AQ77" s="1024"/>
      <c r="AS77" s="2032" t="s">
        <v>2507</v>
      </c>
      <c r="AT77" s="2032"/>
      <c r="AV77" s="1754" t="s">
        <v>2508</v>
      </c>
      <c r="AW77" s="1754"/>
      <c r="AY77" s="2020" t="s">
        <v>2509</v>
      </c>
      <c r="AZ77" s="2020"/>
      <c r="BB77" s="2018" t="s">
        <v>2510</v>
      </c>
      <c r="BC77" s="2018"/>
      <c r="BE77"/>
      <c r="BF77"/>
      <c r="BH77" s="2024" t="s">
        <v>2511</v>
      </c>
      <c r="BI77" s="2024"/>
      <c r="BK77" s="2016" t="s">
        <v>2512</v>
      </c>
      <c r="BL77" s="2016"/>
      <c r="BN77" s="2014" t="s">
        <v>2513</v>
      </c>
      <c r="BO77" s="2014"/>
      <c r="BQ77" s="2026" t="s">
        <v>2514</v>
      </c>
      <c r="BR77" s="2026"/>
      <c r="BT77" s="2028" t="s">
        <v>2515</v>
      </c>
      <c r="BU77" s="2028"/>
      <c r="BW77" s="2030" t="s">
        <v>2331</v>
      </c>
      <c r="BX77" s="2030"/>
      <c r="BY77"/>
      <c r="BZ77"/>
      <c r="CA77"/>
      <c r="CB77"/>
      <c r="CC77"/>
      <c r="CD77" s="2032" t="s">
        <v>2516</v>
      </c>
      <c r="CE77" s="2032"/>
      <c r="CG77" s="2005" t="s">
        <v>2517</v>
      </c>
      <c r="CH77" s="2005"/>
      <c r="CJ77" s="2020" t="s">
        <v>2518</v>
      </c>
      <c r="CK77" s="2020"/>
      <c r="CM77" s="2018" t="s">
        <v>2519</v>
      </c>
      <c r="CN77" s="2018"/>
      <c r="CP77"/>
      <c r="CQ77"/>
      <c r="CS77" s="2024" t="s">
        <v>2520</v>
      </c>
      <c r="CT77" s="2024"/>
      <c r="CV77" s="2016" t="s">
        <v>2521</v>
      </c>
      <c r="CW77" s="2016"/>
      <c r="CY77" s="2014" t="s">
        <v>2522</v>
      </c>
      <c r="CZ77" s="2014"/>
      <c r="DB77" s="2026" t="s">
        <v>2523</v>
      </c>
      <c r="DC77" s="2026"/>
      <c r="DE77" s="2028" t="s">
        <v>2524</v>
      </c>
      <c r="DF77" s="2028"/>
      <c r="DH77" s="2030" t="s">
        <v>2342</v>
      </c>
      <c r="DI77" s="2030"/>
      <c r="DK77"/>
      <c r="DL77"/>
      <c r="DM77" s="3">
        <v>1</v>
      </c>
    </row>
    <row r="78" spans="1:117" s="877" customFormat="1" ht="18" customHeight="1">
      <c r="A78" s="1020"/>
      <c r="B78" s="2033"/>
      <c r="C78" s="2033"/>
      <c r="D78" s="1024"/>
      <c r="E78" s="1755"/>
      <c r="F78" s="1755"/>
      <c r="G78" s="1024"/>
      <c r="H78" s="2021"/>
      <c r="I78" s="2021"/>
      <c r="J78" s="1024"/>
      <c r="K78" s="2019"/>
      <c r="L78" s="2019"/>
      <c r="M78" s="1024"/>
      <c r="N78" s="1024"/>
      <c r="O78" s="1024"/>
      <c r="P78" s="1024"/>
      <c r="Q78" s="2025"/>
      <c r="R78" s="2025"/>
      <c r="S78" s="1024"/>
      <c r="T78" s="2017"/>
      <c r="U78" s="2017"/>
      <c r="V78" s="1024"/>
      <c r="W78" s="2015"/>
      <c r="X78" s="2015"/>
      <c r="Y78" s="1024"/>
      <c r="Z78" s="2027"/>
      <c r="AA78" s="2027"/>
      <c r="AB78" s="276"/>
      <c r="AC78" s="2029"/>
      <c r="AD78" s="2029"/>
      <c r="AE78" s="276"/>
      <c r="AF78" s="2031"/>
      <c r="AG78" s="2031"/>
      <c r="AH78" s="276"/>
      <c r="AI78" s="1024"/>
      <c r="AJ78" s="1024"/>
      <c r="AK78" s="1024"/>
      <c r="AL78" s="1024"/>
      <c r="AM78" s="1024"/>
      <c r="AN78" s="1024"/>
      <c r="AO78" s="1024"/>
      <c r="AP78" s="1024"/>
      <c r="AQ78" s="1024"/>
      <c r="AS78" s="2033" t="s">
        <v>120</v>
      </c>
      <c r="AT78" s="2033"/>
      <c r="AV78" s="1755" t="s">
        <v>120</v>
      </c>
      <c r="AW78" s="1755"/>
      <c r="AY78" s="2021" t="s">
        <v>120</v>
      </c>
      <c r="AZ78" s="2021"/>
      <c r="BB78" s="2019" t="s">
        <v>120</v>
      </c>
      <c r="BC78" s="2019"/>
      <c r="BE78"/>
      <c r="BF78"/>
      <c r="BH78" s="2025" t="s">
        <v>120</v>
      </c>
      <c r="BI78" s="2025"/>
      <c r="BK78" s="2017" t="s">
        <v>120</v>
      </c>
      <c r="BL78" s="2017"/>
      <c r="BN78" s="2015" t="s">
        <v>120</v>
      </c>
      <c r="BO78" s="2015"/>
      <c r="BQ78" s="2027" t="s">
        <v>120</v>
      </c>
      <c r="BR78" s="2027"/>
      <c r="BT78" s="2029" t="s">
        <v>120</v>
      </c>
      <c r="BU78" s="2029"/>
      <c r="BW78" s="2031" t="s">
        <v>120</v>
      </c>
      <c r="BX78" s="2031"/>
      <c r="BY78"/>
      <c r="BZ78"/>
      <c r="CA78"/>
      <c r="CB78"/>
      <c r="CC78"/>
      <c r="CD78" s="2033" t="s">
        <v>120</v>
      </c>
      <c r="CE78" s="2033"/>
      <c r="CG78" s="2006" t="s">
        <v>120</v>
      </c>
      <c r="CH78" s="2006"/>
      <c r="CJ78" s="2021" t="s">
        <v>120</v>
      </c>
      <c r="CK78" s="2021"/>
      <c r="CM78" s="2019" t="s">
        <v>120</v>
      </c>
      <c r="CN78" s="2019"/>
      <c r="CP78"/>
      <c r="CQ78"/>
      <c r="CS78" s="2025" t="s">
        <v>120</v>
      </c>
      <c r="CT78" s="2025"/>
      <c r="CV78" s="2017" t="s">
        <v>120</v>
      </c>
      <c r="CW78" s="2017"/>
      <c r="CY78" s="2015" t="s">
        <v>120</v>
      </c>
      <c r="CZ78" s="2015"/>
      <c r="DB78" s="2027" t="s">
        <v>120</v>
      </c>
      <c r="DC78" s="2027"/>
      <c r="DE78" s="2029" t="s">
        <v>120</v>
      </c>
      <c r="DF78" s="2029"/>
      <c r="DH78" s="2031" t="s">
        <v>120</v>
      </c>
      <c r="DI78" s="2031"/>
      <c r="DK78"/>
      <c r="DL78"/>
      <c r="DM78" s="3">
        <v>1</v>
      </c>
    </row>
    <row r="79" spans="1:117" s="877" customFormat="1" ht="18" customHeight="1" thickBot="1">
      <c r="A79" s="1020"/>
      <c r="B79" s="1024"/>
      <c r="C79" s="1024"/>
      <c r="D79" s="1024"/>
      <c r="E79" s="1024"/>
      <c r="F79" s="1024"/>
      <c r="G79" s="1024"/>
      <c r="H79"/>
      <c r="I79"/>
      <c r="J79" s="1024"/>
      <c r="K79"/>
      <c r="L79"/>
      <c r="M79" s="1024"/>
      <c r="N79" s="1024"/>
      <c r="O79" s="1024"/>
      <c r="P79" s="1024"/>
      <c r="Q79" s="1070"/>
      <c r="R79" s="1070"/>
      <c r="S79" s="1024"/>
      <c r="T79" s="1024"/>
      <c r="U79" s="1024"/>
      <c r="V79" s="1024"/>
      <c r="W79" s="1024"/>
      <c r="X79" s="1024"/>
      <c r="Y79" s="1024"/>
      <c r="Z79" s="1024"/>
      <c r="AA79" s="1024"/>
      <c r="AB79" s="276"/>
      <c r="AC79"/>
      <c r="AD79"/>
      <c r="AE79" s="276"/>
      <c r="AF79"/>
      <c r="AG79"/>
      <c r="AH79" s="276"/>
      <c r="AI79" s="1024"/>
      <c r="AJ79" s="1024"/>
      <c r="AK79" s="1024"/>
      <c r="AL79" s="1024"/>
      <c r="AM79" s="1024"/>
      <c r="AN79" s="1024"/>
      <c r="AO79" s="1024"/>
      <c r="AP79" s="1024"/>
      <c r="AQ79" s="1024"/>
      <c r="AS79" s="1024" t="s">
        <v>120</v>
      </c>
      <c r="AT79" s="1024"/>
      <c r="AV79" s="1024" t="s">
        <v>120</v>
      </c>
      <c r="AW79" s="1024"/>
      <c r="AY79" t="s">
        <v>120</v>
      </c>
      <c r="AZ79"/>
      <c r="BB79" t="s">
        <v>120</v>
      </c>
      <c r="BC79"/>
      <c r="BE79"/>
      <c r="BF79"/>
      <c r="BH79" s="1070" t="s">
        <v>120</v>
      </c>
      <c r="BI79" s="1070"/>
      <c r="BK79" s="1024" t="s">
        <v>120</v>
      </c>
      <c r="BL79" s="1024"/>
      <c r="BN79" s="1024" t="s">
        <v>120</v>
      </c>
      <c r="BO79" s="1024"/>
      <c r="BQ79" s="1024" t="s">
        <v>120</v>
      </c>
      <c r="BR79" s="1024"/>
      <c r="BT79" t="s">
        <v>120</v>
      </c>
      <c r="BU79"/>
      <c r="BW79" t="s">
        <v>120</v>
      </c>
      <c r="BX79"/>
      <c r="BY79"/>
      <c r="BZ79"/>
      <c r="CA79"/>
      <c r="CB79"/>
      <c r="CC79"/>
      <c r="CD79" s="1024" t="s">
        <v>120</v>
      </c>
      <c r="CE79" s="1024"/>
      <c r="CG79" s="1024" t="s">
        <v>120</v>
      </c>
      <c r="CH79" s="1024"/>
      <c r="CJ79" t="s">
        <v>120</v>
      </c>
      <c r="CK79"/>
      <c r="CM79" t="s">
        <v>120</v>
      </c>
      <c r="CN79"/>
      <c r="CP79"/>
      <c r="CQ79"/>
      <c r="CS79" s="1070" t="s">
        <v>120</v>
      </c>
      <c r="CT79" s="1070"/>
      <c r="CV79" s="1024" t="s">
        <v>120</v>
      </c>
      <c r="CW79" s="1024"/>
      <c r="CY79" s="1024" t="s">
        <v>120</v>
      </c>
      <c r="CZ79" s="1024"/>
      <c r="DB79" t="s">
        <v>120</v>
      </c>
      <c r="DC79"/>
      <c r="DE79" t="s">
        <v>120</v>
      </c>
      <c r="DF79"/>
      <c r="DH79" t="s">
        <v>120</v>
      </c>
      <c r="DI79"/>
      <c r="DK79"/>
      <c r="DL79"/>
      <c r="DM79" s="3">
        <v>1</v>
      </c>
    </row>
    <row r="80" spans="1:117" s="877" customFormat="1" ht="18" customHeight="1">
      <c r="A80" s="1020"/>
      <c r="B80" s="2022" t="s">
        <v>1271</v>
      </c>
      <c r="C80" s="2022"/>
      <c r="D80" s="1024"/>
      <c r="E80" s="1754" t="s">
        <v>1272</v>
      </c>
      <c r="F80" s="1754"/>
      <c r="G80" s="1024"/>
      <c r="H80" s="2020" t="s">
        <v>1273</v>
      </c>
      <c r="I80" s="2020"/>
      <c r="J80" s="1024"/>
      <c r="K80" s="2018" t="s">
        <v>1274</v>
      </c>
      <c r="L80" s="2018"/>
      <c r="M80" s="1024"/>
      <c r="N80" s="1024"/>
      <c r="O80" s="1024"/>
      <c r="P80" s="1024"/>
      <c r="Q80" s="2024" t="s">
        <v>1275</v>
      </c>
      <c r="R80" s="2024"/>
      <c r="S80" s="1024"/>
      <c r="T80" s="2016" t="s">
        <v>1276</v>
      </c>
      <c r="U80" s="2016"/>
      <c r="V80" s="1024"/>
      <c r="W80" s="2014" t="s">
        <v>1277</v>
      </c>
      <c r="X80" s="2014"/>
      <c r="Y80" s="1024"/>
      <c r="Z80" s="2026" t="s">
        <v>1278</v>
      </c>
      <c r="AA80" s="2026"/>
      <c r="AB80" s="276"/>
      <c r="AC80" s="2028" t="s">
        <v>1279</v>
      </c>
      <c r="AD80" s="2028"/>
      <c r="AE80" s="276"/>
      <c r="AF80" s="2030" t="s">
        <v>1280</v>
      </c>
      <c r="AG80" s="2030"/>
      <c r="AH80" s="276"/>
      <c r="AI80" s="1024"/>
      <c r="AJ80" s="1024"/>
      <c r="AK80" s="1024"/>
      <c r="AL80" s="1024"/>
      <c r="AM80" s="1024"/>
      <c r="AN80" s="1024"/>
      <c r="AO80" s="1024"/>
      <c r="AP80" s="1024"/>
      <c r="AQ80" s="1024"/>
      <c r="AS80" s="2022" t="s">
        <v>2525</v>
      </c>
      <c r="AT80" s="2022"/>
      <c r="AV80" s="1754" t="s">
        <v>2526</v>
      </c>
      <c r="AW80" s="1754"/>
      <c r="AY80" s="2020" t="s">
        <v>2527</v>
      </c>
      <c r="AZ80" s="2020"/>
      <c r="BB80" s="2018" t="s">
        <v>2528</v>
      </c>
      <c r="BC80" s="2018"/>
      <c r="BE80"/>
      <c r="BF80"/>
      <c r="BH80" s="2024" t="s">
        <v>2529</v>
      </c>
      <c r="BI80" s="2024"/>
      <c r="BK80" s="2016" t="s">
        <v>2530</v>
      </c>
      <c r="BL80" s="2016"/>
      <c r="BN80" s="2014" t="s">
        <v>2531</v>
      </c>
      <c r="BO80" s="2014"/>
      <c r="BQ80" s="2026" t="s">
        <v>2532</v>
      </c>
      <c r="BR80" s="2026"/>
      <c r="BT80" s="2028"/>
      <c r="BU80" s="2028"/>
      <c r="BW80" s="2030"/>
      <c r="BX80" s="2030"/>
      <c r="BY80"/>
      <c r="BZ80"/>
      <c r="CA80"/>
      <c r="CB80"/>
      <c r="CC80"/>
      <c r="CD80" s="2022" t="s">
        <v>2533</v>
      </c>
      <c r="CE80" s="2022"/>
      <c r="CG80" s="1754" t="s">
        <v>2534</v>
      </c>
      <c r="CH80" s="1754"/>
      <c r="CJ80" s="2020" t="s">
        <v>2535</v>
      </c>
      <c r="CK80" s="2020"/>
      <c r="CM80" s="2018" t="s">
        <v>2536</v>
      </c>
      <c r="CN80" s="2018"/>
      <c r="CP80"/>
      <c r="CQ80"/>
      <c r="CS80" s="2024" t="s">
        <v>2537</v>
      </c>
      <c r="CT80" s="2024"/>
      <c r="CV80" s="2016" t="s">
        <v>2538</v>
      </c>
      <c r="CW80" s="2016"/>
      <c r="CY80" s="2014" t="s">
        <v>2539</v>
      </c>
      <c r="CZ80" s="2014"/>
      <c r="DB80" s="2026" t="s">
        <v>2540</v>
      </c>
      <c r="DC80" s="2026"/>
      <c r="DE80" s="2028"/>
      <c r="DF80" s="2028"/>
      <c r="DH80" s="2030"/>
      <c r="DI80" s="2030"/>
      <c r="DK80"/>
      <c r="DL80"/>
      <c r="DM80" s="3">
        <v>1</v>
      </c>
    </row>
    <row r="81" spans="1:117" s="877" customFormat="1" ht="18" customHeight="1">
      <c r="A81" s="1020"/>
      <c r="B81" s="2023"/>
      <c r="C81" s="2023"/>
      <c r="D81" s="1024"/>
      <c r="E81" s="1755"/>
      <c r="F81" s="1755"/>
      <c r="G81" s="1024"/>
      <c r="H81" s="2021"/>
      <c r="I81" s="2021"/>
      <c r="J81" s="1024"/>
      <c r="K81" s="2019"/>
      <c r="L81" s="2019"/>
      <c r="M81" s="1024"/>
      <c r="N81" s="1024"/>
      <c r="O81" s="1024"/>
      <c r="P81" s="1024"/>
      <c r="Q81" s="2025"/>
      <c r="R81" s="2025"/>
      <c r="S81" s="1024"/>
      <c r="T81" s="2017"/>
      <c r="U81" s="2017"/>
      <c r="V81" s="1024"/>
      <c r="W81" s="2015"/>
      <c r="X81" s="2015"/>
      <c r="Y81" s="1024"/>
      <c r="Z81" s="2027"/>
      <c r="AA81" s="2027"/>
      <c r="AB81" s="276"/>
      <c r="AC81" s="2029"/>
      <c r="AD81" s="2029"/>
      <c r="AE81" s="276"/>
      <c r="AF81" s="2031"/>
      <c r="AG81" s="2031"/>
      <c r="AH81" s="276"/>
      <c r="AI81" s="1024"/>
      <c r="AJ81" s="1024"/>
      <c r="AK81" s="1024"/>
      <c r="AL81" s="1024"/>
      <c r="AM81" s="1024"/>
      <c r="AN81" s="1024"/>
      <c r="AO81" s="1024"/>
      <c r="AP81" s="1024"/>
      <c r="AQ81" s="1024"/>
      <c r="AS81" s="2023" t="s">
        <v>120</v>
      </c>
      <c r="AT81" s="2023"/>
      <c r="AV81" s="1755" t="s">
        <v>120</v>
      </c>
      <c r="AW81" s="1755"/>
      <c r="AY81" s="2021" t="s">
        <v>120</v>
      </c>
      <c r="AZ81" s="2021"/>
      <c r="BB81" s="2019" t="s">
        <v>120</v>
      </c>
      <c r="BC81" s="2019"/>
      <c r="BE81"/>
      <c r="BF81"/>
      <c r="BH81" s="2025" t="s">
        <v>120</v>
      </c>
      <c r="BI81" s="2025"/>
      <c r="BK81" s="2017" t="s">
        <v>120</v>
      </c>
      <c r="BL81" s="2017"/>
      <c r="BN81" s="2015" t="s">
        <v>120</v>
      </c>
      <c r="BO81" s="2015"/>
      <c r="BQ81" s="2027" t="s">
        <v>120</v>
      </c>
      <c r="BR81" s="2027"/>
      <c r="BT81" s="2029"/>
      <c r="BU81" s="2029"/>
      <c r="BW81" s="2031"/>
      <c r="BX81" s="2031"/>
      <c r="BY81"/>
      <c r="BZ81"/>
      <c r="CA81"/>
      <c r="CB81"/>
      <c r="CC81"/>
      <c r="CD81" s="2023" t="s">
        <v>120</v>
      </c>
      <c r="CE81" s="2023"/>
      <c r="CG81" s="1755" t="s">
        <v>120</v>
      </c>
      <c r="CH81" s="1755"/>
      <c r="CJ81" s="2021" t="s">
        <v>120</v>
      </c>
      <c r="CK81" s="2021"/>
      <c r="CM81" s="2019" t="s">
        <v>120</v>
      </c>
      <c r="CN81" s="2019"/>
      <c r="CP81"/>
      <c r="CQ81"/>
      <c r="CS81" s="2025" t="s">
        <v>120</v>
      </c>
      <c r="CT81" s="2025"/>
      <c r="CV81" s="2017" t="s">
        <v>120</v>
      </c>
      <c r="CW81" s="2017"/>
      <c r="CY81" s="2015" t="s">
        <v>120</v>
      </c>
      <c r="CZ81" s="2015"/>
      <c r="DB81" s="2027" t="s">
        <v>120</v>
      </c>
      <c r="DC81" s="2027"/>
      <c r="DE81" s="2029"/>
      <c r="DF81" s="2029"/>
      <c r="DH81" s="2031"/>
      <c r="DI81" s="2031"/>
      <c r="DK81"/>
      <c r="DL81"/>
      <c r="DM81" s="3">
        <v>1</v>
      </c>
    </row>
    <row r="82" spans="1:117" s="877" customFormat="1" ht="18" customHeight="1" thickBot="1">
      <c r="A82" s="1020"/>
      <c r="B82" s="1024"/>
      <c r="C82" s="1024"/>
      <c r="D82" s="1024"/>
      <c r="E82" s="1024"/>
      <c r="F82" s="1024"/>
      <c r="G82" s="1024"/>
      <c r="H82"/>
      <c r="I82"/>
      <c r="J82" s="1024"/>
      <c r="K82"/>
      <c r="L82"/>
      <c r="M82" s="1024"/>
      <c r="N82" s="1024"/>
      <c r="O82" s="1024"/>
      <c r="P82" s="1024"/>
      <c r="Q82" s="1070"/>
      <c r="R82" s="1070"/>
      <c r="S82" s="1024"/>
      <c r="T82" s="1024"/>
      <c r="U82" s="1024"/>
      <c r="V82" s="1024"/>
      <c r="W82" s="1024"/>
      <c r="X82" s="1024"/>
      <c r="Y82" s="1024"/>
      <c r="Z82" s="1024"/>
      <c r="AA82" s="1024"/>
      <c r="AB82" s="276"/>
      <c r="AC82"/>
      <c r="AD82"/>
      <c r="AE82" s="276"/>
      <c r="AF82"/>
      <c r="AG82"/>
      <c r="AH82" s="276"/>
      <c r="AI82" s="1024"/>
      <c r="AJ82" s="1024"/>
      <c r="AK82" s="1024"/>
      <c r="AL82" s="1024"/>
      <c r="AM82" s="1024"/>
      <c r="AN82" s="1024"/>
      <c r="AO82" s="1024"/>
      <c r="AP82" s="1024"/>
      <c r="AQ82" s="1024"/>
      <c r="AS82" s="1024" t="s">
        <v>120</v>
      </c>
      <c r="AT82" s="1024"/>
      <c r="AV82" s="1024" t="s">
        <v>120</v>
      </c>
      <c r="AW82" s="1024"/>
      <c r="AY82" t="s">
        <v>120</v>
      </c>
      <c r="AZ82"/>
      <c r="BB82" t="s">
        <v>120</v>
      </c>
      <c r="BC82"/>
      <c r="BE82"/>
      <c r="BF82"/>
      <c r="BH82" s="1070" t="s">
        <v>120</v>
      </c>
      <c r="BI82" s="1070"/>
      <c r="BK82" s="1024" t="s">
        <v>120</v>
      </c>
      <c r="BL82" s="1024"/>
      <c r="BN82" s="1024" t="s">
        <v>120</v>
      </c>
      <c r="BO82" s="1024"/>
      <c r="BQ82" s="1024" t="s">
        <v>120</v>
      </c>
      <c r="BR82" s="1024"/>
      <c r="BT82" t="s">
        <v>120</v>
      </c>
      <c r="BU82"/>
      <c r="BW82"/>
      <c r="BX82"/>
      <c r="BY82"/>
      <c r="BZ82"/>
      <c r="CA82"/>
      <c r="CB82"/>
      <c r="CC82"/>
      <c r="CD82" s="1024" t="s">
        <v>120</v>
      </c>
      <c r="CE82" s="1024"/>
      <c r="CG82" s="1024" t="s">
        <v>120</v>
      </c>
      <c r="CH82" s="1024"/>
      <c r="CJ82" t="s">
        <v>120</v>
      </c>
      <c r="CK82"/>
      <c r="CM82" t="s">
        <v>120</v>
      </c>
      <c r="CN82"/>
      <c r="CP82"/>
      <c r="CQ82"/>
      <c r="CS82" s="1070" t="s">
        <v>120</v>
      </c>
      <c r="CT82" s="1070"/>
      <c r="CV82" s="1024" t="s">
        <v>120</v>
      </c>
      <c r="CW82" s="1024"/>
      <c r="CY82" s="1024" t="s">
        <v>120</v>
      </c>
      <c r="CZ82" s="1024"/>
      <c r="DB82" t="s">
        <v>120</v>
      </c>
      <c r="DC82"/>
      <c r="DE82"/>
      <c r="DF82"/>
      <c r="DH82"/>
      <c r="DI82"/>
      <c r="DK82"/>
      <c r="DL82"/>
      <c r="DM82" s="3">
        <v>1</v>
      </c>
    </row>
    <row r="83" spans="1:117" s="877" customFormat="1" ht="18" customHeight="1">
      <c r="A83" s="1020"/>
      <c r="B83" s="2022" t="s">
        <v>1281</v>
      </c>
      <c r="C83" s="2022"/>
      <c r="D83" s="1024"/>
      <c r="E83" s="2005" t="s">
        <v>1282</v>
      </c>
      <c r="F83" s="2005"/>
      <c r="G83" s="1024"/>
      <c r="H83" s="2020" t="s">
        <v>1283</v>
      </c>
      <c r="I83" s="2020"/>
      <c r="J83" s="1024"/>
      <c r="K83" s="2018" t="s">
        <v>1190</v>
      </c>
      <c r="L83" s="2018"/>
      <c r="M83" s="1024"/>
      <c r="N83" s="1024"/>
      <c r="O83" s="1024"/>
      <c r="P83" s="1024"/>
      <c r="Q83" s="2024" t="s">
        <v>1284</v>
      </c>
      <c r="R83" s="2024"/>
      <c r="S83" s="1024"/>
      <c r="T83" s="2016" t="s">
        <v>1285</v>
      </c>
      <c r="U83" s="2016"/>
      <c r="V83" s="1024"/>
      <c r="W83" s="2014" t="s">
        <v>1286</v>
      </c>
      <c r="X83" s="2014"/>
      <c r="Y83" s="1024"/>
      <c r="Z83" s="2026"/>
      <c r="AA83" s="2026"/>
      <c r="AB83" s="276"/>
      <c r="AC83" s="2028"/>
      <c r="AD83" s="2028"/>
      <c r="AE83" s="276"/>
      <c r="AF83" s="2030"/>
      <c r="AG83" s="2030"/>
      <c r="AH83" s="276"/>
      <c r="AI83" s="1024"/>
      <c r="AJ83" s="1024"/>
      <c r="AK83" s="1024"/>
      <c r="AL83" s="1024"/>
      <c r="AM83" s="1024"/>
      <c r="AN83" s="1024"/>
      <c r="AO83" s="1024"/>
      <c r="AP83" s="1024"/>
      <c r="AQ83" s="1024"/>
      <c r="AS83" s="2022" t="s">
        <v>2541</v>
      </c>
      <c r="AT83" s="2022"/>
      <c r="AV83" s="2005" t="s">
        <v>2542</v>
      </c>
      <c r="AW83" s="2005"/>
      <c r="AY83" s="2020" t="s">
        <v>2543</v>
      </c>
      <c r="AZ83" s="2020"/>
      <c r="BB83" s="2018" t="s">
        <v>2368</v>
      </c>
      <c r="BC83" s="2018"/>
      <c r="BE83"/>
      <c r="BF83"/>
      <c r="BH83" s="2024" t="s">
        <v>2544</v>
      </c>
      <c r="BI83" s="2024"/>
      <c r="BK83" s="2016" t="s">
        <v>2545</v>
      </c>
      <c r="BL83" s="2016"/>
      <c r="BN83" s="2014" t="s">
        <v>2546</v>
      </c>
      <c r="BO83" s="2014"/>
      <c r="BQ83" s="2026" t="s">
        <v>2547</v>
      </c>
      <c r="BR83" s="2026"/>
      <c r="BT83"/>
      <c r="BU83"/>
      <c r="BW83"/>
      <c r="BX83"/>
      <c r="BY83"/>
      <c r="BZ83"/>
      <c r="CA83"/>
      <c r="CB83"/>
      <c r="CC83"/>
      <c r="CD83" s="2022" t="s">
        <v>2548</v>
      </c>
      <c r="CE83" s="2022"/>
      <c r="CG83" s="1754" t="s">
        <v>2549</v>
      </c>
      <c r="CH83" s="1754"/>
      <c r="CJ83" s="2020" t="s">
        <v>2550</v>
      </c>
      <c r="CK83" s="2020"/>
      <c r="CM83" s="2018" t="s">
        <v>2378</v>
      </c>
      <c r="CN83" s="2018"/>
      <c r="CP83"/>
      <c r="CQ83"/>
      <c r="CS83" s="2024" t="s">
        <v>2551</v>
      </c>
      <c r="CT83" s="2024"/>
      <c r="CV83" s="2016" t="s">
        <v>2552</v>
      </c>
      <c r="CW83" s="2016"/>
      <c r="CY83" s="2014" t="s">
        <v>2553</v>
      </c>
      <c r="CZ83" s="2014"/>
      <c r="DB83" s="2026" t="s">
        <v>2554</v>
      </c>
      <c r="DC83" s="2026"/>
      <c r="DE83"/>
      <c r="DF83"/>
      <c r="DH83"/>
      <c r="DI83"/>
      <c r="DK83"/>
      <c r="DL83"/>
      <c r="DM83" s="3">
        <v>1</v>
      </c>
    </row>
    <row r="84" spans="1:117" s="877" customFormat="1" ht="18" customHeight="1">
      <c r="A84" s="1020"/>
      <c r="B84" s="2023"/>
      <c r="C84" s="2023"/>
      <c r="D84" s="1024"/>
      <c r="E84" s="2006"/>
      <c r="F84" s="2006"/>
      <c r="G84" s="1024"/>
      <c r="H84" s="2021"/>
      <c r="I84" s="2021"/>
      <c r="J84" s="1024"/>
      <c r="K84" s="2019"/>
      <c r="L84" s="2019"/>
      <c r="M84" s="1024"/>
      <c r="N84" s="1024"/>
      <c r="O84" s="1024"/>
      <c r="P84" s="1024"/>
      <c r="Q84" s="2025"/>
      <c r="R84" s="2025"/>
      <c r="S84" s="1024"/>
      <c r="T84" s="2017"/>
      <c r="U84" s="2017"/>
      <c r="V84" s="1024"/>
      <c r="W84" s="2015"/>
      <c r="X84" s="2015"/>
      <c r="Y84" s="1024"/>
      <c r="Z84" s="2027"/>
      <c r="AA84" s="2027"/>
      <c r="AB84" s="276"/>
      <c r="AC84" s="2029"/>
      <c r="AD84" s="2029"/>
      <c r="AE84" s="276"/>
      <c r="AF84" s="2031"/>
      <c r="AG84" s="2031"/>
      <c r="AH84" s="276"/>
      <c r="AI84" s="1024"/>
      <c r="AJ84" s="1024"/>
      <c r="AK84" s="1024"/>
      <c r="AL84" s="1024"/>
      <c r="AM84" s="1024"/>
      <c r="AN84" s="1024"/>
      <c r="AO84" s="1024"/>
      <c r="AP84" s="1024"/>
      <c r="AQ84" s="1024"/>
      <c r="AS84" s="2023" t="s">
        <v>120</v>
      </c>
      <c r="AT84" s="2023"/>
      <c r="AV84" s="2006" t="s">
        <v>120</v>
      </c>
      <c r="AW84" s="2006"/>
      <c r="AY84" s="2021" t="s">
        <v>120</v>
      </c>
      <c r="AZ84" s="2021"/>
      <c r="BB84" s="2019" t="s">
        <v>120</v>
      </c>
      <c r="BC84" s="2019"/>
      <c r="BE84"/>
      <c r="BF84"/>
      <c r="BH84" s="2025" t="s">
        <v>120</v>
      </c>
      <c r="BI84" s="2025"/>
      <c r="BK84" s="2017" t="s">
        <v>120</v>
      </c>
      <c r="BL84" s="2017"/>
      <c r="BN84" s="2015" t="s">
        <v>120</v>
      </c>
      <c r="BO84" s="2015"/>
      <c r="BQ84" s="2027" t="s">
        <v>120</v>
      </c>
      <c r="BR84" s="2027"/>
      <c r="BT84"/>
      <c r="BU84"/>
      <c r="BW84"/>
      <c r="BX84"/>
      <c r="BY84"/>
      <c r="BZ84"/>
      <c r="CA84"/>
      <c r="CB84"/>
      <c r="CC84"/>
      <c r="CD84" s="2023" t="s">
        <v>120</v>
      </c>
      <c r="CE84" s="2023"/>
      <c r="CG84" s="1755" t="s">
        <v>120</v>
      </c>
      <c r="CH84" s="1755"/>
      <c r="CJ84" s="2021" t="s">
        <v>120</v>
      </c>
      <c r="CK84" s="2021"/>
      <c r="CM84" s="2019" t="s">
        <v>120</v>
      </c>
      <c r="CN84" s="2019"/>
      <c r="CP84"/>
      <c r="CQ84"/>
      <c r="CS84" s="2025" t="s">
        <v>120</v>
      </c>
      <c r="CT84" s="2025"/>
      <c r="CV84" s="2017" t="s">
        <v>120</v>
      </c>
      <c r="CW84" s="2017"/>
      <c r="CY84" s="2015" t="s">
        <v>120</v>
      </c>
      <c r="CZ84" s="2015"/>
      <c r="DB84" s="2027" t="s">
        <v>120</v>
      </c>
      <c r="DC84" s="2027"/>
      <c r="DE84" t="s">
        <v>120</v>
      </c>
      <c r="DF84"/>
      <c r="DH84"/>
      <c r="DI84"/>
      <c r="DK84"/>
      <c r="DL84"/>
      <c r="DM84" s="3">
        <v>1</v>
      </c>
    </row>
    <row r="85" spans="1:117" s="877" customFormat="1" ht="18" customHeight="1" thickBot="1">
      <c r="A85"/>
      <c r="B85" s="1024"/>
      <c r="C85" s="1024"/>
      <c r="D85" s="1024"/>
      <c r="E85" s="1024"/>
      <c r="F85" s="1024"/>
      <c r="G85" s="1024"/>
      <c r="H85"/>
      <c r="I85"/>
      <c r="J85" s="1024"/>
      <c r="K85"/>
      <c r="L85"/>
      <c r="M85" s="1024"/>
      <c r="N85" s="1024"/>
      <c r="O85" s="1024"/>
      <c r="P85" s="1024"/>
      <c r="Q85" s="1070"/>
      <c r="R85" s="1070"/>
      <c r="S85" s="1024"/>
      <c r="T85" s="1024"/>
      <c r="U85" s="1024"/>
      <c r="V85" s="1024"/>
      <c r="W85" s="1024"/>
      <c r="X85" s="1024"/>
      <c r="Y85" s="1024"/>
      <c r="Z85" s="1024"/>
      <c r="AA85" s="1024"/>
      <c r="AB85" s="276"/>
      <c r="AC85"/>
      <c r="AD85"/>
      <c r="AE85" s="276"/>
      <c r="AF85"/>
      <c r="AG85"/>
      <c r="AH85" s="276"/>
      <c r="AI85" s="1024"/>
      <c r="AJ85" s="1024"/>
      <c r="AK85" s="1024"/>
      <c r="AL85" s="1024"/>
      <c r="AM85" s="1024"/>
      <c r="AN85" s="1024"/>
      <c r="AO85" s="1024"/>
      <c r="AP85" s="1024"/>
      <c r="AQ85" s="1024"/>
      <c r="AS85" s="1024" t="s">
        <v>120</v>
      </c>
      <c r="AT85" s="1024"/>
      <c r="AV85" s="1024" t="s">
        <v>120</v>
      </c>
      <c r="AW85" s="1024"/>
      <c r="AY85" t="s">
        <v>120</v>
      </c>
      <c r="AZ85"/>
      <c r="BB85" t="s">
        <v>120</v>
      </c>
      <c r="BC85"/>
      <c r="BE85"/>
      <c r="BF85"/>
      <c r="BH85" s="1070" t="s">
        <v>120</v>
      </c>
      <c r="BI85" s="1070"/>
      <c r="BK85" s="1024" t="s">
        <v>120</v>
      </c>
      <c r="BL85" s="1024"/>
      <c r="BN85" s="1024" t="s">
        <v>120</v>
      </c>
      <c r="BO85" s="1024"/>
      <c r="BQ85"/>
      <c r="BR85"/>
      <c r="BT85"/>
      <c r="BU85"/>
      <c r="BW85"/>
      <c r="BX85"/>
      <c r="BY85"/>
      <c r="BZ85"/>
      <c r="CA85"/>
      <c r="CB85"/>
      <c r="CC85"/>
      <c r="CD85" s="1024" t="s">
        <v>120</v>
      </c>
      <c r="CE85" s="1024"/>
      <c r="CG85" s="1024" t="s">
        <v>120</v>
      </c>
      <c r="CH85" s="1024"/>
      <c r="CJ85" t="s">
        <v>120</v>
      </c>
      <c r="CK85"/>
      <c r="CM85" t="s">
        <v>120</v>
      </c>
      <c r="CN85"/>
      <c r="CP85"/>
      <c r="CQ85"/>
      <c r="CS85" s="1070" t="s">
        <v>120</v>
      </c>
      <c r="CT85" s="1070"/>
      <c r="CV85" s="1024" t="s">
        <v>120</v>
      </c>
      <c r="CW85" s="1024"/>
      <c r="CY85" s="1024" t="s">
        <v>120</v>
      </c>
      <c r="CZ85" s="1024"/>
      <c r="DB85" t="s">
        <v>120</v>
      </c>
      <c r="DC85"/>
      <c r="DE85" t="s">
        <v>120</v>
      </c>
      <c r="DF85"/>
      <c r="DH85"/>
      <c r="DI85"/>
      <c r="DK85"/>
      <c r="DL85"/>
      <c r="DM85" s="3">
        <v>1</v>
      </c>
    </row>
    <row r="86" spans="1:117" s="877" customFormat="1" ht="18" customHeight="1">
      <c r="B86" s="2022" t="s">
        <v>1287</v>
      </c>
      <c r="C86" s="2022"/>
      <c r="D86" s="1024"/>
      <c r="E86" s="1754" t="s">
        <v>1288</v>
      </c>
      <c r="F86" s="1754"/>
      <c r="G86" s="1024"/>
      <c r="H86" s="2020" t="s">
        <v>1289</v>
      </c>
      <c r="I86" s="2020"/>
      <c r="J86" s="1024"/>
      <c r="K86" s="2018" t="s">
        <v>1290</v>
      </c>
      <c r="L86" s="2018"/>
      <c r="M86" s="1024"/>
      <c r="N86" s="1024"/>
      <c r="O86" s="1024"/>
      <c r="P86" s="1024"/>
      <c r="Q86" s="2024" t="s">
        <v>1291</v>
      </c>
      <c r="R86" s="2024"/>
      <c r="S86" s="1024"/>
      <c r="T86" s="2016" t="s">
        <v>1292</v>
      </c>
      <c r="U86" s="2016"/>
      <c r="V86" s="1024"/>
      <c r="W86" s="2014" t="s">
        <v>1293</v>
      </c>
      <c r="X86" s="2014"/>
      <c r="Y86" s="1024"/>
      <c r="Z86" s="1024"/>
      <c r="AA86" s="1024"/>
      <c r="AB86" s="276"/>
      <c r="AC86" s="1024"/>
      <c r="AD86" s="1024"/>
      <c r="AE86" s="276"/>
      <c r="AF86" s="1024"/>
      <c r="AG86" s="1024"/>
      <c r="AH86" s="276"/>
      <c r="AI86" s="1024"/>
      <c r="AJ86" s="1024"/>
      <c r="AK86" s="1024"/>
      <c r="AL86" s="1024"/>
      <c r="AM86" s="1024"/>
      <c r="AN86" s="1024"/>
      <c r="AO86" s="1024"/>
      <c r="AP86" s="1024"/>
      <c r="AQ86" s="1024"/>
      <c r="AS86" s="2022" t="s">
        <v>2555</v>
      </c>
      <c r="AT86" s="2022"/>
      <c r="AV86" s="1754" t="s">
        <v>2556</v>
      </c>
      <c r="AW86" s="1754"/>
      <c r="AY86" s="2020" t="s">
        <v>2557</v>
      </c>
      <c r="AZ86" s="2020"/>
      <c r="BB86" s="2018" t="s">
        <v>2558</v>
      </c>
      <c r="BC86" s="2018"/>
      <c r="BE86"/>
      <c r="BF86"/>
      <c r="BH86" s="2024" t="s">
        <v>2559</v>
      </c>
      <c r="BI86" s="2024"/>
      <c r="BK86" s="2016" t="s">
        <v>2560</v>
      </c>
      <c r="BL86" s="2016"/>
      <c r="BN86" s="2014" t="s">
        <v>2561</v>
      </c>
      <c r="BO86" s="2014"/>
      <c r="BQ86" s="2026"/>
      <c r="BR86" s="2026"/>
      <c r="BT86"/>
      <c r="BU86"/>
      <c r="BW86"/>
      <c r="BX86"/>
      <c r="BY86"/>
      <c r="BZ86"/>
      <c r="CA86"/>
      <c r="CB86"/>
      <c r="CC86"/>
      <c r="CD86" s="2022" t="s">
        <v>2562</v>
      </c>
      <c r="CE86" s="2022"/>
      <c r="CG86" s="1754" t="s">
        <v>2563</v>
      </c>
      <c r="CH86" s="1754"/>
      <c r="CJ86" s="2020" t="s">
        <v>2564</v>
      </c>
      <c r="CK86" s="2020"/>
      <c r="CM86" s="2018" t="s">
        <v>2565</v>
      </c>
      <c r="CN86" s="2018"/>
      <c r="CP86"/>
      <c r="CQ86"/>
      <c r="CS86" s="2024" t="s">
        <v>2566</v>
      </c>
      <c r="CT86" s="2024"/>
      <c r="CV86" s="2016" t="s">
        <v>2567</v>
      </c>
      <c r="CW86" s="2016"/>
      <c r="CY86" s="2014" t="s">
        <v>2568</v>
      </c>
      <c r="CZ86" s="2014"/>
      <c r="DB86" s="2026"/>
      <c r="DC86" s="2026"/>
      <c r="DE86"/>
      <c r="DF86"/>
      <c r="DH86"/>
      <c r="DI86"/>
      <c r="DK86"/>
      <c r="DL86"/>
      <c r="DM86" s="3">
        <v>1</v>
      </c>
    </row>
    <row r="87" spans="1:117" s="877" customFormat="1" ht="18" customHeight="1">
      <c r="B87" s="2023"/>
      <c r="C87" s="2023"/>
      <c r="D87" s="1024"/>
      <c r="E87" s="1755"/>
      <c r="F87" s="1755"/>
      <c r="G87" s="1024"/>
      <c r="H87" s="2021"/>
      <c r="I87" s="2021"/>
      <c r="J87" s="1024"/>
      <c r="K87" s="2019"/>
      <c r="L87" s="2019"/>
      <c r="M87" s="1024"/>
      <c r="N87" s="1024"/>
      <c r="O87" s="1024"/>
      <c r="P87" s="1024"/>
      <c r="Q87" s="2025"/>
      <c r="R87" s="2025"/>
      <c r="S87" s="1024"/>
      <c r="T87" s="2017"/>
      <c r="U87" s="2017"/>
      <c r="V87" s="1024"/>
      <c r="W87" s="2015"/>
      <c r="X87" s="2015"/>
      <c r="Y87" s="1024"/>
      <c r="Z87" s="1024"/>
      <c r="AA87" s="1024"/>
      <c r="AB87" s="276"/>
      <c r="AC87" s="1024"/>
      <c r="AD87" s="1024"/>
      <c r="AE87" s="276"/>
      <c r="AF87" s="1024"/>
      <c r="AG87" s="1024"/>
      <c r="AH87" s="276"/>
      <c r="AI87" s="1024"/>
      <c r="AJ87" s="1024"/>
      <c r="AK87" s="1024"/>
      <c r="AL87" s="1024"/>
      <c r="AM87" s="1024"/>
      <c r="AN87" s="1024"/>
      <c r="AO87" s="1024"/>
      <c r="AP87" s="1024"/>
      <c r="AQ87" s="1024"/>
      <c r="AS87" s="2023" t="s">
        <v>120</v>
      </c>
      <c r="AT87" s="2023"/>
      <c r="AV87" s="1755" t="s">
        <v>120</v>
      </c>
      <c r="AW87" s="1755"/>
      <c r="AY87" s="2021" t="s">
        <v>120</v>
      </c>
      <c r="AZ87" s="2021"/>
      <c r="BB87" s="2019" t="s">
        <v>120</v>
      </c>
      <c r="BC87" s="2019"/>
      <c r="BE87"/>
      <c r="BF87"/>
      <c r="BH87" s="2025" t="s">
        <v>120</v>
      </c>
      <c r="BI87" s="2025"/>
      <c r="BK87" s="2017" t="s">
        <v>120</v>
      </c>
      <c r="BL87" s="2017"/>
      <c r="BN87" s="2015" t="s">
        <v>120</v>
      </c>
      <c r="BO87" s="2015"/>
      <c r="BQ87" s="2027"/>
      <c r="BR87" s="2027"/>
      <c r="BT87"/>
      <c r="BU87"/>
      <c r="BW87"/>
      <c r="BX87"/>
      <c r="BY87"/>
      <c r="BZ87"/>
      <c r="CA87"/>
      <c r="CB87"/>
      <c r="CC87"/>
      <c r="CD87" s="2023" t="s">
        <v>120</v>
      </c>
      <c r="CE87" s="2023"/>
      <c r="CG87" s="1755" t="s">
        <v>120</v>
      </c>
      <c r="CH87" s="1755"/>
      <c r="CJ87" s="2021" t="s">
        <v>120</v>
      </c>
      <c r="CK87" s="2021"/>
      <c r="CM87" s="2019" t="s">
        <v>120</v>
      </c>
      <c r="CN87" s="2019"/>
      <c r="CP87"/>
      <c r="CQ87"/>
      <c r="CS87" s="2025" t="s">
        <v>120</v>
      </c>
      <c r="CT87" s="2025"/>
      <c r="CV87" s="2017" t="s">
        <v>120</v>
      </c>
      <c r="CW87" s="2017"/>
      <c r="CY87" s="2015" t="s">
        <v>120</v>
      </c>
      <c r="CZ87" s="2015"/>
      <c r="DB87" s="2027"/>
      <c r="DC87" s="2027"/>
      <c r="DE87"/>
      <c r="DF87"/>
      <c r="DH87"/>
      <c r="DI87"/>
      <c r="DK87"/>
      <c r="DL87"/>
      <c r="DM87" s="3">
        <v>1</v>
      </c>
    </row>
    <row r="88" spans="1:117" s="877" customFormat="1" ht="18" customHeight="1" thickBot="1">
      <c r="B88" s="1024"/>
      <c r="C88" s="1024"/>
      <c r="D88" s="1024"/>
      <c r="E88" s="1024"/>
      <c r="F88" s="1024"/>
      <c r="G88" s="1024"/>
      <c r="H88"/>
      <c r="I88"/>
      <c r="J88" s="1024"/>
      <c r="K88"/>
      <c r="L88"/>
      <c r="M88" s="1024"/>
      <c r="N88" s="1024"/>
      <c r="O88" s="1024"/>
      <c r="P88" s="1024"/>
      <c r="Q88" s="1070"/>
      <c r="R88" s="1070"/>
      <c r="S88" s="1024"/>
      <c r="T88" s="1024"/>
      <c r="U88" s="1024"/>
      <c r="V88" s="1024"/>
      <c r="W88" s="1024"/>
      <c r="X88" s="1024"/>
      <c r="Y88" s="1024"/>
      <c r="Z88" s="1024"/>
      <c r="AA88" s="1024"/>
      <c r="AB88" s="276"/>
      <c r="AC88" s="1024"/>
      <c r="AD88" s="1024"/>
      <c r="AE88" s="276"/>
      <c r="AF88" s="1024"/>
      <c r="AG88" s="1024"/>
      <c r="AH88" s="276"/>
      <c r="AI88" s="1024"/>
      <c r="AJ88" s="1024"/>
      <c r="AK88" s="1024"/>
      <c r="AL88" s="1024"/>
      <c r="AM88" s="1024"/>
      <c r="AN88" s="1024"/>
      <c r="AO88" s="1024"/>
      <c r="AP88" s="1024"/>
      <c r="AQ88" s="1024"/>
      <c r="AS88" s="1024" t="s">
        <v>120</v>
      </c>
      <c r="AT88" s="1024"/>
      <c r="AV88" s="1024" t="s">
        <v>120</v>
      </c>
      <c r="AW88" s="1024"/>
      <c r="AY88" t="s">
        <v>120</v>
      </c>
      <c r="AZ88"/>
      <c r="BB88" t="s">
        <v>120</v>
      </c>
      <c r="BC88"/>
      <c r="BE88"/>
      <c r="BF88"/>
      <c r="BH88" s="1070" t="s">
        <v>120</v>
      </c>
      <c r="BI88" s="1070"/>
      <c r="BK88" s="1024" t="s">
        <v>120</v>
      </c>
      <c r="BL88" s="1024"/>
      <c r="BN88" s="1024" t="s">
        <v>120</v>
      </c>
      <c r="BO88" s="1024"/>
      <c r="BQ88"/>
      <c r="BR88"/>
      <c r="BT88" t="s">
        <v>120</v>
      </c>
      <c r="BU88"/>
      <c r="BW88"/>
      <c r="BX88"/>
      <c r="BY88"/>
      <c r="BZ88"/>
      <c r="CA88"/>
      <c r="CB88"/>
      <c r="CC88"/>
      <c r="CD88" s="1024" t="s">
        <v>120</v>
      </c>
      <c r="CE88" s="1024"/>
      <c r="CG88" s="1024" t="s">
        <v>120</v>
      </c>
      <c r="CH88" s="1024"/>
      <c r="CJ88" t="s">
        <v>120</v>
      </c>
      <c r="CK88"/>
      <c r="CM88" t="s">
        <v>120</v>
      </c>
      <c r="CN88"/>
      <c r="CP88"/>
      <c r="CQ88"/>
      <c r="CS88" s="1070" t="s">
        <v>120</v>
      </c>
      <c r="CT88" s="1070"/>
      <c r="CV88" s="1024" t="s">
        <v>120</v>
      </c>
      <c r="CW88" s="1024"/>
      <c r="CY88" s="1024" t="s">
        <v>120</v>
      </c>
      <c r="CZ88" s="1024"/>
      <c r="DB88"/>
      <c r="DC88"/>
      <c r="DE88"/>
      <c r="DF88"/>
      <c r="DH88"/>
      <c r="DI88"/>
      <c r="DK88"/>
      <c r="DL88"/>
      <c r="DM88" s="3">
        <v>1</v>
      </c>
    </row>
    <row r="89" spans="1:117" s="877" customFormat="1" ht="18" customHeight="1">
      <c r="B89" s="2022" t="s">
        <v>1294</v>
      </c>
      <c r="C89" s="2022"/>
      <c r="D89" s="1024"/>
      <c r="E89" s="1754" t="s">
        <v>1295</v>
      </c>
      <c r="F89" s="1754"/>
      <c r="G89" s="1024"/>
      <c r="H89" s="2020" t="s">
        <v>1296</v>
      </c>
      <c r="I89" s="2020"/>
      <c r="J89" s="1024"/>
      <c r="K89" s="2018" t="s">
        <v>1297</v>
      </c>
      <c r="L89" s="2018"/>
      <c r="M89" s="1024"/>
      <c r="N89" s="1024"/>
      <c r="O89" s="1024"/>
      <c r="P89" s="1024"/>
      <c r="Q89" s="2024"/>
      <c r="R89" s="2024"/>
      <c r="S89" s="1024"/>
      <c r="T89" s="2016" t="s">
        <v>1298</v>
      </c>
      <c r="U89" s="2016"/>
      <c r="V89" s="1024"/>
      <c r="W89" s="2014" t="s">
        <v>1299</v>
      </c>
      <c r="X89" s="2014"/>
      <c r="Y89" s="1024"/>
      <c r="Z89" s="1024"/>
      <c r="AA89" s="1024"/>
      <c r="AB89" s="276"/>
      <c r="AC89" s="1024"/>
      <c r="AD89" s="1024"/>
      <c r="AE89" s="276"/>
      <c r="AF89" s="1024"/>
      <c r="AG89" s="1024"/>
      <c r="AH89" s="276"/>
      <c r="AI89" s="1024"/>
      <c r="AJ89" s="1024"/>
      <c r="AK89" s="1024"/>
      <c r="AL89" s="1024"/>
      <c r="AM89" s="1024"/>
      <c r="AN89" s="1024"/>
      <c r="AO89" s="1024"/>
      <c r="AP89" s="1024"/>
      <c r="AQ89" s="1024"/>
      <c r="AS89" s="2022" t="s">
        <v>1306</v>
      </c>
      <c r="AT89" s="2022"/>
      <c r="AV89" s="1754" t="s">
        <v>2569</v>
      </c>
      <c r="AW89" s="1754"/>
      <c r="AY89" s="2020" t="s">
        <v>1302</v>
      </c>
      <c r="AZ89" s="2020"/>
      <c r="BB89" s="2018" t="s">
        <v>2570</v>
      </c>
      <c r="BC89" s="2018"/>
      <c r="BE89"/>
      <c r="BF89"/>
      <c r="BH89" s="2024" t="s">
        <v>2571</v>
      </c>
      <c r="BI89" s="2024"/>
      <c r="BK89" s="2016" t="s">
        <v>2572</v>
      </c>
      <c r="BL89" s="2016"/>
      <c r="BN89" s="2014" t="s">
        <v>2573</v>
      </c>
      <c r="BO89" s="2014"/>
      <c r="BQ89"/>
      <c r="BR89"/>
      <c r="BT89"/>
      <c r="BU89"/>
      <c r="BW89"/>
      <c r="BX89"/>
      <c r="BY89"/>
      <c r="BZ89"/>
      <c r="CA89"/>
      <c r="CB89"/>
      <c r="CC89"/>
      <c r="CD89" s="2022" t="s">
        <v>2574</v>
      </c>
      <c r="CE89" s="2022"/>
      <c r="CG89" s="1754" t="s">
        <v>2575</v>
      </c>
      <c r="CH89" s="1754"/>
      <c r="CJ89" s="2020" t="s">
        <v>1302</v>
      </c>
      <c r="CK89" s="2020"/>
      <c r="CM89" s="2018" t="s">
        <v>2576</v>
      </c>
      <c r="CN89" s="2018"/>
      <c r="CP89"/>
      <c r="CQ89"/>
      <c r="CS89" s="2024" t="s">
        <v>2577</v>
      </c>
      <c r="CT89" s="2024"/>
      <c r="CV89" s="2016" t="s">
        <v>2578</v>
      </c>
      <c r="CW89" s="2016"/>
      <c r="CY89" s="2014" t="s">
        <v>2579</v>
      </c>
      <c r="CZ89" s="2014"/>
      <c r="DB89"/>
      <c r="DC89"/>
      <c r="DE89"/>
      <c r="DF89"/>
      <c r="DH89"/>
      <c r="DI89"/>
      <c r="DK89"/>
      <c r="DL89"/>
      <c r="DM89" s="3">
        <v>1</v>
      </c>
    </row>
    <row r="90" spans="1:117" s="877" customFormat="1" ht="18" customHeight="1">
      <c r="B90" s="2023"/>
      <c r="C90" s="2023"/>
      <c r="D90" s="1024"/>
      <c r="E90" s="1755"/>
      <c r="F90" s="1755"/>
      <c r="G90" s="1024"/>
      <c r="H90" s="2021"/>
      <c r="I90" s="2021"/>
      <c r="J90" s="1024"/>
      <c r="K90" s="2019"/>
      <c r="L90" s="2019"/>
      <c r="M90" s="1024"/>
      <c r="N90" s="1024"/>
      <c r="O90" s="1024"/>
      <c r="P90" s="1024"/>
      <c r="Q90" s="2025"/>
      <c r="R90" s="2025"/>
      <c r="S90" s="1024"/>
      <c r="T90" s="2017"/>
      <c r="U90" s="2017"/>
      <c r="V90" s="1024"/>
      <c r="W90" s="2015"/>
      <c r="X90" s="2015"/>
      <c r="Y90" s="1024"/>
      <c r="Z90" s="1024"/>
      <c r="AA90" s="1024"/>
      <c r="AB90" s="276"/>
      <c r="AC90" s="1024"/>
      <c r="AD90" s="1024"/>
      <c r="AE90" s="276"/>
      <c r="AF90" s="1024"/>
      <c r="AG90" s="1024"/>
      <c r="AH90" s="276"/>
      <c r="AI90" s="1024"/>
      <c r="AJ90" s="1024"/>
      <c r="AK90" s="1024"/>
      <c r="AL90" s="1024"/>
      <c r="AM90" s="1024"/>
      <c r="AN90" s="1024"/>
      <c r="AO90" s="1024"/>
      <c r="AP90" s="1024"/>
      <c r="AQ90" s="1024"/>
      <c r="AS90" s="2023" t="s">
        <v>120</v>
      </c>
      <c r="AT90" s="2023"/>
      <c r="AV90" s="1755" t="s">
        <v>120</v>
      </c>
      <c r="AW90" s="1755"/>
      <c r="AY90" s="2021" t="s">
        <v>120</v>
      </c>
      <c r="AZ90" s="2021"/>
      <c r="BB90" s="2019" t="s">
        <v>120</v>
      </c>
      <c r="BC90" s="2019"/>
      <c r="BE90"/>
      <c r="BF90"/>
      <c r="BH90" s="2025" t="s">
        <v>120</v>
      </c>
      <c r="BI90" s="2025"/>
      <c r="BK90" s="2017" t="s">
        <v>120</v>
      </c>
      <c r="BL90" s="2017"/>
      <c r="BN90" s="2015" t="s">
        <v>120</v>
      </c>
      <c r="BO90" s="2015"/>
      <c r="BQ90"/>
      <c r="BR90"/>
      <c r="BT90"/>
      <c r="BU90"/>
      <c r="BW90"/>
      <c r="BX90"/>
      <c r="BY90"/>
      <c r="BZ90"/>
      <c r="CA90"/>
      <c r="CB90"/>
      <c r="CC90"/>
      <c r="CD90" s="2023" t="s">
        <v>120</v>
      </c>
      <c r="CE90" s="2023"/>
      <c r="CG90" s="1755" t="s">
        <v>120</v>
      </c>
      <c r="CH90" s="1755"/>
      <c r="CJ90" s="2021" t="s">
        <v>120</v>
      </c>
      <c r="CK90" s="2021"/>
      <c r="CM90" s="2019" t="s">
        <v>120</v>
      </c>
      <c r="CN90" s="2019"/>
      <c r="CP90"/>
      <c r="CQ90"/>
      <c r="CS90" s="2025" t="s">
        <v>120</v>
      </c>
      <c r="CT90" s="2025"/>
      <c r="CV90" s="2017" t="s">
        <v>120</v>
      </c>
      <c r="CW90" s="2017"/>
      <c r="CY90" s="2015" t="s">
        <v>120</v>
      </c>
      <c r="CZ90" s="2015"/>
      <c r="DB90"/>
      <c r="DC90"/>
      <c r="DE90"/>
      <c r="DF90"/>
      <c r="DH90"/>
      <c r="DI90"/>
      <c r="DK90"/>
      <c r="DL90"/>
      <c r="DM90" s="3">
        <v>1</v>
      </c>
    </row>
    <row r="91" spans="1:117" s="877" customFormat="1" ht="18" customHeight="1" thickBot="1">
      <c r="B91" s="1024"/>
      <c r="C91" s="1024"/>
      <c r="D91" s="1024"/>
      <c r="E91" s="1024"/>
      <c r="F91" s="1024"/>
      <c r="G91" s="1024"/>
      <c r="H91"/>
      <c r="I91"/>
      <c r="J91" s="1024"/>
      <c r="K91"/>
      <c r="L91"/>
      <c r="M91" s="1024"/>
      <c r="N91" s="1024"/>
      <c r="O91" s="1024"/>
      <c r="P91" s="1024"/>
      <c r="Q91" s="1070"/>
      <c r="R91" s="1070"/>
      <c r="S91" s="1024"/>
      <c r="T91" s="1024"/>
      <c r="U91" s="1024"/>
      <c r="V91" s="1024"/>
      <c r="W91" s="1024"/>
      <c r="X91" s="1024"/>
      <c r="Y91" s="1024"/>
      <c r="Z91" s="1024"/>
      <c r="AA91" s="1024"/>
      <c r="AB91" s="276"/>
      <c r="AC91" s="1024"/>
      <c r="AD91" s="1024"/>
      <c r="AE91" s="276"/>
      <c r="AF91" s="1024"/>
      <c r="AG91" s="1024"/>
      <c r="AH91" s="276"/>
      <c r="AI91" s="1024"/>
      <c r="AJ91" s="1024"/>
      <c r="AK91" s="1024"/>
      <c r="AL91" s="1024"/>
      <c r="AM91" s="1024"/>
      <c r="AN91" s="1024"/>
      <c r="AO91" s="1024"/>
      <c r="AP91" s="1024"/>
      <c r="AQ91" s="1024"/>
      <c r="AS91" s="1024" t="s">
        <v>120</v>
      </c>
      <c r="AT91" s="1024"/>
      <c r="AV91" s="1024" t="s">
        <v>120</v>
      </c>
      <c r="AW91" s="1024"/>
      <c r="AY91" t="s">
        <v>120</v>
      </c>
      <c r="AZ91"/>
      <c r="BB91" t="s">
        <v>120</v>
      </c>
      <c r="BC91"/>
      <c r="BE91"/>
      <c r="BF91"/>
      <c r="BH91" s="1070" t="s">
        <v>120</v>
      </c>
      <c r="BI91" s="1070"/>
      <c r="BK91" s="1024" t="s">
        <v>120</v>
      </c>
      <c r="BL91" s="1024"/>
      <c r="BN91" s="1024" t="s">
        <v>120</v>
      </c>
      <c r="BO91" s="1024"/>
      <c r="BQ91"/>
      <c r="BR91"/>
      <c r="BT91"/>
      <c r="BU91"/>
      <c r="BW91"/>
      <c r="BX91"/>
      <c r="BY91"/>
      <c r="BZ91"/>
      <c r="CA91"/>
      <c r="CB91"/>
      <c r="CC91"/>
      <c r="CD91" s="1024" t="s">
        <v>120</v>
      </c>
      <c r="CE91" s="1024"/>
      <c r="CG91" s="1024" t="s">
        <v>120</v>
      </c>
      <c r="CH91" s="1024"/>
      <c r="CJ91" t="s">
        <v>120</v>
      </c>
      <c r="CK91"/>
      <c r="CM91" t="s">
        <v>120</v>
      </c>
      <c r="CN91"/>
      <c r="CP91"/>
      <c r="CQ91"/>
      <c r="CS91"/>
      <c r="CT91"/>
      <c r="CV91" s="1024" t="s">
        <v>120</v>
      </c>
      <c r="CW91" s="1024"/>
      <c r="CY91" s="1024" t="s">
        <v>120</v>
      </c>
      <c r="CZ91" s="1024"/>
      <c r="DB91"/>
      <c r="DC91"/>
      <c r="DE91"/>
      <c r="DF91"/>
      <c r="DH91"/>
      <c r="DI91"/>
      <c r="DK91"/>
      <c r="DL91"/>
      <c r="DM91" s="3">
        <v>1</v>
      </c>
    </row>
    <row r="92" spans="1:117" s="877" customFormat="1" ht="18" customHeight="1">
      <c r="B92" s="2022" t="s">
        <v>1300</v>
      </c>
      <c r="C92" s="2022"/>
      <c r="D92" s="1024"/>
      <c r="E92" s="1754" t="s">
        <v>1301</v>
      </c>
      <c r="F92" s="1754"/>
      <c r="G92" s="1024"/>
      <c r="H92" s="2020" t="s">
        <v>1302</v>
      </c>
      <c r="I92" s="2020"/>
      <c r="J92" s="1024"/>
      <c r="K92" s="2018" t="s">
        <v>1303</v>
      </c>
      <c r="L92" s="2018"/>
      <c r="M92" s="1024"/>
      <c r="N92" s="1024"/>
      <c r="O92" s="1024"/>
      <c r="P92" s="1024"/>
      <c r="Q92" s="1024"/>
      <c r="R92" s="1024"/>
      <c r="S92" s="1024"/>
      <c r="T92" s="2016" t="s">
        <v>1304</v>
      </c>
      <c r="U92" s="2016"/>
      <c r="V92" s="1024"/>
      <c r="W92" s="2014" t="s">
        <v>1305</v>
      </c>
      <c r="X92" s="2014"/>
      <c r="Y92" s="1024"/>
      <c r="Z92" s="1024"/>
      <c r="AA92" s="1024"/>
      <c r="AB92" s="276"/>
      <c r="AC92" s="1024"/>
      <c r="AD92" s="1024"/>
      <c r="AE92" s="276"/>
      <c r="AF92" s="1024"/>
      <c r="AG92" s="1024"/>
      <c r="AH92" s="276"/>
      <c r="AI92" s="1024"/>
      <c r="AJ92" s="1024"/>
      <c r="AK92" s="1024"/>
      <c r="AL92" s="1024"/>
      <c r="AM92" s="1024"/>
      <c r="AN92" s="1024"/>
      <c r="AO92" s="1024"/>
      <c r="AP92" s="1024"/>
      <c r="AQ92" s="1024"/>
      <c r="AS92" s="2022" t="s">
        <v>2580</v>
      </c>
      <c r="AT92" s="2022"/>
      <c r="AV92" s="1754" t="s">
        <v>2581</v>
      </c>
      <c r="AW92" s="1754"/>
      <c r="AY92" s="2020" t="s">
        <v>2582</v>
      </c>
      <c r="AZ92" s="2020"/>
      <c r="BB92" s="2018" t="s">
        <v>2583</v>
      </c>
      <c r="BC92" s="2018"/>
      <c r="BE92"/>
      <c r="BF92"/>
      <c r="BH92" s="2024"/>
      <c r="BI92" s="2024"/>
      <c r="BK92" s="2016" t="s">
        <v>2584</v>
      </c>
      <c r="BL92" s="2016"/>
      <c r="BN92" s="2014" t="s">
        <v>2585</v>
      </c>
      <c r="BO92" s="2014"/>
      <c r="BQ92"/>
      <c r="BR92"/>
      <c r="BT92"/>
      <c r="BU92"/>
      <c r="BW92"/>
      <c r="BX92"/>
      <c r="BY92"/>
      <c r="BZ92"/>
      <c r="CA92"/>
      <c r="CB92"/>
      <c r="CC92"/>
      <c r="CD92" s="2022" t="s">
        <v>2586</v>
      </c>
      <c r="CE92" s="2022"/>
      <c r="CG92" s="1754" t="s">
        <v>2587</v>
      </c>
      <c r="CH92" s="1754"/>
      <c r="CJ92" s="2020" t="s">
        <v>2588</v>
      </c>
      <c r="CK92" s="2020"/>
      <c r="CM92" s="2018" t="s">
        <v>2589</v>
      </c>
      <c r="CN92" s="2018"/>
      <c r="CP92"/>
      <c r="CQ92"/>
      <c r="CS92" s="2024"/>
      <c r="CT92" s="2024"/>
      <c r="CV92" s="2016" t="s">
        <v>2590</v>
      </c>
      <c r="CW92" s="2016"/>
      <c r="CY92" s="2014" t="s">
        <v>2591</v>
      </c>
      <c r="CZ92" s="2014"/>
      <c r="DB92"/>
      <c r="DC92"/>
      <c r="DE92"/>
      <c r="DF92"/>
      <c r="DH92"/>
      <c r="DI92"/>
      <c r="DK92"/>
      <c r="DL92"/>
      <c r="DM92" s="3">
        <v>1</v>
      </c>
    </row>
    <row r="93" spans="1:117" s="877" customFormat="1" ht="18" customHeight="1">
      <c r="B93" s="2023"/>
      <c r="C93" s="2023"/>
      <c r="D93" s="1024"/>
      <c r="E93" s="1755"/>
      <c r="F93" s="1755"/>
      <c r="G93" s="1024"/>
      <c r="H93" s="2021"/>
      <c r="I93" s="2021"/>
      <c r="J93" s="1024"/>
      <c r="K93" s="2019"/>
      <c r="L93" s="2019"/>
      <c r="M93" s="1024"/>
      <c r="N93" s="1024"/>
      <c r="O93" s="1024"/>
      <c r="P93" s="1024"/>
      <c r="Q93" s="1024"/>
      <c r="R93" s="1024"/>
      <c r="S93" s="1024"/>
      <c r="T93" s="2017"/>
      <c r="U93" s="2017"/>
      <c r="V93" s="1024"/>
      <c r="W93" s="2015"/>
      <c r="X93" s="2015"/>
      <c r="Y93" s="1024"/>
      <c r="Z93" s="1024"/>
      <c r="AA93" s="1024"/>
      <c r="AB93" s="276"/>
      <c r="AC93" s="1024"/>
      <c r="AD93" s="1024"/>
      <c r="AE93" s="276"/>
      <c r="AF93" s="1024"/>
      <c r="AG93" s="1024"/>
      <c r="AH93" s="276"/>
      <c r="AI93" s="1024"/>
      <c r="AJ93" s="1024"/>
      <c r="AK93" s="1024"/>
      <c r="AL93" s="1024"/>
      <c r="AM93" s="1024"/>
      <c r="AN93" s="1024"/>
      <c r="AO93" s="1024"/>
      <c r="AP93" s="1024"/>
      <c r="AQ93" s="1024"/>
      <c r="AS93" s="2023" t="s">
        <v>120</v>
      </c>
      <c r="AT93" s="2023"/>
      <c r="AV93" s="1755" t="s">
        <v>120</v>
      </c>
      <c r="AW93" s="1755"/>
      <c r="AY93" s="2021" t="s">
        <v>120</v>
      </c>
      <c r="AZ93" s="2021"/>
      <c r="BB93" s="2019" t="s">
        <v>120</v>
      </c>
      <c r="BC93" s="2019"/>
      <c r="BE93"/>
      <c r="BF93"/>
      <c r="BH93" s="2025"/>
      <c r="BI93" s="2025"/>
      <c r="BK93" s="2017" t="s">
        <v>120</v>
      </c>
      <c r="BL93" s="2017"/>
      <c r="BN93" s="2015" t="s">
        <v>120</v>
      </c>
      <c r="BO93" s="2015"/>
      <c r="BQ93"/>
      <c r="BR93"/>
      <c r="BT93"/>
      <c r="BU93"/>
      <c r="BW93"/>
      <c r="BX93"/>
      <c r="BY93"/>
      <c r="BZ93"/>
      <c r="CA93"/>
      <c r="CB93"/>
      <c r="CC93"/>
      <c r="CD93" s="2023" t="s">
        <v>120</v>
      </c>
      <c r="CE93" s="2023"/>
      <c r="CG93" s="1755" t="s">
        <v>120</v>
      </c>
      <c r="CH93" s="1755"/>
      <c r="CJ93" s="2021" t="s">
        <v>120</v>
      </c>
      <c r="CK93" s="2021"/>
      <c r="CM93" s="2019" t="s">
        <v>120</v>
      </c>
      <c r="CN93" s="2019"/>
      <c r="CP93"/>
      <c r="CQ93"/>
      <c r="CS93" s="2025"/>
      <c r="CT93" s="2025"/>
      <c r="CV93" s="2017" t="s">
        <v>120</v>
      </c>
      <c r="CW93" s="2017"/>
      <c r="CY93" s="2015" t="s">
        <v>120</v>
      </c>
      <c r="CZ93" s="2015"/>
      <c r="DB93"/>
      <c r="DC93"/>
      <c r="DE93"/>
      <c r="DF93"/>
      <c r="DH93"/>
      <c r="DI93"/>
      <c r="DK93"/>
      <c r="DL93"/>
      <c r="DM93" s="3">
        <v>1</v>
      </c>
    </row>
    <row r="94" spans="1:117" s="877" customFormat="1" ht="18" customHeight="1" thickBot="1">
      <c r="B94" s="1024"/>
      <c r="C94" s="1024"/>
      <c r="D94" s="1024"/>
      <c r="E94" s="1024"/>
      <c r="F94" s="1024"/>
      <c r="G94" s="1024"/>
      <c r="H94"/>
      <c r="I94"/>
      <c r="J94" s="1024"/>
      <c r="K94"/>
      <c r="L94"/>
      <c r="M94" s="1024"/>
      <c r="N94" s="1024"/>
      <c r="O94" s="1024"/>
      <c r="P94" s="1024"/>
      <c r="Q94" s="1024"/>
      <c r="R94" s="1024"/>
      <c r="S94" s="1024"/>
      <c r="T94" s="1024"/>
      <c r="U94" s="1024"/>
      <c r="V94" s="1024"/>
      <c r="W94" s="1024"/>
      <c r="X94" s="1024"/>
      <c r="Y94" s="1024"/>
      <c r="Z94" s="1024"/>
      <c r="AA94" s="1024"/>
      <c r="AB94" s="276"/>
      <c r="AC94" s="1024"/>
      <c r="AD94" s="1024"/>
      <c r="AE94" s="276"/>
      <c r="AF94" s="1024"/>
      <c r="AG94" s="1024"/>
      <c r="AH94" s="276"/>
      <c r="AI94" s="1024"/>
      <c r="AJ94" s="1024"/>
      <c r="AK94" s="1024"/>
      <c r="AL94" s="1024"/>
      <c r="AM94" s="1024"/>
      <c r="AN94" s="1024"/>
      <c r="AO94" s="1024"/>
      <c r="AP94" s="1024"/>
      <c r="AQ94" s="1024"/>
      <c r="AS94" s="1024" t="s">
        <v>120</v>
      </c>
      <c r="AT94" s="1024"/>
      <c r="AV94" s="1024" t="s">
        <v>120</v>
      </c>
      <c r="AW94" s="1024"/>
      <c r="AY94" t="s">
        <v>120</v>
      </c>
      <c r="AZ94"/>
      <c r="BB94" t="s">
        <v>120</v>
      </c>
      <c r="BC94"/>
      <c r="BE94"/>
      <c r="BF94"/>
      <c r="BH94" s="1070"/>
      <c r="BI94" s="1070"/>
      <c r="BK94" s="1024" t="s">
        <v>120</v>
      </c>
      <c r="BL94" s="1024"/>
      <c r="BN94" s="1024" t="s">
        <v>120</v>
      </c>
      <c r="BO94" s="1024"/>
      <c r="BQ94"/>
      <c r="BR94"/>
      <c r="BT94"/>
      <c r="BU94"/>
      <c r="BW94"/>
      <c r="BX94"/>
      <c r="BY94"/>
      <c r="BZ94"/>
      <c r="CA94"/>
      <c r="CB94"/>
      <c r="CC94"/>
      <c r="CD94" s="1024" t="s">
        <v>120</v>
      </c>
      <c r="CE94" s="1024"/>
      <c r="CG94" s="1024" t="s">
        <v>120</v>
      </c>
      <c r="CH94" s="1024"/>
      <c r="CJ94" t="s">
        <v>120</v>
      </c>
      <c r="CK94"/>
      <c r="CM94" t="s">
        <v>120</v>
      </c>
      <c r="CN94"/>
      <c r="CP94"/>
      <c r="CQ94"/>
      <c r="CS94"/>
      <c r="CT94"/>
      <c r="CV94" s="1024" t="s">
        <v>120</v>
      </c>
      <c r="CW94" s="1024"/>
      <c r="CY94" s="1024" t="s">
        <v>120</v>
      </c>
      <c r="CZ94" s="1024"/>
      <c r="DB94"/>
      <c r="DC94"/>
      <c r="DE94"/>
      <c r="DF94"/>
      <c r="DH94"/>
      <c r="DI94"/>
      <c r="DK94"/>
      <c r="DL94"/>
      <c r="DM94" s="3">
        <v>1</v>
      </c>
    </row>
    <row r="95" spans="1:117" s="877" customFormat="1" ht="18" customHeight="1">
      <c r="B95" s="2022" t="s">
        <v>1306</v>
      </c>
      <c r="C95" s="2022"/>
      <c r="D95" s="1024"/>
      <c r="E95" s="1754" t="s">
        <v>1307</v>
      </c>
      <c r="F95" s="1754"/>
      <c r="G95" s="1024"/>
      <c r="H95" s="2020" t="s">
        <v>1308</v>
      </c>
      <c r="I95" s="2020"/>
      <c r="J95" s="1024"/>
      <c r="K95" s="2018" t="s">
        <v>1309</v>
      </c>
      <c r="L95" s="2018"/>
      <c r="M95" s="1024"/>
      <c r="N95" s="1024"/>
      <c r="O95" s="1024"/>
      <c r="P95" s="1024"/>
      <c r="Q95" s="1024"/>
      <c r="R95" s="1024"/>
      <c r="S95" s="1024"/>
      <c r="T95" s="2016" t="s">
        <v>1310</v>
      </c>
      <c r="U95" s="2016"/>
      <c r="V95" s="1024"/>
      <c r="W95" s="2014" t="s">
        <v>1311</v>
      </c>
      <c r="X95" s="2014"/>
      <c r="Y95" s="1024"/>
      <c r="Z95" s="1024"/>
      <c r="AA95" s="1024"/>
      <c r="AB95" s="276"/>
      <c r="AC95" s="1024"/>
      <c r="AD95" s="1024"/>
      <c r="AE95" s="276"/>
      <c r="AF95" s="1024"/>
      <c r="AG95" s="1024"/>
      <c r="AH95" s="276"/>
      <c r="AI95" s="1024"/>
      <c r="AJ95" s="1024"/>
      <c r="AK95" s="1024"/>
      <c r="AL95" s="1024"/>
      <c r="AM95" s="1024"/>
      <c r="AN95" s="1024"/>
      <c r="AO95" s="1024"/>
      <c r="AP95" s="1024"/>
      <c r="AQ95" s="1024"/>
      <c r="AS95" s="2022" t="s">
        <v>2592</v>
      </c>
      <c r="AT95" s="2022"/>
      <c r="AV95" s="1754" t="s">
        <v>2593</v>
      </c>
      <c r="AW95" s="1754"/>
      <c r="AY95" s="2020" t="s">
        <v>1314</v>
      </c>
      <c r="AZ95" s="2020"/>
      <c r="BB95" s="2018" t="s">
        <v>2594</v>
      </c>
      <c r="BC95" s="2018"/>
      <c r="BE95"/>
      <c r="BF95"/>
      <c r="BH95" s="2024"/>
      <c r="BI95" s="2024"/>
      <c r="BK95" s="2016" t="s">
        <v>2595</v>
      </c>
      <c r="BL95" s="2016"/>
      <c r="BN95" s="2014" t="s">
        <v>2596</v>
      </c>
      <c r="BO95" s="2014"/>
      <c r="BQ95"/>
      <c r="BR95"/>
      <c r="BT95"/>
      <c r="BU95"/>
      <c r="BW95"/>
      <c r="BX95"/>
      <c r="BY95"/>
      <c r="BZ95"/>
      <c r="CA95"/>
      <c r="CB95"/>
      <c r="CC95"/>
      <c r="CD95" s="2022" t="s">
        <v>2597</v>
      </c>
      <c r="CE95" s="2022"/>
      <c r="CG95" s="1754" t="s">
        <v>2598</v>
      </c>
      <c r="CH95" s="1754"/>
      <c r="CJ95" s="2020" t="s">
        <v>1314</v>
      </c>
      <c r="CK95" s="2020"/>
      <c r="CM95" s="2018" t="s">
        <v>2599</v>
      </c>
      <c r="CN95" s="2018"/>
      <c r="CP95"/>
      <c r="CQ95"/>
      <c r="CS95"/>
      <c r="CT95"/>
      <c r="CV95" s="2016" t="s">
        <v>2600</v>
      </c>
      <c r="CW95" s="2016"/>
      <c r="CY95" s="2014" t="s">
        <v>2601</v>
      </c>
      <c r="CZ95" s="2014"/>
      <c r="DB95"/>
      <c r="DC95"/>
      <c r="DE95"/>
      <c r="DF95"/>
      <c r="DH95"/>
      <c r="DI95"/>
      <c r="DK95"/>
      <c r="DL95"/>
      <c r="DM95" s="3">
        <v>1</v>
      </c>
    </row>
    <row r="96" spans="1:117" s="877" customFormat="1" ht="18" customHeight="1">
      <c r="B96" s="2023"/>
      <c r="C96" s="2023"/>
      <c r="D96" s="1024"/>
      <c r="E96" s="1755"/>
      <c r="F96" s="1755"/>
      <c r="G96" s="1024"/>
      <c r="H96" s="2021"/>
      <c r="I96" s="2021"/>
      <c r="J96" s="1024"/>
      <c r="K96" s="2019"/>
      <c r="L96" s="2019"/>
      <c r="M96" s="1024"/>
      <c r="N96" s="1024"/>
      <c r="O96" s="1024"/>
      <c r="P96" s="1024"/>
      <c r="Q96" s="1024"/>
      <c r="R96" s="1024"/>
      <c r="S96" s="1024"/>
      <c r="T96" s="2017"/>
      <c r="U96" s="2017"/>
      <c r="V96" s="1024"/>
      <c r="W96" s="2015"/>
      <c r="X96" s="2015"/>
      <c r="Y96" s="1024"/>
      <c r="Z96" s="1024"/>
      <c r="AA96" s="1024"/>
      <c r="AB96" s="276"/>
      <c r="AC96" s="1024"/>
      <c r="AD96" s="1024"/>
      <c r="AE96" s="276"/>
      <c r="AF96" s="1024"/>
      <c r="AG96" s="1024"/>
      <c r="AH96" s="276"/>
      <c r="AI96" s="1024"/>
      <c r="AJ96" s="1024"/>
      <c r="AK96" s="1024"/>
      <c r="AL96" s="1024"/>
      <c r="AM96" s="1024"/>
      <c r="AN96" s="1024"/>
      <c r="AO96" s="1024"/>
      <c r="AP96" s="1024"/>
      <c r="AQ96" s="1024"/>
      <c r="AS96" s="2023" t="s">
        <v>120</v>
      </c>
      <c r="AT96" s="2023"/>
      <c r="AV96" s="1755" t="s">
        <v>120</v>
      </c>
      <c r="AW96" s="1755"/>
      <c r="AY96" s="2021" t="s">
        <v>120</v>
      </c>
      <c r="AZ96" s="2021"/>
      <c r="BB96" s="2019" t="s">
        <v>120</v>
      </c>
      <c r="BC96" s="2019"/>
      <c r="BE96"/>
      <c r="BF96"/>
      <c r="BH96" s="2025"/>
      <c r="BI96" s="2025"/>
      <c r="BK96" s="2017" t="s">
        <v>120</v>
      </c>
      <c r="BL96" s="2017"/>
      <c r="BN96" s="2015" t="s">
        <v>120</v>
      </c>
      <c r="BO96" s="2015"/>
      <c r="BQ96"/>
      <c r="BR96"/>
      <c r="BT96"/>
      <c r="BU96"/>
      <c r="BW96"/>
      <c r="BX96"/>
      <c r="BY96"/>
      <c r="BZ96"/>
      <c r="CA96"/>
      <c r="CB96"/>
      <c r="CC96"/>
      <c r="CD96" s="2023" t="s">
        <v>120</v>
      </c>
      <c r="CE96" s="2023"/>
      <c r="CG96" s="1755" t="s">
        <v>120</v>
      </c>
      <c r="CH96" s="1755"/>
      <c r="CJ96" s="2021" t="s">
        <v>120</v>
      </c>
      <c r="CK96" s="2021"/>
      <c r="CM96" s="2019" t="s">
        <v>120</v>
      </c>
      <c r="CN96" s="2019"/>
      <c r="CP96"/>
      <c r="CQ96"/>
      <c r="CS96"/>
      <c r="CT96"/>
      <c r="CV96" s="2017" t="s">
        <v>120</v>
      </c>
      <c r="CW96" s="2017"/>
      <c r="CY96" s="2015" t="s">
        <v>120</v>
      </c>
      <c r="CZ96" s="2015"/>
      <c r="DB96"/>
      <c r="DC96"/>
      <c r="DE96"/>
      <c r="DF96"/>
      <c r="DH96"/>
      <c r="DI96"/>
      <c r="DK96"/>
      <c r="DL96"/>
      <c r="DM96" s="3">
        <v>1</v>
      </c>
    </row>
    <row r="97" spans="2:117" s="877" customFormat="1" ht="18" customHeight="1" thickBot="1">
      <c r="B97" s="1024"/>
      <c r="C97" s="1024"/>
      <c r="D97" s="1024"/>
      <c r="E97" s="1024"/>
      <c r="F97" s="1024"/>
      <c r="G97" s="1024"/>
      <c r="H97"/>
      <c r="I97"/>
      <c r="J97" s="1024"/>
      <c r="K97"/>
      <c r="L97"/>
      <c r="M97" s="1024"/>
      <c r="N97" s="1024"/>
      <c r="O97" s="1024"/>
      <c r="P97" s="1024"/>
      <c r="Q97" s="1024"/>
      <c r="R97" s="1024"/>
      <c r="S97" s="1024"/>
      <c r="T97" s="1024"/>
      <c r="U97" s="1024"/>
      <c r="V97" s="1024"/>
      <c r="W97" s="1024"/>
      <c r="X97" s="1024"/>
      <c r="Y97" s="1024"/>
      <c r="Z97" s="1024"/>
      <c r="AA97" s="1024"/>
      <c r="AB97" s="276"/>
      <c r="AC97" s="1024"/>
      <c r="AD97" s="1024"/>
      <c r="AE97" s="276"/>
      <c r="AF97" s="1024"/>
      <c r="AG97" s="1024"/>
      <c r="AH97" s="276"/>
      <c r="AI97" s="1024"/>
      <c r="AJ97" s="1024"/>
      <c r="AK97" s="1024"/>
      <c r="AL97" s="1024"/>
      <c r="AM97" s="1024"/>
      <c r="AN97" s="1024"/>
      <c r="AO97" s="1024"/>
      <c r="AP97" s="1024"/>
      <c r="AQ97" s="1024"/>
      <c r="AS97" s="1024" t="s">
        <v>120</v>
      </c>
      <c r="AT97" s="1024"/>
      <c r="AV97" s="1024" t="s">
        <v>120</v>
      </c>
      <c r="AW97" s="1024"/>
      <c r="AY97" t="s">
        <v>120</v>
      </c>
      <c r="AZ97"/>
      <c r="BB97" t="s">
        <v>120</v>
      </c>
      <c r="BC97"/>
      <c r="BE97"/>
      <c r="BF97"/>
      <c r="BH97"/>
      <c r="BI97"/>
      <c r="BK97" s="1024" t="s">
        <v>120</v>
      </c>
      <c r="BL97" s="1024"/>
      <c r="BN97" s="1024" t="s">
        <v>120</v>
      </c>
      <c r="BO97" s="1024"/>
      <c r="BQ97"/>
      <c r="BR97"/>
      <c r="BT97"/>
      <c r="BU97"/>
      <c r="BW97"/>
      <c r="BX97"/>
      <c r="BY97"/>
      <c r="BZ97"/>
      <c r="CA97"/>
      <c r="CB97"/>
      <c r="CC97"/>
      <c r="CD97" s="1024" t="s">
        <v>120</v>
      </c>
      <c r="CE97" s="1024"/>
      <c r="CG97" s="1024" t="s">
        <v>120</v>
      </c>
      <c r="CH97" s="1024"/>
      <c r="CJ97" t="s">
        <v>120</v>
      </c>
      <c r="CK97"/>
      <c r="CM97" t="s">
        <v>120</v>
      </c>
      <c r="CN97"/>
      <c r="CP97"/>
      <c r="CQ97"/>
      <c r="CS97"/>
      <c r="CT97"/>
      <c r="CV97" s="1024" t="s">
        <v>120</v>
      </c>
      <c r="CW97" s="1024"/>
      <c r="CY97" s="1024" t="s">
        <v>120</v>
      </c>
      <c r="CZ97" s="1024"/>
      <c r="DB97"/>
      <c r="DC97"/>
      <c r="DE97"/>
      <c r="DF97"/>
      <c r="DH97"/>
      <c r="DI97"/>
      <c r="DK97"/>
      <c r="DL97"/>
      <c r="DM97" s="3">
        <v>1</v>
      </c>
    </row>
    <row r="98" spans="2:117" s="877" customFormat="1" ht="18" customHeight="1">
      <c r="B98" s="2022" t="s">
        <v>1312</v>
      </c>
      <c r="C98" s="2022"/>
      <c r="D98" s="1024"/>
      <c r="E98" s="1754" t="s">
        <v>1313</v>
      </c>
      <c r="F98" s="1754"/>
      <c r="G98" s="1024"/>
      <c r="H98" s="2020" t="s">
        <v>1314</v>
      </c>
      <c r="I98" s="2020"/>
      <c r="J98" s="1024"/>
      <c r="K98" s="2018" t="s">
        <v>1315</v>
      </c>
      <c r="L98" s="2018"/>
      <c r="M98" s="1024"/>
      <c r="N98" s="1024"/>
      <c r="O98" s="1024"/>
      <c r="P98" s="1024"/>
      <c r="Q98" s="1024"/>
      <c r="R98" s="1024"/>
      <c r="S98" s="1024"/>
      <c r="T98" s="2016" t="s">
        <v>1316</v>
      </c>
      <c r="U98" s="2016"/>
      <c r="V98" s="1024"/>
      <c r="W98" s="2014" t="s">
        <v>1317</v>
      </c>
      <c r="X98" s="2014"/>
      <c r="Y98" s="1024"/>
      <c r="Z98" s="1024"/>
      <c r="AA98" s="1024"/>
      <c r="AB98" s="276"/>
      <c r="AC98" s="1024"/>
      <c r="AD98" s="1024"/>
      <c r="AE98" s="276"/>
      <c r="AF98" s="1024"/>
      <c r="AG98" s="1024"/>
      <c r="AH98" s="276"/>
      <c r="AI98" s="1024"/>
      <c r="AJ98" s="1024"/>
      <c r="AK98" s="1024"/>
      <c r="AL98" s="1024"/>
      <c r="AM98" s="1024"/>
      <c r="AN98" s="1024"/>
      <c r="AO98" s="1024"/>
      <c r="AP98" s="1024"/>
      <c r="AQ98" s="1024"/>
      <c r="AS98" s="2022" t="s">
        <v>2602</v>
      </c>
      <c r="AT98" s="2022"/>
      <c r="AV98" s="1754" t="s">
        <v>2603</v>
      </c>
      <c r="AW98" s="1754"/>
      <c r="AY98" s="2020" t="s">
        <v>2604</v>
      </c>
      <c r="AZ98" s="2020"/>
      <c r="BB98" s="2018" t="s">
        <v>2605</v>
      </c>
      <c r="BC98" s="2018"/>
      <c r="BE98"/>
      <c r="BF98"/>
      <c r="BH98"/>
      <c r="BI98"/>
      <c r="BK98" s="2016" t="s">
        <v>2606</v>
      </c>
      <c r="BL98" s="2016"/>
      <c r="BN98" s="2014" t="s">
        <v>2607</v>
      </c>
      <c r="BO98" s="2014"/>
      <c r="BQ98"/>
      <c r="BR98"/>
      <c r="BT98"/>
      <c r="BU98"/>
      <c r="BW98"/>
      <c r="BX98"/>
      <c r="BY98"/>
      <c r="BZ98"/>
      <c r="CA98"/>
      <c r="CB98"/>
      <c r="CC98"/>
      <c r="CD98" s="2022" t="s">
        <v>2608</v>
      </c>
      <c r="CE98" s="2022"/>
      <c r="CG98" s="1754" t="s">
        <v>2609</v>
      </c>
      <c r="CH98" s="1754"/>
      <c r="CJ98" s="2020" t="s">
        <v>2610</v>
      </c>
      <c r="CK98" s="2020"/>
      <c r="CM98" s="2018" t="s">
        <v>2611</v>
      </c>
      <c r="CN98" s="2018"/>
      <c r="CP98"/>
      <c r="CQ98"/>
      <c r="CS98"/>
      <c r="CT98"/>
      <c r="CV98" s="2016" t="s">
        <v>2612</v>
      </c>
      <c r="CW98" s="2016"/>
      <c r="CY98" s="2014" t="s">
        <v>2613</v>
      </c>
      <c r="CZ98" s="2014"/>
      <c r="DB98"/>
      <c r="DC98"/>
      <c r="DE98"/>
      <c r="DF98"/>
      <c r="DH98"/>
      <c r="DI98"/>
      <c r="DK98"/>
      <c r="DL98"/>
      <c r="DM98" s="3">
        <v>1</v>
      </c>
    </row>
    <row r="99" spans="2:117" s="877" customFormat="1" ht="18" customHeight="1">
      <c r="B99" s="2023"/>
      <c r="C99" s="2023"/>
      <c r="D99" s="1024"/>
      <c r="E99" s="1755"/>
      <c r="F99" s="1755"/>
      <c r="G99" s="1024"/>
      <c r="H99" s="2021"/>
      <c r="I99" s="2021"/>
      <c r="J99" s="1024"/>
      <c r="K99" s="2019"/>
      <c r="L99" s="2019"/>
      <c r="M99" s="1024"/>
      <c r="N99" s="1024"/>
      <c r="O99" s="1024"/>
      <c r="P99" s="1024"/>
      <c r="Q99" s="1024"/>
      <c r="R99" s="1024"/>
      <c r="S99" s="1024"/>
      <c r="T99" s="2017"/>
      <c r="U99" s="2017"/>
      <c r="V99" s="1024"/>
      <c r="W99" s="2015"/>
      <c r="X99" s="2015"/>
      <c r="Y99" s="1024"/>
      <c r="Z99" s="1024"/>
      <c r="AA99" s="1024"/>
      <c r="AB99" s="276"/>
      <c r="AC99" s="1024"/>
      <c r="AD99" s="1024"/>
      <c r="AE99" s="276"/>
      <c r="AF99" s="1024"/>
      <c r="AG99" s="1024"/>
      <c r="AH99" s="276"/>
      <c r="AI99" s="1024"/>
      <c r="AJ99" s="1024"/>
      <c r="AK99" s="1024"/>
      <c r="AL99" s="1024"/>
      <c r="AM99" s="1024"/>
      <c r="AN99" s="1024"/>
      <c r="AO99" s="1024"/>
      <c r="AP99" s="1024"/>
      <c r="AQ99" s="1024"/>
      <c r="AS99" s="2023" t="s">
        <v>120</v>
      </c>
      <c r="AT99" s="2023"/>
      <c r="AV99" s="1755" t="s">
        <v>120</v>
      </c>
      <c r="AW99" s="1755"/>
      <c r="AY99" s="2021" t="s">
        <v>120</v>
      </c>
      <c r="AZ99" s="2021"/>
      <c r="BB99" s="2019" t="s">
        <v>120</v>
      </c>
      <c r="BC99" s="2019"/>
      <c r="BE99"/>
      <c r="BF99"/>
      <c r="BH99"/>
      <c r="BI99"/>
      <c r="BK99" s="2017" t="s">
        <v>120</v>
      </c>
      <c r="BL99" s="2017"/>
      <c r="BN99" s="2015" t="s">
        <v>120</v>
      </c>
      <c r="BO99" s="2015"/>
      <c r="BQ99"/>
      <c r="BR99"/>
      <c r="BT99"/>
      <c r="BU99"/>
      <c r="BW99"/>
      <c r="BX99"/>
      <c r="BY99"/>
      <c r="BZ99"/>
      <c r="CA99"/>
      <c r="CB99"/>
      <c r="CC99"/>
      <c r="CD99" s="2023" t="s">
        <v>120</v>
      </c>
      <c r="CE99" s="2023"/>
      <c r="CG99" s="1755" t="s">
        <v>120</v>
      </c>
      <c r="CH99" s="1755"/>
      <c r="CJ99" s="2021" t="s">
        <v>120</v>
      </c>
      <c r="CK99" s="2021"/>
      <c r="CM99" s="2019" t="s">
        <v>120</v>
      </c>
      <c r="CN99" s="2019"/>
      <c r="CP99"/>
      <c r="CQ99"/>
      <c r="CS99"/>
      <c r="CT99"/>
      <c r="CV99" s="2017" t="s">
        <v>120</v>
      </c>
      <c r="CW99" s="2017"/>
      <c r="CY99" s="2015" t="s">
        <v>120</v>
      </c>
      <c r="CZ99" s="2015"/>
      <c r="DB99"/>
      <c r="DC99"/>
      <c r="DE99"/>
      <c r="DF99"/>
      <c r="DH99"/>
      <c r="DI99"/>
      <c r="DK99"/>
      <c r="DL99"/>
      <c r="DM99" s="3">
        <v>1</v>
      </c>
    </row>
    <row r="100" spans="2:117" s="877" customFormat="1" ht="18" customHeight="1" thickBot="1">
      <c r="B100" s="1024"/>
      <c r="C100" s="1024"/>
      <c r="D100" s="1024"/>
      <c r="E100" s="1024"/>
      <c r="F100" s="1024"/>
      <c r="G100" s="1024"/>
      <c r="H100"/>
      <c r="I100"/>
      <c r="J100" s="1024"/>
      <c r="K100"/>
      <c r="L100"/>
      <c r="M100" s="1024"/>
      <c r="N100" s="1024"/>
      <c r="O100" s="1024"/>
      <c r="P100" s="1024"/>
      <c r="Q100" s="1024"/>
      <c r="R100" s="1024"/>
      <c r="S100" s="1024"/>
      <c r="T100" s="1024"/>
      <c r="U100" s="1024"/>
      <c r="V100" s="1024"/>
      <c r="W100" s="1024"/>
      <c r="X100" s="1024"/>
      <c r="Y100" s="1024"/>
      <c r="Z100" s="1024"/>
      <c r="AA100" s="1024"/>
      <c r="AB100" s="276"/>
      <c r="AC100" s="1024"/>
      <c r="AD100" s="1024"/>
      <c r="AE100" s="276"/>
      <c r="AF100" s="1024"/>
      <c r="AG100" s="1024"/>
      <c r="AH100" s="276"/>
      <c r="AI100" s="1024"/>
      <c r="AJ100" s="1024"/>
      <c r="AK100" s="1024"/>
      <c r="AL100" s="1024"/>
      <c r="AM100" s="1024"/>
      <c r="AN100" s="1024"/>
      <c r="AO100" s="1024"/>
      <c r="AP100" s="1024"/>
      <c r="AQ100" s="1024"/>
      <c r="AS100" s="1024" t="s">
        <v>120</v>
      </c>
      <c r="AT100" s="1024"/>
      <c r="AV100" s="1024" t="s">
        <v>120</v>
      </c>
      <c r="AW100" s="1024"/>
      <c r="AY100" t="s">
        <v>120</v>
      </c>
      <c r="AZ100"/>
      <c r="BB100" t="s">
        <v>120</v>
      </c>
      <c r="BC100"/>
      <c r="BE100"/>
      <c r="BF100"/>
      <c r="BH100"/>
      <c r="BI100"/>
      <c r="BK100" s="1024" t="s">
        <v>120</v>
      </c>
      <c r="BL100" s="1024"/>
      <c r="BN100" s="1024" t="s">
        <v>120</v>
      </c>
      <c r="BO100" s="1024"/>
      <c r="BQ100"/>
      <c r="BR100"/>
      <c r="BT100"/>
      <c r="BU100"/>
      <c r="BW100"/>
      <c r="BX100"/>
      <c r="BY100"/>
      <c r="BZ100"/>
      <c r="CA100"/>
      <c r="CB100"/>
      <c r="CC100"/>
      <c r="CD100" s="1024" t="s">
        <v>120</v>
      </c>
      <c r="CE100" s="1024"/>
      <c r="CG100" s="1024" t="s">
        <v>120</v>
      </c>
      <c r="CH100" s="1024"/>
      <c r="CJ100" t="s">
        <v>120</v>
      </c>
      <c r="CK100"/>
      <c r="CM100" t="s">
        <v>120</v>
      </c>
      <c r="CN100"/>
      <c r="CP100"/>
      <c r="CQ100"/>
      <c r="CS100"/>
      <c r="CT100"/>
      <c r="CV100" s="1024" t="s">
        <v>120</v>
      </c>
      <c r="CW100" s="1024"/>
      <c r="CY100" s="1024" t="s">
        <v>120</v>
      </c>
      <c r="CZ100" s="1024"/>
      <c r="DB100"/>
      <c r="DC100"/>
      <c r="DE100"/>
      <c r="DF100"/>
      <c r="DH100"/>
      <c r="DI100"/>
      <c r="DK100"/>
      <c r="DL100"/>
      <c r="DM100" s="3">
        <v>1</v>
      </c>
    </row>
    <row r="101" spans="2:117" s="877" customFormat="1" ht="18" customHeight="1">
      <c r="B101" s="2022" t="s">
        <v>1318</v>
      </c>
      <c r="C101" s="2022"/>
      <c r="D101" s="1024"/>
      <c r="E101" s="1754" t="s">
        <v>1319</v>
      </c>
      <c r="F101" s="1754"/>
      <c r="G101" s="1024"/>
      <c r="H101" s="2020" t="s">
        <v>1320</v>
      </c>
      <c r="I101" s="2020"/>
      <c r="J101" s="1024"/>
      <c r="K101" s="2018" t="s">
        <v>1321</v>
      </c>
      <c r="L101" s="2018"/>
      <c r="M101" s="1024"/>
      <c r="N101" s="1024"/>
      <c r="O101" s="1024"/>
      <c r="P101" s="1024"/>
      <c r="Q101" s="1024"/>
      <c r="R101" s="1024"/>
      <c r="S101" s="1024"/>
      <c r="T101" s="2016" t="s">
        <v>1322</v>
      </c>
      <c r="U101" s="2016"/>
      <c r="V101" s="1024"/>
      <c r="W101" s="2014" t="s">
        <v>1323</v>
      </c>
      <c r="X101" s="2014"/>
      <c r="Y101" s="1024"/>
      <c r="Z101" s="1024"/>
      <c r="AA101" s="1024"/>
      <c r="AB101" s="276"/>
      <c r="AC101" s="1024"/>
      <c r="AD101" s="1024"/>
      <c r="AE101" s="276"/>
      <c r="AF101" s="1024"/>
      <c r="AG101" s="1024"/>
      <c r="AH101" s="276"/>
      <c r="AI101" s="1024"/>
      <c r="AJ101" s="1024"/>
      <c r="AK101" s="1024"/>
      <c r="AL101" s="1024"/>
      <c r="AM101" s="1024"/>
      <c r="AN101" s="1024"/>
      <c r="AO101" s="1024"/>
      <c r="AP101" s="1024"/>
      <c r="AQ101" s="1024"/>
      <c r="AS101" s="2022"/>
      <c r="AT101" s="2022"/>
      <c r="AV101" s="1754" t="s">
        <v>2614</v>
      </c>
      <c r="AW101" s="1754"/>
      <c r="AY101" s="2020" t="s">
        <v>2615</v>
      </c>
      <c r="AZ101" s="2020"/>
      <c r="BB101" s="2018" t="s">
        <v>2616</v>
      </c>
      <c r="BC101" s="2018"/>
      <c r="BE101"/>
      <c r="BF101"/>
      <c r="BH101"/>
      <c r="BI101"/>
      <c r="BK101" s="2016" t="s">
        <v>2617</v>
      </c>
      <c r="BL101" s="2016"/>
      <c r="BN101" s="2014" t="s">
        <v>2618</v>
      </c>
      <c r="BO101" s="2014"/>
      <c r="BQ101"/>
      <c r="BR101"/>
      <c r="BT101"/>
      <c r="BU101"/>
      <c r="BW101"/>
      <c r="BX101"/>
      <c r="BY101"/>
      <c r="BZ101"/>
      <c r="CA101"/>
      <c r="CB101"/>
      <c r="CC101"/>
      <c r="CD101" s="2022"/>
      <c r="CE101" s="2022"/>
      <c r="CG101" s="1754" t="s">
        <v>2619</v>
      </c>
      <c r="CH101" s="1754"/>
      <c r="CJ101" s="2020" t="s">
        <v>2620</v>
      </c>
      <c r="CK101" s="2020"/>
      <c r="CM101" s="2018" t="s">
        <v>2621</v>
      </c>
      <c r="CN101" s="2018"/>
      <c r="CP101"/>
      <c r="CQ101"/>
      <c r="CS101"/>
      <c r="CT101"/>
      <c r="CV101" s="2016" t="s">
        <v>2622</v>
      </c>
      <c r="CW101" s="2016"/>
      <c r="CY101" s="2014" t="s">
        <v>2623</v>
      </c>
      <c r="CZ101" s="2014"/>
      <c r="DB101"/>
      <c r="DC101"/>
      <c r="DE101"/>
      <c r="DF101"/>
      <c r="DH101"/>
      <c r="DI101"/>
      <c r="DK101"/>
      <c r="DL101"/>
      <c r="DM101" s="3">
        <v>1</v>
      </c>
    </row>
    <row r="102" spans="2:117" s="877" customFormat="1" ht="18" customHeight="1">
      <c r="B102" s="2023"/>
      <c r="C102" s="2023"/>
      <c r="D102" s="1024"/>
      <c r="E102" s="1755"/>
      <c r="F102" s="1755"/>
      <c r="G102" s="1024"/>
      <c r="H102" s="2021"/>
      <c r="I102" s="2021"/>
      <c r="J102" s="1024"/>
      <c r="K102" s="2019"/>
      <c r="L102" s="2019"/>
      <c r="M102" s="1024"/>
      <c r="N102" s="1024"/>
      <c r="O102" s="1024"/>
      <c r="P102" s="1024"/>
      <c r="Q102" s="1024"/>
      <c r="R102" s="1024"/>
      <c r="S102" s="1024"/>
      <c r="T102" s="2017"/>
      <c r="U102" s="2017"/>
      <c r="V102" s="1024"/>
      <c r="W102" s="2015"/>
      <c r="X102" s="2015"/>
      <c r="Y102" s="1024"/>
      <c r="Z102" s="1024"/>
      <c r="AA102" s="1024"/>
      <c r="AB102" s="276"/>
      <c r="AC102" s="1024"/>
      <c r="AD102" s="1024"/>
      <c r="AE102" s="276"/>
      <c r="AF102" s="1024"/>
      <c r="AG102" s="1024"/>
      <c r="AH102" s="276"/>
      <c r="AI102" s="1024"/>
      <c r="AJ102" s="1024"/>
      <c r="AK102" s="1024"/>
      <c r="AL102" s="1024"/>
      <c r="AM102" s="1024"/>
      <c r="AN102" s="1024"/>
      <c r="AO102" s="1024"/>
      <c r="AP102" s="1024"/>
      <c r="AQ102" s="1024"/>
      <c r="AS102" s="2023"/>
      <c r="AT102" s="2023"/>
      <c r="AV102" s="1755" t="s">
        <v>120</v>
      </c>
      <c r="AW102" s="1755"/>
      <c r="AY102" s="2021" t="s">
        <v>120</v>
      </c>
      <c r="AZ102" s="2021"/>
      <c r="BB102" s="2019" t="s">
        <v>120</v>
      </c>
      <c r="BC102" s="2019"/>
      <c r="BE102"/>
      <c r="BF102"/>
      <c r="BH102"/>
      <c r="BI102"/>
      <c r="BK102" s="2017" t="s">
        <v>120</v>
      </c>
      <c r="BL102" s="2017"/>
      <c r="BN102" s="2015" t="s">
        <v>120</v>
      </c>
      <c r="BO102" s="2015"/>
      <c r="BQ102"/>
      <c r="BR102"/>
      <c r="BT102"/>
      <c r="BU102"/>
      <c r="BW102"/>
      <c r="BX102"/>
      <c r="BY102"/>
      <c r="BZ102"/>
      <c r="CA102"/>
      <c r="CB102"/>
      <c r="CC102"/>
      <c r="CD102" s="2023"/>
      <c r="CE102" s="2023"/>
      <c r="CG102" s="1755" t="s">
        <v>120</v>
      </c>
      <c r="CH102" s="1755"/>
      <c r="CJ102" s="2021" t="s">
        <v>120</v>
      </c>
      <c r="CK102" s="2021"/>
      <c r="CM102" s="2019" t="s">
        <v>120</v>
      </c>
      <c r="CN102" s="2019"/>
      <c r="CP102"/>
      <c r="CQ102"/>
      <c r="CS102"/>
      <c r="CT102"/>
      <c r="CV102" s="2017" t="s">
        <v>120</v>
      </c>
      <c r="CW102" s="2017"/>
      <c r="CY102" s="2015" t="s">
        <v>120</v>
      </c>
      <c r="CZ102" s="2015"/>
      <c r="DB102"/>
      <c r="DC102"/>
      <c r="DE102"/>
      <c r="DF102"/>
      <c r="DH102"/>
      <c r="DI102"/>
      <c r="DK102"/>
      <c r="DL102"/>
      <c r="DM102" s="3">
        <v>1</v>
      </c>
    </row>
    <row r="103" spans="2:117" s="877" customFormat="1" ht="18" customHeight="1" thickBot="1">
      <c r="B103" s="1024"/>
      <c r="C103" s="1024"/>
      <c r="D103" s="1024"/>
      <c r="E103" s="1024"/>
      <c r="F103" s="1024"/>
      <c r="G103" s="1024"/>
      <c r="H103"/>
      <c r="I103"/>
      <c r="J103" s="1024"/>
      <c r="K103"/>
      <c r="L103"/>
      <c r="M103" s="1024"/>
      <c r="N103" s="1024"/>
      <c r="O103" s="1024"/>
      <c r="P103" s="1024"/>
      <c r="Q103" s="1024"/>
      <c r="R103" s="1024"/>
      <c r="S103" s="1024"/>
      <c r="T103" s="1024"/>
      <c r="U103" s="1024"/>
      <c r="V103" s="1024"/>
      <c r="W103" s="1024"/>
      <c r="X103" s="1024"/>
      <c r="Y103" s="1024"/>
      <c r="Z103" s="1024"/>
      <c r="AA103" s="1024"/>
      <c r="AB103" s="276"/>
      <c r="AC103" s="1024"/>
      <c r="AD103" s="1024"/>
      <c r="AE103" s="276"/>
      <c r="AF103" s="1024"/>
      <c r="AG103" s="1024"/>
      <c r="AH103" s="276"/>
      <c r="AI103" s="1024"/>
      <c r="AJ103" s="1024"/>
      <c r="AK103" s="1024"/>
      <c r="AL103" s="1024"/>
      <c r="AM103" s="1024"/>
      <c r="AN103" s="1024"/>
      <c r="AO103" s="1024"/>
      <c r="AP103" s="1024"/>
      <c r="AQ103" s="1024"/>
      <c r="AS103"/>
      <c r="AT103"/>
      <c r="AV103" s="1024" t="s">
        <v>120</v>
      </c>
      <c r="AW103" s="1024"/>
      <c r="AY103" t="s">
        <v>120</v>
      </c>
      <c r="AZ103"/>
      <c r="BB103" t="s">
        <v>120</v>
      </c>
      <c r="BC103"/>
      <c r="BE103"/>
      <c r="BF103"/>
      <c r="BH103"/>
      <c r="BI103"/>
      <c r="BK103" s="1024" t="s">
        <v>120</v>
      </c>
      <c r="BL103" s="1024"/>
      <c r="BN103" s="1024" t="s">
        <v>120</v>
      </c>
      <c r="BO103" s="1024"/>
      <c r="BQ103"/>
      <c r="BR103"/>
      <c r="BT103"/>
      <c r="BU103"/>
      <c r="BW103"/>
      <c r="BX103"/>
      <c r="BY103"/>
      <c r="BZ103"/>
      <c r="CA103"/>
      <c r="CB103"/>
      <c r="CC103"/>
      <c r="CD103"/>
      <c r="CE103"/>
      <c r="CG103" s="1024" t="s">
        <v>120</v>
      </c>
      <c r="CH103" s="1024"/>
      <c r="CJ103" t="s">
        <v>120</v>
      </c>
      <c r="CK103"/>
      <c r="CM103" t="s">
        <v>120</v>
      </c>
      <c r="CN103"/>
      <c r="CP103"/>
      <c r="CQ103"/>
      <c r="CS103"/>
      <c r="CT103"/>
      <c r="CV103" s="1039" t="s">
        <v>120</v>
      </c>
      <c r="CW103" s="1039"/>
      <c r="CY103" s="1024" t="s">
        <v>120</v>
      </c>
      <c r="CZ103" s="1024"/>
      <c r="DB103"/>
      <c r="DC103"/>
      <c r="DE103"/>
      <c r="DF103"/>
      <c r="DH103" s="1024"/>
      <c r="DI103" s="1024"/>
      <c r="DK103"/>
      <c r="DL103"/>
      <c r="DM103" s="3">
        <v>1</v>
      </c>
    </row>
    <row r="104" spans="2:117" s="877" customFormat="1" ht="18" customHeight="1">
      <c r="B104" s="2022" t="s">
        <v>1324</v>
      </c>
      <c r="C104" s="2022"/>
      <c r="D104" s="1024"/>
      <c r="E104" s="1754" t="s">
        <v>1325</v>
      </c>
      <c r="F104" s="1754"/>
      <c r="G104" s="1024"/>
      <c r="H104" s="2020" t="s">
        <v>1326</v>
      </c>
      <c r="I104" s="2020"/>
      <c r="J104" s="1024"/>
      <c r="K104" s="2018" t="s">
        <v>1327</v>
      </c>
      <c r="L104" s="2018"/>
      <c r="M104" s="1024"/>
      <c r="N104" s="1024"/>
      <c r="O104" s="1024"/>
      <c r="P104" s="1024"/>
      <c r="Q104" s="1024"/>
      <c r="R104" s="1024"/>
      <c r="S104" s="1024"/>
      <c r="T104" s="2016" t="s">
        <v>1328</v>
      </c>
      <c r="U104" s="2016"/>
      <c r="V104" s="1024"/>
      <c r="W104" s="2014" t="s">
        <v>1329</v>
      </c>
      <c r="X104" s="2014"/>
      <c r="Y104" s="1024"/>
      <c r="Z104" s="1024"/>
      <c r="AA104" s="1024"/>
      <c r="AB104" s="276"/>
      <c r="AC104" s="1024"/>
      <c r="AD104" s="1024"/>
      <c r="AE104" s="276"/>
      <c r="AF104" s="1024"/>
      <c r="AG104" s="1024"/>
      <c r="AH104" s="276"/>
      <c r="AI104" s="1024"/>
      <c r="AJ104" s="1024"/>
      <c r="AK104" s="1024"/>
      <c r="AL104" s="1024"/>
      <c r="AM104" s="1024"/>
      <c r="AN104" s="1024"/>
      <c r="AO104" s="1024"/>
      <c r="AP104" s="1024"/>
      <c r="AQ104" s="1024"/>
      <c r="AS104"/>
      <c r="AT104"/>
      <c r="AV104" s="1754" t="s">
        <v>2624</v>
      </c>
      <c r="AW104" s="1754"/>
      <c r="AY104" s="2020" t="s">
        <v>2102</v>
      </c>
      <c r="AZ104" s="2020"/>
      <c r="BB104" s="2018" t="s">
        <v>2625</v>
      </c>
      <c r="BC104" s="2018"/>
      <c r="BE104"/>
      <c r="BF104"/>
      <c r="BH104"/>
      <c r="BI104"/>
      <c r="BK104" s="2016" t="s">
        <v>2626</v>
      </c>
      <c r="BL104" s="2016"/>
      <c r="BN104" s="2014" t="s">
        <v>2627</v>
      </c>
      <c r="BO104" s="2014"/>
      <c r="BQ104"/>
      <c r="BR104"/>
      <c r="BT104"/>
      <c r="BU104"/>
      <c r="BW104"/>
      <c r="BX104"/>
      <c r="BY104"/>
      <c r="BZ104"/>
      <c r="CA104"/>
      <c r="CB104"/>
      <c r="CC104"/>
      <c r="CD104"/>
      <c r="CE104"/>
      <c r="CG104" s="1754" t="s">
        <v>2628</v>
      </c>
      <c r="CH104" s="1754"/>
      <c r="CJ104" s="2020" t="s">
        <v>2110</v>
      </c>
      <c r="CK104" s="2020"/>
      <c r="CM104" s="2018" t="s">
        <v>2629</v>
      </c>
      <c r="CN104" s="2018"/>
      <c r="CP104"/>
      <c r="CQ104"/>
      <c r="CS104"/>
      <c r="CT104"/>
      <c r="CV104" s="2016" t="s">
        <v>2630</v>
      </c>
      <c r="CW104" s="2016"/>
      <c r="CY104" s="2014" t="s">
        <v>2631</v>
      </c>
      <c r="CZ104" s="2014"/>
      <c r="DB104"/>
      <c r="DC104"/>
      <c r="DE104"/>
      <c r="DF104"/>
      <c r="DH104"/>
      <c r="DI104"/>
      <c r="DK104"/>
      <c r="DL104"/>
      <c r="DM104" s="3">
        <v>1</v>
      </c>
    </row>
    <row r="105" spans="2:117" s="877" customFormat="1" ht="18" customHeight="1">
      <c r="B105" s="2023"/>
      <c r="C105" s="2023"/>
      <c r="D105" s="1024"/>
      <c r="E105" s="1755"/>
      <c r="F105" s="1755"/>
      <c r="G105" s="1024"/>
      <c r="H105" s="2021"/>
      <c r="I105" s="2021"/>
      <c r="J105" s="1024"/>
      <c r="K105" s="2019"/>
      <c r="L105" s="2019"/>
      <c r="M105" s="1024"/>
      <c r="N105" s="1024"/>
      <c r="O105" s="1024"/>
      <c r="P105" s="1024"/>
      <c r="Q105" s="1024"/>
      <c r="R105" s="1024"/>
      <c r="S105" s="1024"/>
      <c r="T105" s="2017"/>
      <c r="U105" s="2017"/>
      <c r="V105" s="1024"/>
      <c r="W105" s="2015"/>
      <c r="X105" s="2015"/>
      <c r="Y105" s="1024"/>
      <c r="Z105" s="1024"/>
      <c r="AA105" s="1024"/>
      <c r="AB105" s="276"/>
      <c r="AC105" s="1024"/>
      <c r="AD105" s="1024"/>
      <c r="AE105" s="276"/>
      <c r="AF105" s="1024"/>
      <c r="AG105" s="1024"/>
      <c r="AH105" s="276"/>
      <c r="AI105" s="1024"/>
      <c r="AJ105" s="1024"/>
      <c r="AK105" s="1024"/>
      <c r="AL105" s="1024"/>
      <c r="AM105" s="1024"/>
      <c r="AN105" s="1024"/>
      <c r="AO105" s="1024"/>
      <c r="AP105" s="1024"/>
      <c r="AQ105" s="1024"/>
      <c r="AS105"/>
      <c r="AT105"/>
      <c r="AV105" s="1755" t="s">
        <v>120</v>
      </c>
      <c r="AW105" s="1755"/>
      <c r="AY105" s="2021" t="s">
        <v>120</v>
      </c>
      <c r="AZ105" s="2021"/>
      <c r="BB105" s="2019" t="s">
        <v>120</v>
      </c>
      <c r="BC105" s="2019"/>
      <c r="BE105"/>
      <c r="BF105"/>
      <c r="BH105"/>
      <c r="BI105"/>
      <c r="BK105" s="2017" t="s">
        <v>120</v>
      </c>
      <c r="BL105" s="2017"/>
      <c r="BN105" s="2015" t="s">
        <v>120</v>
      </c>
      <c r="BO105" s="2015"/>
      <c r="BQ105"/>
      <c r="BR105"/>
      <c r="BT105"/>
      <c r="BU105"/>
      <c r="BW105"/>
      <c r="BX105"/>
      <c r="BY105"/>
      <c r="BZ105"/>
      <c r="CA105"/>
      <c r="CB105"/>
      <c r="CC105"/>
      <c r="CD105"/>
      <c r="CE105"/>
      <c r="CG105" s="1755" t="s">
        <v>120</v>
      </c>
      <c r="CH105" s="1755"/>
      <c r="CJ105" s="2021" t="s">
        <v>120</v>
      </c>
      <c r="CK105" s="2021"/>
      <c r="CM105" s="2019" t="s">
        <v>120</v>
      </c>
      <c r="CN105" s="2019"/>
      <c r="CP105"/>
      <c r="CQ105"/>
      <c r="CS105"/>
      <c r="CT105"/>
      <c r="CV105" s="2017" t="s">
        <v>120</v>
      </c>
      <c r="CW105" s="2017"/>
      <c r="CY105" s="2015" t="s">
        <v>120</v>
      </c>
      <c r="CZ105" s="2015"/>
      <c r="DB105"/>
      <c r="DC105"/>
      <c r="DE105"/>
      <c r="DF105"/>
      <c r="DH105"/>
      <c r="DI105"/>
      <c r="DK105"/>
      <c r="DL105"/>
      <c r="DM105" s="3">
        <v>1</v>
      </c>
    </row>
    <row r="106" spans="2:117" s="877" customFormat="1" ht="18" customHeight="1" thickBot="1">
      <c r="B106" s="1024"/>
      <c r="C106" s="1024"/>
      <c r="D106" s="1024"/>
      <c r="E106" s="1024"/>
      <c r="F106" s="1024"/>
      <c r="G106" s="1024"/>
      <c r="H106"/>
      <c r="I106"/>
      <c r="J106" s="1024"/>
      <c r="K106"/>
      <c r="L106"/>
      <c r="M106" s="1024"/>
      <c r="N106" s="1024"/>
      <c r="O106" s="1024"/>
      <c r="P106" s="1024"/>
      <c r="Q106" s="1024"/>
      <c r="R106" s="1024"/>
      <c r="S106" s="1024"/>
      <c r="T106" s="1024"/>
      <c r="U106" s="1024"/>
      <c r="V106" s="1024"/>
      <c r="W106" s="1024"/>
      <c r="X106" s="1024"/>
      <c r="Y106" s="1024"/>
      <c r="Z106" s="1024"/>
      <c r="AA106" s="1024"/>
      <c r="AB106" s="276"/>
      <c r="AC106" s="1024"/>
      <c r="AD106" s="1024"/>
      <c r="AE106" s="276"/>
      <c r="AF106" s="1024"/>
      <c r="AG106" s="1024"/>
      <c r="AH106" s="276"/>
      <c r="AI106" s="1024"/>
      <c r="AJ106" s="1024"/>
      <c r="AK106" s="1024"/>
      <c r="AL106" s="1024"/>
      <c r="AM106" s="1024"/>
      <c r="AN106" s="1024"/>
      <c r="AO106" s="1024"/>
      <c r="AP106" s="1024"/>
      <c r="AQ106" s="1024"/>
      <c r="AS106"/>
      <c r="AT106"/>
      <c r="AV106" s="1024" t="s">
        <v>120</v>
      </c>
      <c r="AW106" s="1024"/>
      <c r="AY106" t="s">
        <v>120</v>
      </c>
      <c r="AZ106"/>
      <c r="BB106" t="s">
        <v>120</v>
      </c>
      <c r="BC106"/>
      <c r="BE106"/>
      <c r="BF106"/>
      <c r="BH106"/>
      <c r="BI106"/>
      <c r="BK106" s="1024" t="s">
        <v>120</v>
      </c>
      <c r="BL106" s="1024"/>
      <c r="BN106" s="1024" t="s">
        <v>120</v>
      </c>
      <c r="BO106" s="1024"/>
      <c r="BQ106"/>
      <c r="BR106"/>
      <c r="BT106"/>
      <c r="BU106"/>
      <c r="BW106"/>
      <c r="BX106"/>
      <c r="BY106"/>
      <c r="BZ106"/>
      <c r="CA106"/>
      <c r="CB106"/>
      <c r="CC106"/>
      <c r="CD106"/>
      <c r="CE106"/>
      <c r="CG106" s="1024" t="s">
        <v>120</v>
      </c>
      <c r="CH106" s="1024"/>
      <c r="CJ106"/>
      <c r="CK106"/>
      <c r="CM106" t="s">
        <v>120</v>
      </c>
      <c r="CN106"/>
      <c r="CP106"/>
      <c r="CQ106"/>
      <c r="CS106"/>
      <c r="CT106"/>
      <c r="CV106" s="1039" t="s">
        <v>120</v>
      </c>
      <c r="CW106" s="1039"/>
      <c r="CY106" s="1039" t="s">
        <v>120</v>
      </c>
      <c r="CZ106" s="1039"/>
      <c r="DB106"/>
      <c r="DC106"/>
      <c r="DE106"/>
      <c r="DF106"/>
      <c r="DH106"/>
      <c r="DI106"/>
      <c r="DK106"/>
      <c r="DL106"/>
      <c r="DM106" s="3">
        <v>1</v>
      </c>
    </row>
    <row r="107" spans="2:117" s="877" customFormat="1" ht="18" customHeight="1">
      <c r="B107" s="2022"/>
      <c r="C107" s="2022"/>
      <c r="D107" s="1024"/>
      <c r="E107" s="1754" t="s">
        <v>1330</v>
      </c>
      <c r="F107" s="1754"/>
      <c r="G107" s="1024"/>
      <c r="H107" s="2020" t="s">
        <v>1039</v>
      </c>
      <c r="I107" s="2020"/>
      <c r="J107" s="1024"/>
      <c r="K107" s="2018" t="s">
        <v>1331</v>
      </c>
      <c r="L107" s="2018"/>
      <c r="M107" s="1024"/>
      <c r="N107" s="1024"/>
      <c r="O107" s="1024"/>
      <c r="P107" s="1024"/>
      <c r="Q107" s="1024"/>
      <c r="R107" s="1024"/>
      <c r="S107" s="1024"/>
      <c r="T107" s="2016" t="s">
        <v>1332</v>
      </c>
      <c r="U107" s="2016"/>
      <c r="V107" s="1024"/>
      <c r="W107" s="2014" t="s">
        <v>1333</v>
      </c>
      <c r="X107" s="2014"/>
      <c r="Y107" s="1024"/>
      <c r="Z107" s="1024"/>
      <c r="AA107" s="1024"/>
      <c r="AB107" s="276"/>
      <c r="AC107" s="1024"/>
      <c r="AD107" s="1024"/>
      <c r="AE107" s="276"/>
      <c r="AF107" s="1024"/>
      <c r="AG107" s="1024"/>
      <c r="AH107" s="276"/>
      <c r="AI107" s="1024"/>
      <c r="AJ107" s="1024"/>
      <c r="AK107" s="1024"/>
      <c r="AL107" s="1024"/>
      <c r="AM107" s="1024"/>
      <c r="AN107" s="1024"/>
      <c r="AO107" s="1024"/>
      <c r="AP107" s="1024"/>
      <c r="AQ107" s="1024"/>
      <c r="AS107"/>
      <c r="AT107"/>
      <c r="AV107" s="1754" t="s">
        <v>2632</v>
      </c>
      <c r="AW107" s="1754"/>
      <c r="AY107" s="2020"/>
      <c r="AZ107" s="2020"/>
      <c r="BB107" s="2018" t="s">
        <v>2633</v>
      </c>
      <c r="BC107" s="2018"/>
      <c r="BE107"/>
      <c r="BF107"/>
      <c r="BH107"/>
      <c r="BI107"/>
      <c r="BK107" s="2016" t="s">
        <v>2634</v>
      </c>
      <c r="BL107" s="2016"/>
      <c r="BN107" s="2014" t="s">
        <v>2635</v>
      </c>
      <c r="BO107" s="2014"/>
      <c r="BQ107"/>
      <c r="BR107"/>
      <c r="BT107"/>
      <c r="BU107"/>
      <c r="BW107"/>
      <c r="BX107"/>
      <c r="BY107"/>
      <c r="BZ107"/>
      <c r="CA107"/>
      <c r="CB107"/>
      <c r="CC107"/>
      <c r="CD107"/>
      <c r="CE107"/>
      <c r="CG107" s="1754" t="s">
        <v>2636</v>
      </c>
      <c r="CH107" s="1754"/>
      <c r="CJ107" s="2020"/>
      <c r="CK107" s="2020"/>
      <c r="CM107" s="2018" t="s">
        <v>2637</v>
      </c>
      <c r="CN107" s="2018"/>
      <c r="CP107"/>
      <c r="CQ107"/>
      <c r="CS107"/>
      <c r="CT107"/>
      <c r="CV107" s="2016" t="s">
        <v>2638</v>
      </c>
      <c r="CW107" s="2016"/>
      <c r="CY107" s="2014" t="s">
        <v>2639</v>
      </c>
      <c r="CZ107" s="2014"/>
      <c r="DB107"/>
      <c r="DC107"/>
      <c r="DE107"/>
      <c r="DF107"/>
      <c r="DH107"/>
      <c r="DI107"/>
      <c r="DK107"/>
      <c r="DL107"/>
      <c r="DM107" s="3">
        <v>1</v>
      </c>
    </row>
    <row r="108" spans="2:117" s="877" customFormat="1" ht="18" customHeight="1">
      <c r="B108" s="2023"/>
      <c r="C108" s="2023"/>
      <c r="D108" s="1024"/>
      <c r="E108" s="1755"/>
      <c r="F108" s="1755"/>
      <c r="G108" s="1024"/>
      <c r="H108" s="2021"/>
      <c r="I108" s="2021"/>
      <c r="J108" s="1024"/>
      <c r="K108" s="2019"/>
      <c r="L108" s="2019"/>
      <c r="M108" s="1024"/>
      <c r="N108" s="1024"/>
      <c r="O108" s="1024"/>
      <c r="P108" s="1024"/>
      <c r="Q108" s="1024"/>
      <c r="R108" s="1024"/>
      <c r="S108" s="1024"/>
      <c r="T108" s="2017"/>
      <c r="U108" s="2017"/>
      <c r="V108" s="1024"/>
      <c r="W108" s="2015"/>
      <c r="X108" s="2015"/>
      <c r="Y108" s="1024"/>
      <c r="Z108" s="1024"/>
      <c r="AA108" s="1024"/>
      <c r="AB108" s="276"/>
      <c r="AC108" s="1024"/>
      <c r="AD108" s="1024"/>
      <c r="AE108" s="276"/>
      <c r="AF108" s="1024"/>
      <c r="AG108" s="1024"/>
      <c r="AH108" s="276"/>
      <c r="AI108" s="1024"/>
      <c r="AJ108" s="1024"/>
      <c r="AK108" s="1024"/>
      <c r="AL108" s="1024"/>
      <c r="AM108" s="1024"/>
      <c r="AN108" s="1024"/>
      <c r="AO108" s="1024"/>
      <c r="AP108" s="1024"/>
      <c r="AQ108" s="1024"/>
      <c r="AS108"/>
      <c r="AT108"/>
      <c r="AV108" s="1755" t="s">
        <v>120</v>
      </c>
      <c r="AW108" s="1755"/>
      <c r="AY108" s="2021"/>
      <c r="AZ108" s="2021"/>
      <c r="BB108" s="2019" t="s">
        <v>120</v>
      </c>
      <c r="BC108" s="2019"/>
      <c r="BE108"/>
      <c r="BF108"/>
      <c r="BH108"/>
      <c r="BI108"/>
      <c r="BK108" s="2017" t="s">
        <v>120</v>
      </c>
      <c r="BL108" s="2017"/>
      <c r="BN108" s="2015" t="s">
        <v>120</v>
      </c>
      <c r="BO108" s="2015"/>
      <c r="BQ108"/>
      <c r="BR108"/>
      <c r="BT108"/>
      <c r="BU108"/>
      <c r="BW108"/>
      <c r="BX108"/>
      <c r="BY108"/>
      <c r="BZ108"/>
      <c r="CA108"/>
      <c r="CB108"/>
      <c r="CC108"/>
      <c r="CD108"/>
      <c r="CE108"/>
      <c r="CG108" s="1755" t="s">
        <v>120</v>
      </c>
      <c r="CH108" s="1755"/>
      <c r="CJ108" s="2021"/>
      <c r="CK108" s="2021"/>
      <c r="CM108" s="2019" t="s">
        <v>120</v>
      </c>
      <c r="CN108" s="2019"/>
      <c r="CP108"/>
      <c r="CQ108"/>
      <c r="CS108"/>
      <c r="CT108"/>
      <c r="CV108" s="2017" t="s">
        <v>120</v>
      </c>
      <c r="CW108" s="2017"/>
      <c r="CY108" s="2015" t="s">
        <v>120</v>
      </c>
      <c r="CZ108" s="2015"/>
      <c r="DB108"/>
      <c r="DC108"/>
      <c r="DE108"/>
      <c r="DF108"/>
      <c r="DH108"/>
      <c r="DI108"/>
      <c r="DK108"/>
      <c r="DL108"/>
      <c r="DM108" s="3">
        <v>1</v>
      </c>
    </row>
    <row r="109" spans="2:117" s="877" customFormat="1" ht="18" customHeight="1" thickBot="1">
      <c r="B109" s="1024"/>
      <c r="C109" s="1024"/>
      <c r="D109" s="1024"/>
      <c r="E109" s="1024"/>
      <c r="F109" s="1024"/>
      <c r="G109" s="1024"/>
      <c r="H109" s="1024"/>
      <c r="I109" s="1024"/>
      <c r="J109" s="1024"/>
      <c r="K109"/>
      <c r="L109"/>
      <c r="M109" s="1024"/>
      <c r="N109" s="1024"/>
      <c r="O109" s="1024"/>
      <c r="P109" s="1024"/>
      <c r="Q109" s="1024"/>
      <c r="R109" s="1024"/>
      <c r="S109" s="1024"/>
      <c r="T109" s="1039">
        <v>1</v>
      </c>
      <c r="U109" s="1039">
        <v>1</v>
      </c>
      <c r="V109" s="1024"/>
      <c r="W109" s="1039">
        <v>1</v>
      </c>
      <c r="X109" s="1039">
        <v>1</v>
      </c>
      <c r="Y109" s="1024"/>
      <c r="Z109" s="1024"/>
      <c r="AA109" s="1024"/>
      <c r="AB109" s="276"/>
      <c r="AC109" s="1024"/>
      <c r="AD109" s="1024"/>
      <c r="AE109" s="276"/>
      <c r="AF109" s="1024"/>
      <c r="AG109" s="1024"/>
      <c r="AH109" s="276"/>
      <c r="AI109" s="1024"/>
      <c r="AJ109" s="1024"/>
      <c r="AK109" s="1024"/>
      <c r="AL109" s="1024"/>
      <c r="AM109" s="1024"/>
      <c r="AN109" s="1024"/>
      <c r="AO109" s="1024"/>
      <c r="AP109" s="1024"/>
      <c r="AQ109" s="1024"/>
      <c r="AS109"/>
      <c r="AT109"/>
      <c r="AV109" s="1024" t="s">
        <v>120</v>
      </c>
      <c r="AW109" s="1024"/>
      <c r="AY109"/>
      <c r="AZ109"/>
      <c r="BB109" t="s">
        <v>120</v>
      </c>
      <c r="BC109"/>
      <c r="BE109"/>
      <c r="BF109"/>
      <c r="BH109"/>
      <c r="BI109"/>
      <c r="BK109" s="1039" t="s">
        <v>120</v>
      </c>
      <c r="BL109" s="1039"/>
      <c r="BN109" s="1024" t="s">
        <v>120</v>
      </c>
      <c r="BO109" s="1024"/>
      <c r="BQ109"/>
      <c r="BR109"/>
      <c r="BT109"/>
      <c r="BU109"/>
      <c r="BW109"/>
      <c r="BX109"/>
      <c r="BY109"/>
      <c r="BZ109"/>
      <c r="CA109"/>
      <c r="CB109"/>
      <c r="CC109"/>
      <c r="CD109"/>
      <c r="CE109"/>
      <c r="CG109" s="1024" t="s">
        <v>120</v>
      </c>
      <c r="CH109" s="1024"/>
      <c r="CJ109"/>
      <c r="CK109"/>
      <c r="CM109" s="1024" t="s">
        <v>120</v>
      </c>
      <c r="CN109" s="1024"/>
      <c r="CP109"/>
      <c r="CQ109"/>
      <c r="CS109"/>
      <c r="CT109"/>
      <c r="CV109" s="1039" t="s">
        <v>120</v>
      </c>
      <c r="CW109" s="1039"/>
      <c r="CY109" s="1039" t="s">
        <v>120</v>
      </c>
      <c r="CZ109" s="1039"/>
      <c r="DB109"/>
      <c r="DC109"/>
      <c r="DE109"/>
      <c r="DF109"/>
      <c r="DH109"/>
      <c r="DI109"/>
      <c r="DK109"/>
      <c r="DL109"/>
      <c r="DM109" s="3">
        <v>1</v>
      </c>
    </row>
    <row r="110" spans="2:117" s="877" customFormat="1" ht="18" customHeight="1">
      <c r="B110" s="1024"/>
      <c r="C110" s="1024"/>
      <c r="D110" s="1024"/>
      <c r="E110" s="1754" t="s">
        <v>1334</v>
      </c>
      <c r="F110" s="1754"/>
      <c r="G110" s="1024"/>
      <c r="H110" s="2020"/>
      <c r="I110" s="2020"/>
      <c r="J110" s="1024"/>
      <c r="K110" s="2018" t="s">
        <v>1040</v>
      </c>
      <c r="L110" s="2018"/>
      <c r="M110" s="1024"/>
      <c r="N110" s="1024"/>
      <c r="O110" s="1024"/>
      <c r="P110" s="1024"/>
      <c r="Q110" s="1024"/>
      <c r="R110" s="1024"/>
      <c r="S110" s="1024"/>
      <c r="T110" s="2016" t="s">
        <v>1335</v>
      </c>
      <c r="U110" s="2016"/>
      <c r="V110" s="1024"/>
      <c r="W110" s="2014" t="s">
        <v>1336</v>
      </c>
      <c r="X110" s="2014"/>
      <c r="Y110" s="1024"/>
      <c r="Z110" s="1024"/>
      <c r="AA110" s="1024"/>
      <c r="AB110" s="276"/>
      <c r="AC110" s="1024"/>
      <c r="AD110" s="1024"/>
      <c r="AE110" s="276"/>
      <c r="AF110" s="1024"/>
      <c r="AG110" s="1024"/>
      <c r="AH110" s="276"/>
      <c r="AI110" s="1024"/>
      <c r="AJ110" s="1024"/>
      <c r="AK110" s="1024"/>
      <c r="AL110" s="1024"/>
      <c r="AM110" s="1024"/>
      <c r="AN110" s="1024"/>
      <c r="AO110" s="1024"/>
      <c r="AP110" s="1024"/>
      <c r="AQ110" s="1024"/>
      <c r="AS110"/>
      <c r="AT110"/>
      <c r="AV110" s="1754" t="s">
        <v>2640</v>
      </c>
      <c r="AW110" s="1754"/>
      <c r="AY110"/>
      <c r="AZ110"/>
      <c r="BB110" s="2018" t="s">
        <v>2120</v>
      </c>
      <c r="BC110" s="2018"/>
      <c r="BE110"/>
      <c r="BF110"/>
      <c r="BH110"/>
      <c r="BI110"/>
      <c r="BK110" s="2016" t="s">
        <v>2641</v>
      </c>
      <c r="BL110" s="2016"/>
      <c r="BN110" s="2014" t="s">
        <v>2642</v>
      </c>
      <c r="BO110" s="2014"/>
      <c r="BQ110"/>
      <c r="BR110"/>
      <c r="BT110"/>
      <c r="BU110"/>
      <c r="BW110"/>
      <c r="BX110"/>
      <c r="BY110"/>
      <c r="BZ110"/>
      <c r="CA110"/>
      <c r="CB110"/>
      <c r="CC110"/>
      <c r="CD110"/>
      <c r="CE110"/>
      <c r="CG110" s="1754" t="s">
        <v>2643</v>
      </c>
      <c r="CH110" s="1754"/>
      <c r="CJ110"/>
      <c r="CK110"/>
      <c r="CM110" s="2018" t="s">
        <v>2132</v>
      </c>
      <c r="CN110" s="2018"/>
      <c r="CP110"/>
      <c r="CQ110"/>
      <c r="CS110"/>
      <c r="CT110"/>
      <c r="CV110" s="2016" t="s">
        <v>2644</v>
      </c>
      <c r="CW110" s="2016"/>
      <c r="CY110" s="2014" t="s">
        <v>2645</v>
      </c>
      <c r="CZ110" s="2014"/>
      <c r="DB110"/>
      <c r="DC110"/>
      <c r="DE110"/>
      <c r="DF110"/>
      <c r="DH110"/>
      <c r="DI110"/>
      <c r="DK110"/>
      <c r="DL110"/>
      <c r="DM110" s="3">
        <v>1</v>
      </c>
    </row>
    <row r="111" spans="2:117" s="877" customFormat="1" ht="18" customHeight="1">
      <c r="B111" s="1024"/>
      <c r="C111" s="1024"/>
      <c r="D111" s="1024"/>
      <c r="E111" s="1755"/>
      <c r="F111" s="1755"/>
      <c r="G111" s="1024"/>
      <c r="H111" s="2021"/>
      <c r="I111" s="2021"/>
      <c r="J111" s="1024"/>
      <c r="K111" s="2019"/>
      <c r="L111" s="2019"/>
      <c r="M111" s="1024"/>
      <c r="N111" s="1024"/>
      <c r="O111" s="1024"/>
      <c r="P111" s="1024"/>
      <c r="Q111" s="1024"/>
      <c r="R111" s="1024"/>
      <c r="S111" s="1024"/>
      <c r="T111" s="2017"/>
      <c r="U111" s="2017"/>
      <c r="V111" s="1024"/>
      <c r="W111" s="2015"/>
      <c r="X111" s="2015"/>
      <c r="Y111" s="1024"/>
      <c r="Z111" s="1024"/>
      <c r="AA111" s="1024"/>
      <c r="AB111" s="276"/>
      <c r="AC111" s="1024"/>
      <c r="AD111" s="1024"/>
      <c r="AE111" s="276"/>
      <c r="AF111" s="1024"/>
      <c r="AG111" s="1024"/>
      <c r="AH111" s="276"/>
      <c r="AI111" s="1024"/>
      <c r="AJ111" s="1024"/>
      <c r="AK111" s="1024"/>
      <c r="AL111" s="1024"/>
      <c r="AM111" s="1024"/>
      <c r="AN111" s="1024"/>
      <c r="AO111" s="1024"/>
      <c r="AP111" s="1024"/>
      <c r="AQ111" s="1024"/>
      <c r="AS111"/>
      <c r="AT111"/>
      <c r="AV111" s="1755" t="s">
        <v>120</v>
      </c>
      <c r="AW111" s="1755"/>
      <c r="AY111"/>
      <c r="AZ111"/>
      <c r="BB111" s="2019" t="s">
        <v>120</v>
      </c>
      <c r="BC111" s="2019"/>
      <c r="BE111"/>
      <c r="BF111"/>
      <c r="BH111"/>
      <c r="BI111"/>
      <c r="BK111" s="2017" t="s">
        <v>120</v>
      </c>
      <c r="BL111" s="2017"/>
      <c r="BN111" s="2015" t="s">
        <v>120</v>
      </c>
      <c r="BO111" s="2015"/>
      <c r="BQ111"/>
      <c r="BR111"/>
      <c r="BT111"/>
      <c r="BU111"/>
      <c r="BW111"/>
      <c r="BX111"/>
      <c r="BY111"/>
      <c r="BZ111"/>
      <c r="CA111"/>
      <c r="CB111"/>
      <c r="CC111"/>
      <c r="CD111"/>
      <c r="CE111"/>
      <c r="CG111" s="1755" t="s">
        <v>120</v>
      </c>
      <c r="CH111" s="1755"/>
      <c r="CJ111"/>
      <c r="CK111"/>
      <c r="CM111" s="2019" t="s">
        <v>120</v>
      </c>
      <c r="CN111" s="2019"/>
      <c r="CP111"/>
      <c r="CQ111"/>
      <c r="CS111"/>
      <c r="CT111"/>
      <c r="CV111" s="2017" t="s">
        <v>120</v>
      </c>
      <c r="CW111" s="2017"/>
      <c r="CY111" s="2015" t="s">
        <v>120</v>
      </c>
      <c r="CZ111" s="2015"/>
      <c r="DB111"/>
      <c r="DC111"/>
      <c r="DE111"/>
      <c r="DF111"/>
      <c r="DH111"/>
      <c r="DI111"/>
      <c r="DK111"/>
      <c r="DL111"/>
      <c r="DM111" s="3">
        <v>1</v>
      </c>
    </row>
    <row r="112" spans="2:117" s="877" customFormat="1" ht="18" customHeight="1" thickBot="1">
      <c r="B112" s="1024"/>
      <c r="C112" s="1024"/>
      <c r="D112" s="1024"/>
      <c r="E112" s="1024"/>
      <c r="F112" s="1024"/>
      <c r="G112" s="1024"/>
      <c r="H112" s="1024"/>
      <c r="I112" s="1024"/>
      <c r="J112" s="1024"/>
      <c r="K112" s="1024"/>
      <c r="L112" s="1024"/>
      <c r="M112" s="1024"/>
      <c r="N112" s="1024"/>
      <c r="O112" s="1024"/>
      <c r="P112" s="1024"/>
      <c r="Q112" s="1024"/>
      <c r="R112" s="1024"/>
      <c r="S112" s="1024"/>
      <c r="T112" s="1039">
        <v>1</v>
      </c>
      <c r="U112" s="1039">
        <v>1</v>
      </c>
      <c r="V112" s="1024"/>
      <c r="W112" s="1039">
        <v>1</v>
      </c>
      <c r="X112" s="1039">
        <v>1</v>
      </c>
      <c r="Y112" s="1024"/>
      <c r="Z112" s="1024"/>
      <c r="AA112" s="1024"/>
      <c r="AB112" s="276"/>
      <c r="AC112" s="1024"/>
      <c r="AD112" s="1024"/>
      <c r="AE112" s="276"/>
      <c r="AF112" s="1024"/>
      <c r="AG112" s="1024"/>
      <c r="AH112" s="276"/>
      <c r="AI112" s="1024"/>
      <c r="AJ112" s="1024"/>
      <c r="AK112" s="1024"/>
      <c r="AL112" s="1024"/>
      <c r="AM112" s="1024"/>
      <c r="AN112" s="1024"/>
      <c r="AO112" s="1024"/>
      <c r="AP112" s="1024"/>
      <c r="AQ112" s="1024"/>
      <c r="AS112"/>
      <c r="AT112"/>
      <c r="AV112" s="1024" t="s">
        <v>120</v>
      </c>
      <c r="AW112" s="1024"/>
      <c r="AY112"/>
      <c r="AZ112"/>
      <c r="BB112" t="s">
        <v>120</v>
      </c>
      <c r="BC112"/>
      <c r="BE112"/>
      <c r="BF112"/>
      <c r="BH112"/>
      <c r="BI112"/>
      <c r="BK112" s="1039" t="s">
        <v>120</v>
      </c>
      <c r="BL112" s="1039"/>
      <c r="BN112" s="1039" t="s">
        <v>120</v>
      </c>
      <c r="BO112" s="1039"/>
      <c r="BQ112"/>
      <c r="BR112"/>
      <c r="BT112"/>
      <c r="BU112"/>
      <c r="BW112"/>
      <c r="BX112"/>
      <c r="BY112"/>
      <c r="BZ112"/>
      <c r="CA112"/>
      <c r="CB112"/>
      <c r="CC112"/>
      <c r="CD112"/>
      <c r="CE112"/>
      <c r="CG112" s="1024" t="s">
        <v>120</v>
      </c>
      <c r="CH112" s="1024"/>
      <c r="CJ112"/>
      <c r="CK112"/>
      <c r="CM112"/>
      <c r="CN112"/>
      <c r="CP112"/>
      <c r="CQ112"/>
      <c r="CS112"/>
      <c r="CT112"/>
      <c r="CV112" s="1039" t="s">
        <v>120</v>
      </c>
      <c r="CW112" s="1039"/>
      <c r="CY112" s="1039" t="s">
        <v>120</v>
      </c>
      <c r="CZ112" s="1039"/>
      <c r="DB112"/>
      <c r="DC112"/>
      <c r="DE112"/>
      <c r="DF112"/>
      <c r="DH112"/>
      <c r="DI112"/>
      <c r="DK112"/>
      <c r="DL112"/>
      <c r="DM112" s="3">
        <v>1</v>
      </c>
    </row>
    <row r="113" spans="2:117" s="877" customFormat="1" ht="18" customHeight="1">
      <c r="B113" s="1024"/>
      <c r="C113" s="1024"/>
      <c r="D113" s="1024"/>
      <c r="E113" s="1754" t="s">
        <v>1337</v>
      </c>
      <c r="F113" s="1754"/>
      <c r="G113" s="1024"/>
      <c r="H113" s="1024"/>
      <c r="I113" s="1024"/>
      <c r="J113" s="1024"/>
      <c r="K113" s="2018"/>
      <c r="L113" s="2018"/>
      <c r="M113" s="1024"/>
      <c r="N113" s="1024"/>
      <c r="O113" s="1024"/>
      <c r="P113" s="1024"/>
      <c r="Q113" s="1024"/>
      <c r="R113" s="1024"/>
      <c r="S113" s="1024"/>
      <c r="T113" s="2016" t="s">
        <v>1338</v>
      </c>
      <c r="U113" s="2016"/>
      <c r="V113" s="1024"/>
      <c r="W113" s="2014" t="s">
        <v>1339</v>
      </c>
      <c r="X113" s="2014"/>
      <c r="Y113" s="1024"/>
      <c r="Z113" s="1024"/>
      <c r="AA113" s="1024"/>
      <c r="AB113" s="276"/>
      <c r="AC113" s="1024"/>
      <c r="AD113" s="1024"/>
      <c r="AE113" s="276"/>
      <c r="AF113" s="1024"/>
      <c r="AG113" s="1024"/>
      <c r="AH113" s="276"/>
      <c r="AI113" s="1024"/>
      <c r="AJ113" s="1024"/>
      <c r="AK113" s="1024"/>
      <c r="AL113" s="1024"/>
      <c r="AM113" s="1024"/>
      <c r="AN113" s="1024"/>
      <c r="AO113" s="1024"/>
      <c r="AP113" s="1024"/>
      <c r="AQ113" s="1024"/>
      <c r="AS113"/>
      <c r="AT113"/>
      <c r="AV113" s="1754" t="s">
        <v>2556</v>
      </c>
      <c r="AW113" s="1754"/>
      <c r="AY113"/>
      <c r="AZ113"/>
      <c r="BB113" s="2018"/>
      <c r="BC113" s="2018"/>
      <c r="BE113"/>
      <c r="BF113"/>
      <c r="BH113"/>
      <c r="BI113"/>
      <c r="BK113" s="2016" t="s">
        <v>2646</v>
      </c>
      <c r="BL113" s="2016"/>
      <c r="BN113" s="2014" t="s">
        <v>2647</v>
      </c>
      <c r="BO113" s="2014"/>
      <c r="BQ113"/>
      <c r="BR113"/>
      <c r="BT113"/>
      <c r="BU113"/>
      <c r="BW113"/>
      <c r="BX113"/>
      <c r="BY113"/>
      <c r="BZ113"/>
      <c r="CA113"/>
      <c r="CB113"/>
      <c r="CC113"/>
      <c r="CD113"/>
      <c r="CE113"/>
      <c r="CG113" s="1754" t="s">
        <v>2563</v>
      </c>
      <c r="CH113" s="1754"/>
      <c r="CJ113"/>
      <c r="CK113"/>
      <c r="CM113" s="2018"/>
      <c r="CN113" s="2018"/>
      <c r="CP113"/>
      <c r="CQ113"/>
      <c r="CS113"/>
      <c r="CT113"/>
      <c r="CV113" s="2016" t="s">
        <v>2648</v>
      </c>
      <c r="CW113" s="2016"/>
      <c r="CY113" s="2014" t="s">
        <v>2649</v>
      </c>
      <c r="CZ113" s="2014"/>
      <c r="DB113"/>
      <c r="DC113"/>
      <c r="DE113"/>
      <c r="DF113"/>
      <c r="DH113"/>
      <c r="DI113"/>
      <c r="DK113"/>
      <c r="DL113"/>
      <c r="DM113" s="3">
        <v>1</v>
      </c>
    </row>
    <row r="114" spans="2:117" s="877" customFormat="1" ht="18" customHeight="1">
      <c r="B114" s="1024"/>
      <c r="C114" s="1024"/>
      <c r="D114" s="1024"/>
      <c r="E114" s="1755"/>
      <c r="F114" s="1755"/>
      <c r="G114" s="1024"/>
      <c r="H114" s="1024"/>
      <c r="I114" s="1024"/>
      <c r="J114" s="1024"/>
      <c r="K114" s="2019"/>
      <c r="L114" s="2019"/>
      <c r="M114" s="1024"/>
      <c r="N114" s="1024"/>
      <c r="O114" s="1024"/>
      <c r="P114" s="1024"/>
      <c r="Q114" s="1024"/>
      <c r="R114" s="1024"/>
      <c r="S114" s="1024"/>
      <c r="T114" s="2017"/>
      <c r="U114" s="2017"/>
      <c r="V114" s="1024"/>
      <c r="W114" s="2015"/>
      <c r="X114" s="2015"/>
      <c r="Y114" s="1024"/>
      <c r="Z114" s="1024"/>
      <c r="AA114" s="1024"/>
      <c r="AB114" s="276"/>
      <c r="AC114" s="1024"/>
      <c r="AD114" s="1024"/>
      <c r="AE114" s="276"/>
      <c r="AF114" s="1024"/>
      <c r="AG114" s="1024"/>
      <c r="AH114" s="276"/>
      <c r="AI114" s="1024"/>
      <c r="AJ114" s="1024"/>
      <c r="AK114" s="1024"/>
      <c r="AL114" s="1024"/>
      <c r="AM114" s="1024"/>
      <c r="AN114" s="1024"/>
      <c r="AO114" s="1024"/>
      <c r="AP114" s="1024"/>
      <c r="AQ114" s="1024"/>
      <c r="AS114"/>
      <c r="AT114"/>
      <c r="AV114" s="1755" t="s">
        <v>120</v>
      </c>
      <c r="AW114" s="1755"/>
      <c r="AY114"/>
      <c r="AZ114"/>
      <c r="BB114" s="2019"/>
      <c r="BC114" s="2019"/>
      <c r="BE114"/>
      <c r="BF114"/>
      <c r="BH114"/>
      <c r="BI114"/>
      <c r="BK114" s="2017" t="s">
        <v>120</v>
      </c>
      <c r="BL114" s="2017"/>
      <c r="BN114" s="2015" t="s">
        <v>120</v>
      </c>
      <c r="BO114" s="2015"/>
      <c r="BQ114"/>
      <c r="BR114"/>
      <c r="BT114"/>
      <c r="BU114"/>
      <c r="BW114"/>
      <c r="BX114"/>
      <c r="BY114"/>
      <c r="BZ114"/>
      <c r="CA114"/>
      <c r="CB114"/>
      <c r="CC114"/>
      <c r="CD114"/>
      <c r="CE114"/>
      <c r="CG114" s="1755" t="s">
        <v>120</v>
      </c>
      <c r="CH114" s="1755"/>
      <c r="CJ114"/>
      <c r="CK114"/>
      <c r="CM114" s="2019"/>
      <c r="CN114" s="2019"/>
      <c r="CP114"/>
      <c r="CQ114"/>
      <c r="CS114"/>
      <c r="CT114"/>
      <c r="CV114" s="2017" t="s">
        <v>120</v>
      </c>
      <c r="CW114" s="2017"/>
      <c r="CY114" s="2015" t="s">
        <v>120</v>
      </c>
      <c r="CZ114" s="2015"/>
      <c r="DB114"/>
      <c r="DC114"/>
      <c r="DE114"/>
      <c r="DF114"/>
      <c r="DH114"/>
      <c r="DI114"/>
      <c r="DK114"/>
      <c r="DL114"/>
      <c r="DM114" s="3">
        <v>1</v>
      </c>
    </row>
    <row r="115" spans="2:117" s="877" customFormat="1" ht="18" customHeight="1" thickBot="1">
      <c r="B115" s="1024"/>
      <c r="C115" s="1024"/>
      <c r="D115" s="1024"/>
      <c r="E115" s="1024"/>
      <c r="F115" s="1024"/>
      <c r="G115" s="1024"/>
      <c r="H115" s="1024"/>
      <c r="I115" s="1024"/>
      <c r="J115" s="1024"/>
      <c r="K115" s="1024"/>
      <c r="L115" s="1024"/>
      <c r="M115" s="1024"/>
      <c r="N115" s="1024"/>
      <c r="O115" s="1024"/>
      <c r="P115" s="1024"/>
      <c r="Q115" s="1024"/>
      <c r="R115" s="1024"/>
      <c r="S115" s="1024"/>
      <c r="T115" s="1039">
        <v>1</v>
      </c>
      <c r="U115" s="1039">
        <v>1</v>
      </c>
      <c r="V115" s="1024"/>
      <c r="W115" s="1039">
        <v>1</v>
      </c>
      <c r="X115" s="1039">
        <v>1</v>
      </c>
      <c r="Y115" s="1024"/>
      <c r="Z115" s="1024"/>
      <c r="AA115" s="1024"/>
      <c r="AB115" s="276"/>
      <c r="AC115" s="1024"/>
      <c r="AD115" s="1024"/>
      <c r="AE115" s="276"/>
      <c r="AF115" s="1024"/>
      <c r="AG115" s="1024"/>
      <c r="AH115" s="276"/>
      <c r="AI115" s="1024"/>
      <c r="AJ115" s="1024"/>
      <c r="AK115" s="1024"/>
      <c r="AL115" s="1024"/>
      <c r="AM115" s="1024"/>
      <c r="AN115" s="1024"/>
      <c r="AO115" s="1024"/>
      <c r="AP115" s="1024"/>
      <c r="AQ115" s="1024"/>
      <c r="AS115"/>
      <c r="AT115"/>
      <c r="AV115" s="1024" t="s">
        <v>120</v>
      </c>
      <c r="AW115" s="1024"/>
      <c r="AY115"/>
      <c r="AZ115"/>
      <c r="BB115" s="1024"/>
      <c r="BC115" s="1024"/>
      <c r="BE115"/>
      <c r="BF115"/>
      <c r="BH115"/>
      <c r="BI115"/>
      <c r="BK115" s="1039" t="s">
        <v>120</v>
      </c>
      <c r="BL115" s="1039"/>
      <c r="BN115" s="1039" t="s">
        <v>120</v>
      </c>
      <c r="BO115" s="1039"/>
      <c r="BQ115"/>
      <c r="BR115"/>
      <c r="BT115"/>
      <c r="BU115"/>
      <c r="BW115"/>
      <c r="BX115"/>
      <c r="BY115"/>
      <c r="BZ115"/>
      <c r="CA115"/>
      <c r="CB115"/>
      <c r="CC115"/>
      <c r="CD115"/>
      <c r="CE115"/>
      <c r="CG115" s="1024" t="s">
        <v>120</v>
      </c>
      <c r="CH115" s="1024"/>
      <c r="CJ115"/>
      <c r="CK115"/>
      <c r="CM115"/>
      <c r="CN115"/>
      <c r="CP115"/>
      <c r="CQ115"/>
      <c r="CS115"/>
      <c r="CT115"/>
      <c r="CV115" s="1039" t="s">
        <v>120</v>
      </c>
      <c r="CW115" s="1039"/>
      <c r="CY115" s="1039" t="s">
        <v>120</v>
      </c>
      <c r="CZ115" s="1039"/>
      <c r="DB115"/>
      <c r="DC115"/>
      <c r="DE115"/>
      <c r="DF115"/>
      <c r="DH115"/>
      <c r="DI115"/>
      <c r="DK115"/>
      <c r="DL115"/>
      <c r="DM115" s="3">
        <v>1</v>
      </c>
    </row>
    <row r="116" spans="2:117" s="877" customFormat="1" ht="18" customHeight="1">
      <c r="B116" s="1024"/>
      <c r="C116" s="1024"/>
      <c r="D116" s="1024"/>
      <c r="E116" s="1754" t="s">
        <v>1340</v>
      </c>
      <c r="F116" s="1754"/>
      <c r="G116" s="1024"/>
      <c r="H116" s="1024"/>
      <c r="I116" s="1024"/>
      <c r="J116" s="1024"/>
      <c r="K116" s="1024"/>
      <c r="L116" s="1024"/>
      <c r="M116" s="1024"/>
      <c r="N116" s="1024"/>
      <c r="O116" s="1024"/>
      <c r="P116" s="1024"/>
      <c r="Q116" s="1024"/>
      <c r="R116" s="1024"/>
      <c r="S116" s="1024"/>
      <c r="T116" s="2016" t="s">
        <v>1341</v>
      </c>
      <c r="U116" s="2016"/>
      <c r="V116" s="1024"/>
      <c r="W116" s="2014" t="s">
        <v>1342</v>
      </c>
      <c r="X116" s="2014"/>
      <c r="Y116" s="1024"/>
      <c r="Z116" s="1024"/>
      <c r="AA116" s="1024"/>
      <c r="AB116" s="276"/>
      <c r="AC116" s="1024"/>
      <c r="AD116" s="1024"/>
      <c r="AE116" s="276"/>
      <c r="AF116" s="1024"/>
      <c r="AG116" s="1024"/>
      <c r="AH116" s="276"/>
      <c r="AI116" s="1024"/>
      <c r="AJ116" s="1024"/>
      <c r="AK116" s="1024"/>
      <c r="AL116" s="1024"/>
      <c r="AM116" s="1024"/>
      <c r="AN116" s="1024"/>
      <c r="AO116" s="1024"/>
      <c r="AP116" s="1024"/>
      <c r="AQ116" s="1024"/>
      <c r="AS116"/>
      <c r="AT116"/>
      <c r="AV116" s="1754" t="s">
        <v>2650</v>
      </c>
      <c r="AW116" s="1754"/>
      <c r="AY116"/>
      <c r="AZ116"/>
      <c r="BB116"/>
      <c r="BC116"/>
      <c r="BE116"/>
      <c r="BF116"/>
      <c r="BH116"/>
      <c r="BI116"/>
      <c r="BK116" s="2016" t="s">
        <v>2651</v>
      </c>
      <c r="BL116" s="2016"/>
      <c r="BN116" s="2014" t="s">
        <v>2652</v>
      </c>
      <c r="BO116" s="2014"/>
      <c r="BQ116"/>
      <c r="BR116"/>
      <c r="BT116"/>
      <c r="BU116"/>
      <c r="BW116"/>
      <c r="BX116"/>
      <c r="BY116"/>
      <c r="BZ116"/>
      <c r="CA116"/>
      <c r="CB116"/>
      <c r="CC116"/>
      <c r="CD116"/>
      <c r="CE116"/>
      <c r="CG116" s="1754" t="s">
        <v>2653</v>
      </c>
      <c r="CH116" s="1754"/>
      <c r="CJ116"/>
      <c r="CK116"/>
      <c r="CM116"/>
      <c r="CN116"/>
      <c r="CP116"/>
      <c r="CQ116"/>
      <c r="CS116"/>
      <c r="CT116"/>
      <c r="CV116" s="2016" t="s">
        <v>2654</v>
      </c>
      <c r="CW116" s="2016"/>
      <c r="CY116" s="2014" t="s">
        <v>2655</v>
      </c>
      <c r="CZ116" s="2014"/>
      <c r="DB116"/>
      <c r="DC116"/>
      <c r="DE116"/>
      <c r="DF116"/>
      <c r="DH116"/>
      <c r="DI116"/>
      <c r="DK116"/>
      <c r="DL116"/>
      <c r="DM116" s="3">
        <v>1</v>
      </c>
    </row>
    <row r="117" spans="2:117" s="877" customFormat="1" ht="18" customHeight="1">
      <c r="B117" s="1024"/>
      <c r="C117" s="1024"/>
      <c r="D117" s="1024"/>
      <c r="E117" s="1755"/>
      <c r="F117" s="1755"/>
      <c r="G117" s="1024"/>
      <c r="H117" s="1024"/>
      <c r="I117" s="1024"/>
      <c r="J117" s="1024"/>
      <c r="K117" s="1024"/>
      <c r="L117" s="1024"/>
      <c r="M117" s="1024"/>
      <c r="N117" s="1024"/>
      <c r="O117" s="1024"/>
      <c r="P117" s="1024"/>
      <c r="Q117" s="1024"/>
      <c r="R117" s="1024"/>
      <c r="S117" s="1024"/>
      <c r="T117" s="2017"/>
      <c r="U117" s="2017"/>
      <c r="V117" s="1024"/>
      <c r="W117" s="2015"/>
      <c r="X117" s="2015"/>
      <c r="Y117" s="1024"/>
      <c r="Z117" s="1024"/>
      <c r="AA117" s="1024"/>
      <c r="AB117" s="276"/>
      <c r="AC117" s="1024"/>
      <c r="AD117" s="1024"/>
      <c r="AE117" s="276"/>
      <c r="AF117" s="1024"/>
      <c r="AG117" s="1024"/>
      <c r="AH117" s="276"/>
      <c r="AI117" s="1024"/>
      <c r="AJ117" s="1024"/>
      <c r="AK117" s="1024"/>
      <c r="AL117" s="1024"/>
      <c r="AM117" s="1024"/>
      <c r="AN117" s="1024"/>
      <c r="AO117" s="1024"/>
      <c r="AP117" s="1024"/>
      <c r="AQ117" s="1024"/>
      <c r="AS117"/>
      <c r="AT117"/>
      <c r="AV117" s="1755" t="s">
        <v>120</v>
      </c>
      <c r="AW117" s="1755"/>
      <c r="AY117"/>
      <c r="AZ117"/>
      <c r="BB117"/>
      <c r="BC117"/>
      <c r="BE117"/>
      <c r="BF117"/>
      <c r="BH117"/>
      <c r="BI117"/>
      <c r="BK117" s="2017" t="s">
        <v>120</v>
      </c>
      <c r="BL117" s="2017"/>
      <c r="BN117" s="2015" t="s">
        <v>120</v>
      </c>
      <c r="BO117" s="2015"/>
      <c r="BQ117"/>
      <c r="BR117"/>
      <c r="BT117"/>
      <c r="BU117"/>
      <c r="BW117"/>
      <c r="BX117"/>
      <c r="BY117"/>
      <c r="BZ117"/>
      <c r="CA117"/>
      <c r="CB117"/>
      <c r="CC117"/>
      <c r="CD117"/>
      <c r="CE117"/>
      <c r="CG117" s="1755" t="s">
        <v>120</v>
      </c>
      <c r="CH117" s="1755"/>
      <c r="CJ117"/>
      <c r="CK117"/>
      <c r="CM117"/>
      <c r="CN117"/>
      <c r="CP117"/>
      <c r="CQ117"/>
      <c r="CS117"/>
      <c r="CT117"/>
      <c r="CV117" s="2017" t="s">
        <v>120</v>
      </c>
      <c r="CW117" s="2017"/>
      <c r="CY117" s="2015" t="s">
        <v>120</v>
      </c>
      <c r="CZ117" s="2015"/>
      <c r="DB117"/>
      <c r="DC117"/>
      <c r="DE117"/>
      <c r="DF117"/>
      <c r="DH117"/>
      <c r="DI117"/>
      <c r="DK117"/>
      <c r="DL117"/>
      <c r="DM117" s="3">
        <v>1</v>
      </c>
    </row>
    <row r="118" spans="2:117" s="877" customFormat="1" ht="18" customHeight="1" thickBot="1">
      <c r="B118" s="1024"/>
      <c r="C118" s="1024"/>
      <c r="D118" s="1024"/>
      <c r="E118" s="1024"/>
      <c r="F118" s="1024"/>
      <c r="G118" s="1024"/>
      <c r="H118" s="1024"/>
      <c r="I118" s="1024"/>
      <c r="J118" s="1024"/>
      <c r="K118" s="1024"/>
      <c r="L118" s="1024"/>
      <c r="M118" s="1024"/>
      <c r="N118" s="1024"/>
      <c r="O118" s="1024"/>
      <c r="P118" s="1024"/>
      <c r="Q118" s="1024"/>
      <c r="R118" s="1024"/>
      <c r="S118" s="1024"/>
      <c r="T118" s="1039">
        <v>1</v>
      </c>
      <c r="U118" s="1039">
        <v>1</v>
      </c>
      <c r="V118" s="1024"/>
      <c r="W118" s="1039">
        <v>1</v>
      </c>
      <c r="X118" s="1039">
        <v>1</v>
      </c>
      <c r="Y118" s="1024"/>
      <c r="Z118" s="1024"/>
      <c r="AA118" s="1024"/>
      <c r="AB118" s="276"/>
      <c r="AC118" s="1024"/>
      <c r="AD118" s="1024"/>
      <c r="AE118" s="276"/>
      <c r="AF118" s="1024"/>
      <c r="AG118" s="1024"/>
      <c r="AH118" s="276"/>
      <c r="AI118" s="1024"/>
      <c r="AJ118" s="1024"/>
      <c r="AK118" s="1024"/>
      <c r="AL118" s="1024"/>
      <c r="AM118" s="1024"/>
      <c r="AN118" s="1024"/>
      <c r="AO118" s="1024"/>
      <c r="AP118" s="1024"/>
      <c r="AQ118" s="1024"/>
      <c r="AS118"/>
      <c r="AT118"/>
      <c r="AV118" s="1024" t="s">
        <v>120</v>
      </c>
      <c r="AW118" s="1024"/>
      <c r="AY118"/>
      <c r="AZ118"/>
      <c r="BB118"/>
      <c r="BC118"/>
      <c r="BE118"/>
      <c r="BF118"/>
      <c r="BH118"/>
      <c r="BI118"/>
      <c r="BK118" s="1039" t="s">
        <v>120</v>
      </c>
      <c r="BL118" s="1039"/>
      <c r="BN118" s="1039" t="s">
        <v>120</v>
      </c>
      <c r="BO118" s="1039"/>
      <c r="BQ118"/>
      <c r="BR118"/>
      <c r="BT118"/>
      <c r="BU118"/>
      <c r="BW118"/>
      <c r="BX118"/>
      <c r="BY118"/>
      <c r="BZ118"/>
      <c r="CA118"/>
      <c r="CB118"/>
      <c r="CC118"/>
      <c r="CD118"/>
      <c r="CE118"/>
      <c r="CG118" t="s">
        <v>120</v>
      </c>
      <c r="CH118"/>
      <c r="CJ118"/>
      <c r="CK118"/>
      <c r="CM118"/>
      <c r="CN118"/>
      <c r="CP118"/>
      <c r="CQ118"/>
      <c r="CS118"/>
      <c r="CT118"/>
      <c r="CV118" s="1039" t="s">
        <v>120</v>
      </c>
      <c r="CW118" s="1039"/>
      <c r="CY118" s="1039" t="s">
        <v>120</v>
      </c>
      <c r="CZ118" s="1039"/>
      <c r="DB118"/>
      <c r="DC118"/>
      <c r="DE118"/>
      <c r="DF118"/>
      <c r="DH118"/>
      <c r="DI118"/>
      <c r="DK118"/>
      <c r="DL118"/>
      <c r="DM118" s="3">
        <v>1</v>
      </c>
    </row>
    <row r="119" spans="2:117" s="877" customFormat="1" ht="18" customHeight="1">
      <c r="B119" s="1024"/>
      <c r="C119" s="1024"/>
      <c r="D119" s="1024"/>
      <c r="E119" s="1754" t="s">
        <v>1343</v>
      </c>
      <c r="F119" s="1754"/>
      <c r="G119" s="1024"/>
      <c r="H119" s="1024"/>
      <c r="I119" s="1024"/>
      <c r="J119" s="1024"/>
      <c r="K119" s="1024"/>
      <c r="L119" s="1024"/>
      <c r="M119" s="1024"/>
      <c r="N119" s="1024"/>
      <c r="O119" s="1024"/>
      <c r="P119" s="1024"/>
      <c r="Q119" s="1024"/>
      <c r="R119" s="1024"/>
      <c r="S119" s="1024"/>
      <c r="T119" s="2016" t="s">
        <v>1344</v>
      </c>
      <c r="U119" s="2016"/>
      <c r="V119" s="1024"/>
      <c r="W119" s="2014" t="s">
        <v>1345</v>
      </c>
      <c r="X119" s="2014"/>
      <c r="Y119" s="1024"/>
      <c r="Z119" s="1024"/>
      <c r="AA119" s="1024"/>
      <c r="AB119" s="276"/>
      <c r="AC119" s="1024"/>
      <c r="AD119" s="1024"/>
      <c r="AE119" s="276"/>
      <c r="AF119" s="1024"/>
      <c r="AG119" s="1024"/>
      <c r="AH119" s="276"/>
      <c r="AI119" s="1024"/>
      <c r="AJ119" s="1024"/>
      <c r="AK119" s="1024"/>
      <c r="AL119" s="1024"/>
      <c r="AM119" s="1024"/>
      <c r="AN119" s="1024"/>
      <c r="AO119" s="1024"/>
      <c r="AP119" s="1024"/>
      <c r="AQ119" s="1024"/>
      <c r="AS119"/>
      <c r="AT119"/>
      <c r="AV119" s="1754" t="s">
        <v>2656</v>
      </c>
      <c r="AW119" s="1754"/>
      <c r="AY119"/>
      <c r="AZ119"/>
      <c r="BB119"/>
      <c r="BC119"/>
      <c r="BE119"/>
      <c r="BF119"/>
      <c r="BH119"/>
      <c r="BI119"/>
      <c r="BK119" s="2016" t="s">
        <v>2657</v>
      </c>
      <c r="BL119" s="2016"/>
      <c r="BN119" s="2014" t="s">
        <v>2658</v>
      </c>
      <c r="BO119" s="2014"/>
      <c r="BQ119"/>
      <c r="BR119"/>
      <c r="BT119"/>
      <c r="BU119"/>
      <c r="BW119"/>
      <c r="BX119"/>
      <c r="BY119"/>
      <c r="BZ119"/>
      <c r="CA119"/>
      <c r="CB119"/>
      <c r="CC119"/>
      <c r="CD119"/>
      <c r="CE119"/>
      <c r="CG119" s="1754" t="s">
        <v>2659</v>
      </c>
      <c r="CH119" s="1754"/>
      <c r="CJ119"/>
      <c r="CK119"/>
      <c r="CM119"/>
      <c r="CN119"/>
      <c r="CP119"/>
      <c r="CQ119"/>
      <c r="CS119"/>
      <c r="CT119"/>
      <c r="CV119" s="2016" t="s">
        <v>2660</v>
      </c>
      <c r="CW119" s="2016"/>
      <c r="CY119" s="2014" t="s">
        <v>2661</v>
      </c>
      <c r="CZ119" s="2014"/>
      <c r="DB119"/>
      <c r="DC119"/>
      <c r="DE119"/>
      <c r="DF119"/>
      <c r="DH119"/>
      <c r="DI119"/>
      <c r="DK119"/>
      <c r="DL119"/>
      <c r="DM119" s="3">
        <v>1</v>
      </c>
    </row>
    <row r="120" spans="2:117" s="877" customFormat="1" ht="18" customHeight="1">
      <c r="B120" s="1024"/>
      <c r="C120" s="1024"/>
      <c r="D120" s="1024"/>
      <c r="E120" s="1755"/>
      <c r="F120" s="1755"/>
      <c r="G120" s="1024"/>
      <c r="H120" s="1024"/>
      <c r="I120" s="1024"/>
      <c r="J120" s="1024"/>
      <c r="K120" s="1024"/>
      <c r="L120" s="1024"/>
      <c r="M120" s="1024"/>
      <c r="N120" s="1024"/>
      <c r="O120" s="1024"/>
      <c r="P120" s="1024"/>
      <c r="Q120" s="1024"/>
      <c r="R120" s="1024"/>
      <c r="S120" s="1024"/>
      <c r="T120" s="2017"/>
      <c r="U120" s="2017"/>
      <c r="V120" s="1024"/>
      <c r="W120" s="2015"/>
      <c r="X120" s="2015"/>
      <c r="Y120" s="1024"/>
      <c r="Z120" s="1024"/>
      <c r="AA120" s="1024"/>
      <c r="AB120" s="276"/>
      <c r="AC120" s="1024"/>
      <c r="AD120" s="1024"/>
      <c r="AE120" s="276"/>
      <c r="AF120" s="1024"/>
      <c r="AG120" s="1024"/>
      <c r="AH120" s="276"/>
      <c r="AI120" s="1024"/>
      <c r="AJ120" s="1024"/>
      <c r="AK120" s="1024"/>
      <c r="AL120" s="1024"/>
      <c r="AM120" s="1024"/>
      <c r="AN120" s="1024"/>
      <c r="AO120" s="1024"/>
      <c r="AP120" s="1024"/>
      <c r="AQ120" s="1024"/>
      <c r="AS120"/>
      <c r="AT120"/>
      <c r="AV120" s="1755" t="s">
        <v>120</v>
      </c>
      <c r="AW120" s="1755"/>
      <c r="AY120"/>
      <c r="AZ120"/>
      <c r="BB120"/>
      <c r="BC120"/>
      <c r="BE120"/>
      <c r="BF120"/>
      <c r="BH120"/>
      <c r="BI120"/>
      <c r="BK120" s="2017" t="s">
        <v>120</v>
      </c>
      <c r="BL120" s="2017"/>
      <c r="BN120" s="2015" t="s">
        <v>120</v>
      </c>
      <c r="BO120" s="2015"/>
      <c r="BQ120"/>
      <c r="BR120"/>
      <c r="BT120"/>
      <c r="BU120"/>
      <c r="BW120"/>
      <c r="BX120"/>
      <c r="BY120"/>
      <c r="BZ120"/>
      <c r="CA120"/>
      <c r="CB120"/>
      <c r="CC120"/>
      <c r="CD120"/>
      <c r="CE120"/>
      <c r="CG120" s="1755" t="s">
        <v>120</v>
      </c>
      <c r="CH120" s="1755"/>
      <c r="CJ120"/>
      <c r="CK120"/>
      <c r="CM120"/>
      <c r="CN120"/>
      <c r="CP120"/>
      <c r="CQ120"/>
      <c r="CS120"/>
      <c r="CT120"/>
      <c r="CV120" s="2017" t="s">
        <v>120</v>
      </c>
      <c r="CW120" s="2017"/>
      <c r="CY120" s="2015" t="s">
        <v>120</v>
      </c>
      <c r="CZ120" s="2015"/>
      <c r="DB120"/>
      <c r="DC120"/>
      <c r="DE120"/>
      <c r="DF120"/>
      <c r="DH120"/>
      <c r="DI120"/>
      <c r="DK120"/>
      <c r="DL120"/>
      <c r="DM120" s="3">
        <v>1</v>
      </c>
    </row>
    <row r="121" spans="2:117" s="877" customFormat="1" ht="18" customHeight="1" thickBot="1">
      <c r="B121" s="1024"/>
      <c r="C121" s="1024"/>
      <c r="D121" s="1024"/>
      <c r="E121" s="1024"/>
      <c r="F121" s="1024"/>
      <c r="G121" s="1024"/>
      <c r="H121" s="1024"/>
      <c r="I121" s="1024"/>
      <c r="J121" s="1024"/>
      <c r="K121" s="1024"/>
      <c r="L121" s="1024"/>
      <c r="M121" s="1024"/>
      <c r="N121" s="1024"/>
      <c r="O121" s="1024"/>
      <c r="P121" s="1024"/>
      <c r="Q121" s="1024"/>
      <c r="R121" s="1024"/>
      <c r="S121" s="1024"/>
      <c r="T121" s="1039">
        <v>1</v>
      </c>
      <c r="U121" s="1039">
        <v>1</v>
      </c>
      <c r="V121" s="1024"/>
      <c r="W121" s="1039">
        <v>1</v>
      </c>
      <c r="X121" s="1039">
        <v>1</v>
      </c>
      <c r="Y121" s="1024"/>
      <c r="Z121" s="1024"/>
      <c r="AA121" s="1024"/>
      <c r="AB121" s="276"/>
      <c r="AC121" s="1024"/>
      <c r="AD121" s="1024"/>
      <c r="AE121" s="276"/>
      <c r="AF121" s="1024"/>
      <c r="AG121" s="1024"/>
      <c r="AH121" s="276"/>
      <c r="AI121" s="1024"/>
      <c r="AJ121" s="1024"/>
      <c r="AK121" s="1024"/>
      <c r="AL121" s="1024"/>
      <c r="AM121" s="1024"/>
      <c r="AN121" s="1024"/>
      <c r="AO121" s="1024"/>
      <c r="AP121" s="1024"/>
      <c r="AQ121" s="1024"/>
      <c r="AS121"/>
      <c r="AT121"/>
      <c r="AV121" s="1024" t="s">
        <v>120</v>
      </c>
      <c r="AW121" s="1024"/>
      <c r="AY121"/>
      <c r="AZ121"/>
      <c r="BB121"/>
      <c r="BC121"/>
      <c r="BE121"/>
      <c r="BF121"/>
      <c r="BH121"/>
      <c r="BI121"/>
      <c r="BK121" s="1039" t="s">
        <v>120</v>
      </c>
      <c r="BL121" s="1039"/>
      <c r="BN121" s="1039" t="s">
        <v>120</v>
      </c>
      <c r="BO121" s="1039"/>
      <c r="BQ121"/>
      <c r="BR121"/>
      <c r="BT121"/>
      <c r="BU121"/>
      <c r="BW121"/>
      <c r="BX121"/>
      <c r="BY121"/>
      <c r="BZ121"/>
      <c r="CA121"/>
      <c r="CB121"/>
      <c r="CC121"/>
      <c r="CD121"/>
      <c r="CE121"/>
      <c r="CG121"/>
      <c r="CH121"/>
      <c r="CJ121"/>
      <c r="CK121"/>
      <c r="CM121"/>
      <c r="CN121"/>
      <c r="CP121"/>
      <c r="CQ121"/>
      <c r="CS121"/>
      <c r="CT121"/>
      <c r="CV121" s="1039" t="s">
        <v>120</v>
      </c>
      <c r="CW121" s="1039"/>
      <c r="CY121" s="1039" t="s">
        <v>120</v>
      </c>
      <c r="CZ121" s="1039"/>
      <c r="DB121"/>
      <c r="DC121"/>
      <c r="DE121"/>
      <c r="DF121"/>
      <c r="DH121"/>
      <c r="DI121"/>
      <c r="DK121"/>
      <c r="DL121"/>
      <c r="DM121" s="3">
        <v>1</v>
      </c>
    </row>
    <row r="122" spans="2:117" s="877" customFormat="1" ht="18" customHeight="1">
      <c r="B122" s="1024"/>
      <c r="C122" s="1024"/>
      <c r="D122" s="1024"/>
      <c r="E122" s="1754" t="s">
        <v>1346</v>
      </c>
      <c r="F122" s="1754"/>
      <c r="G122" s="1024"/>
      <c r="H122" s="1024"/>
      <c r="I122" s="1024"/>
      <c r="J122" s="1024"/>
      <c r="K122" s="1024"/>
      <c r="L122" s="1024"/>
      <c r="M122" s="1024"/>
      <c r="N122" s="1024"/>
      <c r="O122" s="1024"/>
      <c r="P122" s="1024"/>
      <c r="Q122" s="1024"/>
      <c r="R122" s="1024"/>
      <c r="S122" s="1024"/>
      <c r="T122" s="2016" t="s">
        <v>1347</v>
      </c>
      <c r="U122" s="2016"/>
      <c r="V122" s="1024"/>
      <c r="W122" s="2014" t="s">
        <v>1348</v>
      </c>
      <c r="X122" s="2014"/>
      <c r="Y122" s="1024"/>
      <c r="Z122" s="1024"/>
      <c r="AA122" s="1024"/>
      <c r="AB122" s="276"/>
      <c r="AC122" s="1024"/>
      <c r="AD122" s="1024"/>
      <c r="AE122" s="276"/>
      <c r="AF122" s="1024"/>
      <c r="AG122" s="1024"/>
      <c r="AH122" s="276"/>
      <c r="AI122" s="1024"/>
      <c r="AJ122" s="1024"/>
      <c r="AK122" s="1024"/>
      <c r="AL122" s="1024"/>
      <c r="AM122" s="1024"/>
      <c r="AN122" s="1024"/>
      <c r="AO122" s="1024"/>
      <c r="AP122" s="1024"/>
      <c r="AQ122" s="1024"/>
      <c r="AS122"/>
      <c r="AT122"/>
      <c r="AV122" s="1754"/>
      <c r="AW122" s="1754"/>
      <c r="AY122"/>
      <c r="AZ122"/>
      <c r="BB122"/>
      <c r="BC122"/>
      <c r="BE122"/>
      <c r="BF122"/>
      <c r="BH122"/>
      <c r="BI122"/>
      <c r="BK122" s="2016" t="s">
        <v>2662</v>
      </c>
      <c r="BL122" s="2016"/>
      <c r="BN122" s="2014" t="s">
        <v>2663</v>
      </c>
      <c r="BO122" s="2014"/>
      <c r="BQ122"/>
      <c r="BR122"/>
      <c r="BT122"/>
      <c r="BU122"/>
      <c r="BW122"/>
      <c r="BX122"/>
      <c r="BY122"/>
      <c r="BZ122"/>
      <c r="CA122"/>
      <c r="CB122"/>
      <c r="CC122"/>
      <c r="CD122"/>
      <c r="CE122"/>
      <c r="CG122" s="1754"/>
      <c r="CH122" s="1754"/>
      <c r="CJ122"/>
      <c r="CK122"/>
      <c r="CM122"/>
      <c r="CN122"/>
      <c r="CP122"/>
      <c r="CQ122"/>
      <c r="CS122"/>
      <c r="CT122"/>
      <c r="CV122" s="2016" t="s">
        <v>2664</v>
      </c>
      <c r="CW122" s="2016"/>
      <c r="CY122" s="2014" t="s">
        <v>2665</v>
      </c>
      <c r="CZ122" s="2014"/>
      <c r="DB122"/>
      <c r="DC122"/>
      <c r="DE122"/>
      <c r="DF122"/>
      <c r="DH122"/>
      <c r="DI122"/>
      <c r="DK122"/>
      <c r="DL122"/>
      <c r="DM122" s="3">
        <v>1</v>
      </c>
    </row>
    <row r="123" spans="2:117" s="877" customFormat="1" ht="18" customHeight="1">
      <c r="B123" s="1024"/>
      <c r="C123" s="1024"/>
      <c r="D123" s="1024"/>
      <c r="E123" s="1755"/>
      <c r="F123" s="1755"/>
      <c r="G123" s="1024"/>
      <c r="H123" s="1024"/>
      <c r="I123" s="1024"/>
      <c r="J123" s="1024"/>
      <c r="K123" s="1024"/>
      <c r="L123" s="1024"/>
      <c r="M123" s="1024"/>
      <c r="N123" s="1024"/>
      <c r="O123" s="1024"/>
      <c r="P123" s="1024"/>
      <c r="Q123" s="1024"/>
      <c r="R123" s="1024"/>
      <c r="S123" s="1024"/>
      <c r="T123" s="2017"/>
      <c r="U123" s="2017"/>
      <c r="V123" s="1024"/>
      <c r="W123" s="2015"/>
      <c r="X123" s="2015"/>
      <c r="Y123" s="1024"/>
      <c r="Z123" s="1024"/>
      <c r="AA123" s="1024"/>
      <c r="AB123" s="276"/>
      <c r="AC123" s="1024"/>
      <c r="AD123" s="1024"/>
      <c r="AE123" s="276"/>
      <c r="AF123" s="1024"/>
      <c r="AG123" s="1024"/>
      <c r="AH123" s="276"/>
      <c r="AI123" s="1024"/>
      <c r="AJ123" s="1024"/>
      <c r="AK123" s="1024"/>
      <c r="AL123" s="1024"/>
      <c r="AM123" s="1024"/>
      <c r="AN123" s="1024"/>
      <c r="AO123" s="1024"/>
      <c r="AP123" s="1024"/>
      <c r="AQ123" s="1024"/>
      <c r="AS123"/>
      <c r="AT123"/>
      <c r="AV123" s="1755"/>
      <c r="AW123" s="1755"/>
      <c r="AY123"/>
      <c r="AZ123"/>
      <c r="BB123"/>
      <c r="BC123"/>
      <c r="BE123"/>
      <c r="BF123"/>
      <c r="BH123"/>
      <c r="BI123"/>
      <c r="BK123" s="2017" t="s">
        <v>120</v>
      </c>
      <c r="BL123" s="2017"/>
      <c r="BN123" s="2015" t="s">
        <v>120</v>
      </c>
      <c r="BO123" s="2015"/>
      <c r="BQ123"/>
      <c r="BR123"/>
      <c r="BT123"/>
      <c r="BU123"/>
      <c r="BW123"/>
      <c r="BX123"/>
      <c r="BY123"/>
      <c r="BZ123"/>
      <c r="CA123"/>
      <c r="CB123"/>
      <c r="CC123"/>
      <c r="CD123"/>
      <c r="CE123"/>
      <c r="CG123" s="1755"/>
      <c r="CH123" s="1755"/>
      <c r="CJ123"/>
      <c r="CK123"/>
      <c r="CM123"/>
      <c r="CN123"/>
      <c r="CP123"/>
      <c r="CQ123"/>
      <c r="CS123"/>
      <c r="CT123"/>
      <c r="CV123" s="2017" t="s">
        <v>120</v>
      </c>
      <c r="CW123" s="2017"/>
      <c r="CY123" s="2015" t="s">
        <v>120</v>
      </c>
      <c r="CZ123" s="2015"/>
      <c r="DB123"/>
      <c r="DC123"/>
      <c r="DE123"/>
      <c r="DF123"/>
      <c r="DH123"/>
      <c r="DI123"/>
      <c r="DK123"/>
      <c r="DL123"/>
      <c r="DM123" s="3">
        <v>1</v>
      </c>
    </row>
    <row r="124" spans="2:117" s="877" customFormat="1" ht="18" customHeight="1" thickBot="1">
      <c r="B124" s="1024"/>
      <c r="C124" s="1024"/>
      <c r="D124" s="1024"/>
      <c r="E124" s="1024"/>
      <c r="F124" s="1024"/>
      <c r="G124" s="1024"/>
      <c r="H124" s="1024"/>
      <c r="I124" s="1024"/>
      <c r="J124" s="1024"/>
      <c r="K124" s="1024"/>
      <c r="L124" s="1024"/>
      <c r="M124" s="1024"/>
      <c r="N124" s="1024"/>
      <c r="O124" s="1024"/>
      <c r="P124" s="1024"/>
      <c r="Q124" s="1024"/>
      <c r="R124" s="1024"/>
      <c r="S124" s="1024"/>
      <c r="T124" s="1039">
        <v>1</v>
      </c>
      <c r="U124" s="1039">
        <v>1</v>
      </c>
      <c r="V124" s="1024"/>
      <c r="W124" s="1039">
        <v>1</v>
      </c>
      <c r="X124" s="1039">
        <v>1</v>
      </c>
      <c r="Y124" s="1024"/>
      <c r="Z124" s="1024"/>
      <c r="AA124" s="1024"/>
      <c r="AB124" s="276"/>
      <c r="AC124" s="1024"/>
      <c r="AD124" s="1024"/>
      <c r="AE124" s="276"/>
      <c r="AF124" s="1024"/>
      <c r="AG124" s="1024"/>
      <c r="AH124" s="276"/>
      <c r="AI124" s="1024"/>
      <c r="AJ124" s="1024"/>
      <c r="AK124" s="1024"/>
      <c r="AL124" s="1024"/>
      <c r="AM124" s="1024"/>
      <c r="AN124" s="1024"/>
      <c r="AO124" s="1024"/>
      <c r="AP124" s="1024"/>
      <c r="AQ124" s="1024"/>
      <c r="AS124"/>
      <c r="AT124"/>
      <c r="AV124"/>
      <c r="AW124"/>
      <c r="AY124"/>
      <c r="AZ124"/>
      <c r="BB124"/>
      <c r="BC124"/>
      <c r="BE124"/>
      <c r="BF124"/>
      <c r="BH124"/>
      <c r="BI124"/>
      <c r="BK124" s="1039" t="s">
        <v>120</v>
      </c>
      <c r="BL124" s="1039"/>
      <c r="BN124" s="1039" t="s">
        <v>120</v>
      </c>
      <c r="BO124" s="1039"/>
      <c r="BQ124"/>
      <c r="BR124"/>
      <c r="BT124"/>
      <c r="BU124"/>
      <c r="BW124"/>
      <c r="BX124"/>
      <c r="BY124"/>
      <c r="BZ124"/>
      <c r="CA124"/>
      <c r="CB124"/>
      <c r="CC124"/>
      <c r="CD124"/>
      <c r="CE124"/>
      <c r="CG124"/>
      <c r="CH124"/>
      <c r="CJ124"/>
      <c r="CK124"/>
      <c r="CM124"/>
      <c r="CN124"/>
      <c r="CP124"/>
      <c r="CQ124"/>
      <c r="CS124"/>
      <c r="CT124"/>
      <c r="CV124" s="1039" t="s">
        <v>120</v>
      </c>
      <c r="CW124" s="1039"/>
      <c r="CY124" s="1039" t="s">
        <v>120</v>
      </c>
      <c r="CZ124" s="1039"/>
      <c r="DB124"/>
      <c r="DC124"/>
      <c r="DE124"/>
      <c r="DF124"/>
      <c r="DH124"/>
      <c r="DI124"/>
      <c r="DK124"/>
      <c r="DL124"/>
      <c r="DM124" s="3">
        <v>1</v>
      </c>
    </row>
    <row r="125" spans="2:117" s="877" customFormat="1" ht="18" customHeight="1">
      <c r="B125" s="1024"/>
      <c r="C125" s="1024"/>
      <c r="D125" s="1024"/>
      <c r="E125" s="1754"/>
      <c r="F125" s="1754"/>
      <c r="G125" s="1024"/>
      <c r="H125" s="1024"/>
      <c r="I125" s="1024"/>
      <c r="J125" s="1024"/>
      <c r="K125" s="1024"/>
      <c r="L125" s="1024"/>
      <c r="M125" s="1024"/>
      <c r="N125" s="1024"/>
      <c r="O125" s="1024"/>
      <c r="P125" s="1024"/>
      <c r="Q125" s="1024"/>
      <c r="R125" s="1024"/>
      <c r="S125" s="1024"/>
      <c r="T125" s="2016" t="s">
        <v>1349</v>
      </c>
      <c r="U125" s="2016"/>
      <c r="V125" s="1024"/>
      <c r="W125" s="2014" t="s">
        <v>1350</v>
      </c>
      <c r="X125" s="2014"/>
      <c r="Y125" s="1024"/>
      <c r="Z125" s="1024"/>
      <c r="AA125" s="1024"/>
      <c r="AB125" s="276"/>
      <c r="AC125" s="1024"/>
      <c r="AD125" s="1024"/>
      <c r="AE125" s="276"/>
      <c r="AF125" s="1024"/>
      <c r="AG125" s="1024"/>
      <c r="AH125" s="276"/>
      <c r="AI125" s="1024"/>
      <c r="AJ125" s="1024"/>
      <c r="AK125" s="1024"/>
      <c r="AL125" s="1024"/>
      <c r="AM125" s="1024"/>
      <c r="AN125" s="1024"/>
      <c r="AO125" s="1024"/>
      <c r="AP125" s="1024"/>
      <c r="AQ125" s="1024"/>
      <c r="AS125"/>
      <c r="AT125"/>
      <c r="AV125"/>
      <c r="AW125"/>
      <c r="AY125"/>
      <c r="AZ125"/>
      <c r="BB125"/>
      <c r="BC125"/>
      <c r="BE125"/>
      <c r="BF125"/>
      <c r="BH125"/>
      <c r="BI125"/>
      <c r="BK125" s="2016" t="s">
        <v>2666</v>
      </c>
      <c r="BL125" s="2016"/>
      <c r="BN125" s="2014" t="s">
        <v>2667</v>
      </c>
      <c r="BO125" s="2014"/>
      <c r="BQ125"/>
      <c r="BR125"/>
      <c r="BT125"/>
      <c r="BU125"/>
      <c r="BW125"/>
      <c r="BX125"/>
      <c r="BY125"/>
      <c r="BZ125"/>
      <c r="CA125"/>
      <c r="CB125"/>
      <c r="CC125"/>
      <c r="CD125"/>
      <c r="CE125"/>
      <c r="CG125"/>
      <c r="CH125"/>
      <c r="CJ125"/>
      <c r="CK125"/>
      <c r="CM125"/>
      <c r="CN125"/>
      <c r="CP125"/>
      <c r="CQ125"/>
      <c r="CS125"/>
      <c r="CT125"/>
      <c r="CV125" s="2016" t="s">
        <v>2668</v>
      </c>
      <c r="CW125" s="2016"/>
      <c r="CY125" s="2014" t="s">
        <v>2669</v>
      </c>
      <c r="CZ125" s="2014"/>
      <c r="DB125"/>
      <c r="DC125"/>
      <c r="DE125"/>
      <c r="DF125"/>
      <c r="DH125"/>
      <c r="DI125"/>
      <c r="DK125"/>
      <c r="DL125"/>
      <c r="DM125" s="3">
        <v>1</v>
      </c>
    </row>
    <row r="126" spans="2:117" s="877" customFormat="1" ht="18" customHeight="1">
      <c r="B126" s="1024"/>
      <c r="C126" s="1024"/>
      <c r="D126" s="1024"/>
      <c r="E126" s="1755"/>
      <c r="F126" s="1755"/>
      <c r="G126" s="1024"/>
      <c r="H126" s="1024"/>
      <c r="I126" s="1024"/>
      <c r="J126" s="1024"/>
      <c r="K126" s="1024"/>
      <c r="L126" s="1024"/>
      <c r="M126" s="1024"/>
      <c r="N126" s="1024"/>
      <c r="O126" s="1024"/>
      <c r="P126" s="1024"/>
      <c r="Q126" s="1024"/>
      <c r="R126" s="1024"/>
      <c r="S126" s="1024"/>
      <c r="T126" s="2017"/>
      <c r="U126" s="2017"/>
      <c r="V126" s="1024"/>
      <c r="W126" s="2015"/>
      <c r="X126" s="2015"/>
      <c r="Y126" s="1024"/>
      <c r="Z126" s="1024"/>
      <c r="AA126" s="1024"/>
      <c r="AB126" s="276"/>
      <c r="AC126" s="1024"/>
      <c r="AD126" s="1024"/>
      <c r="AE126" s="276"/>
      <c r="AF126" s="1024"/>
      <c r="AG126" s="1024"/>
      <c r="AH126" s="276"/>
      <c r="AI126" s="1024"/>
      <c r="AJ126" s="1024"/>
      <c r="AK126" s="1024"/>
      <c r="AL126" s="1024"/>
      <c r="AM126" s="1024"/>
      <c r="AN126" s="1024"/>
      <c r="AO126" s="1024"/>
      <c r="AP126" s="1024"/>
      <c r="AQ126" s="1024"/>
      <c r="AS126"/>
      <c r="AT126"/>
      <c r="AV126"/>
      <c r="AW126"/>
      <c r="AY126"/>
      <c r="AZ126"/>
      <c r="BB126"/>
      <c r="BC126"/>
      <c r="BE126"/>
      <c r="BF126"/>
      <c r="BH126"/>
      <c r="BI126"/>
      <c r="BK126" s="2017" t="s">
        <v>120</v>
      </c>
      <c r="BL126" s="2017"/>
      <c r="BN126" s="2015" t="s">
        <v>120</v>
      </c>
      <c r="BO126" s="2015"/>
      <c r="BQ126"/>
      <c r="BR126"/>
      <c r="BT126"/>
      <c r="BU126"/>
      <c r="BW126"/>
      <c r="BX126"/>
      <c r="BY126"/>
      <c r="BZ126"/>
      <c r="CA126"/>
      <c r="CB126"/>
      <c r="CC126"/>
      <c r="CD126"/>
      <c r="CE126"/>
      <c r="CG126"/>
      <c r="CH126"/>
      <c r="CJ126"/>
      <c r="CK126"/>
      <c r="CM126"/>
      <c r="CN126"/>
      <c r="CP126"/>
      <c r="CQ126"/>
      <c r="CS126"/>
      <c r="CT126"/>
      <c r="CV126" s="2017" t="s">
        <v>120</v>
      </c>
      <c r="CW126" s="2017"/>
      <c r="CY126" s="2015" t="s">
        <v>120</v>
      </c>
      <c r="CZ126" s="2015"/>
      <c r="DB126"/>
      <c r="DC126"/>
      <c r="DE126"/>
      <c r="DF126"/>
      <c r="DH126"/>
      <c r="DI126"/>
      <c r="DK126"/>
      <c r="DL126"/>
      <c r="DM126" s="3">
        <v>1</v>
      </c>
    </row>
    <row r="127" spans="2:117" s="877" customFormat="1" ht="18" customHeight="1" thickBot="1">
      <c r="B127" s="1024"/>
      <c r="C127" s="1024"/>
      <c r="D127" s="1024"/>
      <c r="E127" s="1024"/>
      <c r="F127" s="1024"/>
      <c r="G127" s="1024"/>
      <c r="H127" s="1024"/>
      <c r="I127" s="1024"/>
      <c r="J127" s="1024"/>
      <c r="K127" s="1024"/>
      <c r="L127" s="1024"/>
      <c r="M127" s="1024"/>
      <c r="N127" s="1024"/>
      <c r="O127" s="1024"/>
      <c r="P127" s="1024"/>
      <c r="Q127" s="1024"/>
      <c r="R127" s="1024"/>
      <c r="S127" s="1024"/>
      <c r="T127" s="1039">
        <v>1</v>
      </c>
      <c r="U127" s="1039">
        <v>1</v>
      </c>
      <c r="V127" s="1024"/>
      <c r="W127" s="1039">
        <v>1</v>
      </c>
      <c r="X127" s="1039">
        <v>1</v>
      </c>
      <c r="Y127" s="1024"/>
      <c r="Z127" s="1024"/>
      <c r="AA127" s="1024"/>
      <c r="AB127" s="276"/>
      <c r="AC127" s="1024"/>
      <c r="AD127" s="1024"/>
      <c r="AE127" s="276"/>
      <c r="AF127" s="1024"/>
      <c r="AG127" s="1024"/>
      <c r="AH127" s="276"/>
      <c r="AI127" s="1024"/>
      <c r="AJ127" s="1024"/>
      <c r="AK127" s="1024"/>
      <c r="AL127" s="1024"/>
      <c r="AM127" s="1024"/>
      <c r="AN127" s="1024"/>
      <c r="AO127" s="1024"/>
      <c r="AP127" s="1024"/>
      <c r="AQ127" s="1024"/>
      <c r="AS127"/>
      <c r="AT127"/>
      <c r="AV127"/>
      <c r="AW127"/>
      <c r="AY127"/>
      <c r="AZ127"/>
      <c r="BB127"/>
      <c r="BC127"/>
      <c r="BE127"/>
      <c r="BF127"/>
      <c r="BH127"/>
      <c r="BI127"/>
      <c r="BK127" s="1039" t="s">
        <v>120</v>
      </c>
      <c r="BL127" s="1039"/>
      <c r="BN127" s="1039" t="s">
        <v>120</v>
      </c>
      <c r="BO127" s="1039"/>
      <c r="BQ127"/>
      <c r="BR127"/>
      <c r="BT127"/>
      <c r="BU127"/>
      <c r="BW127"/>
      <c r="BX127"/>
      <c r="BY127"/>
      <c r="BZ127"/>
      <c r="CA127"/>
      <c r="CB127"/>
      <c r="CC127"/>
      <c r="CD127"/>
      <c r="CE127"/>
      <c r="CG127"/>
      <c r="CH127"/>
      <c r="CJ127"/>
      <c r="CK127"/>
      <c r="CM127"/>
      <c r="CN127"/>
      <c r="CP127"/>
      <c r="CQ127"/>
      <c r="CS127"/>
      <c r="CT127"/>
      <c r="CV127" s="1039" t="s">
        <v>120</v>
      </c>
      <c r="CW127" s="1039"/>
      <c r="CY127" s="1039" t="s">
        <v>120</v>
      </c>
      <c r="CZ127" s="1039"/>
      <c r="DB127"/>
      <c r="DC127"/>
      <c r="DE127"/>
      <c r="DF127"/>
      <c r="DH127"/>
      <c r="DI127"/>
      <c r="DK127"/>
      <c r="DL127"/>
      <c r="DM127" s="3">
        <v>1</v>
      </c>
    </row>
    <row r="128" spans="2:117" s="877" customFormat="1" ht="18" customHeight="1">
      <c r="B128" s="1024"/>
      <c r="C128" s="1024"/>
      <c r="D128" s="1024"/>
      <c r="E128" s="1024"/>
      <c r="F128" s="1024"/>
      <c r="G128" s="1024"/>
      <c r="H128" s="1024"/>
      <c r="I128" s="1024"/>
      <c r="J128" s="1024"/>
      <c r="K128" s="1024"/>
      <c r="L128" s="1024"/>
      <c r="M128" s="1024"/>
      <c r="N128" s="1024"/>
      <c r="O128" s="1024"/>
      <c r="P128" s="1024"/>
      <c r="Q128" s="1024"/>
      <c r="R128" s="1024"/>
      <c r="S128" s="1024"/>
      <c r="T128" s="2016" t="s">
        <v>1351</v>
      </c>
      <c r="U128" s="2016"/>
      <c r="V128" s="1024"/>
      <c r="W128" s="2014" t="s">
        <v>1352</v>
      </c>
      <c r="X128" s="2014"/>
      <c r="Y128" s="1024"/>
      <c r="Z128" s="1024"/>
      <c r="AA128" s="1024"/>
      <c r="AB128" s="276"/>
      <c r="AC128" s="1024"/>
      <c r="AD128" s="1024"/>
      <c r="AE128" s="276"/>
      <c r="AF128" s="1024"/>
      <c r="AG128" s="1024"/>
      <c r="AH128" s="276"/>
      <c r="AI128" s="1024"/>
      <c r="AJ128" s="1024"/>
      <c r="AK128" s="1024"/>
      <c r="AL128" s="1024"/>
      <c r="AM128" s="1024"/>
      <c r="AN128" s="1024"/>
      <c r="AO128" s="1024"/>
      <c r="AP128" s="1024"/>
      <c r="AQ128" s="1024"/>
      <c r="AS128"/>
      <c r="AT128"/>
      <c r="AV128"/>
      <c r="AW128"/>
      <c r="AY128"/>
      <c r="AZ128"/>
      <c r="BB128"/>
      <c r="BC128"/>
      <c r="BE128"/>
      <c r="BF128"/>
      <c r="BH128"/>
      <c r="BI128"/>
      <c r="BK128" s="2016" t="s">
        <v>2670</v>
      </c>
      <c r="BL128" s="2016"/>
      <c r="BN128" s="2014" t="s">
        <v>2671</v>
      </c>
      <c r="BO128" s="2014"/>
      <c r="BQ128"/>
      <c r="BR128"/>
      <c r="BT128"/>
      <c r="BU128"/>
      <c r="BW128"/>
      <c r="BX128"/>
      <c r="BY128"/>
      <c r="BZ128"/>
      <c r="CA128"/>
      <c r="CB128"/>
      <c r="CC128"/>
      <c r="CD128"/>
      <c r="CE128"/>
      <c r="CG128"/>
      <c r="CH128"/>
      <c r="CJ128"/>
      <c r="CK128"/>
      <c r="CM128"/>
      <c r="CN128"/>
      <c r="CP128"/>
      <c r="CQ128"/>
      <c r="CS128"/>
      <c r="CT128"/>
      <c r="CV128" s="2016" t="s">
        <v>2672</v>
      </c>
      <c r="CW128" s="2016"/>
      <c r="CY128" s="2014" t="s">
        <v>2673</v>
      </c>
      <c r="CZ128" s="2014"/>
      <c r="DB128"/>
      <c r="DC128"/>
      <c r="DE128"/>
      <c r="DF128"/>
      <c r="DH128"/>
      <c r="DI128"/>
      <c r="DK128"/>
      <c r="DL128"/>
      <c r="DM128" s="3">
        <v>1</v>
      </c>
    </row>
    <row r="129" spans="2:117" s="877" customFormat="1" ht="18" customHeight="1">
      <c r="B129" s="1024"/>
      <c r="C129" s="1024"/>
      <c r="D129" s="1024"/>
      <c r="E129" s="1024"/>
      <c r="F129" s="1024"/>
      <c r="G129" s="1024"/>
      <c r="H129" s="1024"/>
      <c r="I129" s="1024"/>
      <c r="J129" s="1024"/>
      <c r="K129" s="1024"/>
      <c r="L129" s="1024"/>
      <c r="M129" s="1024"/>
      <c r="N129" s="1024"/>
      <c r="O129" s="1024"/>
      <c r="P129" s="1024"/>
      <c r="Q129" s="1024"/>
      <c r="R129" s="1024"/>
      <c r="S129" s="1024"/>
      <c r="T129" s="2017"/>
      <c r="U129" s="2017"/>
      <c r="V129" s="1024"/>
      <c r="W129" s="2015"/>
      <c r="X129" s="2015"/>
      <c r="Y129" s="1024"/>
      <c r="Z129" s="1024"/>
      <c r="AA129" s="1024"/>
      <c r="AB129" s="276"/>
      <c r="AC129" s="1024"/>
      <c r="AD129" s="1024"/>
      <c r="AE129" s="276"/>
      <c r="AF129" s="1024"/>
      <c r="AG129" s="1024"/>
      <c r="AH129" s="276"/>
      <c r="AI129" s="1024"/>
      <c r="AJ129" s="1024"/>
      <c r="AK129" s="1024"/>
      <c r="AL129" s="1024"/>
      <c r="AM129" s="1024"/>
      <c r="AN129" s="1024"/>
      <c r="AO129" s="1024"/>
      <c r="AP129" s="1024"/>
      <c r="AQ129" s="1024"/>
      <c r="AS129"/>
      <c r="AT129"/>
      <c r="AV129"/>
      <c r="AW129"/>
      <c r="AY129"/>
      <c r="AZ129"/>
      <c r="BB129"/>
      <c r="BC129"/>
      <c r="BE129"/>
      <c r="BF129"/>
      <c r="BH129"/>
      <c r="BI129"/>
      <c r="BK129" s="2017" t="s">
        <v>120</v>
      </c>
      <c r="BL129" s="2017"/>
      <c r="BN129" s="2015" t="s">
        <v>120</v>
      </c>
      <c r="BO129" s="2015"/>
      <c r="BQ129"/>
      <c r="BR129"/>
      <c r="BT129"/>
      <c r="BU129"/>
      <c r="BW129"/>
      <c r="BX129"/>
      <c r="BY129"/>
      <c r="BZ129"/>
      <c r="CA129"/>
      <c r="CB129"/>
      <c r="CC129"/>
      <c r="CD129"/>
      <c r="CE129"/>
      <c r="CG129"/>
      <c r="CH129"/>
      <c r="CJ129"/>
      <c r="CK129"/>
      <c r="CM129"/>
      <c r="CN129"/>
      <c r="CP129"/>
      <c r="CQ129"/>
      <c r="CS129"/>
      <c r="CT129"/>
      <c r="CV129" s="2017" t="s">
        <v>120</v>
      </c>
      <c r="CW129" s="2017"/>
      <c r="CY129" s="2015" t="s">
        <v>120</v>
      </c>
      <c r="CZ129" s="2015"/>
      <c r="DB129"/>
      <c r="DC129"/>
      <c r="DE129"/>
      <c r="DF129"/>
      <c r="DH129"/>
      <c r="DI129"/>
      <c r="DK129"/>
      <c r="DL129"/>
      <c r="DM129" s="3">
        <v>1</v>
      </c>
    </row>
    <row r="130" spans="2:117" s="877" customFormat="1" ht="18" customHeight="1" thickBot="1">
      <c r="B130" s="1024"/>
      <c r="C130" s="1024"/>
      <c r="D130" s="1024"/>
      <c r="E130" s="1024"/>
      <c r="F130" s="1024"/>
      <c r="G130" s="1024"/>
      <c r="H130" s="1024"/>
      <c r="I130" s="1024"/>
      <c r="J130" s="1024"/>
      <c r="K130" s="1024"/>
      <c r="L130" s="1024"/>
      <c r="M130" s="1024"/>
      <c r="N130" s="1024"/>
      <c r="O130" s="1024"/>
      <c r="P130" s="1024"/>
      <c r="Q130" s="1024"/>
      <c r="R130" s="1024"/>
      <c r="S130" s="1024"/>
      <c r="T130" s="1039">
        <v>1</v>
      </c>
      <c r="U130" s="1039">
        <v>1</v>
      </c>
      <c r="V130" s="1024"/>
      <c r="W130" s="1039">
        <v>1</v>
      </c>
      <c r="X130" s="1039">
        <v>1</v>
      </c>
      <c r="Y130" s="1024"/>
      <c r="Z130" s="1024"/>
      <c r="AA130" s="1024"/>
      <c r="AB130" s="276"/>
      <c r="AC130" s="1024"/>
      <c r="AD130" s="1024"/>
      <c r="AE130" s="276"/>
      <c r="AF130" s="1024"/>
      <c r="AG130" s="1024"/>
      <c r="AH130" s="276"/>
      <c r="AI130" s="1024"/>
      <c r="AJ130" s="1024"/>
      <c r="AK130" s="1024"/>
      <c r="AL130" s="1024"/>
      <c r="AM130" s="1024"/>
      <c r="AN130" s="1024"/>
      <c r="AO130" s="1024"/>
      <c r="AP130" s="1024"/>
      <c r="AQ130" s="1024"/>
      <c r="AS130"/>
      <c r="AT130"/>
      <c r="AV130"/>
      <c r="AW130"/>
      <c r="AY130"/>
      <c r="AZ130"/>
      <c r="BB130"/>
      <c r="BC130"/>
      <c r="BE130"/>
      <c r="BF130"/>
      <c r="BH130"/>
      <c r="BI130"/>
      <c r="BK130" s="1039" t="s">
        <v>120</v>
      </c>
      <c r="BL130" s="1039"/>
      <c r="BN130" s="1039" t="s">
        <v>120</v>
      </c>
      <c r="BO130" s="1039"/>
      <c r="BQ130"/>
      <c r="BR130"/>
      <c r="BT130"/>
      <c r="BU130"/>
      <c r="BW130"/>
      <c r="BX130"/>
      <c r="BY130"/>
      <c r="BZ130"/>
      <c r="CA130"/>
      <c r="CB130"/>
      <c r="CC130"/>
      <c r="CD130"/>
      <c r="CE130"/>
      <c r="CG130"/>
      <c r="CH130"/>
      <c r="CJ130"/>
      <c r="CK130"/>
      <c r="CM130"/>
      <c r="CN130"/>
      <c r="CP130"/>
      <c r="CQ130"/>
      <c r="CS130"/>
      <c r="CT130"/>
      <c r="CV130" s="1039" t="s">
        <v>120</v>
      </c>
      <c r="CW130" s="1039"/>
      <c r="CY130" s="1039" t="s">
        <v>120</v>
      </c>
      <c r="CZ130" s="1039"/>
      <c r="DB130"/>
      <c r="DC130"/>
      <c r="DE130"/>
      <c r="DF130"/>
      <c r="DH130"/>
      <c r="DI130"/>
      <c r="DK130"/>
      <c r="DL130"/>
      <c r="DM130" s="3">
        <v>1</v>
      </c>
    </row>
    <row r="131" spans="2:117" s="877" customFormat="1" ht="18" customHeight="1">
      <c r="B131" s="1024"/>
      <c r="C131" s="1024"/>
      <c r="D131" s="1024"/>
      <c r="E131" s="1024"/>
      <c r="F131" s="1024"/>
      <c r="G131" s="1024"/>
      <c r="H131" s="1024"/>
      <c r="I131" s="1024"/>
      <c r="J131" s="1024"/>
      <c r="K131" s="1024"/>
      <c r="L131" s="1024"/>
      <c r="M131" s="1024"/>
      <c r="N131" s="1024"/>
      <c r="O131" s="1024"/>
      <c r="P131" s="1024"/>
      <c r="Q131" s="1024"/>
      <c r="R131" s="1024"/>
      <c r="S131" s="1024"/>
      <c r="T131" s="2016" t="s">
        <v>1353</v>
      </c>
      <c r="U131" s="2016"/>
      <c r="V131" s="1024"/>
      <c r="W131" s="2014" t="s">
        <v>1354</v>
      </c>
      <c r="X131" s="2014"/>
      <c r="Y131" s="1024"/>
      <c r="Z131" s="1024"/>
      <c r="AA131" s="1024"/>
      <c r="AB131" s="276"/>
      <c r="AC131" s="1024"/>
      <c r="AD131" s="1024"/>
      <c r="AE131" s="276"/>
      <c r="AF131" s="1024"/>
      <c r="AG131" s="1024"/>
      <c r="AH131" s="276"/>
      <c r="AI131" s="1024"/>
      <c r="AJ131" s="1024"/>
      <c r="AK131" s="1024"/>
      <c r="AL131" s="1024"/>
      <c r="AM131" s="1024"/>
      <c r="AN131" s="1024"/>
      <c r="AO131" s="1024"/>
      <c r="AP131" s="1024"/>
      <c r="AQ131" s="1024"/>
      <c r="AS131"/>
      <c r="AT131"/>
      <c r="AV131"/>
      <c r="AW131"/>
      <c r="AY131"/>
      <c r="AZ131"/>
      <c r="BB131"/>
      <c r="BC131"/>
      <c r="BE131"/>
      <c r="BF131"/>
      <c r="BH131"/>
      <c r="BI131"/>
      <c r="BK131" s="2016" t="s">
        <v>2674</v>
      </c>
      <c r="BL131" s="2016"/>
      <c r="BN131" s="2014" t="s">
        <v>2675</v>
      </c>
      <c r="BO131" s="2014"/>
      <c r="BQ131"/>
      <c r="BR131"/>
      <c r="BT131"/>
      <c r="BU131"/>
      <c r="BW131"/>
      <c r="BX131"/>
      <c r="BY131"/>
      <c r="BZ131"/>
      <c r="CA131"/>
      <c r="CB131"/>
      <c r="CC131"/>
      <c r="CD131"/>
      <c r="CE131"/>
      <c r="CG131"/>
      <c r="CH131"/>
      <c r="CJ131"/>
      <c r="CK131"/>
      <c r="CM131"/>
      <c r="CN131"/>
      <c r="CP131"/>
      <c r="CQ131"/>
      <c r="CS131"/>
      <c r="CT131"/>
      <c r="CV131" s="2016" t="s">
        <v>2676</v>
      </c>
      <c r="CW131" s="2016"/>
      <c r="CY131" s="2014" t="s">
        <v>2677</v>
      </c>
      <c r="CZ131" s="2014"/>
      <c r="DB131"/>
      <c r="DC131"/>
      <c r="DE131"/>
      <c r="DF131"/>
      <c r="DH131"/>
      <c r="DI131"/>
      <c r="DK131"/>
      <c r="DL131"/>
      <c r="DM131" s="3">
        <v>1</v>
      </c>
    </row>
    <row r="132" spans="2:117" s="877" customFormat="1" ht="18" customHeight="1">
      <c r="B132" s="1024"/>
      <c r="C132" s="1024"/>
      <c r="D132" s="1024"/>
      <c r="E132" s="1024"/>
      <c r="F132" s="1024"/>
      <c r="G132" s="1024"/>
      <c r="H132" s="1024"/>
      <c r="I132" s="1024"/>
      <c r="J132" s="1024"/>
      <c r="K132" s="1024"/>
      <c r="L132" s="1024"/>
      <c r="M132" s="1024"/>
      <c r="N132" s="1024"/>
      <c r="O132" s="1024"/>
      <c r="P132" s="1024"/>
      <c r="Q132" s="1024"/>
      <c r="R132" s="1024"/>
      <c r="S132" s="1024"/>
      <c r="T132" s="2017"/>
      <c r="U132" s="2017"/>
      <c r="V132" s="1024"/>
      <c r="W132" s="2015"/>
      <c r="X132" s="2015"/>
      <c r="Y132" s="1024"/>
      <c r="Z132" s="1024"/>
      <c r="AA132" s="1024"/>
      <c r="AB132" s="276"/>
      <c r="AC132" s="1024"/>
      <c r="AD132" s="1024"/>
      <c r="AE132" s="276"/>
      <c r="AF132" s="1024"/>
      <c r="AG132" s="1024"/>
      <c r="AH132" s="276"/>
      <c r="AI132" s="1024"/>
      <c r="AJ132" s="1024"/>
      <c r="AK132" s="1024"/>
      <c r="AL132" s="1024"/>
      <c r="AM132" s="1024"/>
      <c r="AN132" s="1024"/>
      <c r="AO132" s="1024"/>
      <c r="AP132" s="1024"/>
      <c r="AQ132" s="1024"/>
      <c r="AS132"/>
      <c r="AT132"/>
      <c r="AV132"/>
      <c r="AW132"/>
      <c r="AY132"/>
      <c r="AZ132"/>
      <c r="BB132"/>
      <c r="BC132"/>
      <c r="BE132"/>
      <c r="BF132"/>
      <c r="BH132"/>
      <c r="BI132"/>
      <c r="BK132" s="2017" t="s">
        <v>120</v>
      </c>
      <c r="BL132" s="2017"/>
      <c r="BN132" s="2015" t="s">
        <v>120</v>
      </c>
      <c r="BO132" s="2015"/>
      <c r="BQ132"/>
      <c r="BR132"/>
      <c r="BT132"/>
      <c r="BU132"/>
      <c r="BW132"/>
      <c r="BX132"/>
      <c r="BY132"/>
      <c r="BZ132"/>
      <c r="CA132"/>
      <c r="CB132"/>
      <c r="CC132"/>
      <c r="CD132"/>
      <c r="CE132"/>
      <c r="CG132"/>
      <c r="CH132"/>
      <c r="CJ132"/>
      <c r="CK132"/>
      <c r="CM132"/>
      <c r="CN132"/>
      <c r="CP132"/>
      <c r="CQ132"/>
      <c r="CS132"/>
      <c r="CT132"/>
      <c r="CV132" s="2017" t="s">
        <v>120</v>
      </c>
      <c r="CW132" s="2017"/>
      <c r="CY132" s="2015" t="s">
        <v>120</v>
      </c>
      <c r="CZ132" s="2015"/>
      <c r="DB132"/>
      <c r="DC132"/>
      <c r="DE132"/>
      <c r="DF132"/>
      <c r="DH132"/>
      <c r="DI132"/>
      <c r="DK132"/>
      <c r="DL132"/>
      <c r="DM132" s="3">
        <v>1</v>
      </c>
    </row>
    <row r="133" spans="2:117" s="877" customFormat="1" ht="18" customHeight="1" thickBot="1">
      <c r="B133" s="1024"/>
      <c r="C133" s="1024"/>
      <c r="D133" s="1024"/>
      <c r="E133" s="1024"/>
      <c r="F133" s="1024"/>
      <c r="G133" s="1024"/>
      <c r="H133" s="1024"/>
      <c r="I133" s="1024"/>
      <c r="J133" s="1024"/>
      <c r="K133" s="1024"/>
      <c r="L133" s="1024"/>
      <c r="M133" s="1024"/>
      <c r="N133" s="1024"/>
      <c r="O133" s="1024"/>
      <c r="P133" s="1024"/>
      <c r="Q133" s="1024"/>
      <c r="R133" s="1024"/>
      <c r="S133" s="1024"/>
      <c r="T133" s="1039">
        <v>1</v>
      </c>
      <c r="U133" s="1039">
        <v>1</v>
      </c>
      <c r="V133" s="1024"/>
      <c r="W133" s="1039">
        <v>1</v>
      </c>
      <c r="X133" s="1039">
        <v>1</v>
      </c>
      <c r="Y133" s="1024"/>
      <c r="Z133" s="1024"/>
      <c r="AA133" s="1024"/>
      <c r="AB133" s="276"/>
      <c r="AC133" s="1024"/>
      <c r="AD133" s="1024"/>
      <c r="AE133" s="276"/>
      <c r="AF133" s="1024"/>
      <c r="AG133" s="1024"/>
      <c r="AH133" s="276"/>
      <c r="AI133" s="1024"/>
      <c r="AJ133" s="1024"/>
      <c r="AK133" s="1024"/>
      <c r="AL133" s="1024"/>
      <c r="AM133" s="1024"/>
      <c r="AN133" s="1024"/>
      <c r="AO133" s="1024"/>
      <c r="AP133" s="1024"/>
      <c r="AQ133" s="1024"/>
      <c r="AS133"/>
      <c r="AT133"/>
      <c r="AV133"/>
      <c r="AW133"/>
      <c r="AY133"/>
      <c r="AZ133"/>
      <c r="BB133"/>
      <c r="BC133"/>
      <c r="BE133"/>
      <c r="BF133"/>
      <c r="BH133"/>
      <c r="BI133"/>
      <c r="BK133" s="1039" t="s">
        <v>120</v>
      </c>
      <c r="BL133" s="1039"/>
      <c r="BN133" s="1039" t="s">
        <v>120</v>
      </c>
      <c r="BO133" s="1039"/>
      <c r="BQ133"/>
      <c r="BR133"/>
      <c r="BT133"/>
      <c r="BU133"/>
      <c r="BW133"/>
      <c r="BX133"/>
      <c r="BY133"/>
      <c r="BZ133"/>
      <c r="CA133"/>
      <c r="CB133"/>
      <c r="CC133"/>
      <c r="CD133"/>
      <c r="CE133"/>
      <c r="CG133"/>
      <c r="CH133"/>
      <c r="CJ133"/>
      <c r="CK133"/>
      <c r="CM133"/>
      <c r="CN133"/>
      <c r="CP133"/>
      <c r="CQ133"/>
      <c r="CS133"/>
      <c r="CT133"/>
      <c r="CV133" s="1039" t="s">
        <v>120</v>
      </c>
      <c r="CW133" s="1039"/>
      <c r="CY133" s="1039" t="s">
        <v>120</v>
      </c>
      <c r="CZ133" s="1039"/>
      <c r="DB133"/>
      <c r="DC133"/>
      <c r="DE133"/>
      <c r="DF133"/>
      <c r="DH133"/>
      <c r="DI133"/>
      <c r="DK133"/>
      <c r="DL133"/>
      <c r="DM133" s="3">
        <v>1</v>
      </c>
    </row>
    <row r="134" spans="2:117" s="877" customFormat="1" ht="18" customHeight="1">
      <c r="B134" s="1024"/>
      <c r="C134" s="1024"/>
      <c r="D134" s="1024"/>
      <c r="E134" s="1024"/>
      <c r="F134" s="1024"/>
      <c r="G134" s="1024"/>
      <c r="H134" s="1024"/>
      <c r="I134" s="1024"/>
      <c r="J134" s="1024"/>
      <c r="K134" s="1024"/>
      <c r="L134" s="1024"/>
      <c r="M134" s="1024"/>
      <c r="N134" s="1024"/>
      <c r="O134" s="1024"/>
      <c r="P134" s="1024"/>
      <c r="Q134" s="1024"/>
      <c r="R134" s="1024"/>
      <c r="S134" s="1024"/>
      <c r="T134" s="2016" t="s">
        <v>1355</v>
      </c>
      <c r="U134" s="2016"/>
      <c r="V134" s="1024"/>
      <c r="W134" s="2014" t="s">
        <v>1356</v>
      </c>
      <c r="X134" s="2014"/>
      <c r="Y134" s="1024"/>
      <c r="Z134" s="1024"/>
      <c r="AA134" s="1024"/>
      <c r="AB134" s="276"/>
      <c r="AC134" s="1024"/>
      <c r="AD134" s="1024"/>
      <c r="AE134" s="276"/>
      <c r="AF134" s="1024"/>
      <c r="AG134" s="1024"/>
      <c r="AH134" s="276"/>
      <c r="AI134" s="1024"/>
      <c r="AJ134" s="1024"/>
      <c r="AK134" s="1024"/>
      <c r="AL134" s="1024"/>
      <c r="AM134" s="1024"/>
      <c r="AN134" s="1024"/>
      <c r="AO134" s="1024"/>
      <c r="AP134" s="1024"/>
      <c r="AQ134" s="1024"/>
      <c r="AS134"/>
      <c r="AT134"/>
      <c r="AV134"/>
      <c r="AW134"/>
      <c r="AY134"/>
      <c r="AZ134"/>
      <c r="BB134"/>
      <c r="BC134"/>
      <c r="BE134"/>
      <c r="BF134"/>
      <c r="BH134"/>
      <c r="BI134"/>
      <c r="BK134" s="2016" t="s">
        <v>2678</v>
      </c>
      <c r="BL134" s="2016"/>
      <c r="BN134" s="2014" t="s">
        <v>2679</v>
      </c>
      <c r="BO134" s="2014"/>
      <c r="BQ134"/>
      <c r="BR134"/>
      <c r="BT134"/>
      <c r="BU134"/>
      <c r="BW134"/>
      <c r="BX134"/>
      <c r="BY134"/>
      <c r="BZ134"/>
      <c r="CA134"/>
      <c r="CB134"/>
      <c r="CC134"/>
      <c r="CD134"/>
      <c r="CE134"/>
      <c r="CG134"/>
      <c r="CH134"/>
      <c r="CJ134"/>
      <c r="CK134"/>
      <c r="CM134"/>
      <c r="CN134"/>
      <c r="CP134"/>
      <c r="CQ134"/>
      <c r="CS134"/>
      <c r="CT134"/>
      <c r="CV134" s="2016" t="s">
        <v>2680</v>
      </c>
      <c r="CW134" s="2016"/>
      <c r="CY134" s="2014" t="s">
        <v>2681</v>
      </c>
      <c r="CZ134" s="2014"/>
      <c r="DB134"/>
      <c r="DC134"/>
      <c r="DE134"/>
      <c r="DF134"/>
      <c r="DH134"/>
      <c r="DI134"/>
      <c r="DK134"/>
      <c r="DL134"/>
      <c r="DM134" s="3">
        <v>1</v>
      </c>
    </row>
    <row r="135" spans="2:117" s="877" customFormat="1" ht="18" customHeight="1">
      <c r="B135" s="1024"/>
      <c r="C135" s="1024"/>
      <c r="D135" s="1024"/>
      <c r="E135" s="1024"/>
      <c r="F135" s="1024"/>
      <c r="G135" s="1024"/>
      <c r="H135" s="1024"/>
      <c r="I135" s="1024"/>
      <c r="J135" s="1024"/>
      <c r="K135" s="1024"/>
      <c r="L135" s="1024"/>
      <c r="M135" s="1024"/>
      <c r="N135" s="1024"/>
      <c r="O135" s="1024"/>
      <c r="P135" s="1024"/>
      <c r="Q135" s="1024"/>
      <c r="R135" s="1024"/>
      <c r="S135" s="1024"/>
      <c r="T135" s="2017"/>
      <c r="U135" s="2017"/>
      <c r="V135" s="1024"/>
      <c r="W135" s="2015"/>
      <c r="X135" s="2015"/>
      <c r="Y135" s="1024"/>
      <c r="Z135" s="1024"/>
      <c r="AA135" s="1024"/>
      <c r="AB135" s="276"/>
      <c r="AC135" s="1024"/>
      <c r="AD135" s="1024"/>
      <c r="AE135" s="276"/>
      <c r="AF135" s="1024"/>
      <c r="AG135" s="1024"/>
      <c r="AH135" s="276"/>
      <c r="AI135" s="1024"/>
      <c r="AJ135" s="1024"/>
      <c r="AK135" s="1024"/>
      <c r="AL135" s="1024"/>
      <c r="AM135" s="1024"/>
      <c r="AN135" s="1024"/>
      <c r="AO135" s="1024"/>
      <c r="AP135" s="1024"/>
      <c r="AQ135" s="1024"/>
      <c r="AS135"/>
      <c r="AT135"/>
      <c r="AV135"/>
      <c r="AW135"/>
      <c r="AY135"/>
      <c r="AZ135"/>
      <c r="BB135"/>
      <c r="BC135"/>
      <c r="BE135"/>
      <c r="BF135"/>
      <c r="BH135"/>
      <c r="BI135"/>
      <c r="BK135" s="2017" t="s">
        <v>120</v>
      </c>
      <c r="BL135" s="2017"/>
      <c r="BN135" s="2015" t="s">
        <v>120</v>
      </c>
      <c r="BO135" s="2015"/>
      <c r="BQ135"/>
      <c r="BR135"/>
      <c r="BT135"/>
      <c r="BU135"/>
      <c r="BW135"/>
      <c r="BX135"/>
      <c r="BY135"/>
      <c r="BZ135"/>
      <c r="CA135"/>
      <c r="CB135"/>
      <c r="CC135"/>
      <c r="CD135"/>
      <c r="CE135"/>
      <c r="CG135"/>
      <c r="CH135"/>
      <c r="CJ135"/>
      <c r="CK135"/>
      <c r="CM135"/>
      <c r="CN135"/>
      <c r="CP135"/>
      <c r="CQ135"/>
      <c r="CS135"/>
      <c r="CT135"/>
      <c r="CV135" s="2017" t="s">
        <v>120</v>
      </c>
      <c r="CW135" s="2017"/>
      <c r="CY135" s="2015" t="s">
        <v>120</v>
      </c>
      <c r="CZ135" s="2015"/>
      <c r="DB135"/>
      <c r="DC135"/>
      <c r="DE135"/>
      <c r="DF135"/>
      <c r="DH135"/>
      <c r="DI135"/>
      <c r="DK135"/>
      <c r="DL135"/>
      <c r="DM135" s="3">
        <v>1</v>
      </c>
    </row>
    <row r="136" spans="2:117" s="877" customFormat="1" ht="18" customHeight="1" thickBot="1">
      <c r="B136" s="1024"/>
      <c r="C136" s="1024"/>
      <c r="D136" s="1024"/>
      <c r="E136" s="1024"/>
      <c r="F136" s="1024"/>
      <c r="G136" s="1024"/>
      <c r="H136" s="1024"/>
      <c r="I136" s="1024"/>
      <c r="J136" s="1024"/>
      <c r="K136" s="1024"/>
      <c r="L136" s="1024"/>
      <c r="M136" s="1024"/>
      <c r="N136" s="1024"/>
      <c r="O136" s="1024"/>
      <c r="P136" s="1024"/>
      <c r="Q136" s="1024"/>
      <c r="R136" s="1024"/>
      <c r="S136" s="1024"/>
      <c r="T136" s="1039">
        <v>1</v>
      </c>
      <c r="U136" s="1039">
        <v>1</v>
      </c>
      <c r="V136" s="1024"/>
      <c r="W136" s="1039">
        <v>1</v>
      </c>
      <c r="X136" s="1039">
        <v>1</v>
      </c>
      <c r="Y136" s="1024"/>
      <c r="Z136" s="1024"/>
      <c r="AA136" s="1024"/>
      <c r="AB136" s="276"/>
      <c r="AC136" s="1024"/>
      <c r="AD136" s="1024"/>
      <c r="AE136" s="276"/>
      <c r="AF136" s="1024"/>
      <c r="AG136" s="1024"/>
      <c r="AH136" s="276"/>
      <c r="AI136" s="1024"/>
      <c r="AJ136" s="1024"/>
      <c r="AK136" s="1024"/>
      <c r="AL136" s="1024"/>
      <c r="AM136" s="1024"/>
      <c r="AN136" s="1024"/>
      <c r="AO136" s="1024"/>
      <c r="AP136" s="1024"/>
      <c r="AQ136" s="1024"/>
      <c r="AS136"/>
      <c r="AT136"/>
      <c r="AV136"/>
      <c r="AW136"/>
      <c r="AY136"/>
      <c r="AZ136"/>
      <c r="BB136"/>
      <c r="BC136"/>
      <c r="BE136"/>
      <c r="BF136"/>
      <c r="BH136"/>
      <c r="BI136"/>
      <c r="BK136" s="1039" t="s">
        <v>120</v>
      </c>
      <c r="BL136" s="1039"/>
      <c r="BN136" s="1039" t="s">
        <v>120</v>
      </c>
      <c r="BO136" s="1039"/>
      <c r="BQ136"/>
      <c r="BR136"/>
      <c r="BT136"/>
      <c r="BU136"/>
      <c r="BW136"/>
      <c r="BX136"/>
      <c r="BY136"/>
      <c r="BZ136"/>
      <c r="CA136"/>
      <c r="CB136"/>
      <c r="CC136"/>
      <c r="CD136"/>
      <c r="CE136"/>
      <c r="CG136"/>
      <c r="CH136"/>
      <c r="CJ136"/>
      <c r="CK136"/>
      <c r="CM136"/>
      <c r="CN136"/>
      <c r="CP136"/>
      <c r="CQ136"/>
      <c r="CS136"/>
      <c r="CT136"/>
      <c r="CV136" s="1039" t="s">
        <v>120</v>
      </c>
      <c r="CW136" s="1039"/>
      <c r="CY136" s="1039" t="s">
        <v>120</v>
      </c>
      <c r="CZ136" s="1039"/>
      <c r="DB136"/>
      <c r="DC136"/>
      <c r="DE136"/>
      <c r="DF136"/>
      <c r="DH136"/>
      <c r="DI136"/>
      <c r="DK136"/>
      <c r="DL136"/>
      <c r="DM136" s="3">
        <v>1</v>
      </c>
    </row>
    <row r="137" spans="2:117" s="877" customFormat="1" ht="18" customHeight="1">
      <c r="B137" s="1024"/>
      <c r="C137" s="1024"/>
      <c r="D137" s="1024"/>
      <c r="E137" s="1024"/>
      <c r="F137" s="1024"/>
      <c r="G137" s="1024"/>
      <c r="H137" s="1024"/>
      <c r="I137" s="1024"/>
      <c r="J137" s="1024"/>
      <c r="K137" s="1024"/>
      <c r="L137" s="1024"/>
      <c r="M137" s="1024"/>
      <c r="N137" s="1024"/>
      <c r="O137" s="1024"/>
      <c r="P137" s="1024"/>
      <c r="Q137" s="1024"/>
      <c r="R137" s="1024"/>
      <c r="S137" s="1024"/>
      <c r="T137" s="2016" t="s">
        <v>1357</v>
      </c>
      <c r="U137" s="2016"/>
      <c r="V137" s="1024"/>
      <c r="W137" s="2014" t="s">
        <v>1358</v>
      </c>
      <c r="X137" s="2014"/>
      <c r="Y137" s="1024"/>
      <c r="Z137" s="1024"/>
      <c r="AA137" s="1024"/>
      <c r="AB137" s="276"/>
      <c r="AC137" s="1024"/>
      <c r="AD137" s="1024"/>
      <c r="AE137" s="276"/>
      <c r="AF137" s="1024"/>
      <c r="AG137" s="1024"/>
      <c r="AH137" s="276"/>
      <c r="AI137" s="1024"/>
      <c r="AJ137" s="1024"/>
      <c r="AK137" s="1024"/>
      <c r="AL137" s="1024"/>
      <c r="AM137" s="1024"/>
      <c r="AN137" s="1024"/>
      <c r="AO137" s="1024"/>
      <c r="AP137" s="1024"/>
      <c r="AQ137" s="1024"/>
      <c r="AS137"/>
      <c r="AT137"/>
      <c r="AV137"/>
      <c r="AW137"/>
      <c r="AY137"/>
      <c r="AZ137"/>
      <c r="BB137"/>
      <c r="BC137"/>
      <c r="BE137"/>
      <c r="BF137"/>
      <c r="BH137"/>
      <c r="BI137"/>
      <c r="BK137" s="2016" t="s">
        <v>2682</v>
      </c>
      <c r="BL137" s="2016"/>
      <c r="BN137" s="2014" t="s">
        <v>2683</v>
      </c>
      <c r="BO137" s="2014"/>
      <c r="BQ137"/>
      <c r="BR137"/>
      <c r="BT137"/>
      <c r="BU137"/>
      <c r="BW137"/>
      <c r="BX137"/>
      <c r="BY137"/>
      <c r="BZ137"/>
      <c r="CA137"/>
      <c r="CB137"/>
      <c r="CC137"/>
      <c r="CD137"/>
      <c r="CE137"/>
      <c r="CG137"/>
      <c r="CH137"/>
      <c r="CJ137"/>
      <c r="CK137"/>
      <c r="CM137"/>
      <c r="CN137"/>
      <c r="CP137"/>
      <c r="CQ137"/>
      <c r="CS137"/>
      <c r="CT137"/>
      <c r="CV137" s="2016" t="s">
        <v>2684</v>
      </c>
      <c r="CW137" s="2016"/>
      <c r="CY137" s="2014" t="s">
        <v>2685</v>
      </c>
      <c r="CZ137" s="2014"/>
      <c r="DB137"/>
      <c r="DC137"/>
      <c r="DE137"/>
      <c r="DF137"/>
      <c r="DH137"/>
      <c r="DI137"/>
      <c r="DK137"/>
      <c r="DL137"/>
      <c r="DM137" s="3">
        <v>1</v>
      </c>
    </row>
    <row r="138" spans="2:117" s="877" customFormat="1" ht="18" customHeight="1">
      <c r="B138" s="1024"/>
      <c r="C138" s="1024"/>
      <c r="D138" s="1024"/>
      <c r="E138" s="1024"/>
      <c r="F138" s="1024"/>
      <c r="G138" s="1024"/>
      <c r="H138" s="1024"/>
      <c r="I138" s="1024"/>
      <c r="J138" s="1024"/>
      <c r="K138" s="1024"/>
      <c r="L138" s="1024"/>
      <c r="M138" s="1024"/>
      <c r="N138" s="1024"/>
      <c r="O138" s="1024"/>
      <c r="P138" s="1024"/>
      <c r="Q138" s="1024"/>
      <c r="R138" s="1024"/>
      <c r="S138" s="1024"/>
      <c r="T138" s="2017"/>
      <c r="U138" s="2017"/>
      <c r="V138" s="1024"/>
      <c r="W138" s="2015"/>
      <c r="X138" s="2015"/>
      <c r="Y138" s="1024"/>
      <c r="Z138" s="1024"/>
      <c r="AA138" s="1024"/>
      <c r="AB138" s="276"/>
      <c r="AC138" s="1024"/>
      <c r="AD138" s="1024"/>
      <c r="AE138" s="276"/>
      <c r="AF138" s="1024"/>
      <c r="AG138" s="1024"/>
      <c r="AH138" s="276"/>
      <c r="AI138" s="1024"/>
      <c r="AJ138" s="1024"/>
      <c r="AK138" s="1024"/>
      <c r="AL138" s="1024"/>
      <c r="AM138" s="1024"/>
      <c r="AN138" s="1024"/>
      <c r="AO138" s="1024"/>
      <c r="AP138" s="1024"/>
      <c r="AQ138" s="1024"/>
      <c r="AS138"/>
      <c r="AT138"/>
      <c r="AV138"/>
      <c r="AW138"/>
      <c r="AY138"/>
      <c r="AZ138"/>
      <c r="BB138"/>
      <c r="BC138"/>
      <c r="BE138"/>
      <c r="BF138"/>
      <c r="BH138"/>
      <c r="BI138"/>
      <c r="BK138" s="2017" t="s">
        <v>120</v>
      </c>
      <c r="BL138" s="2017"/>
      <c r="BN138" s="2015" t="s">
        <v>120</v>
      </c>
      <c r="BO138" s="2015"/>
      <c r="BQ138"/>
      <c r="BR138"/>
      <c r="BT138"/>
      <c r="BU138"/>
      <c r="BW138"/>
      <c r="BX138"/>
      <c r="BY138"/>
      <c r="BZ138"/>
      <c r="CA138"/>
      <c r="CB138"/>
      <c r="CC138"/>
      <c r="CD138"/>
      <c r="CE138"/>
      <c r="CG138"/>
      <c r="CH138"/>
      <c r="CJ138"/>
      <c r="CK138"/>
      <c r="CM138"/>
      <c r="CN138"/>
      <c r="CP138"/>
      <c r="CQ138"/>
      <c r="CS138"/>
      <c r="CT138"/>
      <c r="CV138" s="2017" t="s">
        <v>120</v>
      </c>
      <c r="CW138" s="2017"/>
      <c r="CY138" s="2015" t="s">
        <v>120</v>
      </c>
      <c r="CZ138" s="2015"/>
      <c r="DB138"/>
      <c r="DC138"/>
      <c r="DE138"/>
      <c r="DF138"/>
      <c r="DH138"/>
      <c r="DI138"/>
      <c r="DK138"/>
      <c r="DL138"/>
      <c r="DM138" s="3">
        <v>1</v>
      </c>
    </row>
    <row r="139" spans="2:117" s="877" customFormat="1" ht="18" customHeight="1" thickBot="1">
      <c r="B139" s="1024"/>
      <c r="C139" s="1024"/>
      <c r="D139" s="1024"/>
      <c r="E139" s="1024"/>
      <c r="F139" s="1024"/>
      <c r="G139" s="1024"/>
      <c r="H139" s="1024"/>
      <c r="I139" s="1024"/>
      <c r="J139" s="1024"/>
      <c r="K139" s="1024"/>
      <c r="L139" s="1024"/>
      <c r="M139" s="1024"/>
      <c r="N139" s="1024"/>
      <c r="O139" s="1024"/>
      <c r="P139" s="1024"/>
      <c r="Q139" s="1024"/>
      <c r="R139" s="1024"/>
      <c r="S139" s="1024"/>
      <c r="T139" s="1039">
        <v>1</v>
      </c>
      <c r="U139" s="1039">
        <v>1</v>
      </c>
      <c r="V139" s="1024"/>
      <c r="W139" s="1039">
        <v>1</v>
      </c>
      <c r="X139" s="1039">
        <v>1</v>
      </c>
      <c r="Y139" s="1024"/>
      <c r="Z139" s="1024"/>
      <c r="AA139" s="1024"/>
      <c r="AB139" s="276"/>
      <c r="AC139" s="1024"/>
      <c r="AD139" s="1024"/>
      <c r="AE139" s="276"/>
      <c r="AF139" s="1024"/>
      <c r="AG139" s="1024"/>
      <c r="AH139" s="276"/>
      <c r="AI139" s="1024"/>
      <c r="AJ139" s="1024"/>
      <c r="AK139" s="1024"/>
      <c r="AL139" s="1024"/>
      <c r="AM139" s="1024"/>
      <c r="AN139" s="1024"/>
      <c r="AO139" s="1024"/>
      <c r="AP139" s="1024"/>
      <c r="AQ139" s="1024"/>
      <c r="AS139"/>
      <c r="AT139"/>
      <c r="AV139"/>
      <c r="AW139"/>
      <c r="AY139"/>
      <c r="AZ139"/>
      <c r="BB139"/>
      <c r="BC139"/>
      <c r="BE139"/>
      <c r="BF139"/>
      <c r="BH139"/>
      <c r="BI139"/>
      <c r="BK139" s="1039" t="s">
        <v>120</v>
      </c>
      <c r="BL139" s="1039"/>
      <c r="BN139" s="1039" t="s">
        <v>120</v>
      </c>
      <c r="BO139" s="1039"/>
      <c r="BQ139"/>
      <c r="BR139"/>
      <c r="BT139"/>
      <c r="BU139"/>
      <c r="BW139"/>
      <c r="BX139"/>
      <c r="BY139"/>
      <c r="BZ139"/>
      <c r="CA139"/>
      <c r="CB139"/>
      <c r="CC139"/>
      <c r="CD139"/>
      <c r="CE139"/>
      <c r="CG139"/>
      <c r="CH139"/>
      <c r="CJ139"/>
      <c r="CK139"/>
      <c r="CM139"/>
      <c r="CN139"/>
      <c r="CP139"/>
      <c r="CQ139"/>
      <c r="CS139"/>
      <c r="CT139"/>
      <c r="CV139" t="s">
        <v>120</v>
      </c>
      <c r="CW139"/>
      <c r="CY139" s="1039" t="s">
        <v>120</v>
      </c>
      <c r="CZ139" s="1039"/>
      <c r="DB139"/>
      <c r="DC139"/>
      <c r="DE139"/>
      <c r="DF139"/>
      <c r="DH139"/>
      <c r="DI139"/>
      <c r="DK139"/>
      <c r="DL139"/>
      <c r="DM139" s="3">
        <v>1</v>
      </c>
    </row>
    <row r="140" spans="2:117" s="877" customFormat="1" ht="18" customHeight="1">
      <c r="B140" s="1024"/>
      <c r="C140" s="1024"/>
      <c r="D140" s="1024"/>
      <c r="E140" s="1024"/>
      <c r="F140" s="1024"/>
      <c r="G140" s="1024"/>
      <c r="H140" s="1024"/>
      <c r="I140" s="1024"/>
      <c r="J140" s="1024"/>
      <c r="K140" s="1024"/>
      <c r="L140" s="1024"/>
      <c r="M140" s="1024"/>
      <c r="N140" s="1024"/>
      <c r="O140" s="1024"/>
      <c r="P140" s="1024"/>
      <c r="Q140" s="1024"/>
      <c r="R140" s="1024"/>
      <c r="S140" s="1024"/>
      <c r="T140" s="2016" t="s">
        <v>1359</v>
      </c>
      <c r="U140" s="2016"/>
      <c r="V140" s="1024"/>
      <c r="W140" s="2014" t="s">
        <v>1360</v>
      </c>
      <c r="X140" s="2014"/>
      <c r="Y140" s="1024"/>
      <c r="Z140" s="1024"/>
      <c r="AA140" s="1024"/>
      <c r="AB140" s="276"/>
      <c r="AC140" s="1024"/>
      <c r="AD140" s="1024"/>
      <c r="AE140" s="276"/>
      <c r="AF140" s="1024"/>
      <c r="AG140" s="1024"/>
      <c r="AH140" s="276"/>
      <c r="AI140" s="1024"/>
      <c r="AJ140" s="1024"/>
      <c r="AK140" s="1024"/>
      <c r="AL140" s="1024"/>
      <c r="AM140" s="1024"/>
      <c r="AN140" s="1024"/>
      <c r="AO140" s="1024"/>
      <c r="AP140" s="1024"/>
      <c r="AQ140" s="1024"/>
      <c r="AS140"/>
      <c r="AT140"/>
      <c r="AV140"/>
      <c r="AW140"/>
      <c r="AY140"/>
      <c r="AZ140"/>
      <c r="BB140"/>
      <c r="BC140"/>
      <c r="BE140"/>
      <c r="BF140"/>
      <c r="BH140"/>
      <c r="BI140"/>
      <c r="BK140" s="2016" t="s">
        <v>2686</v>
      </c>
      <c r="BL140" s="2016"/>
      <c r="BN140" s="2014" t="s">
        <v>2687</v>
      </c>
      <c r="BO140" s="2014"/>
      <c r="BQ140"/>
      <c r="BR140"/>
      <c r="BT140"/>
      <c r="BU140"/>
      <c r="BW140"/>
      <c r="BX140"/>
      <c r="BY140"/>
      <c r="BZ140"/>
      <c r="CA140"/>
      <c r="CB140"/>
      <c r="CC140"/>
      <c r="CD140"/>
      <c r="CE140"/>
      <c r="CG140"/>
      <c r="CH140"/>
      <c r="CJ140"/>
      <c r="CK140"/>
      <c r="CM140"/>
      <c r="CN140"/>
      <c r="CP140"/>
      <c r="CQ140"/>
      <c r="CS140"/>
      <c r="CT140"/>
      <c r="CV140" s="2016" t="s">
        <v>2688</v>
      </c>
      <c r="CW140" s="2016"/>
      <c r="CY140" s="2014" t="s">
        <v>2689</v>
      </c>
      <c r="CZ140" s="2014"/>
      <c r="DB140"/>
      <c r="DC140"/>
      <c r="DE140"/>
      <c r="DF140"/>
      <c r="DH140"/>
      <c r="DI140"/>
      <c r="DK140"/>
      <c r="DL140"/>
      <c r="DM140" s="3">
        <v>1</v>
      </c>
    </row>
    <row r="141" spans="2:117" s="877" customFormat="1" ht="18" customHeight="1">
      <c r="B141" s="1024"/>
      <c r="C141" s="1024"/>
      <c r="D141" s="1024"/>
      <c r="E141" s="1024"/>
      <c r="F141" s="1024"/>
      <c r="G141" s="1024"/>
      <c r="H141" s="1024"/>
      <c r="I141" s="1024"/>
      <c r="J141" s="1024"/>
      <c r="K141" s="1024"/>
      <c r="L141" s="1024"/>
      <c r="M141" s="1024"/>
      <c r="N141" s="1024"/>
      <c r="O141" s="1024"/>
      <c r="P141" s="1024"/>
      <c r="Q141" s="1024"/>
      <c r="R141" s="1024"/>
      <c r="S141" s="1024"/>
      <c r="T141" s="2017"/>
      <c r="U141" s="2017"/>
      <c r="V141" s="1024"/>
      <c r="W141" s="2015"/>
      <c r="X141" s="2015"/>
      <c r="Y141" s="1024"/>
      <c r="Z141" s="1024"/>
      <c r="AA141" s="1024"/>
      <c r="AB141" s="276"/>
      <c r="AC141" s="1024"/>
      <c r="AD141" s="1024"/>
      <c r="AE141" s="276"/>
      <c r="AF141" s="1024"/>
      <c r="AG141" s="1024"/>
      <c r="AH141" s="276"/>
      <c r="AI141" s="1024"/>
      <c r="AJ141" s="1024"/>
      <c r="AK141" s="1024"/>
      <c r="AL141" s="1024"/>
      <c r="AM141" s="1024"/>
      <c r="AN141" s="1024"/>
      <c r="AO141" s="1024"/>
      <c r="AP141" s="1024"/>
      <c r="AQ141" s="1024"/>
      <c r="AS141"/>
      <c r="AT141"/>
      <c r="AV141"/>
      <c r="AW141"/>
      <c r="AY141"/>
      <c r="AZ141"/>
      <c r="BB141"/>
      <c r="BC141"/>
      <c r="BE141"/>
      <c r="BF141"/>
      <c r="BH141"/>
      <c r="BI141"/>
      <c r="BK141" s="2017" t="s">
        <v>120</v>
      </c>
      <c r="BL141" s="2017"/>
      <c r="BN141" s="2015" t="s">
        <v>120</v>
      </c>
      <c r="BO141" s="2015"/>
      <c r="BQ141"/>
      <c r="BR141"/>
      <c r="BT141"/>
      <c r="BU141"/>
      <c r="BW141"/>
      <c r="BX141"/>
      <c r="BY141"/>
      <c r="BZ141"/>
      <c r="CA141"/>
      <c r="CB141"/>
      <c r="CC141"/>
      <c r="CD141"/>
      <c r="CE141"/>
      <c r="CG141"/>
      <c r="CH141"/>
      <c r="CJ141"/>
      <c r="CK141"/>
      <c r="CM141"/>
      <c r="CN141"/>
      <c r="CP141"/>
      <c r="CQ141"/>
      <c r="CS141"/>
      <c r="CT141"/>
      <c r="CV141" s="2017" t="s">
        <v>120</v>
      </c>
      <c r="CW141" s="2017"/>
      <c r="CY141" s="2015" t="s">
        <v>120</v>
      </c>
      <c r="CZ141" s="2015"/>
      <c r="DB141"/>
      <c r="DC141"/>
      <c r="DE141"/>
      <c r="DF141"/>
      <c r="DH141"/>
      <c r="DI141"/>
      <c r="DK141"/>
      <c r="DL141"/>
      <c r="DM141" s="3">
        <v>1</v>
      </c>
    </row>
    <row r="142" spans="2:117" s="877" customFormat="1" ht="18" customHeight="1" thickBot="1">
      <c r="B142" s="1024"/>
      <c r="C142" s="1024"/>
      <c r="D142" s="1024"/>
      <c r="E142" s="1024"/>
      <c r="F142" s="1024"/>
      <c r="G142" s="1024"/>
      <c r="H142" s="1024"/>
      <c r="I142" s="1024"/>
      <c r="J142" s="1024"/>
      <c r="K142" s="1024"/>
      <c r="L142" s="1024"/>
      <c r="M142" s="1024"/>
      <c r="N142" s="1024"/>
      <c r="O142" s="1024"/>
      <c r="P142" s="1024"/>
      <c r="Q142" s="1024"/>
      <c r="R142" s="1024"/>
      <c r="S142" s="1024"/>
      <c r="T142" s="1039">
        <v>1</v>
      </c>
      <c r="U142" s="1039">
        <v>1</v>
      </c>
      <c r="V142" s="1024"/>
      <c r="W142" s="1039">
        <v>1</v>
      </c>
      <c r="X142" s="1039">
        <v>1</v>
      </c>
      <c r="Y142" s="1024"/>
      <c r="Z142" s="1024"/>
      <c r="AA142" s="1024"/>
      <c r="AB142" s="276"/>
      <c r="AC142" s="1024"/>
      <c r="AD142" s="1024"/>
      <c r="AE142" s="276"/>
      <c r="AF142" s="1024"/>
      <c r="AG142" s="1024"/>
      <c r="AH142" s="276"/>
      <c r="AI142" s="1024"/>
      <c r="AJ142" s="1024"/>
      <c r="AK142" s="1024"/>
      <c r="AL142" s="1024"/>
      <c r="AM142" s="1024"/>
      <c r="AN142" s="1024"/>
      <c r="AO142" s="1024"/>
      <c r="AP142" s="1024"/>
      <c r="AQ142" s="1024"/>
      <c r="AS142"/>
      <c r="AT142"/>
      <c r="AV142"/>
      <c r="AW142"/>
      <c r="AY142"/>
      <c r="AZ142"/>
      <c r="BB142"/>
      <c r="BC142"/>
      <c r="BE142"/>
      <c r="BF142"/>
      <c r="BH142"/>
      <c r="BI142"/>
      <c r="BK142" s="1039" t="s">
        <v>120</v>
      </c>
      <c r="BL142" s="1039"/>
      <c r="BN142" s="1039" t="s">
        <v>120</v>
      </c>
      <c r="BO142" s="1039"/>
      <c r="BQ142"/>
      <c r="BR142"/>
      <c r="BT142"/>
      <c r="BU142"/>
      <c r="BW142"/>
      <c r="BX142"/>
      <c r="BY142"/>
      <c r="BZ142"/>
      <c r="CA142"/>
      <c r="CB142"/>
      <c r="CC142"/>
      <c r="CD142"/>
      <c r="CE142"/>
      <c r="CG142"/>
      <c r="CH142"/>
      <c r="CJ142"/>
      <c r="CK142"/>
      <c r="CM142"/>
      <c r="CN142"/>
      <c r="CP142"/>
      <c r="CQ142"/>
      <c r="CS142"/>
      <c r="CT142"/>
      <c r="CV142" t="s">
        <v>120</v>
      </c>
      <c r="CW142"/>
      <c r="CY142" s="1039" t="s">
        <v>120</v>
      </c>
      <c r="CZ142" s="1039"/>
      <c r="DB142"/>
      <c r="DC142"/>
      <c r="DE142"/>
      <c r="DF142"/>
      <c r="DH142"/>
      <c r="DI142"/>
      <c r="DK142"/>
      <c r="DL142"/>
      <c r="DM142" s="3">
        <v>1</v>
      </c>
    </row>
    <row r="143" spans="2:117" s="877" customFormat="1" ht="18" customHeight="1">
      <c r="B143" s="1024"/>
      <c r="C143" s="1024"/>
      <c r="D143" s="1024"/>
      <c r="E143" s="1024"/>
      <c r="F143" s="1024"/>
      <c r="G143" s="1024"/>
      <c r="H143" s="1024"/>
      <c r="I143" s="1024"/>
      <c r="J143" s="1024"/>
      <c r="K143" s="1024"/>
      <c r="L143" s="1024"/>
      <c r="M143" s="1024"/>
      <c r="N143" s="1024"/>
      <c r="O143" s="1024"/>
      <c r="P143" s="1024"/>
      <c r="Q143" s="1024"/>
      <c r="R143" s="1024"/>
      <c r="S143" s="1024"/>
      <c r="T143" s="2016" t="s">
        <v>1361</v>
      </c>
      <c r="U143" s="2016"/>
      <c r="V143" s="1024"/>
      <c r="W143" s="2014" t="s">
        <v>1362</v>
      </c>
      <c r="X143" s="2014"/>
      <c r="Y143" s="1024"/>
      <c r="Z143" s="1024"/>
      <c r="AA143" s="1024"/>
      <c r="AB143" s="276"/>
      <c r="AC143" s="1024"/>
      <c r="AD143" s="1024"/>
      <c r="AE143" s="276"/>
      <c r="AF143" s="1024"/>
      <c r="AG143" s="1024"/>
      <c r="AH143" s="276"/>
      <c r="AI143" s="1024"/>
      <c r="AJ143" s="1024"/>
      <c r="AK143" s="1024"/>
      <c r="AL143" s="1024"/>
      <c r="AM143" s="1024"/>
      <c r="AN143" s="1024"/>
      <c r="AO143" s="1024"/>
      <c r="AP143" s="1024"/>
      <c r="AQ143" s="1024"/>
      <c r="AS143"/>
      <c r="AT143"/>
      <c r="AV143"/>
      <c r="AW143"/>
      <c r="AY143"/>
      <c r="AZ143"/>
      <c r="BB143"/>
      <c r="BC143"/>
      <c r="BE143"/>
      <c r="BF143"/>
      <c r="BH143"/>
      <c r="BI143"/>
      <c r="BK143" s="2016" t="s">
        <v>2690</v>
      </c>
      <c r="BL143" s="2016"/>
      <c r="BN143" s="2014" t="s">
        <v>2691</v>
      </c>
      <c r="BO143" s="2014"/>
      <c r="BQ143"/>
      <c r="BR143"/>
      <c r="BT143"/>
      <c r="BU143"/>
      <c r="BW143"/>
      <c r="BX143"/>
      <c r="BY143"/>
      <c r="BZ143"/>
      <c r="CA143"/>
      <c r="CB143"/>
      <c r="CC143"/>
      <c r="CD143"/>
      <c r="CE143"/>
      <c r="CG143"/>
      <c r="CH143"/>
      <c r="CJ143"/>
      <c r="CK143"/>
      <c r="CM143"/>
      <c r="CN143"/>
      <c r="CP143"/>
      <c r="CQ143"/>
      <c r="CS143"/>
      <c r="CT143"/>
      <c r="CV143" s="2016" t="s">
        <v>2692</v>
      </c>
      <c r="CW143" s="2016"/>
      <c r="CY143" s="2014" t="s">
        <v>2693</v>
      </c>
      <c r="CZ143" s="2014"/>
      <c r="DB143"/>
      <c r="DC143"/>
      <c r="DE143"/>
      <c r="DF143"/>
      <c r="DH143"/>
      <c r="DI143"/>
      <c r="DK143"/>
      <c r="DL143"/>
      <c r="DM143" s="3">
        <v>1</v>
      </c>
    </row>
    <row r="144" spans="2:117" s="877" customFormat="1" ht="18" customHeight="1">
      <c r="B144" s="1024"/>
      <c r="C144" s="1024"/>
      <c r="D144" s="1024"/>
      <c r="E144" s="1024"/>
      <c r="F144" s="1024"/>
      <c r="G144" s="1024"/>
      <c r="H144" s="1024"/>
      <c r="I144" s="1024"/>
      <c r="J144" s="1024"/>
      <c r="K144" s="1024"/>
      <c r="L144" s="1024"/>
      <c r="M144" s="1024"/>
      <c r="N144" s="1024"/>
      <c r="O144" s="1024"/>
      <c r="P144" s="1024"/>
      <c r="Q144" s="1024"/>
      <c r="R144" s="1024"/>
      <c r="S144" s="1024"/>
      <c r="T144" s="2017"/>
      <c r="U144" s="2017"/>
      <c r="V144" s="1024"/>
      <c r="W144" s="2015"/>
      <c r="X144" s="2015"/>
      <c r="Y144" s="1024"/>
      <c r="Z144" s="1024"/>
      <c r="AA144" s="1024"/>
      <c r="AB144" s="276"/>
      <c r="AC144" s="1024"/>
      <c r="AD144" s="1024"/>
      <c r="AE144" s="276"/>
      <c r="AF144" s="1024"/>
      <c r="AG144" s="1024"/>
      <c r="AH144" s="276"/>
      <c r="AI144" s="1024"/>
      <c r="AJ144" s="1024"/>
      <c r="AK144" s="1024"/>
      <c r="AL144" s="1024"/>
      <c r="AM144" s="1024"/>
      <c r="AN144" s="1024"/>
      <c r="AO144" s="1024"/>
      <c r="AP144" s="1024"/>
      <c r="AQ144" s="1024"/>
      <c r="AS144"/>
      <c r="AT144"/>
      <c r="AV144"/>
      <c r="AW144"/>
      <c r="AY144"/>
      <c r="AZ144"/>
      <c r="BB144"/>
      <c r="BC144"/>
      <c r="BE144"/>
      <c r="BF144"/>
      <c r="BH144"/>
      <c r="BI144"/>
      <c r="BK144" s="2017" t="s">
        <v>120</v>
      </c>
      <c r="BL144" s="2017"/>
      <c r="BN144" s="2015" t="s">
        <v>120</v>
      </c>
      <c r="BO144" s="2015"/>
      <c r="BQ144"/>
      <c r="BR144"/>
      <c r="BT144"/>
      <c r="BU144"/>
      <c r="BW144"/>
      <c r="BX144"/>
      <c r="BY144"/>
      <c r="BZ144"/>
      <c r="CA144"/>
      <c r="CB144"/>
      <c r="CC144"/>
      <c r="CD144"/>
      <c r="CE144"/>
      <c r="CG144"/>
      <c r="CH144"/>
      <c r="CJ144"/>
      <c r="CK144"/>
      <c r="CM144"/>
      <c r="CN144"/>
      <c r="CP144"/>
      <c r="CQ144"/>
      <c r="CS144"/>
      <c r="CT144"/>
      <c r="CV144" s="2017" t="s">
        <v>120</v>
      </c>
      <c r="CW144" s="2017"/>
      <c r="CY144" s="2015" t="s">
        <v>120</v>
      </c>
      <c r="CZ144" s="2015"/>
      <c r="DB144"/>
      <c r="DC144"/>
      <c r="DE144"/>
      <c r="DF144"/>
      <c r="DH144"/>
      <c r="DI144"/>
      <c r="DK144"/>
      <c r="DL144"/>
      <c r="DM144" s="3">
        <v>1</v>
      </c>
    </row>
    <row r="145" spans="2:117" s="877" customFormat="1" ht="18" customHeight="1" thickBot="1">
      <c r="B145" s="1024"/>
      <c r="C145" s="1024"/>
      <c r="D145" s="1024"/>
      <c r="E145" s="1024"/>
      <c r="F145" s="1024"/>
      <c r="G145" s="1024"/>
      <c r="H145" s="1024"/>
      <c r="I145" s="1024"/>
      <c r="J145" s="1024"/>
      <c r="K145" s="1024"/>
      <c r="L145" s="1024"/>
      <c r="M145" s="1024"/>
      <c r="N145" s="1024"/>
      <c r="O145" s="1024"/>
      <c r="P145" s="1024"/>
      <c r="Q145" s="1024"/>
      <c r="R145" s="1024"/>
      <c r="S145" s="1024"/>
      <c r="T145" s="1024"/>
      <c r="U145" s="1024"/>
      <c r="V145" s="1024"/>
      <c r="W145" s="1039">
        <v>1</v>
      </c>
      <c r="X145" s="1039">
        <v>1</v>
      </c>
      <c r="Y145" s="1024"/>
      <c r="Z145" s="1024"/>
      <c r="AA145" s="1024"/>
      <c r="AB145" s="276"/>
      <c r="AC145" s="1024"/>
      <c r="AD145" s="1024"/>
      <c r="AE145" s="276"/>
      <c r="AF145" s="1024"/>
      <c r="AG145" s="1024"/>
      <c r="AH145" s="276"/>
      <c r="AI145" s="1024"/>
      <c r="AJ145" s="1024"/>
      <c r="AK145" s="1024"/>
      <c r="AL145" s="1024"/>
      <c r="AM145" s="1024"/>
      <c r="AN145" s="1024"/>
      <c r="AO145" s="1024"/>
      <c r="AP145" s="1024"/>
      <c r="AQ145" s="1024"/>
      <c r="AS145"/>
      <c r="AT145"/>
      <c r="AV145"/>
      <c r="AW145"/>
      <c r="AY145"/>
      <c r="AZ145"/>
      <c r="BB145"/>
      <c r="BC145"/>
      <c r="BE145"/>
      <c r="BF145"/>
      <c r="BH145"/>
      <c r="BI145"/>
      <c r="BK145" t="s">
        <v>120</v>
      </c>
      <c r="BL145"/>
      <c r="BN145" s="1039" t="s">
        <v>120</v>
      </c>
      <c r="BO145" s="1039"/>
      <c r="BQ145"/>
      <c r="BR145"/>
      <c r="BT145"/>
      <c r="BU145"/>
      <c r="BW145"/>
      <c r="BX145"/>
      <c r="BY145"/>
      <c r="BZ145"/>
      <c r="CA145"/>
      <c r="CB145"/>
      <c r="CC145"/>
      <c r="CD145"/>
      <c r="CE145"/>
      <c r="CG145"/>
      <c r="CH145"/>
      <c r="CJ145"/>
      <c r="CK145"/>
      <c r="CM145"/>
      <c r="CN145"/>
      <c r="CP145"/>
      <c r="CQ145"/>
      <c r="CS145"/>
      <c r="CT145"/>
      <c r="CV145" t="s">
        <v>120</v>
      </c>
      <c r="CW145"/>
      <c r="CY145" s="1039" t="s">
        <v>120</v>
      </c>
      <c r="CZ145" s="1039"/>
      <c r="DB145"/>
      <c r="DC145"/>
      <c r="DE145"/>
      <c r="DF145"/>
      <c r="DH145"/>
      <c r="DI145"/>
      <c r="DK145"/>
      <c r="DL145"/>
      <c r="DM145" s="3">
        <v>1</v>
      </c>
    </row>
    <row r="146" spans="2:117" s="877" customFormat="1" ht="18" customHeight="1">
      <c r="B146" s="1024"/>
      <c r="C146" s="1024"/>
      <c r="D146" s="1024"/>
      <c r="E146" s="1024"/>
      <c r="F146" s="1024"/>
      <c r="G146" s="1024"/>
      <c r="H146" s="1024"/>
      <c r="I146" s="1024"/>
      <c r="J146" s="1024"/>
      <c r="K146" s="1024"/>
      <c r="L146" s="1024"/>
      <c r="M146" s="1024"/>
      <c r="N146" s="1024"/>
      <c r="O146" s="1024"/>
      <c r="P146" s="1024"/>
      <c r="Q146" s="1024"/>
      <c r="R146" s="1024"/>
      <c r="S146" s="1024"/>
      <c r="T146" s="2016"/>
      <c r="U146" s="2016"/>
      <c r="V146" s="1024"/>
      <c r="W146" s="2014" t="s">
        <v>1363</v>
      </c>
      <c r="X146" s="2014"/>
      <c r="Y146" s="1024"/>
      <c r="Z146" s="1024"/>
      <c r="AA146" s="1024"/>
      <c r="AB146" s="276"/>
      <c r="AC146" s="1024"/>
      <c r="AD146" s="1024"/>
      <c r="AE146" s="276"/>
      <c r="AF146" s="1024"/>
      <c r="AG146" s="1024"/>
      <c r="AH146" s="276"/>
      <c r="AI146" s="1024"/>
      <c r="AJ146" s="1024"/>
      <c r="AK146" s="1024"/>
      <c r="AL146" s="1024"/>
      <c r="AM146" s="1024"/>
      <c r="AN146" s="1024"/>
      <c r="AO146" s="1024"/>
      <c r="AP146" s="1024"/>
      <c r="AQ146" s="1024"/>
      <c r="AS146"/>
      <c r="AT146"/>
      <c r="AV146"/>
      <c r="AW146"/>
      <c r="AY146"/>
      <c r="AZ146"/>
      <c r="BB146"/>
      <c r="BC146"/>
      <c r="BE146"/>
      <c r="BF146"/>
      <c r="BH146"/>
      <c r="BI146"/>
      <c r="BK146" s="2016" t="s">
        <v>2694</v>
      </c>
      <c r="BL146" s="2016"/>
      <c r="BN146" s="2014" t="s">
        <v>2695</v>
      </c>
      <c r="BO146" s="2014"/>
      <c r="BQ146"/>
      <c r="BR146"/>
      <c r="BT146"/>
      <c r="BU146"/>
      <c r="BW146"/>
      <c r="BX146"/>
      <c r="BY146"/>
      <c r="BZ146"/>
      <c r="CA146"/>
      <c r="CB146"/>
      <c r="CC146"/>
      <c r="CD146"/>
      <c r="CE146"/>
      <c r="CG146"/>
      <c r="CH146"/>
      <c r="CJ146"/>
      <c r="CK146"/>
      <c r="CM146"/>
      <c r="CN146"/>
      <c r="CP146"/>
      <c r="CQ146"/>
      <c r="CS146"/>
      <c r="CT146"/>
      <c r="CV146" s="2016" t="s">
        <v>2696</v>
      </c>
      <c r="CW146" s="2016"/>
      <c r="CY146" s="2014" t="s">
        <v>2697</v>
      </c>
      <c r="CZ146" s="2014"/>
      <c r="DB146"/>
      <c r="DC146"/>
      <c r="DE146"/>
      <c r="DF146"/>
      <c r="DH146"/>
      <c r="DI146"/>
      <c r="DK146"/>
      <c r="DL146"/>
      <c r="DM146" s="3">
        <v>1</v>
      </c>
    </row>
    <row r="147" spans="2:117" s="877" customFormat="1" ht="18" customHeight="1">
      <c r="B147" s="1024"/>
      <c r="C147" s="1024"/>
      <c r="D147" s="1024"/>
      <c r="E147" s="1024"/>
      <c r="F147" s="1024"/>
      <c r="G147" s="1024"/>
      <c r="H147" s="1024"/>
      <c r="I147" s="1024"/>
      <c r="J147" s="1024"/>
      <c r="K147" s="1024"/>
      <c r="L147" s="1024"/>
      <c r="M147" s="1024"/>
      <c r="N147" s="1024"/>
      <c r="O147" s="1024"/>
      <c r="P147" s="1024"/>
      <c r="Q147" s="1024"/>
      <c r="R147" s="1024"/>
      <c r="S147" s="1024"/>
      <c r="T147" s="2017"/>
      <c r="U147" s="2017"/>
      <c r="V147" s="1024"/>
      <c r="W147" s="2015"/>
      <c r="X147" s="2015"/>
      <c r="Y147" s="1024"/>
      <c r="Z147" s="1024"/>
      <c r="AA147" s="1024"/>
      <c r="AB147" s="276"/>
      <c r="AC147" s="1024"/>
      <c r="AD147" s="1024"/>
      <c r="AE147" s="276"/>
      <c r="AF147" s="1024"/>
      <c r="AG147" s="1024"/>
      <c r="AH147" s="276"/>
      <c r="AI147" s="1024"/>
      <c r="AJ147" s="1024"/>
      <c r="AK147" s="1024"/>
      <c r="AL147" s="1024"/>
      <c r="AM147" s="1024"/>
      <c r="AN147" s="1024"/>
      <c r="AO147" s="1024"/>
      <c r="AP147" s="1024"/>
      <c r="AQ147" s="1024"/>
      <c r="AS147"/>
      <c r="AT147"/>
      <c r="AV147"/>
      <c r="AW147"/>
      <c r="AY147"/>
      <c r="AZ147"/>
      <c r="BB147"/>
      <c r="BC147"/>
      <c r="BE147"/>
      <c r="BF147"/>
      <c r="BH147"/>
      <c r="BI147"/>
      <c r="BK147" s="2017" t="s">
        <v>120</v>
      </c>
      <c r="BL147" s="2017"/>
      <c r="BN147" s="2015" t="s">
        <v>120</v>
      </c>
      <c r="BO147" s="2015"/>
      <c r="BQ147"/>
      <c r="BR147"/>
      <c r="BT147"/>
      <c r="BU147"/>
      <c r="BW147"/>
      <c r="BX147"/>
      <c r="BY147"/>
      <c r="BZ147"/>
      <c r="CA147"/>
      <c r="CB147"/>
      <c r="CC147"/>
      <c r="CD147"/>
      <c r="CE147"/>
      <c r="CG147"/>
      <c r="CH147"/>
      <c r="CJ147"/>
      <c r="CK147"/>
      <c r="CM147" t="s">
        <v>120</v>
      </c>
      <c r="CN147"/>
      <c r="CP147"/>
      <c r="CQ147"/>
      <c r="CS147" t="s">
        <v>120</v>
      </c>
      <c r="CT147"/>
      <c r="CV147" s="2017" t="s">
        <v>120</v>
      </c>
      <c r="CW147" s="2017"/>
      <c r="CY147" s="2015" t="s">
        <v>120</v>
      </c>
      <c r="CZ147" s="2015"/>
      <c r="DB147"/>
      <c r="DC147"/>
      <c r="DE147"/>
      <c r="DF147"/>
      <c r="DH147"/>
      <c r="DI147"/>
      <c r="DK147"/>
      <c r="DL147"/>
      <c r="DM147" s="3">
        <v>1</v>
      </c>
    </row>
    <row r="148" spans="2:117" s="877" customFormat="1" ht="18" customHeight="1" thickBot="1">
      <c r="B148" s="1024"/>
      <c r="C148" s="1024"/>
      <c r="D148" s="1024"/>
      <c r="E148" s="1024"/>
      <c r="F148" s="1024"/>
      <c r="G148" s="1024"/>
      <c r="H148" s="1024"/>
      <c r="I148" s="1024"/>
      <c r="J148" s="1024"/>
      <c r="K148" s="1024"/>
      <c r="L148" s="1024"/>
      <c r="M148" s="1024"/>
      <c r="N148" s="1024"/>
      <c r="O148" s="1024"/>
      <c r="P148" s="1024"/>
      <c r="Q148" s="1024"/>
      <c r="R148" s="1024"/>
      <c r="S148" s="1024"/>
      <c r="T148" s="1024"/>
      <c r="U148" s="1024"/>
      <c r="V148" s="1024"/>
      <c r="W148" s="1039">
        <v>1</v>
      </c>
      <c r="X148" s="1039">
        <v>1</v>
      </c>
      <c r="Y148" s="1024"/>
      <c r="Z148" s="1024"/>
      <c r="AA148" s="1024"/>
      <c r="AB148" s="276"/>
      <c r="AC148" s="1024"/>
      <c r="AD148" s="1024"/>
      <c r="AE148" s="276"/>
      <c r="AF148" s="1024"/>
      <c r="AG148" s="1024"/>
      <c r="AH148" s="276"/>
      <c r="AI148" s="1024"/>
      <c r="AJ148" s="1024"/>
      <c r="AK148" s="1024"/>
      <c r="AL148" s="1024"/>
      <c r="AM148" s="1024"/>
      <c r="AN148" s="1024"/>
      <c r="AO148" s="1024"/>
      <c r="AP148" s="1024"/>
      <c r="AQ148" s="1024"/>
      <c r="AS148"/>
      <c r="AT148"/>
      <c r="AV148"/>
      <c r="AW148"/>
      <c r="AY148"/>
      <c r="AZ148"/>
      <c r="BB148"/>
      <c r="BC148"/>
      <c r="BE148"/>
      <c r="BF148"/>
      <c r="BH148"/>
      <c r="BI148"/>
      <c r="BL148"/>
      <c r="BN148" s="1039" t="s">
        <v>120</v>
      </c>
      <c r="BO148" s="1039"/>
      <c r="BQ148"/>
      <c r="BR148"/>
      <c r="BT148"/>
      <c r="BU148"/>
      <c r="BW148"/>
      <c r="BX148"/>
      <c r="BY148"/>
      <c r="BZ148"/>
      <c r="CA148"/>
      <c r="CB148"/>
      <c r="CC148"/>
      <c r="CD148"/>
      <c r="CE148"/>
      <c r="CG148"/>
      <c r="CH148"/>
      <c r="CJ148"/>
      <c r="CK148"/>
      <c r="CM148" t="s">
        <v>120</v>
      </c>
      <c r="CN148"/>
      <c r="CP148"/>
      <c r="CQ148"/>
      <c r="CS148" t="s">
        <v>120</v>
      </c>
      <c r="CT148"/>
      <c r="CV148" t="s">
        <v>120</v>
      </c>
      <c r="CW148"/>
      <c r="CY148" s="1039" t="s">
        <v>120</v>
      </c>
      <c r="CZ148" s="1039"/>
      <c r="DB148"/>
      <c r="DC148"/>
      <c r="DE148"/>
      <c r="DF148"/>
      <c r="DH148"/>
      <c r="DI148"/>
      <c r="DK148"/>
      <c r="DL148"/>
      <c r="DM148" s="3">
        <v>1</v>
      </c>
    </row>
    <row r="149" spans="2:117" s="877" customFormat="1" ht="18" customHeight="1">
      <c r="B149" s="1024"/>
      <c r="C149" s="1024"/>
      <c r="D149" s="1024"/>
      <c r="E149" s="1024"/>
      <c r="F149" s="1024"/>
      <c r="G149" s="1024"/>
      <c r="H149" s="1024"/>
      <c r="I149" s="1024"/>
      <c r="J149" s="1024"/>
      <c r="K149" s="1024"/>
      <c r="L149" s="1024"/>
      <c r="M149" s="1024"/>
      <c r="N149" s="1024"/>
      <c r="O149" s="1024"/>
      <c r="P149" s="1024"/>
      <c r="Q149" s="1024"/>
      <c r="R149" s="1024"/>
      <c r="S149" s="1024"/>
      <c r="T149" s="1024"/>
      <c r="U149" s="1024"/>
      <c r="V149" s="1024"/>
      <c r="W149" s="2014" t="s">
        <v>1364</v>
      </c>
      <c r="X149" s="2014"/>
      <c r="Y149" s="1024"/>
      <c r="Z149" s="1024"/>
      <c r="AA149" s="1024"/>
      <c r="AB149" s="276"/>
      <c r="AC149" s="1024"/>
      <c r="AD149" s="1024"/>
      <c r="AE149" s="276"/>
      <c r="AF149" s="1024"/>
      <c r="AG149" s="1024"/>
      <c r="AH149" s="276"/>
      <c r="AI149" s="1024"/>
      <c r="AJ149" s="1024"/>
      <c r="AK149" s="1024"/>
      <c r="AL149" s="1024"/>
      <c r="AM149" s="1024"/>
      <c r="AN149" s="1024"/>
      <c r="AO149" s="1024"/>
      <c r="AP149" s="1024"/>
      <c r="AQ149" s="1024"/>
      <c r="AS149"/>
      <c r="AT149"/>
      <c r="AV149"/>
      <c r="AW149"/>
      <c r="AY149"/>
      <c r="AZ149"/>
      <c r="BB149"/>
      <c r="BC149"/>
      <c r="BE149"/>
      <c r="BF149"/>
      <c r="BH149"/>
      <c r="BI149"/>
      <c r="BK149" s="2016"/>
      <c r="BL149" s="2016"/>
      <c r="BN149" s="2014" t="s">
        <v>2698</v>
      </c>
      <c r="BO149" s="2014"/>
      <c r="BQ149"/>
      <c r="BR149"/>
      <c r="BT149"/>
      <c r="BU149"/>
      <c r="BW149"/>
      <c r="BX149"/>
      <c r="BY149"/>
      <c r="BZ149"/>
      <c r="CA149"/>
      <c r="CB149"/>
      <c r="CC149"/>
      <c r="CD149"/>
      <c r="CE149"/>
      <c r="CG149"/>
      <c r="CH149"/>
      <c r="CJ149"/>
      <c r="CK149"/>
      <c r="CM149"/>
      <c r="CN149"/>
      <c r="CP149"/>
      <c r="CQ149"/>
      <c r="CS149"/>
      <c r="CT149"/>
      <c r="CV149" s="2016"/>
      <c r="CW149" s="2016"/>
      <c r="CY149" s="2014" t="s">
        <v>2699</v>
      </c>
      <c r="CZ149" s="2014"/>
      <c r="DB149"/>
      <c r="DC149"/>
      <c r="DE149"/>
      <c r="DF149"/>
      <c r="DH149"/>
      <c r="DI149"/>
      <c r="DK149"/>
      <c r="DL149"/>
      <c r="DM149" s="3">
        <v>1</v>
      </c>
    </row>
    <row r="150" spans="2:117" s="877" customFormat="1" ht="18" customHeight="1">
      <c r="B150" s="1024"/>
      <c r="C150" s="1024"/>
      <c r="D150" s="1024"/>
      <c r="E150" s="1024"/>
      <c r="F150" s="1024"/>
      <c r="G150" s="1024"/>
      <c r="H150" s="1024"/>
      <c r="I150" s="1024"/>
      <c r="J150" s="1024"/>
      <c r="K150" s="1024"/>
      <c r="L150" s="1024"/>
      <c r="M150" s="1024"/>
      <c r="N150" s="1024"/>
      <c r="O150" s="1024"/>
      <c r="P150" s="1024"/>
      <c r="Q150" s="1024"/>
      <c r="R150" s="1024"/>
      <c r="S150" s="1024"/>
      <c r="T150" s="1024"/>
      <c r="U150" s="1024"/>
      <c r="V150" s="1024"/>
      <c r="W150" s="2015"/>
      <c r="X150" s="2015"/>
      <c r="Y150" s="1024"/>
      <c r="Z150" s="1024"/>
      <c r="AA150" s="1024"/>
      <c r="AB150" s="276"/>
      <c r="AC150" s="1024"/>
      <c r="AD150" s="1024"/>
      <c r="AE150" s="276"/>
      <c r="AF150" s="1024"/>
      <c r="AG150" s="1024"/>
      <c r="AH150" s="276"/>
      <c r="AI150" s="1024"/>
      <c r="AJ150" s="1024"/>
      <c r="AK150" s="1024"/>
      <c r="AL150" s="1024"/>
      <c r="AM150" s="1024"/>
      <c r="AN150" s="1024"/>
      <c r="AO150" s="1024"/>
      <c r="AP150" s="1024"/>
      <c r="AQ150" s="1024"/>
      <c r="AS150"/>
      <c r="AT150"/>
      <c r="AV150"/>
      <c r="AW150"/>
      <c r="AY150"/>
      <c r="AZ150"/>
      <c r="BB150"/>
      <c r="BC150"/>
      <c r="BE150"/>
      <c r="BF150"/>
      <c r="BH150"/>
      <c r="BI150"/>
      <c r="BK150" s="2017"/>
      <c r="BL150" s="2017"/>
      <c r="BN150" s="2015" t="s">
        <v>120</v>
      </c>
      <c r="BO150" s="2015"/>
      <c r="BQ150"/>
      <c r="BR150"/>
      <c r="BT150"/>
      <c r="BU150"/>
      <c r="BW150"/>
      <c r="BX150"/>
      <c r="BY150"/>
      <c r="BZ150"/>
      <c r="CA150"/>
      <c r="CB150"/>
      <c r="CC150"/>
      <c r="CD150"/>
      <c r="CE150"/>
      <c r="CG150"/>
      <c r="CH150"/>
      <c r="CJ150"/>
      <c r="CK150"/>
      <c r="CM150"/>
      <c r="CN150"/>
      <c r="CP150"/>
      <c r="CQ150"/>
      <c r="CS150"/>
      <c r="CT150"/>
      <c r="CV150" s="2017"/>
      <c r="CW150" s="2017"/>
      <c r="CY150" s="2015" t="s">
        <v>120</v>
      </c>
      <c r="CZ150" s="2015"/>
      <c r="DB150"/>
      <c r="DC150"/>
      <c r="DE150"/>
      <c r="DF150"/>
      <c r="DH150"/>
      <c r="DI150"/>
      <c r="DK150"/>
      <c r="DL150"/>
      <c r="DM150" s="3">
        <v>1</v>
      </c>
    </row>
    <row r="151" spans="2:117" s="877" customFormat="1" ht="18" customHeight="1" thickBot="1">
      <c r="B151" s="1024"/>
      <c r="C151" s="1024"/>
      <c r="D151" s="1024"/>
      <c r="E151" s="1024"/>
      <c r="F151" s="1024"/>
      <c r="G151" s="1024"/>
      <c r="H151" s="1024"/>
      <c r="I151" s="1024"/>
      <c r="J151" s="1024"/>
      <c r="K151" s="1024"/>
      <c r="L151" s="1024"/>
      <c r="M151" s="1024"/>
      <c r="N151" s="1024"/>
      <c r="O151" s="1024"/>
      <c r="P151" s="1024"/>
      <c r="Q151" s="1024"/>
      <c r="R151" s="1024"/>
      <c r="S151" s="1024"/>
      <c r="T151" s="1024"/>
      <c r="U151" s="1024"/>
      <c r="V151" s="1024"/>
      <c r="W151" s="1039">
        <v>1</v>
      </c>
      <c r="X151" s="1039">
        <v>1</v>
      </c>
      <c r="Y151" s="1024"/>
      <c r="Z151" s="1024"/>
      <c r="AA151" s="1024"/>
      <c r="AB151" s="276"/>
      <c r="AC151" s="1024"/>
      <c r="AD151" s="1024"/>
      <c r="AE151" s="276"/>
      <c r="AF151" s="1024"/>
      <c r="AG151" s="1024"/>
      <c r="AH151" s="276"/>
      <c r="AI151" s="1024"/>
      <c r="AJ151" s="1024"/>
      <c r="AK151" s="1024"/>
      <c r="AL151" s="1024"/>
      <c r="AM151" s="1024"/>
      <c r="AN151" s="1024"/>
      <c r="AO151" s="1024"/>
      <c r="AP151" s="1024"/>
      <c r="AQ151" s="1024"/>
      <c r="AS151"/>
      <c r="AT151"/>
      <c r="AV151"/>
      <c r="AW151"/>
      <c r="AY151"/>
      <c r="AZ151"/>
      <c r="BB151"/>
      <c r="BC151"/>
      <c r="BE151"/>
      <c r="BF151"/>
      <c r="BH151"/>
      <c r="BI151"/>
      <c r="BK151"/>
      <c r="BL151"/>
      <c r="BN151" s="1039" t="s">
        <v>120</v>
      </c>
      <c r="BO151" s="1039"/>
      <c r="BQ151"/>
      <c r="BR151"/>
      <c r="BT151"/>
      <c r="BU151"/>
      <c r="BW151"/>
      <c r="BX151"/>
      <c r="BY151"/>
      <c r="BZ151"/>
      <c r="CA151"/>
      <c r="CB151"/>
      <c r="CC151"/>
      <c r="CD151"/>
      <c r="CE151"/>
      <c r="CG151"/>
      <c r="CH151"/>
      <c r="CJ151"/>
      <c r="CK151"/>
      <c r="CM151"/>
      <c r="CN151"/>
      <c r="CP151"/>
      <c r="CQ151"/>
      <c r="CS151"/>
      <c r="CT151"/>
      <c r="CV151"/>
      <c r="CW151"/>
      <c r="CY151" s="1039" t="s">
        <v>120</v>
      </c>
      <c r="CZ151" s="1039"/>
      <c r="DB151"/>
      <c r="DC151"/>
      <c r="DE151"/>
      <c r="DF151"/>
      <c r="DH151"/>
      <c r="DI151"/>
      <c r="DK151"/>
      <c r="DL151"/>
      <c r="DM151" s="3">
        <v>1</v>
      </c>
    </row>
    <row r="152" spans="2:117" s="877" customFormat="1" ht="18" customHeight="1">
      <c r="B152" s="1024"/>
      <c r="C152" s="1024"/>
      <c r="D152" s="1024"/>
      <c r="E152" s="1024"/>
      <c r="F152" s="1024"/>
      <c r="G152" s="1024"/>
      <c r="H152" s="1024"/>
      <c r="I152" s="1024"/>
      <c r="J152" s="1024"/>
      <c r="K152" s="1024"/>
      <c r="L152" s="1024"/>
      <c r="M152" s="1024"/>
      <c r="N152" s="1024"/>
      <c r="O152" s="1024"/>
      <c r="P152" s="1024"/>
      <c r="Q152" s="1024"/>
      <c r="R152" s="1024"/>
      <c r="S152" s="1024"/>
      <c r="T152" s="1024"/>
      <c r="U152" s="1024"/>
      <c r="V152" s="1024"/>
      <c r="W152" s="2014" t="s">
        <v>1365</v>
      </c>
      <c r="X152" s="2014"/>
      <c r="Y152" s="1024"/>
      <c r="Z152" s="1024"/>
      <c r="AA152" s="1024"/>
      <c r="AB152" s="276"/>
      <c r="AC152" s="1024"/>
      <c r="AD152" s="1024"/>
      <c r="AE152" s="276"/>
      <c r="AF152" s="1024"/>
      <c r="AG152" s="1024"/>
      <c r="AH152" s="276"/>
      <c r="AI152" s="1024"/>
      <c r="AJ152" s="1024"/>
      <c r="AK152" s="1024"/>
      <c r="AL152" s="1024"/>
      <c r="AM152" s="1024"/>
      <c r="AN152" s="1024"/>
      <c r="AO152" s="1024"/>
      <c r="AP152" s="1024"/>
      <c r="AQ152" s="1024"/>
      <c r="AS152"/>
      <c r="AT152"/>
      <c r="AV152"/>
      <c r="AW152"/>
      <c r="AY152"/>
      <c r="AZ152"/>
      <c r="BB152"/>
      <c r="BC152"/>
      <c r="BE152"/>
      <c r="BF152"/>
      <c r="BH152"/>
      <c r="BI152"/>
      <c r="BK152"/>
      <c r="BL152"/>
      <c r="BN152" s="2014" t="s">
        <v>2700</v>
      </c>
      <c r="BO152" s="2014"/>
      <c r="BQ152"/>
      <c r="BR152"/>
      <c r="BT152"/>
      <c r="BU152"/>
      <c r="BW152"/>
      <c r="BX152"/>
      <c r="BY152"/>
      <c r="BZ152"/>
      <c r="CA152"/>
      <c r="CB152"/>
      <c r="CC152"/>
      <c r="CD152"/>
      <c r="CE152"/>
      <c r="CG152"/>
      <c r="CH152"/>
      <c r="CJ152"/>
      <c r="CK152"/>
      <c r="CM152"/>
      <c r="CN152"/>
      <c r="CP152"/>
      <c r="CQ152"/>
      <c r="CS152"/>
      <c r="CT152"/>
      <c r="CV152"/>
      <c r="CW152"/>
      <c r="CY152" s="2014" t="s">
        <v>2701</v>
      </c>
      <c r="CZ152" s="2014"/>
      <c r="DB152"/>
      <c r="DC152"/>
      <c r="DE152"/>
      <c r="DF152"/>
      <c r="DH152"/>
      <c r="DI152"/>
      <c r="DK152"/>
      <c r="DL152"/>
      <c r="DM152" s="3">
        <v>1</v>
      </c>
    </row>
    <row r="153" spans="2:117" s="877" customFormat="1" ht="18" customHeight="1">
      <c r="B153" s="1024"/>
      <c r="C153" s="1024"/>
      <c r="D153" s="1024"/>
      <c r="E153" s="1024"/>
      <c r="F153" s="1024"/>
      <c r="G153" s="1024"/>
      <c r="H153" s="1024"/>
      <c r="I153" s="1024"/>
      <c r="J153" s="1024"/>
      <c r="K153" s="1024"/>
      <c r="L153" s="1024"/>
      <c r="M153" s="1024"/>
      <c r="N153" s="1024"/>
      <c r="O153" s="1024"/>
      <c r="P153" s="1024"/>
      <c r="Q153" s="1024"/>
      <c r="R153" s="1024"/>
      <c r="S153" s="1024"/>
      <c r="T153" s="1024"/>
      <c r="U153" s="1024"/>
      <c r="V153" s="1024"/>
      <c r="W153" s="2015"/>
      <c r="X153" s="2015"/>
      <c r="Y153" s="1024"/>
      <c r="Z153" s="1024"/>
      <c r="AA153" s="1024"/>
      <c r="AB153" s="276"/>
      <c r="AC153" s="1024"/>
      <c r="AD153" s="1024"/>
      <c r="AE153" s="276"/>
      <c r="AF153" s="1024"/>
      <c r="AG153" s="1024"/>
      <c r="AH153" s="276"/>
      <c r="AI153" s="1024"/>
      <c r="AJ153" s="1024"/>
      <c r="AK153" s="1024"/>
      <c r="AL153" s="1024"/>
      <c r="AM153" s="1024"/>
      <c r="AN153" s="1024"/>
      <c r="AO153" s="1024"/>
      <c r="AP153" s="1024"/>
      <c r="AQ153" s="1024"/>
      <c r="AS153"/>
      <c r="AT153"/>
      <c r="AV153"/>
      <c r="AW153"/>
      <c r="AY153"/>
      <c r="AZ153"/>
      <c r="BB153"/>
      <c r="BC153"/>
      <c r="BE153"/>
      <c r="BF153"/>
      <c r="BH153"/>
      <c r="BI153"/>
      <c r="BK153"/>
      <c r="BL153"/>
      <c r="BN153" s="2015" t="s">
        <v>120</v>
      </c>
      <c r="BO153" s="2015"/>
      <c r="BQ153"/>
      <c r="BR153"/>
      <c r="BT153"/>
      <c r="BU153"/>
      <c r="BW153"/>
      <c r="BX153"/>
      <c r="BY153"/>
      <c r="BZ153"/>
      <c r="CA153"/>
      <c r="CB153"/>
      <c r="CC153"/>
      <c r="CD153"/>
      <c r="CE153"/>
      <c r="CG153"/>
      <c r="CH153"/>
      <c r="CJ153"/>
      <c r="CK153"/>
      <c r="CM153"/>
      <c r="CN153"/>
      <c r="CP153"/>
      <c r="CQ153"/>
      <c r="CS153"/>
      <c r="CT153"/>
      <c r="CV153"/>
      <c r="CW153"/>
      <c r="CY153" s="2015" t="s">
        <v>120</v>
      </c>
      <c r="CZ153" s="2015"/>
      <c r="DB153"/>
      <c r="DC153"/>
      <c r="DE153"/>
      <c r="DF153"/>
      <c r="DH153"/>
      <c r="DI153"/>
      <c r="DK153"/>
      <c r="DL153"/>
      <c r="DM153" s="3">
        <v>1</v>
      </c>
    </row>
    <row r="154" spans="2:117" s="877" customFormat="1" ht="18" customHeight="1" thickBot="1">
      <c r="B154" s="1024"/>
      <c r="C154" s="1024"/>
      <c r="D154" s="1024"/>
      <c r="E154" s="1024"/>
      <c r="F154" s="1024"/>
      <c r="G154" s="1024"/>
      <c r="H154" s="1024"/>
      <c r="I154" s="1024"/>
      <c r="J154" s="1024"/>
      <c r="K154" s="1024"/>
      <c r="L154" s="1024"/>
      <c r="M154" s="1024"/>
      <c r="N154" s="1024"/>
      <c r="O154" s="1024"/>
      <c r="P154" s="1024"/>
      <c r="Q154" s="1024"/>
      <c r="R154" s="1024"/>
      <c r="S154" s="1024"/>
      <c r="T154" s="1024"/>
      <c r="U154" s="1024"/>
      <c r="V154" s="1024"/>
      <c r="W154" s="1039">
        <v>1</v>
      </c>
      <c r="X154" s="1039">
        <v>1</v>
      </c>
      <c r="Y154" s="1024"/>
      <c r="Z154" s="1024"/>
      <c r="AA154" s="1024"/>
      <c r="AB154" s="276"/>
      <c r="AC154" s="1024"/>
      <c r="AD154" s="1024"/>
      <c r="AE154" s="276"/>
      <c r="AF154" s="1024"/>
      <c r="AG154" s="1024"/>
      <c r="AH154" s="276"/>
      <c r="AI154" s="1024"/>
      <c r="AJ154" s="1024"/>
      <c r="AK154" s="1024"/>
      <c r="AL154" s="1024"/>
      <c r="AM154" s="1024"/>
      <c r="AN154" s="1024"/>
      <c r="AO154" s="1024"/>
      <c r="AP154" s="1024"/>
      <c r="AQ154" s="1024"/>
      <c r="AS154"/>
      <c r="AT154"/>
      <c r="AV154"/>
      <c r="AW154"/>
      <c r="AY154"/>
      <c r="AZ154"/>
      <c r="BB154"/>
      <c r="BC154"/>
      <c r="BE154"/>
      <c r="BF154"/>
      <c r="BH154"/>
      <c r="BI154"/>
      <c r="BK154"/>
      <c r="BL154"/>
      <c r="BN154" s="1039" t="s">
        <v>120</v>
      </c>
      <c r="BO154" s="1039"/>
      <c r="BQ154"/>
      <c r="BR154"/>
      <c r="BT154"/>
      <c r="BU154"/>
      <c r="BW154"/>
      <c r="BX154"/>
      <c r="BY154"/>
      <c r="BZ154"/>
      <c r="CA154"/>
      <c r="CB154"/>
      <c r="CC154"/>
      <c r="CD154"/>
      <c r="CE154"/>
      <c r="CG154"/>
      <c r="CH154"/>
      <c r="CJ154"/>
      <c r="CK154"/>
      <c r="CM154"/>
      <c r="CN154"/>
      <c r="CP154"/>
      <c r="CQ154"/>
      <c r="CS154"/>
      <c r="CT154"/>
      <c r="CV154"/>
      <c r="CW154"/>
      <c r="CY154" s="1039" t="s">
        <v>120</v>
      </c>
      <c r="CZ154" s="1039"/>
      <c r="DB154"/>
      <c r="DC154"/>
      <c r="DE154"/>
      <c r="DF154"/>
      <c r="DH154"/>
      <c r="DI154"/>
      <c r="DK154"/>
      <c r="DL154"/>
      <c r="DM154" s="3">
        <v>1</v>
      </c>
    </row>
    <row r="155" spans="2:117" s="877" customFormat="1" ht="18" customHeight="1">
      <c r="B155" s="1024"/>
      <c r="C155" s="1024"/>
      <c r="D155" s="1024"/>
      <c r="E155" s="1024"/>
      <c r="F155" s="1024"/>
      <c r="G155" s="1024"/>
      <c r="H155" s="1024"/>
      <c r="I155" s="1024"/>
      <c r="J155" s="1024"/>
      <c r="K155" s="1024"/>
      <c r="L155" s="1024"/>
      <c r="M155" s="1024"/>
      <c r="N155" s="1024"/>
      <c r="O155" s="1024"/>
      <c r="P155" s="1024"/>
      <c r="Q155" s="1024"/>
      <c r="R155" s="1024"/>
      <c r="S155" s="1024"/>
      <c r="T155" s="1024"/>
      <c r="U155" s="1024"/>
      <c r="V155" s="1024"/>
      <c r="W155" s="2014" t="s">
        <v>1366</v>
      </c>
      <c r="X155" s="2014"/>
      <c r="Y155" s="1024"/>
      <c r="Z155" s="1024"/>
      <c r="AA155" s="1024"/>
      <c r="AB155" s="276"/>
      <c r="AC155" s="1024"/>
      <c r="AD155" s="1024"/>
      <c r="AE155" s="276"/>
      <c r="AF155" s="1024"/>
      <c r="AG155" s="1024"/>
      <c r="AH155" s="276"/>
      <c r="AI155" s="1024"/>
      <c r="AJ155" s="1024"/>
      <c r="AK155" s="1024"/>
      <c r="AL155" s="1024"/>
      <c r="AM155" s="1024"/>
      <c r="AN155" s="1024"/>
      <c r="AO155" s="1024"/>
      <c r="AP155" s="1024"/>
      <c r="AQ155" s="1024"/>
      <c r="AS155"/>
      <c r="AT155"/>
      <c r="AV155"/>
      <c r="AW155"/>
      <c r="AY155"/>
      <c r="AZ155"/>
      <c r="BB155"/>
      <c r="BC155"/>
      <c r="BE155"/>
      <c r="BF155"/>
      <c r="BH155"/>
      <c r="BI155"/>
      <c r="BK155"/>
      <c r="BL155"/>
      <c r="BN155" s="2014" t="s">
        <v>2702</v>
      </c>
      <c r="BO155" s="2014"/>
      <c r="BQ155"/>
      <c r="BR155"/>
      <c r="BT155"/>
      <c r="BU155"/>
      <c r="BW155"/>
      <c r="BX155"/>
      <c r="BY155"/>
      <c r="BZ155"/>
      <c r="CA155"/>
      <c r="CB155"/>
      <c r="CC155"/>
      <c r="CD155"/>
      <c r="CE155"/>
      <c r="CG155"/>
      <c r="CH155"/>
      <c r="CJ155"/>
      <c r="CK155"/>
      <c r="CM155"/>
      <c r="CN155"/>
      <c r="CP155"/>
      <c r="CQ155"/>
      <c r="CS155"/>
      <c r="CT155"/>
      <c r="CV155"/>
      <c r="CW155"/>
      <c r="CY155" s="2014" t="s">
        <v>2703</v>
      </c>
      <c r="CZ155" s="2014"/>
      <c r="DB155"/>
      <c r="DC155"/>
      <c r="DE155"/>
      <c r="DF155"/>
      <c r="DH155"/>
      <c r="DI155"/>
      <c r="DK155"/>
      <c r="DL155"/>
      <c r="DM155" s="3">
        <v>1</v>
      </c>
    </row>
    <row r="156" spans="2:117" s="877" customFormat="1" ht="18" customHeight="1">
      <c r="B156" s="1024"/>
      <c r="C156" s="1024"/>
      <c r="D156" s="1024"/>
      <c r="E156" s="1024"/>
      <c r="F156" s="1024"/>
      <c r="G156" s="1024"/>
      <c r="H156" s="1024"/>
      <c r="I156" s="1024"/>
      <c r="J156" s="1024"/>
      <c r="K156" s="1024"/>
      <c r="L156" s="1024"/>
      <c r="M156" s="1024"/>
      <c r="N156" s="1024"/>
      <c r="O156" s="1024"/>
      <c r="P156" s="1024"/>
      <c r="Q156" s="1024"/>
      <c r="R156" s="1024"/>
      <c r="S156" s="1024"/>
      <c r="T156" s="1024"/>
      <c r="U156" s="1024"/>
      <c r="V156" s="1024"/>
      <c r="W156" s="2015"/>
      <c r="X156" s="2015"/>
      <c r="Y156" s="1024"/>
      <c r="Z156" s="1024"/>
      <c r="AA156" s="1024"/>
      <c r="AB156" s="276"/>
      <c r="AC156" s="1024"/>
      <c r="AD156" s="1024"/>
      <c r="AE156" s="276"/>
      <c r="AF156" s="1024"/>
      <c r="AG156" s="1024"/>
      <c r="AH156" s="276"/>
      <c r="AI156" s="1024"/>
      <c r="AJ156" s="1024"/>
      <c r="AK156" s="1024"/>
      <c r="AL156" s="1024"/>
      <c r="AM156" s="1024"/>
      <c r="AN156" s="1024"/>
      <c r="AO156" s="1024"/>
      <c r="AP156" s="1024"/>
      <c r="AQ156" s="1024"/>
      <c r="AS156"/>
      <c r="AT156"/>
      <c r="AV156"/>
      <c r="AW156"/>
      <c r="AY156"/>
      <c r="AZ156"/>
      <c r="BB156"/>
      <c r="BC156"/>
      <c r="BE156"/>
      <c r="BF156"/>
      <c r="BH156"/>
      <c r="BI156"/>
      <c r="BK156"/>
      <c r="BL156" t="s">
        <v>120</v>
      </c>
      <c r="BN156" s="2015" t="s">
        <v>120</v>
      </c>
      <c r="BO156" s="2015"/>
      <c r="BQ156"/>
      <c r="BR156"/>
      <c r="BT156"/>
      <c r="BU156"/>
      <c r="BW156"/>
      <c r="BX156"/>
      <c r="BY156"/>
      <c r="BZ156"/>
      <c r="CA156"/>
      <c r="CB156"/>
      <c r="CC156"/>
      <c r="CD156"/>
      <c r="CE156"/>
      <c r="CG156"/>
      <c r="CH156"/>
      <c r="CJ156"/>
      <c r="CK156"/>
      <c r="CM156"/>
      <c r="CN156"/>
      <c r="CP156"/>
      <c r="CQ156"/>
      <c r="CS156"/>
      <c r="CT156"/>
      <c r="CV156"/>
      <c r="CW156"/>
      <c r="CY156" s="2015" t="s">
        <v>120</v>
      </c>
      <c r="CZ156" s="2015"/>
      <c r="DB156"/>
      <c r="DC156"/>
      <c r="DE156"/>
      <c r="DF156"/>
      <c r="DH156"/>
      <c r="DI156"/>
      <c r="DK156"/>
      <c r="DL156"/>
      <c r="DM156" s="3">
        <v>1</v>
      </c>
    </row>
    <row r="157" spans="2:117" s="877" customFormat="1" ht="18" customHeight="1" thickBot="1">
      <c r="B157" s="1024"/>
      <c r="C157" s="1024"/>
      <c r="D157" s="1024"/>
      <c r="E157" s="1024"/>
      <c r="F157" s="1024"/>
      <c r="G157" s="1024"/>
      <c r="H157" s="1024"/>
      <c r="I157" s="1024"/>
      <c r="J157" s="1024"/>
      <c r="K157" s="1024"/>
      <c r="L157" s="1024"/>
      <c r="M157" s="1024"/>
      <c r="N157" s="1024"/>
      <c r="O157" s="1024"/>
      <c r="P157" s="1024"/>
      <c r="Q157" s="1024"/>
      <c r="R157" s="1024"/>
      <c r="S157" s="1024"/>
      <c r="T157" s="1024"/>
      <c r="U157" s="1024"/>
      <c r="V157" s="1024"/>
      <c r="W157" s="1039">
        <v>1</v>
      </c>
      <c r="X157" s="1039">
        <v>1</v>
      </c>
      <c r="Y157" s="1024"/>
      <c r="Z157" s="1024"/>
      <c r="AA157" s="1024"/>
      <c r="AB157" s="276"/>
      <c r="AC157" s="1024"/>
      <c r="AD157" s="1024"/>
      <c r="AE157" s="276"/>
      <c r="AF157" s="1024"/>
      <c r="AG157" s="1024"/>
      <c r="AH157" s="276"/>
      <c r="AI157" s="1024"/>
      <c r="AJ157" s="1024"/>
      <c r="AK157" s="1024"/>
      <c r="AL157" s="1024"/>
      <c r="AM157" s="1024"/>
      <c r="AN157" s="1024"/>
      <c r="AO157" s="1024"/>
      <c r="AP157" s="1024"/>
      <c r="AQ157" s="1024"/>
      <c r="AS157"/>
      <c r="AT157"/>
      <c r="AV157"/>
      <c r="AW157"/>
      <c r="AY157"/>
      <c r="AZ157"/>
      <c r="BB157"/>
      <c r="BC157"/>
      <c r="BE157"/>
      <c r="BF157"/>
      <c r="BH157"/>
      <c r="BI157"/>
      <c r="BK157"/>
      <c r="BL157"/>
      <c r="BN157" s="1039" t="s">
        <v>120</v>
      </c>
      <c r="BO157" s="1039"/>
      <c r="BQ157"/>
      <c r="BR157"/>
      <c r="BT157"/>
      <c r="BU157"/>
      <c r="BW157"/>
      <c r="BX157"/>
      <c r="BY157"/>
      <c r="BZ157"/>
      <c r="CA157"/>
      <c r="CB157"/>
      <c r="CC157"/>
      <c r="CD157"/>
      <c r="CE157"/>
      <c r="CG157"/>
      <c r="CH157"/>
      <c r="CJ157"/>
      <c r="CK157"/>
      <c r="CM157"/>
      <c r="CN157"/>
      <c r="CP157"/>
      <c r="CQ157"/>
      <c r="CS157"/>
      <c r="CT157"/>
      <c r="CV157"/>
      <c r="CW157"/>
      <c r="CY157" s="1039" t="s">
        <v>120</v>
      </c>
      <c r="CZ157" s="1039"/>
      <c r="DB157"/>
      <c r="DC157"/>
      <c r="DE157"/>
      <c r="DF157"/>
      <c r="DH157"/>
      <c r="DI157"/>
      <c r="DK157"/>
      <c r="DL157"/>
      <c r="DM157" s="3">
        <v>1</v>
      </c>
    </row>
    <row r="158" spans="2:117" s="877" customFormat="1" ht="18" customHeight="1">
      <c r="B158" s="1024"/>
      <c r="C158" s="1024"/>
      <c r="D158" s="1024"/>
      <c r="E158" s="1024"/>
      <c r="F158" s="1024"/>
      <c r="G158" s="1024"/>
      <c r="H158" s="1024"/>
      <c r="I158" s="1024"/>
      <c r="J158" s="1024"/>
      <c r="K158" s="1024"/>
      <c r="L158" s="1024"/>
      <c r="M158" s="1024"/>
      <c r="N158" s="1024"/>
      <c r="O158" s="1024"/>
      <c r="P158" s="1024"/>
      <c r="Q158" s="1024"/>
      <c r="R158" s="1024"/>
      <c r="S158" s="1024"/>
      <c r="T158" s="1024"/>
      <c r="U158" s="1024"/>
      <c r="V158" s="1024"/>
      <c r="W158" s="2014" t="s">
        <v>1367</v>
      </c>
      <c r="X158" s="2014"/>
      <c r="Y158" s="1024"/>
      <c r="Z158" s="1024"/>
      <c r="AA158" s="1024"/>
      <c r="AB158" s="276"/>
      <c r="AC158" s="1024"/>
      <c r="AD158" s="1024"/>
      <c r="AE158" s="276"/>
      <c r="AF158" s="1024"/>
      <c r="AG158" s="1024"/>
      <c r="AH158" s="276"/>
      <c r="AI158" s="1024"/>
      <c r="AJ158" s="1024"/>
      <c r="AK158" s="1024"/>
      <c r="AL158" s="1024"/>
      <c r="AM158" s="1024"/>
      <c r="AN158" s="1024"/>
      <c r="AO158" s="1024"/>
      <c r="AP158" s="1024"/>
      <c r="AQ158" s="1024"/>
      <c r="AS158"/>
      <c r="AT158"/>
      <c r="AV158"/>
      <c r="AW158"/>
      <c r="AY158"/>
      <c r="AZ158"/>
      <c r="BB158"/>
      <c r="BC158"/>
      <c r="BE158"/>
      <c r="BF158"/>
      <c r="BH158"/>
      <c r="BI158"/>
      <c r="BK158"/>
      <c r="BL158"/>
      <c r="BN158" s="2014" t="s">
        <v>2704</v>
      </c>
      <c r="BO158" s="2014"/>
      <c r="BQ158"/>
      <c r="BR158"/>
      <c r="BT158"/>
      <c r="BU158"/>
      <c r="BW158"/>
      <c r="BX158"/>
      <c r="BY158"/>
      <c r="BZ158"/>
      <c r="CA158"/>
      <c r="CB158"/>
      <c r="CC158"/>
      <c r="CD158"/>
      <c r="CE158"/>
      <c r="CG158"/>
      <c r="CH158"/>
      <c r="CJ158"/>
      <c r="CK158"/>
      <c r="CM158"/>
      <c r="CN158"/>
      <c r="CP158"/>
      <c r="CQ158"/>
      <c r="CS158"/>
      <c r="CT158"/>
      <c r="CV158"/>
      <c r="CW158"/>
      <c r="CY158" s="2014" t="s">
        <v>1366</v>
      </c>
      <c r="CZ158" s="2014"/>
      <c r="DB158"/>
      <c r="DC158"/>
      <c r="DE158"/>
      <c r="DF158"/>
      <c r="DH158"/>
      <c r="DI158"/>
      <c r="DK158"/>
      <c r="DL158"/>
      <c r="DM158" s="3">
        <v>1</v>
      </c>
    </row>
    <row r="159" spans="2:117" s="877" customFormat="1" ht="18" customHeight="1">
      <c r="B159" s="1024"/>
      <c r="C159" s="1024"/>
      <c r="D159" s="1024"/>
      <c r="E159" s="1024"/>
      <c r="F159" s="1024"/>
      <c r="G159" s="1024"/>
      <c r="H159" s="1024"/>
      <c r="I159" s="1024"/>
      <c r="J159" s="1024"/>
      <c r="K159" s="1024"/>
      <c r="L159" s="1024"/>
      <c r="M159" s="1024"/>
      <c r="N159" s="1024"/>
      <c r="O159" s="1024"/>
      <c r="P159" s="1024"/>
      <c r="Q159" s="1024"/>
      <c r="R159" s="1024"/>
      <c r="S159" s="1024"/>
      <c r="T159" s="1024"/>
      <c r="U159" s="1024"/>
      <c r="V159" s="1024"/>
      <c r="W159" s="2015"/>
      <c r="X159" s="2015"/>
      <c r="Y159" s="1024"/>
      <c r="Z159" s="1024"/>
      <c r="AA159" s="1024"/>
      <c r="AB159" s="276"/>
      <c r="AC159" s="1024"/>
      <c r="AD159" s="1024"/>
      <c r="AE159" s="276"/>
      <c r="AF159" s="1024"/>
      <c r="AG159" s="1024"/>
      <c r="AH159" s="276"/>
      <c r="AI159" s="1024"/>
      <c r="AJ159" s="1024"/>
      <c r="AK159" s="1024"/>
      <c r="AL159" s="1024"/>
      <c r="AM159" s="1024"/>
      <c r="AN159" s="1024"/>
      <c r="AO159" s="1024"/>
      <c r="AP159" s="1024"/>
      <c r="AQ159" s="1024"/>
      <c r="AS159"/>
      <c r="AT159"/>
      <c r="AV159"/>
      <c r="AW159"/>
      <c r="AY159"/>
      <c r="AZ159"/>
      <c r="BB159"/>
      <c r="BC159"/>
      <c r="BE159"/>
      <c r="BF159"/>
      <c r="BH159"/>
      <c r="BI159"/>
      <c r="BK159"/>
      <c r="BL159"/>
      <c r="BN159" s="2015" t="s">
        <v>120</v>
      </c>
      <c r="BO159" s="2015"/>
      <c r="BQ159"/>
      <c r="BR159"/>
      <c r="BT159"/>
      <c r="BU159"/>
      <c r="BW159"/>
      <c r="BX159"/>
      <c r="BY159"/>
      <c r="BZ159"/>
      <c r="CA159"/>
      <c r="CB159"/>
      <c r="CC159"/>
      <c r="CD159"/>
      <c r="CE159"/>
      <c r="CG159"/>
      <c r="CH159"/>
      <c r="CJ159"/>
      <c r="CK159"/>
      <c r="CM159"/>
      <c r="CN159"/>
      <c r="CP159"/>
      <c r="CQ159"/>
      <c r="CS159"/>
      <c r="CT159"/>
      <c r="CV159"/>
      <c r="CW159"/>
      <c r="CY159" s="2015" t="s">
        <v>120</v>
      </c>
      <c r="CZ159" s="2015"/>
      <c r="DB159"/>
      <c r="DC159"/>
      <c r="DE159"/>
      <c r="DF159"/>
      <c r="DH159"/>
      <c r="DI159"/>
      <c r="DK159"/>
      <c r="DL159"/>
      <c r="DM159" s="3">
        <v>1</v>
      </c>
    </row>
    <row r="160" spans="2:117" s="877" customFormat="1" ht="18" customHeight="1" thickBot="1">
      <c r="B160" s="1024"/>
      <c r="C160" s="1024"/>
      <c r="D160" s="1024"/>
      <c r="E160" s="1024"/>
      <c r="F160" s="1024"/>
      <c r="G160" s="1024"/>
      <c r="H160" s="1024"/>
      <c r="I160" s="1024"/>
      <c r="J160" s="1024"/>
      <c r="K160" s="1024"/>
      <c r="L160" s="1024"/>
      <c r="M160" s="1024"/>
      <c r="N160" s="1024"/>
      <c r="O160" s="1024"/>
      <c r="P160" s="1024"/>
      <c r="Q160" s="1024"/>
      <c r="R160" s="1024"/>
      <c r="S160" s="1024"/>
      <c r="T160" s="1024"/>
      <c r="U160" s="1024"/>
      <c r="V160" s="1024"/>
      <c r="W160" s="1039">
        <v>1</v>
      </c>
      <c r="X160" s="1039">
        <v>1</v>
      </c>
      <c r="Y160" s="1024"/>
      <c r="Z160" s="1024"/>
      <c r="AA160" s="1024"/>
      <c r="AB160" s="276"/>
      <c r="AC160" s="1024"/>
      <c r="AD160" s="1024"/>
      <c r="AE160" s="276"/>
      <c r="AF160" s="1024"/>
      <c r="AG160" s="1024"/>
      <c r="AH160" s="276"/>
      <c r="AI160" s="1024"/>
      <c r="AJ160" s="1024"/>
      <c r="AK160" s="1024"/>
      <c r="AL160" s="1024"/>
      <c r="AM160" s="1024"/>
      <c r="AN160" s="1024"/>
      <c r="AO160" s="1024"/>
      <c r="AP160" s="1024"/>
      <c r="AQ160" s="1024"/>
      <c r="AS160"/>
      <c r="AT160"/>
      <c r="AV160"/>
      <c r="AW160"/>
      <c r="AY160"/>
      <c r="AZ160"/>
      <c r="BB160"/>
      <c r="BC160"/>
      <c r="BE160"/>
      <c r="BF160"/>
      <c r="BH160"/>
      <c r="BI160"/>
      <c r="BK160"/>
      <c r="BL160"/>
      <c r="BN160" s="1039" t="s">
        <v>120</v>
      </c>
      <c r="BO160" s="1039"/>
      <c r="BQ160"/>
      <c r="BR160"/>
      <c r="BT160"/>
      <c r="BU160"/>
      <c r="BW160"/>
      <c r="BX160"/>
      <c r="BY160"/>
      <c r="BZ160"/>
      <c r="CA160"/>
      <c r="CB160"/>
      <c r="CC160"/>
      <c r="CD160"/>
      <c r="CE160"/>
      <c r="CG160"/>
      <c r="CH160"/>
      <c r="CJ160"/>
      <c r="CK160"/>
      <c r="CM160"/>
      <c r="CN160"/>
      <c r="CP160"/>
      <c r="CQ160"/>
      <c r="CS160"/>
      <c r="CT160"/>
      <c r="CV160"/>
      <c r="CW160"/>
      <c r="CY160" s="1039" t="s">
        <v>120</v>
      </c>
      <c r="CZ160" s="1039"/>
      <c r="DB160"/>
      <c r="DC160"/>
      <c r="DE160"/>
      <c r="DF160"/>
      <c r="DH160"/>
      <c r="DI160"/>
      <c r="DK160"/>
      <c r="DL160"/>
      <c r="DM160" s="3">
        <v>1</v>
      </c>
    </row>
    <row r="161" spans="1:117" s="877" customFormat="1" ht="18" customHeight="1">
      <c r="B161" s="1024"/>
      <c r="C161" s="1024"/>
      <c r="D161" s="1024"/>
      <c r="E161" s="1024"/>
      <c r="F161" s="1024"/>
      <c r="G161" s="1024"/>
      <c r="H161" s="1024"/>
      <c r="I161" s="1024"/>
      <c r="J161" s="1024"/>
      <c r="K161" s="1024"/>
      <c r="L161" s="1024"/>
      <c r="M161" s="1024"/>
      <c r="N161" s="1024"/>
      <c r="O161" s="1024"/>
      <c r="P161" s="1024"/>
      <c r="Q161" s="1024"/>
      <c r="R161" s="1024"/>
      <c r="S161" s="1024"/>
      <c r="T161" s="1024"/>
      <c r="U161" s="1024"/>
      <c r="V161" s="1024"/>
      <c r="W161" s="2014" t="s">
        <v>1368</v>
      </c>
      <c r="X161" s="2014"/>
      <c r="Y161" s="1024"/>
      <c r="Z161" s="1024"/>
      <c r="AA161" s="1024"/>
      <c r="AB161" s="276"/>
      <c r="AC161" s="1024"/>
      <c r="AD161" s="1024"/>
      <c r="AE161" s="276"/>
      <c r="AF161" s="1024"/>
      <c r="AG161" s="1024"/>
      <c r="AH161" s="276"/>
      <c r="AI161" s="1024"/>
      <c r="AJ161" s="1024"/>
      <c r="AK161" s="1024"/>
      <c r="AL161" s="1024"/>
      <c r="AM161" s="1024"/>
      <c r="AN161" s="1024"/>
      <c r="AO161" s="1024"/>
      <c r="AP161" s="1024"/>
      <c r="AQ161" s="1024"/>
      <c r="AS161"/>
      <c r="AT161"/>
      <c r="AV161"/>
      <c r="AW161"/>
      <c r="AY161"/>
      <c r="AZ161"/>
      <c r="BB161"/>
      <c r="BC161"/>
      <c r="BE161"/>
      <c r="BF161"/>
      <c r="BH161"/>
      <c r="BI161"/>
      <c r="BK161"/>
      <c r="BL161"/>
      <c r="BN161" s="2014" t="s">
        <v>2705</v>
      </c>
      <c r="BO161" s="2014"/>
      <c r="BQ161"/>
      <c r="BR161"/>
      <c r="BT161"/>
      <c r="BU161"/>
      <c r="BW161"/>
      <c r="BX161"/>
      <c r="BY161"/>
      <c r="BZ161"/>
      <c r="CA161"/>
      <c r="CB161"/>
      <c r="CC161"/>
      <c r="CD161"/>
      <c r="CE161"/>
      <c r="CG161"/>
      <c r="CH161"/>
      <c r="CJ161"/>
      <c r="CK161"/>
      <c r="CM161"/>
      <c r="CN161"/>
      <c r="CP161"/>
      <c r="CQ161"/>
      <c r="CS161"/>
      <c r="CT161"/>
      <c r="CV161"/>
      <c r="CW161"/>
      <c r="CY161" s="2014" t="s">
        <v>1367</v>
      </c>
      <c r="CZ161" s="2014"/>
      <c r="DB161"/>
      <c r="DC161"/>
      <c r="DE161"/>
      <c r="DF161"/>
      <c r="DH161"/>
      <c r="DI161"/>
      <c r="DK161"/>
      <c r="DL161"/>
      <c r="DM161" s="3">
        <v>1</v>
      </c>
    </row>
    <row r="162" spans="1:117" s="877" customFormat="1" ht="18" customHeight="1">
      <c r="B162" s="1024"/>
      <c r="C162" s="1024"/>
      <c r="D162" s="1024"/>
      <c r="E162" s="1024"/>
      <c r="F162" s="1024"/>
      <c r="G162" s="1024"/>
      <c r="H162" s="1024"/>
      <c r="I162" s="1024"/>
      <c r="J162" s="1024"/>
      <c r="K162" s="1024"/>
      <c r="L162" s="1024"/>
      <c r="M162" s="1024"/>
      <c r="N162" s="1024"/>
      <c r="O162" s="1024"/>
      <c r="P162" s="1024"/>
      <c r="Q162" s="1024"/>
      <c r="R162" s="1024"/>
      <c r="S162" s="1024"/>
      <c r="T162" s="1024"/>
      <c r="U162" s="1024"/>
      <c r="V162" s="1024"/>
      <c r="W162" s="2015"/>
      <c r="X162" s="2015"/>
      <c r="Y162" s="1024"/>
      <c r="Z162" s="1024"/>
      <c r="AA162" s="1024"/>
      <c r="AB162" s="276"/>
      <c r="AC162" s="1024"/>
      <c r="AD162" s="1024"/>
      <c r="AE162" s="276"/>
      <c r="AF162" s="1024"/>
      <c r="AG162" s="1024"/>
      <c r="AH162" s="276"/>
      <c r="AI162" s="1024"/>
      <c r="AJ162" s="1024"/>
      <c r="AK162" s="1024"/>
      <c r="AL162" s="1024"/>
      <c r="AM162" s="1024"/>
      <c r="AN162" s="1024"/>
      <c r="AO162" s="1024"/>
      <c r="AP162" s="1024"/>
      <c r="AQ162" s="1024"/>
      <c r="AS162"/>
      <c r="AT162"/>
      <c r="AV162"/>
      <c r="AW162"/>
      <c r="AY162"/>
      <c r="AZ162"/>
      <c r="BB162"/>
      <c r="BC162"/>
      <c r="BE162"/>
      <c r="BF162"/>
      <c r="BH162"/>
      <c r="BI162"/>
      <c r="BK162"/>
      <c r="BL162"/>
      <c r="BN162" s="2015" t="s">
        <v>120</v>
      </c>
      <c r="BO162" s="2015"/>
      <c r="BQ162"/>
      <c r="BR162"/>
      <c r="BT162"/>
      <c r="BU162"/>
      <c r="BW162"/>
      <c r="BX162"/>
      <c r="BY162"/>
      <c r="BZ162"/>
      <c r="CA162"/>
      <c r="CB162"/>
      <c r="CC162"/>
      <c r="CD162"/>
      <c r="CE162"/>
      <c r="CG162"/>
      <c r="CH162"/>
      <c r="CJ162"/>
      <c r="CK162"/>
      <c r="CM162"/>
      <c r="CN162"/>
      <c r="CP162"/>
      <c r="CQ162"/>
      <c r="CS162"/>
      <c r="CT162"/>
      <c r="CV162"/>
      <c r="CW162"/>
      <c r="CY162" s="2015" t="s">
        <v>120</v>
      </c>
      <c r="CZ162" s="2015"/>
      <c r="DB162"/>
      <c r="DC162"/>
      <c r="DE162"/>
      <c r="DF162"/>
      <c r="DH162"/>
      <c r="DI162"/>
      <c r="DK162"/>
      <c r="DL162"/>
      <c r="DM162" s="3">
        <v>1</v>
      </c>
    </row>
    <row r="163" spans="1:117" s="877" customFormat="1" ht="18" customHeight="1" thickBot="1">
      <c r="B163" s="1024"/>
      <c r="C163" s="1024"/>
      <c r="D163" s="1024"/>
      <c r="E163" s="1024"/>
      <c r="F163" s="1024"/>
      <c r="G163" s="1024"/>
      <c r="H163" s="1024"/>
      <c r="I163" s="1024"/>
      <c r="J163" s="1024"/>
      <c r="K163" s="1024"/>
      <c r="L163" s="1024"/>
      <c r="M163" s="1024"/>
      <c r="N163" s="1024"/>
      <c r="O163" s="1024"/>
      <c r="P163" s="1024"/>
      <c r="Q163" s="1024"/>
      <c r="R163" s="1024"/>
      <c r="S163" s="1024"/>
      <c r="T163" s="1024"/>
      <c r="U163" s="1024"/>
      <c r="V163" s="1024"/>
      <c r="W163" s="1039">
        <v>1</v>
      </c>
      <c r="X163" s="1039">
        <v>1</v>
      </c>
      <c r="Y163" s="1024"/>
      <c r="Z163" s="1024"/>
      <c r="AA163" s="1024"/>
      <c r="AB163" s="276"/>
      <c r="AC163" s="1024"/>
      <c r="AD163" s="1024"/>
      <c r="AE163" s="276"/>
      <c r="AF163" s="1024"/>
      <c r="AG163" s="1024"/>
      <c r="AH163" s="276"/>
      <c r="AI163" s="1024"/>
      <c r="AJ163" s="1024"/>
      <c r="AK163" s="1024"/>
      <c r="AL163" s="1024"/>
      <c r="AM163" s="1024"/>
      <c r="AN163" s="1024"/>
      <c r="AO163" s="1024"/>
      <c r="AP163" s="1024"/>
      <c r="AQ163" s="1024"/>
      <c r="AS163"/>
      <c r="AT163"/>
      <c r="AV163"/>
      <c r="AW163"/>
      <c r="AY163"/>
      <c r="AZ163"/>
      <c r="BB163"/>
      <c r="BC163"/>
      <c r="BE163"/>
      <c r="BF163"/>
      <c r="BH163"/>
      <c r="BI163"/>
      <c r="BK163"/>
      <c r="BL163"/>
      <c r="BN163" s="1039" t="s">
        <v>120</v>
      </c>
      <c r="BO163" s="1039"/>
      <c r="BQ163"/>
      <c r="BR163"/>
      <c r="BT163"/>
      <c r="BU163"/>
      <c r="BW163"/>
      <c r="BX163"/>
      <c r="BY163"/>
      <c r="BZ163"/>
      <c r="CA163"/>
      <c r="CB163"/>
      <c r="CC163"/>
      <c r="CD163"/>
      <c r="CE163"/>
      <c r="CG163"/>
      <c r="CH163"/>
      <c r="CJ163"/>
      <c r="CK163"/>
      <c r="CM163"/>
      <c r="CN163"/>
      <c r="CP163"/>
      <c r="CQ163"/>
      <c r="CS163"/>
      <c r="CT163"/>
      <c r="CV163"/>
      <c r="CW163"/>
      <c r="CY163" s="1039" t="s">
        <v>120</v>
      </c>
      <c r="CZ163" s="1039"/>
      <c r="DB163"/>
      <c r="DC163"/>
      <c r="DE163"/>
      <c r="DF163"/>
      <c r="DH163"/>
      <c r="DI163"/>
      <c r="DK163"/>
      <c r="DL163"/>
      <c r="DM163" s="3">
        <v>1</v>
      </c>
    </row>
    <row r="164" spans="1:117" s="877" customFormat="1" ht="18" customHeight="1">
      <c r="B164" s="1024"/>
      <c r="C164" s="1024"/>
      <c r="D164" s="1024"/>
      <c r="E164" s="1024"/>
      <c r="F164" s="1024"/>
      <c r="G164" s="1024"/>
      <c r="H164" s="1024"/>
      <c r="I164" s="1024"/>
      <c r="J164" s="1024"/>
      <c r="K164" s="1024"/>
      <c r="L164" s="1024"/>
      <c r="M164" s="1024"/>
      <c r="N164" s="1024"/>
      <c r="O164" s="1024"/>
      <c r="P164" s="1024"/>
      <c r="Q164" s="1024"/>
      <c r="R164" s="1024"/>
      <c r="S164" s="1024"/>
      <c r="T164" s="1024"/>
      <c r="U164" s="1024"/>
      <c r="V164" s="1024"/>
      <c r="W164" s="2014" t="s">
        <v>1369</v>
      </c>
      <c r="X164" s="2014"/>
      <c r="Y164" s="1024"/>
      <c r="Z164" s="1024"/>
      <c r="AA164" s="1024"/>
      <c r="AB164" s="276"/>
      <c r="AC164" s="1024"/>
      <c r="AD164" s="1024"/>
      <c r="AE164" s="276"/>
      <c r="AF164" s="1024"/>
      <c r="AG164" s="1024"/>
      <c r="AH164" s="276"/>
      <c r="AI164" s="1024"/>
      <c r="AJ164" s="1024"/>
      <c r="AK164" s="1024"/>
      <c r="AL164" s="1024"/>
      <c r="AM164" s="1024"/>
      <c r="AN164" s="1024"/>
      <c r="AO164" s="1024"/>
      <c r="AP164" s="1024"/>
      <c r="AQ164" s="1024"/>
      <c r="AS164"/>
      <c r="AT164"/>
      <c r="AV164"/>
      <c r="AW164"/>
      <c r="AY164"/>
      <c r="AZ164"/>
      <c r="BB164"/>
      <c r="BC164"/>
      <c r="BE164"/>
      <c r="BF164"/>
      <c r="BH164"/>
      <c r="BI164"/>
      <c r="BK164"/>
      <c r="BL164"/>
      <c r="BN164" s="2014" t="s">
        <v>2706</v>
      </c>
      <c r="BO164" s="2014"/>
      <c r="BQ164"/>
      <c r="BR164"/>
      <c r="BT164"/>
      <c r="BU164"/>
      <c r="BW164"/>
      <c r="BX164"/>
      <c r="BY164"/>
      <c r="BZ164"/>
      <c r="CA164"/>
      <c r="CB164"/>
      <c r="CC164"/>
      <c r="CD164"/>
      <c r="CE164"/>
      <c r="CG164"/>
      <c r="CH164"/>
      <c r="CJ164"/>
      <c r="CK164"/>
      <c r="CM164"/>
      <c r="CN164"/>
      <c r="CP164"/>
      <c r="CQ164"/>
      <c r="CS164"/>
      <c r="CT164"/>
      <c r="CV164"/>
      <c r="CW164"/>
      <c r="CY164" s="2014" t="s">
        <v>2707</v>
      </c>
      <c r="CZ164" s="2014"/>
      <c r="DB164"/>
      <c r="DC164"/>
      <c r="DE164"/>
      <c r="DF164"/>
      <c r="DH164"/>
      <c r="DI164"/>
      <c r="DK164"/>
      <c r="DL164"/>
      <c r="DM164" s="3">
        <v>1</v>
      </c>
    </row>
    <row r="165" spans="1:117" s="877" customFormat="1" ht="18" customHeight="1">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2015"/>
      <c r="X165" s="2015"/>
      <c r="Y165" s="1024"/>
      <c r="Z165" s="1024"/>
      <c r="AA165" s="1024"/>
      <c r="AB165" s="276"/>
      <c r="AC165" s="1024"/>
      <c r="AD165" s="1024"/>
      <c r="AE165" s="276"/>
      <c r="AF165" s="1024"/>
      <c r="AG165" s="1024"/>
      <c r="AH165" s="276"/>
      <c r="AI165" s="1024"/>
      <c r="AJ165" s="1024"/>
      <c r="AK165" s="1024"/>
      <c r="AL165" s="1024"/>
      <c r="AM165" s="1024"/>
      <c r="AN165" s="1024"/>
      <c r="AO165" s="1024"/>
      <c r="AP165" s="1024"/>
      <c r="AQ165" s="1024"/>
      <c r="AS165"/>
      <c r="AT165"/>
      <c r="AV165"/>
      <c r="AW165"/>
      <c r="AY165"/>
      <c r="AZ165"/>
      <c r="BB165"/>
      <c r="BC165"/>
      <c r="BE165"/>
      <c r="BF165"/>
      <c r="BH165"/>
      <c r="BI165"/>
      <c r="BK165"/>
      <c r="BL165"/>
      <c r="BN165" s="2015" t="s">
        <v>120</v>
      </c>
      <c r="BO165" s="2015"/>
      <c r="BQ165"/>
      <c r="BR165"/>
      <c r="BT165"/>
      <c r="BU165"/>
      <c r="BW165"/>
      <c r="BX165"/>
      <c r="BY165"/>
      <c r="BZ165"/>
      <c r="CA165"/>
      <c r="CB165"/>
      <c r="CC165"/>
      <c r="CD165"/>
      <c r="CE165"/>
      <c r="CG165"/>
      <c r="CH165"/>
      <c r="CJ165"/>
      <c r="CK165"/>
      <c r="CM165"/>
      <c r="CN165"/>
      <c r="CP165"/>
      <c r="CQ165"/>
      <c r="CS165"/>
      <c r="CT165"/>
      <c r="CV165"/>
      <c r="CW165"/>
      <c r="CY165" s="2015" t="s">
        <v>120</v>
      </c>
      <c r="CZ165" s="2015"/>
      <c r="DB165"/>
      <c r="DC165"/>
      <c r="DE165"/>
      <c r="DF165"/>
      <c r="DH165"/>
      <c r="DI165"/>
      <c r="DK165"/>
      <c r="DL165"/>
      <c r="DM165" s="3">
        <v>1</v>
      </c>
    </row>
    <row r="166" spans="1:117" ht="18" customHeight="1" thickBot="1">
      <c r="W166" s="1039">
        <v>1</v>
      </c>
      <c r="X166" s="1039">
        <v>1</v>
      </c>
      <c r="BN166" s="1039" t="s">
        <v>120</v>
      </c>
      <c r="BO166" s="1039"/>
      <c r="CY166" s="1039" t="s">
        <v>120</v>
      </c>
      <c r="CZ166" s="1039"/>
      <c r="DM166" s="3">
        <v>1</v>
      </c>
    </row>
    <row r="167" spans="1:117" ht="18" customHeight="1">
      <c r="W167" s="2014" t="s">
        <v>1370</v>
      </c>
      <c r="X167" s="2014"/>
      <c r="BN167" s="2014" t="s">
        <v>2708</v>
      </c>
      <c r="BO167" s="2014"/>
      <c r="CY167" s="2014" t="s">
        <v>1369</v>
      </c>
      <c r="CZ167" s="2014"/>
      <c r="DM167" s="3">
        <v>1</v>
      </c>
    </row>
    <row r="168" spans="1:117" ht="18" customHeight="1">
      <c r="W168" s="2015"/>
      <c r="X168" s="2015"/>
      <c r="BN168" s="2015" t="s">
        <v>120</v>
      </c>
      <c r="BO168" s="2015"/>
      <c r="CY168" s="2015" t="s">
        <v>120</v>
      </c>
      <c r="CZ168" s="2015"/>
      <c r="DM168" s="3">
        <v>1</v>
      </c>
    </row>
    <row r="169" spans="1:117" ht="15.75" thickBot="1">
      <c r="A169" s="1024"/>
      <c r="W169" s="1039">
        <v>1</v>
      </c>
      <c r="X169" s="1039">
        <v>1</v>
      </c>
      <c r="BN169" s="1039" t="s">
        <v>120</v>
      </c>
      <c r="BO169" s="1039"/>
      <c r="CY169" t="s">
        <v>120</v>
      </c>
      <c r="DM169" s="3">
        <v>1</v>
      </c>
    </row>
    <row r="170" spans="1:117">
      <c r="A170" s="1024"/>
      <c r="W170" s="2014" t="s">
        <v>1371</v>
      </c>
      <c r="X170" s="2014"/>
      <c r="BN170" s="2014" t="s">
        <v>2709</v>
      </c>
      <c r="BO170" s="2014"/>
      <c r="CY170" s="2014" t="s">
        <v>2710</v>
      </c>
      <c r="CZ170" s="2014"/>
      <c r="DM170" s="3">
        <v>1</v>
      </c>
    </row>
    <row r="171" spans="1:117">
      <c r="W171" s="2015"/>
      <c r="X171" s="2015"/>
      <c r="BN171" s="2015" t="s">
        <v>120</v>
      </c>
      <c r="BO171" s="2015"/>
      <c r="CY171" s="2015" t="s">
        <v>120</v>
      </c>
      <c r="CZ171" s="2015"/>
      <c r="DM171" s="3">
        <v>1</v>
      </c>
    </row>
    <row r="172" spans="1:117" ht="15.75" thickBot="1">
      <c r="BN172" s="1039" t="s">
        <v>120</v>
      </c>
      <c r="BO172" s="1039"/>
      <c r="CY172" t="s">
        <v>120</v>
      </c>
      <c r="DM172" s="3">
        <v>1</v>
      </c>
    </row>
    <row r="173" spans="1:117">
      <c r="W173" s="2014"/>
      <c r="X173" s="2014"/>
      <c r="BN173" s="2014" t="s">
        <v>2711</v>
      </c>
      <c r="BO173" s="2014"/>
      <c r="CY173" s="2014" t="s">
        <v>2712</v>
      </c>
      <c r="CZ173" s="2014"/>
      <c r="DM173" s="3">
        <v>1</v>
      </c>
    </row>
    <row r="174" spans="1:117">
      <c r="W174" s="2015"/>
      <c r="X174" s="2015"/>
      <c r="AB174" s="1024"/>
      <c r="AE174" s="1024"/>
      <c r="AH174" s="1024"/>
      <c r="AV174" t="s">
        <v>120</v>
      </c>
      <c r="AY174" t="s">
        <v>120</v>
      </c>
      <c r="BN174" s="2015" t="s">
        <v>120</v>
      </c>
      <c r="BO174" s="2015"/>
      <c r="CY174" s="2015" t="s">
        <v>120</v>
      </c>
      <c r="CZ174" s="2015"/>
      <c r="DM174" s="3">
        <v>1</v>
      </c>
    </row>
    <row r="175" spans="1:117" ht="15.75">
      <c r="AB175" s="1024"/>
      <c r="AE175" s="1024"/>
      <c r="AH175" s="1024"/>
      <c r="BN175" s="1103"/>
      <c r="BO175" s="1103"/>
      <c r="CY175" s="1103"/>
      <c r="CZ175" s="1103"/>
      <c r="DM175" s="3">
        <v>1</v>
      </c>
    </row>
    <row r="176" spans="1:117" ht="15.75" thickBot="1">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DM176" s="3">
        <v>1</v>
      </c>
    </row>
    <row r="177" spans="1:119">
      <c r="BN177" s="2014"/>
      <c r="BO177" s="2014"/>
      <c r="CY177" s="2014"/>
      <c r="CZ177" s="2014"/>
      <c r="DM177" s="3">
        <v>1</v>
      </c>
    </row>
    <row r="178" spans="1:119">
      <c r="BN178" s="2015"/>
      <c r="BO178" s="2015"/>
      <c r="CY178" s="2015"/>
      <c r="CZ178" s="2015"/>
      <c r="DM178" s="3">
        <v>1</v>
      </c>
    </row>
    <row r="179" spans="1:119">
      <c r="DM179" s="3">
        <v>1</v>
      </c>
    </row>
    <row r="180" spans="1:119">
      <c r="DM180" s="3">
        <v>1</v>
      </c>
    </row>
    <row r="181" spans="1:119">
      <c r="DM181" s="3">
        <v>1</v>
      </c>
      <c r="DN181" s="1024"/>
      <c r="DO181" s="1024"/>
    </row>
    <row r="182" spans="1:119">
      <c r="DM182" s="876" t="s">
        <v>840</v>
      </c>
      <c r="DN182" s="1024"/>
      <c r="DO182" s="1024"/>
    </row>
    <row r="183" spans="1:119">
      <c r="A183" s="3">
        <v>1</v>
      </c>
      <c r="B183" s="3">
        <v>1</v>
      </c>
      <c r="C183" s="3">
        <v>1</v>
      </c>
      <c r="D183" s="3">
        <v>1</v>
      </c>
      <c r="E183" s="3">
        <v>1</v>
      </c>
      <c r="F183" s="3">
        <v>1</v>
      </c>
      <c r="G183" s="3">
        <v>1</v>
      </c>
      <c r="H183" s="3">
        <v>1</v>
      </c>
      <c r="I183" s="3">
        <v>1</v>
      </c>
      <c r="J183" s="3">
        <v>1</v>
      </c>
      <c r="K183" s="3">
        <v>1</v>
      </c>
      <c r="L183" s="3">
        <v>1</v>
      </c>
      <c r="M183" s="3">
        <v>1</v>
      </c>
      <c r="N183" s="3">
        <v>1</v>
      </c>
      <c r="O183" s="3">
        <v>1</v>
      </c>
      <c r="P183" s="3">
        <v>1</v>
      </c>
      <c r="Q183" s="3">
        <v>1</v>
      </c>
      <c r="R183" s="3">
        <v>1</v>
      </c>
      <c r="S183" s="3">
        <v>1</v>
      </c>
      <c r="T183" s="3">
        <v>1</v>
      </c>
      <c r="U183" s="3">
        <v>1</v>
      </c>
      <c r="V183" s="3">
        <v>1</v>
      </c>
      <c r="W183" s="3">
        <v>1</v>
      </c>
      <c r="X183" s="3">
        <v>1</v>
      </c>
      <c r="Y183" s="3">
        <v>1</v>
      </c>
      <c r="Z183" s="3">
        <v>1</v>
      </c>
      <c r="AA183" s="3">
        <v>1</v>
      </c>
      <c r="AB183" s="3">
        <v>1</v>
      </c>
      <c r="AC183" s="3">
        <v>1</v>
      </c>
      <c r="AD183" s="3">
        <v>1</v>
      </c>
      <c r="AE183" s="3">
        <v>1</v>
      </c>
      <c r="AF183" s="3">
        <v>1</v>
      </c>
      <c r="AG183" s="3">
        <v>1</v>
      </c>
      <c r="AH183" s="3">
        <v>1</v>
      </c>
      <c r="AI183" s="3">
        <v>1</v>
      </c>
      <c r="AJ183" s="3">
        <v>1</v>
      </c>
      <c r="AK183" s="3">
        <v>1</v>
      </c>
      <c r="AL183" s="3">
        <v>1</v>
      </c>
      <c r="AM183" s="3">
        <v>1</v>
      </c>
      <c r="AN183" s="3">
        <v>1</v>
      </c>
      <c r="AO183" s="3">
        <v>1</v>
      </c>
      <c r="AP183" s="3">
        <v>1</v>
      </c>
      <c r="AQ183" s="3">
        <v>1</v>
      </c>
      <c r="AR183" s="3">
        <v>1</v>
      </c>
      <c r="AS183" s="3">
        <v>1</v>
      </c>
      <c r="AT183" s="3">
        <v>1</v>
      </c>
      <c r="AU183" s="3">
        <v>1</v>
      </c>
      <c r="AV183" s="3">
        <v>1</v>
      </c>
      <c r="AW183" s="3">
        <v>1</v>
      </c>
      <c r="AX183" s="3">
        <v>1</v>
      </c>
      <c r="AY183" s="3">
        <v>1</v>
      </c>
      <c r="AZ183" s="3">
        <v>1</v>
      </c>
      <c r="BA183" s="3">
        <v>1</v>
      </c>
      <c r="BB183" s="3">
        <v>1</v>
      </c>
      <c r="BC183" s="3">
        <v>1</v>
      </c>
      <c r="BD183" s="3">
        <v>1</v>
      </c>
      <c r="BE183" s="3">
        <v>1</v>
      </c>
      <c r="BF183" s="3">
        <v>1</v>
      </c>
      <c r="BG183" s="3">
        <v>1</v>
      </c>
      <c r="BH183" s="3">
        <v>1</v>
      </c>
      <c r="BI183" s="3">
        <v>1</v>
      </c>
      <c r="BJ183" s="3">
        <v>1</v>
      </c>
      <c r="BK183" s="3">
        <v>1</v>
      </c>
      <c r="BL183" s="3">
        <v>1</v>
      </c>
      <c r="BM183" s="3">
        <v>1</v>
      </c>
      <c r="BN183" s="3">
        <v>1</v>
      </c>
      <c r="BO183" s="3">
        <v>1</v>
      </c>
      <c r="BP183" s="3">
        <v>1</v>
      </c>
      <c r="BQ183" s="3">
        <v>1</v>
      </c>
      <c r="BR183" s="3">
        <v>1</v>
      </c>
      <c r="BS183" s="3">
        <v>1</v>
      </c>
      <c r="BT183" s="3">
        <v>1</v>
      </c>
      <c r="BU183" s="3">
        <v>1</v>
      </c>
      <c r="BV183" s="3">
        <v>1</v>
      </c>
      <c r="BW183" s="3">
        <v>1</v>
      </c>
      <c r="BX183" s="3">
        <v>1</v>
      </c>
      <c r="BY183" s="3">
        <v>1</v>
      </c>
      <c r="BZ183" s="3">
        <v>1</v>
      </c>
      <c r="CA183" s="3">
        <v>1</v>
      </c>
      <c r="CB183" s="3">
        <v>1</v>
      </c>
      <c r="CC183" s="3">
        <v>1</v>
      </c>
      <c r="CD183" s="3">
        <v>1</v>
      </c>
      <c r="CE183" s="3">
        <v>1</v>
      </c>
      <c r="CF183" s="3">
        <v>1</v>
      </c>
      <c r="CG183" s="3">
        <v>1</v>
      </c>
      <c r="CH183" s="3">
        <v>1</v>
      </c>
      <c r="CI183" s="3">
        <v>1</v>
      </c>
      <c r="CJ183" s="3">
        <v>1</v>
      </c>
      <c r="CK183" s="3">
        <v>1</v>
      </c>
      <c r="CL183" s="3">
        <v>1</v>
      </c>
      <c r="CM183" s="3">
        <v>1</v>
      </c>
      <c r="CN183" s="3">
        <v>1</v>
      </c>
      <c r="CO183" s="3">
        <v>1</v>
      </c>
      <c r="CP183" s="3">
        <v>1</v>
      </c>
      <c r="CQ183" s="3">
        <v>1</v>
      </c>
      <c r="CR183" s="3">
        <v>1</v>
      </c>
      <c r="CS183" s="3">
        <v>1</v>
      </c>
      <c r="CT183" s="3">
        <v>1</v>
      </c>
      <c r="CU183" s="3">
        <v>1</v>
      </c>
      <c r="CV183" s="3">
        <v>1</v>
      </c>
      <c r="CW183" s="3">
        <v>1</v>
      </c>
      <c r="CX183" s="3">
        <v>1</v>
      </c>
      <c r="CY183" s="3">
        <v>1</v>
      </c>
      <c r="CZ183" s="3">
        <v>1</v>
      </c>
      <c r="DA183" s="3">
        <v>1</v>
      </c>
      <c r="DB183" s="3">
        <v>1</v>
      </c>
      <c r="DC183" s="3">
        <v>1</v>
      </c>
      <c r="DD183" s="3">
        <v>1</v>
      </c>
      <c r="DE183" s="3">
        <v>1</v>
      </c>
      <c r="DF183" s="3">
        <v>1</v>
      </c>
      <c r="DG183" s="3">
        <v>1</v>
      </c>
      <c r="DH183" s="3">
        <v>1</v>
      </c>
      <c r="DI183" s="3">
        <v>1</v>
      </c>
      <c r="DJ183" s="3">
        <v>1</v>
      </c>
      <c r="DK183" s="3">
        <v>1</v>
      </c>
      <c r="DL183" s="3">
        <v>1</v>
      </c>
      <c r="DM183" s="1" t="str">
        <f>ADDRESS(ROW(),COLUMN(),4)</f>
        <v>DM183</v>
      </c>
      <c r="DN183" s="878"/>
      <c r="DO183" s="879" t="str">
        <f>ADDRESS(ROW(),COLUMN(),4)</f>
        <v>DO183</v>
      </c>
    </row>
  </sheetData>
  <mergeCells count="1065">
    <mergeCell ref="K17:L18"/>
    <mergeCell ref="N17:O18"/>
    <mergeCell ref="DB17:DC18"/>
    <mergeCell ref="DE17:DF18"/>
    <mergeCell ref="B5:Q6"/>
    <mergeCell ref="AS5:BH6"/>
    <mergeCell ref="CD6:CS7"/>
    <mergeCell ref="AI8:AP10"/>
    <mergeCell ref="B10:C11"/>
    <mergeCell ref="E10:F11"/>
    <mergeCell ref="Q10:U11"/>
    <mergeCell ref="V10:W11"/>
    <mergeCell ref="X10:X11"/>
    <mergeCell ref="Z10:AD11"/>
    <mergeCell ref="BW17:BX18"/>
    <mergeCell ref="CD17:CE18"/>
    <mergeCell ref="AS17:AT18"/>
    <mergeCell ref="AV17:AW18"/>
    <mergeCell ref="AY17:AZ18"/>
    <mergeCell ref="BB17:BC18"/>
    <mergeCell ref="BE17:BF18"/>
    <mergeCell ref="BH17:BI18"/>
    <mergeCell ref="W17:X18"/>
    <mergeCell ref="Z17:AA18"/>
    <mergeCell ref="AC17:AD18"/>
    <mergeCell ref="AF17:AG18"/>
    <mergeCell ref="AI17:AJ18"/>
    <mergeCell ref="AL17:AM18"/>
    <mergeCell ref="AE10:AF11"/>
    <mergeCell ref="AI11:AP12"/>
    <mergeCell ref="B14:C15"/>
    <mergeCell ref="B17:C18"/>
    <mergeCell ref="E17:F18"/>
    <mergeCell ref="H17:I18"/>
    <mergeCell ref="DH17:DI18"/>
    <mergeCell ref="B20:C21"/>
    <mergeCell ref="E20:F21"/>
    <mergeCell ref="H20:I21"/>
    <mergeCell ref="K20:L21"/>
    <mergeCell ref="N20:O21"/>
    <mergeCell ref="Q20:R21"/>
    <mergeCell ref="CG17:CH18"/>
    <mergeCell ref="CJ17:CK18"/>
    <mergeCell ref="CM17:CN18"/>
    <mergeCell ref="CP17:CQ18"/>
    <mergeCell ref="CS17:CT18"/>
    <mergeCell ref="CV17:CW18"/>
    <mergeCell ref="BK17:BL18"/>
    <mergeCell ref="BN17:BO18"/>
    <mergeCell ref="BQ17:BR18"/>
    <mergeCell ref="BT17:BU18"/>
    <mergeCell ref="Q17:R18"/>
    <mergeCell ref="T17:U18"/>
    <mergeCell ref="AS20:AT21"/>
    <mergeCell ref="AV20:AW21"/>
    <mergeCell ref="AY20:AZ21"/>
    <mergeCell ref="BB20:BC21"/>
    <mergeCell ref="BE20:BF21"/>
    <mergeCell ref="BH20:BI21"/>
    <mergeCell ref="T20:U21"/>
    <mergeCell ref="W20:X21"/>
    <mergeCell ref="Z20:AA21"/>
    <mergeCell ref="AC20:AD21"/>
    <mergeCell ref="AF20:AG21"/>
    <mergeCell ref="AI20:AJ21"/>
    <mergeCell ref="CY17:CZ18"/>
    <mergeCell ref="T23:U24"/>
    <mergeCell ref="W23:X24"/>
    <mergeCell ref="Z23:AA24"/>
    <mergeCell ref="AC23:AD24"/>
    <mergeCell ref="AF23:AG24"/>
    <mergeCell ref="AI23:AJ24"/>
    <mergeCell ref="CY20:CZ21"/>
    <mergeCell ref="DB20:DC21"/>
    <mergeCell ref="DE20:DF21"/>
    <mergeCell ref="DH20:DI21"/>
    <mergeCell ref="B23:C24"/>
    <mergeCell ref="E23:F24"/>
    <mergeCell ref="H23:I24"/>
    <mergeCell ref="K23:L24"/>
    <mergeCell ref="N23:O24"/>
    <mergeCell ref="Q23:R24"/>
    <mergeCell ref="CG20:CH21"/>
    <mergeCell ref="CJ20:CK21"/>
    <mergeCell ref="CM20:CN21"/>
    <mergeCell ref="CP20:CQ21"/>
    <mergeCell ref="CS20:CT21"/>
    <mergeCell ref="CV20:CW21"/>
    <mergeCell ref="BK20:BL21"/>
    <mergeCell ref="BN20:BO21"/>
    <mergeCell ref="BQ20:BR21"/>
    <mergeCell ref="BT20:BU21"/>
    <mergeCell ref="BW20:BX21"/>
    <mergeCell ref="CD20:CE21"/>
    <mergeCell ref="E26:F27"/>
    <mergeCell ref="H26:I27"/>
    <mergeCell ref="K26:L27"/>
    <mergeCell ref="N26:O27"/>
    <mergeCell ref="Q26:R27"/>
    <mergeCell ref="CS23:CT24"/>
    <mergeCell ref="CV23:CW24"/>
    <mergeCell ref="CY23:CZ24"/>
    <mergeCell ref="DB23:DC24"/>
    <mergeCell ref="DE23:DF24"/>
    <mergeCell ref="DH23:DI24"/>
    <mergeCell ref="BW23:BX24"/>
    <mergeCell ref="CD23:CE24"/>
    <mergeCell ref="CG23:CH24"/>
    <mergeCell ref="CJ23:CK24"/>
    <mergeCell ref="CM23:CN24"/>
    <mergeCell ref="CP23:CQ24"/>
    <mergeCell ref="BE23:BF24"/>
    <mergeCell ref="BH23:BI24"/>
    <mergeCell ref="BK23:BL24"/>
    <mergeCell ref="BN23:BO24"/>
    <mergeCell ref="BQ23:BR24"/>
    <mergeCell ref="BT23:BU24"/>
    <mergeCell ref="AL23:AM24"/>
    <mergeCell ref="AO23:AP23"/>
    <mergeCell ref="AS23:AT24"/>
    <mergeCell ref="AV23:AW24"/>
    <mergeCell ref="AY23:AZ24"/>
    <mergeCell ref="BB23:BC24"/>
    <mergeCell ref="AO24:AP26"/>
    <mergeCell ref="AL26:AM27"/>
    <mergeCell ref="AS26:AT27"/>
    <mergeCell ref="B29:C30"/>
    <mergeCell ref="E29:F30"/>
    <mergeCell ref="H29:I30"/>
    <mergeCell ref="K29:L30"/>
    <mergeCell ref="N29:O30"/>
    <mergeCell ref="Q29:R30"/>
    <mergeCell ref="T29:U30"/>
    <mergeCell ref="CM26:CN27"/>
    <mergeCell ref="CP26:CQ27"/>
    <mergeCell ref="CS26:CT27"/>
    <mergeCell ref="CV26:CW27"/>
    <mergeCell ref="CY26:CZ27"/>
    <mergeCell ref="DB26:DC27"/>
    <mergeCell ref="BQ26:BR27"/>
    <mergeCell ref="BT26:BU27"/>
    <mergeCell ref="BW26:BX27"/>
    <mergeCell ref="CD26:CE27"/>
    <mergeCell ref="CG26:CH27"/>
    <mergeCell ref="CJ26:CK27"/>
    <mergeCell ref="AY26:AZ27"/>
    <mergeCell ref="BB26:BC27"/>
    <mergeCell ref="BE26:BF27"/>
    <mergeCell ref="BH26:BI27"/>
    <mergeCell ref="BK26:BL27"/>
    <mergeCell ref="BN26:BO27"/>
    <mergeCell ref="T26:U27"/>
    <mergeCell ref="W26:X27"/>
    <mergeCell ref="Z26:AA27"/>
    <mergeCell ref="AC26:AD27"/>
    <mergeCell ref="AF26:AG27"/>
    <mergeCell ref="AI26:AJ27"/>
    <mergeCell ref="B26:C27"/>
    <mergeCell ref="AV29:AW30"/>
    <mergeCell ref="AY29:AZ30"/>
    <mergeCell ref="BB29:BC30"/>
    <mergeCell ref="BE29:BF30"/>
    <mergeCell ref="BH29:BI30"/>
    <mergeCell ref="W29:X30"/>
    <mergeCell ref="Z29:AA30"/>
    <mergeCell ref="AC29:AD30"/>
    <mergeCell ref="AF29:AG30"/>
    <mergeCell ref="AI29:AJ30"/>
    <mergeCell ref="AL29:AM30"/>
    <mergeCell ref="AI32:AJ33"/>
    <mergeCell ref="AL32:AM33"/>
    <mergeCell ref="AO32:AP32"/>
    <mergeCell ref="DE26:DF27"/>
    <mergeCell ref="DH26:DI27"/>
    <mergeCell ref="AO28:AP29"/>
    <mergeCell ref="AV26:AW27"/>
    <mergeCell ref="Z32:AA33"/>
    <mergeCell ref="AC32:AD33"/>
    <mergeCell ref="AF32:AG33"/>
    <mergeCell ref="CY29:CZ30"/>
    <mergeCell ref="DB29:DC30"/>
    <mergeCell ref="DE29:DF30"/>
    <mergeCell ref="DH29:DI30"/>
    <mergeCell ref="AO31:AP31"/>
    <mergeCell ref="AF35:AG36"/>
    <mergeCell ref="AI35:AJ36"/>
    <mergeCell ref="AL35:AM36"/>
    <mergeCell ref="AS35:AT36"/>
    <mergeCell ref="DH32:DI33"/>
    <mergeCell ref="AO34:AP34"/>
    <mergeCell ref="B32:C33"/>
    <mergeCell ref="E32:F33"/>
    <mergeCell ref="H32:I33"/>
    <mergeCell ref="K32:L33"/>
    <mergeCell ref="N32:O33"/>
    <mergeCell ref="CG29:CH30"/>
    <mergeCell ref="CJ29:CK30"/>
    <mergeCell ref="CM29:CN30"/>
    <mergeCell ref="CP29:CQ30"/>
    <mergeCell ref="CS29:CT30"/>
    <mergeCell ref="CV29:CW30"/>
    <mergeCell ref="BK29:BL30"/>
    <mergeCell ref="BN29:BO30"/>
    <mergeCell ref="BQ29:BR30"/>
    <mergeCell ref="BT29:BU30"/>
    <mergeCell ref="BW29:BX30"/>
    <mergeCell ref="CD29:CE30"/>
    <mergeCell ref="AS29:AT30"/>
    <mergeCell ref="B35:C36"/>
    <mergeCell ref="E35:F36"/>
    <mergeCell ref="H35:I36"/>
    <mergeCell ref="K35:L36"/>
    <mergeCell ref="N35:O36"/>
    <mergeCell ref="Q35:R36"/>
    <mergeCell ref="T35:U36"/>
    <mergeCell ref="W35:X36"/>
    <mergeCell ref="CP32:CQ33"/>
    <mergeCell ref="CS32:CT33"/>
    <mergeCell ref="CV32:CW33"/>
    <mergeCell ref="CY32:CZ33"/>
    <mergeCell ref="DB32:DC33"/>
    <mergeCell ref="DE32:DF33"/>
    <mergeCell ref="BT32:BU33"/>
    <mergeCell ref="BW32:BX33"/>
    <mergeCell ref="CD32:CE33"/>
    <mergeCell ref="CG32:CH33"/>
    <mergeCell ref="CJ32:CK33"/>
    <mergeCell ref="CM32:CN33"/>
    <mergeCell ref="BB32:BC33"/>
    <mergeCell ref="BE32:BF33"/>
    <mergeCell ref="BH32:BI33"/>
    <mergeCell ref="BK32:BL33"/>
    <mergeCell ref="BN32:BO33"/>
    <mergeCell ref="BQ32:BR33"/>
    <mergeCell ref="AS32:AT33"/>
    <mergeCell ref="AV32:AW33"/>
    <mergeCell ref="AY32:AZ33"/>
    <mergeCell ref="Q32:R33"/>
    <mergeCell ref="T32:U33"/>
    <mergeCell ref="W32:X33"/>
    <mergeCell ref="AF38:AG39"/>
    <mergeCell ref="AI38:AJ39"/>
    <mergeCell ref="DB35:DC36"/>
    <mergeCell ref="DE35:DF36"/>
    <mergeCell ref="DH35:DI36"/>
    <mergeCell ref="AO36:AP36"/>
    <mergeCell ref="B38:C39"/>
    <mergeCell ref="E38:F39"/>
    <mergeCell ref="H38:I39"/>
    <mergeCell ref="K38:L39"/>
    <mergeCell ref="N38:O39"/>
    <mergeCell ref="Q38:R39"/>
    <mergeCell ref="CJ35:CK36"/>
    <mergeCell ref="CM35:CN36"/>
    <mergeCell ref="CP35:CQ36"/>
    <mergeCell ref="CS35:CT36"/>
    <mergeCell ref="CV35:CW36"/>
    <mergeCell ref="CY35:CZ36"/>
    <mergeCell ref="BN35:BO36"/>
    <mergeCell ref="BQ35:BR36"/>
    <mergeCell ref="BT35:BU36"/>
    <mergeCell ref="BW35:BX36"/>
    <mergeCell ref="CD35:CE36"/>
    <mergeCell ref="CG35:CH36"/>
    <mergeCell ref="AV35:AW36"/>
    <mergeCell ref="AY35:AZ36"/>
    <mergeCell ref="BB35:BC36"/>
    <mergeCell ref="BE35:BF36"/>
    <mergeCell ref="BH35:BI36"/>
    <mergeCell ref="BK35:BL36"/>
    <mergeCell ref="Z35:AA36"/>
    <mergeCell ref="AC35:AD36"/>
    <mergeCell ref="H41:I42"/>
    <mergeCell ref="K41:L42"/>
    <mergeCell ref="N41:O42"/>
    <mergeCell ref="Q41:R42"/>
    <mergeCell ref="CV38:CW39"/>
    <mergeCell ref="CY38:CZ39"/>
    <mergeCell ref="DB38:DC39"/>
    <mergeCell ref="DE38:DF39"/>
    <mergeCell ref="DH38:DI39"/>
    <mergeCell ref="AO39:AP39"/>
    <mergeCell ref="CD38:CE39"/>
    <mergeCell ref="CG38:CH39"/>
    <mergeCell ref="CJ38:CK39"/>
    <mergeCell ref="CM38:CN39"/>
    <mergeCell ref="CP38:CQ39"/>
    <mergeCell ref="CS38:CT39"/>
    <mergeCell ref="BH38:BI39"/>
    <mergeCell ref="BK38:BL39"/>
    <mergeCell ref="BN38:BO39"/>
    <mergeCell ref="BQ38:BR39"/>
    <mergeCell ref="BT38:BU39"/>
    <mergeCell ref="BW38:BX39"/>
    <mergeCell ref="AL38:AM39"/>
    <mergeCell ref="AS38:AT39"/>
    <mergeCell ref="AV38:AW39"/>
    <mergeCell ref="AY38:AZ39"/>
    <mergeCell ref="BB38:BC39"/>
    <mergeCell ref="BE38:BF39"/>
    <mergeCell ref="T38:U39"/>
    <mergeCell ref="W38:X39"/>
    <mergeCell ref="Z38:AA39"/>
    <mergeCell ref="AC38:AD39"/>
    <mergeCell ref="CV41:CW42"/>
    <mergeCell ref="CY41:CZ42"/>
    <mergeCell ref="DB41:DC42"/>
    <mergeCell ref="DE41:DF42"/>
    <mergeCell ref="DH41:DI42"/>
    <mergeCell ref="BW41:BX42"/>
    <mergeCell ref="CD41:CE42"/>
    <mergeCell ref="CG41:CH42"/>
    <mergeCell ref="CJ41:CK42"/>
    <mergeCell ref="CM41:CN42"/>
    <mergeCell ref="CP41:CQ42"/>
    <mergeCell ref="BE41:BF42"/>
    <mergeCell ref="BH41:BI42"/>
    <mergeCell ref="BK41:BL42"/>
    <mergeCell ref="BN41:BO42"/>
    <mergeCell ref="BQ41:BR42"/>
    <mergeCell ref="BT41:BU42"/>
    <mergeCell ref="AV44:AW45"/>
    <mergeCell ref="AY44:AZ45"/>
    <mergeCell ref="BB44:BC45"/>
    <mergeCell ref="BE44:BF45"/>
    <mergeCell ref="T44:U45"/>
    <mergeCell ref="W44:X45"/>
    <mergeCell ref="Z44:AA45"/>
    <mergeCell ref="AC44:AD45"/>
    <mergeCell ref="AF44:AG45"/>
    <mergeCell ref="AI44:AJ45"/>
    <mergeCell ref="B44:C45"/>
    <mergeCell ref="E44:F45"/>
    <mergeCell ref="H44:I45"/>
    <mergeCell ref="K44:L45"/>
    <mergeCell ref="N44:O45"/>
    <mergeCell ref="Q44:R45"/>
    <mergeCell ref="CS41:CT42"/>
    <mergeCell ref="AL41:AM42"/>
    <mergeCell ref="AO41:AP41"/>
    <mergeCell ref="AS41:AT42"/>
    <mergeCell ref="AV41:AW42"/>
    <mergeCell ref="AY41:AZ42"/>
    <mergeCell ref="BB41:BC42"/>
    <mergeCell ref="AO42:AP42"/>
    <mergeCell ref="T41:U42"/>
    <mergeCell ref="W41:X42"/>
    <mergeCell ref="Z41:AA42"/>
    <mergeCell ref="AC41:AD42"/>
    <mergeCell ref="AF41:AG42"/>
    <mergeCell ref="AI41:AJ42"/>
    <mergeCell ref="B41:C42"/>
    <mergeCell ref="E41:F42"/>
    <mergeCell ref="BE47:BF48"/>
    <mergeCell ref="BH47:BI48"/>
    <mergeCell ref="Q47:R48"/>
    <mergeCell ref="T47:U48"/>
    <mergeCell ref="W47:X48"/>
    <mergeCell ref="Z47:AA48"/>
    <mergeCell ref="AC47:AD48"/>
    <mergeCell ref="AF47:AG48"/>
    <mergeCell ref="CV44:CW45"/>
    <mergeCell ref="CY44:CZ45"/>
    <mergeCell ref="DB44:DC45"/>
    <mergeCell ref="DE44:DF45"/>
    <mergeCell ref="DH44:DI45"/>
    <mergeCell ref="B47:C48"/>
    <mergeCell ref="E47:F48"/>
    <mergeCell ref="H47:I48"/>
    <mergeCell ref="K47:L48"/>
    <mergeCell ref="N47:O48"/>
    <mergeCell ref="CD44:CE45"/>
    <mergeCell ref="CG44:CH45"/>
    <mergeCell ref="CJ44:CK45"/>
    <mergeCell ref="CM44:CN45"/>
    <mergeCell ref="CP44:CQ45"/>
    <mergeCell ref="CS44:CT45"/>
    <mergeCell ref="BH44:BI45"/>
    <mergeCell ref="BK44:BL45"/>
    <mergeCell ref="BN44:BO45"/>
    <mergeCell ref="BQ44:BR45"/>
    <mergeCell ref="BT44:BU45"/>
    <mergeCell ref="BW44:BX45"/>
    <mergeCell ref="AL44:AM45"/>
    <mergeCell ref="AS44:AT45"/>
    <mergeCell ref="T50:U51"/>
    <mergeCell ref="W50:X51"/>
    <mergeCell ref="Z50:AA51"/>
    <mergeCell ref="AC50:AD51"/>
    <mergeCell ref="AF50:AG51"/>
    <mergeCell ref="AS50:AT51"/>
    <mergeCell ref="CY47:CZ48"/>
    <mergeCell ref="DB47:DC48"/>
    <mergeCell ref="DE47:DF48"/>
    <mergeCell ref="DH47:DI48"/>
    <mergeCell ref="B50:C51"/>
    <mergeCell ref="E50:F51"/>
    <mergeCell ref="H50:I51"/>
    <mergeCell ref="K50:L51"/>
    <mergeCell ref="N50:O51"/>
    <mergeCell ref="Q50:R51"/>
    <mergeCell ref="CG47:CH48"/>
    <mergeCell ref="CJ47:CK48"/>
    <mergeCell ref="CM47:CN48"/>
    <mergeCell ref="CP47:CQ48"/>
    <mergeCell ref="CS47:CT48"/>
    <mergeCell ref="CV47:CW48"/>
    <mergeCell ref="BK47:BL48"/>
    <mergeCell ref="BN47:BO48"/>
    <mergeCell ref="BQ47:BR48"/>
    <mergeCell ref="BT47:BU48"/>
    <mergeCell ref="BW47:BX48"/>
    <mergeCell ref="CD47:CE48"/>
    <mergeCell ref="AS47:AT48"/>
    <mergeCell ref="AV47:AW48"/>
    <mergeCell ref="AY47:AZ48"/>
    <mergeCell ref="BB47:BC48"/>
    <mergeCell ref="AC53:AD54"/>
    <mergeCell ref="AF53:AG54"/>
    <mergeCell ref="AS53:AT54"/>
    <mergeCell ref="AV53:AW54"/>
    <mergeCell ref="DB50:DC51"/>
    <mergeCell ref="DE50:DF51"/>
    <mergeCell ref="DH50:DI51"/>
    <mergeCell ref="B53:C54"/>
    <mergeCell ref="E53:F54"/>
    <mergeCell ref="H53:I54"/>
    <mergeCell ref="K53:L54"/>
    <mergeCell ref="N53:O54"/>
    <mergeCell ref="Q53:R54"/>
    <mergeCell ref="T53:U54"/>
    <mergeCell ref="CJ50:CK51"/>
    <mergeCell ref="CM50:CN51"/>
    <mergeCell ref="CP50:CQ51"/>
    <mergeCell ref="CS50:CT51"/>
    <mergeCell ref="CV50:CW51"/>
    <mergeCell ref="CY50:CZ51"/>
    <mergeCell ref="BN50:BO51"/>
    <mergeCell ref="BQ50:BR51"/>
    <mergeCell ref="BT50:BU51"/>
    <mergeCell ref="BW50:BX51"/>
    <mergeCell ref="CD50:CE51"/>
    <mergeCell ref="CG50:CH51"/>
    <mergeCell ref="AV50:AW51"/>
    <mergeCell ref="AY50:AZ51"/>
    <mergeCell ref="BB50:BC51"/>
    <mergeCell ref="BE50:BF51"/>
    <mergeCell ref="BH50:BI51"/>
    <mergeCell ref="BK50:BL51"/>
    <mergeCell ref="AV56:AW57"/>
    <mergeCell ref="AY56:AZ57"/>
    <mergeCell ref="DE53:DF54"/>
    <mergeCell ref="DH53:DI54"/>
    <mergeCell ref="B56:C57"/>
    <mergeCell ref="E56:F57"/>
    <mergeCell ref="H56:I57"/>
    <mergeCell ref="K56:L57"/>
    <mergeCell ref="N56:O57"/>
    <mergeCell ref="Q56:R57"/>
    <mergeCell ref="T56:U57"/>
    <mergeCell ref="W56:X57"/>
    <mergeCell ref="CM53:CN54"/>
    <mergeCell ref="CP53:CQ54"/>
    <mergeCell ref="CS53:CT54"/>
    <mergeCell ref="CV53:CW54"/>
    <mergeCell ref="CY53:CZ54"/>
    <mergeCell ref="DB53:DC54"/>
    <mergeCell ref="BQ53:BR54"/>
    <mergeCell ref="BT53:BU54"/>
    <mergeCell ref="BW53:BX54"/>
    <mergeCell ref="CD53:CE54"/>
    <mergeCell ref="CG53:CH54"/>
    <mergeCell ref="CJ53:CK54"/>
    <mergeCell ref="AY53:AZ54"/>
    <mergeCell ref="BB53:BC54"/>
    <mergeCell ref="BE53:BF54"/>
    <mergeCell ref="BH53:BI54"/>
    <mergeCell ref="BK53:BL54"/>
    <mergeCell ref="BN53:BO54"/>
    <mergeCell ref="W53:X54"/>
    <mergeCell ref="Z53:AA54"/>
    <mergeCell ref="DH56:DI57"/>
    <mergeCell ref="B59:C60"/>
    <mergeCell ref="E59:F60"/>
    <mergeCell ref="H59:I60"/>
    <mergeCell ref="K59:L60"/>
    <mergeCell ref="N59:O60"/>
    <mergeCell ref="Q59:R60"/>
    <mergeCell ref="T59:U60"/>
    <mergeCell ref="W59:X60"/>
    <mergeCell ref="Z59:AA60"/>
    <mergeCell ref="CP56:CQ57"/>
    <mergeCell ref="CS56:CT57"/>
    <mergeCell ref="CV56:CW57"/>
    <mergeCell ref="CY56:CZ57"/>
    <mergeCell ref="DB56:DC57"/>
    <mergeCell ref="DE56:DF57"/>
    <mergeCell ref="BT56:BU57"/>
    <mergeCell ref="BW56:BX57"/>
    <mergeCell ref="CD56:CE57"/>
    <mergeCell ref="CG56:CH57"/>
    <mergeCell ref="CJ56:CK57"/>
    <mergeCell ref="CM56:CN57"/>
    <mergeCell ref="BB56:BC57"/>
    <mergeCell ref="BE56:BF57"/>
    <mergeCell ref="BH56:BI57"/>
    <mergeCell ref="BK56:BL57"/>
    <mergeCell ref="BN56:BO57"/>
    <mergeCell ref="BQ56:BR57"/>
    <mergeCell ref="Z56:AA57"/>
    <mergeCell ref="AC56:AD57"/>
    <mergeCell ref="AF56:AG57"/>
    <mergeCell ref="AS56:AT57"/>
    <mergeCell ref="DH59:DI60"/>
    <mergeCell ref="BW59:BX60"/>
    <mergeCell ref="CD59:CE60"/>
    <mergeCell ref="CG59:CH60"/>
    <mergeCell ref="CJ59:CK60"/>
    <mergeCell ref="CM59:CN60"/>
    <mergeCell ref="CP59:CQ60"/>
    <mergeCell ref="BE59:BF60"/>
    <mergeCell ref="BH59:BI60"/>
    <mergeCell ref="BK59:BL60"/>
    <mergeCell ref="BN59:BO60"/>
    <mergeCell ref="BQ59:BR60"/>
    <mergeCell ref="BT59:BU60"/>
    <mergeCell ref="AC59:AD60"/>
    <mergeCell ref="AF59:AG60"/>
    <mergeCell ref="AS59:AT60"/>
    <mergeCell ref="AV59:AW60"/>
    <mergeCell ref="AY59:AZ60"/>
    <mergeCell ref="BB59:BC60"/>
    <mergeCell ref="T62:U63"/>
    <mergeCell ref="W62:X63"/>
    <mergeCell ref="Z62:AA63"/>
    <mergeCell ref="AC62:AD63"/>
    <mergeCell ref="AF62:AG63"/>
    <mergeCell ref="AS62:AT63"/>
    <mergeCell ref="B62:C63"/>
    <mergeCell ref="E62:F63"/>
    <mergeCell ref="H62:I63"/>
    <mergeCell ref="K62:L63"/>
    <mergeCell ref="N62:O63"/>
    <mergeCell ref="Q62:R63"/>
    <mergeCell ref="CS59:CT60"/>
    <mergeCell ref="CV59:CW60"/>
    <mergeCell ref="CY59:CZ60"/>
    <mergeCell ref="DB59:DC60"/>
    <mergeCell ref="DE59:DF60"/>
    <mergeCell ref="AC65:AD66"/>
    <mergeCell ref="AF65:AG66"/>
    <mergeCell ref="AS65:AT66"/>
    <mergeCell ref="AV65:AW66"/>
    <mergeCell ref="DB62:DC63"/>
    <mergeCell ref="DE62:DF63"/>
    <mergeCell ref="DH62:DI63"/>
    <mergeCell ref="B65:C66"/>
    <mergeCell ref="E65:F66"/>
    <mergeCell ref="H65:I66"/>
    <mergeCell ref="K65:L66"/>
    <mergeCell ref="N65:O66"/>
    <mergeCell ref="Q65:R66"/>
    <mergeCell ref="T65:U66"/>
    <mergeCell ref="CJ62:CK63"/>
    <mergeCell ref="CM62:CN63"/>
    <mergeCell ref="CP62:CQ63"/>
    <mergeCell ref="CS62:CT63"/>
    <mergeCell ref="CV62:CW63"/>
    <mergeCell ref="CY62:CZ63"/>
    <mergeCell ref="BN62:BO63"/>
    <mergeCell ref="BQ62:BR63"/>
    <mergeCell ref="BT62:BU63"/>
    <mergeCell ref="BW62:BX63"/>
    <mergeCell ref="CD62:CE63"/>
    <mergeCell ref="CG62:CH63"/>
    <mergeCell ref="AV62:AW63"/>
    <mergeCell ref="AY62:AZ63"/>
    <mergeCell ref="BB62:BC63"/>
    <mergeCell ref="BE62:BF63"/>
    <mergeCell ref="BH62:BI63"/>
    <mergeCell ref="BK62:BL63"/>
    <mergeCell ref="AV68:AW69"/>
    <mergeCell ref="AY68:AZ69"/>
    <mergeCell ref="DE65:DF66"/>
    <mergeCell ref="DH65:DI66"/>
    <mergeCell ref="B68:C69"/>
    <mergeCell ref="E68:F69"/>
    <mergeCell ref="H68:I69"/>
    <mergeCell ref="K68:L69"/>
    <mergeCell ref="N68:O69"/>
    <mergeCell ref="Q68:R69"/>
    <mergeCell ref="T68:U69"/>
    <mergeCell ref="W68:X69"/>
    <mergeCell ref="CM65:CN66"/>
    <mergeCell ref="CP65:CQ66"/>
    <mergeCell ref="CS65:CT66"/>
    <mergeCell ref="CV65:CW66"/>
    <mergeCell ref="CY65:CZ66"/>
    <mergeCell ref="DB65:DC66"/>
    <mergeCell ref="BQ65:BR66"/>
    <mergeCell ref="BT65:BU66"/>
    <mergeCell ref="BW65:BX66"/>
    <mergeCell ref="CD65:CE66"/>
    <mergeCell ref="CG65:CH66"/>
    <mergeCell ref="CJ65:CK66"/>
    <mergeCell ref="AY65:AZ66"/>
    <mergeCell ref="BB65:BC66"/>
    <mergeCell ref="BE65:BF66"/>
    <mergeCell ref="BH65:BI66"/>
    <mergeCell ref="BK65:BL66"/>
    <mergeCell ref="BN65:BO66"/>
    <mergeCell ref="W65:X66"/>
    <mergeCell ref="Z65:AA66"/>
    <mergeCell ref="DH68:DI69"/>
    <mergeCell ref="B71:C72"/>
    <mergeCell ref="E71:F72"/>
    <mergeCell ref="H71:I72"/>
    <mergeCell ref="K71:L72"/>
    <mergeCell ref="Q71:R72"/>
    <mergeCell ref="T71:U72"/>
    <mergeCell ref="W71:X72"/>
    <mergeCell ref="Z71:AA72"/>
    <mergeCell ref="AC71:AD72"/>
    <mergeCell ref="CP68:CQ69"/>
    <mergeCell ref="CS68:CT69"/>
    <mergeCell ref="CV68:CW69"/>
    <mergeCell ref="CY68:CZ69"/>
    <mergeCell ref="DB68:DC69"/>
    <mergeCell ref="DE68:DF69"/>
    <mergeCell ref="BT68:BU69"/>
    <mergeCell ref="BW68:BX69"/>
    <mergeCell ref="CD68:CE69"/>
    <mergeCell ref="CG68:CH69"/>
    <mergeCell ref="CJ68:CK69"/>
    <mergeCell ref="CM68:CN69"/>
    <mergeCell ref="BB68:BC69"/>
    <mergeCell ref="BE68:BF69"/>
    <mergeCell ref="BH68:BI69"/>
    <mergeCell ref="BK68:BL69"/>
    <mergeCell ref="BN68:BO69"/>
    <mergeCell ref="BQ68:BR69"/>
    <mergeCell ref="Z68:AA69"/>
    <mergeCell ref="AC68:AD69"/>
    <mergeCell ref="AF68:AG69"/>
    <mergeCell ref="AS68:AT69"/>
    <mergeCell ref="DB71:DC72"/>
    <mergeCell ref="DE71:DF72"/>
    <mergeCell ref="DH71:DI72"/>
    <mergeCell ref="B74:C75"/>
    <mergeCell ref="E74:F75"/>
    <mergeCell ref="H74:I75"/>
    <mergeCell ref="K74:L75"/>
    <mergeCell ref="Q74:R75"/>
    <mergeCell ref="T74:U75"/>
    <mergeCell ref="W74:X75"/>
    <mergeCell ref="CG71:CH72"/>
    <mergeCell ref="CJ71:CK72"/>
    <mergeCell ref="CM71:CN72"/>
    <mergeCell ref="CS71:CT72"/>
    <mergeCell ref="CV71:CW72"/>
    <mergeCell ref="CY71:CZ72"/>
    <mergeCell ref="BK71:BL72"/>
    <mergeCell ref="BN71:BO72"/>
    <mergeCell ref="BQ71:BR72"/>
    <mergeCell ref="BT71:BU72"/>
    <mergeCell ref="BW71:BX72"/>
    <mergeCell ref="CD71:CE72"/>
    <mergeCell ref="AF71:AG72"/>
    <mergeCell ref="AS71:AT72"/>
    <mergeCell ref="AV71:AW72"/>
    <mergeCell ref="AY71:AZ72"/>
    <mergeCell ref="BB71:BC72"/>
    <mergeCell ref="BH71:BI72"/>
    <mergeCell ref="CV74:CW75"/>
    <mergeCell ref="CY74:CZ75"/>
    <mergeCell ref="DB74:DC75"/>
    <mergeCell ref="DE74:DF75"/>
    <mergeCell ref="DH74:DI75"/>
    <mergeCell ref="B77:C78"/>
    <mergeCell ref="E77:F78"/>
    <mergeCell ref="H77:I78"/>
    <mergeCell ref="K77:L78"/>
    <mergeCell ref="Q77:R78"/>
    <mergeCell ref="BW74:BX75"/>
    <mergeCell ref="CD74:CE75"/>
    <mergeCell ref="CG74:CH75"/>
    <mergeCell ref="CJ74:CK75"/>
    <mergeCell ref="CM74:CN75"/>
    <mergeCell ref="CS74:CT75"/>
    <mergeCell ref="BB74:BC75"/>
    <mergeCell ref="BH74:BI75"/>
    <mergeCell ref="BK74:BL75"/>
    <mergeCell ref="BN74:BO75"/>
    <mergeCell ref="BQ74:BR75"/>
    <mergeCell ref="BT74:BU75"/>
    <mergeCell ref="Z74:AA75"/>
    <mergeCell ref="AC74:AD75"/>
    <mergeCell ref="AF74:AG75"/>
    <mergeCell ref="AS74:AT75"/>
    <mergeCell ref="AV74:AW75"/>
    <mergeCell ref="AY74:AZ75"/>
    <mergeCell ref="DH77:DI78"/>
    <mergeCell ref="Q80:R81"/>
    <mergeCell ref="T80:U81"/>
    <mergeCell ref="W80:X81"/>
    <mergeCell ref="Z80:AA81"/>
    <mergeCell ref="AC80:AD81"/>
    <mergeCell ref="CM77:CN78"/>
    <mergeCell ref="CS77:CT78"/>
    <mergeCell ref="CV77:CW78"/>
    <mergeCell ref="CY77:CZ78"/>
    <mergeCell ref="DB77:DC78"/>
    <mergeCell ref="DE77:DF78"/>
    <mergeCell ref="BQ77:BR78"/>
    <mergeCell ref="BT77:BU78"/>
    <mergeCell ref="BW77:BX78"/>
    <mergeCell ref="CD77:CE78"/>
    <mergeCell ref="CG77:CH78"/>
    <mergeCell ref="CJ77:CK78"/>
    <mergeCell ref="AV77:AW78"/>
    <mergeCell ref="AY77:AZ78"/>
    <mergeCell ref="BB77:BC78"/>
    <mergeCell ref="BH77:BI78"/>
    <mergeCell ref="BK77:BL78"/>
    <mergeCell ref="BN77:BO78"/>
    <mergeCell ref="T77:U78"/>
    <mergeCell ref="W77:X78"/>
    <mergeCell ref="Z77:AA78"/>
    <mergeCell ref="AC77:AD78"/>
    <mergeCell ref="DB80:DC81"/>
    <mergeCell ref="AF77:AG78"/>
    <mergeCell ref="AS77:AT78"/>
    <mergeCell ref="DE80:DF81"/>
    <mergeCell ref="DH80:DI81"/>
    <mergeCell ref="B83:C84"/>
    <mergeCell ref="E83:F84"/>
    <mergeCell ref="H83:I84"/>
    <mergeCell ref="K83:L84"/>
    <mergeCell ref="Q83:R84"/>
    <mergeCell ref="T83:U84"/>
    <mergeCell ref="W83:X84"/>
    <mergeCell ref="CG80:CH81"/>
    <mergeCell ref="CJ80:CK81"/>
    <mergeCell ref="CM80:CN81"/>
    <mergeCell ref="CS80:CT81"/>
    <mergeCell ref="CV80:CW81"/>
    <mergeCell ref="CY80:CZ81"/>
    <mergeCell ref="BK80:BL81"/>
    <mergeCell ref="BN80:BO81"/>
    <mergeCell ref="BQ80:BR81"/>
    <mergeCell ref="BT80:BU81"/>
    <mergeCell ref="BW80:BX81"/>
    <mergeCell ref="CD80:CE81"/>
    <mergeCell ref="AF80:AG81"/>
    <mergeCell ref="AS80:AT81"/>
    <mergeCell ref="AV80:AW81"/>
    <mergeCell ref="AY80:AZ81"/>
    <mergeCell ref="BB80:BC81"/>
    <mergeCell ref="BH80:BI81"/>
    <mergeCell ref="DB83:DC84"/>
    <mergeCell ref="B80:C81"/>
    <mergeCell ref="E80:F81"/>
    <mergeCell ref="H80:I81"/>
    <mergeCell ref="K80:L81"/>
    <mergeCell ref="Q86:R87"/>
    <mergeCell ref="T86:U87"/>
    <mergeCell ref="W86:X87"/>
    <mergeCell ref="AS86:AT87"/>
    <mergeCell ref="AV86:AW87"/>
    <mergeCell ref="CG83:CH84"/>
    <mergeCell ref="CJ83:CK84"/>
    <mergeCell ref="CM83:CN84"/>
    <mergeCell ref="CS83:CT84"/>
    <mergeCell ref="CV83:CW84"/>
    <mergeCell ref="CY83:CZ84"/>
    <mergeCell ref="BB83:BC84"/>
    <mergeCell ref="BH83:BI84"/>
    <mergeCell ref="BK83:BL84"/>
    <mergeCell ref="BN83:BO84"/>
    <mergeCell ref="BQ83:BR84"/>
    <mergeCell ref="CD83:CE84"/>
    <mergeCell ref="Z83:AA84"/>
    <mergeCell ref="AC83:AD84"/>
    <mergeCell ref="AF83:AG84"/>
    <mergeCell ref="AS83:AT84"/>
    <mergeCell ref="AV83:AW84"/>
    <mergeCell ref="AY83:AZ84"/>
    <mergeCell ref="AV89:AW90"/>
    <mergeCell ref="AY89:AZ90"/>
    <mergeCell ref="BB89:BC90"/>
    <mergeCell ref="BH89:BI90"/>
    <mergeCell ref="BK89:BL90"/>
    <mergeCell ref="BN89:BO90"/>
    <mergeCell ref="CY86:CZ87"/>
    <mergeCell ref="DB86:DC87"/>
    <mergeCell ref="B89:C90"/>
    <mergeCell ref="E89:F90"/>
    <mergeCell ref="H89:I90"/>
    <mergeCell ref="K89:L90"/>
    <mergeCell ref="Q89:R90"/>
    <mergeCell ref="T89:U90"/>
    <mergeCell ref="W89:X90"/>
    <mergeCell ref="AS89:AT90"/>
    <mergeCell ref="CD86:CE87"/>
    <mergeCell ref="CG86:CH87"/>
    <mergeCell ref="CJ86:CK87"/>
    <mergeCell ref="CM86:CN87"/>
    <mergeCell ref="CS86:CT87"/>
    <mergeCell ref="CV86:CW87"/>
    <mergeCell ref="AY86:AZ87"/>
    <mergeCell ref="BB86:BC87"/>
    <mergeCell ref="BH86:BI87"/>
    <mergeCell ref="BK86:BL87"/>
    <mergeCell ref="BN86:BO87"/>
    <mergeCell ref="BQ86:BR87"/>
    <mergeCell ref="B86:C87"/>
    <mergeCell ref="E86:F87"/>
    <mergeCell ref="H86:I87"/>
    <mergeCell ref="K86:L87"/>
    <mergeCell ref="CJ92:CK93"/>
    <mergeCell ref="CM92:CN93"/>
    <mergeCell ref="CS92:CT93"/>
    <mergeCell ref="CV92:CW93"/>
    <mergeCell ref="CY92:CZ93"/>
    <mergeCell ref="B95:C96"/>
    <mergeCell ref="E95:F96"/>
    <mergeCell ref="H95:I96"/>
    <mergeCell ref="K95:L96"/>
    <mergeCell ref="T95:U96"/>
    <mergeCell ref="BB92:BC93"/>
    <mergeCell ref="BH92:BI93"/>
    <mergeCell ref="BK92:BL93"/>
    <mergeCell ref="BN92:BO93"/>
    <mergeCell ref="CD92:CE93"/>
    <mergeCell ref="CG92:CH93"/>
    <mergeCell ref="CY89:CZ90"/>
    <mergeCell ref="B92:C93"/>
    <mergeCell ref="E92:F93"/>
    <mergeCell ref="H92:I93"/>
    <mergeCell ref="K92:L93"/>
    <mergeCell ref="T92:U93"/>
    <mergeCell ref="W92:X93"/>
    <mergeCell ref="AS92:AT93"/>
    <mergeCell ref="AV92:AW93"/>
    <mergeCell ref="AY92:AZ93"/>
    <mergeCell ref="CD89:CE90"/>
    <mergeCell ref="CG89:CH90"/>
    <mergeCell ref="CJ89:CK90"/>
    <mergeCell ref="CM89:CN90"/>
    <mergeCell ref="CS89:CT90"/>
    <mergeCell ref="CV89:CW90"/>
    <mergeCell ref="CV95:CW96"/>
    <mergeCell ref="CY95:CZ96"/>
    <mergeCell ref="B98:C99"/>
    <mergeCell ref="E98:F99"/>
    <mergeCell ref="H98:I99"/>
    <mergeCell ref="K98:L99"/>
    <mergeCell ref="T98:U99"/>
    <mergeCell ref="W98:X99"/>
    <mergeCell ref="AS98:AT99"/>
    <mergeCell ref="AV98:AW99"/>
    <mergeCell ref="BK95:BL96"/>
    <mergeCell ref="BN95:BO96"/>
    <mergeCell ref="CD95:CE96"/>
    <mergeCell ref="CG95:CH96"/>
    <mergeCell ref="CJ95:CK96"/>
    <mergeCell ref="CM95:CN96"/>
    <mergeCell ref="W95:X96"/>
    <mergeCell ref="AS95:AT96"/>
    <mergeCell ref="AV95:AW96"/>
    <mergeCell ref="AY95:AZ96"/>
    <mergeCell ref="BB95:BC96"/>
    <mergeCell ref="BH95:BI96"/>
    <mergeCell ref="CD101:CE102"/>
    <mergeCell ref="CG101:CH102"/>
    <mergeCell ref="CJ101:CK102"/>
    <mergeCell ref="CM101:CN102"/>
    <mergeCell ref="CV101:CW102"/>
    <mergeCell ref="CY101:CZ102"/>
    <mergeCell ref="AS101:AT102"/>
    <mergeCell ref="AV101:AW102"/>
    <mergeCell ref="AY101:AZ102"/>
    <mergeCell ref="BB101:BC102"/>
    <mergeCell ref="BK101:BL102"/>
    <mergeCell ref="BN101:BO102"/>
    <mergeCell ref="CJ98:CK99"/>
    <mergeCell ref="CM98:CN99"/>
    <mergeCell ref="CV98:CW99"/>
    <mergeCell ref="CY98:CZ99"/>
    <mergeCell ref="B101:C102"/>
    <mergeCell ref="E101:F102"/>
    <mergeCell ref="H101:I102"/>
    <mergeCell ref="K101:L102"/>
    <mergeCell ref="T101:U102"/>
    <mergeCell ref="W101:X102"/>
    <mergeCell ref="AY98:AZ99"/>
    <mergeCell ref="BB98:BC99"/>
    <mergeCell ref="BK98:BL99"/>
    <mergeCell ref="BN98:BO99"/>
    <mergeCell ref="CD98:CE99"/>
    <mergeCell ref="CG98:CH99"/>
    <mergeCell ref="B107:C108"/>
    <mergeCell ref="E107:F108"/>
    <mergeCell ref="H107:I108"/>
    <mergeCell ref="K107:L108"/>
    <mergeCell ref="T107:U108"/>
    <mergeCell ref="W107:X108"/>
    <mergeCell ref="AV104:AW105"/>
    <mergeCell ref="AY104:AZ105"/>
    <mergeCell ref="BB104:BC105"/>
    <mergeCell ref="BK104:BL105"/>
    <mergeCell ref="BN104:BO105"/>
    <mergeCell ref="CG104:CH105"/>
    <mergeCell ref="B104:C105"/>
    <mergeCell ref="E104:F105"/>
    <mergeCell ref="H104:I105"/>
    <mergeCell ref="K104:L105"/>
    <mergeCell ref="T104:U105"/>
    <mergeCell ref="W104:X105"/>
    <mergeCell ref="CJ107:CK108"/>
    <mergeCell ref="CM107:CN108"/>
    <mergeCell ref="CV107:CW108"/>
    <mergeCell ref="CY107:CZ108"/>
    <mergeCell ref="E110:F111"/>
    <mergeCell ref="H110:I111"/>
    <mergeCell ref="K110:L111"/>
    <mergeCell ref="T110:U111"/>
    <mergeCell ref="W110:X111"/>
    <mergeCell ref="AV110:AW111"/>
    <mergeCell ref="AV107:AW108"/>
    <mergeCell ref="AY107:AZ108"/>
    <mergeCell ref="BB107:BC108"/>
    <mergeCell ref="BK107:BL108"/>
    <mergeCell ref="BN107:BO108"/>
    <mergeCell ref="CG107:CH108"/>
    <mergeCell ref="CJ104:CK105"/>
    <mergeCell ref="CM104:CN105"/>
    <mergeCell ref="CV104:CW105"/>
    <mergeCell ref="CY104:CZ105"/>
    <mergeCell ref="CM113:CN114"/>
    <mergeCell ref="CV113:CW114"/>
    <mergeCell ref="CY113:CZ114"/>
    <mergeCell ref="E116:F117"/>
    <mergeCell ref="T116:U117"/>
    <mergeCell ref="W116:X117"/>
    <mergeCell ref="AV116:AW117"/>
    <mergeCell ref="BK116:BL117"/>
    <mergeCell ref="BN116:BO117"/>
    <mergeCell ref="CG116:CH117"/>
    <mergeCell ref="CY110:CZ111"/>
    <mergeCell ref="E113:F114"/>
    <mergeCell ref="K113:L114"/>
    <mergeCell ref="T113:U114"/>
    <mergeCell ref="W113:X114"/>
    <mergeCell ref="AV113:AW114"/>
    <mergeCell ref="BB113:BC114"/>
    <mergeCell ref="BK113:BL114"/>
    <mergeCell ref="BN113:BO114"/>
    <mergeCell ref="CG113:CH114"/>
    <mergeCell ref="BB110:BC111"/>
    <mergeCell ref="BK110:BL111"/>
    <mergeCell ref="BN110:BO111"/>
    <mergeCell ref="CG110:CH111"/>
    <mergeCell ref="CM110:CN111"/>
    <mergeCell ref="CV110:CW111"/>
    <mergeCell ref="E125:F126"/>
    <mergeCell ref="T125:U126"/>
    <mergeCell ref="W125:X126"/>
    <mergeCell ref="BK125:BL126"/>
    <mergeCell ref="BN125:BO126"/>
    <mergeCell ref="CV125:CW126"/>
    <mergeCell ref="CY119:CZ120"/>
    <mergeCell ref="E122:F123"/>
    <mergeCell ref="T122:U123"/>
    <mergeCell ref="W122:X123"/>
    <mergeCell ref="AV122:AW123"/>
    <mergeCell ref="BK122:BL123"/>
    <mergeCell ref="BN122:BO123"/>
    <mergeCell ref="CG122:CH123"/>
    <mergeCell ref="CV122:CW123"/>
    <mergeCell ref="CY122:CZ123"/>
    <mergeCell ref="CV116:CW117"/>
    <mergeCell ref="CY116:CZ117"/>
    <mergeCell ref="E119:F120"/>
    <mergeCell ref="T119:U120"/>
    <mergeCell ref="W119:X120"/>
    <mergeCell ref="AV119:AW120"/>
    <mergeCell ref="BK119:BL120"/>
    <mergeCell ref="BN119:BO120"/>
    <mergeCell ref="CG119:CH120"/>
    <mergeCell ref="CV119:CW120"/>
    <mergeCell ref="T134:U135"/>
    <mergeCell ref="W134:X135"/>
    <mergeCell ref="BK134:BL135"/>
    <mergeCell ref="BN134:BO135"/>
    <mergeCell ref="CV134:CW135"/>
    <mergeCell ref="CY134:CZ135"/>
    <mergeCell ref="T131:U132"/>
    <mergeCell ref="W131:X132"/>
    <mergeCell ref="BK131:BL132"/>
    <mergeCell ref="BN131:BO132"/>
    <mergeCell ref="CV131:CW132"/>
    <mergeCell ref="CY131:CZ132"/>
    <mergeCell ref="CY125:CZ126"/>
    <mergeCell ref="T128:U129"/>
    <mergeCell ref="W128:X129"/>
    <mergeCell ref="BK128:BL129"/>
    <mergeCell ref="BN128:BO129"/>
    <mergeCell ref="CV128:CW129"/>
    <mergeCell ref="CY128:CZ129"/>
    <mergeCell ref="T143:U144"/>
    <mergeCell ref="W143:X144"/>
    <mergeCell ref="BK143:BL144"/>
    <mergeCell ref="BN143:BO144"/>
    <mergeCell ref="CV143:CW144"/>
    <mergeCell ref="CY143:CZ144"/>
    <mergeCell ref="T140:U141"/>
    <mergeCell ref="W140:X141"/>
    <mergeCell ref="BK140:BL141"/>
    <mergeCell ref="BN140:BO141"/>
    <mergeCell ref="CV140:CW141"/>
    <mergeCell ref="CY140:CZ141"/>
    <mergeCell ref="T137:U138"/>
    <mergeCell ref="W137:X138"/>
    <mergeCell ref="BK137:BL138"/>
    <mergeCell ref="BN137:BO138"/>
    <mergeCell ref="CV137:CW138"/>
    <mergeCell ref="CY137:CZ138"/>
    <mergeCell ref="W155:X156"/>
    <mergeCell ref="BN155:BO156"/>
    <mergeCell ref="CY155:CZ156"/>
    <mergeCell ref="W158:X159"/>
    <mergeCell ref="BN158:BO159"/>
    <mergeCell ref="CY158:CZ159"/>
    <mergeCell ref="W149:X150"/>
    <mergeCell ref="BK149:BL150"/>
    <mergeCell ref="BN149:BO150"/>
    <mergeCell ref="CV149:CW150"/>
    <mergeCell ref="CY149:CZ150"/>
    <mergeCell ref="W152:X153"/>
    <mergeCell ref="BN152:BO153"/>
    <mergeCell ref="CY152:CZ153"/>
    <mergeCell ref="T146:U147"/>
    <mergeCell ref="W146:X147"/>
    <mergeCell ref="BK146:BL147"/>
    <mergeCell ref="BN146:BO147"/>
    <mergeCell ref="CV146:CW147"/>
    <mergeCell ref="CY146:CZ147"/>
    <mergeCell ref="W173:X174"/>
    <mergeCell ref="BN173:BO174"/>
    <mergeCell ref="CY173:CZ174"/>
    <mergeCell ref="BN177:BO178"/>
    <mergeCell ref="CY177:CZ178"/>
    <mergeCell ref="W167:X168"/>
    <mergeCell ref="BN167:BO168"/>
    <mergeCell ref="CY167:CZ168"/>
    <mergeCell ref="W170:X171"/>
    <mergeCell ref="BN170:BO171"/>
    <mergeCell ref="CY170:CZ171"/>
    <mergeCell ref="W161:X162"/>
    <mergeCell ref="BN161:BO162"/>
    <mergeCell ref="CY161:CZ162"/>
    <mergeCell ref="W164:X165"/>
    <mergeCell ref="BN164:BO165"/>
    <mergeCell ref="CY164:CZ16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F6488-4C82-48DB-8549-6ECBECFABD85}">
  <dimension ref="A1:BJ343"/>
  <sheetViews>
    <sheetView workbookViewId="0">
      <selection activeCell="BI4" sqref="BI4"/>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8" width="13.7109375" customWidth="1"/>
    <col min="19" max="19" width="17.7109375" customWidth="1"/>
    <col min="20" max="20" width="6.140625" customWidth="1"/>
    <col min="21" max="25" width="3.7109375" customWidth="1"/>
    <col min="26" max="27" width="12.7109375" customWidth="1"/>
    <col min="28" max="28" width="3.7109375" customWidth="1"/>
    <col min="29" max="29" width="9.7109375" customWidth="1"/>
    <col min="30" max="30" width="12.7109375" customWidth="1"/>
    <col min="31" max="31" width="13.7109375" customWidth="1"/>
    <col min="32" max="32" width="40.7109375" customWidth="1"/>
    <col min="33" max="33" width="10.7109375" customWidth="1"/>
    <col min="34" max="34" width="9.7109375" customWidth="1"/>
    <col min="35" max="37" width="13.7109375" customWidth="1"/>
    <col min="38" max="38" width="17.7109375" customWidth="1"/>
    <col min="39" max="39" width="5.7109375" customWidth="1"/>
    <col min="40" max="44" width="3.7109375" customWidth="1"/>
    <col min="45" max="46" width="12.7109375" customWidth="1"/>
    <col min="47" max="47" width="3.7109375" customWidth="1"/>
    <col min="48" max="48" width="9.7109375" customWidth="1"/>
    <col min="49" max="49" width="12.7109375" customWidth="1"/>
    <col min="50" max="50" width="13.7109375" customWidth="1"/>
    <col min="51" max="51" width="40.7109375" customWidth="1"/>
    <col min="52" max="52" width="10.7109375" customWidth="1"/>
    <col min="53" max="53" width="9.7109375" customWidth="1"/>
    <col min="54" max="56" width="13.7109375" customWidth="1"/>
    <col min="57" max="57" width="17.7109375" customWidth="1"/>
    <col min="60" max="60" width="5.42578125" customWidth="1"/>
    <col min="62" max="62" width="86" customWidth="1"/>
  </cols>
  <sheetData>
    <row r="1" spans="1:62" ht="15.75" thickTop="1">
      <c r="A1" s="1" t="str">
        <f>ADDRESS(ROW(),COLUMN(),4)</f>
        <v>A1</v>
      </c>
      <c r="B1" s="2" t="str">
        <f t="shared" ref="B1:BE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H1" s="3">
        <v>1</v>
      </c>
      <c r="BI1" s="4" t="str">
        <f>SUBSTITUTE(ADDRESS(1,COLUMN(),4),"1","")</f>
        <v>BI</v>
      </c>
      <c r="BJ1" s="5" t="str">
        <f>SUBSTITUTE(ADDRESS(1,COLUMN(),4),"1","")</f>
        <v>BJ</v>
      </c>
    </row>
    <row r="2" spans="1:62">
      <c r="B2" s="1104">
        <f t="shared" ref="B2:BE2" ca="1" si="1">CELL("largeur",B2)</f>
        <v>3</v>
      </c>
      <c r="C2" s="1104">
        <f t="shared" ca="1" si="1"/>
        <v>3</v>
      </c>
      <c r="D2" s="1104">
        <f t="shared" ca="1" si="1"/>
        <v>3</v>
      </c>
      <c r="E2" s="1104">
        <f t="shared" ca="1" si="1"/>
        <v>3</v>
      </c>
      <c r="F2" s="1104">
        <f t="shared" ca="1" si="1"/>
        <v>3</v>
      </c>
      <c r="G2" s="1104">
        <f t="shared" ca="1" si="1"/>
        <v>12</v>
      </c>
      <c r="H2" s="1104">
        <f t="shared" ca="1" si="1"/>
        <v>12</v>
      </c>
      <c r="I2" s="1104">
        <f t="shared" ca="1" si="1"/>
        <v>3</v>
      </c>
      <c r="J2" s="1104">
        <f t="shared" ca="1" si="1"/>
        <v>9</v>
      </c>
      <c r="K2" s="1104">
        <f t="shared" ca="1" si="1"/>
        <v>12</v>
      </c>
      <c r="L2" s="1104">
        <f t="shared" ca="1" si="1"/>
        <v>13</v>
      </c>
      <c r="M2" s="1104">
        <f t="shared" ca="1" si="1"/>
        <v>40</v>
      </c>
      <c r="N2" s="1104">
        <f t="shared" ca="1" si="1"/>
        <v>10</v>
      </c>
      <c r="O2" s="1104">
        <f t="shared" ca="1" si="1"/>
        <v>9</v>
      </c>
      <c r="P2" s="1104">
        <f t="shared" ca="1" si="1"/>
        <v>13</v>
      </c>
      <c r="Q2" s="1104">
        <f t="shared" ca="1" si="1"/>
        <v>13</v>
      </c>
      <c r="R2" s="1104">
        <f t="shared" ca="1" si="1"/>
        <v>13</v>
      </c>
      <c r="S2" s="1104">
        <f t="shared" ca="1" si="1"/>
        <v>17</v>
      </c>
      <c r="U2" s="1104">
        <f t="shared" ca="1" si="1"/>
        <v>3</v>
      </c>
      <c r="V2" s="1104">
        <f t="shared" ca="1" si="1"/>
        <v>3</v>
      </c>
      <c r="W2" s="1104">
        <f t="shared" ca="1" si="1"/>
        <v>3</v>
      </c>
      <c r="X2" s="1104">
        <f t="shared" ca="1" si="1"/>
        <v>3</v>
      </c>
      <c r="Y2" s="1104">
        <f t="shared" ca="1" si="1"/>
        <v>3</v>
      </c>
      <c r="Z2" s="1104">
        <f t="shared" ca="1" si="1"/>
        <v>12</v>
      </c>
      <c r="AA2" s="1104">
        <f t="shared" ca="1" si="1"/>
        <v>12</v>
      </c>
      <c r="AB2" s="1104">
        <f t="shared" ca="1" si="1"/>
        <v>3</v>
      </c>
      <c r="AC2" s="1104">
        <f t="shared" ca="1" si="1"/>
        <v>9</v>
      </c>
      <c r="AD2" s="1104">
        <f t="shared" ca="1" si="1"/>
        <v>12</v>
      </c>
      <c r="AE2" s="1104">
        <f t="shared" ca="1" si="1"/>
        <v>13</v>
      </c>
      <c r="AF2" s="1104">
        <f t="shared" ca="1" si="1"/>
        <v>40</v>
      </c>
      <c r="AG2" s="1104">
        <f t="shared" ca="1" si="1"/>
        <v>10</v>
      </c>
      <c r="AH2" s="1104">
        <f t="shared" ca="1" si="1"/>
        <v>9</v>
      </c>
      <c r="AI2" s="1104">
        <f t="shared" ca="1" si="1"/>
        <v>13</v>
      </c>
      <c r="AJ2" s="1104">
        <f t="shared" ca="1" si="1"/>
        <v>13</v>
      </c>
      <c r="AK2" s="1104">
        <f t="shared" ca="1" si="1"/>
        <v>13</v>
      </c>
      <c r="AL2" s="1104">
        <f t="shared" ca="1" si="1"/>
        <v>17</v>
      </c>
      <c r="AN2" s="1104">
        <f t="shared" ca="1" si="1"/>
        <v>3</v>
      </c>
      <c r="AO2" s="1104">
        <f t="shared" ca="1" si="1"/>
        <v>3</v>
      </c>
      <c r="AP2" s="1104">
        <f t="shared" ca="1" si="1"/>
        <v>3</v>
      </c>
      <c r="AQ2" s="1104">
        <f t="shared" ca="1" si="1"/>
        <v>3</v>
      </c>
      <c r="AR2" s="1104">
        <f t="shared" ca="1" si="1"/>
        <v>3</v>
      </c>
      <c r="AS2" s="1104">
        <f t="shared" ca="1" si="1"/>
        <v>12</v>
      </c>
      <c r="AT2" s="1104">
        <f t="shared" ca="1" si="1"/>
        <v>12</v>
      </c>
      <c r="AU2" s="1104">
        <f t="shared" ca="1" si="1"/>
        <v>3</v>
      </c>
      <c r="AV2" s="1104">
        <f t="shared" ca="1" si="1"/>
        <v>9</v>
      </c>
      <c r="AW2" s="1104">
        <f t="shared" ca="1" si="1"/>
        <v>12</v>
      </c>
      <c r="AX2" s="1104">
        <f t="shared" ca="1" si="1"/>
        <v>13</v>
      </c>
      <c r="AY2" s="1104">
        <f t="shared" ca="1" si="1"/>
        <v>40</v>
      </c>
      <c r="AZ2" s="1104">
        <f t="shared" ca="1" si="1"/>
        <v>10</v>
      </c>
      <c r="BA2" s="1104">
        <f t="shared" ca="1" si="1"/>
        <v>9</v>
      </c>
      <c r="BB2" s="1104">
        <f t="shared" ca="1" si="1"/>
        <v>13</v>
      </c>
      <c r="BC2" s="1104">
        <f t="shared" ca="1" si="1"/>
        <v>13</v>
      </c>
      <c r="BD2" s="1104">
        <f t="shared" ca="1" si="1"/>
        <v>13</v>
      </c>
      <c r="BE2" s="1104">
        <f t="shared" ca="1" si="1"/>
        <v>17</v>
      </c>
      <c r="BF2" s="1344" t="s">
        <v>2072</v>
      </c>
      <c r="BH2" s="3">
        <v>1</v>
      </c>
      <c r="BI2" s="7" t="s">
        <v>3</v>
      </c>
      <c r="BJ2" s="8"/>
    </row>
    <row r="3" spans="1:62" ht="19.5" customHeight="1" thickBot="1">
      <c r="B3" s="1105">
        <v>3</v>
      </c>
      <c r="C3" s="1105">
        <v>3</v>
      </c>
      <c r="D3" s="1105">
        <v>3</v>
      </c>
      <c r="E3" s="1105">
        <v>3</v>
      </c>
      <c r="F3" s="1105">
        <v>3</v>
      </c>
      <c r="G3" s="1105">
        <v>12</v>
      </c>
      <c r="H3" s="1105">
        <v>12</v>
      </c>
      <c r="I3" s="1105">
        <v>3</v>
      </c>
      <c r="J3" s="1105">
        <v>9</v>
      </c>
      <c r="K3" s="1105">
        <v>12</v>
      </c>
      <c r="L3" s="1105">
        <v>13</v>
      </c>
      <c r="M3" s="1105">
        <v>40</v>
      </c>
      <c r="N3" s="1105">
        <v>10</v>
      </c>
      <c r="O3" s="1105">
        <v>9</v>
      </c>
      <c r="P3" s="1105">
        <v>13</v>
      </c>
      <c r="Q3" s="1105">
        <v>13</v>
      </c>
      <c r="R3" s="1105">
        <v>13</v>
      </c>
      <c r="S3" s="1105">
        <v>17</v>
      </c>
      <c r="T3" s="1384">
        <v>1</v>
      </c>
      <c r="U3" s="1105">
        <v>3</v>
      </c>
      <c r="V3" s="1105">
        <v>3</v>
      </c>
      <c r="W3" s="1105">
        <v>3</v>
      </c>
      <c r="X3" s="1105">
        <v>3</v>
      </c>
      <c r="Y3" s="1105">
        <v>3</v>
      </c>
      <c r="Z3" s="1105">
        <v>12</v>
      </c>
      <c r="AA3" s="1105">
        <v>12</v>
      </c>
      <c r="AB3" s="1105">
        <v>3</v>
      </c>
      <c r="AC3" s="1105">
        <v>9</v>
      </c>
      <c r="AD3" s="1105">
        <v>12</v>
      </c>
      <c r="AE3" s="1105">
        <v>13</v>
      </c>
      <c r="AF3" s="1105">
        <v>40</v>
      </c>
      <c r="AG3" s="1105">
        <v>10</v>
      </c>
      <c r="AH3" s="1105">
        <v>9</v>
      </c>
      <c r="AI3" s="1105">
        <v>13</v>
      </c>
      <c r="AJ3" s="1105">
        <v>13</v>
      </c>
      <c r="AK3" s="1105">
        <v>13</v>
      </c>
      <c r="AL3" s="1105">
        <v>17</v>
      </c>
      <c r="AM3" s="1384"/>
      <c r="AN3" s="1105">
        <v>3</v>
      </c>
      <c r="AO3" s="1105">
        <v>3</v>
      </c>
      <c r="AP3" s="1105">
        <v>3</v>
      </c>
      <c r="AQ3" s="1105">
        <v>3</v>
      </c>
      <c r="AR3" s="1105">
        <v>3</v>
      </c>
      <c r="AS3" s="1105">
        <v>12</v>
      </c>
      <c r="AT3" s="1105">
        <v>12</v>
      </c>
      <c r="AU3" s="1105">
        <v>3</v>
      </c>
      <c r="AV3" s="1105">
        <v>9</v>
      </c>
      <c r="AW3" s="1105">
        <v>12</v>
      </c>
      <c r="AX3" s="1105">
        <v>13</v>
      </c>
      <c r="AY3" s="1105">
        <v>40</v>
      </c>
      <c r="AZ3" s="1105">
        <v>10</v>
      </c>
      <c r="BA3" s="1105">
        <v>9</v>
      </c>
      <c r="BB3" s="1105">
        <v>13</v>
      </c>
      <c r="BC3" s="1105">
        <v>13</v>
      </c>
      <c r="BD3" s="1105">
        <v>13</v>
      </c>
      <c r="BE3" s="1105">
        <v>17</v>
      </c>
      <c r="BF3" s="1344" t="s">
        <v>1429</v>
      </c>
      <c r="BH3" s="3">
        <v>1</v>
      </c>
      <c r="BI3" s="11">
        <f ca="1">COUNTA(A1:BG343) + COUNTBLANK(A1:BG343)</f>
        <v>20237</v>
      </c>
      <c r="BJ3" s="12" t="str">
        <f>"cellules entre -cells -celdas  "&amp;" " &amp;A1&amp;" et  "&amp;BH343</f>
        <v>cellules entre -cells -celdas   A1 et  BH343</v>
      </c>
    </row>
    <row r="4" spans="1:62" s="1385" customFormat="1" ht="27" customHeight="1">
      <c r="B4" s="2110" t="s">
        <v>2723</v>
      </c>
      <c r="C4" s="2111"/>
      <c r="D4" s="2111"/>
      <c r="E4" s="211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111"/>
      <c r="AD4" s="2111"/>
      <c r="AE4" s="2111"/>
      <c r="AF4" s="2111"/>
      <c r="AG4" s="2111"/>
      <c r="AH4" s="2111"/>
      <c r="AI4" s="2111"/>
      <c r="AJ4" s="2111"/>
      <c r="AK4" s="2111"/>
      <c r="AL4" s="2111"/>
      <c r="AM4" s="2111"/>
      <c r="AN4" s="2111"/>
      <c r="AO4" s="2111"/>
      <c r="AP4" s="2111"/>
      <c r="AQ4" s="2111"/>
      <c r="AR4" s="2111"/>
      <c r="AS4" s="2111"/>
      <c r="AT4" s="2111"/>
      <c r="AU4" s="2111"/>
      <c r="AV4" s="2111"/>
      <c r="AW4" s="2111"/>
      <c r="AX4" s="2111"/>
      <c r="AY4" s="2111"/>
      <c r="AZ4" s="2111"/>
      <c r="BA4" s="2111"/>
      <c r="BB4" s="2111"/>
      <c r="BC4" s="2111"/>
      <c r="BD4" s="2114" t="s">
        <v>11</v>
      </c>
      <c r="BE4" s="2115"/>
      <c r="BH4" s="3">
        <v>1</v>
      </c>
      <c r="BI4" s="11">
        <f ca="1">COUNTA(A1:BG343)</f>
        <v>240</v>
      </c>
      <c r="BJ4" s="12" t="s">
        <v>10</v>
      </c>
    </row>
    <row r="5" spans="1:62" ht="27" customHeight="1">
      <c r="B5" s="2112"/>
      <c r="C5" s="2113"/>
      <c r="D5" s="2113"/>
      <c r="E5" s="2113"/>
      <c r="F5" s="2113"/>
      <c r="G5" s="2113"/>
      <c r="H5" s="2113"/>
      <c r="I5" s="2113"/>
      <c r="J5" s="2113"/>
      <c r="K5" s="2113"/>
      <c r="L5" s="2113"/>
      <c r="M5" s="2113"/>
      <c r="N5" s="2113"/>
      <c r="O5" s="2113"/>
      <c r="P5" s="2113"/>
      <c r="Q5" s="2113"/>
      <c r="R5" s="2113"/>
      <c r="S5" s="2113"/>
      <c r="T5" s="2113"/>
      <c r="U5" s="2113"/>
      <c r="V5" s="2113"/>
      <c r="W5" s="2113"/>
      <c r="X5" s="2113"/>
      <c r="Y5" s="2113"/>
      <c r="Z5" s="2113"/>
      <c r="AA5" s="2113"/>
      <c r="AB5" s="2113"/>
      <c r="AC5" s="2113"/>
      <c r="AD5" s="2113"/>
      <c r="AE5" s="2113"/>
      <c r="AF5" s="2113"/>
      <c r="AG5" s="2113"/>
      <c r="AH5" s="2113"/>
      <c r="AI5" s="2113"/>
      <c r="AJ5" s="2113"/>
      <c r="AK5" s="2113"/>
      <c r="AL5" s="2113"/>
      <c r="AM5" s="2113"/>
      <c r="AN5" s="2113"/>
      <c r="AO5" s="2113"/>
      <c r="AP5" s="2113"/>
      <c r="AQ5" s="2113"/>
      <c r="AR5" s="2113"/>
      <c r="AS5" s="2113"/>
      <c r="AT5" s="2113"/>
      <c r="AU5" s="2113"/>
      <c r="AV5" s="2113"/>
      <c r="AW5" s="2113"/>
      <c r="AX5" s="2113"/>
      <c r="AY5" s="2113"/>
      <c r="AZ5" s="2113"/>
      <c r="BA5" s="2113"/>
      <c r="BB5" s="2113"/>
      <c r="BC5" s="2113"/>
      <c r="BD5" s="2116"/>
      <c r="BE5" s="2117"/>
      <c r="BH5" s="3">
        <v>1</v>
      </c>
      <c r="BI5" s="11">
        <f ca="1">COUNTBLANK(A1:BG343)</f>
        <v>19997</v>
      </c>
      <c r="BJ5" s="12" t="s">
        <v>13</v>
      </c>
    </row>
    <row r="6" spans="1:62" ht="27" customHeight="1">
      <c r="B6" s="1388" t="s">
        <v>2724</v>
      </c>
      <c r="C6" s="1389"/>
      <c r="D6" s="1389"/>
      <c r="E6" s="1389"/>
      <c r="F6" s="1389"/>
      <c r="G6" s="1389"/>
      <c r="H6" s="1389"/>
      <c r="I6" s="1389"/>
      <c r="J6" s="1389"/>
      <c r="K6" s="1389"/>
      <c r="L6" s="1389"/>
      <c r="M6" s="1389"/>
      <c r="N6" s="1389" t="s">
        <v>2725</v>
      </c>
      <c r="O6" s="1389"/>
      <c r="P6" s="1389"/>
      <c r="Q6" s="1389"/>
      <c r="R6" s="1389"/>
      <c r="S6" s="1389"/>
      <c r="T6" s="1389"/>
      <c r="U6" s="1389"/>
      <c r="V6" s="1389"/>
      <c r="W6" s="1389"/>
      <c r="X6" s="1389"/>
      <c r="Y6" s="1389"/>
      <c r="Z6" s="1389"/>
      <c r="AA6" s="1389"/>
      <c r="AB6" s="1389"/>
      <c r="AC6" s="1389" t="s">
        <v>2726</v>
      </c>
      <c r="AD6" s="1389"/>
      <c r="AE6" s="1389"/>
      <c r="AF6" s="1389"/>
      <c r="AG6" s="1389"/>
      <c r="AH6" s="1389"/>
      <c r="AI6" s="1389"/>
      <c r="AJ6" s="1389"/>
      <c r="AK6" s="1389"/>
      <c r="AL6" s="1389"/>
      <c r="AM6" s="1389"/>
      <c r="AN6" s="1389"/>
      <c r="AO6" s="1389"/>
      <c r="AP6" s="1389"/>
      <c r="AQ6" s="1390"/>
      <c r="AR6" s="1390"/>
      <c r="AS6" s="1390"/>
      <c r="AT6" s="1390"/>
      <c r="AU6" s="1390"/>
      <c r="AV6" s="1390"/>
      <c r="AW6" s="1390"/>
      <c r="AX6" s="1390"/>
      <c r="AY6" s="1390"/>
      <c r="AZ6" s="1390"/>
      <c r="BA6" s="1390"/>
      <c r="BB6" s="1390"/>
      <c r="BC6" s="1390"/>
      <c r="BD6" s="2116"/>
      <c r="BE6" s="2117"/>
      <c r="BH6" s="3">
        <v>1</v>
      </c>
      <c r="BI6" s="11">
        <f>SUM(BH1:BH341)+2</f>
        <v>340</v>
      </c>
      <c r="BJ6" s="12" t="s">
        <v>15</v>
      </c>
    </row>
    <row r="7" spans="1:62" ht="27" customHeight="1" thickBot="1">
      <c r="B7" s="1388" t="s">
        <v>2727</v>
      </c>
      <c r="C7" s="1391"/>
      <c r="D7" s="1391"/>
      <c r="E7" s="1391"/>
      <c r="F7" s="1391"/>
      <c r="G7" s="1391"/>
      <c r="H7" s="1391"/>
      <c r="I7" s="1391"/>
      <c r="J7" s="1391"/>
      <c r="K7" s="1391"/>
      <c r="L7" s="1391"/>
      <c r="M7" s="1391"/>
      <c r="N7" s="1391" t="s">
        <v>2728</v>
      </c>
      <c r="O7" s="1391"/>
      <c r="P7" s="1391"/>
      <c r="Q7" s="1391"/>
      <c r="R7" s="1391"/>
      <c r="S7" s="1391"/>
      <c r="T7" s="1391"/>
      <c r="U7" s="1391"/>
      <c r="V7" s="1391"/>
      <c r="W7" s="1391"/>
      <c r="X7" s="1391"/>
      <c r="Y7" s="1391"/>
      <c r="Z7" s="1391"/>
      <c r="AA7" s="1391"/>
      <c r="AB7" s="1391"/>
      <c r="AC7" s="1391" t="s">
        <v>2729</v>
      </c>
      <c r="AD7" s="1391"/>
      <c r="AE7" s="1391"/>
      <c r="AF7" s="1391"/>
      <c r="AG7" s="1391"/>
      <c r="AH7" s="1391"/>
      <c r="AI7" s="1391"/>
      <c r="AJ7" s="1391"/>
      <c r="AK7" s="1391"/>
      <c r="AL7" s="1391"/>
      <c r="AM7" s="1391"/>
      <c r="AN7" s="1391"/>
      <c r="AO7" s="1391"/>
      <c r="AP7" s="1391"/>
      <c r="AQ7" s="1392"/>
      <c r="AR7" s="1392"/>
      <c r="AS7" s="1392"/>
      <c r="AT7" s="1392"/>
      <c r="AU7" s="1392"/>
      <c r="AV7" s="1392"/>
      <c r="AW7" s="1392"/>
      <c r="AX7" s="1392"/>
      <c r="AY7" s="1393" t="s">
        <v>2730</v>
      </c>
      <c r="AZ7" s="1393"/>
      <c r="BA7" s="1393"/>
      <c r="BB7" s="1394"/>
      <c r="BC7" s="1394"/>
      <c r="BD7" s="2118"/>
      <c r="BE7" s="2119"/>
      <c r="BH7" s="3">
        <v>1</v>
      </c>
      <c r="BI7" s="11">
        <f>SUM(A343:BG343)+1</f>
        <v>60</v>
      </c>
      <c r="BJ7" s="12" t="s">
        <v>18</v>
      </c>
    </row>
    <row r="8" spans="1:62" ht="27" customHeight="1">
      <c r="B8" s="1395" t="s">
        <v>217</v>
      </c>
      <c r="C8" s="1396" t="str">
        <f ca="1">CELL("nomfichier")</f>
        <v>D:\Données\1.UPRT\0-UPRT.fait\1-UPRT.FR-SITE-WEB\ff-fiches-fabrications\ff.fiches.fabrication.2023\ffr.restaurant.2023\[postit.sauvegarde.05.10.2025.xlsx]Nota.ES</v>
      </c>
      <c r="D8" s="139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97"/>
      <c r="AO8" s="1397"/>
      <c r="AP8" s="1397"/>
      <c r="AQ8" s="1397"/>
      <c r="AR8" s="1397"/>
      <c r="AS8" s="1397"/>
      <c r="AT8" s="1397"/>
      <c r="AU8" s="1397"/>
      <c r="AV8" s="1397"/>
      <c r="AW8" s="1397"/>
      <c r="AX8" s="1397"/>
      <c r="AY8" s="1397"/>
      <c r="AZ8" s="1397"/>
      <c r="BA8" s="1397"/>
      <c r="BB8" s="1397"/>
      <c r="BC8" s="1397"/>
      <c r="BD8" s="1397"/>
      <c r="BE8" s="1398"/>
      <c r="BH8" s="3">
        <v>1</v>
      </c>
    </row>
    <row r="9" spans="1:62" ht="27" customHeight="1" thickBot="1">
      <c r="B9" s="1399"/>
      <c r="C9" s="1400" t="s">
        <v>1774</v>
      </c>
      <c r="D9" s="1399"/>
      <c r="E9" s="1401"/>
      <c r="F9" s="1399"/>
      <c r="G9" s="1401"/>
      <c r="H9" s="1399"/>
      <c r="I9" s="1401"/>
      <c r="J9" s="1399"/>
      <c r="K9" s="1401"/>
      <c r="L9" s="1399"/>
      <c r="M9" s="1401"/>
      <c r="N9" s="1399"/>
      <c r="O9" s="1401"/>
      <c r="P9" s="1399"/>
      <c r="Q9" s="1401"/>
      <c r="R9" s="1399"/>
      <c r="S9" s="1401"/>
      <c r="T9" s="1387"/>
      <c r="U9" s="1399"/>
      <c r="V9" s="1401"/>
      <c r="W9" s="1399"/>
      <c r="X9" s="1401"/>
      <c r="Y9" s="1399"/>
      <c r="Z9" s="1401"/>
      <c r="AA9" s="1399"/>
      <c r="AB9" s="1401"/>
      <c r="AC9" s="1399"/>
      <c r="AD9" s="1401"/>
      <c r="AE9" s="1399"/>
      <c r="AF9" s="1401"/>
      <c r="AG9" s="1399"/>
      <c r="AH9" s="1401"/>
      <c r="AI9" s="1399"/>
      <c r="AJ9" s="1401"/>
      <c r="AK9" s="1399"/>
      <c r="AL9" s="1401"/>
      <c r="AM9" s="1387"/>
      <c r="AN9" s="1399"/>
      <c r="AO9" s="1401"/>
      <c r="AP9" s="1399"/>
      <c r="AQ9" s="1401"/>
      <c r="AR9" s="1399"/>
      <c r="AS9" s="1401"/>
      <c r="AT9" s="1399"/>
      <c r="AU9" s="1401"/>
      <c r="AV9" s="1399"/>
      <c r="AW9" s="1401"/>
      <c r="AX9" s="1399"/>
      <c r="AY9" s="1401"/>
      <c r="AZ9" s="1399"/>
      <c r="BA9" s="1401"/>
      <c r="BB9" s="1399"/>
      <c r="BC9" s="1401"/>
      <c r="BD9" s="1399"/>
      <c r="BE9" s="1401"/>
      <c r="BH9" s="3">
        <v>1</v>
      </c>
    </row>
    <row r="10" spans="1:62" ht="27" customHeight="1">
      <c r="B10" s="1402"/>
      <c r="C10" s="1403"/>
      <c r="D10" s="1403"/>
      <c r="E10" s="1403"/>
      <c r="F10" s="1404"/>
      <c r="G10" s="1405"/>
      <c r="H10" s="1406"/>
      <c r="I10" s="1406"/>
      <c r="J10" s="61"/>
      <c r="K10" s="61"/>
      <c r="L10" s="61"/>
      <c r="M10" s="61"/>
      <c r="N10" s="61"/>
      <c r="O10" s="61"/>
      <c r="P10" s="61"/>
      <c r="Q10" s="1407"/>
      <c r="R10" s="1407"/>
      <c r="S10" s="1408"/>
      <c r="T10" s="1409"/>
      <c r="U10" s="1402"/>
      <c r="V10" s="1403"/>
      <c r="W10" s="1403"/>
      <c r="X10" s="1403"/>
      <c r="Y10" s="1404"/>
      <c r="Z10" s="1405"/>
      <c r="AA10" s="1406"/>
      <c r="AB10" s="1406"/>
      <c r="AC10" s="61"/>
      <c r="AD10" s="61"/>
      <c r="AE10" s="61"/>
      <c r="AF10" s="61"/>
      <c r="AG10" s="61"/>
      <c r="AH10" s="61"/>
      <c r="AI10" s="61"/>
      <c r="AJ10" s="1407"/>
      <c r="AK10" s="1407"/>
      <c r="AL10" s="1408"/>
      <c r="AM10" s="1409"/>
      <c r="AN10" s="1402"/>
      <c r="AO10" s="1403"/>
      <c r="AP10" s="1403"/>
      <c r="AQ10" s="1403"/>
      <c r="AR10" s="1404"/>
      <c r="AS10" s="1405"/>
      <c r="AT10" s="1406"/>
      <c r="AU10" s="1406"/>
      <c r="AV10" s="61"/>
      <c r="AW10" s="61"/>
      <c r="AX10" s="61"/>
      <c r="AY10" s="61"/>
      <c r="AZ10" s="61"/>
      <c r="BA10" s="61"/>
      <c r="BB10" s="61"/>
      <c r="BC10" s="1407"/>
      <c r="BD10" s="1407"/>
      <c r="BE10" s="1408"/>
      <c r="BH10" s="3">
        <v>1</v>
      </c>
    </row>
    <row r="11" spans="1:62" ht="27" customHeight="1">
      <c r="B11" s="120"/>
      <c r="C11" s="1410"/>
      <c r="D11" s="1410"/>
      <c r="E11" s="1410"/>
      <c r="F11" s="1411"/>
      <c r="G11" s="1412"/>
      <c r="H11" s="1413"/>
      <c r="I11" s="1414"/>
      <c r="J11" s="1415"/>
      <c r="K11" s="1416"/>
      <c r="L11" s="1415"/>
      <c r="M11" s="1417"/>
      <c r="N11" s="1418"/>
      <c r="O11" s="1419"/>
      <c r="P11" s="1420"/>
      <c r="Q11" s="1421"/>
      <c r="R11" s="1422"/>
      <c r="S11" s="1423"/>
      <c r="T11" s="1409"/>
      <c r="U11" s="120"/>
      <c r="V11" s="1410"/>
      <c r="W11" s="1410"/>
      <c r="X11" s="1410"/>
      <c r="Y11" s="1411"/>
      <c r="Z11" s="1412"/>
      <c r="AA11" s="1413"/>
      <c r="AB11" s="1414"/>
      <c r="AC11" s="1415"/>
      <c r="AD11" s="1416"/>
      <c r="AE11" s="1415"/>
      <c r="AF11" s="1417"/>
      <c r="AG11" s="1418"/>
      <c r="AH11" s="1419"/>
      <c r="AI11" s="1420"/>
      <c r="AJ11" s="1421"/>
      <c r="AK11" s="1422"/>
      <c r="AL11" s="1423"/>
      <c r="AM11" s="1409"/>
      <c r="AN11" s="120"/>
      <c r="AO11" s="1410"/>
      <c r="AP11" s="1410"/>
      <c r="AQ11" s="1410"/>
      <c r="AR11" s="1411"/>
      <c r="AS11" s="1412"/>
      <c r="AT11" s="1413"/>
      <c r="AU11" s="1414"/>
      <c r="AV11" s="1415"/>
      <c r="AW11" s="1416"/>
      <c r="AX11" s="1415"/>
      <c r="AY11" s="1417"/>
      <c r="AZ11" s="1418"/>
      <c r="BA11" s="1419"/>
      <c r="BB11" s="1420"/>
      <c r="BC11" s="1421"/>
      <c r="BD11" s="1422"/>
      <c r="BE11" s="1423"/>
      <c r="BH11" s="3">
        <v>1</v>
      </c>
    </row>
    <row r="12" spans="1:62" ht="27" customHeight="1">
      <c r="B12" s="120"/>
      <c r="C12" s="1410"/>
      <c r="D12" s="1410"/>
      <c r="E12" s="1410"/>
      <c r="F12" s="1411"/>
      <c r="G12" s="1412"/>
      <c r="H12" s="1413"/>
      <c r="I12" s="1414"/>
      <c r="J12" s="1415"/>
      <c r="K12" s="1416"/>
      <c r="L12" s="1415"/>
      <c r="M12" s="1417"/>
      <c r="N12" s="1418"/>
      <c r="O12" s="1419"/>
      <c r="P12" s="1420"/>
      <c r="Q12" s="1421"/>
      <c r="R12" s="1422"/>
      <c r="S12" s="1423"/>
      <c r="T12" s="1409"/>
      <c r="U12" s="120"/>
      <c r="V12" s="1410"/>
      <c r="W12" s="1410"/>
      <c r="X12" s="1410"/>
      <c r="Y12" s="1411"/>
      <c r="Z12" s="1412"/>
      <c r="AA12" s="1413"/>
      <c r="AB12" s="1414"/>
      <c r="AC12" s="1415"/>
      <c r="AD12" s="1416"/>
      <c r="AE12" s="1415"/>
      <c r="AF12" s="1417"/>
      <c r="AG12" s="1418"/>
      <c r="AH12" s="1419"/>
      <c r="AI12" s="1420"/>
      <c r="AJ12" s="1421"/>
      <c r="AK12" s="1422"/>
      <c r="AL12" s="1423"/>
      <c r="AM12" s="1409"/>
      <c r="AN12" s="120"/>
      <c r="AO12" s="1410"/>
      <c r="AP12" s="1410"/>
      <c r="AQ12" s="1410"/>
      <c r="AR12" s="1411"/>
      <c r="AS12" s="1412"/>
      <c r="AT12" s="1413"/>
      <c r="AU12" s="1414"/>
      <c r="AV12" s="1415"/>
      <c r="AW12" s="1416"/>
      <c r="AX12" s="1415"/>
      <c r="AY12" s="1417"/>
      <c r="AZ12" s="1418"/>
      <c r="BA12" s="1419"/>
      <c r="BB12" s="1420"/>
      <c r="BC12" s="1421"/>
      <c r="BD12" s="1422"/>
      <c r="BE12" s="1423"/>
      <c r="BH12" s="3">
        <v>1</v>
      </c>
    </row>
    <row r="13" spans="1:62" ht="27" customHeight="1">
      <c r="B13" s="120"/>
      <c r="C13" s="1410"/>
      <c r="D13" s="1410"/>
      <c r="E13" s="1410"/>
      <c r="F13" s="1411"/>
      <c r="G13" s="1412"/>
      <c r="H13" s="1413"/>
      <c r="I13" s="1414"/>
      <c r="J13" s="1415"/>
      <c r="K13" s="1416"/>
      <c r="L13" s="1415"/>
      <c r="M13" s="1417"/>
      <c r="N13" s="1418"/>
      <c r="O13" s="1419"/>
      <c r="P13" s="1420"/>
      <c r="Q13" s="1421"/>
      <c r="R13" s="1422"/>
      <c r="S13" s="1423"/>
      <c r="T13" s="1409"/>
      <c r="U13" s="120"/>
      <c r="V13" s="1410"/>
      <c r="W13" s="1410"/>
      <c r="X13" s="1410"/>
      <c r="Y13" s="1411"/>
      <c r="Z13" s="1412"/>
      <c r="AA13" s="1413"/>
      <c r="AB13" s="1414"/>
      <c r="AC13" s="1415"/>
      <c r="AD13" s="1416"/>
      <c r="AE13" s="1415"/>
      <c r="AF13" s="1417"/>
      <c r="AG13" s="1418"/>
      <c r="AH13" s="1419"/>
      <c r="AI13" s="1420"/>
      <c r="AJ13" s="1421"/>
      <c r="AK13" s="1422"/>
      <c r="AL13" s="1423"/>
      <c r="AM13" s="1409"/>
      <c r="AN13" s="120"/>
      <c r="AO13" s="1410"/>
      <c r="AP13" s="1410"/>
      <c r="AQ13" s="1410"/>
      <c r="AR13" s="1411"/>
      <c r="AS13" s="1412"/>
      <c r="AT13" s="1413"/>
      <c r="AU13" s="1414"/>
      <c r="AV13" s="1415"/>
      <c r="AW13" s="1416"/>
      <c r="AX13" s="1415"/>
      <c r="AY13" s="1417"/>
      <c r="AZ13" s="1418"/>
      <c r="BA13" s="1419"/>
      <c r="BB13" s="1420"/>
      <c r="BC13" s="1421"/>
      <c r="BD13" s="1422"/>
      <c r="BE13" s="1423"/>
      <c r="BH13" s="3">
        <v>1</v>
      </c>
    </row>
    <row r="14" spans="1:62" ht="27" customHeight="1">
      <c r="B14" s="120"/>
      <c r="C14" s="1410"/>
      <c r="D14" s="1410"/>
      <c r="E14" s="1410"/>
      <c r="F14" s="1411"/>
      <c r="G14" s="1412"/>
      <c r="H14" s="1413"/>
      <c r="I14" s="1414"/>
      <c r="J14" s="1415"/>
      <c r="K14" s="1416"/>
      <c r="L14" s="1415"/>
      <c r="M14" s="1417"/>
      <c r="N14" s="1418"/>
      <c r="O14" s="1419"/>
      <c r="P14" s="1420"/>
      <c r="Q14" s="1421"/>
      <c r="R14" s="1422"/>
      <c r="S14" s="1423"/>
      <c r="T14" s="1409"/>
      <c r="U14" s="120"/>
      <c r="V14" s="1410"/>
      <c r="W14" s="1410"/>
      <c r="X14" s="1410"/>
      <c r="Y14" s="1411"/>
      <c r="Z14" s="1412"/>
      <c r="AA14" s="1413"/>
      <c r="AB14" s="1414"/>
      <c r="AC14" s="1415"/>
      <c r="AD14" s="1416"/>
      <c r="AE14" s="1415"/>
      <c r="AF14" s="1417"/>
      <c r="AG14" s="1418"/>
      <c r="AH14" s="1419"/>
      <c r="AI14" s="1420"/>
      <c r="AJ14" s="1421"/>
      <c r="AK14" s="1422"/>
      <c r="AL14" s="1423"/>
      <c r="AM14" s="1409"/>
      <c r="AN14" s="120"/>
      <c r="AO14" s="1410"/>
      <c r="AP14" s="1410"/>
      <c r="AQ14" s="1410"/>
      <c r="AR14" s="1411"/>
      <c r="AS14" s="1412"/>
      <c r="AT14" s="1413"/>
      <c r="AU14" s="1414"/>
      <c r="AV14" s="1415"/>
      <c r="AW14" s="1416"/>
      <c r="AX14" s="1415"/>
      <c r="AY14" s="1417"/>
      <c r="AZ14" s="1418"/>
      <c r="BA14" s="1419"/>
      <c r="BB14" s="1420"/>
      <c r="BC14" s="1421"/>
      <c r="BD14" s="1422"/>
      <c r="BE14" s="1423"/>
      <c r="BH14" s="3">
        <v>1</v>
      </c>
    </row>
    <row r="15" spans="1:62" ht="27" customHeight="1">
      <c r="B15" s="120"/>
      <c r="C15" s="1410"/>
      <c r="D15" s="1410"/>
      <c r="E15" s="1410"/>
      <c r="F15" s="1411"/>
      <c r="G15" s="1412"/>
      <c r="H15" s="1413"/>
      <c r="I15" s="1414"/>
      <c r="J15" s="1415"/>
      <c r="K15" s="1416"/>
      <c r="L15" s="1415"/>
      <c r="M15" s="1417"/>
      <c r="N15" s="1418"/>
      <c r="O15" s="1419"/>
      <c r="P15" s="1420"/>
      <c r="Q15" s="1421"/>
      <c r="R15" s="1422"/>
      <c r="S15" s="1423"/>
      <c r="T15" s="1409"/>
      <c r="U15" s="120"/>
      <c r="V15" s="1410"/>
      <c r="W15" s="1410"/>
      <c r="X15" s="1410"/>
      <c r="Y15" s="1411"/>
      <c r="Z15" s="1412"/>
      <c r="AA15" s="1413"/>
      <c r="AB15" s="1414"/>
      <c r="AC15" s="1415"/>
      <c r="AD15" s="1416"/>
      <c r="AE15" s="1415"/>
      <c r="AF15" s="1417"/>
      <c r="AG15" s="1418"/>
      <c r="AH15" s="1419"/>
      <c r="AI15" s="1420"/>
      <c r="AJ15" s="1421"/>
      <c r="AK15" s="1422"/>
      <c r="AL15" s="1423"/>
      <c r="AM15" s="1409"/>
      <c r="AN15" s="120"/>
      <c r="AO15" s="1410"/>
      <c r="AP15" s="1410"/>
      <c r="AQ15" s="1410"/>
      <c r="AR15" s="1411"/>
      <c r="AS15" s="1412"/>
      <c r="AT15" s="1413"/>
      <c r="AU15" s="1414"/>
      <c r="AV15" s="1415"/>
      <c r="AW15" s="1416"/>
      <c r="AX15" s="1415"/>
      <c r="AY15" s="1417"/>
      <c r="AZ15" s="1418"/>
      <c r="BA15" s="1419"/>
      <c r="BB15" s="1420"/>
      <c r="BC15" s="1421"/>
      <c r="BD15" s="1422"/>
      <c r="BE15" s="1423"/>
      <c r="BH15" s="3">
        <v>1</v>
      </c>
    </row>
    <row r="16" spans="1:62" ht="27" customHeight="1">
      <c r="B16" s="120"/>
      <c r="C16" s="1410"/>
      <c r="D16" s="1410"/>
      <c r="E16" s="1410"/>
      <c r="F16" s="1411"/>
      <c r="G16" s="1412"/>
      <c r="H16" s="1413"/>
      <c r="I16" s="1414"/>
      <c r="J16" s="1415"/>
      <c r="K16" s="1416"/>
      <c r="L16" s="1415"/>
      <c r="M16" s="1417"/>
      <c r="N16" s="1418"/>
      <c r="O16" s="1419"/>
      <c r="P16" s="1420"/>
      <c r="Q16" s="1421"/>
      <c r="R16" s="1422"/>
      <c r="S16" s="1423"/>
      <c r="T16" s="1409"/>
      <c r="U16" s="120"/>
      <c r="V16" s="1410"/>
      <c r="W16" s="1410"/>
      <c r="X16" s="1410"/>
      <c r="Y16" s="1411"/>
      <c r="Z16" s="1412"/>
      <c r="AA16" s="1413"/>
      <c r="AB16" s="1414"/>
      <c r="AC16" s="1415"/>
      <c r="AD16" s="1416"/>
      <c r="AE16" s="1415"/>
      <c r="AF16" s="1417"/>
      <c r="AG16" s="1418"/>
      <c r="AH16" s="1419"/>
      <c r="AI16" s="1420"/>
      <c r="AJ16" s="1421"/>
      <c r="AK16" s="1422"/>
      <c r="AL16" s="1423"/>
      <c r="AM16" s="1409"/>
      <c r="AN16" s="120"/>
      <c r="AO16" s="1410"/>
      <c r="AP16" s="1410"/>
      <c r="AQ16" s="1410"/>
      <c r="AR16" s="1411"/>
      <c r="AS16" s="1412"/>
      <c r="AT16" s="1413"/>
      <c r="AU16" s="1414"/>
      <c r="AV16" s="1415"/>
      <c r="AW16" s="1416"/>
      <c r="AX16" s="1415"/>
      <c r="AY16" s="1417"/>
      <c r="AZ16" s="1418"/>
      <c r="BA16" s="1419"/>
      <c r="BB16" s="1420"/>
      <c r="BC16" s="1421"/>
      <c r="BD16" s="1422"/>
      <c r="BE16" s="1423"/>
      <c r="BH16" s="3">
        <v>1</v>
      </c>
    </row>
    <row r="17" spans="2:60" ht="27" customHeight="1">
      <c r="B17" s="120"/>
      <c r="C17" s="1410"/>
      <c r="D17" s="1410"/>
      <c r="E17" s="1410"/>
      <c r="F17" s="1411"/>
      <c r="G17" s="1412"/>
      <c r="H17" s="1413"/>
      <c r="I17" s="1414"/>
      <c r="J17" s="1415"/>
      <c r="K17" s="1416"/>
      <c r="L17" s="1415"/>
      <c r="M17" s="1417"/>
      <c r="N17" s="1418"/>
      <c r="O17" s="1419"/>
      <c r="P17" s="1420"/>
      <c r="Q17" s="1421"/>
      <c r="R17" s="1422"/>
      <c r="S17" s="1423"/>
      <c r="T17" s="1409"/>
      <c r="U17" s="120"/>
      <c r="V17" s="1410"/>
      <c r="W17" s="1410"/>
      <c r="X17" s="1410"/>
      <c r="Y17" s="1411"/>
      <c r="Z17" s="1412"/>
      <c r="AA17" s="1413"/>
      <c r="AB17" s="1414"/>
      <c r="AC17" s="1415"/>
      <c r="AD17" s="1416"/>
      <c r="AE17" s="1415"/>
      <c r="AF17" s="1417"/>
      <c r="AG17" s="1418"/>
      <c r="AH17" s="1419"/>
      <c r="AI17" s="1420"/>
      <c r="AJ17" s="1421"/>
      <c r="AK17" s="1422"/>
      <c r="AL17" s="1423"/>
      <c r="AM17" s="1409"/>
      <c r="AN17" s="120"/>
      <c r="AO17" s="1410"/>
      <c r="AP17" s="1410"/>
      <c r="AQ17" s="1410"/>
      <c r="AR17" s="1411"/>
      <c r="AS17" s="1412"/>
      <c r="AT17" s="1413"/>
      <c r="AU17" s="1414"/>
      <c r="AV17" s="1415"/>
      <c r="AW17" s="1416"/>
      <c r="AX17" s="1415"/>
      <c r="AY17" s="1417"/>
      <c r="AZ17" s="1418"/>
      <c r="BA17" s="1419"/>
      <c r="BB17" s="1420"/>
      <c r="BC17" s="1421"/>
      <c r="BD17" s="1422"/>
      <c r="BE17" s="1423"/>
      <c r="BH17" s="3">
        <v>1</v>
      </c>
    </row>
    <row r="18" spans="2:60" ht="27" customHeight="1">
      <c r="B18" s="120"/>
      <c r="C18" s="1410"/>
      <c r="D18" s="1410"/>
      <c r="E18" s="1410"/>
      <c r="F18" s="1411"/>
      <c r="G18" s="1412"/>
      <c r="H18" s="1413"/>
      <c r="I18" s="1414"/>
      <c r="J18" s="1415"/>
      <c r="K18" s="1416"/>
      <c r="L18" s="1415"/>
      <c r="M18" s="1417"/>
      <c r="N18" s="1418"/>
      <c r="O18" s="1419"/>
      <c r="P18" s="1420"/>
      <c r="Q18" s="1421"/>
      <c r="R18" s="1422"/>
      <c r="S18" s="1423"/>
      <c r="T18" s="1409"/>
      <c r="U18" s="120"/>
      <c r="V18" s="1410"/>
      <c r="W18" s="1410"/>
      <c r="X18" s="1410"/>
      <c r="Y18" s="1411"/>
      <c r="Z18" s="1412"/>
      <c r="AA18" s="1413"/>
      <c r="AB18" s="1414"/>
      <c r="AC18" s="1415"/>
      <c r="AD18" s="1416"/>
      <c r="AE18" s="1415"/>
      <c r="AF18" s="1417"/>
      <c r="AG18" s="1418"/>
      <c r="AH18" s="1419"/>
      <c r="AI18" s="1420"/>
      <c r="AJ18" s="1421"/>
      <c r="AK18" s="1422"/>
      <c r="AL18" s="1423"/>
      <c r="AM18" s="1409"/>
      <c r="AN18" s="120"/>
      <c r="AO18" s="1410"/>
      <c r="AP18" s="1410"/>
      <c r="AQ18" s="1410"/>
      <c r="AR18" s="1411"/>
      <c r="AS18" s="1412"/>
      <c r="AT18" s="1413"/>
      <c r="AU18" s="1414"/>
      <c r="AV18" s="1415"/>
      <c r="AW18" s="1416"/>
      <c r="AX18" s="1415"/>
      <c r="AY18" s="1417"/>
      <c r="AZ18" s="1418"/>
      <c r="BA18" s="1419"/>
      <c r="BB18" s="1420"/>
      <c r="BC18" s="1421"/>
      <c r="BD18" s="1422"/>
      <c r="BE18" s="1423"/>
      <c r="BH18" s="3">
        <v>1</v>
      </c>
    </row>
    <row r="19" spans="2:60" ht="27" customHeight="1">
      <c r="B19" s="120"/>
      <c r="C19" s="1410"/>
      <c r="D19" s="1410"/>
      <c r="E19" s="1410"/>
      <c r="F19" s="1411"/>
      <c r="G19" s="1412"/>
      <c r="H19" s="1413"/>
      <c r="I19" s="1414"/>
      <c r="J19" s="1415"/>
      <c r="K19" s="1416"/>
      <c r="L19" s="1415"/>
      <c r="M19" s="1417"/>
      <c r="N19" s="1418"/>
      <c r="O19" s="1419"/>
      <c r="P19" s="1420"/>
      <c r="Q19" s="1421"/>
      <c r="R19" s="1422"/>
      <c r="S19" s="1423"/>
      <c r="T19" s="1409"/>
      <c r="U19" s="120"/>
      <c r="V19" s="1410"/>
      <c r="W19" s="1410"/>
      <c r="X19" s="1410"/>
      <c r="Y19" s="1411"/>
      <c r="Z19" s="1412"/>
      <c r="AA19" s="1413"/>
      <c r="AB19" s="1414"/>
      <c r="AC19" s="1415"/>
      <c r="AD19" s="1416"/>
      <c r="AE19" s="1415"/>
      <c r="AF19" s="1417"/>
      <c r="AG19" s="1418"/>
      <c r="AH19" s="1419"/>
      <c r="AI19" s="1420"/>
      <c r="AJ19" s="1421"/>
      <c r="AK19" s="1422"/>
      <c r="AL19" s="1423"/>
      <c r="AM19" s="1409"/>
      <c r="AN19" s="120"/>
      <c r="AO19" s="1410"/>
      <c r="AP19" s="1410"/>
      <c r="AQ19" s="1410"/>
      <c r="AR19" s="1411"/>
      <c r="AS19" s="1412"/>
      <c r="AT19" s="1413"/>
      <c r="AU19" s="1414"/>
      <c r="AV19" s="1415"/>
      <c r="AW19" s="1416"/>
      <c r="AX19" s="1415"/>
      <c r="AY19" s="1417"/>
      <c r="AZ19" s="1418"/>
      <c r="BA19" s="1419"/>
      <c r="BB19" s="1420"/>
      <c r="BC19" s="1421"/>
      <c r="BD19" s="1422"/>
      <c r="BE19" s="1423"/>
      <c r="BH19" s="3">
        <v>1</v>
      </c>
    </row>
    <row r="20" spans="2:60" ht="27" customHeight="1">
      <c r="B20" s="120"/>
      <c r="C20" s="1410"/>
      <c r="D20" s="1410"/>
      <c r="E20" s="1410"/>
      <c r="F20" s="1411"/>
      <c r="G20" s="1412"/>
      <c r="H20" s="1413"/>
      <c r="I20" s="1414"/>
      <c r="J20" s="1415"/>
      <c r="K20" s="1416"/>
      <c r="L20" s="1415"/>
      <c r="M20" s="1417"/>
      <c r="N20" s="1418"/>
      <c r="O20" s="1419"/>
      <c r="P20" s="1420"/>
      <c r="Q20" s="1421"/>
      <c r="R20" s="1422"/>
      <c r="S20" s="1423"/>
      <c r="T20" s="1409"/>
      <c r="U20" s="120"/>
      <c r="V20" s="1410"/>
      <c r="W20" s="1410"/>
      <c r="X20" s="1410"/>
      <c r="Y20" s="1411"/>
      <c r="Z20" s="1412"/>
      <c r="AA20" s="1413"/>
      <c r="AB20" s="1414"/>
      <c r="AC20" s="1415"/>
      <c r="AD20" s="1416"/>
      <c r="AE20" s="1415"/>
      <c r="AF20" s="1417"/>
      <c r="AG20" s="1418"/>
      <c r="AH20" s="1419"/>
      <c r="AI20" s="1420"/>
      <c r="AJ20" s="1421"/>
      <c r="AK20" s="1422"/>
      <c r="AL20" s="1423"/>
      <c r="AM20" s="1409"/>
      <c r="AN20" s="120"/>
      <c r="AO20" s="1410"/>
      <c r="AP20" s="1410"/>
      <c r="AQ20" s="1410"/>
      <c r="AR20" s="1411"/>
      <c r="AS20" s="1412"/>
      <c r="AT20" s="1413"/>
      <c r="AU20" s="1414"/>
      <c r="AV20" s="1415"/>
      <c r="AW20" s="1416"/>
      <c r="AX20" s="1415"/>
      <c r="AY20" s="1417"/>
      <c r="AZ20" s="1418"/>
      <c r="BA20" s="1419"/>
      <c r="BB20" s="1420"/>
      <c r="BC20" s="1421"/>
      <c r="BD20" s="1422"/>
      <c r="BE20" s="1423"/>
      <c r="BH20" s="3">
        <v>1</v>
      </c>
    </row>
    <row r="21" spans="2:60" ht="27" customHeight="1">
      <c r="B21" s="120"/>
      <c r="C21" s="1410"/>
      <c r="D21" s="1410"/>
      <c r="E21" s="1410"/>
      <c r="F21" s="1411"/>
      <c r="G21" s="1412"/>
      <c r="H21" s="1413"/>
      <c r="I21" s="1414"/>
      <c r="J21" s="1415"/>
      <c r="K21" s="1416"/>
      <c r="L21" s="1415"/>
      <c r="M21" s="1417"/>
      <c r="N21" s="1418"/>
      <c r="O21" s="1419"/>
      <c r="P21" s="1420"/>
      <c r="Q21" s="1421"/>
      <c r="R21" s="1422"/>
      <c r="S21" s="1423"/>
      <c r="T21" s="1409"/>
      <c r="U21" s="120"/>
      <c r="V21" s="1410"/>
      <c r="W21" s="1410"/>
      <c r="X21" s="1410"/>
      <c r="Y21" s="1411"/>
      <c r="Z21" s="1412"/>
      <c r="AA21" s="1413"/>
      <c r="AB21" s="1414"/>
      <c r="AC21" s="1415"/>
      <c r="AD21" s="1416"/>
      <c r="AE21" s="1415"/>
      <c r="AF21" s="1417"/>
      <c r="AG21" s="1418"/>
      <c r="AH21" s="1419"/>
      <c r="AI21" s="1420"/>
      <c r="AJ21" s="1421"/>
      <c r="AK21" s="1422"/>
      <c r="AL21" s="1423"/>
      <c r="AM21" s="1409"/>
      <c r="AN21" s="120"/>
      <c r="AO21" s="1410"/>
      <c r="AP21" s="1410"/>
      <c r="AQ21" s="1410"/>
      <c r="AR21" s="1411"/>
      <c r="AS21" s="1412"/>
      <c r="AT21" s="1413"/>
      <c r="AU21" s="1414"/>
      <c r="AV21" s="1415"/>
      <c r="AW21" s="1416"/>
      <c r="AX21" s="1415"/>
      <c r="AY21" s="1417"/>
      <c r="AZ21" s="1418"/>
      <c r="BA21" s="1419"/>
      <c r="BB21" s="1420"/>
      <c r="BC21" s="1421"/>
      <c r="BD21" s="1422"/>
      <c r="BE21" s="1423"/>
      <c r="BH21" s="3">
        <v>1</v>
      </c>
    </row>
    <row r="22" spans="2:60" ht="27" customHeight="1">
      <c r="B22" s="120"/>
      <c r="C22" s="1410"/>
      <c r="D22" s="1410"/>
      <c r="E22" s="1410"/>
      <c r="F22" s="1411"/>
      <c r="G22" s="1412"/>
      <c r="H22" s="1413"/>
      <c r="I22" s="1414"/>
      <c r="J22" s="1415"/>
      <c r="K22" s="1416"/>
      <c r="L22" s="1415"/>
      <c r="M22" s="1417"/>
      <c r="N22" s="1418"/>
      <c r="O22" s="1419"/>
      <c r="P22" s="1420"/>
      <c r="Q22" s="1421"/>
      <c r="R22" s="1422"/>
      <c r="S22" s="1423"/>
      <c r="T22" s="1409"/>
      <c r="U22" s="120"/>
      <c r="V22" s="1410"/>
      <c r="W22" s="1410"/>
      <c r="X22" s="1410"/>
      <c r="Y22" s="1411"/>
      <c r="Z22" s="1412"/>
      <c r="AA22" s="1413"/>
      <c r="AB22" s="1414"/>
      <c r="AC22" s="1415"/>
      <c r="AD22" s="1416"/>
      <c r="AE22" s="1415"/>
      <c r="AF22" s="1417"/>
      <c r="AG22" s="1418"/>
      <c r="AH22" s="1419"/>
      <c r="AI22" s="1420"/>
      <c r="AJ22" s="1421"/>
      <c r="AK22" s="1422"/>
      <c r="AL22" s="1423"/>
      <c r="AM22" s="1409"/>
      <c r="AN22" s="120"/>
      <c r="AO22" s="1410"/>
      <c r="AP22" s="1410"/>
      <c r="AQ22" s="1410"/>
      <c r="AR22" s="1411"/>
      <c r="AS22" s="1412"/>
      <c r="AT22" s="1413"/>
      <c r="AU22" s="1414"/>
      <c r="AV22" s="1415"/>
      <c r="AW22" s="1416"/>
      <c r="AX22" s="1415"/>
      <c r="AY22" s="1417"/>
      <c r="AZ22" s="1418"/>
      <c r="BA22" s="1419"/>
      <c r="BB22" s="1420"/>
      <c r="BC22" s="1421"/>
      <c r="BD22" s="1422"/>
      <c r="BE22" s="1423"/>
      <c r="BH22" s="3">
        <v>1</v>
      </c>
    </row>
    <row r="23" spans="2:60" ht="27" customHeight="1">
      <c r="B23" s="120"/>
      <c r="C23" s="1410"/>
      <c r="D23" s="1410"/>
      <c r="E23" s="1410"/>
      <c r="F23" s="1411"/>
      <c r="G23" s="1412"/>
      <c r="H23" s="1413"/>
      <c r="I23" s="1414"/>
      <c r="J23" s="1415"/>
      <c r="K23" s="1416"/>
      <c r="L23" s="1415"/>
      <c r="M23" s="1417"/>
      <c r="N23" s="1418"/>
      <c r="O23" s="1419"/>
      <c r="P23" s="1420"/>
      <c r="Q23" s="1421"/>
      <c r="R23" s="1422"/>
      <c r="S23" s="1423"/>
      <c r="T23" s="1409"/>
      <c r="U23" s="120"/>
      <c r="V23" s="1410"/>
      <c r="W23" s="1410"/>
      <c r="X23" s="1410"/>
      <c r="Y23" s="1411"/>
      <c r="Z23" s="1412"/>
      <c r="AA23" s="1413"/>
      <c r="AB23" s="1414"/>
      <c r="AC23" s="1415"/>
      <c r="AD23" s="1416"/>
      <c r="AE23" s="1415"/>
      <c r="AF23" s="1417"/>
      <c r="AG23" s="1418"/>
      <c r="AH23" s="1419"/>
      <c r="AI23" s="1420"/>
      <c r="AJ23" s="1421"/>
      <c r="AK23" s="1422"/>
      <c r="AL23" s="1423"/>
      <c r="AM23" s="1409"/>
      <c r="AN23" s="120"/>
      <c r="AO23" s="1410"/>
      <c r="AP23" s="1410"/>
      <c r="AQ23" s="1410"/>
      <c r="AR23" s="1411"/>
      <c r="AS23" s="1412"/>
      <c r="AT23" s="1413"/>
      <c r="AU23" s="1414"/>
      <c r="AV23" s="1415"/>
      <c r="AW23" s="1416"/>
      <c r="AX23" s="1415"/>
      <c r="AY23" s="1417"/>
      <c r="AZ23" s="1418"/>
      <c r="BA23" s="1419"/>
      <c r="BB23" s="1420"/>
      <c r="BC23" s="1421"/>
      <c r="BD23" s="1422"/>
      <c r="BE23" s="1423"/>
      <c r="BH23" s="3">
        <v>1</v>
      </c>
    </row>
    <row r="24" spans="2:60" ht="27" customHeight="1">
      <c r="B24" s="120"/>
      <c r="C24" s="1410"/>
      <c r="D24" s="1410"/>
      <c r="E24" s="1410"/>
      <c r="F24" s="1411"/>
      <c r="G24" s="1412"/>
      <c r="H24" s="1413"/>
      <c r="I24" s="1414"/>
      <c r="J24" s="1415"/>
      <c r="K24" s="1416"/>
      <c r="L24" s="1415"/>
      <c r="M24" s="1417"/>
      <c r="N24" s="1418"/>
      <c r="O24" s="1419"/>
      <c r="P24" s="1420"/>
      <c r="Q24" s="1421"/>
      <c r="R24" s="1422"/>
      <c r="S24" s="1423"/>
      <c r="T24" s="1409"/>
      <c r="U24" s="120"/>
      <c r="V24" s="1410"/>
      <c r="W24" s="1410"/>
      <c r="X24" s="1410"/>
      <c r="Y24" s="1411"/>
      <c r="Z24" s="1412"/>
      <c r="AA24" s="1413"/>
      <c r="AB24" s="1414"/>
      <c r="AC24" s="1415"/>
      <c r="AD24" s="1416"/>
      <c r="AE24" s="1415"/>
      <c r="AF24" s="1417"/>
      <c r="AG24" s="1418"/>
      <c r="AH24" s="1419"/>
      <c r="AI24" s="1420"/>
      <c r="AJ24" s="1421"/>
      <c r="AK24" s="1422"/>
      <c r="AL24" s="1423"/>
      <c r="AM24" s="1409"/>
      <c r="AN24" s="120"/>
      <c r="AO24" s="1410"/>
      <c r="AP24" s="1410"/>
      <c r="AQ24" s="1410"/>
      <c r="AR24" s="1411"/>
      <c r="AS24" s="1412"/>
      <c r="AT24" s="1413"/>
      <c r="AU24" s="1414"/>
      <c r="AV24" s="1415"/>
      <c r="AW24" s="1416"/>
      <c r="AX24" s="1415"/>
      <c r="AY24" s="1417"/>
      <c r="AZ24" s="1418"/>
      <c r="BA24" s="1419"/>
      <c r="BB24" s="1420"/>
      <c r="BC24" s="1421"/>
      <c r="BD24" s="1422"/>
      <c r="BE24" s="1423"/>
      <c r="BH24" s="3">
        <v>1</v>
      </c>
    </row>
    <row r="25" spans="2:60" ht="27" customHeight="1">
      <c r="B25" s="120"/>
      <c r="C25" s="1410"/>
      <c r="D25" s="1410"/>
      <c r="E25" s="1410"/>
      <c r="F25" s="1411"/>
      <c r="G25" s="1412"/>
      <c r="H25" s="1413"/>
      <c r="I25" s="1414"/>
      <c r="J25" s="1415"/>
      <c r="K25" s="1416"/>
      <c r="L25" s="1415"/>
      <c r="M25" s="1417"/>
      <c r="N25" s="1418"/>
      <c r="O25" s="1419"/>
      <c r="P25" s="1420"/>
      <c r="Q25" s="1421"/>
      <c r="R25" s="1422"/>
      <c r="S25" s="1423"/>
      <c r="T25" s="1409"/>
      <c r="U25" s="120"/>
      <c r="V25" s="1410"/>
      <c r="W25" s="1410"/>
      <c r="X25" s="1410"/>
      <c r="Y25" s="1411"/>
      <c r="Z25" s="1412"/>
      <c r="AA25" s="1413"/>
      <c r="AB25" s="1414"/>
      <c r="AC25" s="1415"/>
      <c r="AD25" s="1416"/>
      <c r="AE25" s="1415"/>
      <c r="AF25" s="1417"/>
      <c r="AG25" s="1418"/>
      <c r="AH25" s="1419"/>
      <c r="AI25" s="1420"/>
      <c r="AJ25" s="1421"/>
      <c r="AK25" s="1422"/>
      <c r="AL25" s="1423"/>
      <c r="AM25" s="1409"/>
      <c r="AN25" s="120"/>
      <c r="AO25" s="1410"/>
      <c r="AP25" s="1410"/>
      <c r="AQ25" s="1410"/>
      <c r="AR25" s="1411"/>
      <c r="AS25" s="1412"/>
      <c r="AT25" s="1413"/>
      <c r="AU25" s="1414"/>
      <c r="AV25" s="1415"/>
      <c r="AW25" s="1416"/>
      <c r="AX25" s="1415"/>
      <c r="AY25" s="1417"/>
      <c r="AZ25" s="1418"/>
      <c r="BA25" s="1419"/>
      <c r="BB25" s="1420"/>
      <c r="BC25" s="1421"/>
      <c r="BD25" s="1422"/>
      <c r="BE25" s="1423"/>
      <c r="BH25" s="3">
        <v>1</v>
      </c>
    </row>
    <row r="26" spans="2:60" ht="27" customHeight="1">
      <c r="B26" s="120"/>
      <c r="C26" s="1410"/>
      <c r="D26" s="1410"/>
      <c r="E26" s="1410"/>
      <c r="F26" s="1411"/>
      <c r="G26" s="1412"/>
      <c r="H26" s="1413"/>
      <c r="I26" s="1414"/>
      <c r="J26" s="1415"/>
      <c r="K26" s="1416"/>
      <c r="L26" s="1415"/>
      <c r="M26" s="1417"/>
      <c r="N26" s="1418"/>
      <c r="O26" s="1419"/>
      <c r="P26" s="1420"/>
      <c r="Q26" s="1421"/>
      <c r="R26" s="1422"/>
      <c r="S26" s="1423"/>
      <c r="T26" s="1409"/>
      <c r="U26" s="120"/>
      <c r="V26" s="1410"/>
      <c r="W26" s="1410"/>
      <c r="X26" s="1410"/>
      <c r="Y26" s="1411"/>
      <c r="Z26" s="1412"/>
      <c r="AA26" s="1413"/>
      <c r="AB26" s="1414"/>
      <c r="AC26" s="1415"/>
      <c r="AD26" s="1416"/>
      <c r="AE26" s="1415"/>
      <c r="AF26" s="1417"/>
      <c r="AG26" s="1418"/>
      <c r="AH26" s="1419"/>
      <c r="AI26" s="1420"/>
      <c r="AJ26" s="1421"/>
      <c r="AK26" s="1422"/>
      <c r="AL26" s="1423"/>
      <c r="AM26" s="1409"/>
      <c r="AN26" s="120"/>
      <c r="AO26" s="1410"/>
      <c r="AP26" s="1410"/>
      <c r="AQ26" s="1410"/>
      <c r="AR26" s="1411"/>
      <c r="AS26" s="1412"/>
      <c r="AT26" s="1413"/>
      <c r="AU26" s="1414"/>
      <c r="AV26" s="1415"/>
      <c r="AW26" s="1416"/>
      <c r="AX26" s="1415"/>
      <c r="AY26" s="1417"/>
      <c r="AZ26" s="1418"/>
      <c r="BA26" s="1419"/>
      <c r="BB26" s="1420"/>
      <c r="BC26" s="1421"/>
      <c r="BD26" s="1422"/>
      <c r="BE26" s="1423"/>
      <c r="BH26" s="3">
        <v>1</v>
      </c>
    </row>
    <row r="27" spans="2:60" ht="27" customHeight="1">
      <c r="B27" s="120"/>
      <c r="C27" s="1410"/>
      <c r="D27" s="1410"/>
      <c r="E27" s="1410"/>
      <c r="F27" s="1411"/>
      <c r="G27" s="1412"/>
      <c r="H27" s="1413"/>
      <c r="I27" s="1414"/>
      <c r="J27" s="1415"/>
      <c r="K27" s="1416"/>
      <c r="L27" s="1415"/>
      <c r="M27" s="1417"/>
      <c r="N27" s="1418"/>
      <c r="O27" s="1419"/>
      <c r="P27" s="1420"/>
      <c r="Q27" s="1421"/>
      <c r="R27" s="1422"/>
      <c r="S27" s="1423"/>
      <c r="T27" s="1409"/>
      <c r="U27" s="120"/>
      <c r="V27" s="1410"/>
      <c r="W27" s="1410"/>
      <c r="X27" s="1410"/>
      <c r="Y27" s="1411"/>
      <c r="Z27" s="1412"/>
      <c r="AA27" s="1413"/>
      <c r="AB27" s="1414"/>
      <c r="AC27" s="1415"/>
      <c r="AD27" s="1416"/>
      <c r="AE27" s="1415"/>
      <c r="AF27" s="1417"/>
      <c r="AG27" s="1418"/>
      <c r="AH27" s="1419"/>
      <c r="AI27" s="1420"/>
      <c r="AJ27" s="1421"/>
      <c r="AK27" s="1422"/>
      <c r="AL27" s="1423"/>
      <c r="AM27" s="1409"/>
      <c r="AN27" s="120"/>
      <c r="AO27" s="1410"/>
      <c r="AP27" s="1410"/>
      <c r="AQ27" s="1410"/>
      <c r="AR27" s="1411"/>
      <c r="AS27" s="1412"/>
      <c r="AT27" s="1413"/>
      <c r="AU27" s="1414"/>
      <c r="AV27" s="1415"/>
      <c r="AW27" s="1416"/>
      <c r="AX27" s="1415"/>
      <c r="AY27" s="1417"/>
      <c r="AZ27" s="1418"/>
      <c r="BA27" s="1419"/>
      <c r="BB27" s="1420"/>
      <c r="BC27" s="1421"/>
      <c r="BD27" s="1422"/>
      <c r="BE27" s="1423"/>
      <c r="BH27" s="3">
        <v>1</v>
      </c>
    </row>
    <row r="28" spans="2:60" ht="27" customHeight="1">
      <c r="B28" s="120"/>
      <c r="C28" s="1410"/>
      <c r="D28" s="1410"/>
      <c r="E28" s="1410"/>
      <c r="F28" s="1411"/>
      <c r="G28" s="1412"/>
      <c r="H28" s="1413"/>
      <c r="I28" s="1414"/>
      <c r="J28" s="1415"/>
      <c r="K28" s="1416"/>
      <c r="L28" s="1415"/>
      <c r="M28" s="1417"/>
      <c r="N28" s="1418"/>
      <c r="O28" s="1419"/>
      <c r="P28" s="1420"/>
      <c r="Q28" s="1421"/>
      <c r="R28" s="1422"/>
      <c r="S28" s="1423"/>
      <c r="T28" s="1409"/>
      <c r="U28" s="120"/>
      <c r="V28" s="1410"/>
      <c r="W28" s="1410"/>
      <c r="X28" s="1410"/>
      <c r="Y28" s="1411"/>
      <c r="Z28" s="1412"/>
      <c r="AA28" s="1413"/>
      <c r="AB28" s="1414"/>
      <c r="AC28" s="1415"/>
      <c r="AD28" s="1416"/>
      <c r="AE28" s="1415"/>
      <c r="AF28" s="1417"/>
      <c r="AG28" s="1418"/>
      <c r="AH28" s="1419"/>
      <c r="AI28" s="1420"/>
      <c r="AJ28" s="1421"/>
      <c r="AK28" s="1422"/>
      <c r="AL28" s="1423"/>
      <c r="AM28" s="1409"/>
      <c r="AN28" s="120"/>
      <c r="AO28" s="1410"/>
      <c r="AP28" s="1410"/>
      <c r="AQ28" s="1410"/>
      <c r="AR28" s="1411"/>
      <c r="AS28" s="1412"/>
      <c r="AT28" s="1413"/>
      <c r="AU28" s="1414"/>
      <c r="AV28" s="1415"/>
      <c r="AW28" s="1416"/>
      <c r="AX28" s="1415"/>
      <c r="AY28" s="1417"/>
      <c r="AZ28" s="1418"/>
      <c r="BA28" s="1419"/>
      <c r="BB28" s="1420"/>
      <c r="BC28" s="1421"/>
      <c r="BD28" s="1422"/>
      <c r="BE28" s="1423"/>
      <c r="BH28" s="3">
        <v>1</v>
      </c>
    </row>
    <row r="29" spans="2:60" ht="27" customHeight="1">
      <c r="B29" s="120"/>
      <c r="C29" s="1410"/>
      <c r="D29" s="1410"/>
      <c r="E29" s="1410"/>
      <c r="F29" s="1411"/>
      <c r="G29" s="1412"/>
      <c r="H29" s="1413"/>
      <c r="I29" s="1414"/>
      <c r="J29" s="1415"/>
      <c r="K29" s="1416"/>
      <c r="L29" s="1415"/>
      <c r="M29" s="1417"/>
      <c r="N29" s="1418"/>
      <c r="O29" s="1419"/>
      <c r="P29" s="1420"/>
      <c r="Q29" s="1421"/>
      <c r="R29" s="1422"/>
      <c r="S29" s="1423"/>
      <c r="T29" s="1409"/>
      <c r="U29" s="120"/>
      <c r="V29" s="1410"/>
      <c r="W29" s="1410"/>
      <c r="X29" s="1410"/>
      <c r="Y29" s="1411"/>
      <c r="Z29" s="1412"/>
      <c r="AA29" s="1413"/>
      <c r="AB29" s="1414"/>
      <c r="AC29" s="1415"/>
      <c r="AD29" s="1416"/>
      <c r="AE29" s="1415"/>
      <c r="AF29" s="1417"/>
      <c r="AG29" s="1418"/>
      <c r="AH29" s="1419"/>
      <c r="AI29" s="1420"/>
      <c r="AJ29" s="1421"/>
      <c r="AK29" s="1422"/>
      <c r="AL29" s="1423"/>
      <c r="AM29" s="1409"/>
      <c r="AN29" s="120"/>
      <c r="AO29" s="1410"/>
      <c r="AP29" s="1410"/>
      <c r="AQ29" s="1410"/>
      <c r="AR29" s="1411"/>
      <c r="AS29" s="1412"/>
      <c r="AT29" s="1413"/>
      <c r="AU29" s="1414"/>
      <c r="AV29" s="1415"/>
      <c r="AW29" s="1416"/>
      <c r="AX29" s="1415"/>
      <c r="AY29" s="1417"/>
      <c r="AZ29" s="1418"/>
      <c r="BA29" s="1419"/>
      <c r="BB29" s="1420"/>
      <c r="BC29" s="1421"/>
      <c r="BD29" s="1422"/>
      <c r="BE29" s="1423"/>
      <c r="BH29" s="3">
        <v>1</v>
      </c>
    </row>
    <row r="30" spans="2:60" ht="27" customHeight="1">
      <c r="B30" s="120"/>
      <c r="C30" s="1410"/>
      <c r="D30" s="1410"/>
      <c r="E30" s="1410"/>
      <c r="F30" s="1411"/>
      <c r="G30" s="1412"/>
      <c r="H30" s="1413"/>
      <c r="I30" s="1414"/>
      <c r="J30" s="1415"/>
      <c r="K30" s="1416"/>
      <c r="L30" s="1415"/>
      <c r="M30" s="1417"/>
      <c r="N30" s="1418"/>
      <c r="O30" s="1419"/>
      <c r="P30" s="1420"/>
      <c r="Q30" s="1421"/>
      <c r="R30" s="1422"/>
      <c r="S30" s="1423"/>
      <c r="T30" s="1409"/>
      <c r="U30" s="120"/>
      <c r="V30" s="1410"/>
      <c r="W30" s="1410"/>
      <c r="X30" s="1410"/>
      <c r="Y30" s="1411"/>
      <c r="Z30" s="1412"/>
      <c r="AA30" s="1413"/>
      <c r="AB30" s="1414"/>
      <c r="AC30" s="1415"/>
      <c r="AD30" s="1416"/>
      <c r="AE30" s="1415"/>
      <c r="AF30" s="1417"/>
      <c r="AG30" s="1418"/>
      <c r="AH30" s="1419"/>
      <c r="AI30" s="1420"/>
      <c r="AJ30" s="1421"/>
      <c r="AK30" s="1422"/>
      <c r="AL30" s="1423"/>
      <c r="AM30" s="1409"/>
      <c r="AN30" s="120"/>
      <c r="AO30" s="1410"/>
      <c r="AP30" s="1410"/>
      <c r="AQ30" s="1410"/>
      <c r="AR30" s="1411"/>
      <c r="AS30" s="1412"/>
      <c r="AT30" s="1413"/>
      <c r="AU30" s="1414"/>
      <c r="AV30" s="1415"/>
      <c r="AW30" s="1416"/>
      <c r="AX30" s="1415"/>
      <c r="AY30" s="1417"/>
      <c r="AZ30" s="1418"/>
      <c r="BA30" s="1419"/>
      <c r="BB30" s="1420"/>
      <c r="BC30" s="1421"/>
      <c r="BD30" s="1422"/>
      <c r="BE30" s="1423"/>
      <c r="BH30" s="3">
        <v>1</v>
      </c>
    </row>
    <row r="31" spans="2:60" ht="27" customHeight="1">
      <c r="B31" s="120"/>
      <c r="C31" s="1410"/>
      <c r="D31" s="1410"/>
      <c r="E31" s="1410"/>
      <c r="F31" s="1411"/>
      <c r="G31" s="1412"/>
      <c r="H31" s="1413"/>
      <c r="I31" s="1414"/>
      <c r="J31" s="1415"/>
      <c r="K31" s="1416"/>
      <c r="L31" s="1415"/>
      <c r="M31" s="1417"/>
      <c r="N31" s="1418"/>
      <c r="O31" s="1419"/>
      <c r="P31" s="1420"/>
      <c r="Q31" s="1421"/>
      <c r="R31" s="1422"/>
      <c r="S31" s="1423"/>
      <c r="T31" s="1409"/>
      <c r="U31" s="120"/>
      <c r="V31" s="1410"/>
      <c r="W31" s="1410"/>
      <c r="X31" s="1410"/>
      <c r="Y31" s="1411"/>
      <c r="Z31" s="1412"/>
      <c r="AA31" s="1413"/>
      <c r="AB31" s="1414"/>
      <c r="AC31" s="1415"/>
      <c r="AD31" s="1416"/>
      <c r="AE31" s="1415"/>
      <c r="AF31" s="1417"/>
      <c r="AG31" s="1418"/>
      <c r="AH31" s="1419"/>
      <c r="AI31" s="1420"/>
      <c r="AJ31" s="1421"/>
      <c r="AK31" s="1422"/>
      <c r="AL31" s="1423"/>
      <c r="AM31" s="1409"/>
      <c r="AN31" s="120"/>
      <c r="AO31" s="1410"/>
      <c r="AP31" s="1410"/>
      <c r="AQ31" s="1410"/>
      <c r="AR31" s="1411"/>
      <c r="AS31" s="1412"/>
      <c r="AT31" s="1413"/>
      <c r="AU31" s="1414"/>
      <c r="AV31" s="1415"/>
      <c r="AW31" s="1416"/>
      <c r="AX31" s="1415"/>
      <c r="AY31" s="1417"/>
      <c r="AZ31" s="1418"/>
      <c r="BA31" s="1419"/>
      <c r="BB31" s="1420"/>
      <c r="BC31" s="1421"/>
      <c r="BD31" s="1422"/>
      <c r="BE31" s="1423"/>
      <c r="BH31" s="3">
        <v>1</v>
      </c>
    </row>
    <row r="32" spans="2:60" ht="27" customHeight="1">
      <c r="B32" s="120"/>
      <c r="C32" s="1410"/>
      <c r="D32" s="1410"/>
      <c r="E32" s="1410"/>
      <c r="F32" s="1411"/>
      <c r="G32" s="1412"/>
      <c r="H32" s="1413"/>
      <c r="I32" s="1414"/>
      <c r="J32" s="1415"/>
      <c r="K32" s="1416"/>
      <c r="L32" s="1415"/>
      <c r="M32" s="1417"/>
      <c r="N32" s="1418"/>
      <c r="O32" s="1419"/>
      <c r="P32" s="1420"/>
      <c r="Q32" s="1421"/>
      <c r="R32" s="1422"/>
      <c r="S32" s="1423"/>
      <c r="T32" s="1409"/>
      <c r="U32" s="120"/>
      <c r="V32" s="1410"/>
      <c r="W32" s="1410"/>
      <c r="X32" s="1410"/>
      <c r="Y32" s="1411"/>
      <c r="Z32" s="1412"/>
      <c r="AA32" s="1413"/>
      <c r="AB32" s="1414"/>
      <c r="AC32" s="1415"/>
      <c r="AD32" s="1416"/>
      <c r="AE32" s="1415"/>
      <c r="AF32" s="1417"/>
      <c r="AG32" s="1418"/>
      <c r="AH32" s="1419"/>
      <c r="AI32" s="1420"/>
      <c r="AJ32" s="1421"/>
      <c r="AK32" s="1422"/>
      <c r="AL32" s="1423"/>
      <c r="AM32" s="1409"/>
      <c r="AN32" s="120"/>
      <c r="AO32" s="1410"/>
      <c r="AP32" s="1410"/>
      <c r="AQ32" s="1410"/>
      <c r="AR32" s="1411"/>
      <c r="AS32" s="1412"/>
      <c r="AT32" s="1413"/>
      <c r="AU32" s="1414"/>
      <c r="AV32" s="1415"/>
      <c r="AW32" s="1416"/>
      <c r="AX32" s="1415"/>
      <c r="AY32" s="1417"/>
      <c r="AZ32" s="1418"/>
      <c r="BA32" s="1419"/>
      <c r="BB32" s="1420"/>
      <c r="BC32" s="1421"/>
      <c r="BD32" s="1422"/>
      <c r="BE32" s="1423"/>
      <c r="BH32" s="3">
        <v>1</v>
      </c>
    </row>
    <row r="33" spans="2:60" ht="27" customHeight="1">
      <c r="B33" s="120"/>
      <c r="C33" s="1410"/>
      <c r="D33" s="1410"/>
      <c r="E33" s="1410"/>
      <c r="F33" s="1411"/>
      <c r="G33" s="1412"/>
      <c r="H33" s="1413"/>
      <c r="I33" s="1414"/>
      <c r="J33" s="1415"/>
      <c r="K33" s="1416"/>
      <c r="L33" s="1415"/>
      <c r="M33" s="1417"/>
      <c r="N33" s="1418"/>
      <c r="O33" s="1419"/>
      <c r="P33" s="1420"/>
      <c r="Q33" s="1421"/>
      <c r="R33" s="1422"/>
      <c r="S33" s="1423"/>
      <c r="T33" s="1409"/>
      <c r="U33" s="120"/>
      <c r="V33" s="1410"/>
      <c r="W33" s="1410"/>
      <c r="X33" s="1410"/>
      <c r="Y33" s="1411"/>
      <c r="Z33" s="1412"/>
      <c r="AA33" s="1413"/>
      <c r="AB33" s="1414"/>
      <c r="AC33" s="1415"/>
      <c r="AD33" s="1416"/>
      <c r="AE33" s="1415"/>
      <c r="AF33" s="1417"/>
      <c r="AG33" s="1418"/>
      <c r="AH33" s="1419"/>
      <c r="AI33" s="1420"/>
      <c r="AJ33" s="1421"/>
      <c r="AK33" s="1422"/>
      <c r="AL33" s="1423"/>
      <c r="AM33" s="1409"/>
      <c r="AN33" s="120"/>
      <c r="AO33" s="1410"/>
      <c r="AP33" s="1410"/>
      <c r="AQ33" s="1410"/>
      <c r="AR33" s="1411"/>
      <c r="AS33" s="1412"/>
      <c r="AT33" s="1413"/>
      <c r="AU33" s="1414"/>
      <c r="AV33" s="1415"/>
      <c r="AW33" s="1416"/>
      <c r="AX33" s="1415"/>
      <c r="AY33" s="1417"/>
      <c r="AZ33" s="1418"/>
      <c r="BA33" s="1419"/>
      <c r="BB33" s="1420"/>
      <c r="BC33" s="1421"/>
      <c r="BD33" s="1422"/>
      <c r="BE33" s="1423"/>
      <c r="BH33" s="3">
        <v>1</v>
      </c>
    </row>
    <row r="34" spans="2:60" ht="27" customHeight="1">
      <c r="B34" s="120"/>
      <c r="C34" s="1410"/>
      <c r="D34" s="1410"/>
      <c r="E34" s="1410"/>
      <c r="F34" s="1411"/>
      <c r="G34" s="1412"/>
      <c r="H34" s="1413"/>
      <c r="I34" s="1414"/>
      <c r="J34" s="1415"/>
      <c r="K34" s="1416"/>
      <c r="L34" s="1415"/>
      <c r="M34" s="1417"/>
      <c r="N34" s="1418"/>
      <c r="O34" s="1419"/>
      <c r="P34" s="1420"/>
      <c r="Q34" s="1421"/>
      <c r="R34" s="1422"/>
      <c r="S34" s="1423"/>
      <c r="T34" s="1409"/>
      <c r="U34" s="120"/>
      <c r="V34" s="1410"/>
      <c r="W34" s="1410"/>
      <c r="X34" s="1410"/>
      <c r="Y34" s="1411"/>
      <c r="Z34" s="1412"/>
      <c r="AA34" s="1413"/>
      <c r="AB34" s="1414"/>
      <c r="AC34" s="1415"/>
      <c r="AD34" s="1416"/>
      <c r="AE34" s="1415"/>
      <c r="AF34" s="1417"/>
      <c r="AG34" s="1418"/>
      <c r="AH34" s="1419"/>
      <c r="AI34" s="1420"/>
      <c r="AJ34" s="1421"/>
      <c r="AK34" s="1422"/>
      <c r="AL34" s="1423"/>
      <c r="AM34" s="1409"/>
      <c r="AN34" s="120"/>
      <c r="AO34" s="1410"/>
      <c r="AP34" s="1410"/>
      <c r="AQ34" s="1410"/>
      <c r="AR34" s="1411"/>
      <c r="AS34" s="1412"/>
      <c r="AT34" s="1413"/>
      <c r="AU34" s="1414"/>
      <c r="AV34" s="1415"/>
      <c r="AW34" s="1416"/>
      <c r="AX34" s="1415"/>
      <c r="AY34" s="1417"/>
      <c r="AZ34" s="1418"/>
      <c r="BA34" s="1419"/>
      <c r="BB34" s="1420"/>
      <c r="BC34" s="1421"/>
      <c r="BD34" s="1422"/>
      <c r="BE34" s="1423"/>
      <c r="BH34" s="3">
        <v>1</v>
      </c>
    </row>
    <row r="35" spans="2:60" ht="27" customHeight="1">
      <c r="B35" s="120"/>
      <c r="C35" s="1410"/>
      <c r="D35" s="1410"/>
      <c r="E35" s="1410"/>
      <c r="F35" s="1411"/>
      <c r="G35" s="1412"/>
      <c r="H35" s="1413"/>
      <c r="I35" s="1414"/>
      <c r="J35" s="1415"/>
      <c r="K35" s="1416"/>
      <c r="L35" s="1415"/>
      <c r="M35" s="1417"/>
      <c r="N35" s="1418"/>
      <c r="O35" s="1419"/>
      <c r="P35" s="1420"/>
      <c r="Q35" s="1421"/>
      <c r="R35" s="1422"/>
      <c r="S35" s="1423"/>
      <c r="T35" s="1409"/>
      <c r="U35" s="120"/>
      <c r="V35" s="1410"/>
      <c r="W35" s="1410"/>
      <c r="X35" s="1410"/>
      <c r="Y35" s="1411"/>
      <c r="Z35" s="1412"/>
      <c r="AA35" s="1413"/>
      <c r="AB35" s="1414"/>
      <c r="AC35" s="1415"/>
      <c r="AD35" s="1416"/>
      <c r="AE35" s="1415"/>
      <c r="AF35" s="1417"/>
      <c r="AG35" s="1418"/>
      <c r="AH35" s="1419"/>
      <c r="AI35" s="1420"/>
      <c r="AJ35" s="1421"/>
      <c r="AK35" s="1422"/>
      <c r="AL35" s="1423"/>
      <c r="AM35" s="1409"/>
      <c r="AN35" s="120"/>
      <c r="AO35" s="1410"/>
      <c r="AP35" s="1410"/>
      <c r="AQ35" s="1410"/>
      <c r="AR35" s="1411"/>
      <c r="AS35" s="1412"/>
      <c r="AT35" s="1413"/>
      <c r="AU35" s="1414"/>
      <c r="AV35" s="1415"/>
      <c r="AW35" s="1416"/>
      <c r="AX35" s="1415"/>
      <c r="AY35" s="1417"/>
      <c r="AZ35" s="1418"/>
      <c r="BA35" s="1419"/>
      <c r="BB35" s="1420"/>
      <c r="BC35" s="1421"/>
      <c r="BD35" s="1422"/>
      <c r="BE35" s="1423"/>
      <c r="BH35" s="3">
        <v>1</v>
      </c>
    </row>
    <row r="36" spans="2:60" ht="27" customHeight="1">
      <c r="B36" s="120"/>
      <c r="C36" s="1410"/>
      <c r="D36" s="1410"/>
      <c r="E36" s="1410"/>
      <c r="F36" s="1411"/>
      <c r="G36" s="1412"/>
      <c r="H36" s="1413"/>
      <c r="I36" s="1414"/>
      <c r="J36" s="1415"/>
      <c r="K36" s="1416"/>
      <c r="L36" s="1415"/>
      <c r="M36" s="1417"/>
      <c r="N36" s="1418"/>
      <c r="O36" s="1419"/>
      <c r="P36" s="1420"/>
      <c r="Q36" s="1421"/>
      <c r="R36" s="1422"/>
      <c r="S36" s="1423"/>
      <c r="T36" s="1409"/>
      <c r="U36" s="120"/>
      <c r="V36" s="1410"/>
      <c r="W36" s="1410"/>
      <c r="X36" s="1410"/>
      <c r="Y36" s="1411"/>
      <c r="Z36" s="1412"/>
      <c r="AA36" s="1413"/>
      <c r="AB36" s="1414"/>
      <c r="AC36" s="1415"/>
      <c r="AD36" s="1416"/>
      <c r="AE36" s="1415"/>
      <c r="AF36" s="1417"/>
      <c r="AG36" s="1418"/>
      <c r="AH36" s="1419"/>
      <c r="AI36" s="1420"/>
      <c r="AJ36" s="1421"/>
      <c r="AK36" s="1422"/>
      <c r="AL36" s="1423"/>
      <c r="AM36" s="1409"/>
      <c r="AN36" s="120"/>
      <c r="AO36" s="1410"/>
      <c r="AP36" s="1410"/>
      <c r="AQ36" s="1410"/>
      <c r="AR36" s="1411"/>
      <c r="AS36" s="1412"/>
      <c r="AT36" s="1413"/>
      <c r="AU36" s="1414"/>
      <c r="AV36" s="1415"/>
      <c r="AW36" s="1416"/>
      <c r="AX36" s="1415"/>
      <c r="AY36" s="1417"/>
      <c r="AZ36" s="1418"/>
      <c r="BA36" s="1419"/>
      <c r="BB36" s="1420"/>
      <c r="BC36" s="1421"/>
      <c r="BD36" s="1422"/>
      <c r="BE36" s="1423"/>
      <c r="BH36" s="3">
        <v>1</v>
      </c>
    </row>
    <row r="37" spans="2:60" ht="27" customHeight="1">
      <c r="B37" s="120"/>
      <c r="C37" s="1410"/>
      <c r="D37" s="1410"/>
      <c r="E37" s="1410"/>
      <c r="F37" s="1411"/>
      <c r="G37" s="1412"/>
      <c r="H37" s="1413"/>
      <c r="I37" s="1414"/>
      <c r="J37" s="1415"/>
      <c r="K37" s="1416"/>
      <c r="L37" s="1415"/>
      <c r="M37" s="1417"/>
      <c r="N37" s="1418"/>
      <c r="O37" s="1419"/>
      <c r="P37" s="1420"/>
      <c r="Q37" s="1421"/>
      <c r="R37" s="1422"/>
      <c r="S37" s="1423"/>
      <c r="T37" s="1409"/>
      <c r="U37" s="120"/>
      <c r="V37" s="1410"/>
      <c r="W37" s="1410"/>
      <c r="X37" s="1410"/>
      <c r="Y37" s="1411"/>
      <c r="Z37" s="1412"/>
      <c r="AA37" s="1413"/>
      <c r="AB37" s="1414"/>
      <c r="AC37" s="1415"/>
      <c r="AD37" s="1416"/>
      <c r="AE37" s="1415"/>
      <c r="AF37" s="1417"/>
      <c r="AG37" s="1418"/>
      <c r="AH37" s="1419"/>
      <c r="AI37" s="1420"/>
      <c r="AJ37" s="1421"/>
      <c r="AK37" s="1422"/>
      <c r="AL37" s="1423"/>
      <c r="AM37" s="1409"/>
      <c r="AN37" s="120"/>
      <c r="AO37" s="1410"/>
      <c r="AP37" s="1410"/>
      <c r="AQ37" s="1410"/>
      <c r="AR37" s="1411"/>
      <c r="AS37" s="1412"/>
      <c r="AT37" s="1413"/>
      <c r="AU37" s="1414"/>
      <c r="AV37" s="1415"/>
      <c r="AW37" s="1416"/>
      <c r="AX37" s="1415"/>
      <c r="AY37" s="1417"/>
      <c r="AZ37" s="1418"/>
      <c r="BA37" s="1419"/>
      <c r="BB37" s="1420"/>
      <c r="BC37" s="1421"/>
      <c r="BD37" s="1422"/>
      <c r="BE37" s="1423"/>
      <c r="BH37" s="3">
        <v>1</v>
      </c>
    </row>
    <row r="38" spans="2:60" ht="27" customHeight="1">
      <c r="B38" s="120"/>
      <c r="C38" s="1410"/>
      <c r="D38" s="1410"/>
      <c r="E38" s="1410"/>
      <c r="F38" s="1411"/>
      <c r="G38" s="1412"/>
      <c r="H38" s="1413"/>
      <c r="I38" s="1414"/>
      <c r="J38" s="1415"/>
      <c r="K38" s="1416"/>
      <c r="L38" s="1415"/>
      <c r="M38" s="1417"/>
      <c r="N38" s="1418"/>
      <c r="O38" s="1419"/>
      <c r="P38" s="1420"/>
      <c r="Q38" s="1421"/>
      <c r="R38" s="1422"/>
      <c r="S38" s="1423"/>
      <c r="T38" s="1409"/>
      <c r="U38" s="120"/>
      <c r="V38" s="1410"/>
      <c r="W38" s="1410"/>
      <c r="X38" s="1410"/>
      <c r="Y38" s="1411"/>
      <c r="Z38" s="1412"/>
      <c r="AA38" s="1413"/>
      <c r="AB38" s="1414"/>
      <c r="AC38" s="1415"/>
      <c r="AD38" s="1416"/>
      <c r="AE38" s="1415"/>
      <c r="AF38" s="1417"/>
      <c r="AG38" s="1418"/>
      <c r="AH38" s="1419"/>
      <c r="AI38" s="1420"/>
      <c r="AJ38" s="1421"/>
      <c r="AK38" s="1422"/>
      <c r="AL38" s="1423"/>
      <c r="AM38" s="1409"/>
      <c r="AN38" s="120"/>
      <c r="AO38" s="1410"/>
      <c r="AP38" s="1410"/>
      <c r="AQ38" s="1410"/>
      <c r="AR38" s="1411"/>
      <c r="AS38" s="1412"/>
      <c r="AT38" s="1413"/>
      <c r="AU38" s="1414"/>
      <c r="AV38" s="1415"/>
      <c r="AW38" s="1416"/>
      <c r="AX38" s="1415"/>
      <c r="AY38" s="1417"/>
      <c r="AZ38" s="1418"/>
      <c r="BA38" s="1419"/>
      <c r="BB38" s="1420"/>
      <c r="BC38" s="1421"/>
      <c r="BD38" s="1422"/>
      <c r="BE38" s="1423"/>
      <c r="BH38" s="3">
        <v>1</v>
      </c>
    </row>
    <row r="39" spans="2:60" ht="27" customHeight="1">
      <c r="B39" s="120"/>
      <c r="C39" s="1410"/>
      <c r="D39" s="1410"/>
      <c r="E39" s="1410"/>
      <c r="F39" s="1411"/>
      <c r="G39" s="1412"/>
      <c r="H39" s="1413"/>
      <c r="I39" s="1414"/>
      <c r="J39" s="1415"/>
      <c r="K39" s="1416"/>
      <c r="L39" s="1415"/>
      <c r="M39" s="1417"/>
      <c r="N39" s="1418"/>
      <c r="O39" s="1419"/>
      <c r="P39" s="1420"/>
      <c r="Q39" s="1421"/>
      <c r="R39" s="1422"/>
      <c r="S39" s="1423"/>
      <c r="T39" s="1409"/>
      <c r="U39" s="120"/>
      <c r="V39" s="1410"/>
      <c r="W39" s="1410"/>
      <c r="X39" s="1410"/>
      <c r="Y39" s="1411"/>
      <c r="Z39" s="1412"/>
      <c r="AA39" s="1413"/>
      <c r="AB39" s="1414"/>
      <c r="AC39" s="1415"/>
      <c r="AD39" s="1416"/>
      <c r="AE39" s="1415"/>
      <c r="AF39" s="1417"/>
      <c r="AG39" s="1418"/>
      <c r="AH39" s="1419"/>
      <c r="AI39" s="1420"/>
      <c r="AJ39" s="1421"/>
      <c r="AK39" s="1422"/>
      <c r="AL39" s="1423"/>
      <c r="AM39" s="1409"/>
      <c r="AN39" s="120"/>
      <c r="AO39" s="1410"/>
      <c r="AP39" s="1410"/>
      <c r="AQ39" s="1410"/>
      <c r="AR39" s="1411"/>
      <c r="AS39" s="1412"/>
      <c r="AT39" s="1413"/>
      <c r="AU39" s="1414"/>
      <c r="AV39" s="1415"/>
      <c r="AW39" s="1416"/>
      <c r="AX39" s="1415"/>
      <c r="AY39" s="1417"/>
      <c r="AZ39" s="1418"/>
      <c r="BA39" s="1419"/>
      <c r="BB39" s="1420"/>
      <c r="BC39" s="1421"/>
      <c r="BD39" s="1422"/>
      <c r="BE39" s="1423"/>
      <c r="BH39" s="3">
        <v>1</v>
      </c>
    </row>
    <row r="40" spans="2:60" ht="27" customHeight="1">
      <c r="B40" s="120"/>
      <c r="C40" s="1410"/>
      <c r="D40" s="1410"/>
      <c r="E40" s="1410"/>
      <c r="F40" s="1411"/>
      <c r="G40" s="1412"/>
      <c r="H40" s="1413"/>
      <c r="I40" s="1414"/>
      <c r="J40" s="1415"/>
      <c r="K40" s="1416"/>
      <c r="L40" s="1415"/>
      <c r="M40" s="1417"/>
      <c r="N40" s="1418"/>
      <c r="O40" s="1419"/>
      <c r="P40" s="1420"/>
      <c r="Q40" s="1421"/>
      <c r="R40" s="1422"/>
      <c r="S40" s="1423"/>
      <c r="T40" s="1409"/>
      <c r="U40" s="120"/>
      <c r="V40" s="1410"/>
      <c r="W40" s="1410"/>
      <c r="X40" s="1410"/>
      <c r="Y40" s="1411"/>
      <c r="Z40" s="1412"/>
      <c r="AA40" s="1413"/>
      <c r="AB40" s="1414"/>
      <c r="AC40" s="1415"/>
      <c r="AD40" s="1416"/>
      <c r="AE40" s="1415"/>
      <c r="AF40" s="1417"/>
      <c r="AG40" s="1418"/>
      <c r="AH40" s="1419"/>
      <c r="AI40" s="1420"/>
      <c r="AJ40" s="1421"/>
      <c r="AK40" s="1422"/>
      <c r="AL40" s="1423"/>
      <c r="AM40" s="1409"/>
      <c r="AN40" s="120"/>
      <c r="AO40" s="1410"/>
      <c r="AP40" s="1410"/>
      <c r="AQ40" s="1410"/>
      <c r="AR40" s="1411"/>
      <c r="AS40" s="1412"/>
      <c r="AT40" s="1413"/>
      <c r="AU40" s="1414"/>
      <c r="AV40" s="1415"/>
      <c r="AW40" s="1416"/>
      <c r="AX40" s="1415"/>
      <c r="AY40" s="1417"/>
      <c r="AZ40" s="1418"/>
      <c r="BA40" s="1419"/>
      <c r="BB40" s="1420"/>
      <c r="BC40" s="1421"/>
      <c r="BD40" s="1422"/>
      <c r="BE40" s="1423"/>
      <c r="BH40" s="3">
        <v>1</v>
      </c>
    </row>
    <row r="41" spans="2:60" ht="27" customHeight="1">
      <c r="B41" s="120"/>
      <c r="C41" s="1410"/>
      <c r="D41" s="1410"/>
      <c r="E41" s="1410"/>
      <c r="F41" s="1411"/>
      <c r="G41" s="1412"/>
      <c r="H41" s="1413"/>
      <c r="I41" s="1414"/>
      <c r="J41" s="1415"/>
      <c r="K41" s="1416"/>
      <c r="L41" s="1415"/>
      <c r="M41" s="1417"/>
      <c r="N41" s="1418"/>
      <c r="O41" s="1419"/>
      <c r="P41" s="1420"/>
      <c r="Q41" s="1421"/>
      <c r="R41" s="1422"/>
      <c r="S41" s="1423"/>
      <c r="T41" s="1409"/>
      <c r="U41" s="120"/>
      <c r="V41" s="1410"/>
      <c r="W41" s="1410"/>
      <c r="X41" s="1410"/>
      <c r="Y41" s="1411"/>
      <c r="Z41" s="1412"/>
      <c r="AA41" s="1413"/>
      <c r="AB41" s="1414"/>
      <c r="AC41" s="1415"/>
      <c r="AD41" s="1416"/>
      <c r="AE41" s="1415"/>
      <c r="AF41" s="1417"/>
      <c r="AG41" s="1418"/>
      <c r="AH41" s="1419"/>
      <c r="AI41" s="1420"/>
      <c r="AJ41" s="1421"/>
      <c r="AK41" s="1422"/>
      <c r="AL41" s="1423"/>
      <c r="AM41" s="1409"/>
      <c r="AN41" s="120"/>
      <c r="AO41" s="1410"/>
      <c r="AP41" s="1410"/>
      <c r="AQ41" s="1410"/>
      <c r="AR41" s="1411"/>
      <c r="AS41" s="1412"/>
      <c r="AT41" s="1413"/>
      <c r="AU41" s="1414"/>
      <c r="AV41" s="1415"/>
      <c r="AW41" s="1416"/>
      <c r="AX41" s="1415"/>
      <c r="AY41" s="1417"/>
      <c r="AZ41" s="1418"/>
      <c r="BA41" s="1419"/>
      <c r="BB41" s="1420"/>
      <c r="BC41" s="1421"/>
      <c r="BD41" s="1422"/>
      <c r="BE41" s="1423"/>
      <c r="BH41" s="3">
        <v>1</v>
      </c>
    </row>
    <row r="42" spans="2:60" ht="27" customHeight="1">
      <c r="B42" s="120"/>
      <c r="C42" s="1410"/>
      <c r="D42" s="1410"/>
      <c r="E42" s="1410"/>
      <c r="F42" s="1411"/>
      <c r="G42" s="1412"/>
      <c r="H42" s="1413"/>
      <c r="I42" s="1414"/>
      <c r="J42" s="1415"/>
      <c r="K42" s="1416"/>
      <c r="L42" s="1415"/>
      <c r="M42" s="1417"/>
      <c r="N42" s="1418"/>
      <c r="O42" s="1419"/>
      <c r="P42" s="1420"/>
      <c r="Q42" s="1421"/>
      <c r="R42" s="1422"/>
      <c r="S42" s="1423"/>
      <c r="T42" s="1409"/>
      <c r="U42" s="120"/>
      <c r="V42" s="1410"/>
      <c r="W42" s="1410"/>
      <c r="X42" s="1410"/>
      <c r="Y42" s="1411"/>
      <c r="Z42" s="1412"/>
      <c r="AA42" s="1413"/>
      <c r="AB42" s="1414"/>
      <c r="AC42" s="1415"/>
      <c r="AD42" s="1416"/>
      <c r="AE42" s="1415"/>
      <c r="AF42" s="1417"/>
      <c r="AG42" s="1418"/>
      <c r="AH42" s="1419"/>
      <c r="AI42" s="1420"/>
      <c r="AJ42" s="1421"/>
      <c r="AK42" s="1422"/>
      <c r="AL42" s="1423"/>
      <c r="AM42" s="1409"/>
      <c r="AN42" s="120"/>
      <c r="AO42" s="1410"/>
      <c r="AP42" s="1410"/>
      <c r="AQ42" s="1410"/>
      <c r="AR42" s="1411"/>
      <c r="AS42" s="1412"/>
      <c r="AT42" s="1413"/>
      <c r="AU42" s="1414"/>
      <c r="AV42" s="1415"/>
      <c r="AW42" s="1416"/>
      <c r="AX42" s="1415"/>
      <c r="AY42" s="1417"/>
      <c r="AZ42" s="1418"/>
      <c r="BA42" s="1419"/>
      <c r="BB42" s="1420"/>
      <c r="BC42" s="1421"/>
      <c r="BD42" s="1422"/>
      <c r="BE42" s="1423"/>
      <c r="BH42" s="3">
        <v>1</v>
      </c>
    </row>
    <row r="43" spans="2:60" ht="27" customHeight="1">
      <c r="B43" s="120"/>
      <c r="C43" s="1410"/>
      <c r="D43" s="1410"/>
      <c r="E43" s="1410"/>
      <c r="F43" s="1411"/>
      <c r="G43" s="1412"/>
      <c r="H43" s="1413"/>
      <c r="I43" s="1414"/>
      <c r="J43" s="1415"/>
      <c r="K43" s="1416"/>
      <c r="L43" s="1415"/>
      <c r="M43" s="1417"/>
      <c r="N43" s="1418"/>
      <c r="O43" s="1419"/>
      <c r="P43" s="1420"/>
      <c r="Q43" s="1421"/>
      <c r="R43" s="1422"/>
      <c r="S43" s="1423"/>
      <c r="T43" s="1409"/>
      <c r="U43" s="120"/>
      <c r="V43" s="1410"/>
      <c r="W43" s="1410"/>
      <c r="X43" s="1410"/>
      <c r="Y43" s="1411"/>
      <c r="Z43" s="1412"/>
      <c r="AA43" s="1413"/>
      <c r="AB43" s="1414"/>
      <c r="AC43" s="1415"/>
      <c r="AD43" s="1416"/>
      <c r="AE43" s="1415"/>
      <c r="AF43" s="1417"/>
      <c r="AG43" s="1418"/>
      <c r="AH43" s="1419"/>
      <c r="AI43" s="1420"/>
      <c r="AJ43" s="1421"/>
      <c r="AK43" s="1422"/>
      <c r="AL43" s="1423"/>
      <c r="AM43" s="1409"/>
      <c r="AN43" s="120"/>
      <c r="AO43" s="1410"/>
      <c r="AP43" s="1410"/>
      <c r="AQ43" s="1410"/>
      <c r="AR43" s="1411"/>
      <c r="AS43" s="1412"/>
      <c r="AT43" s="1413"/>
      <c r="AU43" s="1414"/>
      <c r="AV43" s="1415"/>
      <c r="AW43" s="1416"/>
      <c r="AX43" s="1415"/>
      <c r="AY43" s="1417"/>
      <c r="AZ43" s="1418"/>
      <c r="BA43" s="1419"/>
      <c r="BB43" s="1420"/>
      <c r="BC43" s="1421"/>
      <c r="BD43" s="1422"/>
      <c r="BE43" s="1423"/>
      <c r="BH43" s="3">
        <v>1</v>
      </c>
    </row>
    <row r="44" spans="2:60" ht="27" customHeight="1">
      <c r="B44" s="120"/>
      <c r="C44" s="1410"/>
      <c r="D44" s="1410"/>
      <c r="E44" s="1410"/>
      <c r="F44" s="1411"/>
      <c r="G44" s="1412"/>
      <c r="H44" s="1413"/>
      <c r="I44" s="1414"/>
      <c r="J44" s="1415"/>
      <c r="K44" s="1416"/>
      <c r="L44" s="1415"/>
      <c r="M44" s="1417"/>
      <c r="N44" s="1418"/>
      <c r="O44" s="1419"/>
      <c r="P44" s="1420"/>
      <c r="Q44" s="1421"/>
      <c r="R44" s="1422"/>
      <c r="S44" s="1423"/>
      <c r="T44" s="1409"/>
      <c r="U44" s="120"/>
      <c r="V44" s="1410"/>
      <c r="W44" s="1410"/>
      <c r="X44" s="1410"/>
      <c r="Y44" s="1411"/>
      <c r="Z44" s="1412"/>
      <c r="AA44" s="1413"/>
      <c r="AB44" s="1414"/>
      <c r="AC44" s="1415"/>
      <c r="AD44" s="1416"/>
      <c r="AE44" s="1415"/>
      <c r="AF44" s="1417"/>
      <c r="AG44" s="1418"/>
      <c r="AH44" s="1419"/>
      <c r="AI44" s="1420"/>
      <c r="AJ44" s="1421"/>
      <c r="AK44" s="1422"/>
      <c r="AL44" s="1423"/>
      <c r="AM44" s="1409"/>
      <c r="AN44" s="120"/>
      <c r="AO44" s="1410"/>
      <c r="AP44" s="1410"/>
      <c r="AQ44" s="1410"/>
      <c r="AR44" s="1411"/>
      <c r="AS44" s="1412"/>
      <c r="AT44" s="1413"/>
      <c r="AU44" s="1414"/>
      <c r="AV44" s="1415"/>
      <c r="AW44" s="1416"/>
      <c r="AX44" s="1415"/>
      <c r="AY44" s="1417"/>
      <c r="AZ44" s="1418"/>
      <c r="BA44" s="1419"/>
      <c r="BB44" s="1420"/>
      <c r="BC44" s="1421"/>
      <c r="BD44" s="1422"/>
      <c r="BE44" s="1423"/>
      <c r="BH44" s="3">
        <v>1</v>
      </c>
    </row>
    <row r="45" spans="2:60" ht="27" customHeight="1">
      <c r="B45" s="120"/>
      <c r="C45" s="1410"/>
      <c r="D45" s="1410"/>
      <c r="E45" s="1410"/>
      <c r="F45" s="1411"/>
      <c r="G45" s="1412"/>
      <c r="H45" s="1413"/>
      <c r="I45" s="1414"/>
      <c r="J45" s="1415"/>
      <c r="K45" s="1416"/>
      <c r="L45" s="1415"/>
      <c r="M45" s="1417"/>
      <c r="N45" s="1418"/>
      <c r="O45" s="1419"/>
      <c r="P45" s="1420"/>
      <c r="Q45" s="1421"/>
      <c r="R45" s="1422"/>
      <c r="S45" s="1423"/>
      <c r="T45" s="1409"/>
      <c r="U45" s="120"/>
      <c r="V45" s="1410"/>
      <c r="W45" s="1410"/>
      <c r="X45" s="1410"/>
      <c r="Y45" s="1411"/>
      <c r="Z45" s="1412"/>
      <c r="AA45" s="1413"/>
      <c r="AB45" s="1414"/>
      <c r="AC45" s="1415"/>
      <c r="AD45" s="1416"/>
      <c r="AE45" s="1415"/>
      <c r="AF45" s="1417"/>
      <c r="AG45" s="1418"/>
      <c r="AH45" s="1419"/>
      <c r="AI45" s="1420"/>
      <c r="AJ45" s="1421"/>
      <c r="AK45" s="1422"/>
      <c r="AL45" s="1423"/>
      <c r="AM45" s="1409"/>
      <c r="AN45" s="120"/>
      <c r="AO45" s="1410"/>
      <c r="AP45" s="1410"/>
      <c r="AQ45" s="1410"/>
      <c r="AR45" s="1411"/>
      <c r="AS45" s="1412"/>
      <c r="AT45" s="1413"/>
      <c r="AU45" s="1414"/>
      <c r="AV45" s="1415"/>
      <c r="AW45" s="1416"/>
      <c r="AX45" s="1415"/>
      <c r="AY45" s="1417"/>
      <c r="AZ45" s="1418"/>
      <c r="BA45" s="1419"/>
      <c r="BB45" s="1420"/>
      <c r="BC45" s="1421"/>
      <c r="BD45" s="1422"/>
      <c r="BE45" s="1423"/>
      <c r="BH45" s="3">
        <v>1</v>
      </c>
    </row>
    <row r="46" spans="2:60" ht="27" customHeight="1">
      <c r="B46" s="120"/>
      <c r="C46" s="1410"/>
      <c r="D46" s="1410"/>
      <c r="E46" s="1410"/>
      <c r="F46" s="1411"/>
      <c r="G46" s="1412"/>
      <c r="H46" s="1413"/>
      <c r="I46" s="1414"/>
      <c r="J46" s="1415"/>
      <c r="K46" s="1416"/>
      <c r="L46" s="1415"/>
      <c r="M46" s="1417"/>
      <c r="N46" s="1418"/>
      <c r="O46" s="1419"/>
      <c r="P46" s="1420"/>
      <c r="Q46" s="1421"/>
      <c r="R46" s="1422"/>
      <c r="S46" s="1423"/>
      <c r="T46" s="1409"/>
      <c r="U46" s="120"/>
      <c r="V46" s="1410"/>
      <c r="W46" s="1410"/>
      <c r="X46" s="1410"/>
      <c r="Y46" s="1411"/>
      <c r="Z46" s="1412"/>
      <c r="AA46" s="1413"/>
      <c r="AB46" s="1414"/>
      <c r="AC46" s="1415"/>
      <c r="AD46" s="1416"/>
      <c r="AE46" s="1415"/>
      <c r="AF46" s="1417"/>
      <c r="AG46" s="1418"/>
      <c r="AH46" s="1419"/>
      <c r="AI46" s="1420"/>
      <c r="AJ46" s="1421"/>
      <c r="AK46" s="1422"/>
      <c r="AL46" s="1423"/>
      <c r="AM46" s="1409"/>
      <c r="AN46" s="120"/>
      <c r="AO46" s="1410"/>
      <c r="AP46" s="1410"/>
      <c r="AQ46" s="1410"/>
      <c r="AR46" s="1411"/>
      <c r="AS46" s="1412"/>
      <c r="AT46" s="1413"/>
      <c r="AU46" s="1414"/>
      <c r="AV46" s="1415"/>
      <c r="AW46" s="1416"/>
      <c r="AX46" s="1415"/>
      <c r="AY46" s="1417"/>
      <c r="AZ46" s="1418"/>
      <c r="BA46" s="1419"/>
      <c r="BB46" s="1420"/>
      <c r="BC46" s="1421"/>
      <c r="BD46" s="1422"/>
      <c r="BE46" s="1423"/>
      <c r="BH46" s="3">
        <v>1</v>
      </c>
    </row>
    <row r="47" spans="2:60" ht="27" customHeight="1">
      <c r="B47" s="120"/>
      <c r="C47" s="1410"/>
      <c r="D47" s="1410"/>
      <c r="E47" s="1410"/>
      <c r="F47" s="1411"/>
      <c r="G47" s="1412"/>
      <c r="H47" s="1413"/>
      <c r="I47" s="1414"/>
      <c r="J47" s="1415"/>
      <c r="K47" s="1416"/>
      <c r="L47" s="1415"/>
      <c r="M47" s="1417"/>
      <c r="N47" s="1418"/>
      <c r="O47" s="1419"/>
      <c r="P47" s="1420"/>
      <c r="Q47" s="1421"/>
      <c r="R47" s="1422"/>
      <c r="S47" s="1423"/>
      <c r="T47" s="1409"/>
      <c r="U47" s="120"/>
      <c r="V47" s="1410"/>
      <c r="W47" s="1410"/>
      <c r="X47" s="1410"/>
      <c r="Y47" s="1411"/>
      <c r="Z47" s="1412"/>
      <c r="AA47" s="1413"/>
      <c r="AB47" s="1414"/>
      <c r="AC47" s="1415"/>
      <c r="AD47" s="1416"/>
      <c r="AE47" s="1415"/>
      <c r="AF47" s="1417"/>
      <c r="AG47" s="1418"/>
      <c r="AH47" s="1419"/>
      <c r="AI47" s="1420"/>
      <c r="AJ47" s="1421"/>
      <c r="AK47" s="1422"/>
      <c r="AL47" s="1423"/>
      <c r="AM47" s="1409"/>
      <c r="AN47" s="120"/>
      <c r="AO47" s="1410"/>
      <c r="AP47" s="1410"/>
      <c r="AQ47" s="1410"/>
      <c r="AR47" s="1411"/>
      <c r="AS47" s="1412"/>
      <c r="AT47" s="1413"/>
      <c r="AU47" s="1414"/>
      <c r="AV47" s="1415"/>
      <c r="AW47" s="1416"/>
      <c r="AX47" s="1415"/>
      <c r="AY47" s="1417"/>
      <c r="AZ47" s="1418"/>
      <c r="BA47" s="1419"/>
      <c r="BB47" s="1420"/>
      <c r="BC47" s="1421"/>
      <c r="BD47" s="1422"/>
      <c r="BE47" s="1423"/>
      <c r="BH47" s="3">
        <v>1</v>
      </c>
    </row>
    <row r="48" spans="2:60" ht="27" customHeight="1">
      <c r="B48" s="120"/>
      <c r="C48" s="1410"/>
      <c r="D48" s="1410"/>
      <c r="E48" s="1410"/>
      <c r="F48" s="1411"/>
      <c r="G48" s="1412"/>
      <c r="H48" s="1413"/>
      <c r="I48" s="1414"/>
      <c r="J48" s="1415"/>
      <c r="K48" s="1416"/>
      <c r="L48" s="1415"/>
      <c r="M48" s="1417"/>
      <c r="N48" s="1418"/>
      <c r="O48" s="1419"/>
      <c r="P48" s="1420"/>
      <c r="Q48" s="1421"/>
      <c r="R48" s="1422"/>
      <c r="S48" s="1423"/>
      <c r="T48" s="1409"/>
      <c r="U48" s="120"/>
      <c r="V48" s="1410"/>
      <c r="W48" s="1410"/>
      <c r="X48" s="1410"/>
      <c r="Y48" s="1411"/>
      <c r="Z48" s="1412"/>
      <c r="AA48" s="1413"/>
      <c r="AB48" s="1414"/>
      <c r="AC48" s="1415"/>
      <c r="AD48" s="1416"/>
      <c r="AE48" s="1415"/>
      <c r="AF48" s="1417"/>
      <c r="AG48" s="1418"/>
      <c r="AH48" s="1419"/>
      <c r="AI48" s="1420"/>
      <c r="AJ48" s="1421"/>
      <c r="AK48" s="1422"/>
      <c r="AL48" s="1423"/>
      <c r="AM48" s="1409"/>
      <c r="AN48" s="120"/>
      <c r="AO48" s="1410"/>
      <c r="AP48" s="1410"/>
      <c r="AQ48" s="1410"/>
      <c r="AR48" s="1411"/>
      <c r="AS48" s="1412"/>
      <c r="AT48" s="1413"/>
      <c r="AU48" s="1414"/>
      <c r="AV48" s="1415"/>
      <c r="AW48" s="1416"/>
      <c r="AX48" s="1415"/>
      <c r="AY48" s="1417"/>
      <c r="AZ48" s="1418"/>
      <c r="BA48" s="1419"/>
      <c r="BB48" s="1420"/>
      <c r="BC48" s="1421"/>
      <c r="BD48" s="1422"/>
      <c r="BE48" s="1423"/>
      <c r="BH48" s="3">
        <v>1</v>
      </c>
    </row>
    <row r="49" spans="2:60" ht="27" customHeight="1">
      <c r="B49" s="120"/>
      <c r="C49" s="1410"/>
      <c r="D49" s="1410"/>
      <c r="E49" s="1410"/>
      <c r="F49" s="1411"/>
      <c r="G49" s="1412"/>
      <c r="H49" s="1413"/>
      <c r="I49" s="1414"/>
      <c r="J49" s="1415"/>
      <c r="K49" s="1416"/>
      <c r="L49" s="1415"/>
      <c r="M49" s="1417"/>
      <c r="N49" s="1418"/>
      <c r="O49" s="1419"/>
      <c r="P49" s="1420"/>
      <c r="Q49" s="1421"/>
      <c r="R49" s="1422"/>
      <c r="S49" s="1423"/>
      <c r="T49" s="1409"/>
      <c r="U49" s="120"/>
      <c r="V49" s="1410"/>
      <c r="W49" s="1410"/>
      <c r="X49" s="1410"/>
      <c r="Y49" s="1411"/>
      <c r="Z49" s="1412"/>
      <c r="AA49" s="1413"/>
      <c r="AB49" s="1414"/>
      <c r="AC49" s="1415"/>
      <c r="AD49" s="1416"/>
      <c r="AE49" s="1415"/>
      <c r="AF49" s="1417"/>
      <c r="AG49" s="1418"/>
      <c r="AH49" s="1419"/>
      <c r="AI49" s="1420"/>
      <c r="AJ49" s="1421"/>
      <c r="AK49" s="1422"/>
      <c r="AL49" s="1423"/>
      <c r="AM49" s="1409"/>
      <c r="AN49" s="120"/>
      <c r="AO49" s="1410"/>
      <c r="AP49" s="1410"/>
      <c r="AQ49" s="1410"/>
      <c r="AR49" s="1411"/>
      <c r="AS49" s="1412"/>
      <c r="AT49" s="1413"/>
      <c r="AU49" s="1414"/>
      <c r="AV49" s="1415"/>
      <c r="AW49" s="1416"/>
      <c r="AX49" s="1415"/>
      <c r="AY49" s="1417"/>
      <c r="AZ49" s="1418"/>
      <c r="BA49" s="1419"/>
      <c r="BB49" s="1420"/>
      <c r="BC49" s="1421"/>
      <c r="BD49" s="1422"/>
      <c r="BE49" s="1423"/>
      <c r="BH49" s="3">
        <v>1</v>
      </c>
    </row>
    <row r="50" spans="2:60" ht="27" customHeight="1">
      <c r="B50" s="120"/>
      <c r="C50" s="1410"/>
      <c r="D50" s="1410"/>
      <c r="E50" s="1410"/>
      <c r="F50" s="1411"/>
      <c r="G50" s="1412"/>
      <c r="H50" s="1413"/>
      <c r="I50" s="1414"/>
      <c r="J50" s="1415"/>
      <c r="K50" s="1416"/>
      <c r="L50" s="1415"/>
      <c r="M50" s="1417"/>
      <c r="N50" s="1418"/>
      <c r="O50" s="1419"/>
      <c r="P50" s="1420"/>
      <c r="Q50" s="1421"/>
      <c r="R50" s="1422"/>
      <c r="S50" s="1423"/>
      <c r="T50" s="1409"/>
      <c r="U50" s="120"/>
      <c r="V50" s="1410"/>
      <c r="W50" s="1410"/>
      <c r="X50" s="1410"/>
      <c r="Y50" s="1411"/>
      <c r="Z50" s="1412"/>
      <c r="AA50" s="1413"/>
      <c r="AB50" s="1414"/>
      <c r="AC50" s="1415"/>
      <c r="AD50" s="1416"/>
      <c r="AE50" s="1415"/>
      <c r="AF50" s="1417"/>
      <c r="AG50" s="1418"/>
      <c r="AH50" s="1419"/>
      <c r="AI50" s="1420"/>
      <c r="AJ50" s="1421"/>
      <c r="AK50" s="1422"/>
      <c r="AL50" s="1423"/>
      <c r="AM50" s="1409"/>
      <c r="AN50" s="120"/>
      <c r="AO50" s="1410"/>
      <c r="AP50" s="1410"/>
      <c r="AQ50" s="1410"/>
      <c r="AR50" s="1411"/>
      <c r="AS50" s="1412"/>
      <c r="AT50" s="1413"/>
      <c r="AU50" s="1414"/>
      <c r="AV50" s="1415"/>
      <c r="AW50" s="1416"/>
      <c r="AX50" s="1415"/>
      <c r="AY50" s="1417"/>
      <c r="AZ50" s="1418"/>
      <c r="BA50" s="1419"/>
      <c r="BB50" s="1420"/>
      <c r="BC50" s="1421"/>
      <c r="BD50" s="1422"/>
      <c r="BE50" s="1423"/>
      <c r="BH50" s="3">
        <v>1</v>
      </c>
    </row>
    <row r="51" spans="2:60" ht="27" customHeight="1">
      <c r="B51" s="120"/>
      <c r="C51" s="1410"/>
      <c r="D51" s="1410"/>
      <c r="E51" s="1410"/>
      <c r="F51" s="1411"/>
      <c r="G51" s="1412"/>
      <c r="H51" s="1413"/>
      <c r="I51" s="1414"/>
      <c r="J51" s="1415"/>
      <c r="K51" s="1416"/>
      <c r="L51" s="1415"/>
      <c r="M51" s="1417"/>
      <c r="N51" s="1418"/>
      <c r="O51" s="1419"/>
      <c r="P51" s="1420"/>
      <c r="Q51" s="1421"/>
      <c r="R51" s="1422"/>
      <c r="S51" s="1423"/>
      <c r="T51" s="1409"/>
      <c r="U51" s="120"/>
      <c r="V51" s="1410"/>
      <c r="W51" s="1410"/>
      <c r="X51" s="1410"/>
      <c r="Y51" s="1411"/>
      <c r="Z51" s="1412"/>
      <c r="AA51" s="1413"/>
      <c r="AB51" s="1414"/>
      <c r="AC51" s="1415"/>
      <c r="AD51" s="1416"/>
      <c r="AE51" s="1415"/>
      <c r="AF51" s="1417"/>
      <c r="AG51" s="1418"/>
      <c r="AH51" s="1419"/>
      <c r="AI51" s="1420"/>
      <c r="AJ51" s="1421"/>
      <c r="AK51" s="1422"/>
      <c r="AL51" s="1423"/>
      <c r="AM51" s="1409"/>
      <c r="AN51" s="120"/>
      <c r="AO51" s="1410"/>
      <c r="AP51" s="1410"/>
      <c r="AQ51" s="1410"/>
      <c r="AR51" s="1411"/>
      <c r="AS51" s="1412"/>
      <c r="AT51" s="1413"/>
      <c r="AU51" s="1414"/>
      <c r="AV51" s="1415"/>
      <c r="AW51" s="1416"/>
      <c r="AX51" s="1415"/>
      <c r="AY51" s="1417"/>
      <c r="AZ51" s="1418"/>
      <c r="BA51" s="1419"/>
      <c r="BB51" s="1420"/>
      <c r="BC51" s="1421"/>
      <c r="BD51" s="1422"/>
      <c r="BE51" s="1423"/>
      <c r="BH51" s="3">
        <v>1</v>
      </c>
    </row>
    <row r="52" spans="2:60" ht="27" customHeight="1">
      <c r="B52" s="120"/>
      <c r="C52" s="1410"/>
      <c r="D52" s="1410"/>
      <c r="E52" s="1410"/>
      <c r="F52" s="1411"/>
      <c r="G52" s="1412"/>
      <c r="H52" s="1413"/>
      <c r="I52" s="1414"/>
      <c r="J52" s="1415"/>
      <c r="K52" s="1416"/>
      <c r="L52" s="1415"/>
      <c r="M52" s="1417"/>
      <c r="N52" s="1418"/>
      <c r="O52" s="1419"/>
      <c r="P52" s="1420"/>
      <c r="Q52" s="1421"/>
      <c r="R52" s="1422"/>
      <c r="S52" s="1423"/>
      <c r="T52" s="1409"/>
      <c r="U52" s="120"/>
      <c r="V52" s="1410"/>
      <c r="W52" s="1410"/>
      <c r="X52" s="1410"/>
      <c r="Y52" s="1411"/>
      <c r="Z52" s="1412"/>
      <c r="AA52" s="1413"/>
      <c r="AB52" s="1414"/>
      <c r="AC52" s="1415"/>
      <c r="AD52" s="1416"/>
      <c r="AE52" s="1415"/>
      <c r="AF52" s="1417"/>
      <c r="AG52" s="1418"/>
      <c r="AH52" s="1419"/>
      <c r="AI52" s="1420"/>
      <c r="AJ52" s="1421"/>
      <c r="AK52" s="1422"/>
      <c r="AL52" s="1423"/>
      <c r="AM52" s="1409"/>
      <c r="AN52" s="120"/>
      <c r="AO52" s="1410"/>
      <c r="AP52" s="1410"/>
      <c r="AQ52" s="1410"/>
      <c r="AR52" s="1411"/>
      <c r="AS52" s="1412"/>
      <c r="AT52" s="1413"/>
      <c r="AU52" s="1414"/>
      <c r="AV52" s="1415"/>
      <c r="AW52" s="1416"/>
      <c r="AX52" s="1415"/>
      <c r="AY52" s="1417"/>
      <c r="AZ52" s="1418"/>
      <c r="BA52" s="1419"/>
      <c r="BB52" s="1420"/>
      <c r="BC52" s="1421"/>
      <c r="BD52" s="1422"/>
      <c r="BE52" s="1423"/>
      <c r="BH52" s="3">
        <v>1</v>
      </c>
    </row>
    <row r="53" spans="2:60" ht="27" customHeight="1">
      <c r="B53" s="120"/>
      <c r="C53" s="1410"/>
      <c r="D53" s="1410"/>
      <c r="E53" s="1410"/>
      <c r="F53" s="1411"/>
      <c r="G53" s="1412"/>
      <c r="H53" s="1413"/>
      <c r="I53" s="1414"/>
      <c r="J53" s="1415"/>
      <c r="K53" s="1416"/>
      <c r="L53" s="1415"/>
      <c r="M53" s="1417"/>
      <c r="N53" s="1418"/>
      <c r="O53" s="1419"/>
      <c r="P53" s="1420"/>
      <c r="Q53" s="1421"/>
      <c r="R53" s="1422"/>
      <c r="S53" s="1423"/>
      <c r="T53" s="1409"/>
      <c r="U53" s="120"/>
      <c r="V53" s="1410"/>
      <c r="W53" s="1410"/>
      <c r="X53" s="1410"/>
      <c r="Y53" s="1411"/>
      <c r="Z53" s="1412"/>
      <c r="AA53" s="1413"/>
      <c r="AB53" s="1414"/>
      <c r="AC53" s="1415"/>
      <c r="AD53" s="1416"/>
      <c r="AE53" s="1415"/>
      <c r="AF53" s="1417"/>
      <c r="AG53" s="1418"/>
      <c r="AH53" s="1419"/>
      <c r="AI53" s="1420"/>
      <c r="AJ53" s="1421"/>
      <c r="AK53" s="1422"/>
      <c r="AL53" s="1423"/>
      <c r="AM53" s="1409"/>
      <c r="AN53" s="120"/>
      <c r="AO53" s="1410"/>
      <c r="AP53" s="1410"/>
      <c r="AQ53" s="1410"/>
      <c r="AR53" s="1411"/>
      <c r="AS53" s="1412"/>
      <c r="AT53" s="1413"/>
      <c r="AU53" s="1414"/>
      <c r="AV53" s="1415"/>
      <c r="AW53" s="1416"/>
      <c r="AX53" s="1415"/>
      <c r="AY53" s="1417"/>
      <c r="AZ53" s="1418"/>
      <c r="BA53" s="1419"/>
      <c r="BB53" s="1420"/>
      <c r="BC53" s="1421"/>
      <c r="BD53" s="1422"/>
      <c r="BE53" s="1423"/>
      <c r="BH53" s="3">
        <v>1</v>
      </c>
    </row>
    <row r="54" spans="2:60" ht="27" customHeight="1">
      <c r="B54" s="120"/>
      <c r="C54" s="1410"/>
      <c r="D54" s="1410"/>
      <c r="E54" s="1410"/>
      <c r="F54" s="1411"/>
      <c r="G54" s="1412"/>
      <c r="H54" s="1413"/>
      <c r="I54" s="1414"/>
      <c r="J54" s="1415"/>
      <c r="K54" s="1416"/>
      <c r="L54" s="1415"/>
      <c r="M54" s="1417"/>
      <c r="N54" s="1418"/>
      <c r="O54" s="1419"/>
      <c r="P54" s="1420"/>
      <c r="Q54" s="1421"/>
      <c r="R54" s="1422"/>
      <c r="S54" s="1423"/>
      <c r="T54" s="1409"/>
      <c r="U54" s="120"/>
      <c r="V54" s="1410"/>
      <c r="W54" s="1410"/>
      <c r="X54" s="1410"/>
      <c r="Y54" s="1411"/>
      <c r="Z54" s="1412"/>
      <c r="AA54" s="1413"/>
      <c r="AB54" s="1414"/>
      <c r="AC54" s="1415"/>
      <c r="AD54" s="1416"/>
      <c r="AE54" s="1415"/>
      <c r="AF54" s="1417"/>
      <c r="AG54" s="1418"/>
      <c r="AH54" s="1419"/>
      <c r="AI54" s="1420"/>
      <c r="AJ54" s="1421"/>
      <c r="AK54" s="1422"/>
      <c r="AL54" s="1423"/>
      <c r="AM54" s="1409"/>
      <c r="AN54" s="120"/>
      <c r="AO54" s="1410"/>
      <c r="AP54" s="1410"/>
      <c r="AQ54" s="1410"/>
      <c r="AR54" s="1411"/>
      <c r="AS54" s="1412"/>
      <c r="AT54" s="1413"/>
      <c r="AU54" s="1414"/>
      <c r="AV54" s="1415"/>
      <c r="AW54" s="1416"/>
      <c r="AX54" s="1415"/>
      <c r="AY54" s="1417"/>
      <c r="AZ54" s="1418"/>
      <c r="BA54" s="1419"/>
      <c r="BB54" s="1420"/>
      <c r="BC54" s="1421"/>
      <c r="BD54" s="1422"/>
      <c r="BE54" s="1423"/>
      <c r="BH54" s="3">
        <v>1</v>
      </c>
    </row>
    <row r="55" spans="2:60" ht="27" customHeight="1">
      <c r="B55" s="120"/>
      <c r="C55" s="1410"/>
      <c r="D55" s="1410"/>
      <c r="E55" s="1410"/>
      <c r="F55" s="1411"/>
      <c r="G55" s="1412"/>
      <c r="H55" s="1413"/>
      <c r="I55" s="1414"/>
      <c r="J55" s="1415"/>
      <c r="K55" s="1416"/>
      <c r="L55" s="1415"/>
      <c r="M55" s="1417"/>
      <c r="N55" s="1418"/>
      <c r="O55" s="1419"/>
      <c r="P55" s="1420"/>
      <c r="Q55" s="1421"/>
      <c r="R55" s="1422"/>
      <c r="S55" s="1423"/>
      <c r="T55" s="1409"/>
      <c r="U55" s="120"/>
      <c r="V55" s="1410"/>
      <c r="W55" s="1410"/>
      <c r="X55" s="1410"/>
      <c r="Y55" s="1411"/>
      <c r="Z55" s="1412"/>
      <c r="AA55" s="1413"/>
      <c r="AB55" s="1414"/>
      <c r="AC55" s="1415"/>
      <c r="AD55" s="1416"/>
      <c r="AE55" s="1415"/>
      <c r="AF55" s="1417"/>
      <c r="AG55" s="1418"/>
      <c r="AH55" s="1419"/>
      <c r="AI55" s="1420"/>
      <c r="AJ55" s="1421"/>
      <c r="AK55" s="1422"/>
      <c r="AL55" s="1423"/>
      <c r="AM55" s="1409"/>
      <c r="AN55" s="120"/>
      <c r="AO55" s="1410"/>
      <c r="AP55" s="1410"/>
      <c r="AQ55" s="1410"/>
      <c r="AR55" s="1411"/>
      <c r="AS55" s="1412"/>
      <c r="AT55" s="1413"/>
      <c r="AU55" s="1414"/>
      <c r="AV55" s="1415"/>
      <c r="AW55" s="1416"/>
      <c r="AX55" s="1415"/>
      <c r="AY55" s="1417"/>
      <c r="AZ55" s="1418"/>
      <c r="BA55" s="1419"/>
      <c r="BB55" s="1420"/>
      <c r="BC55" s="1421"/>
      <c r="BD55" s="1422"/>
      <c r="BE55" s="1423"/>
      <c r="BH55" s="3">
        <v>1</v>
      </c>
    </row>
    <row r="56" spans="2:60" ht="27" customHeight="1">
      <c r="B56" s="120"/>
      <c r="C56" s="1410"/>
      <c r="D56" s="1410"/>
      <c r="E56" s="1410"/>
      <c r="F56" s="1411"/>
      <c r="G56" s="1412"/>
      <c r="H56" s="1413"/>
      <c r="I56" s="1414"/>
      <c r="J56" s="1415"/>
      <c r="K56" s="1416"/>
      <c r="L56" s="1415"/>
      <c r="M56" s="1417"/>
      <c r="N56" s="1418"/>
      <c r="O56" s="1419"/>
      <c r="P56" s="1420"/>
      <c r="Q56" s="1421"/>
      <c r="R56" s="1422"/>
      <c r="S56" s="1423"/>
      <c r="T56" s="1409"/>
      <c r="U56" s="120"/>
      <c r="V56" s="1410"/>
      <c r="W56" s="1410"/>
      <c r="X56" s="1410"/>
      <c r="Y56" s="1411"/>
      <c r="Z56" s="1412"/>
      <c r="AA56" s="1413"/>
      <c r="AB56" s="1414"/>
      <c r="AC56" s="1415"/>
      <c r="AD56" s="1416"/>
      <c r="AE56" s="1415"/>
      <c r="AF56" s="1417"/>
      <c r="AG56" s="1418"/>
      <c r="AH56" s="1419"/>
      <c r="AI56" s="1420"/>
      <c r="AJ56" s="1421"/>
      <c r="AK56" s="1422"/>
      <c r="AL56" s="1423"/>
      <c r="AM56" s="1409"/>
      <c r="AN56" s="120"/>
      <c r="AO56" s="1410"/>
      <c r="AP56" s="1410"/>
      <c r="AQ56" s="1410"/>
      <c r="AR56" s="1411"/>
      <c r="AS56" s="1412"/>
      <c r="AT56" s="1413"/>
      <c r="AU56" s="1414"/>
      <c r="AV56" s="1415"/>
      <c r="AW56" s="1416"/>
      <c r="AX56" s="1415"/>
      <c r="AY56" s="1417"/>
      <c r="AZ56" s="1418"/>
      <c r="BA56" s="1419"/>
      <c r="BB56" s="1420"/>
      <c r="BC56" s="1421"/>
      <c r="BD56" s="1422"/>
      <c r="BE56" s="1423"/>
      <c r="BH56" s="3">
        <v>1</v>
      </c>
    </row>
    <row r="57" spans="2:60" ht="27" customHeight="1">
      <c r="B57" s="120"/>
      <c r="C57" s="1410"/>
      <c r="D57" s="1410"/>
      <c r="E57" s="1410"/>
      <c r="F57" s="1411"/>
      <c r="G57" s="1412"/>
      <c r="H57" s="1413"/>
      <c r="I57" s="1414"/>
      <c r="J57" s="1415"/>
      <c r="K57" s="1416"/>
      <c r="L57" s="1415"/>
      <c r="M57" s="1417"/>
      <c r="N57" s="1418"/>
      <c r="O57" s="1419"/>
      <c r="P57" s="1420"/>
      <c r="Q57" s="1421"/>
      <c r="R57" s="1422"/>
      <c r="S57" s="1423"/>
      <c r="T57" s="1409"/>
      <c r="U57" s="120"/>
      <c r="V57" s="1410"/>
      <c r="W57" s="1410"/>
      <c r="X57" s="1410"/>
      <c r="Y57" s="1411"/>
      <c r="Z57" s="1412"/>
      <c r="AA57" s="1413"/>
      <c r="AB57" s="1414"/>
      <c r="AC57" s="1415"/>
      <c r="AD57" s="1416"/>
      <c r="AE57" s="1415"/>
      <c r="AF57" s="1417"/>
      <c r="AG57" s="1418"/>
      <c r="AH57" s="1419"/>
      <c r="AI57" s="1420"/>
      <c r="AJ57" s="1421"/>
      <c r="AK57" s="1422"/>
      <c r="AL57" s="1423"/>
      <c r="AM57" s="1409"/>
      <c r="AN57" s="120"/>
      <c r="AO57" s="1410"/>
      <c r="AP57" s="1410"/>
      <c r="AQ57" s="1410"/>
      <c r="AR57" s="1411"/>
      <c r="AS57" s="1412"/>
      <c r="AT57" s="1413"/>
      <c r="AU57" s="1414"/>
      <c r="AV57" s="1415"/>
      <c r="AW57" s="1416"/>
      <c r="AX57" s="1415"/>
      <c r="AY57" s="1417"/>
      <c r="AZ57" s="1418"/>
      <c r="BA57" s="1419"/>
      <c r="BB57" s="1420"/>
      <c r="BC57" s="1421"/>
      <c r="BD57" s="1422"/>
      <c r="BE57" s="1423"/>
      <c r="BH57" s="3">
        <v>1</v>
      </c>
    </row>
    <row r="58" spans="2:60" ht="27" customHeight="1">
      <c r="B58" s="120"/>
      <c r="C58" s="1410"/>
      <c r="D58" s="1410"/>
      <c r="E58" s="1410"/>
      <c r="F58" s="1411"/>
      <c r="G58" s="1412"/>
      <c r="H58" s="1413"/>
      <c r="I58" s="1414"/>
      <c r="J58" s="1415"/>
      <c r="K58" s="1416"/>
      <c r="L58" s="1415"/>
      <c r="M58" s="1417"/>
      <c r="N58" s="1418"/>
      <c r="O58" s="1419"/>
      <c r="P58" s="1420"/>
      <c r="Q58" s="1421"/>
      <c r="R58" s="1422"/>
      <c r="S58" s="1423"/>
      <c r="T58" s="1409"/>
      <c r="U58" s="120"/>
      <c r="V58" s="1410"/>
      <c r="W58" s="1410"/>
      <c r="X58" s="1410"/>
      <c r="Y58" s="1411"/>
      <c r="Z58" s="1412"/>
      <c r="AA58" s="1413"/>
      <c r="AB58" s="1414"/>
      <c r="AC58" s="1415"/>
      <c r="AD58" s="1416"/>
      <c r="AE58" s="1415"/>
      <c r="AF58" s="1417"/>
      <c r="AG58" s="1418"/>
      <c r="AH58" s="1419"/>
      <c r="AI58" s="1420"/>
      <c r="AJ58" s="1421"/>
      <c r="AK58" s="1422"/>
      <c r="AL58" s="1423"/>
      <c r="AM58" s="1409"/>
      <c r="AN58" s="120"/>
      <c r="AO58" s="1410"/>
      <c r="AP58" s="1410"/>
      <c r="AQ58" s="1410"/>
      <c r="AR58" s="1411"/>
      <c r="AS58" s="1412"/>
      <c r="AT58" s="1413"/>
      <c r="AU58" s="1414"/>
      <c r="AV58" s="1415"/>
      <c r="AW58" s="1416"/>
      <c r="AX58" s="1415"/>
      <c r="AY58" s="1417"/>
      <c r="AZ58" s="1418"/>
      <c r="BA58" s="1419"/>
      <c r="BB58" s="1420"/>
      <c r="BC58" s="1421"/>
      <c r="BD58" s="1422"/>
      <c r="BE58" s="1423"/>
      <c r="BH58" s="3">
        <v>1</v>
      </c>
    </row>
    <row r="59" spans="2:60" ht="27" customHeight="1">
      <c r="B59" s="120"/>
      <c r="C59" s="1410"/>
      <c r="D59" s="1410"/>
      <c r="E59" s="1410"/>
      <c r="F59" s="1411"/>
      <c r="G59" s="1412"/>
      <c r="H59" s="1413"/>
      <c r="I59" s="1414"/>
      <c r="J59" s="1415"/>
      <c r="K59" s="1416"/>
      <c r="L59" s="1415"/>
      <c r="M59" s="1417"/>
      <c r="N59" s="1418"/>
      <c r="O59" s="1419"/>
      <c r="P59" s="1420"/>
      <c r="Q59" s="1421"/>
      <c r="R59" s="1422"/>
      <c r="S59" s="1423"/>
      <c r="T59" s="1409"/>
      <c r="U59" s="120"/>
      <c r="V59" s="1410"/>
      <c r="W59" s="1410"/>
      <c r="X59" s="1410"/>
      <c r="Y59" s="1411"/>
      <c r="Z59" s="1412"/>
      <c r="AA59" s="1413"/>
      <c r="AB59" s="1414"/>
      <c r="AC59" s="1415"/>
      <c r="AD59" s="1416"/>
      <c r="AE59" s="1415"/>
      <c r="AF59" s="1417"/>
      <c r="AG59" s="1418"/>
      <c r="AH59" s="1419"/>
      <c r="AI59" s="1420"/>
      <c r="AJ59" s="1421"/>
      <c r="AK59" s="1422"/>
      <c r="AL59" s="1423"/>
      <c r="AM59" s="1409"/>
      <c r="AN59" s="120"/>
      <c r="AO59" s="1410"/>
      <c r="AP59" s="1410"/>
      <c r="AQ59" s="1410"/>
      <c r="AR59" s="1411"/>
      <c r="AS59" s="1412"/>
      <c r="AT59" s="1413"/>
      <c r="AU59" s="1414"/>
      <c r="AV59" s="1415"/>
      <c r="AW59" s="1416"/>
      <c r="AX59" s="1415"/>
      <c r="AY59" s="1417"/>
      <c r="AZ59" s="1418"/>
      <c r="BA59" s="1419"/>
      <c r="BB59" s="1420"/>
      <c r="BC59" s="1421"/>
      <c r="BD59" s="1422"/>
      <c r="BE59" s="1423"/>
      <c r="BH59" s="3">
        <v>1</v>
      </c>
    </row>
    <row r="60" spans="2:60" ht="27" customHeight="1">
      <c r="B60" s="120"/>
      <c r="C60" s="1410"/>
      <c r="D60" s="1410"/>
      <c r="E60" s="1410"/>
      <c r="F60" s="1411"/>
      <c r="G60" s="1412"/>
      <c r="H60" s="1413"/>
      <c r="I60" s="1414"/>
      <c r="J60" s="1415"/>
      <c r="K60" s="1416"/>
      <c r="L60" s="1415"/>
      <c r="M60" s="1417"/>
      <c r="N60" s="1418"/>
      <c r="O60" s="1419"/>
      <c r="P60" s="1420"/>
      <c r="Q60" s="1421"/>
      <c r="R60" s="1422"/>
      <c r="S60" s="1423"/>
      <c r="T60" s="1409"/>
      <c r="U60" s="120"/>
      <c r="V60" s="1410"/>
      <c r="W60" s="1410"/>
      <c r="X60" s="1410"/>
      <c r="Y60" s="1411"/>
      <c r="Z60" s="1412"/>
      <c r="AA60" s="1413"/>
      <c r="AB60" s="1414"/>
      <c r="AC60" s="1415"/>
      <c r="AD60" s="1416"/>
      <c r="AE60" s="1415"/>
      <c r="AF60" s="1417"/>
      <c r="AG60" s="1418"/>
      <c r="AH60" s="1419"/>
      <c r="AI60" s="1420"/>
      <c r="AJ60" s="1421"/>
      <c r="AK60" s="1422"/>
      <c r="AL60" s="1423"/>
      <c r="AM60" s="1409"/>
      <c r="AN60" s="120"/>
      <c r="AO60" s="1410"/>
      <c r="AP60" s="1410"/>
      <c r="AQ60" s="1410"/>
      <c r="AR60" s="1411"/>
      <c r="AS60" s="1412"/>
      <c r="AT60" s="1413"/>
      <c r="AU60" s="1414"/>
      <c r="AV60" s="1415"/>
      <c r="AW60" s="1416"/>
      <c r="AX60" s="1415"/>
      <c r="AY60" s="1417"/>
      <c r="AZ60" s="1418"/>
      <c r="BA60" s="1419"/>
      <c r="BB60" s="1420"/>
      <c r="BC60" s="1421"/>
      <c r="BD60" s="1422"/>
      <c r="BE60" s="1423"/>
      <c r="BH60" s="3">
        <v>1</v>
      </c>
    </row>
    <row r="61" spans="2:60" ht="27" customHeight="1">
      <c r="B61" s="120"/>
      <c r="C61" s="1410"/>
      <c r="D61" s="1410"/>
      <c r="E61" s="1410"/>
      <c r="F61" s="1411"/>
      <c r="G61" s="1412"/>
      <c r="H61" s="1413"/>
      <c r="I61" s="1414"/>
      <c r="J61" s="1415"/>
      <c r="K61" s="1416"/>
      <c r="L61" s="1415"/>
      <c r="M61" s="1417"/>
      <c r="N61" s="1418"/>
      <c r="O61" s="1419"/>
      <c r="P61" s="1420"/>
      <c r="Q61" s="1421"/>
      <c r="R61" s="1422"/>
      <c r="S61" s="1423"/>
      <c r="T61" s="1409"/>
      <c r="U61" s="120"/>
      <c r="V61" s="1410"/>
      <c r="W61" s="1410"/>
      <c r="X61" s="1410"/>
      <c r="Y61" s="1411"/>
      <c r="Z61" s="1412"/>
      <c r="AA61" s="1413"/>
      <c r="AB61" s="1414"/>
      <c r="AC61" s="1415"/>
      <c r="AD61" s="1416"/>
      <c r="AE61" s="1415"/>
      <c r="AF61" s="1417"/>
      <c r="AG61" s="1418"/>
      <c r="AH61" s="1419"/>
      <c r="AI61" s="1420"/>
      <c r="AJ61" s="1421"/>
      <c r="AK61" s="1422"/>
      <c r="AL61" s="1423"/>
      <c r="AM61" s="1409"/>
      <c r="AN61" s="120"/>
      <c r="AO61" s="1410"/>
      <c r="AP61" s="1410"/>
      <c r="AQ61" s="1410"/>
      <c r="AR61" s="1411"/>
      <c r="AS61" s="1412"/>
      <c r="AT61" s="1413"/>
      <c r="AU61" s="1414"/>
      <c r="AV61" s="1415"/>
      <c r="AW61" s="1416"/>
      <c r="AX61" s="1415"/>
      <c r="AY61" s="1417"/>
      <c r="AZ61" s="1418"/>
      <c r="BA61" s="1419"/>
      <c r="BB61" s="1420"/>
      <c r="BC61" s="1421"/>
      <c r="BD61" s="1422"/>
      <c r="BE61" s="1423"/>
      <c r="BH61" s="3">
        <v>1</v>
      </c>
    </row>
    <row r="62" spans="2:60" ht="27" customHeight="1">
      <c r="B62" s="120"/>
      <c r="C62" s="1410"/>
      <c r="D62" s="1410"/>
      <c r="E62" s="1410"/>
      <c r="F62" s="1411"/>
      <c r="G62" s="1412"/>
      <c r="H62" s="1413"/>
      <c r="I62" s="1414"/>
      <c r="J62" s="1415"/>
      <c r="K62" s="1416"/>
      <c r="L62" s="1415"/>
      <c r="M62" s="1417"/>
      <c r="N62" s="1418"/>
      <c r="O62" s="1419"/>
      <c r="P62" s="1420"/>
      <c r="Q62" s="1421"/>
      <c r="R62" s="1422"/>
      <c r="S62" s="1423"/>
      <c r="T62" s="1409"/>
      <c r="U62" s="120"/>
      <c r="V62" s="1410"/>
      <c r="W62" s="1410"/>
      <c r="X62" s="1410"/>
      <c r="Y62" s="1411"/>
      <c r="Z62" s="1412"/>
      <c r="AA62" s="1413"/>
      <c r="AB62" s="1414"/>
      <c r="AC62" s="1415"/>
      <c r="AD62" s="1416"/>
      <c r="AE62" s="1415"/>
      <c r="AF62" s="1417"/>
      <c r="AG62" s="1418"/>
      <c r="AH62" s="1419"/>
      <c r="AI62" s="1420"/>
      <c r="AJ62" s="1421"/>
      <c r="AK62" s="1422"/>
      <c r="AL62" s="1423"/>
      <c r="AM62" s="1409"/>
      <c r="AN62" s="120"/>
      <c r="AO62" s="1410"/>
      <c r="AP62" s="1410"/>
      <c r="AQ62" s="1410"/>
      <c r="AR62" s="1411"/>
      <c r="AS62" s="1412"/>
      <c r="AT62" s="1413"/>
      <c r="AU62" s="1414"/>
      <c r="AV62" s="1415"/>
      <c r="AW62" s="1416"/>
      <c r="AX62" s="1415"/>
      <c r="AY62" s="1417"/>
      <c r="AZ62" s="1418"/>
      <c r="BA62" s="1419"/>
      <c r="BB62" s="1420"/>
      <c r="BC62" s="1421"/>
      <c r="BD62" s="1422"/>
      <c r="BE62" s="1423"/>
      <c r="BH62" s="3">
        <v>1</v>
      </c>
    </row>
    <row r="63" spans="2:60" ht="27" customHeight="1">
      <c r="B63" s="120"/>
      <c r="C63" s="1410"/>
      <c r="D63" s="1410"/>
      <c r="E63" s="1410"/>
      <c r="F63" s="1411"/>
      <c r="G63" s="1412"/>
      <c r="H63" s="1413"/>
      <c r="I63" s="1414"/>
      <c r="J63" s="1415"/>
      <c r="K63" s="1416"/>
      <c r="L63" s="1415"/>
      <c r="M63" s="1417"/>
      <c r="N63" s="1418"/>
      <c r="O63" s="1419"/>
      <c r="P63" s="1420"/>
      <c r="Q63" s="1421"/>
      <c r="R63" s="1422"/>
      <c r="S63" s="1423"/>
      <c r="T63" s="1409"/>
      <c r="U63" s="120"/>
      <c r="V63" s="1410"/>
      <c r="W63" s="1410"/>
      <c r="X63" s="1410"/>
      <c r="Y63" s="1411"/>
      <c r="Z63" s="1412"/>
      <c r="AA63" s="1413"/>
      <c r="AB63" s="1414"/>
      <c r="AC63" s="1415"/>
      <c r="AD63" s="1416"/>
      <c r="AE63" s="1415"/>
      <c r="AF63" s="1417"/>
      <c r="AG63" s="1418"/>
      <c r="AH63" s="1419"/>
      <c r="AI63" s="1420"/>
      <c r="AJ63" s="1421"/>
      <c r="AK63" s="1422"/>
      <c r="AL63" s="1423"/>
      <c r="AM63" s="1409"/>
      <c r="AN63" s="120"/>
      <c r="AO63" s="1410"/>
      <c r="AP63" s="1410"/>
      <c r="AQ63" s="1410"/>
      <c r="AR63" s="1411"/>
      <c r="AS63" s="1412"/>
      <c r="AT63" s="1413"/>
      <c r="AU63" s="1414"/>
      <c r="AV63" s="1415"/>
      <c r="AW63" s="1416"/>
      <c r="AX63" s="1415"/>
      <c r="AY63" s="1417"/>
      <c r="AZ63" s="1418"/>
      <c r="BA63" s="1419"/>
      <c r="BB63" s="1420"/>
      <c r="BC63" s="1421"/>
      <c r="BD63" s="1422"/>
      <c r="BE63" s="1423"/>
      <c r="BH63" s="3">
        <v>1</v>
      </c>
    </row>
    <row r="64" spans="2:60" ht="27" customHeight="1">
      <c r="B64" s="120"/>
      <c r="C64" s="1410"/>
      <c r="D64" s="1410"/>
      <c r="E64" s="1410"/>
      <c r="F64" s="1411"/>
      <c r="G64" s="1412"/>
      <c r="H64" s="1413"/>
      <c r="I64" s="1414"/>
      <c r="J64" s="1415"/>
      <c r="K64" s="1416"/>
      <c r="L64" s="1415"/>
      <c r="M64" s="1417"/>
      <c r="N64" s="1418"/>
      <c r="O64" s="1419"/>
      <c r="P64" s="1420"/>
      <c r="Q64" s="1421"/>
      <c r="R64" s="1422"/>
      <c r="S64" s="1423"/>
      <c r="T64" s="1409"/>
      <c r="U64" s="120"/>
      <c r="V64" s="1410"/>
      <c r="W64" s="1410"/>
      <c r="X64" s="1410"/>
      <c r="Y64" s="1411"/>
      <c r="Z64" s="1412"/>
      <c r="AA64" s="1413"/>
      <c r="AB64" s="1414"/>
      <c r="AC64" s="1415"/>
      <c r="AD64" s="1416"/>
      <c r="AE64" s="1415"/>
      <c r="AF64" s="1417"/>
      <c r="AG64" s="1418"/>
      <c r="AH64" s="1419"/>
      <c r="AI64" s="1420"/>
      <c r="AJ64" s="1421"/>
      <c r="AK64" s="1422"/>
      <c r="AL64" s="1423"/>
      <c r="AM64" s="1409"/>
      <c r="AN64" s="120"/>
      <c r="AO64" s="1410"/>
      <c r="AP64" s="1410"/>
      <c r="AQ64" s="1410"/>
      <c r="AR64" s="1411"/>
      <c r="AS64" s="1412"/>
      <c r="AT64" s="1413"/>
      <c r="AU64" s="1414"/>
      <c r="AV64" s="1415"/>
      <c r="AW64" s="1416"/>
      <c r="AX64" s="1415"/>
      <c r="AY64" s="1417"/>
      <c r="AZ64" s="1418"/>
      <c r="BA64" s="1419"/>
      <c r="BB64" s="1420"/>
      <c r="BC64" s="1421"/>
      <c r="BD64" s="1422"/>
      <c r="BE64" s="1423"/>
      <c r="BH64" s="3">
        <v>1</v>
      </c>
    </row>
    <row r="65" spans="2:60" ht="27" customHeight="1">
      <c r="B65" s="120"/>
      <c r="C65" s="1410"/>
      <c r="D65" s="1410"/>
      <c r="E65" s="1410"/>
      <c r="F65" s="1411"/>
      <c r="G65" s="1412"/>
      <c r="H65" s="1413"/>
      <c r="I65" s="1414"/>
      <c r="J65" s="1415"/>
      <c r="K65" s="1416"/>
      <c r="L65" s="1415"/>
      <c r="M65" s="1417"/>
      <c r="N65" s="1418"/>
      <c r="O65" s="1419"/>
      <c r="P65" s="1420"/>
      <c r="Q65" s="1421"/>
      <c r="R65" s="1422"/>
      <c r="S65" s="1423"/>
      <c r="T65" s="1409"/>
      <c r="U65" s="120"/>
      <c r="V65" s="1410"/>
      <c r="W65" s="1410"/>
      <c r="X65" s="1410"/>
      <c r="Y65" s="1411"/>
      <c r="Z65" s="1412"/>
      <c r="AA65" s="1413"/>
      <c r="AB65" s="1414"/>
      <c r="AC65" s="1415"/>
      <c r="AD65" s="1416"/>
      <c r="AE65" s="1415"/>
      <c r="AF65" s="1417"/>
      <c r="AG65" s="1418"/>
      <c r="AH65" s="1419"/>
      <c r="AI65" s="1420"/>
      <c r="AJ65" s="1421"/>
      <c r="AK65" s="1422"/>
      <c r="AL65" s="1423"/>
      <c r="AM65" s="1409"/>
      <c r="AN65" s="120"/>
      <c r="AO65" s="1410"/>
      <c r="AP65" s="1410"/>
      <c r="AQ65" s="1410"/>
      <c r="AR65" s="1411"/>
      <c r="AS65" s="1412"/>
      <c r="AT65" s="1413"/>
      <c r="AU65" s="1414"/>
      <c r="AV65" s="1415"/>
      <c r="AW65" s="1416"/>
      <c r="AX65" s="1415"/>
      <c r="AY65" s="1417"/>
      <c r="AZ65" s="1418"/>
      <c r="BA65" s="1419"/>
      <c r="BB65" s="1420"/>
      <c r="BC65" s="1421"/>
      <c r="BD65" s="1422"/>
      <c r="BE65" s="1423"/>
      <c r="BH65" s="3">
        <v>1</v>
      </c>
    </row>
    <row r="66" spans="2:60" ht="27" customHeight="1">
      <c r="B66" s="120"/>
      <c r="C66" s="1410"/>
      <c r="D66" s="1410"/>
      <c r="E66" s="1410"/>
      <c r="F66" s="1411"/>
      <c r="G66" s="1412"/>
      <c r="H66" s="1413"/>
      <c r="I66" s="1414"/>
      <c r="J66" s="1415"/>
      <c r="K66" s="1416"/>
      <c r="L66" s="1415"/>
      <c r="M66" s="1417"/>
      <c r="N66" s="1418"/>
      <c r="O66" s="1419"/>
      <c r="P66" s="1420"/>
      <c r="Q66" s="1421"/>
      <c r="R66" s="1422"/>
      <c r="S66" s="1423"/>
      <c r="T66" s="1409"/>
      <c r="U66" s="120"/>
      <c r="V66" s="1410"/>
      <c r="W66" s="1410"/>
      <c r="X66" s="1410"/>
      <c r="Y66" s="1411"/>
      <c r="Z66" s="1412"/>
      <c r="AA66" s="1413"/>
      <c r="AB66" s="1414"/>
      <c r="AC66" s="1415"/>
      <c r="AD66" s="1416"/>
      <c r="AE66" s="1415"/>
      <c r="AF66" s="1417"/>
      <c r="AG66" s="1418"/>
      <c r="AH66" s="1419"/>
      <c r="AI66" s="1420"/>
      <c r="AJ66" s="1421"/>
      <c r="AK66" s="1422"/>
      <c r="AL66" s="1423"/>
      <c r="AN66" s="120"/>
      <c r="AO66" s="1410"/>
      <c r="AP66" s="1410"/>
      <c r="AQ66" s="1410"/>
      <c r="AR66" s="1411"/>
      <c r="AS66" s="1412"/>
      <c r="AT66" s="1413"/>
      <c r="AU66" s="1414"/>
      <c r="AV66" s="1415"/>
      <c r="AW66" s="1416"/>
      <c r="AX66" s="1415"/>
      <c r="AY66" s="1417"/>
      <c r="AZ66" s="1418"/>
      <c r="BA66" s="1419"/>
      <c r="BB66" s="1420"/>
      <c r="BC66" s="1421"/>
      <c r="BD66" s="1422"/>
      <c r="BE66" s="1423"/>
      <c r="BH66" s="3">
        <v>1</v>
      </c>
    </row>
    <row r="67" spans="2:60" ht="27" customHeight="1">
      <c r="B67" s="120"/>
      <c r="C67" s="1410"/>
      <c r="D67" s="1410"/>
      <c r="E67" s="1410"/>
      <c r="F67" s="1411"/>
      <c r="G67" s="1412"/>
      <c r="H67" s="1413"/>
      <c r="I67" s="1414"/>
      <c r="J67" s="1415"/>
      <c r="K67" s="1416"/>
      <c r="L67" s="1415"/>
      <c r="M67" s="1417"/>
      <c r="N67" s="1418"/>
      <c r="O67" s="1419"/>
      <c r="P67" s="1420"/>
      <c r="Q67" s="1421"/>
      <c r="R67" s="1422"/>
      <c r="S67" s="1423"/>
      <c r="T67" s="1409"/>
      <c r="U67" s="120"/>
      <c r="V67" s="1410"/>
      <c r="W67" s="1410"/>
      <c r="X67" s="1410"/>
      <c r="Y67" s="1411"/>
      <c r="Z67" s="1412"/>
      <c r="AA67" s="1413"/>
      <c r="AB67" s="1414"/>
      <c r="AC67" s="1415"/>
      <c r="AD67" s="1416"/>
      <c r="AE67" s="1415"/>
      <c r="AF67" s="1417"/>
      <c r="AG67" s="1418"/>
      <c r="AH67" s="1419"/>
      <c r="AI67" s="1420"/>
      <c r="AJ67" s="1421"/>
      <c r="AK67" s="1422"/>
      <c r="AL67" s="1423"/>
      <c r="AN67" s="120"/>
      <c r="AO67" s="1410"/>
      <c r="AP67" s="1410"/>
      <c r="AQ67" s="1410"/>
      <c r="AR67" s="1411"/>
      <c r="AS67" s="1412"/>
      <c r="AT67" s="1413"/>
      <c r="AU67" s="1414"/>
      <c r="AV67" s="1415"/>
      <c r="AW67" s="1416"/>
      <c r="AX67" s="1415"/>
      <c r="AY67" s="1417"/>
      <c r="AZ67" s="1418"/>
      <c r="BA67" s="1419"/>
      <c r="BB67" s="1420"/>
      <c r="BC67" s="1421"/>
      <c r="BD67" s="1422"/>
      <c r="BE67" s="1423"/>
      <c r="BH67" s="3">
        <v>1</v>
      </c>
    </row>
    <row r="68" spans="2:60" ht="27" customHeight="1">
      <c r="B68" s="120"/>
      <c r="C68" s="1410"/>
      <c r="D68" s="1410"/>
      <c r="E68" s="1410"/>
      <c r="F68" s="1411"/>
      <c r="G68" s="1412"/>
      <c r="H68" s="1413"/>
      <c r="I68" s="1414"/>
      <c r="J68" s="1415"/>
      <c r="K68" s="1416"/>
      <c r="L68" s="1415"/>
      <c r="M68" s="1417"/>
      <c r="N68" s="1418"/>
      <c r="O68" s="1419"/>
      <c r="P68" s="1420"/>
      <c r="Q68" s="1421"/>
      <c r="R68" s="1422"/>
      <c r="S68" s="1423"/>
      <c r="T68" s="1409"/>
      <c r="U68" s="120"/>
      <c r="V68" s="1410"/>
      <c r="W68" s="1410"/>
      <c r="X68" s="1410"/>
      <c r="Y68" s="1411"/>
      <c r="Z68" s="1412"/>
      <c r="AA68" s="1413"/>
      <c r="AB68" s="1414"/>
      <c r="AC68" s="1415"/>
      <c r="AD68" s="1416"/>
      <c r="AE68" s="1415"/>
      <c r="AF68" s="1417"/>
      <c r="AG68" s="1418"/>
      <c r="AH68" s="1419"/>
      <c r="AI68" s="1420"/>
      <c r="AJ68" s="1421"/>
      <c r="AK68" s="1422"/>
      <c r="AL68" s="1423"/>
      <c r="AN68" s="120"/>
      <c r="AO68" s="1410"/>
      <c r="AP68" s="1410"/>
      <c r="AQ68" s="1410"/>
      <c r="AR68" s="1411"/>
      <c r="AS68" s="1412"/>
      <c r="AT68" s="1413"/>
      <c r="AU68" s="1414"/>
      <c r="AV68" s="1415"/>
      <c r="AW68" s="1416"/>
      <c r="AX68" s="1415"/>
      <c r="AY68" s="1417"/>
      <c r="AZ68" s="1418"/>
      <c r="BA68" s="1419"/>
      <c r="BB68" s="1420"/>
      <c r="BC68" s="1421"/>
      <c r="BD68" s="1422"/>
      <c r="BE68" s="1423"/>
      <c r="BH68" s="3">
        <v>1</v>
      </c>
    </row>
    <row r="69" spans="2:60" ht="27" customHeight="1">
      <c r="B69" s="120"/>
      <c r="C69" s="1410"/>
      <c r="D69" s="1410"/>
      <c r="E69" s="1410"/>
      <c r="F69" s="1411"/>
      <c r="G69" s="1412"/>
      <c r="H69" s="1413"/>
      <c r="I69" s="1414"/>
      <c r="J69" s="1415"/>
      <c r="K69" s="1416"/>
      <c r="L69" s="1415"/>
      <c r="M69" s="1417"/>
      <c r="N69" s="1418"/>
      <c r="O69" s="1419"/>
      <c r="P69" s="1420"/>
      <c r="Q69" s="1421"/>
      <c r="R69" s="1422"/>
      <c r="S69" s="1423"/>
      <c r="T69" s="1409"/>
      <c r="U69" s="120"/>
      <c r="V69" s="1410"/>
      <c r="W69" s="1410"/>
      <c r="X69" s="1410"/>
      <c r="Y69" s="1411"/>
      <c r="Z69" s="1412"/>
      <c r="AA69" s="1413"/>
      <c r="AB69" s="1414"/>
      <c r="AC69" s="1415"/>
      <c r="AD69" s="1416"/>
      <c r="AE69" s="1415"/>
      <c r="AF69" s="1417"/>
      <c r="AG69" s="1418"/>
      <c r="AH69" s="1419"/>
      <c r="AI69" s="1420"/>
      <c r="AJ69" s="1421"/>
      <c r="AK69" s="1422"/>
      <c r="AL69" s="1423"/>
      <c r="AM69" s="1409"/>
      <c r="AN69" s="120"/>
      <c r="AO69" s="1410"/>
      <c r="AP69" s="1410"/>
      <c r="AQ69" s="1410"/>
      <c r="AR69" s="1411"/>
      <c r="AS69" s="1412"/>
      <c r="AT69" s="1413"/>
      <c r="AU69" s="1414"/>
      <c r="AV69" s="1415"/>
      <c r="AW69" s="1416"/>
      <c r="AX69" s="1415"/>
      <c r="AY69" s="1417"/>
      <c r="AZ69" s="1418"/>
      <c r="BA69" s="1419"/>
      <c r="BB69" s="1420"/>
      <c r="BC69" s="1421"/>
      <c r="BD69" s="1422"/>
      <c r="BE69" s="1423"/>
      <c r="BH69" s="3">
        <v>1</v>
      </c>
    </row>
    <row r="70" spans="2:60" ht="27" customHeight="1">
      <c r="B70" s="120"/>
      <c r="C70" s="1410"/>
      <c r="D70" s="1410"/>
      <c r="E70" s="1410"/>
      <c r="F70" s="1411"/>
      <c r="G70" s="1412"/>
      <c r="H70" s="1413"/>
      <c r="I70" s="1414"/>
      <c r="J70" s="1415"/>
      <c r="K70" s="1416"/>
      <c r="L70" s="1415"/>
      <c r="M70" s="1417"/>
      <c r="N70" s="1418"/>
      <c r="O70" s="1419"/>
      <c r="P70" s="1420"/>
      <c r="Q70" s="1421"/>
      <c r="R70" s="1422"/>
      <c r="S70" s="1423"/>
      <c r="T70" s="1409"/>
      <c r="U70" s="120"/>
      <c r="V70" s="1410"/>
      <c r="W70" s="1410"/>
      <c r="X70" s="1410"/>
      <c r="Y70" s="1411"/>
      <c r="Z70" s="1412"/>
      <c r="AA70" s="1413"/>
      <c r="AB70" s="1414"/>
      <c r="AC70" s="1415"/>
      <c r="AD70" s="1416"/>
      <c r="AE70" s="1415"/>
      <c r="AF70" s="1417"/>
      <c r="AG70" s="1418"/>
      <c r="AH70" s="1419"/>
      <c r="AI70" s="1420"/>
      <c r="AJ70" s="1421"/>
      <c r="AK70" s="1422"/>
      <c r="AL70" s="1423"/>
      <c r="AM70" s="1409"/>
      <c r="AN70" s="120"/>
      <c r="AO70" s="1410"/>
      <c r="AP70" s="1410"/>
      <c r="AQ70" s="1410"/>
      <c r="AR70" s="1411"/>
      <c r="AS70" s="1412"/>
      <c r="AT70" s="1413"/>
      <c r="AU70" s="1414"/>
      <c r="AV70" s="1415"/>
      <c r="AW70" s="1416"/>
      <c r="AX70" s="1415"/>
      <c r="AY70" s="1417"/>
      <c r="AZ70" s="1418"/>
      <c r="BA70" s="1419"/>
      <c r="BB70" s="1420"/>
      <c r="BC70" s="1421"/>
      <c r="BD70" s="1422"/>
      <c r="BE70" s="1423"/>
      <c r="BH70" s="3">
        <v>1</v>
      </c>
    </row>
    <row r="71" spans="2:60" ht="27" customHeight="1">
      <c r="B71" s="120"/>
      <c r="C71" s="1410"/>
      <c r="D71" s="1410"/>
      <c r="E71" s="1410"/>
      <c r="F71" s="1411"/>
      <c r="G71" s="1412"/>
      <c r="H71" s="1413"/>
      <c r="I71" s="1414"/>
      <c r="J71" s="1415"/>
      <c r="K71" s="1416"/>
      <c r="L71" s="1415"/>
      <c r="M71" s="1417"/>
      <c r="N71" s="1418"/>
      <c r="O71" s="1419"/>
      <c r="P71" s="1420"/>
      <c r="Q71" s="1421"/>
      <c r="R71" s="1422"/>
      <c r="S71" s="1423"/>
      <c r="T71" s="1409"/>
      <c r="U71" s="120"/>
      <c r="V71" s="1410"/>
      <c r="W71" s="1410"/>
      <c r="X71" s="1410"/>
      <c r="Y71" s="1411"/>
      <c r="Z71" s="1412"/>
      <c r="AA71" s="1413"/>
      <c r="AB71" s="1414"/>
      <c r="AC71" s="1415"/>
      <c r="AD71" s="1416"/>
      <c r="AE71" s="1415"/>
      <c r="AF71" s="1417"/>
      <c r="AG71" s="1418"/>
      <c r="AH71" s="1419"/>
      <c r="AI71" s="1420"/>
      <c r="AJ71" s="1421"/>
      <c r="AK71" s="1422"/>
      <c r="AL71" s="1423"/>
      <c r="AM71" s="1409"/>
      <c r="AN71" s="120"/>
      <c r="AO71" s="1410"/>
      <c r="AP71" s="1410"/>
      <c r="AQ71" s="1410"/>
      <c r="AR71" s="1411"/>
      <c r="AS71" s="1412"/>
      <c r="AT71" s="1413"/>
      <c r="AU71" s="1414"/>
      <c r="AV71" s="1415"/>
      <c r="AW71" s="1416"/>
      <c r="AX71" s="1415"/>
      <c r="AY71" s="1417"/>
      <c r="AZ71" s="1418"/>
      <c r="BA71" s="1419"/>
      <c r="BB71" s="1420"/>
      <c r="BC71" s="1421"/>
      <c r="BD71" s="1422"/>
      <c r="BE71" s="1423"/>
      <c r="BH71" s="3">
        <v>1</v>
      </c>
    </row>
    <row r="72" spans="2:60" ht="27" customHeight="1">
      <c r="B72" s="120"/>
      <c r="C72" s="1410"/>
      <c r="D72" s="1410"/>
      <c r="E72" s="1410"/>
      <c r="F72" s="1411"/>
      <c r="G72" s="1412"/>
      <c r="H72" s="1413"/>
      <c r="I72" s="1414"/>
      <c r="J72" s="1415"/>
      <c r="K72" s="1416"/>
      <c r="L72" s="1415"/>
      <c r="M72" s="1417"/>
      <c r="N72" s="1418"/>
      <c r="O72" s="1419"/>
      <c r="P72" s="1420"/>
      <c r="Q72" s="1421"/>
      <c r="R72" s="1422"/>
      <c r="S72" s="1423"/>
      <c r="T72" s="1409"/>
      <c r="U72" s="120"/>
      <c r="V72" s="1410"/>
      <c r="W72" s="1410"/>
      <c r="X72" s="1410"/>
      <c r="Y72" s="1411"/>
      <c r="Z72" s="1412"/>
      <c r="AA72" s="1413"/>
      <c r="AB72" s="1414"/>
      <c r="AC72" s="1415"/>
      <c r="AD72" s="1416"/>
      <c r="AE72" s="1415"/>
      <c r="AF72" s="1417"/>
      <c r="AG72" s="1418"/>
      <c r="AH72" s="1419"/>
      <c r="AI72" s="1420"/>
      <c r="AJ72" s="1421"/>
      <c r="AK72" s="1422"/>
      <c r="AL72" s="1423"/>
      <c r="AM72" s="1409"/>
      <c r="AN72" s="120"/>
      <c r="AO72" s="1410"/>
      <c r="AP72" s="1410"/>
      <c r="AQ72" s="1410"/>
      <c r="AR72" s="1411"/>
      <c r="AS72" s="1412"/>
      <c r="AT72" s="1413"/>
      <c r="AU72" s="1414"/>
      <c r="AV72" s="1415"/>
      <c r="AW72" s="1416"/>
      <c r="AX72" s="1415"/>
      <c r="AY72" s="1417"/>
      <c r="AZ72" s="1418"/>
      <c r="BA72" s="1419"/>
      <c r="BB72" s="1420"/>
      <c r="BC72" s="1421"/>
      <c r="BD72" s="1422"/>
      <c r="BE72" s="1423"/>
      <c r="BH72" s="3">
        <v>1</v>
      </c>
    </row>
    <row r="73" spans="2:60" ht="27" customHeight="1">
      <c r="B73" s="120"/>
      <c r="C73" s="1410"/>
      <c r="D73" s="1410"/>
      <c r="E73" s="1410"/>
      <c r="F73" s="1411"/>
      <c r="G73" s="1412"/>
      <c r="H73" s="1413"/>
      <c r="I73" s="1414"/>
      <c r="J73" s="1415"/>
      <c r="K73" s="1416"/>
      <c r="L73" s="1415"/>
      <c r="M73" s="1417"/>
      <c r="N73" s="1418"/>
      <c r="O73" s="1419"/>
      <c r="P73" s="1420"/>
      <c r="Q73" s="1421"/>
      <c r="R73" s="1422"/>
      <c r="S73" s="1423"/>
      <c r="T73" s="1409"/>
      <c r="U73" s="120"/>
      <c r="V73" s="1410"/>
      <c r="W73" s="1410"/>
      <c r="X73" s="1410"/>
      <c r="Y73" s="1411"/>
      <c r="Z73" s="1412"/>
      <c r="AA73" s="1413"/>
      <c r="AB73" s="1414"/>
      <c r="AC73" s="1415"/>
      <c r="AD73" s="1416"/>
      <c r="AE73" s="1415"/>
      <c r="AF73" s="1417"/>
      <c r="AG73" s="1418"/>
      <c r="AH73" s="1419"/>
      <c r="AI73" s="1420"/>
      <c r="AJ73" s="1421"/>
      <c r="AK73" s="1422"/>
      <c r="AL73" s="1423"/>
      <c r="AM73" s="1409"/>
      <c r="AN73" s="120"/>
      <c r="AO73" s="1410"/>
      <c r="AP73" s="1410"/>
      <c r="AQ73" s="1410"/>
      <c r="AR73" s="1411"/>
      <c r="AS73" s="1412"/>
      <c r="AT73" s="1413"/>
      <c r="AU73" s="1414"/>
      <c r="AV73" s="1415"/>
      <c r="AW73" s="1416"/>
      <c r="AX73" s="1415"/>
      <c r="AY73" s="1417"/>
      <c r="AZ73" s="1418"/>
      <c r="BA73" s="1419"/>
      <c r="BB73" s="1420"/>
      <c r="BC73" s="1421"/>
      <c r="BD73" s="1422"/>
      <c r="BE73" s="1423"/>
      <c r="BH73" s="3">
        <v>1</v>
      </c>
    </row>
    <row r="74" spans="2:60" ht="27" customHeight="1">
      <c r="B74" s="120"/>
      <c r="C74" s="1410"/>
      <c r="D74" s="1410"/>
      <c r="E74" s="1410"/>
      <c r="F74" s="1411"/>
      <c r="G74" s="1412"/>
      <c r="H74" s="1413"/>
      <c r="I74" s="1414"/>
      <c r="J74" s="1415"/>
      <c r="K74" s="1416"/>
      <c r="L74" s="1415"/>
      <c r="M74" s="1417"/>
      <c r="N74" s="1418"/>
      <c r="O74" s="1419"/>
      <c r="P74" s="1420"/>
      <c r="Q74" s="1421"/>
      <c r="R74" s="1422"/>
      <c r="S74" s="1423"/>
      <c r="T74" s="1409"/>
      <c r="U74" s="120"/>
      <c r="V74" s="1410"/>
      <c r="W74" s="1410"/>
      <c r="X74" s="1410"/>
      <c r="Y74" s="1411"/>
      <c r="Z74" s="1412"/>
      <c r="AA74" s="1413"/>
      <c r="AB74" s="1414"/>
      <c r="AC74" s="1415"/>
      <c r="AD74" s="1416"/>
      <c r="AE74" s="1415"/>
      <c r="AF74" s="1417"/>
      <c r="AG74" s="1418"/>
      <c r="AH74" s="1419"/>
      <c r="AI74" s="1420"/>
      <c r="AJ74" s="1421"/>
      <c r="AK74" s="1422"/>
      <c r="AL74" s="1423"/>
      <c r="AM74" s="1409"/>
      <c r="AN74" s="120"/>
      <c r="AO74" s="1410"/>
      <c r="AP74" s="1410"/>
      <c r="AQ74" s="1410"/>
      <c r="AR74" s="1411"/>
      <c r="AS74" s="1412"/>
      <c r="AT74" s="1413"/>
      <c r="AU74" s="1414"/>
      <c r="AV74" s="1415"/>
      <c r="AW74" s="1416"/>
      <c r="AX74" s="1415"/>
      <c r="AY74" s="1417"/>
      <c r="AZ74" s="1418"/>
      <c r="BA74" s="1419"/>
      <c r="BB74" s="1420"/>
      <c r="BC74" s="1421"/>
      <c r="BD74" s="1422"/>
      <c r="BE74" s="1423"/>
      <c r="BH74" s="3">
        <v>1</v>
      </c>
    </row>
    <row r="75" spans="2:60" ht="27" customHeight="1">
      <c r="B75" s="120"/>
      <c r="C75" s="1410"/>
      <c r="D75" s="1410"/>
      <c r="E75" s="1410"/>
      <c r="F75" s="1411"/>
      <c r="G75" s="1412"/>
      <c r="H75" s="1413"/>
      <c r="I75" s="1414"/>
      <c r="J75" s="1415"/>
      <c r="K75" s="1416"/>
      <c r="L75" s="1415"/>
      <c r="M75" s="1417"/>
      <c r="N75" s="1418"/>
      <c r="O75" s="1419"/>
      <c r="P75" s="1420"/>
      <c r="Q75" s="1421"/>
      <c r="R75" s="1422"/>
      <c r="S75" s="1423"/>
      <c r="T75" s="1409"/>
      <c r="U75" s="120"/>
      <c r="V75" s="1410"/>
      <c r="W75" s="1410"/>
      <c r="X75" s="1410"/>
      <c r="Y75" s="1411"/>
      <c r="Z75" s="1412"/>
      <c r="AA75" s="1413"/>
      <c r="AB75" s="1414"/>
      <c r="AC75" s="1415"/>
      <c r="AD75" s="1416"/>
      <c r="AE75" s="1415"/>
      <c r="AF75" s="1417"/>
      <c r="AG75" s="1418"/>
      <c r="AH75" s="1419"/>
      <c r="AI75" s="1420"/>
      <c r="AJ75" s="1421"/>
      <c r="AK75" s="1422"/>
      <c r="AL75" s="1423"/>
      <c r="AM75" s="1409"/>
      <c r="AN75" s="120"/>
      <c r="AO75" s="1410"/>
      <c r="AP75" s="1410"/>
      <c r="AQ75" s="1410"/>
      <c r="AR75" s="1411"/>
      <c r="AS75" s="1412"/>
      <c r="AT75" s="1413"/>
      <c r="AU75" s="1414"/>
      <c r="AV75" s="1415"/>
      <c r="AW75" s="1416"/>
      <c r="AX75" s="1415"/>
      <c r="AY75" s="1417"/>
      <c r="AZ75" s="1418"/>
      <c r="BA75" s="1419"/>
      <c r="BB75" s="1420"/>
      <c r="BC75" s="1421"/>
      <c r="BD75" s="1422"/>
      <c r="BE75" s="1423"/>
      <c r="BH75" s="3">
        <v>1</v>
      </c>
    </row>
    <row r="76" spans="2:60" ht="27" customHeight="1">
      <c r="B76" s="120"/>
      <c r="C76" s="1410"/>
      <c r="D76" s="1410"/>
      <c r="E76" s="1410"/>
      <c r="F76" s="1411"/>
      <c r="G76" s="1412"/>
      <c r="H76" s="1413"/>
      <c r="I76" s="1414"/>
      <c r="J76" s="1415"/>
      <c r="K76" s="1416"/>
      <c r="L76" s="1415"/>
      <c r="M76" s="1417"/>
      <c r="N76" s="1418"/>
      <c r="O76" s="1419"/>
      <c r="P76" s="1420"/>
      <c r="Q76" s="1421"/>
      <c r="R76" s="1422"/>
      <c r="S76" s="1423"/>
      <c r="T76" s="1409"/>
      <c r="U76" s="120"/>
      <c r="V76" s="1410"/>
      <c r="W76" s="1410"/>
      <c r="X76" s="1410"/>
      <c r="Y76" s="1411"/>
      <c r="Z76" s="1412"/>
      <c r="AA76" s="1413"/>
      <c r="AB76" s="1414"/>
      <c r="AC76" s="1415"/>
      <c r="AD76" s="1416"/>
      <c r="AE76" s="1415"/>
      <c r="AF76" s="1417"/>
      <c r="AG76" s="1418"/>
      <c r="AH76" s="1419"/>
      <c r="AI76" s="1420"/>
      <c r="AJ76" s="1421"/>
      <c r="AK76" s="1422"/>
      <c r="AL76" s="1423"/>
      <c r="AM76" s="1409"/>
      <c r="AN76" s="120"/>
      <c r="AO76" s="1410"/>
      <c r="AP76" s="1410"/>
      <c r="AQ76" s="1410"/>
      <c r="AR76" s="1411"/>
      <c r="AS76" s="1412"/>
      <c r="AT76" s="1413"/>
      <c r="AU76" s="1414"/>
      <c r="AV76" s="1415"/>
      <c r="AW76" s="1416"/>
      <c r="AX76" s="1415"/>
      <c r="AY76" s="1417"/>
      <c r="AZ76" s="1418"/>
      <c r="BA76" s="1419"/>
      <c r="BB76" s="1420"/>
      <c r="BC76" s="1421"/>
      <c r="BD76" s="1422"/>
      <c r="BE76" s="1423"/>
      <c r="BH76" s="3">
        <v>1</v>
      </c>
    </row>
    <row r="77" spans="2:60" ht="27" customHeight="1">
      <c r="B77" s="120"/>
      <c r="C77" s="1410"/>
      <c r="D77" s="1410"/>
      <c r="E77" s="1410"/>
      <c r="F77" s="1411"/>
      <c r="G77" s="1412"/>
      <c r="H77" s="1413"/>
      <c r="I77" s="1414"/>
      <c r="J77" s="1415"/>
      <c r="K77" s="1416"/>
      <c r="L77" s="1415"/>
      <c r="M77" s="1417"/>
      <c r="N77" s="1418"/>
      <c r="O77" s="1419"/>
      <c r="P77" s="1420"/>
      <c r="Q77" s="1421"/>
      <c r="R77" s="1422"/>
      <c r="S77" s="1423"/>
      <c r="T77" s="1409"/>
      <c r="U77" s="120"/>
      <c r="V77" s="1410"/>
      <c r="W77" s="1410"/>
      <c r="X77" s="1410"/>
      <c r="Y77" s="1411"/>
      <c r="Z77" s="1412"/>
      <c r="AA77" s="1413"/>
      <c r="AB77" s="1414"/>
      <c r="AC77" s="1415"/>
      <c r="AD77" s="1416"/>
      <c r="AE77" s="1415"/>
      <c r="AF77" s="1417"/>
      <c r="AG77" s="1418"/>
      <c r="AH77" s="1419"/>
      <c r="AI77" s="1420"/>
      <c r="AJ77" s="1421"/>
      <c r="AK77" s="1422"/>
      <c r="AL77" s="1423"/>
      <c r="AM77" s="1409"/>
      <c r="AN77" s="120"/>
      <c r="AO77" s="1410"/>
      <c r="AP77" s="1410"/>
      <c r="AQ77" s="1410"/>
      <c r="AR77" s="1411"/>
      <c r="AS77" s="1412"/>
      <c r="AT77" s="1413"/>
      <c r="AU77" s="1414"/>
      <c r="AV77" s="1415"/>
      <c r="AW77" s="1416"/>
      <c r="AX77" s="1415"/>
      <c r="AY77" s="1417"/>
      <c r="AZ77" s="1418"/>
      <c r="BA77" s="1419"/>
      <c r="BB77" s="1420"/>
      <c r="BC77" s="1421"/>
      <c r="BD77" s="1422"/>
      <c r="BE77" s="1423"/>
      <c r="BH77" s="3">
        <v>1</v>
      </c>
    </row>
    <row r="78" spans="2:60" ht="27" customHeight="1">
      <c r="B78" s="120"/>
      <c r="C78" s="1410"/>
      <c r="D78" s="1410"/>
      <c r="E78" s="1410"/>
      <c r="F78" s="1411"/>
      <c r="G78" s="1412"/>
      <c r="H78" s="1413"/>
      <c r="I78" s="1414"/>
      <c r="J78" s="1415"/>
      <c r="K78" s="1416"/>
      <c r="L78" s="1415"/>
      <c r="M78" s="1417"/>
      <c r="N78" s="1418"/>
      <c r="O78" s="1419"/>
      <c r="P78" s="1420"/>
      <c r="Q78" s="1421"/>
      <c r="R78" s="1422"/>
      <c r="S78" s="1423"/>
      <c r="T78" s="1409"/>
      <c r="U78" s="120"/>
      <c r="V78" s="1410"/>
      <c r="W78" s="1410"/>
      <c r="X78" s="1410"/>
      <c r="Y78" s="1411"/>
      <c r="Z78" s="1412"/>
      <c r="AA78" s="1413"/>
      <c r="AB78" s="1414"/>
      <c r="AC78" s="1415"/>
      <c r="AD78" s="1416"/>
      <c r="AE78" s="1415"/>
      <c r="AF78" s="1417"/>
      <c r="AG78" s="1418"/>
      <c r="AH78" s="1419"/>
      <c r="AI78" s="1420"/>
      <c r="AJ78" s="1421"/>
      <c r="AK78" s="1422"/>
      <c r="AL78" s="1423"/>
      <c r="AM78" s="1409"/>
      <c r="AN78" s="120"/>
      <c r="AO78" s="1410"/>
      <c r="AP78" s="1410"/>
      <c r="AQ78" s="1410"/>
      <c r="AR78" s="1411"/>
      <c r="AS78" s="1412"/>
      <c r="AT78" s="1413"/>
      <c r="AU78" s="1414"/>
      <c r="AV78" s="1415"/>
      <c r="AW78" s="1416"/>
      <c r="AX78" s="1415"/>
      <c r="AY78" s="1417"/>
      <c r="AZ78" s="1418"/>
      <c r="BA78" s="1419"/>
      <c r="BB78" s="1420"/>
      <c r="BC78" s="1421"/>
      <c r="BD78" s="1422"/>
      <c r="BE78" s="1423"/>
      <c r="BH78" s="3">
        <v>1</v>
      </c>
    </row>
    <row r="79" spans="2:60" ht="27" customHeight="1">
      <c r="B79" s="120"/>
      <c r="C79" s="1410"/>
      <c r="D79" s="1410"/>
      <c r="E79" s="1410"/>
      <c r="F79" s="1411"/>
      <c r="G79" s="1412"/>
      <c r="H79" s="1413"/>
      <c r="I79" s="1414"/>
      <c r="J79" s="1415"/>
      <c r="K79" s="1416"/>
      <c r="L79" s="1415"/>
      <c r="M79" s="1417"/>
      <c r="N79" s="1418"/>
      <c r="O79" s="1419"/>
      <c r="P79" s="1420"/>
      <c r="Q79" s="1421"/>
      <c r="R79" s="1422"/>
      <c r="S79" s="1423"/>
      <c r="T79" s="1409"/>
      <c r="U79" s="120"/>
      <c r="V79" s="1410"/>
      <c r="W79" s="1410"/>
      <c r="X79" s="1410"/>
      <c r="Y79" s="1411"/>
      <c r="Z79" s="1412"/>
      <c r="AA79" s="1413"/>
      <c r="AB79" s="1414"/>
      <c r="AC79" s="1415"/>
      <c r="AD79" s="1416"/>
      <c r="AE79" s="1415"/>
      <c r="AF79" s="1417"/>
      <c r="AG79" s="1418"/>
      <c r="AH79" s="1419"/>
      <c r="AI79" s="1420"/>
      <c r="AJ79" s="1421"/>
      <c r="AK79" s="1422"/>
      <c r="AL79" s="1423"/>
      <c r="AM79" s="1409"/>
      <c r="AN79" s="120"/>
      <c r="AO79" s="1410"/>
      <c r="AP79" s="1410"/>
      <c r="AQ79" s="1410"/>
      <c r="AR79" s="1411"/>
      <c r="AS79" s="1412"/>
      <c r="AT79" s="1413"/>
      <c r="AU79" s="1414"/>
      <c r="AV79" s="1415"/>
      <c r="AW79" s="1416"/>
      <c r="AX79" s="1415"/>
      <c r="AY79" s="1417"/>
      <c r="AZ79" s="1418"/>
      <c r="BA79" s="1419"/>
      <c r="BB79" s="1420"/>
      <c r="BC79" s="1421"/>
      <c r="BD79" s="1422"/>
      <c r="BE79" s="1423"/>
      <c r="BH79" s="3">
        <v>1</v>
      </c>
    </row>
    <row r="80" spans="2:60" ht="27" customHeight="1">
      <c r="B80" s="120"/>
      <c r="C80" s="1410"/>
      <c r="D80" s="1410"/>
      <c r="E80" s="1410"/>
      <c r="F80" s="1411"/>
      <c r="G80" s="1412"/>
      <c r="H80" s="1413"/>
      <c r="I80" s="1414"/>
      <c r="J80" s="1415"/>
      <c r="K80" s="1416"/>
      <c r="L80" s="1415"/>
      <c r="M80" s="1417"/>
      <c r="N80" s="1418"/>
      <c r="O80" s="1419"/>
      <c r="P80" s="1420"/>
      <c r="Q80" s="1421"/>
      <c r="R80" s="1422"/>
      <c r="S80" s="1423"/>
      <c r="T80" s="1409"/>
      <c r="U80" s="120"/>
      <c r="V80" s="1410"/>
      <c r="W80" s="1410"/>
      <c r="X80" s="1410"/>
      <c r="Y80" s="1411"/>
      <c r="Z80" s="1412"/>
      <c r="AA80" s="1413"/>
      <c r="AB80" s="1414"/>
      <c r="AC80" s="1415"/>
      <c r="AD80" s="1416"/>
      <c r="AE80" s="1415"/>
      <c r="AF80" s="1417"/>
      <c r="AG80" s="1418"/>
      <c r="AH80" s="1419"/>
      <c r="AI80" s="1420"/>
      <c r="AJ80" s="1421"/>
      <c r="AK80" s="1422"/>
      <c r="AL80" s="1423"/>
      <c r="AM80" s="1409"/>
      <c r="AN80" s="120"/>
      <c r="AO80" s="1410"/>
      <c r="AP80" s="1410"/>
      <c r="AQ80" s="1410"/>
      <c r="AR80" s="1411"/>
      <c r="AS80" s="1412"/>
      <c r="AT80" s="1413"/>
      <c r="AU80" s="1414"/>
      <c r="AV80" s="1415"/>
      <c r="AW80" s="1416"/>
      <c r="AX80" s="1415"/>
      <c r="AY80" s="1417"/>
      <c r="AZ80" s="1418"/>
      <c r="BA80" s="1419"/>
      <c r="BB80" s="1420"/>
      <c r="BC80" s="1421"/>
      <c r="BD80" s="1422"/>
      <c r="BE80" s="1423"/>
      <c r="BH80" s="3">
        <v>1</v>
      </c>
    </row>
    <row r="81" spans="2:60" ht="27" customHeight="1">
      <c r="B81" s="120"/>
      <c r="C81" s="1410"/>
      <c r="D81" s="1410"/>
      <c r="E81" s="1410"/>
      <c r="F81" s="1411"/>
      <c r="G81" s="1412"/>
      <c r="H81" s="1413"/>
      <c r="I81" s="1414"/>
      <c r="J81" s="1415"/>
      <c r="K81" s="1416"/>
      <c r="L81" s="1415"/>
      <c r="M81" s="1417"/>
      <c r="N81" s="1418"/>
      <c r="O81" s="1419"/>
      <c r="P81" s="1420"/>
      <c r="Q81" s="1421"/>
      <c r="R81" s="1422"/>
      <c r="S81" s="1423"/>
      <c r="T81" s="1409"/>
      <c r="U81" s="120"/>
      <c r="V81" s="1410"/>
      <c r="W81" s="1410"/>
      <c r="X81" s="1410"/>
      <c r="Y81" s="1411"/>
      <c r="Z81" s="1412"/>
      <c r="AA81" s="1413"/>
      <c r="AB81" s="1414"/>
      <c r="AC81" s="1415"/>
      <c r="AD81" s="1416"/>
      <c r="AE81" s="1415"/>
      <c r="AF81" s="1417"/>
      <c r="AG81" s="1418"/>
      <c r="AH81" s="1419"/>
      <c r="AI81" s="1420"/>
      <c r="AJ81" s="1421"/>
      <c r="AK81" s="1422"/>
      <c r="AL81" s="1423"/>
      <c r="AM81" s="1409"/>
      <c r="AN81" s="120"/>
      <c r="AO81" s="1410"/>
      <c r="AP81" s="1410"/>
      <c r="AQ81" s="1410"/>
      <c r="AR81" s="1411"/>
      <c r="AS81" s="1412"/>
      <c r="AT81" s="1413"/>
      <c r="AU81" s="1414"/>
      <c r="AV81" s="1415"/>
      <c r="AW81" s="1416"/>
      <c r="AX81" s="1415"/>
      <c r="AY81" s="1417"/>
      <c r="AZ81" s="1418"/>
      <c r="BA81" s="1419"/>
      <c r="BB81" s="1420"/>
      <c r="BC81" s="1421"/>
      <c r="BD81" s="1422"/>
      <c r="BE81" s="1423"/>
      <c r="BH81" s="3">
        <v>1</v>
      </c>
    </row>
    <row r="82" spans="2:60" ht="27" customHeight="1">
      <c r="B82" s="120"/>
      <c r="C82" s="1410"/>
      <c r="D82" s="1410"/>
      <c r="E82" s="1410"/>
      <c r="F82" s="1411"/>
      <c r="G82" s="1412"/>
      <c r="H82" s="1413"/>
      <c r="I82" s="1414"/>
      <c r="J82" s="1415"/>
      <c r="K82" s="1416"/>
      <c r="L82" s="1415"/>
      <c r="M82" s="1417"/>
      <c r="N82" s="1418"/>
      <c r="O82" s="1419"/>
      <c r="P82" s="1420"/>
      <c r="Q82" s="1421"/>
      <c r="R82" s="1422"/>
      <c r="S82" s="1423"/>
      <c r="T82" s="1409"/>
      <c r="U82" s="120"/>
      <c r="V82" s="1410"/>
      <c r="W82" s="1410"/>
      <c r="X82" s="1410"/>
      <c r="Y82" s="1411"/>
      <c r="Z82" s="1412"/>
      <c r="AA82" s="1413"/>
      <c r="AB82" s="1414"/>
      <c r="AC82" s="1415"/>
      <c r="AD82" s="1416"/>
      <c r="AE82" s="1415"/>
      <c r="AF82" s="1417"/>
      <c r="AG82" s="1418"/>
      <c r="AH82" s="1419"/>
      <c r="AI82" s="1420"/>
      <c r="AJ82" s="1421"/>
      <c r="AK82" s="1422"/>
      <c r="AL82" s="1423"/>
      <c r="AM82" s="1409"/>
      <c r="AN82" s="120"/>
      <c r="AO82" s="1410"/>
      <c r="AP82" s="1410"/>
      <c r="AQ82" s="1410"/>
      <c r="AR82" s="1411"/>
      <c r="AS82" s="1412"/>
      <c r="AT82" s="1413"/>
      <c r="AU82" s="1414"/>
      <c r="AV82" s="1415"/>
      <c r="AW82" s="1416"/>
      <c r="AX82" s="1415"/>
      <c r="AY82" s="1417"/>
      <c r="AZ82" s="1418"/>
      <c r="BA82" s="1419"/>
      <c r="BB82" s="1420"/>
      <c r="BC82" s="1421"/>
      <c r="BD82" s="1422"/>
      <c r="BE82" s="1423"/>
      <c r="BH82" s="3">
        <v>1</v>
      </c>
    </row>
    <row r="83" spans="2:60" ht="27" customHeight="1">
      <c r="B83" s="120"/>
      <c r="C83" s="1410"/>
      <c r="D83" s="1410"/>
      <c r="E83" s="1410"/>
      <c r="F83" s="1411"/>
      <c r="G83" s="1412"/>
      <c r="H83" s="1413"/>
      <c r="I83" s="1414"/>
      <c r="J83" s="1415"/>
      <c r="K83" s="1416"/>
      <c r="L83" s="1415"/>
      <c r="M83" s="1417"/>
      <c r="N83" s="1418"/>
      <c r="O83" s="1419"/>
      <c r="P83" s="1420"/>
      <c r="Q83" s="1421"/>
      <c r="R83" s="1422"/>
      <c r="S83" s="1423"/>
      <c r="T83" s="1409"/>
      <c r="U83" s="120"/>
      <c r="V83" s="1410"/>
      <c r="W83" s="1410"/>
      <c r="X83" s="1410"/>
      <c r="Y83" s="1411"/>
      <c r="Z83" s="1412"/>
      <c r="AA83" s="1413"/>
      <c r="AB83" s="1414"/>
      <c r="AC83" s="1415"/>
      <c r="AD83" s="1416"/>
      <c r="AE83" s="1415"/>
      <c r="AF83" s="1417"/>
      <c r="AG83" s="1418"/>
      <c r="AH83" s="1419"/>
      <c r="AI83" s="1420"/>
      <c r="AJ83" s="1421"/>
      <c r="AK83" s="1422"/>
      <c r="AL83" s="1423"/>
      <c r="AM83" s="1409"/>
      <c r="AN83" s="120"/>
      <c r="AO83" s="1410"/>
      <c r="AP83" s="1410"/>
      <c r="AQ83" s="1410"/>
      <c r="AR83" s="1411"/>
      <c r="AS83" s="1412"/>
      <c r="AT83" s="1413"/>
      <c r="AU83" s="1414"/>
      <c r="AV83" s="1415"/>
      <c r="AW83" s="1416"/>
      <c r="AX83" s="1415"/>
      <c r="AY83" s="1417"/>
      <c r="AZ83" s="1418"/>
      <c r="BA83" s="1419"/>
      <c r="BB83" s="1420"/>
      <c r="BC83" s="1421"/>
      <c r="BD83" s="1422"/>
      <c r="BE83" s="1423"/>
      <c r="BH83" s="3">
        <v>1</v>
      </c>
    </row>
    <row r="84" spans="2:60" ht="27" customHeight="1">
      <c r="B84" s="120"/>
      <c r="C84" s="1410"/>
      <c r="D84" s="1410"/>
      <c r="E84" s="1410"/>
      <c r="F84" s="1411"/>
      <c r="G84" s="1412"/>
      <c r="H84" s="1413"/>
      <c r="I84" s="1414"/>
      <c r="J84" s="1415"/>
      <c r="K84" s="1416"/>
      <c r="L84" s="1415"/>
      <c r="M84" s="1417"/>
      <c r="N84" s="1418"/>
      <c r="O84" s="1419"/>
      <c r="P84" s="1420"/>
      <c r="Q84" s="1421"/>
      <c r="R84" s="1422"/>
      <c r="S84" s="1423"/>
      <c r="T84" s="1409"/>
      <c r="U84" s="120"/>
      <c r="V84" s="1410"/>
      <c r="W84" s="1410"/>
      <c r="X84" s="1410"/>
      <c r="Y84" s="1411"/>
      <c r="Z84" s="1412"/>
      <c r="AA84" s="1413"/>
      <c r="AB84" s="1414"/>
      <c r="AC84" s="1415"/>
      <c r="AD84" s="1416"/>
      <c r="AE84" s="1415"/>
      <c r="AF84" s="1417"/>
      <c r="AG84" s="1418"/>
      <c r="AH84" s="1419"/>
      <c r="AI84" s="1420"/>
      <c r="AJ84" s="1421"/>
      <c r="AK84" s="1422"/>
      <c r="AL84" s="1423"/>
      <c r="AM84" s="1409"/>
      <c r="AN84" s="120"/>
      <c r="AO84" s="1410"/>
      <c r="AP84" s="1410"/>
      <c r="AQ84" s="1410"/>
      <c r="AR84" s="1411"/>
      <c r="AS84" s="1412"/>
      <c r="AT84" s="1413"/>
      <c r="AU84" s="1414"/>
      <c r="AV84" s="1415"/>
      <c r="AW84" s="1416"/>
      <c r="AX84" s="1415"/>
      <c r="AY84" s="1417"/>
      <c r="AZ84" s="1418"/>
      <c r="BA84" s="1419"/>
      <c r="BB84" s="1420"/>
      <c r="BC84" s="1421"/>
      <c r="BD84" s="1422"/>
      <c r="BE84" s="1423"/>
      <c r="BH84" s="3">
        <v>1</v>
      </c>
    </row>
    <row r="85" spans="2:60" ht="27" customHeight="1">
      <c r="B85" s="120"/>
      <c r="C85" s="1410"/>
      <c r="D85" s="1410"/>
      <c r="E85" s="1410"/>
      <c r="F85" s="1411"/>
      <c r="G85" s="1412"/>
      <c r="H85" s="1413"/>
      <c r="I85" s="1414"/>
      <c r="J85" s="1415"/>
      <c r="K85" s="1416"/>
      <c r="L85" s="1415"/>
      <c r="M85" s="1417"/>
      <c r="N85" s="1418"/>
      <c r="O85" s="1419"/>
      <c r="P85" s="1420"/>
      <c r="Q85" s="1421"/>
      <c r="R85" s="1422"/>
      <c r="S85" s="1423"/>
      <c r="T85" s="1409"/>
      <c r="U85" s="120"/>
      <c r="V85" s="1410"/>
      <c r="W85" s="1410"/>
      <c r="X85" s="1410"/>
      <c r="Y85" s="1411"/>
      <c r="Z85" s="1412"/>
      <c r="AA85" s="1413"/>
      <c r="AB85" s="1414"/>
      <c r="AC85" s="1415"/>
      <c r="AD85" s="1416"/>
      <c r="AE85" s="1415"/>
      <c r="AF85" s="1417"/>
      <c r="AG85" s="1418"/>
      <c r="AH85" s="1419"/>
      <c r="AI85" s="1420"/>
      <c r="AJ85" s="1421"/>
      <c r="AK85" s="1422"/>
      <c r="AL85" s="1423"/>
      <c r="AM85" s="1409"/>
      <c r="AN85" s="120"/>
      <c r="AO85" s="1410"/>
      <c r="AP85" s="1410"/>
      <c r="AQ85" s="1410"/>
      <c r="AR85" s="1411"/>
      <c r="AS85" s="1412"/>
      <c r="AT85" s="1413"/>
      <c r="AU85" s="1414"/>
      <c r="AV85" s="1415"/>
      <c r="AW85" s="1416"/>
      <c r="AX85" s="1415"/>
      <c r="AY85" s="1417"/>
      <c r="AZ85" s="1418"/>
      <c r="BA85" s="1419"/>
      <c r="BB85" s="1420"/>
      <c r="BC85" s="1421"/>
      <c r="BD85" s="1422"/>
      <c r="BE85" s="1423"/>
      <c r="BH85" s="3">
        <v>1</v>
      </c>
    </row>
    <row r="86" spans="2:60" ht="27" customHeight="1">
      <c r="B86" s="120"/>
      <c r="C86" s="1410"/>
      <c r="D86" s="1410"/>
      <c r="E86" s="1410"/>
      <c r="F86" s="1411"/>
      <c r="G86" s="1412"/>
      <c r="H86" s="1413"/>
      <c r="I86" s="1414"/>
      <c r="J86" s="1415"/>
      <c r="K86" s="1416"/>
      <c r="L86" s="1415"/>
      <c r="M86" s="1417"/>
      <c r="N86" s="1418"/>
      <c r="O86" s="1419"/>
      <c r="P86" s="1420"/>
      <c r="Q86" s="1421"/>
      <c r="R86" s="1422"/>
      <c r="S86" s="1423"/>
      <c r="T86" s="1409"/>
      <c r="U86" s="120"/>
      <c r="V86" s="1410"/>
      <c r="W86" s="1410"/>
      <c r="X86" s="1410"/>
      <c r="Y86" s="1411"/>
      <c r="Z86" s="1412"/>
      <c r="AA86" s="1413"/>
      <c r="AB86" s="1414"/>
      <c r="AC86" s="1415"/>
      <c r="AD86" s="1416"/>
      <c r="AE86" s="1415"/>
      <c r="AF86" s="1417"/>
      <c r="AG86" s="1418"/>
      <c r="AH86" s="1419"/>
      <c r="AI86" s="1420"/>
      <c r="AJ86" s="1421"/>
      <c r="AK86" s="1422"/>
      <c r="AL86" s="1423"/>
      <c r="AM86" s="1409"/>
      <c r="AN86" s="120"/>
      <c r="AO86" s="1410"/>
      <c r="AP86" s="1410"/>
      <c r="AQ86" s="1410"/>
      <c r="AR86" s="1411"/>
      <c r="AS86" s="1412"/>
      <c r="AT86" s="1413"/>
      <c r="AU86" s="1414"/>
      <c r="AV86" s="1415"/>
      <c r="AW86" s="1416"/>
      <c r="AX86" s="1415"/>
      <c r="AY86" s="1417"/>
      <c r="AZ86" s="1418"/>
      <c r="BA86" s="1419"/>
      <c r="BB86" s="1420"/>
      <c r="BC86" s="1421"/>
      <c r="BD86" s="1422"/>
      <c r="BE86" s="1423"/>
      <c r="BH86" s="3">
        <v>1</v>
      </c>
    </row>
    <row r="87" spans="2:60" ht="27" customHeight="1">
      <c r="B87" s="120"/>
      <c r="C87" s="1410"/>
      <c r="D87" s="1410"/>
      <c r="E87" s="1410"/>
      <c r="F87" s="1411"/>
      <c r="G87" s="1412"/>
      <c r="H87" s="1413"/>
      <c r="I87" s="1414"/>
      <c r="J87" s="1415"/>
      <c r="K87" s="1416"/>
      <c r="L87" s="1415"/>
      <c r="M87" s="1417"/>
      <c r="N87" s="1418"/>
      <c r="O87" s="1419"/>
      <c r="P87" s="1420"/>
      <c r="Q87" s="1421"/>
      <c r="R87" s="1422"/>
      <c r="S87" s="1423"/>
      <c r="T87" s="1409"/>
      <c r="U87" s="120"/>
      <c r="V87" s="1410"/>
      <c r="W87" s="1410"/>
      <c r="X87" s="1410"/>
      <c r="Y87" s="1411"/>
      <c r="Z87" s="1412"/>
      <c r="AA87" s="1413"/>
      <c r="AB87" s="1414"/>
      <c r="AC87" s="1415"/>
      <c r="AD87" s="1416"/>
      <c r="AE87" s="1415"/>
      <c r="AF87" s="1417"/>
      <c r="AG87" s="1418"/>
      <c r="AH87" s="1419"/>
      <c r="AI87" s="1420"/>
      <c r="AJ87" s="1421"/>
      <c r="AK87" s="1422"/>
      <c r="AL87" s="1423"/>
      <c r="AM87" s="1409"/>
      <c r="AN87" s="120"/>
      <c r="AO87" s="1410"/>
      <c r="AP87" s="1410"/>
      <c r="AQ87" s="1410"/>
      <c r="AR87" s="1411"/>
      <c r="AS87" s="1412"/>
      <c r="AT87" s="1413"/>
      <c r="AU87" s="1414"/>
      <c r="AV87" s="1415"/>
      <c r="AW87" s="1416"/>
      <c r="AX87" s="1415"/>
      <c r="AY87" s="1417"/>
      <c r="AZ87" s="1418"/>
      <c r="BA87" s="1419"/>
      <c r="BB87" s="1420"/>
      <c r="BC87" s="1421"/>
      <c r="BD87" s="1422"/>
      <c r="BE87" s="1423"/>
      <c r="BH87" s="3">
        <v>1</v>
      </c>
    </row>
    <row r="88" spans="2:60" ht="27" customHeight="1">
      <c r="B88" s="120"/>
      <c r="C88" s="1410"/>
      <c r="D88" s="1410"/>
      <c r="E88" s="1410"/>
      <c r="F88" s="1411"/>
      <c r="G88" s="1412"/>
      <c r="H88" s="1413"/>
      <c r="I88" s="1414"/>
      <c r="J88" s="1415"/>
      <c r="K88" s="1416"/>
      <c r="L88" s="1415"/>
      <c r="M88" s="1417"/>
      <c r="N88" s="1418"/>
      <c r="O88" s="1419"/>
      <c r="P88" s="1420"/>
      <c r="Q88" s="1421"/>
      <c r="R88" s="1422"/>
      <c r="S88" s="1423"/>
      <c r="T88" s="1409"/>
      <c r="U88" s="120"/>
      <c r="V88" s="1410"/>
      <c r="W88" s="1410"/>
      <c r="X88" s="1410"/>
      <c r="Y88" s="1411"/>
      <c r="Z88" s="1412"/>
      <c r="AA88" s="1413"/>
      <c r="AB88" s="1414"/>
      <c r="AC88" s="1415"/>
      <c r="AD88" s="1416"/>
      <c r="AE88" s="1415"/>
      <c r="AF88" s="1417"/>
      <c r="AG88" s="1418"/>
      <c r="AH88" s="1419"/>
      <c r="AI88" s="1420"/>
      <c r="AJ88" s="1421"/>
      <c r="AK88" s="1422"/>
      <c r="AL88" s="1423"/>
      <c r="AM88" s="1409"/>
      <c r="AN88" s="120"/>
      <c r="AO88" s="1410"/>
      <c r="AP88" s="1410"/>
      <c r="AQ88" s="1410"/>
      <c r="AR88" s="1411"/>
      <c r="AS88" s="1412"/>
      <c r="AT88" s="1413"/>
      <c r="AU88" s="1414"/>
      <c r="AV88" s="1415"/>
      <c r="AW88" s="1416"/>
      <c r="AX88" s="1415"/>
      <c r="AY88" s="1417"/>
      <c r="AZ88" s="1418"/>
      <c r="BA88" s="1419"/>
      <c r="BB88" s="1420"/>
      <c r="BC88" s="1421"/>
      <c r="BD88" s="1422"/>
      <c r="BE88" s="1423"/>
      <c r="BH88" s="3">
        <v>1</v>
      </c>
    </row>
    <row r="89" spans="2:60" ht="27" customHeight="1">
      <c r="B89" s="120"/>
      <c r="C89" s="1410"/>
      <c r="D89" s="1410"/>
      <c r="E89" s="1410"/>
      <c r="F89" s="1411"/>
      <c r="G89" s="1412"/>
      <c r="H89" s="1413"/>
      <c r="I89" s="1414"/>
      <c r="J89" s="1415"/>
      <c r="K89" s="1416"/>
      <c r="L89" s="1415"/>
      <c r="M89" s="1417"/>
      <c r="N89" s="1418"/>
      <c r="O89" s="1419"/>
      <c r="P89" s="1420"/>
      <c r="Q89" s="1421"/>
      <c r="R89" s="1422"/>
      <c r="S89" s="1423"/>
      <c r="T89" s="1409"/>
      <c r="U89" s="120"/>
      <c r="V89" s="1410"/>
      <c r="W89" s="1410"/>
      <c r="X89" s="1410"/>
      <c r="Y89" s="1411"/>
      <c r="Z89" s="1412"/>
      <c r="AA89" s="1413"/>
      <c r="AB89" s="1414"/>
      <c r="AC89" s="1415"/>
      <c r="AD89" s="1416"/>
      <c r="AE89" s="1415"/>
      <c r="AF89" s="1417"/>
      <c r="AG89" s="1418"/>
      <c r="AH89" s="1419"/>
      <c r="AI89" s="1420"/>
      <c r="AJ89" s="1421"/>
      <c r="AK89" s="1422"/>
      <c r="AL89" s="1423"/>
      <c r="AM89" s="1409"/>
      <c r="AN89" s="120"/>
      <c r="AO89" s="1410"/>
      <c r="AP89" s="1410"/>
      <c r="AQ89" s="1410"/>
      <c r="AR89" s="1411"/>
      <c r="AS89" s="1412"/>
      <c r="AT89" s="1413"/>
      <c r="AU89" s="1414"/>
      <c r="AV89" s="1415"/>
      <c r="AW89" s="1416"/>
      <c r="AX89" s="1415"/>
      <c r="AY89" s="1417"/>
      <c r="AZ89" s="1418"/>
      <c r="BA89" s="1419"/>
      <c r="BB89" s="1420"/>
      <c r="BC89" s="1421"/>
      <c r="BD89" s="1422"/>
      <c r="BE89" s="1423"/>
      <c r="BH89" s="3">
        <v>1</v>
      </c>
    </row>
    <row r="90" spans="2:60" ht="27" customHeight="1">
      <c r="B90" s="120"/>
      <c r="C90" s="1410"/>
      <c r="D90" s="1410"/>
      <c r="E90" s="1410"/>
      <c r="F90" s="1411"/>
      <c r="G90" s="1412"/>
      <c r="H90" s="1413"/>
      <c r="I90" s="1414"/>
      <c r="J90" s="1415"/>
      <c r="K90" s="1416"/>
      <c r="L90" s="1415"/>
      <c r="M90" s="1417"/>
      <c r="N90" s="1418"/>
      <c r="O90" s="1419"/>
      <c r="P90" s="1420"/>
      <c r="Q90" s="1421"/>
      <c r="R90" s="1422"/>
      <c r="S90" s="1423"/>
      <c r="T90" s="1409"/>
      <c r="U90" s="120"/>
      <c r="V90" s="1410"/>
      <c r="W90" s="1410"/>
      <c r="X90" s="1410"/>
      <c r="Y90" s="1411"/>
      <c r="Z90" s="1412"/>
      <c r="AA90" s="1413"/>
      <c r="AB90" s="1414"/>
      <c r="AC90" s="1415"/>
      <c r="AD90" s="1416"/>
      <c r="AE90" s="1415"/>
      <c r="AF90" s="1417"/>
      <c r="AG90" s="1418"/>
      <c r="AH90" s="1419"/>
      <c r="AI90" s="1420"/>
      <c r="AJ90" s="1421"/>
      <c r="AK90" s="1422"/>
      <c r="AL90" s="1423"/>
      <c r="AM90" s="1409"/>
      <c r="AN90" s="120"/>
      <c r="AO90" s="1410"/>
      <c r="AP90" s="1410"/>
      <c r="AQ90" s="1410"/>
      <c r="AR90" s="1411"/>
      <c r="AS90" s="1412"/>
      <c r="AT90" s="1413"/>
      <c r="AU90" s="1414"/>
      <c r="AV90" s="1415"/>
      <c r="AW90" s="1416"/>
      <c r="AX90" s="1415"/>
      <c r="AY90" s="1417"/>
      <c r="AZ90" s="1418"/>
      <c r="BA90" s="1419"/>
      <c r="BB90" s="1420"/>
      <c r="BC90" s="1421"/>
      <c r="BD90" s="1422"/>
      <c r="BE90" s="1423"/>
      <c r="BH90" s="3">
        <v>1</v>
      </c>
    </row>
    <row r="91" spans="2:60" ht="27" customHeight="1">
      <c r="B91" s="120"/>
      <c r="C91" s="1410"/>
      <c r="D91" s="1410"/>
      <c r="E91" s="1410"/>
      <c r="F91" s="1411"/>
      <c r="G91" s="1412"/>
      <c r="H91" s="1413"/>
      <c r="I91" s="1414"/>
      <c r="J91" s="1415"/>
      <c r="K91" s="1416"/>
      <c r="L91" s="1415"/>
      <c r="M91" s="1417"/>
      <c r="N91" s="1418"/>
      <c r="O91" s="1419"/>
      <c r="P91" s="1420"/>
      <c r="Q91" s="1421"/>
      <c r="R91" s="1422"/>
      <c r="S91" s="1423"/>
      <c r="T91" s="1409"/>
      <c r="U91" s="120"/>
      <c r="V91" s="1410"/>
      <c r="W91" s="1410"/>
      <c r="X91" s="1410"/>
      <c r="Y91" s="1411"/>
      <c r="Z91" s="1412"/>
      <c r="AA91" s="1413"/>
      <c r="AB91" s="1414"/>
      <c r="AC91" s="1415"/>
      <c r="AD91" s="1416"/>
      <c r="AE91" s="1415"/>
      <c r="AF91" s="1417"/>
      <c r="AG91" s="1418"/>
      <c r="AH91" s="1419"/>
      <c r="AI91" s="1420"/>
      <c r="AJ91" s="1421"/>
      <c r="AK91" s="1422"/>
      <c r="AL91" s="1423"/>
      <c r="AM91" s="1409"/>
      <c r="AN91" s="120"/>
      <c r="AO91" s="1410"/>
      <c r="AP91" s="1410"/>
      <c r="AQ91" s="1410"/>
      <c r="AR91" s="1411"/>
      <c r="AS91" s="1412"/>
      <c r="AT91" s="1413"/>
      <c r="AU91" s="1414"/>
      <c r="AV91" s="1415"/>
      <c r="AW91" s="1416"/>
      <c r="AX91" s="1415"/>
      <c r="AY91" s="1417"/>
      <c r="AZ91" s="1418"/>
      <c r="BA91" s="1419"/>
      <c r="BB91" s="1420"/>
      <c r="BC91" s="1421"/>
      <c r="BD91" s="1422"/>
      <c r="BE91" s="1423"/>
      <c r="BH91" s="3">
        <v>1</v>
      </c>
    </row>
    <row r="92" spans="2:60" ht="27" customHeight="1">
      <c r="B92" s="120"/>
      <c r="C92" s="1410"/>
      <c r="D92" s="1410"/>
      <c r="E92" s="1410"/>
      <c r="F92" s="1411"/>
      <c r="G92" s="1412"/>
      <c r="H92" s="1413"/>
      <c r="I92" s="1414"/>
      <c r="J92" s="1415"/>
      <c r="K92" s="1416"/>
      <c r="L92" s="1415"/>
      <c r="M92" s="1417"/>
      <c r="N92" s="1418"/>
      <c r="O92" s="1419"/>
      <c r="P92" s="1420"/>
      <c r="Q92" s="1421"/>
      <c r="R92" s="1422"/>
      <c r="S92" s="1423"/>
      <c r="T92" s="1409"/>
      <c r="U92" s="120"/>
      <c r="V92" s="1410"/>
      <c r="W92" s="1410"/>
      <c r="X92" s="1410"/>
      <c r="Y92" s="1411"/>
      <c r="Z92" s="1412"/>
      <c r="AA92" s="1413"/>
      <c r="AB92" s="1414"/>
      <c r="AC92" s="1415"/>
      <c r="AD92" s="1416"/>
      <c r="AE92" s="1415"/>
      <c r="AF92" s="1417"/>
      <c r="AG92" s="1418"/>
      <c r="AH92" s="1419"/>
      <c r="AI92" s="1420"/>
      <c r="AJ92" s="1421"/>
      <c r="AK92" s="1422"/>
      <c r="AL92" s="1423"/>
      <c r="AM92" s="1409"/>
      <c r="AN92" s="120"/>
      <c r="AO92" s="1410"/>
      <c r="AP92" s="1410"/>
      <c r="AQ92" s="1410"/>
      <c r="AR92" s="1411"/>
      <c r="AS92" s="1412"/>
      <c r="AT92" s="1413"/>
      <c r="AU92" s="1414"/>
      <c r="AV92" s="1415"/>
      <c r="AW92" s="1416"/>
      <c r="AX92" s="1415"/>
      <c r="AY92" s="1417"/>
      <c r="AZ92" s="1418"/>
      <c r="BA92" s="1419"/>
      <c r="BB92" s="1420"/>
      <c r="BC92" s="1421"/>
      <c r="BD92" s="1422"/>
      <c r="BE92" s="1423"/>
      <c r="BH92" s="3">
        <v>1</v>
      </c>
    </row>
    <row r="93" spans="2:60" ht="27" customHeight="1">
      <c r="B93" s="120"/>
      <c r="C93" s="1410"/>
      <c r="D93" s="1410"/>
      <c r="E93" s="1410"/>
      <c r="F93" s="1411"/>
      <c r="G93" s="1412"/>
      <c r="H93" s="1413"/>
      <c r="I93" s="1414"/>
      <c r="J93" s="1415"/>
      <c r="K93" s="1416"/>
      <c r="L93" s="1415"/>
      <c r="M93" s="1417"/>
      <c r="N93" s="1418"/>
      <c r="O93" s="1419"/>
      <c r="P93" s="1420"/>
      <c r="Q93" s="1421"/>
      <c r="R93" s="1422"/>
      <c r="S93" s="1423"/>
      <c r="T93" s="1409"/>
      <c r="U93" s="120"/>
      <c r="V93" s="1410"/>
      <c r="W93" s="1410"/>
      <c r="X93" s="1410"/>
      <c r="Y93" s="1411"/>
      <c r="Z93" s="1412"/>
      <c r="AA93" s="1413"/>
      <c r="AB93" s="1414"/>
      <c r="AC93" s="1415"/>
      <c r="AD93" s="1416"/>
      <c r="AE93" s="1415"/>
      <c r="AF93" s="1417"/>
      <c r="AG93" s="1418"/>
      <c r="AH93" s="1419"/>
      <c r="AI93" s="1420"/>
      <c r="AJ93" s="1421"/>
      <c r="AK93" s="1422"/>
      <c r="AL93" s="1423"/>
      <c r="AM93" s="1409"/>
      <c r="AN93" s="120"/>
      <c r="AO93" s="1410"/>
      <c r="AP93" s="1410"/>
      <c r="AQ93" s="1410"/>
      <c r="AR93" s="1411"/>
      <c r="AS93" s="1412"/>
      <c r="AT93" s="1413"/>
      <c r="AU93" s="1414"/>
      <c r="AV93" s="1415"/>
      <c r="AW93" s="1416"/>
      <c r="AX93" s="1415"/>
      <c r="AY93" s="1417"/>
      <c r="AZ93" s="1418"/>
      <c r="BA93" s="1419"/>
      <c r="BB93" s="1420"/>
      <c r="BC93" s="1421"/>
      <c r="BD93" s="1422"/>
      <c r="BE93" s="1423"/>
      <c r="BH93" s="3">
        <v>1</v>
      </c>
    </row>
    <row r="94" spans="2:60" ht="27" customHeight="1">
      <c r="B94" s="120"/>
      <c r="C94" s="1410"/>
      <c r="D94" s="1410"/>
      <c r="E94" s="1410"/>
      <c r="F94" s="1411"/>
      <c r="G94" s="1412"/>
      <c r="H94" s="1413"/>
      <c r="I94" s="1414"/>
      <c r="J94" s="1415"/>
      <c r="K94" s="1416"/>
      <c r="L94" s="1415"/>
      <c r="M94" s="1417"/>
      <c r="N94" s="1418"/>
      <c r="O94" s="1419"/>
      <c r="P94" s="1420"/>
      <c r="Q94" s="1421"/>
      <c r="R94" s="1422"/>
      <c r="S94" s="1423"/>
      <c r="T94" s="1409"/>
      <c r="U94" s="120"/>
      <c r="V94" s="1410"/>
      <c r="W94" s="1410"/>
      <c r="X94" s="1410"/>
      <c r="Y94" s="1411"/>
      <c r="Z94" s="1412"/>
      <c r="AA94" s="1413"/>
      <c r="AB94" s="1414"/>
      <c r="AC94" s="1415"/>
      <c r="AD94" s="1416"/>
      <c r="AE94" s="1415"/>
      <c r="AF94" s="1417"/>
      <c r="AG94" s="1418"/>
      <c r="AH94" s="1419"/>
      <c r="AI94" s="1420"/>
      <c r="AJ94" s="1421"/>
      <c r="AK94" s="1422"/>
      <c r="AL94" s="1423"/>
      <c r="AM94" s="1409"/>
      <c r="AN94" s="120"/>
      <c r="AO94" s="1410"/>
      <c r="AP94" s="1410"/>
      <c r="AQ94" s="1410"/>
      <c r="AR94" s="1411"/>
      <c r="AS94" s="1412"/>
      <c r="AT94" s="1413"/>
      <c r="AU94" s="1414"/>
      <c r="AV94" s="1415"/>
      <c r="AW94" s="1416"/>
      <c r="AX94" s="1415"/>
      <c r="AY94" s="1417"/>
      <c r="AZ94" s="1418"/>
      <c r="BA94" s="1419"/>
      <c r="BB94" s="1420"/>
      <c r="BC94" s="1421"/>
      <c r="BD94" s="1422"/>
      <c r="BE94" s="1423"/>
      <c r="BH94" s="3">
        <v>1</v>
      </c>
    </row>
    <row r="95" spans="2:60" ht="27" customHeight="1">
      <c r="B95" s="120"/>
      <c r="C95" s="1410"/>
      <c r="D95" s="1410"/>
      <c r="E95" s="1410"/>
      <c r="F95" s="1411"/>
      <c r="G95" s="1412"/>
      <c r="H95" s="1413"/>
      <c r="I95" s="1414"/>
      <c r="J95" s="1415"/>
      <c r="K95" s="1416"/>
      <c r="L95" s="1415"/>
      <c r="M95" s="1417"/>
      <c r="N95" s="1418"/>
      <c r="O95" s="1419"/>
      <c r="P95" s="1420"/>
      <c r="Q95" s="1421"/>
      <c r="R95" s="1422"/>
      <c r="S95" s="1423"/>
      <c r="T95" s="1409"/>
      <c r="U95" s="120"/>
      <c r="V95" s="1410"/>
      <c r="W95" s="1410"/>
      <c r="X95" s="1410"/>
      <c r="Y95" s="1411"/>
      <c r="Z95" s="1412"/>
      <c r="AA95" s="1413"/>
      <c r="AB95" s="1414"/>
      <c r="AC95" s="1415"/>
      <c r="AD95" s="1416"/>
      <c r="AE95" s="1415"/>
      <c r="AF95" s="1417"/>
      <c r="AG95" s="1418"/>
      <c r="AH95" s="1419"/>
      <c r="AI95" s="1420"/>
      <c r="AJ95" s="1421"/>
      <c r="AK95" s="1422"/>
      <c r="AL95" s="1423"/>
      <c r="AM95" s="1409"/>
      <c r="AN95" s="120"/>
      <c r="AO95" s="1410"/>
      <c r="AP95" s="1410"/>
      <c r="AQ95" s="1410"/>
      <c r="AR95" s="1411"/>
      <c r="AS95" s="1412"/>
      <c r="AT95" s="1413"/>
      <c r="AU95" s="1414"/>
      <c r="AV95" s="1415"/>
      <c r="AW95" s="1416"/>
      <c r="AX95" s="1415"/>
      <c r="AY95" s="1417"/>
      <c r="AZ95" s="1418"/>
      <c r="BA95" s="1419"/>
      <c r="BB95" s="1420"/>
      <c r="BC95" s="1421"/>
      <c r="BD95" s="1422"/>
      <c r="BE95" s="1423"/>
      <c r="BH95" s="3">
        <v>1</v>
      </c>
    </row>
    <row r="96" spans="2:60" ht="27" customHeight="1">
      <c r="B96" s="120"/>
      <c r="C96" s="1410"/>
      <c r="D96" s="1410"/>
      <c r="E96" s="1410"/>
      <c r="F96" s="1411"/>
      <c r="G96" s="1412"/>
      <c r="H96" s="1413"/>
      <c r="I96" s="1414"/>
      <c r="J96" s="1415"/>
      <c r="K96" s="1416"/>
      <c r="L96" s="1415"/>
      <c r="M96" s="1417"/>
      <c r="N96" s="1418"/>
      <c r="O96" s="1419"/>
      <c r="P96" s="1420"/>
      <c r="Q96" s="1421"/>
      <c r="R96" s="1422"/>
      <c r="S96" s="1423"/>
      <c r="T96" s="1409"/>
      <c r="U96" s="120"/>
      <c r="V96" s="1410"/>
      <c r="W96" s="1410"/>
      <c r="X96" s="1410"/>
      <c r="Y96" s="1411"/>
      <c r="Z96" s="1412"/>
      <c r="AA96" s="1413"/>
      <c r="AB96" s="1414"/>
      <c r="AC96" s="1415"/>
      <c r="AD96" s="1416"/>
      <c r="AE96" s="1415"/>
      <c r="AF96" s="1417"/>
      <c r="AG96" s="1418"/>
      <c r="AH96" s="1419"/>
      <c r="AI96" s="1420"/>
      <c r="AJ96" s="1421"/>
      <c r="AK96" s="1422"/>
      <c r="AL96" s="1423"/>
      <c r="AM96" s="1409"/>
      <c r="AN96" s="120"/>
      <c r="AO96" s="1410"/>
      <c r="AP96" s="1410"/>
      <c r="AQ96" s="1410"/>
      <c r="AR96" s="1411"/>
      <c r="AS96" s="1412"/>
      <c r="AT96" s="1413"/>
      <c r="AU96" s="1414"/>
      <c r="AV96" s="1415"/>
      <c r="AW96" s="1416"/>
      <c r="AX96" s="1415"/>
      <c r="AY96" s="1417"/>
      <c r="AZ96" s="1418"/>
      <c r="BA96" s="1419"/>
      <c r="BB96" s="1420"/>
      <c r="BC96" s="1421"/>
      <c r="BD96" s="1422"/>
      <c r="BE96" s="1423"/>
      <c r="BH96" s="3">
        <v>1</v>
      </c>
    </row>
    <row r="97" spans="2:60" ht="27" customHeight="1">
      <c r="B97" s="120"/>
      <c r="C97" s="1410"/>
      <c r="D97" s="1410"/>
      <c r="E97" s="1410"/>
      <c r="F97" s="1411"/>
      <c r="G97" s="1412"/>
      <c r="H97" s="1413"/>
      <c r="I97" s="1414"/>
      <c r="J97" s="1415"/>
      <c r="K97" s="1416"/>
      <c r="L97" s="1415"/>
      <c r="M97" s="1417"/>
      <c r="N97" s="1418"/>
      <c r="O97" s="1419"/>
      <c r="P97" s="1420"/>
      <c r="Q97" s="1421"/>
      <c r="R97" s="1422"/>
      <c r="S97" s="1423"/>
      <c r="T97" s="1409"/>
      <c r="U97" s="120"/>
      <c r="V97" s="1410"/>
      <c r="W97" s="1410"/>
      <c r="X97" s="1410"/>
      <c r="Y97" s="1411"/>
      <c r="Z97" s="1412"/>
      <c r="AA97" s="1413"/>
      <c r="AB97" s="1414"/>
      <c r="AC97" s="1415"/>
      <c r="AD97" s="1416"/>
      <c r="AE97" s="1415"/>
      <c r="AF97" s="1417"/>
      <c r="AG97" s="1418"/>
      <c r="AH97" s="1419"/>
      <c r="AI97" s="1420"/>
      <c r="AJ97" s="1421"/>
      <c r="AK97" s="1422"/>
      <c r="AL97" s="1423"/>
      <c r="AM97" s="1409"/>
      <c r="AN97" s="120"/>
      <c r="AO97" s="1410"/>
      <c r="AP97" s="1410"/>
      <c r="AQ97" s="1410"/>
      <c r="AR97" s="1411"/>
      <c r="AS97" s="1412"/>
      <c r="AT97" s="1413"/>
      <c r="AU97" s="1414"/>
      <c r="AV97" s="1415"/>
      <c r="AW97" s="1416"/>
      <c r="AX97" s="1415"/>
      <c r="AY97" s="1417"/>
      <c r="AZ97" s="1418"/>
      <c r="BA97" s="1419"/>
      <c r="BB97" s="1420"/>
      <c r="BC97" s="1421"/>
      <c r="BD97" s="1422"/>
      <c r="BE97" s="1423"/>
      <c r="BH97" s="3">
        <v>1</v>
      </c>
    </row>
    <row r="98" spans="2:60" ht="27" customHeight="1">
      <c r="B98" s="120"/>
      <c r="C98" s="1410"/>
      <c r="D98" s="1410"/>
      <c r="E98" s="1410"/>
      <c r="F98" s="1411"/>
      <c r="G98" s="1412"/>
      <c r="H98" s="1413"/>
      <c r="I98" s="1414"/>
      <c r="J98" s="1415"/>
      <c r="K98" s="1416"/>
      <c r="L98" s="1415"/>
      <c r="M98" s="1417"/>
      <c r="N98" s="1418"/>
      <c r="O98" s="1419"/>
      <c r="P98" s="1420"/>
      <c r="Q98" s="1421"/>
      <c r="R98" s="1422"/>
      <c r="S98" s="1423"/>
      <c r="T98" s="1409"/>
      <c r="U98" s="120"/>
      <c r="V98" s="1410"/>
      <c r="W98" s="1410"/>
      <c r="X98" s="1410"/>
      <c r="Y98" s="1411"/>
      <c r="Z98" s="1412"/>
      <c r="AA98" s="1413"/>
      <c r="AB98" s="1414"/>
      <c r="AC98" s="1415"/>
      <c r="AD98" s="1416"/>
      <c r="AE98" s="1415"/>
      <c r="AF98" s="1417"/>
      <c r="AG98" s="1418"/>
      <c r="AH98" s="1419"/>
      <c r="AI98" s="1420"/>
      <c r="AJ98" s="1421"/>
      <c r="AK98" s="1422"/>
      <c r="AL98" s="1423"/>
      <c r="AM98" s="1409"/>
      <c r="AN98" s="120"/>
      <c r="AO98" s="1410"/>
      <c r="AP98" s="1410"/>
      <c r="AQ98" s="1410"/>
      <c r="AR98" s="1411"/>
      <c r="AS98" s="1412"/>
      <c r="AT98" s="1413"/>
      <c r="AU98" s="1414"/>
      <c r="AV98" s="1415"/>
      <c r="AW98" s="1416"/>
      <c r="AX98" s="1415"/>
      <c r="AY98" s="1417"/>
      <c r="AZ98" s="1418"/>
      <c r="BA98" s="1419"/>
      <c r="BB98" s="1420"/>
      <c r="BC98" s="1421"/>
      <c r="BD98" s="1422"/>
      <c r="BE98" s="1423"/>
      <c r="BH98" s="3">
        <v>1</v>
      </c>
    </row>
    <row r="99" spans="2:60" ht="27" customHeight="1">
      <c r="B99" s="120"/>
      <c r="C99" s="1410"/>
      <c r="D99" s="1410"/>
      <c r="E99" s="1410"/>
      <c r="F99" s="1411"/>
      <c r="G99" s="1412"/>
      <c r="H99" s="1413"/>
      <c r="I99" s="1414"/>
      <c r="J99" s="1415"/>
      <c r="K99" s="1416"/>
      <c r="L99" s="1415"/>
      <c r="M99" s="1417"/>
      <c r="N99" s="1418"/>
      <c r="O99" s="1419"/>
      <c r="P99" s="1420"/>
      <c r="Q99" s="1421"/>
      <c r="R99" s="1422"/>
      <c r="S99" s="1423"/>
      <c r="T99" s="1409"/>
      <c r="U99" s="120"/>
      <c r="V99" s="1410"/>
      <c r="W99" s="1410"/>
      <c r="X99" s="1410"/>
      <c r="Y99" s="1411"/>
      <c r="Z99" s="1412"/>
      <c r="AA99" s="1413"/>
      <c r="AB99" s="1414"/>
      <c r="AC99" s="1415"/>
      <c r="AD99" s="1416"/>
      <c r="AE99" s="1415"/>
      <c r="AF99" s="1417"/>
      <c r="AG99" s="1418"/>
      <c r="AH99" s="1419"/>
      <c r="AI99" s="1420"/>
      <c r="AJ99" s="1421"/>
      <c r="AK99" s="1422"/>
      <c r="AL99" s="1423"/>
      <c r="AM99" s="1409"/>
      <c r="AN99" s="120"/>
      <c r="AO99" s="1410"/>
      <c r="AP99" s="1410"/>
      <c r="AQ99" s="1410"/>
      <c r="AR99" s="1411"/>
      <c r="AS99" s="1412"/>
      <c r="AT99" s="1413"/>
      <c r="AU99" s="1414"/>
      <c r="AV99" s="1415"/>
      <c r="AW99" s="1416"/>
      <c r="AX99" s="1415"/>
      <c r="AY99" s="1417"/>
      <c r="AZ99" s="1418"/>
      <c r="BA99" s="1419"/>
      <c r="BB99" s="1420"/>
      <c r="BC99" s="1421"/>
      <c r="BD99" s="1422"/>
      <c r="BE99" s="1423"/>
      <c r="BH99" s="3">
        <v>1</v>
      </c>
    </row>
    <row r="100" spans="2:60" ht="27" customHeight="1">
      <c r="B100" s="120"/>
      <c r="C100" s="1410"/>
      <c r="D100" s="1410"/>
      <c r="E100" s="1410"/>
      <c r="F100" s="1411"/>
      <c r="G100" s="1412"/>
      <c r="H100" s="1413"/>
      <c r="I100" s="1414"/>
      <c r="J100" s="1415"/>
      <c r="K100" s="1416"/>
      <c r="L100" s="1415"/>
      <c r="M100" s="1417"/>
      <c r="N100" s="1418"/>
      <c r="O100" s="1419"/>
      <c r="P100" s="1420"/>
      <c r="Q100" s="1421"/>
      <c r="R100" s="1422"/>
      <c r="S100" s="1423"/>
      <c r="T100" s="1409"/>
      <c r="U100" s="120"/>
      <c r="V100" s="1410"/>
      <c r="W100" s="1410"/>
      <c r="X100" s="1410"/>
      <c r="Y100" s="1411"/>
      <c r="Z100" s="1412"/>
      <c r="AA100" s="1413"/>
      <c r="AB100" s="1414"/>
      <c r="AC100" s="1415"/>
      <c r="AD100" s="1416"/>
      <c r="AE100" s="1415"/>
      <c r="AF100" s="1417"/>
      <c r="AG100" s="1418"/>
      <c r="AH100" s="1419"/>
      <c r="AI100" s="1420"/>
      <c r="AJ100" s="1421"/>
      <c r="AK100" s="1422"/>
      <c r="AL100" s="1423"/>
      <c r="AM100" s="1409"/>
      <c r="AN100" s="120"/>
      <c r="AO100" s="1410"/>
      <c r="AP100" s="1410"/>
      <c r="AQ100" s="1410"/>
      <c r="AR100" s="1411"/>
      <c r="AS100" s="1412"/>
      <c r="AT100" s="1413"/>
      <c r="AU100" s="1414"/>
      <c r="AV100" s="1415"/>
      <c r="AW100" s="1416"/>
      <c r="AX100" s="1415"/>
      <c r="AY100" s="1417"/>
      <c r="AZ100" s="1418"/>
      <c r="BA100" s="1419"/>
      <c r="BB100" s="1420"/>
      <c r="BC100" s="1421"/>
      <c r="BD100" s="1422"/>
      <c r="BE100" s="1423"/>
      <c r="BH100" s="3">
        <v>1</v>
      </c>
    </row>
    <row r="101" spans="2:60" ht="27" customHeight="1">
      <c r="B101" s="120"/>
      <c r="C101" s="1410"/>
      <c r="D101" s="1410"/>
      <c r="E101" s="1410"/>
      <c r="F101" s="1411"/>
      <c r="G101" s="1412"/>
      <c r="H101" s="1413"/>
      <c r="I101" s="1414"/>
      <c r="J101" s="1415"/>
      <c r="K101" s="1416"/>
      <c r="L101" s="1415"/>
      <c r="M101" s="1417"/>
      <c r="N101" s="1418"/>
      <c r="O101" s="1419"/>
      <c r="P101" s="1420"/>
      <c r="Q101" s="1421"/>
      <c r="R101" s="1422"/>
      <c r="S101" s="1423"/>
      <c r="T101" s="1409"/>
      <c r="U101" s="120"/>
      <c r="V101" s="1410"/>
      <c r="W101" s="1410"/>
      <c r="X101" s="1410"/>
      <c r="Y101" s="1411"/>
      <c r="Z101" s="1412"/>
      <c r="AA101" s="1413"/>
      <c r="AB101" s="1414"/>
      <c r="AC101" s="1415"/>
      <c r="AD101" s="1416"/>
      <c r="AE101" s="1415"/>
      <c r="AF101" s="1417"/>
      <c r="AG101" s="1418"/>
      <c r="AH101" s="1419"/>
      <c r="AI101" s="1420"/>
      <c r="AJ101" s="1421"/>
      <c r="AK101" s="1422"/>
      <c r="AL101" s="1423"/>
      <c r="AM101" s="1409"/>
      <c r="AN101" s="120"/>
      <c r="AO101" s="1410"/>
      <c r="AP101" s="1410"/>
      <c r="AQ101" s="1410"/>
      <c r="AR101" s="1411"/>
      <c r="AS101" s="1412"/>
      <c r="AT101" s="1413"/>
      <c r="AU101" s="1414"/>
      <c r="AV101" s="1415"/>
      <c r="AW101" s="1416"/>
      <c r="AX101" s="1415"/>
      <c r="AY101" s="1417"/>
      <c r="AZ101" s="1418"/>
      <c r="BA101" s="1419"/>
      <c r="BB101" s="1420"/>
      <c r="BC101" s="1421"/>
      <c r="BD101" s="1422"/>
      <c r="BE101" s="1423"/>
      <c r="BH101" s="3">
        <v>1</v>
      </c>
    </row>
    <row r="102" spans="2:60" ht="27" customHeight="1">
      <c r="B102" s="120"/>
      <c r="C102" s="1410"/>
      <c r="D102" s="1410"/>
      <c r="E102" s="1410"/>
      <c r="F102" s="1411"/>
      <c r="G102" s="1412"/>
      <c r="H102" s="1413"/>
      <c r="I102" s="1414"/>
      <c r="J102" s="1415"/>
      <c r="K102" s="1416"/>
      <c r="L102" s="1415"/>
      <c r="M102" s="1417"/>
      <c r="N102" s="1418"/>
      <c r="O102" s="1419"/>
      <c r="P102" s="1420"/>
      <c r="Q102" s="1421"/>
      <c r="R102" s="1422"/>
      <c r="S102" s="1423"/>
      <c r="T102" s="1409"/>
      <c r="U102" s="120"/>
      <c r="V102" s="1410"/>
      <c r="W102" s="1410"/>
      <c r="X102" s="1410"/>
      <c r="Y102" s="1411"/>
      <c r="Z102" s="1412"/>
      <c r="AA102" s="1413"/>
      <c r="AB102" s="1414"/>
      <c r="AC102" s="1415"/>
      <c r="AD102" s="1416"/>
      <c r="AE102" s="1415"/>
      <c r="AF102" s="1417"/>
      <c r="AG102" s="1418"/>
      <c r="AH102" s="1419"/>
      <c r="AI102" s="1420"/>
      <c r="AJ102" s="1421"/>
      <c r="AK102" s="1422"/>
      <c r="AL102" s="1423"/>
      <c r="AM102" s="1409"/>
      <c r="AN102" s="120"/>
      <c r="AO102" s="1410"/>
      <c r="AP102" s="1410"/>
      <c r="AQ102" s="1410"/>
      <c r="AR102" s="1411"/>
      <c r="AS102" s="1412"/>
      <c r="AT102" s="1413"/>
      <c r="AU102" s="1414"/>
      <c r="AV102" s="1415"/>
      <c r="AW102" s="1416"/>
      <c r="AX102" s="1415"/>
      <c r="AY102" s="1417"/>
      <c r="AZ102" s="1418"/>
      <c r="BA102" s="1419"/>
      <c r="BB102" s="1420"/>
      <c r="BC102" s="1421"/>
      <c r="BD102" s="1422"/>
      <c r="BE102" s="1423"/>
      <c r="BH102" s="3">
        <v>1</v>
      </c>
    </row>
    <row r="103" spans="2:60" ht="27" customHeight="1">
      <c r="B103" s="120"/>
      <c r="C103" s="1410"/>
      <c r="D103" s="1410"/>
      <c r="E103" s="1410"/>
      <c r="F103" s="1411"/>
      <c r="G103" s="1412"/>
      <c r="H103" s="1413"/>
      <c r="I103" s="1414"/>
      <c r="J103" s="1415"/>
      <c r="K103" s="1416"/>
      <c r="L103" s="1415"/>
      <c r="M103" s="1417"/>
      <c r="N103" s="1418"/>
      <c r="O103" s="1419"/>
      <c r="P103" s="1420"/>
      <c r="Q103" s="1421"/>
      <c r="R103" s="1422"/>
      <c r="S103" s="1423"/>
      <c r="T103" s="1409"/>
      <c r="U103" s="120"/>
      <c r="V103" s="1410"/>
      <c r="W103" s="1410"/>
      <c r="X103" s="1410"/>
      <c r="Y103" s="1411"/>
      <c r="Z103" s="1412"/>
      <c r="AA103" s="1413"/>
      <c r="AB103" s="1414"/>
      <c r="AC103" s="1415"/>
      <c r="AD103" s="1416"/>
      <c r="AE103" s="1415"/>
      <c r="AF103" s="1417"/>
      <c r="AG103" s="1418"/>
      <c r="AH103" s="1419"/>
      <c r="AI103" s="1420"/>
      <c r="AJ103" s="1421"/>
      <c r="AK103" s="1422"/>
      <c r="AL103" s="1423"/>
      <c r="AM103" s="1409"/>
      <c r="AN103" s="120"/>
      <c r="AO103" s="1410"/>
      <c r="AP103" s="1410"/>
      <c r="AQ103" s="1410"/>
      <c r="AR103" s="1411"/>
      <c r="AS103" s="1412"/>
      <c r="AT103" s="1413"/>
      <c r="AU103" s="1414"/>
      <c r="AV103" s="1415"/>
      <c r="AW103" s="1416"/>
      <c r="AX103" s="1415"/>
      <c r="AY103" s="1417"/>
      <c r="AZ103" s="1418"/>
      <c r="BA103" s="1419"/>
      <c r="BB103" s="1420"/>
      <c r="BC103" s="1421"/>
      <c r="BD103" s="1422"/>
      <c r="BE103" s="1423"/>
      <c r="BH103" s="3">
        <v>1</v>
      </c>
    </row>
    <row r="104" spans="2:60" ht="27" customHeight="1">
      <c r="B104" s="120"/>
      <c r="C104" s="1410"/>
      <c r="D104" s="1410"/>
      <c r="E104" s="1410"/>
      <c r="F104" s="1411"/>
      <c r="G104" s="1412"/>
      <c r="H104" s="1413"/>
      <c r="I104" s="1414"/>
      <c r="J104" s="1415"/>
      <c r="K104" s="1416"/>
      <c r="L104" s="1415"/>
      <c r="M104" s="1417"/>
      <c r="N104" s="1418"/>
      <c r="O104" s="1419"/>
      <c r="P104" s="1420"/>
      <c r="Q104" s="1421"/>
      <c r="R104" s="1422"/>
      <c r="S104" s="1423"/>
      <c r="T104" s="1409"/>
      <c r="U104" s="120"/>
      <c r="V104" s="1410"/>
      <c r="W104" s="1410"/>
      <c r="X104" s="1410"/>
      <c r="Y104" s="1411"/>
      <c r="Z104" s="1412"/>
      <c r="AA104" s="1413"/>
      <c r="AB104" s="1414"/>
      <c r="AC104" s="1415"/>
      <c r="AD104" s="1416"/>
      <c r="AE104" s="1415"/>
      <c r="AF104" s="1417"/>
      <c r="AG104" s="1418"/>
      <c r="AH104" s="1419"/>
      <c r="AI104" s="1420"/>
      <c r="AJ104" s="1421"/>
      <c r="AK104" s="1422"/>
      <c r="AL104" s="1423"/>
      <c r="AM104" s="1409"/>
      <c r="AN104" s="120"/>
      <c r="AO104" s="1410"/>
      <c r="AP104" s="1410"/>
      <c r="AQ104" s="1410"/>
      <c r="AR104" s="1411"/>
      <c r="AS104" s="1412"/>
      <c r="AT104" s="1413"/>
      <c r="AU104" s="1414"/>
      <c r="AV104" s="1415"/>
      <c r="AW104" s="1416"/>
      <c r="AX104" s="1415"/>
      <c r="AY104" s="1417"/>
      <c r="AZ104" s="1418"/>
      <c r="BA104" s="1419"/>
      <c r="BB104" s="1420"/>
      <c r="BC104" s="1421"/>
      <c r="BD104" s="1422"/>
      <c r="BE104" s="1423"/>
      <c r="BH104" s="3">
        <v>1</v>
      </c>
    </row>
    <row r="105" spans="2:60" ht="27" customHeight="1">
      <c r="B105" s="120"/>
      <c r="C105" s="1410"/>
      <c r="D105" s="1410"/>
      <c r="E105" s="1410"/>
      <c r="F105" s="1411"/>
      <c r="G105" s="1412"/>
      <c r="H105" s="1413"/>
      <c r="I105" s="1414"/>
      <c r="J105" s="1415"/>
      <c r="K105" s="1416"/>
      <c r="L105" s="1415"/>
      <c r="M105" s="1417"/>
      <c r="N105" s="1418"/>
      <c r="O105" s="1419"/>
      <c r="P105" s="1420"/>
      <c r="Q105" s="1421"/>
      <c r="R105" s="1422"/>
      <c r="S105" s="1423"/>
      <c r="T105" s="1409"/>
      <c r="U105" s="120"/>
      <c r="V105" s="1410"/>
      <c r="W105" s="1410"/>
      <c r="X105" s="1410"/>
      <c r="Y105" s="1411"/>
      <c r="Z105" s="1412"/>
      <c r="AA105" s="1413"/>
      <c r="AB105" s="1414"/>
      <c r="AC105" s="1415"/>
      <c r="AD105" s="1416"/>
      <c r="AE105" s="1415"/>
      <c r="AF105" s="1417"/>
      <c r="AG105" s="1418"/>
      <c r="AH105" s="1419"/>
      <c r="AI105" s="1420"/>
      <c r="AJ105" s="1421"/>
      <c r="AK105" s="1422"/>
      <c r="AL105" s="1423"/>
      <c r="AM105" s="1409"/>
      <c r="AN105" s="120"/>
      <c r="AO105" s="1410"/>
      <c r="AP105" s="1410"/>
      <c r="AQ105" s="1410"/>
      <c r="AR105" s="1411"/>
      <c r="AS105" s="1412"/>
      <c r="AT105" s="1413"/>
      <c r="AU105" s="1414"/>
      <c r="AV105" s="1415"/>
      <c r="AW105" s="1416"/>
      <c r="AX105" s="1415"/>
      <c r="AY105" s="1417"/>
      <c r="AZ105" s="1418"/>
      <c r="BA105" s="1419"/>
      <c r="BB105" s="1420"/>
      <c r="BC105" s="1421"/>
      <c r="BD105" s="1422"/>
      <c r="BE105" s="1423"/>
      <c r="BH105" s="3">
        <v>1</v>
      </c>
    </row>
    <row r="106" spans="2:60" ht="27" customHeight="1">
      <c r="B106" s="120"/>
      <c r="C106" s="1410"/>
      <c r="D106" s="1410"/>
      <c r="E106" s="1410"/>
      <c r="F106" s="1411"/>
      <c r="G106" s="1412"/>
      <c r="H106" s="1413"/>
      <c r="I106" s="1414"/>
      <c r="J106" s="1415"/>
      <c r="K106" s="1416"/>
      <c r="L106" s="1415"/>
      <c r="M106" s="1417"/>
      <c r="N106" s="1418"/>
      <c r="O106" s="1419"/>
      <c r="P106" s="1420"/>
      <c r="Q106" s="1421"/>
      <c r="R106" s="1422"/>
      <c r="S106" s="1423"/>
      <c r="T106" s="1409"/>
      <c r="U106" s="120"/>
      <c r="V106" s="1410"/>
      <c r="W106" s="1410"/>
      <c r="X106" s="1410"/>
      <c r="Y106" s="1411"/>
      <c r="Z106" s="1412"/>
      <c r="AA106" s="1413"/>
      <c r="AB106" s="1414"/>
      <c r="AC106" s="1415"/>
      <c r="AD106" s="1416"/>
      <c r="AE106" s="1415"/>
      <c r="AF106" s="1417"/>
      <c r="AG106" s="1418"/>
      <c r="AH106" s="1419"/>
      <c r="AI106" s="1420"/>
      <c r="AJ106" s="1421"/>
      <c r="AK106" s="1422"/>
      <c r="AL106" s="1423"/>
      <c r="AM106" s="1409"/>
      <c r="AN106" s="120"/>
      <c r="AO106" s="1410"/>
      <c r="AP106" s="1410"/>
      <c r="AQ106" s="1410"/>
      <c r="AR106" s="1411"/>
      <c r="AS106" s="1412"/>
      <c r="AT106" s="1413"/>
      <c r="AU106" s="1414"/>
      <c r="AV106" s="1415"/>
      <c r="AW106" s="1416"/>
      <c r="AX106" s="1415"/>
      <c r="AY106" s="1417"/>
      <c r="AZ106" s="1418"/>
      <c r="BA106" s="1419"/>
      <c r="BB106" s="1420"/>
      <c r="BC106" s="1421"/>
      <c r="BD106" s="1422"/>
      <c r="BE106" s="1423"/>
      <c r="BH106" s="3">
        <v>1</v>
      </c>
    </row>
    <row r="107" spans="2:60" ht="27" customHeight="1">
      <c r="B107" s="120"/>
      <c r="C107" s="1410"/>
      <c r="D107" s="1410"/>
      <c r="E107" s="1410"/>
      <c r="F107" s="1411"/>
      <c r="G107" s="1412"/>
      <c r="H107" s="1413"/>
      <c r="I107" s="1414"/>
      <c r="J107" s="1415"/>
      <c r="K107" s="1416"/>
      <c r="L107" s="1415"/>
      <c r="M107" s="1417"/>
      <c r="N107" s="1418"/>
      <c r="O107" s="1419"/>
      <c r="P107" s="1420"/>
      <c r="Q107" s="1421"/>
      <c r="R107" s="1422"/>
      <c r="S107" s="1423"/>
      <c r="T107" s="1409"/>
      <c r="U107" s="120"/>
      <c r="V107" s="1410"/>
      <c r="W107" s="1410"/>
      <c r="X107" s="1410"/>
      <c r="Y107" s="1411"/>
      <c r="Z107" s="1412"/>
      <c r="AA107" s="1413"/>
      <c r="AB107" s="1414"/>
      <c r="AC107" s="1415"/>
      <c r="AD107" s="1416"/>
      <c r="AE107" s="1415"/>
      <c r="AF107" s="1417"/>
      <c r="AG107" s="1418"/>
      <c r="AH107" s="1419"/>
      <c r="AI107" s="1420"/>
      <c r="AJ107" s="1421"/>
      <c r="AK107" s="1422"/>
      <c r="AL107" s="1423"/>
      <c r="AM107" s="1409"/>
      <c r="AN107" s="120"/>
      <c r="AO107" s="1410"/>
      <c r="AP107" s="1410"/>
      <c r="AQ107" s="1410"/>
      <c r="AR107" s="1411"/>
      <c r="AS107" s="1412"/>
      <c r="AT107" s="1413"/>
      <c r="AU107" s="1414"/>
      <c r="AV107" s="1415"/>
      <c r="AW107" s="1416"/>
      <c r="AX107" s="1415"/>
      <c r="AY107" s="1417"/>
      <c r="AZ107" s="1418"/>
      <c r="BA107" s="1419"/>
      <c r="BB107" s="1420"/>
      <c r="BC107" s="1421"/>
      <c r="BD107" s="1422"/>
      <c r="BE107" s="1423"/>
      <c r="BH107" s="3">
        <v>1</v>
      </c>
    </row>
    <row r="108" spans="2:60" ht="27" customHeight="1">
      <c r="B108" s="120"/>
      <c r="C108" s="1410"/>
      <c r="D108" s="1410"/>
      <c r="E108" s="1410"/>
      <c r="F108" s="1411"/>
      <c r="G108" s="1412"/>
      <c r="H108" s="1413"/>
      <c r="I108" s="1414"/>
      <c r="J108" s="1415"/>
      <c r="K108" s="1416"/>
      <c r="L108" s="1415"/>
      <c r="M108" s="1417"/>
      <c r="N108" s="1418"/>
      <c r="O108" s="1419"/>
      <c r="P108" s="1420"/>
      <c r="Q108" s="1421"/>
      <c r="R108" s="1422"/>
      <c r="S108" s="1423"/>
      <c r="T108" s="1409"/>
      <c r="U108" s="120"/>
      <c r="V108" s="1410"/>
      <c r="W108" s="1410"/>
      <c r="X108" s="1410"/>
      <c r="Y108" s="1411"/>
      <c r="Z108" s="1412"/>
      <c r="AA108" s="1413"/>
      <c r="AB108" s="1414"/>
      <c r="AC108" s="1415"/>
      <c r="AD108" s="1416"/>
      <c r="AE108" s="1415"/>
      <c r="AF108" s="1417"/>
      <c r="AG108" s="1418"/>
      <c r="AH108" s="1419"/>
      <c r="AI108" s="1420"/>
      <c r="AJ108" s="1421"/>
      <c r="AK108" s="1422"/>
      <c r="AL108" s="1423"/>
      <c r="AM108" s="1409"/>
      <c r="AN108" s="120"/>
      <c r="AO108" s="1410"/>
      <c r="AP108" s="1410"/>
      <c r="AQ108" s="1410"/>
      <c r="AR108" s="1411"/>
      <c r="AS108" s="1412"/>
      <c r="AT108" s="1413"/>
      <c r="AU108" s="1414"/>
      <c r="AV108" s="1415"/>
      <c r="AW108" s="1416"/>
      <c r="AX108" s="1415"/>
      <c r="AY108" s="1417"/>
      <c r="AZ108" s="1418"/>
      <c r="BA108" s="1419"/>
      <c r="BB108" s="1420"/>
      <c r="BC108" s="1421"/>
      <c r="BD108" s="1422"/>
      <c r="BE108" s="1423"/>
      <c r="BH108" s="3">
        <v>1</v>
      </c>
    </row>
    <row r="109" spans="2:60" ht="27" customHeight="1">
      <c r="B109" s="120"/>
      <c r="C109" s="1410"/>
      <c r="D109" s="1410"/>
      <c r="E109" s="1410"/>
      <c r="F109" s="1411"/>
      <c r="G109" s="1412"/>
      <c r="H109" s="1413"/>
      <c r="I109" s="1414"/>
      <c r="J109" s="1415"/>
      <c r="K109" s="1416"/>
      <c r="L109" s="1415"/>
      <c r="M109" s="1417"/>
      <c r="N109" s="1418"/>
      <c r="O109" s="1419"/>
      <c r="P109" s="1420"/>
      <c r="Q109" s="1421"/>
      <c r="R109" s="1422"/>
      <c r="S109" s="1423"/>
      <c r="T109" s="1409"/>
      <c r="U109" s="120"/>
      <c r="V109" s="1410"/>
      <c r="W109" s="1410"/>
      <c r="X109" s="1410"/>
      <c r="Y109" s="1411"/>
      <c r="Z109" s="1412"/>
      <c r="AA109" s="1413"/>
      <c r="AB109" s="1414"/>
      <c r="AC109" s="1415"/>
      <c r="AD109" s="1416"/>
      <c r="AE109" s="1415"/>
      <c r="AF109" s="1417"/>
      <c r="AG109" s="1418"/>
      <c r="AH109" s="1419"/>
      <c r="AI109" s="1420"/>
      <c r="AJ109" s="1421"/>
      <c r="AK109" s="1422"/>
      <c r="AL109" s="1423"/>
      <c r="AM109" s="1409"/>
      <c r="AN109" s="120"/>
      <c r="AO109" s="1410"/>
      <c r="AP109" s="1410"/>
      <c r="AQ109" s="1410"/>
      <c r="AR109" s="1411"/>
      <c r="AS109" s="1412"/>
      <c r="AT109" s="1413"/>
      <c r="AU109" s="1414"/>
      <c r="AV109" s="1415"/>
      <c r="AW109" s="1416"/>
      <c r="AX109" s="1415"/>
      <c r="AY109" s="1417"/>
      <c r="AZ109" s="1418"/>
      <c r="BA109" s="1419"/>
      <c r="BB109" s="1420"/>
      <c r="BC109" s="1421"/>
      <c r="BD109" s="1422"/>
      <c r="BE109" s="1423"/>
      <c r="BH109" s="3">
        <v>1</v>
      </c>
    </row>
    <row r="110" spans="2:60" ht="27" customHeight="1">
      <c r="B110" s="120"/>
      <c r="C110" s="1410"/>
      <c r="D110" s="1410"/>
      <c r="E110" s="1410"/>
      <c r="F110" s="1411"/>
      <c r="G110" s="1412"/>
      <c r="H110" s="1413"/>
      <c r="I110" s="1414"/>
      <c r="J110" s="1415"/>
      <c r="K110" s="1416"/>
      <c r="L110" s="1415"/>
      <c r="M110" s="1417"/>
      <c r="N110" s="1418"/>
      <c r="O110" s="1419"/>
      <c r="P110" s="1420"/>
      <c r="Q110" s="1421"/>
      <c r="R110" s="1422"/>
      <c r="S110" s="1423"/>
      <c r="T110" s="1409"/>
      <c r="U110" s="120"/>
      <c r="V110" s="1410"/>
      <c r="W110" s="1410"/>
      <c r="X110" s="1410"/>
      <c r="Y110" s="1411"/>
      <c r="Z110" s="1412"/>
      <c r="AA110" s="1413"/>
      <c r="AB110" s="1414"/>
      <c r="AC110" s="1415"/>
      <c r="AD110" s="1416"/>
      <c r="AE110" s="1415"/>
      <c r="AF110" s="1417"/>
      <c r="AG110" s="1418"/>
      <c r="AH110" s="1419"/>
      <c r="AI110" s="1420"/>
      <c r="AJ110" s="1421"/>
      <c r="AK110" s="1422"/>
      <c r="AL110" s="1423"/>
      <c r="AM110" s="1409"/>
      <c r="AN110" s="120"/>
      <c r="AO110" s="1410"/>
      <c r="AP110" s="1410"/>
      <c r="AQ110" s="1410"/>
      <c r="AR110" s="1411"/>
      <c r="AS110" s="1412"/>
      <c r="AT110" s="1413"/>
      <c r="AU110" s="1414"/>
      <c r="AV110" s="1415"/>
      <c r="AW110" s="1416"/>
      <c r="AX110" s="1415"/>
      <c r="AY110" s="1417"/>
      <c r="AZ110" s="1418"/>
      <c r="BA110" s="1419"/>
      <c r="BB110" s="1420"/>
      <c r="BC110" s="1421"/>
      <c r="BD110" s="1422"/>
      <c r="BE110" s="1423"/>
      <c r="BH110" s="3">
        <v>1</v>
      </c>
    </row>
    <row r="111" spans="2:60" ht="27" customHeight="1">
      <c r="B111" s="120"/>
      <c r="C111" s="1410"/>
      <c r="D111" s="1410"/>
      <c r="E111" s="1410"/>
      <c r="F111" s="1411"/>
      <c r="G111" s="1412"/>
      <c r="H111" s="1413"/>
      <c r="I111" s="1414"/>
      <c r="J111" s="1415"/>
      <c r="K111" s="1416"/>
      <c r="L111" s="1415"/>
      <c r="M111" s="1417"/>
      <c r="N111" s="1418"/>
      <c r="O111" s="1419"/>
      <c r="P111" s="1420"/>
      <c r="Q111" s="1421"/>
      <c r="R111" s="1422"/>
      <c r="S111" s="1423"/>
      <c r="T111" s="1409"/>
      <c r="U111" s="120"/>
      <c r="V111" s="1410"/>
      <c r="W111" s="1410"/>
      <c r="X111" s="1410"/>
      <c r="Y111" s="1411"/>
      <c r="Z111" s="1412"/>
      <c r="AA111" s="1413"/>
      <c r="AB111" s="1414"/>
      <c r="AC111" s="1415"/>
      <c r="AD111" s="1416"/>
      <c r="AE111" s="1415"/>
      <c r="AF111" s="1417"/>
      <c r="AG111" s="1418"/>
      <c r="AH111" s="1419"/>
      <c r="AI111" s="1420"/>
      <c r="AJ111" s="1421"/>
      <c r="AK111" s="1422"/>
      <c r="AL111" s="1423"/>
      <c r="AM111" s="1409"/>
      <c r="AN111" s="120"/>
      <c r="AO111" s="1410"/>
      <c r="AP111" s="1410"/>
      <c r="AQ111" s="1410"/>
      <c r="AR111" s="1411"/>
      <c r="AS111" s="1412"/>
      <c r="AT111" s="1413"/>
      <c r="AU111" s="1414"/>
      <c r="AV111" s="1415"/>
      <c r="AW111" s="1416"/>
      <c r="AX111" s="1415"/>
      <c r="AY111" s="1417"/>
      <c r="AZ111" s="1418"/>
      <c r="BA111" s="1419"/>
      <c r="BB111" s="1420"/>
      <c r="BC111" s="1421"/>
      <c r="BD111" s="1422"/>
      <c r="BE111" s="1423"/>
      <c r="BH111" s="3">
        <v>1</v>
      </c>
    </row>
    <row r="112" spans="2:60" ht="27" customHeight="1">
      <c r="B112" s="120"/>
      <c r="C112" s="1410"/>
      <c r="D112" s="1410"/>
      <c r="E112" s="1410"/>
      <c r="F112" s="1411"/>
      <c r="G112" s="1412"/>
      <c r="H112" s="1413"/>
      <c r="I112" s="1414"/>
      <c r="J112" s="1415"/>
      <c r="K112" s="1416"/>
      <c r="L112" s="1415"/>
      <c r="M112" s="1417"/>
      <c r="N112" s="1418"/>
      <c r="O112" s="1419"/>
      <c r="P112" s="1420"/>
      <c r="Q112" s="1421"/>
      <c r="R112" s="1422"/>
      <c r="S112" s="1423"/>
      <c r="T112" s="1409"/>
      <c r="U112" s="120"/>
      <c r="V112" s="1410"/>
      <c r="W112" s="1410"/>
      <c r="X112" s="1410"/>
      <c r="Y112" s="1411"/>
      <c r="Z112" s="1412"/>
      <c r="AA112" s="1413"/>
      <c r="AB112" s="1414"/>
      <c r="AC112" s="1415"/>
      <c r="AD112" s="1416"/>
      <c r="AE112" s="1415"/>
      <c r="AF112" s="1417"/>
      <c r="AG112" s="1418"/>
      <c r="AH112" s="1419"/>
      <c r="AI112" s="1420"/>
      <c r="AJ112" s="1421"/>
      <c r="AK112" s="1422"/>
      <c r="AL112" s="1423"/>
      <c r="AM112" s="1409"/>
      <c r="AN112" s="120"/>
      <c r="AO112" s="1410"/>
      <c r="AP112" s="1410"/>
      <c r="AQ112" s="1410"/>
      <c r="AR112" s="1411"/>
      <c r="AS112" s="1412"/>
      <c r="AT112" s="1413"/>
      <c r="AU112" s="1414"/>
      <c r="AV112" s="1415"/>
      <c r="AW112" s="1416"/>
      <c r="AX112" s="1415"/>
      <c r="AY112" s="1417"/>
      <c r="AZ112" s="1418"/>
      <c r="BA112" s="1419"/>
      <c r="BB112" s="1420"/>
      <c r="BC112" s="1421"/>
      <c r="BD112" s="1422"/>
      <c r="BE112" s="1423"/>
      <c r="BH112" s="3">
        <v>1</v>
      </c>
    </row>
    <row r="113" spans="2:60" ht="27" customHeight="1">
      <c r="B113" s="120"/>
      <c r="C113" s="1410"/>
      <c r="D113" s="1410"/>
      <c r="E113" s="1410"/>
      <c r="F113" s="1411"/>
      <c r="G113" s="1412"/>
      <c r="H113" s="1413"/>
      <c r="I113" s="1414"/>
      <c r="J113" s="1415"/>
      <c r="K113" s="1416"/>
      <c r="L113" s="1415"/>
      <c r="M113" s="1417"/>
      <c r="N113" s="1418"/>
      <c r="O113" s="1419"/>
      <c r="P113" s="1420"/>
      <c r="Q113" s="1421"/>
      <c r="R113" s="1422"/>
      <c r="S113" s="1423"/>
      <c r="T113" s="1409"/>
      <c r="U113" s="120"/>
      <c r="V113" s="1410"/>
      <c r="W113" s="1410"/>
      <c r="X113" s="1410"/>
      <c r="Y113" s="1411"/>
      <c r="Z113" s="1412"/>
      <c r="AA113" s="1413"/>
      <c r="AB113" s="1414"/>
      <c r="AC113" s="1415"/>
      <c r="AD113" s="1416"/>
      <c r="AE113" s="1415"/>
      <c r="AF113" s="1417"/>
      <c r="AG113" s="1418"/>
      <c r="AH113" s="1419"/>
      <c r="AI113" s="1420"/>
      <c r="AJ113" s="1421"/>
      <c r="AK113" s="1422"/>
      <c r="AL113" s="1423"/>
      <c r="AM113" s="1409"/>
      <c r="AN113" s="120"/>
      <c r="AO113" s="1410"/>
      <c r="AP113" s="1410"/>
      <c r="AQ113" s="1410"/>
      <c r="AR113" s="1411"/>
      <c r="AS113" s="1412"/>
      <c r="AT113" s="1413"/>
      <c r="AU113" s="1414"/>
      <c r="AV113" s="1415"/>
      <c r="AW113" s="1416"/>
      <c r="AX113" s="1415"/>
      <c r="AY113" s="1417"/>
      <c r="AZ113" s="1418"/>
      <c r="BA113" s="1419"/>
      <c r="BB113" s="1420"/>
      <c r="BC113" s="1421"/>
      <c r="BD113" s="1422"/>
      <c r="BE113" s="1423"/>
      <c r="BH113" s="3">
        <v>1</v>
      </c>
    </row>
    <row r="114" spans="2:60" ht="27" customHeight="1">
      <c r="B114" s="120"/>
      <c r="C114" s="1410"/>
      <c r="D114" s="1410"/>
      <c r="E114" s="1410"/>
      <c r="F114" s="1411"/>
      <c r="G114" s="1412"/>
      <c r="H114" s="1413"/>
      <c r="I114" s="1414"/>
      <c r="J114" s="1415"/>
      <c r="K114" s="1416"/>
      <c r="L114" s="1415"/>
      <c r="M114" s="1417"/>
      <c r="N114" s="1418"/>
      <c r="O114" s="1419"/>
      <c r="P114" s="1420"/>
      <c r="Q114" s="1421"/>
      <c r="R114" s="1422"/>
      <c r="S114" s="1423"/>
      <c r="T114" s="1409"/>
      <c r="U114" s="120"/>
      <c r="V114" s="1410"/>
      <c r="W114" s="1410"/>
      <c r="X114" s="1410"/>
      <c r="Y114" s="1411"/>
      <c r="Z114" s="1412"/>
      <c r="AA114" s="1413"/>
      <c r="AB114" s="1414"/>
      <c r="AC114" s="1415"/>
      <c r="AD114" s="1416"/>
      <c r="AE114" s="1415"/>
      <c r="AF114" s="1417"/>
      <c r="AG114" s="1418"/>
      <c r="AH114" s="1419"/>
      <c r="AI114" s="1420"/>
      <c r="AJ114" s="1421"/>
      <c r="AK114" s="1422"/>
      <c r="AL114" s="1423"/>
      <c r="AM114" s="1409"/>
      <c r="AN114" s="120"/>
      <c r="AO114" s="1410"/>
      <c r="AP114" s="1410"/>
      <c r="AQ114" s="1410"/>
      <c r="AR114" s="1411"/>
      <c r="AS114" s="1412"/>
      <c r="AT114" s="1413"/>
      <c r="AU114" s="1414"/>
      <c r="AV114" s="1415"/>
      <c r="AW114" s="1416"/>
      <c r="AX114" s="1415"/>
      <c r="AY114" s="1417"/>
      <c r="AZ114" s="1418"/>
      <c r="BA114" s="1419"/>
      <c r="BB114" s="1420"/>
      <c r="BC114" s="1421"/>
      <c r="BD114" s="1422"/>
      <c r="BE114" s="1423"/>
      <c r="BH114" s="3">
        <v>1</v>
      </c>
    </row>
    <row r="115" spans="2:60" ht="27" customHeight="1">
      <c r="B115" s="120"/>
      <c r="C115" s="1410"/>
      <c r="D115" s="1410"/>
      <c r="E115" s="1410"/>
      <c r="F115" s="1411"/>
      <c r="G115" s="1412"/>
      <c r="H115" s="1413"/>
      <c r="I115" s="1414"/>
      <c r="J115" s="1415"/>
      <c r="K115" s="1416"/>
      <c r="L115" s="1415"/>
      <c r="M115" s="1417"/>
      <c r="N115" s="1418"/>
      <c r="O115" s="1419"/>
      <c r="P115" s="1420"/>
      <c r="Q115" s="1421"/>
      <c r="R115" s="1422"/>
      <c r="S115" s="1423"/>
      <c r="T115" s="1409"/>
      <c r="U115" s="120"/>
      <c r="V115" s="1410"/>
      <c r="W115" s="1410"/>
      <c r="X115" s="1410"/>
      <c r="Y115" s="1411"/>
      <c r="Z115" s="1412"/>
      <c r="AA115" s="1413"/>
      <c r="AB115" s="1414"/>
      <c r="AC115" s="1415"/>
      <c r="AD115" s="1416"/>
      <c r="AE115" s="1415"/>
      <c r="AF115" s="1417"/>
      <c r="AG115" s="1418"/>
      <c r="AH115" s="1419"/>
      <c r="AI115" s="1420"/>
      <c r="AJ115" s="1421"/>
      <c r="AK115" s="1422"/>
      <c r="AL115" s="1423"/>
      <c r="AM115" s="1409"/>
      <c r="AN115" s="120"/>
      <c r="AO115" s="1410"/>
      <c r="AP115" s="1410"/>
      <c r="AQ115" s="1410"/>
      <c r="AR115" s="1411"/>
      <c r="AS115" s="1412"/>
      <c r="AT115" s="1413"/>
      <c r="AU115" s="1414"/>
      <c r="AV115" s="1415"/>
      <c r="AW115" s="1416"/>
      <c r="AX115" s="1415"/>
      <c r="AY115" s="1417"/>
      <c r="AZ115" s="1418"/>
      <c r="BA115" s="1419"/>
      <c r="BB115" s="1420"/>
      <c r="BC115" s="1421"/>
      <c r="BD115" s="1422"/>
      <c r="BE115" s="1423"/>
      <c r="BH115" s="3">
        <v>1</v>
      </c>
    </row>
    <row r="116" spans="2:60" ht="27" customHeight="1">
      <c r="B116" s="120"/>
      <c r="C116" s="1410"/>
      <c r="D116" s="1410"/>
      <c r="E116" s="1410"/>
      <c r="F116" s="1411"/>
      <c r="G116" s="1412"/>
      <c r="H116" s="1413"/>
      <c r="I116" s="1414"/>
      <c r="J116" s="1415"/>
      <c r="K116" s="1416"/>
      <c r="L116" s="1415"/>
      <c r="M116" s="1417"/>
      <c r="N116" s="1418"/>
      <c r="O116" s="1419"/>
      <c r="P116" s="1420"/>
      <c r="Q116" s="1421"/>
      <c r="R116" s="1422"/>
      <c r="S116" s="1423"/>
      <c r="T116" s="1409"/>
      <c r="U116" s="120"/>
      <c r="V116" s="1410"/>
      <c r="W116" s="1410"/>
      <c r="X116" s="1410"/>
      <c r="Y116" s="1411"/>
      <c r="Z116" s="1412"/>
      <c r="AA116" s="1413"/>
      <c r="AB116" s="1414"/>
      <c r="AC116" s="1415"/>
      <c r="AD116" s="1416"/>
      <c r="AE116" s="1415"/>
      <c r="AF116" s="1417"/>
      <c r="AG116" s="1418"/>
      <c r="AH116" s="1419"/>
      <c r="AI116" s="1420"/>
      <c r="AJ116" s="1421"/>
      <c r="AK116" s="1422"/>
      <c r="AL116" s="1423"/>
      <c r="AM116" s="1409"/>
      <c r="AN116" s="120"/>
      <c r="AO116" s="1410"/>
      <c r="AP116" s="1410"/>
      <c r="AQ116" s="1410"/>
      <c r="AR116" s="1411"/>
      <c r="AS116" s="1412"/>
      <c r="AT116" s="1413"/>
      <c r="AU116" s="1414"/>
      <c r="AV116" s="1415"/>
      <c r="AW116" s="1416"/>
      <c r="AX116" s="1415"/>
      <c r="AY116" s="1417"/>
      <c r="AZ116" s="1418"/>
      <c r="BA116" s="1419"/>
      <c r="BB116" s="1420"/>
      <c r="BC116" s="1421"/>
      <c r="BD116" s="1422"/>
      <c r="BE116" s="1423"/>
      <c r="BH116" s="3">
        <v>1</v>
      </c>
    </row>
    <row r="117" spans="2:60" ht="27" customHeight="1">
      <c r="B117" s="120"/>
      <c r="C117" s="1410"/>
      <c r="D117" s="1410"/>
      <c r="E117" s="1410"/>
      <c r="F117" s="1411"/>
      <c r="G117" s="1412"/>
      <c r="H117" s="1413"/>
      <c r="I117" s="1414"/>
      <c r="J117" s="1415"/>
      <c r="K117" s="1416"/>
      <c r="L117" s="1415"/>
      <c r="M117" s="1417"/>
      <c r="N117" s="1418"/>
      <c r="O117" s="1419"/>
      <c r="P117" s="1420"/>
      <c r="Q117" s="1421"/>
      <c r="R117" s="1422"/>
      <c r="S117" s="1423"/>
      <c r="T117" s="1409"/>
      <c r="U117" s="120"/>
      <c r="V117" s="1410"/>
      <c r="W117" s="1410"/>
      <c r="X117" s="1410"/>
      <c r="Y117" s="1411"/>
      <c r="Z117" s="1412"/>
      <c r="AA117" s="1413"/>
      <c r="AB117" s="1414"/>
      <c r="AC117" s="1415"/>
      <c r="AD117" s="1416"/>
      <c r="AE117" s="1415"/>
      <c r="AF117" s="1417"/>
      <c r="AG117" s="1418"/>
      <c r="AH117" s="1419"/>
      <c r="AI117" s="1420"/>
      <c r="AJ117" s="1421"/>
      <c r="AK117" s="1422"/>
      <c r="AL117" s="1423"/>
      <c r="AM117" s="1409"/>
      <c r="AN117" s="120"/>
      <c r="AO117" s="1410"/>
      <c r="AP117" s="1410"/>
      <c r="AQ117" s="1410"/>
      <c r="AR117" s="1411"/>
      <c r="AS117" s="1412"/>
      <c r="AT117" s="1413"/>
      <c r="AU117" s="1414"/>
      <c r="AV117" s="1415"/>
      <c r="AW117" s="1416"/>
      <c r="AX117" s="1415"/>
      <c r="AY117" s="1417"/>
      <c r="AZ117" s="1418"/>
      <c r="BA117" s="1419"/>
      <c r="BB117" s="1420"/>
      <c r="BC117" s="1421"/>
      <c r="BD117" s="1422"/>
      <c r="BE117" s="1423"/>
      <c r="BH117" s="3">
        <v>1</v>
      </c>
    </row>
    <row r="118" spans="2:60" ht="27" customHeight="1">
      <c r="B118" s="120"/>
      <c r="C118" s="1410"/>
      <c r="D118" s="1410"/>
      <c r="E118" s="1410"/>
      <c r="F118" s="1411"/>
      <c r="G118" s="1412"/>
      <c r="H118" s="1413"/>
      <c r="I118" s="1414"/>
      <c r="J118" s="1415"/>
      <c r="K118" s="1416"/>
      <c r="L118" s="1415"/>
      <c r="M118" s="1417"/>
      <c r="N118" s="1418"/>
      <c r="O118" s="1419"/>
      <c r="P118" s="1420"/>
      <c r="Q118" s="1421"/>
      <c r="R118" s="1422"/>
      <c r="S118" s="1423"/>
      <c r="T118" s="1409"/>
      <c r="U118" s="120"/>
      <c r="V118" s="1410"/>
      <c r="W118" s="1410"/>
      <c r="X118" s="1410"/>
      <c r="Y118" s="1411"/>
      <c r="Z118" s="1412"/>
      <c r="AA118" s="1413"/>
      <c r="AB118" s="1414"/>
      <c r="AC118" s="1415"/>
      <c r="AD118" s="1416"/>
      <c r="AE118" s="1415"/>
      <c r="AF118" s="1417"/>
      <c r="AG118" s="1418"/>
      <c r="AH118" s="1419"/>
      <c r="AI118" s="1420"/>
      <c r="AJ118" s="1421"/>
      <c r="AK118" s="1422"/>
      <c r="AL118" s="1423"/>
      <c r="AM118" s="1409"/>
      <c r="AN118" s="120"/>
      <c r="AO118" s="1410"/>
      <c r="AP118" s="1410"/>
      <c r="AQ118" s="1410"/>
      <c r="AR118" s="1411"/>
      <c r="AS118" s="1412"/>
      <c r="AT118" s="1413"/>
      <c r="AU118" s="1414"/>
      <c r="AV118" s="1415"/>
      <c r="AW118" s="1416"/>
      <c r="AX118" s="1415"/>
      <c r="AY118" s="1417"/>
      <c r="AZ118" s="1418"/>
      <c r="BA118" s="1419"/>
      <c r="BB118" s="1420"/>
      <c r="BC118" s="1421"/>
      <c r="BD118" s="1422"/>
      <c r="BE118" s="1423"/>
      <c r="BH118" s="3">
        <v>1</v>
      </c>
    </row>
    <row r="119" spans="2:60" ht="27" customHeight="1">
      <c r="B119" s="120"/>
      <c r="C119" s="1410"/>
      <c r="D119" s="1410"/>
      <c r="E119" s="1410"/>
      <c r="F119" s="1411"/>
      <c r="G119" s="1412"/>
      <c r="H119" s="1413"/>
      <c r="I119" s="1414"/>
      <c r="J119" s="1415"/>
      <c r="K119" s="1416"/>
      <c r="L119" s="1415"/>
      <c r="M119" s="1417"/>
      <c r="N119" s="1418"/>
      <c r="O119" s="1419"/>
      <c r="P119" s="1420"/>
      <c r="Q119" s="1421"/>
      <c r="R119" s="1422"/>
      <c r="S119" s="1423"/>
      <c r="T119" s="1409"/>
      <c r="U119" s="120"/>
      <c r="V119" s="1410"/>
      <c r="W119" s="1410"/>
      <c r="X119" s="1410"/>
      <c r="Y119" s="1411"/>
      <c r="Z119" s="1412"/>
      <c r="AA119" s="1413"/>
      <c r="AB119" s="1414"/>
      <c r="AC119" s="1415"/>
      <c r="AD119" s="1416"/>
      <c r="AE119" s="1415"/>
      <c r="AF119" s="1417"/>
      <c r="AG119" s="1418"/>
      <c r="AH119" s="1419"/>
      <c r="AI119" s="1420"/>
      <c r="AJ119" s="1421"/>
      <c r="AK119" s="1422"/>
      <c r="AL119" s="1423"/>
      <c r="AM119" s="1409"/>
      <c r="AN119" s="120"/>
      <c r="AO119" s="1410"/>
      <c r="AP119" s="1410"/>
      <c r="AQ119" s="1410"/>
      <c r="AR119" s="1411"/>
      <c r="AS119" s="1412"/>
      <c r="AT119" s="1413"/>
      <c r="AU119" s="1414"/>
      <c r="AV119" s="1415"/>
      <c r="AW119" s="1416"/>
      <c r="AX119" s="1415"/>
      <c r="AY119" s="1417"/>
      <c r="AZ119" s="1418"/>
      <c r="BA119" s="1419"/>
      <c r="BB119" s="1420"/>
      <c r="BC119" s="1421"/>
      <c r="BD119" s="1422"/>
      <c r="BE119" s="1423"/>
      <c r="BH119" s="3">
        <v>1</v>
      </c>
    </row>
    <row r="120" spans="2:60" ht="27" customHeight="1">
      <c r="B120" s="120"/>
      <c r="C120" s="1410"/>
      <c r="D120" s="1410"/>
      <c r="E120" s="1410"/>
      <c r="F120" s="1411"/>
      <c r="G120" s="1412"/>
      <c r="H120" s="1413"/>
      <c r="I120" s="1414"/>
      <c r="J120" s="1415"/>
      <c r="K120" s="1416"/>
      <c r="L120" s="1415"/>
      <c r="M120" s="1417"/>
      <c r="N120" s="1418"/>
      <c r="O120" s="1419"/>
      <c r="P120" s="1420"/>
      <c r="Q120" s="1421"/>
      <c r="R120" s="1422"/>
      <c r="S120" s="1423"/>
      <c r="T120" s="1409"/>
      <c r="U120" s="120"/>
      <c r="V120" s="1410"/>
      <c r="W120" s="1410"/>
      <c r="X120" s="1410"/>
      <c r="Y120" s="1411"/>
      <c r="Z120" s="1412"/>
      <c r="AA120" s="1413"/>
      <c r="AB120" s="1414"/>
      <c r="AC120" s="1415"/>
      <c r="AD120" s="1416"/>
      <c r="AE120" s="1415"/>
      <c r="AF120" s="1417"/>
      <c r="AG120" s="1418"/>
      <c r="AH120" s="1419"/>
      <c r="AI120" s="1420"/>
      <c r="AJ120" s="1421"/>
      <c r="AK120" s="1422"/>
      <c r="AL120" s="1423"/>
      <c r="AM120" s="1409"/>
      <c r="AN120" s="120"/>
      <c r="AO120" s="1410"/>
      <c r="AP120" s="1410"/>
      <c r="AQ120" s="1410"/>
      <c r="AR120" s="1411"/>
      <c r="AS120" s="1412"/>
      <c r="AT120" s="1413"/>
      <c r="AU120" s="1414"/>
      <c r="AV120" s="1415"/>
      <c r="AW120" s="1416"/>
      <c r="AX120" s="1415"/>
      <c r="AY120" s="1417"/>
      <c r="AZ120" s="1418"/>
      <c r="BA120" s="1419"/>
      <c r="BB120" s="1420"/>
      <c r="BC120" s="1421"/>
      <c r="BD120" s="1422"/>
      <c r="BE120" s="1423"/>
      <c r="BH120" s="3">
        <v>1</v>
      </c>
    </row>
    <row r="121" spans="2:60" ht="27" customHeight="1">
      <c r="B121" s="120"/>
      <c r="C121" s="1410"/>
      <c r="D121" s="1410"/>
      <c r="E121" s="1410"/>
      <c r="F121" s="1411"/>
      <c r="G121" s="1412"/>
      <c r="H121" s="1413"/>
      <c r="I121" s="1414"/>
      <c r="J121" s="1415"/>
      <c r="K121" s="1416"/>
      <c r="L121" s="1415"/>
      <c r="M121" s="1417"/>
      <c r="N121" s="1418"/>
      <c r="O121" s="1419"/>
      <c r="P121" s="1420"/>
      <c r="Q121" s="1421"/>
      <c r="R121" s="1422"/>
      <c r="S121" s="1423"/>
      <c r="T121" s="1409"/>
      <c r="U121" s="120"/>
      <c r="V121" s="1410"/>
      <c r="W121" s="1410"/>
      <c r="X121" s="1410"/>
      <c r="Y121" s="1411"/>
      <c r="Z121" s="1412"/>
      <c r="AA121" s="1413"/>
      <c r="AB121" s="1414"/>
      <c r="AC121" s="1415"/>
      <c r="AD121" s="1416"/>
      <c r="AE121" s="1415"/>
      <c r="AF121" s="1417"/>
      <c r="AG121" s="1418"/>
      <c r="AH121" s="1419"/>
      <c r="AI121" s="1420"/>
      <c r="AJ121" s="1421"/>
      <c r="AK121" s="1422"/>
      <c r="AL121" s="1423"/>
      <c r="AN121" s="120"/>
      <c r="AO121" s="1410"/>
      <c r="AP121" s="1410"/>
      <c r="AQ121" s="1410"/>
      <c r="AR121" s="1411"/>
      <c r="AS121" s="1412"/>
      <c r="AT121" s="1413"/>
      <c r="AU121" s="1414"/>
      <c r="AV121" s="1415"/>
      <c r="AW121" s="1416"/>
      <c r="AX121" s="1415"/>
      <c r="AY121" s="1417"/>
      <c r="AZ121" s="1418"/>
      <c r="BA121" s="1419"/>
      <c r="BB121" s="1420"/>
      <c r="BC121" s="1421"/>
      <c r="BD121" s="1422"/>
      <c r="BE121" s="1423"/>
      <c r="BH121" s="3">
        <v>1</v>
      </c>
    </row>
    <row r="122" spans="2:60" ht="27" customHeight="1">
      <c r="B122" s="120"/>
      <c r="C122" s="1410"/>
      <c r="D122" s="1410"/>
      <c r="E122" s="1410"/>
      <c r="F122" s="1411"/>
      <c r="G122" s="1412"/>
      <c r="H122" s="1413"/>
      <c r="I122" s="1414"/>
      <c r="J122" s="1415"/>
      <c r="K122" s="1416"/>
      <c r="L122" s="1415"/>
      <c r="M122" s="1417"/>
      <c r="N122" s="1418"/>
      <c r="O122" s="1419"/>
      <c r="P122" s="1420"/>
      <c r="Q122" s="1421"/>
      <c r="R122" s="1422"/>
      <c r="S122" s="1423"/>
      <c r="T122" s="1409"/>
      <c r="U122" s="120"/>
      <c r="V122" s="1410"/>
      <c r="W122" s="1410"/>
      <c r="X122" s="1410"/>
      <c r="Y122" s="1411"/>
      <c r="Z122" s="1412"/>
      <c r="AA122" s="1413"/>
      <c r="AB122" s="1414"/>
      <c r="AC122" s="1415"/>
      <c r="AD122" s="1416"/>
      <c r="AE122" s="1415"/>
      <c r="AF122" s="1417"/>
      <c r="AG122" s="1418"/>
      <c r="AH122" s="1419"/>
      <c r="AI122" s="1420"/>
      <c r="AJ122" s="1421"/>
      <c r="AK122" s="1422"/>
      <c r="AL122" s="1423"/>
      <c r="AN122" s="120"/>
      <c r="AO122" s="1410"/>
      <c r="AP122" s="1410"/>
      <c r="AQ122" s="1410"/>
      <c r="AR122" s="1411"/>
      <c r="AS122" s="1412"/>
      <c r="AT122" s="1413"/>
      <c r="AU122" s="1414"/>
      <c r="AV122" s="1415"/>
      <c r="AW122" s="1416"/>
      <c r="AX122" s="1415"/>
      <c r="AY122" s="1417"/>
      <c r="AZ122" s="1418"/>
      <c r="BA122" s="1419"/>
      <c r="BB122" s="1420"/>
      <c r="BC122" s="1421"/>
      <c r="BD122" s="1422"/>
      <c r="BE122" s="1423"/>
      <c r="BH122" s="3">
        <v>1</v>
      </c>
    </row>
    <row r="123" spans="2:60" ht="27" customHeight="1">
      <c r="B123" s="120"/>
      <c r="C123" s="1410"/>
      <c r="D123" s="1410"/>
      <c r="E123" s="1410"/>
      <c r="F123" s="1411"/>
      <c r="G123" s="1412"/>
      <c r="H123" s="1413"/>
      <c r="I123" s="1414"/>
      <c r="J123" s="1415"/>
      <c r="K123" s="1416"/>
      <c r="L123" s="1415"/>
      <c r="M123" s="1417"/>
      <c r="N123" s="1418"/>
      <c r="O123" s="1419"/>
      <c r="P123" s="1420"/>
      <c r="Q123" s="1421"/>
      <c r="R123" s="1422"/>
      <c r="S123" s="1423"/>
      <c r="T123" s="1409"/>
      <c r="U123" s="120"/>
      <c r="V123" s="1410"/>
      <c r="W123" s="1410"/>
      <c r="X123" s="1410"/>
      <c r="Y123" s="1411"/>
      <c r="Z123" s="1412"/>
      <c r="AA123" s="1413"/>
      <c r="AB123" s="1414"/>
      <c r="AC123" s="1415"/>
      <c r="AD123" s="1416"/>
      <c r="AE123" s="1415"/>
      <c r="AF123" s="1417"/>
      <c r="AG123" s="1418"/>
      <c r="AH123" s="1419"/>
      <c r="AI123" s="1420"/>
      <c r="AJ123" s="1421"/>
      <c r="AK123" s="1422"/>
      <c r="AL123" s="1423"/>
      <c r="AN123" s="120"/>
      <c r="AO123" s="1410"/>
      <c r="AP123" s="1410"/>
      <c r="AQ123" s="1410"/>
      <c r="AR123" s="1411"/>
      <c r="AS123" s="1412"/>
      <c r="AT123" s="1413"/>
      <c r="AU123" s="1414"/>
      <c r="AV123" s="1415"/>
      <c r="AW123" s="1416"/>
      <c r="AX123" s="1415"/>
      <c r="AY123" s="1417"/>
      <c r="AZ123" s="1418"/>
      <c r="BA123" s="1419"/>
      <c r="BB123" s="1420"/>
      <c r="BC123" s="1421"/>
      <c r="BD123" s="1422"/>
      <c r="BE123" s="1423"/>
      <c r="BH123" s="3">
        <v>1</v>
      </c>
    </row>
    <row r="124" spans="2:60" ht="27" customHeight="1">
      <c r="B124" s="120"/>
      <c r="C124" s="1410"/>
      <c r="D124" s="1410"/>
      <c r="E124" s="1410"/>
      <c r="F124" s="1411"/>
      <c r="G124" s="1412"/>
      <c r="H124" s="1413"/>
      <c r="I124" s="1414"/>
      <c r="J124" s="1415"/>
      <c r="K124" s="1416"/>
      <c r="L124" s="1415"/>
      <c r="M124" s="1417"/>
      <c r="N124" s="1418"/>
      <c r="O124" s="1419"/>
      <c r="P124" s="1420"/>
      <c r="Q124" s="1421"/>
      <c r="R124" s="1422"/>
      <c r="S124" s="1423"/>
      <c r="T124" s="1409"/>
      <c r="U124" s="120"/>
      <c r="V124" s="1410"/>
      <c r="W124" s="1410"/>
      <c r="X124" s="1410"/>
      <c r="Y124" s="1411"/>
      <c r="Z124" s="1412"/>
      <c r="AA124" s="1413"/>
      <c r="AB124" s="1414"/>
      <c r="AC124" s="1415"/>
      <c r="AD124" s="1416"/>
      <c r="AE124" s="1415"/>
      <c r="AF124" s="1417"/>
      <c r="AG124" s="1418"/>
      <c r="AH124" s="1419"/>
      <c r="AI124" s="1420"/>
      <c r="AJ124" s="1421"/>
      <c r="AK124" s="1422"/>
      <c r="AL124" s="1423"/>
      <c r="AM124" s="1409"/>
      <c r="AN124" s="120"/>
      <c r="AO124" s="1410"/>
      <c r="AP124" s="1410"/>
      <c r="AQ124" s="1410"/>
      <c r="AR124" s="1411"/>
      <c r="AS124" s="1412"/>
      <c r="AT124" s="1413"/>
      <c r="AU124" s="1414"/>
      <c r="AV124" s="1415"/>
      <c r="AW124" s="1416"/>
      <c r="AX124" s="1415"/>
      <c r="AY124" s="1417"/>
      <c r="AZ124" s="1418"/>
      <c r="BA124" s="1419"/>
      <c r="BB124" s="1420"/>
      <c r="BC124" s="1421"/>
      <c r="BD124" s="1422"/>
      <c r="BE124" s="1423"/>
      <c r="BH124" s="3">
        <v>1</v>
      </c>
    </row>
    <row r="125" spans="2:60" ht="27" customHeight="1">
      <c r="B125" s="120"/>
      <c r="C125" s="1410"/>
      <c r="D125" s="1410"/>
      <c r="E125" s="1410"/>
      <c r="F125" s="1411"/>
      <c r="G125" s="1412"/>
      <c r="H125" s="1413"/>
      <c r="I125" s="1414"/>
      <c r="J125" s="1415"/>
      <c r="K125" s="1416"/>
      <c r="L125" s="1415"/>
      <c r="M125" s="1417"/>
      <c r="N125" s="1418"/>
      <c r="O125" s="1419"/>
      <c r="P125" s="1420"/>
      <c r="Q125" s="1421"/>
      <c r="R125" s="1422"/>
      <c r="S125" s="1423"/>
      <c r="T125" s="1409"/>
      <c r="U125" s="120"/>
      <c r="V125" s="1410"/>
      <c r="W125" s="1410"/>
      <c r="X125" s="1410"/>
      <c r="Y125" s="1411"/>
      <c r="Z125" s="1412"/>
      <c r="AA125" s="1413"/>
      <c r="AB125" s="1414"/>
      <c r="AC125" s="1415"/>
      <c r="AD125" s="1416"/>
      <c r="AE125" s="1415"/>
      <c r="AF125" s="1417"/>
      <c r="AG125" s="1418"/>
      <c r="AH125" s="1419"/>
      <c r="AI125" s="1420"/>
      <c r="AJ125" s="1421"/>
      <c r="AK125" s="1422"/>
      <c r="AL125" s="1423"/>
      <c r="AM125" s="1409"/>
      <c r="AN125" s="120"/>
      <c r="AO125" s="1410"/>
      <c r="AP125" s="1410"/>
      <c r="AQ125" s="1410"/>
      <c r="AR125" s="1411"/>
      <c r="AS125" s="1412"/>
      <c r="AT125" s="1413"/>
      <c r="AU125" s="1414"/>
      <c r="AV125" s="1415"/>
      <c r="AW125" s="1416"/>
      <c r="AX125" s="1415"/>
      <c r="AY125" s="1417"/>
      <c r="AZ125" s="1418"/>
      <c r="BA125" s="1419"/>
      <c r="BB125" s="1420"/>
      <c r="BC125" s="1421"/>
      <c r="BD125" s="1422"/>
      <c r="BE125" s="1423"/>
      <c r="BH125" s="3">
        <v>1</v>
      </c>
    </row>
    <row r="126" spans="2:60" ht="27" customHeight="1">
      <c r="B126" s="120"/>
      <c r="C126" s="1410"/>
      <c r="D126" s="1410"/>
      <c r="E126" s="1410"/>
      <c r="F126" s="1411"/>
      <c r="G126" s="1412"/>
      <c r="H126" s="1413"/>
      <c r="I126" s="1414"/>
      <c r="J126" s="1415"/>
      <c r="K126" s="1416"/>
      <c r="L126" s="1415"/>
      <c r="M126" s="1417"/>
      <c r="N126" s="1418"/>
      <c r="O126" s="1419"/>
      <c r="P126" s="1420"/>
      <c r="Q126" s="1421"/>
      <c r="R126" s="1422"/>
      <c r="S126" s="1423"/>
      <c r="T126" s="1409"/>
      <c r="U126" s="120"/>
      <c r="V126" s="1410"/>
      <c r="W126" s="1410"/>
      <c r="X126" s="1410"/>
      <c r="Y126" s="1411"/>
      <c r="Z126" s="1412"/>
      <c r="AA126" s="1413"/>
      <c r="AB126" s="1414"/>
      <c r="AC126" s="1415"/>
      <c r="AD126" s="1416"/>
      <c r="AE126" s="1415"/>
      <c r="AF126" s="1417"/>
      <c r="AG126" s="1418"/>
      <c r="AH126" s="1419"/>
      <c r="AI126" s="1420"/>
      <c r="AJ126" s="1421"/>
      <c r="AK126" s="1422"/>
      <c r="AL126" s="1423"/>
      <c r="AM126" s="1409"/>
      <c r="AN126" s="120"/>
      <c r="AO126" s="1410"/>
      <c r="AP126" s="1410"/>
      <c r="AQ126" s="1410"/>
      <c r="AR126" s="1411"/>
      <c r="AS126" s="1412"/>
      <c r="AT126" s="1413"/>
      <c r="AU126" s="1414"/>
      <c r="AV126" s="1415"/>
      <c r="AW126" s="1416"/>
      <c r="AX126" s="1415"/>
      <c r="AY126" s="1417"/>
      <c r="AZ126" s="1418"/>
      <c r="BA126" s="1419"/>
      <c r="BB126" s="1420"/>
      <c r="BC126" s="1421"/>
      <c r="BD126" s="1422"/>
      <c r="BE126" s="1423"/>
      <c r="BH126" s="3">
        <v>1</v>
      </c>
    </row>
    <row r="127" spans="2:60" ht="27" customHeight="1">
      <c r="B127" s="120"/>
      <c r="C127" s="1410"/>
      <c r="D127" s="1410"/>
      <c r="E127" s="1410"/>
      <c r="F127" s="1411"/>
      <c r="G127" s="1412"/>
      <c r="H127" s="1413"/>
      <c r="I127" s="1414"/>
      <c r="J127" s="1415"/>
      <c r="K127" s="1416"/>
      <c r="L127" s="1415"/>
      <c r="M127" s="1417"/>
      <c r="N127" s="1418"/>
      <c r="O127" s="1419"/>
      <c r="P127" s="1420"/>
      <c r="Q127" s="1421"/>
      <c r="R127" s="1422"/>
      <c r="S127" s="1423"/>
      <c r="T127" s="1409"/>
      <c r="U127" s="120"/>
      <c r="V127" s="1410"/>
      <c r="W127" s="1410"/>
      <c r="X127" s="1410"/>
      <c r="Y127" s="1411"/>
      <c r="Z127" s="1412"/>
      <c r="AA127" s="1413"/>
      <c r="AB127" s="1414"/>
      <c r="AC127" s="1415"/>
      <c r="AD127" s="1416"/>
      <c r="AE127" s="1415"/>
      <c r="AF127" s="1417"/>
      <c r="AG127" s="1418"/>
      <c r="AH127" s="1419"/>
      <c r="AI127" s="1420"/>
      <c r="AJ127" s="1421"/>
      <c r="AK127" s="1422"/>
      <c r="AL127" s="1423"/>
      <c r="AM127" s="1409"/>
      <c r="AN127" s="120"/>
      <c r="AO127" s="1410"/>
      <c r="AP127" s="1410"/>
      <c r="AQ127" s="1410"/>
      <c r="AR127" s="1411"/>
      <c r="AS127" s="1412"/>
      <c r="AT127" s="1413"/>
      <c r="AU127" s="1414"/>
      <c r="AV127" s="1415"/>
      <c r="AW127" s="1416"/>
      <c r="AX127" s="1415"/>
      <c r="AY127" s="1417"/>
      <c r="AZ127" s="1418"/>
      <c r="BA127" s="1419"/>
      <c r="BB127" s="1420"/>
      <c r="BC127" s="1421"/>
      <c r="BD127" s="1422"/>
      <c r="BE127" s="1423"/>
      <c r="BH127" s="3">
        <v>1</v>
      </c>
    </row>
    <row r="128" spans="2:60" ht="27" customHeight="1">
      <c r="B128" s="120"/>
      <c r="C128" s="1410"/>
      <c r="D128" s="1410"/>
      <c r="E128" s="1410"/>
      <c r="F128" s="1411"/>
      <c r="G128" s="1412"/>
      <c r="H128" s="1413"/>
      <c r="I128" s="1414"/>
      <c r="J128" s="1415"/>
      <c r="K128" s="1416"/>
      <c r="L128" s="1415"/>
      <c r="M128" s="1417"/>
      <c r="N128" s="1418"/>
      <c r="O128" s="1419"/>
      <c r="P128" s="1420"/>
      <c r="Q128" s="1421"/>
      <c r="R128" s="1422"/>
      <c r="S128" s="1423"/>
      <c r="T128" s="1409"/>
      <c r="U128" s="120"/>
      <c r="V128" s="1410"/>
      <c r="W128" s="1410"/>
      <c r="X128" s="1410"/>
      <c r="Y128" s="1411"/>
      <c r="Z128" s="1412"/>
      <c r="AA128" s="1413"/>
      <c r="AB128" s="1414"/>
      <c r="AC128" s="1415"/>
      <c r="AD128" s="1416"/>
      <c r="AE128" s="1415"/>
      <c r="AF128" s="1417"/>
      <c r="AG128" s="1418"/>
      <c r="AH128" s="1419"/>
      <c r="AI128" s="1420"/>
      <c r="AJ128" s="1421"/>
      <c r="AK128" s="1422"/>
      <c r="AL128" s="1423"/>
      <c r="AM128" s="1409"/>
      <c r="AN128" s="120"/>
      <c r="AO128" s="1410"/>
      <c r="AP128" s="1410"/>
      <c r="AQ128" s="1410"/>
      <c r="AR128" s="1411"/>
      <c r="AS128" s="1412"/>
      <c r="AT128" s="1413"/>
      <c r="AU128" s="1414"/>
      <c r="AV128" s="1415"/>
      <c r="AW128" s="1416"/>
      <c r="AX128" s="1415"/>
      <c r="AY128" s="1417"/>
      <c r="AZ128" s="1418"/>
      <c r="BA128" s="1419"/>
      <c r="BB128" s="1420"/>
      <c r="BC128" s="1421"/>
      <c r="BD128" s="1422"/>
      <c r="BE128" s="1423"/>
      <c r="BH128" s="3">
        <v>1</v>
      </c>
    </row>
    <row r="129" spans="2:60" ht="27" customHeight="1">
      <c r="B129" s="120"/>
      <c r="C129" s="1410"/>
      <c r="D129" s="1410"/>
      <c r="E129" s="1410"/>
      <c r="F129" s="1411"/>
      <c r="G129" s="1412"/>
      <c r="H129" s="1413"/>
      <c r="I129" s="1414"/>
      <c r="J129" s="1415"/>
      <c r="K129" s="1416"/>
      <c r="L129" s="1415"/>
      <c r="M129" s="1417"/>
      <c r="N129" s="1418"/>
      <c r="O129" s="1419"/>
      <c r="P129" s="1420"/>
      <c r="Q129" s="1421"/>
      <c r="R129" s="1422"/>
      <c r="S129" s="1423"/>
      <c r="T129" s="1409"/>
      <c r="U129" s="120"/>
      <c r="V129" s="1410"/>
      <c r="W129" s="1410"/>
      <c r="X129" s="1410"/>
      <c r="Y129" s="1411"/>
      <c r="Z129" s="1412"/>
      <c r="AA129" s="1413"/>
      <c r="AB129" s="1414"/>
      <c r="AC129" s="1415"/>
      <c r="AD129" s="1416"/>
      <c r="AE129" s="1415"/>
      <c r="AF129" s="1417"/>
      <c r="AG129" s="1418"/>
      <c r="AH129" s="1419"/>
      <c r="AI129" s="1420"/>
      <c r="AJ129" s="1421"/>
      <c r="AK129" s="1422"/>
      <c r="AL129" s="1423"/>
      <c r="AM129" s="1409"/>
      <c r="AN129" s="120"/>
      <c r="AO129" s="1410"/>
      <c r="AP129" s="1410"/>
      <c r="AQ129" s="1410"/>
      <c r="AR129" s="1411"/>
      <c r="AS129" s="1412"/>
      <c r="AT129" s="1413"/>
      <c r="AU129" s="1414"/>
      <c r="AV129" s="1415"/>
      <c r="AW129" s="1416"/>
      <c r="AX129" s="1415"/>
      <c r="AY129" s="1417"/>
      <c r="AZ129" s="1418"/>
      <c r="BA129" s="1419"/>
      <c r="BB129" s="1420"/>
      <c r="BC129" s="1421"/>
      <c r="BD129" s="1422"/>
      <c r="BE129" s="1423"/>
      <c r="BH129" s="3">
        <v>1</v>
      </c>
    </row>
    <row r="130" spans="2:60" ht="27" customHeight="1">
      <c r="B130" s="120"/>
      <c r="C130" s="1410"/>
      <c r="D130" s="1410"/>
      <c r="E130" s="1410"/>
      <c r="F130" s="1411"/>
      <c r="G130" s="1412"/>
      <c r="H130" s="1413"/>
      <c r="I130" s="1414"/>
      <c r="J130" s="1415"/>
      <c r="K130" s="1416"/>
      <c r="L130" s="1415"/>
      <c r="M130" s="1417"/>
      <c r="N130" s="1418"/>
      <c r="O130" s="1419"/>
      <c r="P130" s="1420"/>
      <c r="Q130" s="1421"/>
      <c r="R130" s="1422"/>
      <c r="S130" s="1423"/>
      <c r="T130" s="1409"/>
      <c r="U130" s="120"/>
      <c r="V130" s="1410"/>
      <c r="W130" s="1410"/>
      <c r="X130" s="1410"/>
      <c r="Y130" s="1411"/>
      <c r="Z130" s="1412"/>
      <c r="AA130" s="1413"/>
      <c r="AB130" s="1414"/>
      <c r="AC130" s="1415"/>
      <c r="AD130" s="1416"/>
      <c r="AE130" s="1415"/>
      <c r="AF130" s="1417"/>
      <c r="AG130" s="1418"/>
      <c r="AH130" s="1419"/>
      <c r="AI130" s="1420"/>
      <c r="AJ130" s="1421"/>
      <c r="AK130" s="1422"/>
      <c r="AL130" s="1423"/>
      <c r="AM130" s="1409"/>
      <c r="AN130" s="120"/>
      <c r="AO130" s="1410"/>
      <c r="AP130" s="1410"/>
      <c r="AQ130" s="1410"/>
      <c r="AR130" s="1411"/>
      <c r="AS130" s="1412"/>
      <c r="AT130" s="1413"/>
      <c r="AU130" s="1414"/>
      <c r="AV130" s="1415"/>
      <c r="AW130" s="1416"/>
      <c r="AX130" s="1415"/>
      <c r="AY130" s="1417"/>
      <c r="AZ130" s="1418"/>
      <c r="BA130" s="1419"/>
      <c r="BB130" s="1420"/>
      <c r="BC130" s="1421"/>
      <c r="BD130" s="1422"/>
      <c r="BE130" s="1423"/>
      <c r="BH130" s="3">
        <v>1</v>
      </c>
    </row>
    <row r="131" spans="2:60" ht="27" customHeight="1">
      <c r="B131" s="120"/>
      <c r="C131" s="1410"/>
      <c r="D131" s="1410"/>
      <c r="E131" s="1410"/>
      <c r="F131" s="1411"/>
      <c r="G131" s="1412"/>
      <c r="H131" s="1413"/>
      <c r="I131" s="1414"/>
      <c r="J131" s="1415"/>
      <c r="K131" s="1416"/>
      <c r="L131" s="1415"/>
      <c r="M131" s="1417"/>
      <c r="N131" s="1418"/>
      <c r="O131" s="1419"/>
      <c r="P131" s="1420"/>
      <c r="Q131" s="1421"/>
      <c r="R131" s="1422"/>
      <c r="S131" s="1423"/>
      <c r="T131" s="1409"/>
      <c r="U131" s="120"/>
      <c r="V131" s="1410"/>
      <c r="W131" s="1410"/>
      <c r="X131" s="1410"/>
      <c r="Y131" s="1411"/>
      <c r="Z131" s="1412"/>
      <c r="AA131" s="1413"/>
      <c r="AB131" s="1414"/>
      <c r="AC131" s="1415"/>
      <c r="AD131" s="1416"/>
      <c r="AE131" s="1415"/>
      <c r="AF131" s="1417"/>
      <c r="AG131" s="1418"/>
      <c r="AH131" s="1419"/>
      <c r="AI131" s="1420"/>
      <c r="AJ131" s="1421"/>
      <c r="AK131" s="1422"/>
      <c r="AL131" s="1423"/>
      <c r="AM131" s="1409"/>
      <c r="AN131" s="120"/>
      <c r="AO131" s="1410"/>
      <c r="AP131" s="1410"/>
      <c r="AQ131" s="1410"/>
      <c r="AR131" s="1411"/>
      <c r="AS131" s="1412"/>
      <c r="AT131" s="1413"/>
      <c r="AU131" s="1414"/>
      <c r="AV131" s="1415"/>
      <c r="AW131" s="1416"/>
      <c r="AX131" s="1415"/>
      <c r="AY131" s="1417"/>
      <c r="AZ131" s="1418"/>
      <c r="BA131" s="1419"/>
      <c r="BB131" s="1420"/>
      <c r="BC131" s="1421"/>
      <c r="BD131" s="1422"/>
      <c r="BE131" s="1423"/>
      <c r="BH131" s="3">
        <v>1</v>
      </c>
    </row>
    <row r="132" spans="2:60" ht="27" customHeight="1">
      <c r="B132" s="120"/>
      <c r="C132" s="1410"/>
      <c r="D132" s="1410"/>
      <c r="E132" s="1410"/>
      <c r="F132" s="1411"/>
      <c r="G132" s="1412"/>
      <c r="H132" s="1413"/>
      <c r="I132" s="1414"/>
      <c r="J132" s="1415"/>
      <c r="K132" s="1416"/>
      <c r="L132" s="1415"/>
      <c r="M132" s="1417"/>
      <c r="N132" s="1418"/>
      <c r="O132" s="1419"/>
      <c r="P132" s="1420"/>
      <c r="Q132" s="1421"/>
      <c r="R132" s="1422"/>
      <c r="S132" s="1423"/>
      <c r="T132" s="1409"/>
      <c r="U132" s="120"/>
      <c r="V132" s="1410"/>
      <c r="W132" s="1410"/>
      <c r="X132" s="1410"/>
      <c r="Y132" s="1411"/>
      <c r="Z132" s="1412"/>
      <c r="AA132" s="1413"/>
      <c r="AB132" s="1414"/>
      <c r="AC132" s="1415"/>
      <c r="AD132" s="1416"/>
      <c r="AE132" s="1415"/>
      <c r="AF132" s="1417"/>
      <c r="AG132" s="1418"/>
      <c r="AH132" s="1419"/>
      <c r="AI132" s="1420"/>
      <c r="AJ132" s="1421"/>
      <c r="AK132" s="1422"/>
      <c r="AL132" s="1423"/>
      <c r="AM132" s="1409"/>
      <c r="AN132" s="120"/>
      <c r="AO132" s="1410"/>
      <c r="AP132" s="1410"/>
      <c r="AQ132" s="1410"/>
      <c r="AR132" s="1411"/>
      <c r="AS132" s="1412"/>
      <c r="AT132" s="1413"/>
      <c r="AU132" s="1414"/>
      <c r="AV132" s="1415"/>
      <c r="AW132" s="1416"/>
      <c r="AX132" s="1415"/>
      <c r="AY132" s="1417"/>
      <c r="AZ132" s="1418"/>
      <c r="BA132" s="1419"/>
      <c r="BB132" s="1420"/>
      <c r="BC132" s="1421"/>
      <c r="BD132" s="1422"/>
      <c r="BE132" s="1423"/>
      <c r="BH132" s="3">
        <v>1</v>
      </c>
    </row>
    <row r="133" spans="2:60" ht="27" customHeight="1">
      <c r="B133" s="120"/>
      <c r="C133" s="1410"/>
      <c r="D133" s="1410"/>
      <c r="E133" s="1410"/>
      <c r="F133" s="1411"/>
      <c r="G133" s="1412"/>
      <c r="H133" s="1413"/>
      <c r="I133" s="1414"/>
      <c r="J133" s="1415"/>
      <c r="K133" s="1416"/>
      <c r="L133" s="1415"/>
      <c r="M133" s="1417"/>
      <c r="N133" s="1418"/>
      <c r="O133" s="1419"/>
      <c r="P133" s="1420"/>
      <c r="Q133" s="1421"/>
      <c r="R133" s="1422"/>
      <c r="S133" s="1423"/>
      <c r="T133" s="1409"/>
      <c r="U133" s="120"/>
      <c r="V133" s="1410"/>
      <c r="W133" s="1410"/>
      <c r="X133" s="1410"/>
      <c r="Y133" s="1411"/>
      <c r="Z133" s="1412"/>
      <c r="AA133" s="1413"/>
      <c r="AB133" s="1414"/>
      <c r="AC133" s="1415"/>
      <c r="AD133" s="1416"/>
      <c r="AE133" s="1415"/>
      <c r="AF133" s="1417"/>
      <c r="AG133" s="1418"/>
      <c r="AH133" s="1419"/>
      <c r="AI133" s="1420"/>
      <c r="AJ133" s="1421"/>
      <c r="AK133" s="1422"/>
      <c r="AL133" s="1423"/>
      <c r="AM133" s="1409"/>
      <c r="AN133" s="120"/>
      <c r="AO133" s="1410"/>
      <c r="AP133" s="1410"/>
      <c r="AQ133" s="1410"/>
      <c r="AR133" s="1411"/>
      <c r="AS133" s="1412"/>
      <c r="AT133" s="1413"/>
      <c r="AU133" s="1414"/>
      <c r="AV133" s="1415"/>
      <c r="AW133" s="1416"/>
      <c r="AX133" s="1415"/>
      <c r="AY133" s="1417"/>
      <c r="AZ133" s="1418"/>
      <c r="BA133" s="1419"/>
      <c r="BB133" s="1420"/>
      <c r="BC133" s="1421"/>
      <c r="BD133" s="1422"/>
      <c r="BE133" s="1423"/>
      <c r="BH133" s="3">
        <v>1</v>
      </c>
    </row>
    <row r="134" spans="2:60" ht="27" customHeight="1">
      <c r="B134" s="120"/>
      <c r="C134" s="1410"/>
      <c r="D134" s="1410"/>
      <c r="E134" s="1410"/>
      <c r="F134" s="1411"/>
      <c r="G134" s="1412"/>
      <c r="H134" s="1413"/>
      <c r="I134" s="1414"/>
      <c r="J134" s="1415"/>
      <c r="K134" s="1416"/>
      <c r="L134" s="1415"/>
      <c r="M134" s="1417"/>
      <c r="N134" s="1418"/>
      <c r="O134" s="1419"/>
      <c r="P134" s="1420"/>
      <c r="Q134" s="1421"/>
      <c r="R134" s="1422"/>
      <c r="S134" s="1423"/>
      <c r="T134" s="1409"/>
      <c r="U134" s="120"/>
      <c r="V134" s="1410"/>
      <c r="W134" s="1410"/>
      <c r="X134" s="1410"/>
      <c r="Y134" s="1411"/>
      <c r="Z134" s="1412"/>
      <c r="AA134" s="1413"/>
      <c r="AB134" s="1414"/>
      <c r="AC134" s="1415"/>
      <c r="AD134" s="1416"/>
      <c r="AE134" s="1415"/>
      <c r="AF134" s="1417"/>
      <c r="AG134" s="1418"/>
      <c r="AH134" s="1419"/>
      <c r="AI134" s="1420"/>
      <c r="AJ134" s="1421"/>
      <c r="AK134" s="1422"/>
      <c r="AL134" s="1423"/>
      <c r="AM134" s="1409"/>
      <c r="AN134" s="120"/>
      <c r="AO134" s="1410"/>
      <c r="AP134" s="1410"/>
      <c r="AQ134" s="1410"/>
      <c r="AR134" s="1411"/>
      <c r="AS134" s="1412"/>
      <c r="AT134" s="1413"/>
      <c r="AU134" s="1414"/>
      <c r="AV134" s="1415"/>
      <c r="AW134" s="1416"/>
      <c r="AX134" s="1415"/>
      <c r="AY134" s="1417"/>
      <c r="AZ134" s="1418"/>
      <c r="BA134" s="1419"/>
      <c r="BB134" s="1420"/>
      <c r="BC134" s="1421"/>
      <c r="BD134" s="1422"/>
      <c r="BE134" s="1423"/>
      <c r="BH134" s="3">
        <v>1</v>
      </c>
    </row>
    <row r="135" spans="2:60" ht="27" customHeight="1">
      <c r="B135" s="120"/>
      <c r="C135" s="1410"/>
      <c r="D135" s="1410"/>
      <c r="E135" s="1410"/>
      <c r="F135" s="1411"/>
      <c r="G135" s="1412"/>
      <c r="H135" s="1413"/>
      <c r="I135" s="1414"/>
      <c r="J135" s="1415"/>
      <c r="K135" s="1416"/>
      <c r="L135" s="1415"/>
      <c r="M135" s="1417"/>
      <c r="N135" s="1418"/>
      <c r="O135" s="1419"/>
      <c r="P135" s="1420"/>
      <c r="Q135" s="1421"/>
      <c r="R135" s="1422"/>
      <c r="S135" s="1423"/>
      <c r="T135" s="1409"/>
      <c r="U135" s="120"/>
      <c r="V135" s="1410"/>
      <c r="W135" s="1410"/>
      <c r="X135" s="1410"/>
      <c r="Y135" s="1411"/>
      <c r="Z135" s="1412"/>
      <c r="AA135" s="1413"/>
      <c r="AB135" s="1414"/>
      <c r="AC135" s="1415"/>
      <c r="AD135" s="1416"/>
      <c r="AE135" s="1415"/>
      <c r="AF135" s="1417"/>
      <c r="AG135" s="1418"/>
      <c r="AH135" s="1419"/>
      <c r="AI135" s="1420"/>
      <c r="AJ135" s="1421"/>
      <c r="AK135" s="1422"/>
      <c r="AL135" s="1423"/>
      <c r="AM135" s="1409"/>
      <c r="AN135" s="120"/>
      <c r="AO135" s="1410"/>
      <c r="AP135" s="1410"/>
      <c r="AQ135" s="1410"/>
      <c r="AR135" s="1411"/>
      <c r="AS135" s="1412"/>
      <c r="AT135" s="1413"/>
      <c r="AU135" s="1414"/>
      <c r="AV135" s="1415"/>
      <c r="AW135" s="1416"/>
      <c r="AX135" s="1415"/>
      <c r="AY135" s="1417"/>
      <c r="AZ135" s="1418"/>
      <c r="BA135" s="1419"/>
      <c r="BB135" s="1420"/>
      <c r="BC135" s="1421"/>
      <c r="BD135" s="1422"/>
      <c r="BE135" s="1423"/>
      <c r="BH135" s="3">
        <v>1</v>
      </c>
    </row>
    <row r="136" spans="2:60" ht="27" customHeight="1">
      <c r="B136" s="120"/>
      <c r="C136" s="1410"/>
      <c r="D136" s="1410"/>
      <c r="E136" s="1410"/>
      <c r="F136" s="1411"/>
      <c r="G136" s="1412"/>
      <c r="H136" s="1413"/>
      <c r="I136" s="1414"/>
      <c r="J136" s="1415"/>
      <c r="K136" s="1416"/>
      <c r="L136" s="1415"/>
      <c r="M136" s="1417"/>
      <c r="N136" s="1418"/>
      <c r="O136" s="1419"/>
      <c r="P136" s="1420"/>
      <c r="Q136" s="1421"/>
      <c r="R136" s="1422"/>
      <c r="S136" s="1423"/>
      <c r="T136" s="1409"/>
      <c r="U136" s="120"/>
      <c r="V136" s="1410"/>
      <c r="W136" s="1410"/>
      <c r="X136" s="1410"/>
      <c r="Y136" s="1411"/>
      <c r="Z136" s="1412"/>
      <c r="AA136" s="1413"/>
      <c r="AB136" s="1414"/>
      <c r="AC136" s="1415"/>
      <c r="AD136" s="1416"/>
      <c r="AE136" s="1415"/>
      <c r="AF136" s="1417"/>
      <c r="AG136" s="1418"/>
      <c r="AH136" s="1419"/>
      <c r="AI136" s="1420"/>
      <c r="AJ136" s="1421"/>
      <c r="AK136" s="1422"/>
      <c r="AL136" s="1423"/>
      <c r="AM136" s="1409"/>
      <c r="AN136" s="120"/>
      <c r="AO136" s="1410"/>
      <c r="AP136" s="1410"/>
      <c r="AQ136" s="1410"/>
      <c r="AR136" s="1411"/>
      <c r="AS136" s="1412"/>
      <c r="AT136" s="1413"/>
      <c r="AU136" s="1414"/>
      <c r="AV136" s="1415"/>
      <c r="AW136" s="1416"/>
      <c r="AX136" s="1415"/>
      <c r="AY136" s="1417"/>
      <c r="AZ136" s="1418"/>
      <c r="BA136" s="1419"/>
      <c r="BB136" s="1420"/>
      <c r="BC136" s="1421"/>
      <c r="BD136" s="1422"/>
      <c r="BE136" s="1423"/>
      <c r="BH136" s="3">
        <v>1</v>
      </c>
    </row>
    <row r="137" spans="2:60" ht="27" customHeight="1">
      <c r="B137" s="120"/>
      <c r="C137" s="1410"/>
      <c r="D137" s="1410"/>
      <c r="E137" s="1410"/>
      <c r="F137" s="1411"/>
      <c r="G137" s="1412"/>
      <c r="H137" s="1413"/>
      <c r="I137" s="1414"/>
      <c r="J137" s="1415"/>
      <c r="K137" s="1416"/>
      <c r="L137" s="1415"/>
      <c r="M137" s="1417"/>
      <c r="N137" s="1418"/>
      <c r="O137" s="1419"/>
      <c r="P137" s="1420"/>
      <c r="Q137" s="1421"/>
      <c r="R137" s="1422"/>
      <c r="S137" s="1423"/>
      <c r="T137" s="1409"/>
      <c r="U137" s="120"/>
      <c r="V137" s="1410"/>
      <c r="W137" s="1410"/>
      <c r="X137" s="1410"/>
      <c r="Y137" s="1411"/>
      <c r="Z137" s="1412"/>
      <c r="AA137" s="1413"/>
      <c r="AB137" s="1414"/>
      <c r="AC137" s="1415"/>
      <c r="AD137" s="1416"/>
      <c r="AE137" s="1415"/>
      <c r="AF137" s="1417"/>
      <c r="AG137" s="1418"/>
      <c r="AH137" s="1419"/>
      <c r="AI137" s="1420"/>
      <c r="AJ137" s="1421"/>
      <c r="AK137" s="1422"/>
      <c r="AL137" s="1423"/>
      <c r="AM137" s="1409"/>
      <c r="AN137" s="120"/>
      <c r="AO137" s="1410"/>
      <c r="AP137" s="1410"/>
      <c r="AQ137" s="1410"/>
      <c r="AR137" s="1411"/>
      <c r="AS137" s="1412"/>
      <c r="AT137" s="1413"/>
      <c r="AU137" s="1414"/>
      <c r="AV137" s="1415"/>
      <c r="AW137" s="1416"/>
      <c r="AX137" s="1415"/>
      <c r="AY137" s="1417"/>
      <c r="AZ137" s="1418"/>
      <c r="BA137" s="1419"/>
      <c r="BB137" s="1420"/>
      <c r="BC137" s="1421"/>
      <c r="BD137" s="1422"/>
      <c r="BE137" s="1423"/>
      <c r="BH137" s="3">
        <v>1</v>
      </c>
    </row>
    <row r="138" spans="2:60" ht="27" customHeight="1">
      <c r="B138" s="120"/>
      <c r="C138" s="1410"/>
      <c r="D138" s="1410"/>
      <c r="E138" s="1410"/>
      <c r="F138" s="1411"/>
      <c r="G138" s="1412"/>
      <c r="H138" s="1413"/>
      <c r="I138" s="1414"/>
      <c r="J138" s="1415"/>
      <c r="K138" s="1416"/>
      <c r="L138" s="1415"/>
      <c r="M138" s="1417"/>
      <c r="N138" s="1418"/>
      <c r="O138" s="1419"/>
      <c r="P138" s="1420"/>
      <c r="Q138" s="1421"/>
      <c r="R138" s="1422"/>
      <c r="S138" s="1423"/>
      <c r="T138" s="1409"/>
      <c r="U138" s="120"/>
      <c r="V138" s="1410"/>
      <c r="W138" s="1410"/>
      <c r="X138" s="1410"/>
      <c r="Y138" s="1411"/>
      <c r="Z138" s="1412"/>
      <c r="AA138" s="1413"/>
      <c r="AB138" s="1414"/>
      <c r="AC138" s="1415"/>
      <c r="AD138" s="1416"/>
      <c r="AE138" s="1415"/>
      <c r="AF138" s="1417"/>
      <c r="AG138" s="1418"/>
      <c r="AH138" s="1419"/>
      <c r="AI138" s="1420"/>
      <c r="AJ138" s="1421"/>
      <c r="AK138" s="1422"/>
      <c r="AL138" s="1423"/>
      <c r="AM138" s="1409"/>
      <c r="AN138" s="120"/>
      <c r="AO138" s="1410"/>
      <c r="AP138" s="1410"/>
      <c r="AQ138" s="1410"/>
      <c r="AR138" s="1411"/>
      <c r="AS138" s="1412"/>
      <c r="AT138" s="1413"/>
      <c r="AU138" s="1414"/>
      <c r="AV138" s="1415"/>
      <c r="AW138" s="1416"/>
      <c r="AX138" s="1415"/>
      <c r="AY138" s="1417"/>
      <c r="AZ138" s="1418"/>
      <c r="BA138" s="1419"/>
      <c r="BB138" s="1420"/>
      <c r="BC138" s="1421"/>
      <c r="BD138" s="1422"/>
      <c r="BE138" s="1423"/>
      <c r="BH138" s="3">
        <v>1</v>
      </c>
    </row>
    <row r="139" spans="2:60" ht="27" customHeight="1">
      <c r="B139" s="120"/>
      <c r="C139" s="1410"/>
      <c r="D139" s="1410"/>
      <c r="E139" s="1410"/>
      <c r="F139" s="1411"/>
      <c r="G139" s="1412"/>
      <c r="H139" s="1413"/>
      <c r="I139" s="1414"/>
      <c r="J139" s="1415"/>
      <c r="K139" s="1416"/>
      <c r="L139" s="1415"/>
      <c r="M139" s="1417"/>
      <c r="N139" s="1418"/>
      <c r="O139" s="1419"/>
      <c r="P139" s="1420"/>
      <c r="Q139" s="1421"/>
      <c r="R139" s="1422"/>
      <c r="S139" s="1423"/>
      <c r="T139" s="1409"/>
      <c r="U139" s="120"/>
      <c r="V139" s="1410"/>
      <c r="W139" s="1410"/>
      <c r="X139" s="1410"/>
      <c r="Y139" s="1411"/>
      <c r="Z139" s="1412"/>
      <c r="AA139" s="1413"/>
      <c r="AB139" s="1414"/>
      <c r="AC139" s="1415"/>
      <c r="AD139" s="1416"/>
      <c r="AE139" s="1415"/>
      <c r="AF139" s="1417"/>
      <c r="AG139" s="1418"/>
      <c r="AH139" s="1419"/>
      <c r="AI139" s="1420"/>
      <c r="AJ139" s="1421"/>
      <c r="AK139" s="1422"/>
      <c r="AL139" s="1423"/>
      <c r="AM139" s="1409"/>
      <c r="AN139" s="120"/>
      <c r="AO139" s="1410"/>
      <c r="AP139" s="1410"/>
      <c r="AQ139" s="1410"/>
      <c r="AR139" s="1411"/>
      <c r="AS139" s="1412"/>
      <c r="AT139" s="1413"/>
      <c r="AU139" s="1414"/>
      <c r="AV139" s="1415"/>
      <c r="AW139" s="1416"/>
      <c r="AX139" s="1415"/>
      <c r="AY139" s="1417"/>
      <c r="AZ139" s="1418"/>
      <c r="BA139" s="1419"/>
      <c r="BB139" s="1420"/>
      <c r="BC139" s="1421"/>
      <c r="BD139" s="1422"/>
      <c r="BE139" s="1423"/>
      <c r="BH139" s="3">
        <v>1</v>
      </c>
    </row>
    <row r="140" spans="2:60" ht="27" customHeight="1">
      <c r="B140" s="120"/>
      <c r="C140" s="1410"/>
      <c r="D140" s="1410"/>
      <c r="E140" s="1410"/>
      <c r="F140" s="1411"/>
      <c r="G140" s="1412"/>
      <c r="H140" s="1413"/>
      <c r="I140" s="1414"/>
      <c r="J140" s="1415"/>
      <c r="K140" s="1416"/>
      <c r="L140" s="1415"/>
      <c r="M140" s="1417"/>
      <c r="N140" s="1418"/>
      <c r="O140" s="1419"/>
      <c r="P140" s="1420"/>
      <c r="Q140" s="1421"/>
      <c r="R140" s="1422"/>
      <c r="S140" s="1423"/>
      <c r="T140" s="1409"/>
      <c r="U140" s="120"/>
      <c r="V140" s="1410"/>
      <c r="W140" s="1410"/>
      <c r="X140" s="1410"/>
      <c r="Y140" s="1411"/>
      <c r="Z140" s="1412"/>
      <c r="AA140" s="1413"/>
      <c r="AB140" s="1414"/>
      <c r="AC140" s="1415"/>
      <c r="AD140" s="1416"/>
      <c r="AE140" s="1415"/>
      <c r="AF140" s="1417"/>
      <c r="AG140" s="1418"/>
      <c r="AH140" s="1419"/>
      <c r="AI140" s="1420"/>
      <c r="AJ140" s="1421"/>
      <c r="AK140" s="1422"/>
      <c r="AL140" s="1423"/>
      <c r="AM140" s="1409"/>
      <c r="AN140" s="120"/>
      <c r="AO140" s="1410"/>
      <c r="AP140" s="1410"/>
      <c r="AQ140" s="1410"/>
      <c r="AR140" s="1411"/>
      <c r="AS140" s="1412"/>
      <c r="AT140" s="1413"/>
      <c r="AU140" s="1414"/>
      <c r="AV140" s="1415"/>
      <c r="AW140" s="1416"/>
      <c r="AX140" s="1415"/>
      <c r="AY140" s="1417"/>
      <c r="AZ140" s="1418"/>
      <c r="BA140" s="1419"/>
      <c r="BB140" s="1420"/>
      <c r="BC140" s="1421"/>
      <c r="BD140" s="1422"/>
      <c r="BE140" s="1423"/>
      <c r="BH140" s="3">
        <v>1</v>
      </c>
    </row>
    <row r="141" spans="2:60" ht="27" customHeight="1">
      <c r="B141" s="120"/>
      <c r="C141" s="1410"/>
      <c r="D141" s="1410"/>
      <c r="E141" s="1410"/>
      <c r="F141" s="1411"/>
      <c r="G141" s="1412"/>
      <c r="H141" s="1413"/>
      <c r="I141" s="1414"/>
      <c r="J141" s="1415"/>
      <c r="K141" s="1416"/>
      <c r="L141" s="1415"/>
      <c r="M141" s="1417"/>
      <c r="N141" s="1418"/>
      <c r="O141" s="1419"/>
      <c r="P141" s="1420"/>
      <c r="Q141" s="1421"/>
      <c r="R141" s="1422"/>
      <c r="S141" s="1423"/>
      <c r="T141" s="1409"/>
      <c r="U141" s="120"/>
      <c r="V141" s="1410"/>
      <c r="W141" s="1410"/>
      <c r="X141" s="1410"/>
      <c r="Y141" s="1411"/>
      <c r="Z141" s="1412"/>
      <c r="AA141" s="1413"/>
      <c r="AB141" s="1414"/>
      <c r="AC141" s="1415"/>
      <c r="AD141" s="1416"/>
      <c r="AE141" s="1415"/>
      <c r="AF141" s="1417"/>
      <c r="AG141" s="1418"/>
      <c r="AH141" s="1419"/>
      <c r="AI141" s="1420"/>
      <c r="AJ141" s="1421"/>
      <c r="AK141" s="1422"/>
      <c r="AL141" s="1423"/>
      <c r="AM141" s="1409"/>
      <c r="AN141" s="120"/>
      <c r="AO141" s="1410"/>
      <c r="AP141" s="1410"/>
      <c r="AQ141" s="1410"/>
      <c r="AR141" s="1411"/>
      <c r="AS141" s="1412"/>
      <c r="AT141" s="1413"/>
      <c r="AU141" s="1414"/>
      <c r="AV141" s="1415"/>
      <c r="AW141" s="1416"/>
      <c r="AX141" s="1415"/>
      <c r="AY141" s="1417"/>
      <c r="AZ141" s="1418"/>
      <c r="BA141" s="1419"/>
      <c r="BB141" s="1420"/>
      <c r="BC141" s="1421"/>
      <c r="BD141" s="1422"/>
      <c r="BE141" s="1423"/>
      <c r="BH141" s="3">
        <v>1</v>
      </c>
    </row>
    <row r="142" spans="2:60" ht="27" customHeight="1">
      <c r="B142" s="120"/>
      <c r="C142" s="1410"/>
      <c r="D142" s="1410"/>
      <c r="E142" s="1410"/>
      <c r="F142" s="1411"/>
      <c r="G142" s="1412"/>
      <c r="H142" s="1413"/>
      <c r="I142" s="1414"/>
      <c r="J142" s="1415"/>
      <c r="K142" s="1416"/>
      <c r="L142" s="1415"/>
      <c r="M142" s="1417"/>
      <c r="N142" s="1418"/>
      <c r="O142" s="1419"/>
      <c r="P142" s="1420"/>
      <c r="Q142" s="1421"/>
      <c r="R142" s="1422"/>
      <c r="S142" s="1423"/>
      <c r="T142" s="1409"/>
      <c r="U142" s="120"/>
      <c r="V142" s="1410"/>
      <c r="W142" s="1410"/>
      <c r="X142" s="1410"/>
      <c r="Y142" s="1411"/>
      <c r="Z142" s="1412"/>
      <c r="AA142" s="1413"/>
      <c r="AB142" s="1414"/>
      <c r="AC142" s="1415"/>
      <c r="AD142" s="1416"/>
      <c r="AE142" s="1415"/>
      <c r="AF142" s="1417"/>
      <c r="AG142" s="1418"/>
      <c r="AH142" s="1419"/>
      <c r="AI142" s="1420"/>
      <c r="AJ142" s="1421"/>
      <c r="AK142" s="1422"/>
      <c r="AL142" s="1423"/>
      <c r="AM142" s="1409"/>
      <c r="AN142" s="120"/>
      <c r="AO142" s="1410"/>
      <c r="AP142" s="1410"/>
      <c r="AQ142" s="1410"/>
      <c r="AR142" s="1411"/>
      <c r="AS142" s="1412"/>
      <c r="AT142" s="1413"/>
      <c r="AU142" s="1414"/>
      <c r="AV142" s="1415"/>
      <c r="AW142" s="1416"/>
      <c r="AX142" s="1415"/>
      <c r="AY142" s="1417"/>
      <c r="AZ142" s="1418"/>
      <c r="BA142" s="1419"/>
      <c r="BB142" s="1420"/>
      <c r="BC142" s="1421"/>
      <c r="BD142" s="1422"/>
      <c r="BE142" s="1423"/>
      <c r="BH142" s="3">
        <v>1</v>
      </c>
    </row>
    <row r="143" spans="2:60" ht="27" customHeight="1">
      <c r="B143" s="120"/>
      <c r="C143" s="1410"/>
      <c r="D143" s="1410"/>
      <c r="E143" s="1410"/>
      <c r="F143" s="1411"/>
      <c r="G143" s="1412"/>
      <c r="H143" s="1413"/>
      <c r="I143" s="1414"/>
      <c r="J143" s="1415"/>
      <c r="K143" s="1416"/>
      <c r="L143" s="1415"/>
      <c r="M143" s="1417"/>
      <c r="N143" s="1418"/>
      <c r="O143" s="1419"/>
      <c r="P143" s="1420"/>
      <c r="Q143" s="1421"/>
      <c r="R143" s="1422"/>
      <c r="S143" s="1423"/>
      <c r="T143" s="1409"/>
      <c r="U143" s="120"/>
      <c r="V143" s="1410"/>
      <c r="W143" s="1410"/>
      <c r="X143" s="1410"/>
      <c r="Y143" s="1411"/>
      <c r="Z143" s="1412"/>
      <c r="AA143" s="1413"/>
      <c r="AB143" s="1414"/>
      <c r="AC143" s="1415"/>
      <c r="AD143" s="1416"/>
      <c r="AE143" s="1415"/>
      <c r="AF143" s="1417"/>
      <c r="AG143" s="1418"/>
      <c r="AH143" s="1419"/>
      <c r="AI143" s="1420"/>
      <c r="AJ143" s="1421"/>
      <c r="AK143" s="1422"/>
      <c r="AL143" s="1423"/>
      <c r="AM143" s="1409"/>
      <c r="AN143" s="120"/>
      <c r="AO143" s="1410"/>
      <c r="AP143" s="1410"/>
      <c r="AQ143" s="1410"/>
      <c r="AR143" s="1411"/>
      <c r="AS143" s="1412"/>
      <c r="AT143" s="1413"/>
      <c r="AU143" s="1414"/>
      <c r="AV143" s="1415"/>
      <c r="AW143" s="1416"/>
      <c r="AX143" s="1415"/>
      <c r="AY143" s="1417"/>
      <c r="AZ143" s="1418"/>
      <c r="BA143" s="1419"/>
      <c r="BB143" s="1420"/>
      <c r="BC143" s="1421"/>
      <c r="BD143" s="1422"/>
      <c r="BE143" s="1423"/>
      <c r="BH143" s="3">
        <v>1</v>
      </c>
    </row>
    <row r="144" spans="2:60" ht="27" customHeight="1">
      <c r="B144" s="120"/>
      <c r="C144" s="1410"/>
      <c r="D144" s="1410"/>
      <c r="E144" s="1410"/>
      <c r="F144" s="1411"/>
      <c r="G144" s="1412"/>
      <c r="H144" s="1413"/>
      <c r="I144" s="1414"/>
      <c r="J144" s="1415"/>
      <c r="K144" s="1416"/>
      <c r="L144" s="1415"/>
      <c r="M144" s="1417"/>
      <c r="N144" s="1418"/>
      <c r="O144" s="1419"/>
      <c r="P144" s="1420"/>
      <c r="Q144" s="1421"/>
      <c r="R144" s="1422"/>
      <c r="S144" s="1423"/>
      <c r="T144" s="1409"/>
      <c r="U144" s="120"/>
      <c r="V144" s="1410"/>
      <c r="W144" s="1410"/>
      <c r="X144" s="1410"/>
      <c r="Y144" s="1411"/>
      <c r="Z144" s="1412"/>
      <c r="AA144" s="1413"/>
      <c r="AB144" s="1414"/>
      <c r="AC144" s="1415"/>
      <c r="AD144" s="1416"/>
      <c r="AE144" s="1415"/>
      <c r="AF144" s="1417"/>
      <c r="AG144" s="1418"/>
      <c r="AH144" s="1419"/>
      <c r="AI144" s="1420"/>
      <c r="AJ144" s="1421"/>
      <c r="AK144" s="1422"/>
      <c r="AL144" s="1423"/>
      <c r="AM144" s="1409"/>
      <c r="AN144" s="120"/>
      <c r="AO144" s="1410"/>
      <c r="AP144" s="1410"/>
      <c r="AQ144" s="1410"/>
      <c r="AR144" s="1411"/>
      <c r="AS144" s="1412"/>
      <c r="AT144" s="1413"/>
      <c r="AU144" s="1414"/>
      <c r="AV144" s="1415"/>
      <c r="AW144" s="1416"/>
      <c r="AX144" s="1415"/>
      <c r="AY144" s="1417"/>
      <c r="AZ144" s="1418"/>
      <c r="BA144" s="1419"/>
      <c r="BB144" s="1420"/>
      <c r="BC144" s="1421"/>
      <c r="BD144" s="1422"/>
      <c r="BE144" s="1423"/>
      <c r="BH144" s="3">
        <v>1</v>
      </c>
    </row>
    <row r="145" spans="2:60" ht="27" customHeight="1">
      <c r="B145" s="120"/>
      <c r="C145" s="1410"/>
      <c r="D145" s="1410"/>
      <c r="E145" s="1410"/>
      <c r="F145" s="1411"/>
      <c r="G145" s="1412"/>
      <c r="H145" s="1413"/>
      <c r="I145" s="1414"/>
      <c r="J145" s="1415"/>
      <c r="K145" s="1416"/>
      <c r="L145" s="1415"/>
      <c r="M145" s="1417"/>
      <c r="N145" s="1418"/>
      <c r="O145" s="1419"/>
      <c r="P145" s="1420"/>
      <c r="Q145" s="1421"/>
      <c r="R145" s="1422"/>
      <c r="S145" s="1423"/>
      <c r="T145" s="1409"/>
      <c r="U145" s="120"/>
      <c r="V145" s="1410"/>
      <c r="W145" s="1410"/>
      <c r="X145" s="1410"/>
      <c r="Y145" s="1411"/>
      <c r="Z145" s="1412"/>
      <c r="AA145" s="1413"/>
      <c r="AB145" s="1414"/>
      <c r="AC145" s="1415"/>
      <c r="AD145" s="1416"/>
      <c r="AE145" s="1415"/>
      <c r="AF145" s="1417"/>
      <c r="AG145" s="1418"/>
      <c r="AH145" s="1419"/>
      <c r="AI145" s="1420"/>
      <c r="AJ145" s="1421"/>
      <c r="AK145" s="1422"/>
      <c r="AL145" s="1423"/>
      <c r="AM145" s="1409"/>
      <c r="AN145" s="120"/>
      <c r="AO145" s="1410"/>
      <c r="AP145" s="1410"/>
      <c r="AQ145" s="1410"/>
      <c r="AR145" s="1411"/>
      <c r="AS145" s="1412"/>
      <c r="AT145" s="1413"/>
      <c r="AU145" s="1414"/>
      <c r="AV145" s="1415"/>
      <c r="AW145" s="1416"/>
      <c r="AX145" s="1415"/>
      <c r="AY145" s="1417"/>
      <c r="AZ145" s="1418"/>
      <c r="BA145" s="1419"/>
      <c r="BB145" s="1420"/>
      <c r="BC145" s="1421"/>
      <c r="BD145" s="1422"/>
      <c r="BE145" s="1423"/>
      <c r="BH145" s="3">
        <v>1</v>
      </c>
    </row>
    <row r="146" spans="2:60" ht="27" customHeight="1">
      <c r="B146" s="120"/>
      <c r="C146" s="1410"/>
      <c r="D146" s="1410"/>
      <c r="E146" s="1410"/>
      <c r="F146" s="1411"/>
      <c r="G146" s="1412"/>
      <c r="H146" s="1413"/>
      <c r="I146" s="1414"/>
      <c r="J146" s="1415"/>
      <c r="K146" s="1416"/>
      <c r="L146" s="1415"/>
      <c r="M146" s="1417"/>
      <c r="N146" s="1418"/>
      <c r="O146" s="1419"/>
      <c r="P146" s="1420"/>
      <c r="Q146" s="1421"/>
      <c r="R146" s="1422"/>
      <c r="S146" s="1423"/>
      <c r="T146" s="1409"/>
      <c r="U146" s="120"/>
      <c r="V146" s="1410"/>
      <c r="W146" s="1410"/>
      <c r="X146" s="1410"/>
      <c r="Y146" s="1411"/>
      <c r="Z146" s="1412"/>
      <c r="AA146" s="1413"/>
      <c r="AB146" s="1414"/>
      <c r="AC146" s="1415"/>
      <c r="AD146" s="1416"/>
      <c r="AE146" s="1415"/>
      <c r="AF146" s="1417"/>
      <c r="AG146" s="1418"/>
      <c r="AH146" s="1419"/>
      <c r="AI146" s="1420"/>
      <c r="AJ146" s="1421"/>
      <c r="AK146" s="1422"/>
      <c r="AL146" s="1423"/>
      <c r="AM146" s="1409"/>
      <c r="AN146" s="120"/>
      <c r="AO146" s="1410"/>
      <c r="AP146" s="1410"/>
      <c r="AQ146" s="1410"/>
      <c r="AR146" s="1411"/>
      <c r="AS146" s="1412"/>
      <c r="AT146" s="1413"/>
      <c r="AU146" s="1414"/>
      <c r="AV146" s="1415"/>
      <c r="AW146" s="1416"/>
      <c r="AX146" s="1415"/>
      <c r="AY146" s="1417"/>
      <c r="AZ146" s="1418"/>
      <c r="BA146" s="1419"/>
      <c r="BB146" s="1420"/>
      <c r="BC146" s="1421"/>
      <c r="BD146" s="1422"/>
      <c r="BE146" s="1423"/>
      <c r="BH146" s="3">
        <v>1</v>
      </c>
    </row>
    <row r="147" spans="2:60" ht="27" customHeight="1">
      <c r="B147" s="120"/>
      <c r="C147" s="1410"/>
      <c r="D147" s="1410"/>
      <c r="E147" s="1410"/>
      <c r="F147" s="1411"/>
      <c r="G147" s="1412"/>
      <c r="H147" s="1413"/>
      <c r="I147" s="1414"/>
      <c r="J147" s="1415"/>
      <c r="K147" s="1416"/>
      <c r="L147" s="1415"/>
      <c r="M147" s="1417"/>
      <c r="N147" s="1418"/>
      <c r="O147" s="1419"/>
      <c r="P147" s="1420"/>
      <c r="Q147" s="1421"/>
      <c r="R147" s="1422"/>
      <c r="S147" s="1423"/>
      <c r="T147" s="1409"/>
      <c r="U147" s="120"/>
      <c r="V147" s="1410"/>
      <c r="W147" s="1410"/>
      <c r="X147" s="1410"/>
      <c r="Y147" s="1411"/>
      <c r="Z147" s="1412"/>
      <c r="AA147" s="1413"/>
      <c r="AB147" s="1414"/>
      <c r="AC147" s="1415"/>
      <c r="AD147" s="1416"/>
      <c r="AE147" s="1415"/>
      <c r="AF147" s="1417"/>
      <c r="AG147" s="1418"/>
      <c r="AH147" s="1419"/>
      <c r="AI147" s="1420"/>
      <c r="AJ147" s="1421"/>
      <c r="AK147" s="1422"/>
      <c r="AL147" s="1423"/>
      <c r="AM147" s="1409"/>
      <c r="AN147" s="120"/>
      <c r="AO147" s="1410"/>
      <c r="AP147" s="1410"/>
      <c r="AQ147" s="1410"/>
      <c r="AR147" s="1411"/>
      <c r="AS147" s="1412"/>
      <c r="AT147" s="1413"/>
      <c r="AU147" s="1414"/>
      <c r="AV147" s="1415"/>
      <c r="AW147" s="1416"/>
      <c r="AX147" s="1415"/>
      <c r="AY147" s="1417"/>
      <c r="AZ147" s="1418"/>
      <c r="BA147" s="1419"/>
      <c r="BB147" s="1420"/>
      <c r="BC147" s="1421"/>
      <c r="BD147" s="1422"/>
      <c r="BE147" s="1423"/>
      <c r="BH147" s="3">
        <v>1</v>
      </c>
    </row>
    <row r="148" spans="2:60" ht="27" customHeight="1">
      <c r="B148" s="120"/>
      <c r="C148" s="1410"/>
      <c r="D148" s="1410"/>
      <c r="E148" s="1410"/>
      <c r="F148" s="1411"/>
      <c r="G148" s="1412"/>
      <c r="H148" s="1413"/>
      <c r="I148" s="1414"/>
      <c r="J148" s="1415"/>
      <c r="K148" s="1416"/>
      <c r="L148" s="1415"/>
      <c r="M148" s="1417"/>
      <c r="N148" s="1418"/>
      <c r="O148" s="1419"/>
      <c r="P148" s="1420"/>
      <c r="Q148" s="1421"/>
      <c r="R148" s="1422"/>
      <c r="S148" s="1423"/>
      <c r="T148" s="1409"/>
      <c r="U148" s="120"/>
      <c r="V148" s="1410"/>
      <c r="W148" s="1410"/>
      <c r="X148" s="1410"/>
      <c r="Y148" s="1411"/>
      <c r="Z148" s="1412"/>
      <c r="AA148" s="1413"/>
      <c r="AB148" s="1414"/>
      <c r="AC148" s="1415"/>
      <c r="AD148" s="1416"/>
      <c r="AE148" s="1415"/>
      <c r="AF148" s="1417"/>
      <c r="AG148" s="1418"/>
      <c r="AH148" s="1419"/>
      <c r="AI148" s="1420"/>
      <c r="AJ148" s="1421"/>
      <c r="AK148" s="1422"/>
      <c r="AL148" s="1423"/>
      <c r="AM148" s="1409"/>
      <c r="AN148" s="120"/>
      <c r="AO148" s="1410"/>
      <c r="AP148" s="1410"/>
      <c r="AQ148" s="1410"/>
      <c r="AR148" s="1411"/>
      <c r="AS148" s="1412"/>
      <c r="AT148" s="1413"/>
      <c r="AU148" s="1414"/>
      <c r="AV148" s="1415"/>
      <c r="AW148" s="1416"/>
      <c r="AX148" s="1415"/>
      <c r="AY148" s="1417"/>
      <c r="AZ148" s="1418"/>
      <c r="BA148" s="1419"/>
      <c r="BB148" s="1420"/>
      <c r="BC148" s="1421"/>
      <c r="BD148" s="1422"/>
      <c r="BE148" s="1423"/>
      <c r="BH148" s="3">
        <v>1</v>
      </c>
    </row>
    <row r="149" spans="2:60" ht="27" customHeight="1">
      <c r="B149" s="120"/>
      <c r="C149" s="1410"/>
      <c r="D149" s="1410"/>
      <c r="E149" s="1410"/>
      <c r="F149" s="1411"/>
      <c r="G149" s="1412"/>
      <c r="H149" s="1413"/>
      <c r="I149" s="1414"/>
      <c r="J149" s="1415"/>
      <c r="K149" s="1416"/>
      <c r="L149" s="1415"/>
      <c r="M149" s="1417"/>
      <c r="N149" s="1418"/>
      <c r="O149" s="1419"/>
      <c r="P149" s="1420"/>
      <c r="Q149" s="1421"/>
      <c r="R149" s="1422"/>
      <c r="S149" s="1423"/>
      <c r="T149" s="1409"/>
      <c r="U149" s="120"/>
      <c r="V149" s="1410"/>
      <c r="W149" s="1410"/>
      <c r="X149" s="1410"/>
      <c r="Y149" s="1411"/>
      <c r="Z149" s="1412"/>
      <c r="AA149" s="1413"/>
      <c r="AB149" s="1414"/>
      <c r="AC149" s="1415"/>
      <c r="AD149" s="1416"/>
      <c r="AE149" s="1415"/>
      <c r="AF149" s="1417"/>
      <c r="AG149" s="1418"/>
      <c r="AH149" s="1419"/>
      <c r="AI149" s="1420"/>
      <c r="AJ149" s="1421"/>
      <c r="AK149" s="1422"/>
      <c r="AL149" s="1423"/>
      <c r="AM149" s="1409"/>
      <c r="AN149" s="120"/>
      <c r="AO149" s="1410"/>
      <c r="AP149" s="1410"/>
      <c r="AQ149" s="1410"/>
      <c r="AR149" s="1411"/>
      <c r="AS149" s="1412"/>
      <c r="AT149" s="1413"/>
      <c r="AU149" s="1414"/>
      <c r="AV149" s="1415"/>
      <c r="AW149" s="1416"/>
      <c r="AX149" s="1415"/>
      <c r="AY149" s="1417"/>
      <c r="AZ149" s="1418"/>
      <c r="BA149" s="1419"/>
      <c r="BB149" s="1420"/>
      <c r="BC149" s="1421"/>
      <c r="BD149" s="1422"/>
      <c r="BE149" s="1423"/>
      <c r="BH149" s="3">
        <v>1</v>
      </c>
    </row>
    <row r="150" spans="2:60" ht="27" customHeight="1">
      <c r="B150" s="120"/>
      <c r="C150" s="1410"/>
      <c r="D150" s="1410"/>
      <c r="E150" s="1410"/>
      <c r="F150" s="1411"/>
      <c r="G150" s="1412"/>
      <c r="H150" s="1413"/>
      <c r="I150" s="1414"/>
      <c r="J150" s="1415"/>
      <c r="K150" s="1416"/>
      <c r="L150" s="1415"/>
      <c r="M150" s="1417"/>
      <c r="N150" s="1418"/>
      <c r="O150" s="1419"/>
      <c r="P150" s="1420"/>
      <c r="Q150" s="1421"/>
      <c r="R150" s="1422"/>
      <c r="S150" s="1423"/>
      <c r="T150" s="1409"/>
      <c r="U150" s="120"/>
      <c r="V150" s="1410"/>
      <c r="W150" s="1410"/>
      <c r="X150" s="1410"/>
      <c r="Y150" s="1411"/>
      <c r="Z150" s="1412"/>
      <c r="AA150" s="1413"/>
      <c r="AB150" s="1414"/>
      <c r="AC150" s="1415"/>
      <c r="AD150" s="1416"/>
      <c r="AE150" s="1415"/>
      <c r="AF150" s="1417"/>
      <c r="AG150" s="1418"/>
      <c r="AH150" s="1419"/>
      <c r="AI150" s="1420"/>
      <c r="AJ150" s="1421"/>
      <c r="AK150" s="1422"/>
      <c r="AL150" s="1423"/>
      <c r="AM150" s="1409"/>
      <c r="AN150" s="120"/>
      <c r="AO150" s="1410"/>
      <c r="AP150" s="1410"/>
      <c r="AQ150" s="1410"/>
      <c r="AR150" s="1411"/>
      <c r="AS150" s="1412"/>
      <c r="AT150" s="1413"/>
      <c r="AU150" s="1414"/>
      <c r="AV150" s="1415"/>
      <c r="AW150" s="1416"/>
      <c r="AX150" s="1415"/>
      <c r="AY150" s="1417"/>
      <c r="AZ150" s="1418"/>
      <c r="BA150" s="1419"/>
      <c r="BB150" s="1420"/>
      <c r="BC150" s="1421"/>
      <c r="BD150" s="1422"/>
      <c r="BE150" s="1423"/>
      <c r="BH150" s="3">
        <v>1</v>
      </c>
    </row>
    <row r="151" spans="2:60" ht="27" customHeight="1">
      <c r="B151" s="120"/>
      <c r="C151" s="1410"/>
      <c r="D151" s="1410"/>
      <c r="E151" s="1410"/>
      <c r="F151" s="1411"/>
      <c r="G151" s="1412"/>
      <c r="H151" s="1413"/>
      <c r="I151" s="1414"/>
      <c r="J151" s="1415"/>
      <c r="K151" s="1416"/>
      <c r="L151" s="1415"/>
      <c r="M151" s="1417"/>
      <c r="N151" s="1418"/>
      <c r="O151" s="1419"/>
      <c r="P151" s="1420"/>
      <c r="Q151" s="1421"/>
      <c r="R151" s="1422"/>
      <c r="S151" s="1423"/>
      <c r="T151" s="1409"/>
      <c r="U151" s="120"/>
      <c r="V151" s="1410"/>
      <c r="W151" s="1410"/>
      <c r="X151" s="1410"/>
      <c r="Y151" s="1411"/>
      <c r="Z151" s="1412"/>
      <c r="AA151" s="1413"/>
      <c r="AB151" s="1414"/>
      <c r="AC151" s="1415"/>
      <c r="AD151" s="1416"/>
      <c r="AE151" s="1415"/>
      <c r="AF151" s="1417"/>
      <c r="AG151" s="1418"/>
      <c r="AH151" s="1419"/>
      <c r="AI151" s="1420"/>
      <c r="AJ151" s="1421"/>
      <c r="AK151" s="1422"/>
      <c r="AL151" s="1423"/>
      <c r="AM151" s="1409"/>
      <c r="AN151" s="120"/>
      <c r="AO151" s="1410"/>
      <c r="AP151" s="1410"/>
      <c r="AQ151" s="1410"/>
      <c r="AR151" s="1411"/>
      <c r="AS151" s="1412"/>
      <c r="AT151" s="1413"/>
      <c r="AU151" s="1414"/>
      <c r="AV151" s="1415"/>
      <c r="AW151" s="1416"/>
      <c r="AX151" s="1415"/>
      <c r="AY151" s="1417"/>
      <c r="AZ151" s="1418"/>
      <c r="BA151" s="1419"/>
      <c r="BB151" s="1420"/>
      <c r="BC151" s="1421"/>
      <c r="BD151" s="1422"/>
      <c r="BE151" s="1423"/>
      <c r="BH151" s="3">
        <v>1</v>
      </c>
    </row>
    <row r="152" spans="2:60" ht="27" customHeight="1">
      <c r="B152" s="120"/>
      <c r="C152" s="1410"/>
      <c r="D152" s="1410"/>
      <c r="E152" s="1410"/>
      <c r="F152" s="1411"/>
      <c r="G152" s="1412"/>
      <c r="H152" s="1413"/>
      <c r="I152" s="1414"/>
      <c r="J152" s="1415"/>
      <c r="K152" s="1416"/>
      <c r="L152" s="1415"/>
      <c r="M152" s="1417"/>
      <c r="N152" s="1418"/>
      <c r="O152" s="1419"/>
      <c r="P152" s="1420"/>
      <c r="Q152" s="1421"/>
      <c r="R152" s="1422"/>
      <c r="S152" s="1423"/>
      <c r="T152" s="1409"/>
      <c r="U152" s="120"/>
      <c r="V152" s="1410"/>
      <c r="W152" s="1410"/>
      <c r="X152" s="1410"/>
      <c r="Y152" s="1411"/>
      <c r="Z152" s="1412"/>
      <c r="AA152" s="1413"/>
      <c r="AB152" s="1414"/>
      <c r="AC152" s="1415"/>
      <c r="AD152" s="1416"/>
      <c r="AE152" s="1415"/>
      <c r="AF152" s="1417"/>
      <c r="AG152" s="1418"/>
      <c r="AH152" s="1419"/>
      <c r="AI152" s="1420"/>
      <c r="AJ152" s="1421"/>
      <c r="AK152" s="1422"/>
      <c r="AL152" s="1423"/>
      <c r="AM152" s="1409"/>
      <c r="AN152" s="120"/>
      <c r="AO152" s="1410"/>
      <c r="AP152" s="1410"/>
      <c r="AQ152" s="1410"/>
      <c r="AR152" s="1411"/>
      <c r="AS152" s="1412"/>
      <c r="AT152" s="1413"/>
      <c r="AU152" s="1414"/>
      <c r="AV152" s="1415"/>
      <c r="AW152" s="1416"/>
      <c r="AX152" s="1415"/>
      <c r="AY152" s="1417"/>
      <c r="AZ152" s="1418"/>
      <c r="BA152" s="1419"/>
      <c r="BB152" s="1420"/>
      <c r="BC152" s="1421"/>
      <c r="BD152" s="1422"/>
      <c r="BE152" s="1423"/>
      <c r="BH152" s="3">
        <v>1</v>
      </c>
    </row>
    <row r="153" spans="2:60" ht="27" customHeight="1">
      <c r="B153" s="120"/>
      <c r="C153" s="1410"/>
      <c r="D153" s="1410"/>
      <c r="E153" s="1410"/>
      <c r="F153" s="1411"/>
      <c r="G153" s="1412"/>
      <c r="H153" s="1413"/>
      <c r="I153" s="1414"/>
      <c r="J153" s="1415"/>
      <c r="K153" s="1416"/>
      <c r="L153" s="1415"/>
      <c r="M153" s="1417"/>
      <c r="N153" s="1418"/>
      <c r="O153" s="1419"/>
      <c r="P153" s="1420"/>
      <c r="Q153" s="1421"/>
      <c r="R153" s="1422"/>
      <c r="S153" s="1423"/>
      <c r="T153" s="1409"/>
      <c r="U153" s="120"/>
      <c r="V153" s="1410"/>
      <c r="W153" s="1410"/>
      <c r="X153" s="1410"/>
      <c r="Y153" s="1411"/>
      <c r="Z153" s="1412"/>
      <c r="AA153" s="1413"/>
      <c r="AB153" s="1414"/>
      <c r="AC153" s="1415"/>
      <c r="AD153" s="1416"/>
      <c r="AE153" s="1415"/>
      <c r="AF153" s="1417"/>
      <c r="AG153" s="1418"/>
      <c r="AH153" s="1419"/>
      <c r="AI153" s="1420"/>
      <c r="AJ153" s="1421"/>
      <c r="AK153" s="1422"/>
      <c r="AL153" s="1423"/>
      <c r="AM153" s="1409"/>
      <c r="AN153" s="120"/>
      <c r="AO153" s="1410"/>
      <c r="AP153" s="1410"/>
      <c r="AQ153" s="1410"/>
      <c r="AR153" s="1411"/>
      <c r="AS153" s="1412"/>
      <c r="AT153" s="1413"/>
      <c r="AU153" s="1414"/>
      <c r="AV153" s="1415"/>
      <c r="AW153" s="1416"/>
      <c r="AX153" s="1415"/>
      <c r="AY153" s="1417"/>
      <c r="AZ153" s="1418"/>
      <c r="BA153" s="1419"/>
      <c r="BB153" s="1420"/>
      <c r="BC153" s="1421"/>
      <c r="BD153" s="1422"/>
      <c r="BE153" s="1423"/>
      <c r="BH153" s="3">
        <v>1</v>
      </c>
    </row>
    <row r="154" spans="2:60" ht="27" customHeight="1">
      <c r="B154" s="120"/>
      <c r="C154" s="1410"/>
      <c r="D154" s="1410"/>
      <c r="E154" s="1410"/>
      <c r="F154" s="1411"/>
      <c r="G154" s="1412"/>
      <c r="H154" s="1413"/>
      <c r="I154" s="1414"/>
      <c r="J154" s="1415"/>
      <c r="K154" s="1416"/>
      <c r="L154" s="1415"/>
      <c r="M154" s="1417"/>
      <c r="N154" s="1418"/>
      <c r="O154" s="1419"/>
      <c r="P154" s="1420"/>
      <c r="Q154" s="1421"/>
      <c r="R154" s="1422"/>
      <c r="S154" s="1423"/>
      <c r="T154" s="1409"/>
      <c r="U154" s="120"/>
      <c r="V154" s="1410"/>
      <c r="W154" s="1410"/>
      <c r="X154" s="1410"/>
      <c r="Y154" s="1411"/>
      <c r="Z154" s="1412"/>
      <c r="AA154" s="1413"/>
      <c r="AB154" s="1414"/>
      <c r="AC154" s="1415"/>
      <c r="AD154" s="1416"/>
      <c r="AE154" s="1415"/>
      <c r="AF154" s="1417"/>
      <c r="AG154" s="1418"/>
      <c r="AH154" s="1419"/>
      <c r="AI154" s="1420"/>
      <c r="AJ154" s="1421"/>
      <c r="AK154" s="1422"/>
      <c r="AL154" s="1423"/>
      <c r="AM154" s="1409"/>
      <c r="AN154" s="120"/>
      <c r="AO154" s="1410"/>
      <c r="AP154" s="1410"/>
      <c r="AQ154" s="1410"/>
      <c r="AR154" s="1411"/>
      <c r="AS154" s="1412"/>
      <c r="AT154" s="1413"/>
      <c r="AU154" s="1414"/>
      <c r="AV154" s="1415"/>
      <c r="AW154" s="1416"/>
      <c r="AX154" s="1415"/>
      <c r="AY154" s="1417"/>
      <c r="AZ154" s="1418"/>
      <c r="BA154" s="1419"/>
      <c r="BB154" s="1420"/>
      <c r="BC154" s="1421"/>
      <c r="BD154" s="1422"/>
      <c r="BE154" s="1423"/>
      <c r="BH154" s="3">
        <v>1</v>
      </c>
    </row>
    <row r="155" spans="2:60" ht="27" customHeight="1">
      <c r="B155" s="120"/>
      <c r="C155" s="1410"/>
      <c r="D155" s="1410"/>
      <c r="E155" s="1410"/>
      <c r="F155" s="1411"/>
      <c r="G155" s="1412"/>
      <c r="H155" s="1413"/>
      <c r="I155" s="1414"/>
      <c r="J155" s="1415"/>
      <c r="K155" s="1416"/>
      <c r="L155" s="1415"/>
      <c r="M155" s="1417"/>
      <c r="N155" s="1418"/>
      <c r="O155" s="1419"/>
      <c r="P155" s="1420"/>
      <c r="Q155" s="1421"/>
      <c r="R155" s="1422"/>
      <c r="S155" s="1423"/>
      <c r="T155" s="1409"/>
      <c r="U155" s="120"/>
      <c r="V155" s="1410"/>
      <c r="W155" s="1410"/>
      <c r="X155" s="1410"/>
      <c r="Y155" s="1411"/>
      <c r="Z155" s="1412"/>
      <c r="AA155" s="1413"/>
      <c r="AB155" s="1414"/>
      <c r="AC155" s="1415"/>
      <c r="AD155" s="1416"/>
      <c r="AE155" s="1415"/>
      <c r="AF155" s="1417"/>
      <c r="AG155" s="1418"/>
      <c r="AH155" s="1419"/>
      <c r="AI155" s="1420"/>
      <c r="AJ155" s="1421"/>
      <c r="AK155" s="1422"/>
      <c r="AL155" s="1423"/>
      <c r="AM155" s="1409"/>
      <c r="AN155" s="120"/>
      <c r="AO155" s="1410"/>
      <c r="AP155" s="1410"/>
      <c r="AQ155" s="1410"/>
      <c r="AR155" s="1411"/>
      <c r="AS155" s="1412"/>
      <c r="AT155" s="1413"/>
      <c r="AU155" s="1414"/>
      <c r="AV155" s="1415"/>
      <c r="AW155" s="1416"/>
      <c r="AX155" s="1415"/>
      <c r="AY155" s="1417"/>
      <c r="AZ155" s="1418"/>
      <c r="BA155" s="1419"/>
      <c r="BB155" s="1420"/>
      <c r="BC155" s="1421"/>
      <c r="BD155" s="1422"/>
      <c r="BE155" s="1423"/>
      <c r="BH155" s="3">
        <v>1</v>
      </c>
    </row>
    <row r="156" spans="2:60" ht="27" customHeight="1">
      <c r="B156" s="120"/>
      <c r="C156" s="1410"/>
      <c r="D156" s="1410"/>
      <c r="E156" s="1410"/>
      <c r="F156" s="1411"/>
      <c r="G156" s="1412"/>
      <c r="H156" s="1413"/>
      <c r="I156" s="1414"/>
      <c r="J156" s="1415"/>
      <c r="K156" s="1416"/>
      <c r="L156" s="1415"/>
      <c r="M156" s="1417"/>
      <c r="N156" s="1418"/>
      <c r="O156" s="1419"/>
      <c r="P156" s="1420"/>
      <c r="Q156" s="1421"/>
      <c r="R156" s="1422"/>
      <c r="S156" s="1423"/>
      <c r="T156" s="1409"/>
      <c r="U156" s="120"/>
      <c r="V156" s="1410"/>
      <c r="W156" s="1410"/>
      <c r="X156" s="1410"/>
      <c r="Y156" s="1411"/>
      <c r="Z156" s="1412"/>
      <c r="AA156" s="1413"/>
      <c r="AB156" s="1414"/>
      <c r="AC156" s="1415"/>
      <c r="AD156" s="1416"/>
      <c r="AE156" s="1415"/>
      <c r="AF156" s="1417"/>
      <c r="AG156" s="1418"/>
      <c r="AH156" s="1419"/>
      <c r="AI156" s="1420"/>
      <c r="AJ156" s="1421"/>
      <c r="AK156" s="1422"/>
      <c r="AL156" s="1423"/>
      <c r="AM156" s="1409"/>
      <c r="AN156" s="120"/>
      <c r="AO156" s="1410"/>
      <c r="AP156" s="1410"/>
      <c r="AQ156" s="1410"/>
      <c r="AR156" s="1411"/>
      <c r="AS156" s="1412"/>
      <c r="AT156" s="1413"/>
      <c r="AU156" s="1414"/>
      <c r="AV156" s="1415"/>
      <c r="AW156" s="1416"/>
      <c r="AX156" s="1415"/>
      <c r="AY156" s="1417"/>
      <c r="AZ156" s="1418"/>
      <c r="BA156" s="1419"/>
      <c r="BB156" s="1420"/>
      <c r="BC156" s="1421"/>
      <c r="BD156" s="1422"/>
      <c r="BE156" s="1423"/>
      <c r="BH156" s="3">
        <v>1</v>
      </c>
    </row>
    <row r="157" spans="2:60" ht="27" customHeight="1">
      <c r="B157" s="120"/>
      <c r="C157" s="1410"/>
      <c r="D157" s="1410"/>
      <c r="E157" s="1410"/>
      <c r="F157" s="1411"/>
      <c r="G157" s="1412"/>
      <c r="H157" s="1413"/>
      <c r="I157" s="1414"/>
      <c r="J157" s="1415"/>
      <c r="K157" s="1416"/>
      <c r="L157" s="1415"/>
      <c r="M157" s="1417"/>
      <c r="N157" s="1418"/>
      <c r="O157" s="1419"/>
      <c r="P157" s="1420"/>
      <c r="Q157" s="1421"/>
      <c r="R157" s="1422"/>
      <c r="S157" s="1423"/>
      <c r="T157" s="1409"/>
      <c r="U157" s="120"/>
      <c r="V157" s="1410"/>
      <c r="W157" s="1410"/>
      <c r="X157" s="1410"/>
      <c r="Y157" s="1411"/>
      <c r="Z157" s="1412"/>
      <c r="AA157" s="1413"/>
      <c r="AB157" s="1414"/>
      <c r="AC157" s="1415"/>
      <c r="AD157" s="1416"/>
      <c r="AE157" s="1415"/>
      <c r="AF157" s="1417"/>
      <c r="AG157" s="1418"/>
      <c r="AH157" s="1419"/>
      <c r="AI157" s="1420"/>
      <c r="AJ157" s="1421"/>
      <c r="AK157" s="1422"/>
      <c r="AL157" s="1423"/>
      <c r="AM157" s="1409"/>
      <c r="AN157" s="120"/>
      <c r="AO157" s="1410"/>
      <c r="AP157" s="1410"/>
      <c r="AQ157" s="1410"/>
      <c r="AR157" s="1411"/>
      <c r="AS157" s="1412"/>
      <c r="AT157" s="1413"/>
      <c r="AU157" s="1414"/>
      <c r="AV157" s="1415"/>
      <c r="AW157" s="1416"/>
      <c r="AX157" s="1415"/>
      <c r="AY157" s="1417"/>
      <c r="AZ157" s="1418"/>
      <c r="BA157" s="1419"/>
      <c r="BB157" s="1420"/>
      <c r="BC157" s="1421"/>
      <c r="BD157" s="1422"/>
      <c r="BE157" s="1423"/>
      <c r="BH157" s="3">
        <v>1</v>
      </c>
    </row>
    <row r="158" spans="2:60" ht="27" customHeight="1">
      <c r="B158" s="120"/>
      <c r="C158" s="1410"/>
      <c r="D158" s="1410"/>
      <c r="E158" s="1410"/>
      <c r="F158" s="1411"/>
      <c r="G158" s="1412"/>
      <c r="H158" s="1413"/>
      <c r="I158" s="1414"/>
      <c r="J158" s="1415"/>
      <c r="K158" s="1416"/>
      <c r="L158" s="1415"/>
      <c r="M158" s="1417"/>
      <c r="N158" s="1418"/>
      <c r="O158" s="1419"/>
      <c r="P158" s="1420"/>
      <c r="Q158" s="1421"/>
      <c r="R158" s="1422"/>
      <c r="S158" s="1423"/>
      <c r="T158" s="1409"/>
      <c r="U158" s="120"/>
      <c r="V158" s="1410"/>
      <c r="W158" s="1410"/>
      <c r="X158" s="1410"/>
      <c r="Y158" s="1411"/>
      <c r="Z158" s="1412"/>
      <c r="AA158" s="1413"/>
      <c r="AB158" s="1414"/>
      <c r="AC158" s="1415"/>
      <c r="AD158" s="1416"/>
      <c r="AE158" s="1415"/>
      <c r="AF158" s="1417"/>
      <c r="AG158" s="1418"/>
      <c r="AH158" s="1419"/>
      <c r="AI158" s="1420"/>
      <c r="AJ158" s="1421"/>
      <c r="AK158" s="1422"/>
      <c r="AL158" s="1423"/>
      <c r="AM158" s="1409"/>
      <c r="AN158" s="120"/>
      <c r="AO158" s="1410"/>
      <c r="AP158" s="1410"/>
      <c r="AQ158" s="1410"/>
      <c r="AR158" s="1411"/>
      <c r="AS158" s="1412"/>
      <c r="AT158" s="1413"/>
      <c r="AU158" s="1414"/>
      <c r="AV158" s="1415"/>
      <c r="AW158" s="1416"/>
      <c r="AX158" s="1415"/>
      <c r="AY158" s="1417"/>
      <c r="AZ158" s="1418"/>
      <c r="BA158" s="1419"/>
      <c r="BB158" s="1420"/>
      <c r="BC158" s="1421"/>
      <c r="BD158" s="1422"/>
      <c r="BE158" s="1423"/>
      <c r="BH158" s="3">
        <v>1</v>
      </c>
    </row>
    <row r="159" spans="2:60" ht="27" customHeight="1">
      <c r="B159" s="120"/>
      <c r="C159" s="1410"/>
      <c r="D159" s="1410"/>
      <c r="E159" s="1410"/>
      <c r="F159" s="1411"/>
      <c r="G159" s="1412"/>
      <c r="H159" s="1413"/>
      <c r="I159" s="1414"/>
      <c r="J159" s="1415"/>
      <c r="K159" s="1416"/>
      <c r="L159" s="1415"/>
      <c r="M159" s="1417"/>
      <c r="N159" s="1418"/>
      <c r="O159" s="1419"/>
      <c r="P159" s="1420"/>
      <c r="Q159" s="1421"/>
      <c r="R159" s="1422"/>
      <c r="S159" s="1423"/>
      <c r="T159" s="1409"/>
      <c r="U159" s="120"/>
      <c r="V159" s="1410"/>
      <c r="W159" s="1410"/>
      <c r="X159" s="1410"/>
      <c r="Y159" s="1411"/>
      <c r="Z159" s="1412"/>
      <c r="AA159" s="1413"/>
      <c r="AB159" s="1414"/>
      <c r="AC159" s="1415"/>
      <c r="AD159" s="1416"/>
      <c r="AE159" s="1415"/>
      <c r="AF159" s="1417"/>
      <c r="AG159" s="1418"/>
      <c r="AH159" s="1419"/>
      <c r="AI159" s="1420"/>
      <c r="AJ159" s="1421"/>
      <c r="AK159" s="1422"/>
      <c r="AL159" s="1423"/>
      <c r="AM159" s="1409"/>
      <c r="AN159" s="120"/>
      <c r="AO159" s="1410"/>
      <c r="AP159" s="1410"/>
      <c r="AQ159" s="1410"/>
      <c r="AR159" s="1411"/>
      <c r="AS159" s="1412"/>
      <c r="AT159" s="1413"/>
      <c r="AU159" s="1414"/>
      <c r="AV159" s="1415"/>
      <c r="AW159" s="1416"/>
      <c r="AX159" s="1415"/>
      <c r="AY159" s="1417"/>
      <c r="AZ159" s="1418"/>
      <c r="BA159" s="1419"/>
      <c r="BB159" s="1420"/>
      <c r="BC159" s="1421"/>
      <c r="BD159" s="1422"/>
      <c r="BE159" s="1423"/>
      <c r="BH159" s="3">
        <v>1</v>
      </c>
    </row>
    <row r="160" spans="2:60" ht="27" customHeight="1">
      <c r="B160" s="120"/>
      <c r="C160" s="1410"/>
      <c r="D160" s="1410"/>
      <c r="E160" s="1410"/>
      <c r="F160" s="1411"/>
      <c r="G160" s="1412"/>
      <c r="H160" s="1413"/>
      <c r="I160" s="1414"/>
      <c r="J160" s="1415"/>
      <c r="K160" s="1416"/>
      <c r="L160" s="1415"/>
      <c r="M160" s="1417"/>
      <c r="N160" s="1418"/>
      <c r="O160" s="1419"/>
      <c r="P160" s="1420"/>
      <c r="Q160" s="1421"/>
      <c r="R160" s="1422"/>
      <c r="S160" s="1423"/>
      <c r="T160" s="1409"/>
      <c r="U160" s="120"/>
      <c r="V160" s="1410"/>
      <c r="W160" s="1410"/>
      <c r="X160" s="1410"/>
      <c r="Y160" s="1411"/>
      <c r="Z160" s="1412"/>
      <c r="AA160" s="1413"/>
      <c r="AB160" s="1414"/>
      <c r="AC160" s="1415"/>
      <c r="AD160" s="1416"/>
      <c r="AE160" s="1415"/>
      <c r="AF160" s="1417"/>
      <c r="AG160" s="1418"/>
      <c r="AH160" s="1419"/>
      <c r="AI160" s="1420"/>
      <c r="AJ160" s="1421"/>
      <c r="AK160" s="1422"/>
      <c r="AL160" s="1423"/>
      <c r="AM160" s="1409"/>
      <c r="AN160" s="120"/>
      <c r="AO160" s="1410"/>
      <c r="AP160" s="1410"/>
      <c r="AQ160" s="1410"/>
      <c r="AR160" s="1411"/>
      <c r="AS160" s="1412"/>
      <c r="AT160" s="1413"/>
      <c r="AU160" s="1414"/>
      <c r="AV160" s="1415"/>
      <c r="AW160" s="1416"/>
      <c r="AX160" s="1415"/>
      <c r="AY160" s="1417"/>
      <c r="AZ160" s="1418"/>
      <c r="BA160" s="1419"/>
      <c r="BB160" s="1420"/>
      <c r="BC160" s="1421"/>
      <c r="BD160" s="1422"/>
      <c r="BE160" s="1423"/>
      <c r="BH160" s="3">
        <v>1</v>
      </c>
    </row>
    <row r="161" spans="2:60" ht="27" customHeight="1">
      <c r="B161" s="120"/>
      <c r="C161" s="1410"/>
      <c r="D161" s="1410"/>
      <c r="E161" s="1410"/>
      <c r="F161" s="1411"/>
      <c r="G161" s="1412"/>
      <c r="H161" s="1413"/>
      <c r="I161" s="1414"/>
      <c r="J161" s="1415"/>
      <c r="K161" s="1416"/>
      <c r="L161" s="1415"/>
      <c r="M161" s="1417"/>
      <c r="N161" s="1418"/>
      <c r="O161" s="1419"/>
      <c r="P161" s="1420"/>
      <c r="Q161" s="1421"/>
      <c r="R161" s="1422"/>
      <c r="S161" s="1423"/>
      <c r="T161" s="1409"/>
      <c r="U161" s="120"/>
      <c r="V161" s="1410"/>
      <c r="W161" s="1410"/>
      <c r="X161" s="1410"/>
      <c r="Y161" s="1411"/>
      <c r="Z161" s="1412"/>
      <c r="AA161" s="1413"/>
      <c r="AB161" s="1414"/>
      <c r="AC161" s="1415"/>
      <c r="AD161" s="1416"/>
      <c r="AE161" s="1415"/>
      <c r="AF161" s="1417"/>
      <c r="AG161" s="1418"/>
      <c r="AH161" s="1419"/>
      <c r="AI161" s="1420"/>
      <c r="AJ161" s="1421"/>
      <c r="AK161" s="1422"/>
      <c r="AL161" s="1423"/>
      <c r="AM161" s="1409"/>
      <c r="AN161" s="120"/>
      <c r="AO161" s="1410"/>
      <c r="AP161" s="1410"/>
      <c r="AQ161" s="1410"/>
      <c r="AR161" s="1411"/>
      <c r="AS161" s="1412"/>
      <c r="AT161" s="1413"/>
      <c r="AU161" s="1414"/>
      <c r="AV161" s="1415"/>
      <c r="AW161" s="1416"/>
      <c r="AX161" s="1415"/>
      <c r="AY161" s="1417"/>
      <c r="AZ161" s="1418"/>
      <c r="BA161" s="1419"/>
      <c r="BB161" s="1420"/>
      <c r="BC161" s="1421"/>
      <c r="BD161" s="1422"/>
      <c r="BE161" s="1423"/>
      <c r="BH161" s="3">
        <v>1</v>
      </c>
    </row>
    <row r="162" spans="2:60" ht="27" customHeight="1">
      <c r="B162" s="120"/>
      <c r="C162" s="1410"/>
      <c r="D162" s="1410"/>
      <c r="E162" s="1410"/>
      <c r="F162" s="1411"/>
      <c r="G162" s="1412"/>
      <c r="H162" s="1413"/>
      <c r="I162" s="1414"/>
      <c r="J162" s="1415"/>
      <c r="K162" s="1416"/>
      <c r="L162" s="1415"/>
      <c r="M162" s="1417"/>
      <c r="N162" s="1418"/>
      <c r="O162" s="1419"/>
      <c r="P162" s="1420"/>
      <c r="Q162" s="1421"/>
      <c r="R162" s="1422"/>
      <c r="S162" s="1423"/>
      <c r="T162" s="1409"/>
      <c r="U162" s="120"/>
      <c r="V162" s="1410"/>
      <c r="W162" s="1410"/>
      <c r="X162" s="1410"/>
      <c r="Y162" s="1411"/>
      <c r="Z162" s="1412"/>
      <c r="AA162" s="1413"/>
      <c r="AB162" s="1414"/>
      <c r="AC162" s="1415"/>
      <c r="AD162" s="1416"/>
      <c r="AE162" s="1415"/>
      <c r="AF162" s="1417"/>
      <c r="AG162" s="1418"/>
      <c r="AH162" s="1419"/>
      <c r="AI162" s="1420"/>
      <c r="AJ162" s="1421"/>
      <c r="AK162" s="1422"/>
      <c r="AL162" s="1423"/>
      <c r="AM162" s="1409"/>
      <c r="AN162" s="120"/>
      <c r="AO162" s="1410"/>
      <c r="AP162" s="1410"/>
      <c r="AQ162" s="1410"/>
      <c r="AR162" s="1411"/>
      <c r="AS162" s="1412"/>
      <c r="AT162" s="1413"/>
      <c r="AU162" s="1414"/>
      <c r="AV162" s="1415"/>
      <c r="AW162" s="1416"/>
      <c r="AX162" s="1415"/>
      <c r="AY162" s="1417"/>
      <c r="AZ162" s="1418"/>
      <c r="BA162" s="1419"/>
      <c r="BB162" s="1420"/>
      <c r="BC162" s="1421"/>
      <c r="BD162" s="1422"/>
      <c r="BE162" s="1423"/>
      <c r="BH162" s="3">
        <v>1</v>
      </c>
    </row>
    <row r="163" spans="2:60" ht="27" customHeight="1">
      <c r="B163" s="120"/>
      <c r="C163" s="1410"/>
      <c r="D163" s="1410"/>
      <c r="E163" s="1410"/>
      <c r="F163" s="1411"/>
      <c r="G163" s="1412"/>
      <c r="H163" s="1413"/>
      <c r="I163" s="1414"/>
      <c r="J163" s="1415"/>
      <c r="K163" s="1416"/>
      <c r="L163" s="1415"/>
      <c r="M163" s="1417"/>
      <c r="N163" s="1418"/>
      <c r="O163" s="1419"/>
      <c r="P163" s="1420"/>
      <c r="Q163" s="1421"/>
      <c r="R163" s="1422"/>
      <c r="S163" s="1423"/>
      <c r="T163" s="1409"/>
      <c r="U163" s="120"/>
      <c r="V163" s="1410"/>
      <c r="W163" s="1410"/>
      <c r="X163" s="1410"/>
      <c r="Y163" s="1411"/>
      <c r="Z163" s="1412"/>
      <c r="AA163" s="1413"/>
      <c r="AB163" s="1414"/>
      <c r="AC163" s="1415"/>
      <c r="AD163" s="1416"/>
      <c r="AE163" s="1415"/>
      <c r="AF163" s="1417"/>
      <c r="AG163" s="1418"/>
      <c r="AH163" s="1419"/>
      <c r="AI163" s="1420"/>
      <c r="AJ163" s="1421"/>
      <c r="AK163" s="1422"/>
      <c r="AL163" s="1423"/>
      <c r="AM163" s="1409"/>
      <c r="AN163" s="120"/>
      <c r="AO163" s="1410"/>
      <c r="AP163" s="1410"/>
      <c r="AQ163" s="1410"/>
      <c r="AR163" s="1411"/>
      <c r="AS163" s="1412"/>
      <c r="AT163" s="1413"/>
      <c r="AU163" s="1414"/>
      <c r="AV163" s="1415"/>
      <c r="AW163" s="1416"/>
      <c r="AX163" s="1415"/>
      <c r="AY163" s="1417"/>
      <c r="AZ163" s="1418"/>
      <c r="BA163" s="1419"/>
      <c r="BB163" s="1420"/>
      <c r="BC163" s="1421"/>
      <c r="BD163" s="1422"/>
      <c r="BE163" s="1423"/>
      <c r="BH163" s="3">
        <v>1</v>
      </c>
    </row>
    <row r="164" spans="2:60" ht="27" customHeight="1">
      <c r="B164" s="120"/>
      <c r="C164" s="1410"/>
      <c r="D164" s="1410"/>
      <c r="E164" s="1410"/>
      <c r="F164" s="1411"/>
      <c r="G164" s="1412"/>
      <c r="H164" s="1413"/>
      <c r="I164" s="1414"/>
      <c r="J164" s="1415"/>
      <c r="K164" s="1416"/>
      <c r="L164" s="1415"/>
      <c r="M164" s="1417"/>
      <c r="N164" s="1418"/>
      <c r="O164" s="1419"/>
      <c r="P164" s="1420"/>
      <c r="Q164" s="1421"/>
      <c r="R164" s="1422"/>
      <c r="S164" s="1423"/>
      <c r="T164" s="1409"/>
      <c r="U164" s="120"/>
      <c r="V164" s="1410"/>
      <c r="W164" s="1410"/>
      <c r="X164" s="1410"/>
      <c r="Y164" s="1411"/>
      <c r="Z164" s="1412"/>
      <c r="AA164" s="1413"/>
      <c r="AB164" s="1414"/>
      <c r="AC164" s="1415"/>
      <c r="AD164" s="1416"/>
      <c r="AE164" s="1415"/>
      <c r="AF164" s="1417"/>
      <c r="AG164" s="1418"/>
      <c r="AH164" s="1419"/>
      <c r="AI164" s="1420"/>
      <c r="AJ164" s="1421"/>
      <c r="AK164" s="1422"/>
      <c r="AL164" s="1423"/>
      <c r="AM164" s="1409"/>
      <c r="AN164" s="120"/>
      <c r="AO164" s="1410"/>
      <c r="AP164" s="1410"/>
      <c r="AQ164" s="1410"/>
      <c r="AR164" s="1411"/>
      <c r="AS164" s="1412"/>
      <c r="AT164" s="1413"/>
      <c r="AU164" s="1414"/>
      <c r="AV164" s="1415"/>
      <c r="AW164" s="1416"/>
      <c r="AX164" s="1415"/>
      <c r="AY164" s="1417"/>
      <c r="AZ164" s="1418"/>
      <c r="BA164" s="1419"/>
      <c r="BB164" s="1420"/>
      <c r="BC164" s="1421"/>
      <c r="BD164" s="1422"/>
      <c r="BE164" s="1423"/>
      <c r="BH164" s="3">
        <v>1</v>
      </c>
    </row>
    <row r="165" spans="2:60" ht="27" customHeight="1">
      <c r="B165" s="120"/>
      <c r="C165" s="1410"/>
      <c r="D165" s="1410"/>
      <c r="E165" s="1410"/>
      <c r="F165" s="1411"/>
      <c r="G165" s="1412"/>
      <c r="H165" s="1413"/>
      <c r="I165" s="1414"/>
      <c r="J165" s="1415"/>
      <c r="K165" s="1416"/>
      <c r="L165" s="1415"/>
      <c r="M165" s="1417"/>
      <c r="N165" s="1418"/>
      <c r="O165" s="1419"/>
      <c r="P165" s="1420"/>
      <c r="Q165" s="1421"/>
      <c r="R165" s="1422"/>
      <c r="S165" s="1423"/>
      <c r="T165" s="1409"/>
      <c r="U165" s="120"/>
      <c r="V165" s="1410"/>
      <c r="W165" s="1410"/>
      <c r="X165" s="1410"/>
      <c r="Y165" s="1411"/>
      <c r="Z165" s="1412"/>
      <c r="AA165" s="1413"/>
      <c r="AB165" s="1414"/>
      <c r="AC165" s="1415"/>
      <c r="AD165" s="1416"/>
      <c r="AE165" s="1415"/>
      <c r="AF165" s="1417"/>
      <c r="AG165" s="1418"/>
      <c r="AH165" s="1419"/>
      <c r="AI165" s="1420"/>
      <c r="AJ165" s="1421"/>
      <c r="AK165" s="1422"/>
      <c r="AL165" s="1423"/>
      <c r="AM165" s="1409"/>
      <c r="AN165" s="120"/>
      <c r="AO165" s="1410"/>
      <c r="AP165" s="1410"/>
      <c r="AQ165" s="1410"/>
      <c r="AR165" s="1411"/>
      <c r="AS165" s="1412"/>
      <c r="AT165" s="1413"/>
      <c r="AU165" s="1414"/>
      <c r="AV165" s="1415"/>
      <c r="AW165" s="1416"/>
      <c r="AX165" s="1415"/>
      <c r="AY165" s="1417"/>
      <c r="AZ165" s="1418"/>
      <c r="BA165" s="1419"/>
      <c r="BB165" s="1420"/>
      <c r="BC165" s="1421"/>
      <c r="BD165" s="1422"/>
      <c r="BE165" s="1423"/>
      <c r="BH165" s="3">
        <v>1</v>
      </c>
    </row>
    <row r="166" spans="2:60" ht="27" customHeight="1">
      <c r="B166" s="120"/>
      <c r="C166" s="1410"/>
      <c r="D166" s="1410"/>
      <c r="E166" s="1410"/>
      <c r="F166" s="1411"/>
      <c r="G166" s="1412"/>
      <c r="H166" s="1413"/>
      <c r="I166" s="1414"/>
      <c r="J166" s="1415"/>
      <c r="K166" s="1416"/>
      <c r="L166" s="1415"/>
      <c r="M166" s="1417"/>
      <c r="N166" s="1418"/>
      <c r="O166" s="1419"/>
      <c r="P166" s="1420"/>
      <c r="Q166" s="1421"/>
      <c r="R166" s="1422"/>
      <c r="S166" s="1423"/>
      <c r="T166" s="1409"/>
      <c r="U166" s="120"/>
      <c r="V166" s="1410"/>
      <c r="W166" s="1410"/>
      <c r="X166" s="1410"/>
      <c r="Y166" s="1411"/>
      <c r="Z166" s="1412"/>
      <c r="AA166" s="1413"/>
      <c r="AB166" s="1414"/>
      <c r="AC166" s="1415"/>
      <c r="AD166" s="1416"/>
      <c r="AE166" s="1415"/>
      <c r="AF166" s="1417"/>
      <c r="AG166" s="1418"/>
      <c r="AH166" s="1419"/>
      <c r="AI166" s="1420"/>
      <c r="AJ166" s="1421"/>
      <c r="AK166" s="1422"/>
      <c r="AL166" s="1423"/>
      <c r="AM166" s="1409"/>
      <c r="AN166" s="120"/>
      <c r="AO166" s="1410"/>
      <c r="AP166" s="1410"/>
      <c r="AQ166" s="1410"/>
      <c r="AR166" s="1411"/>
      <c r="AS166" s="1412"/>
      <c r="AT166" s="1413"/>
      <c r="AU166" s="1414"/>
      <c r="AV166" s="1415"/>
      <c r="AW166" s="1416"/>
      <c r="AX166" s="1415"/>
      <c r="AY166" s="1417"/>
      <c r="AZ166" s="1418"/>
      <c r="BA166" s="1419"/>
      <c r="BB166" s="1420"/>
      <c r="BC166" s="1421"/>
      <c r="BD166" s="1422"/>
      <c r="BE166" s="1423"/>
      <c r="BH166" s="3">
        <v>1</v>
      </c>
    </row>
    <row r="167" spans="2:60" ht="27" customHeight="1">
      <c r="B167" s="120"/>
      <c r="C167" s="1410"/>
      <c r="D167" s="1410"/>
      <c r="E167" s="1410"/>
      <c r="F167" s="1411"/>
      <c r="G167" s="1412"/>
      <c r="H167" s="1413"/>
      <c r="I167" s="1414"/>
      <c r="J167" s="1415"/>
      <c r="K167" s="1416"/>
      <c r="L167" s="1415"/>
      <c r="M167" s="1417"/>
      <c r="N167" s="1418"/>
      <c r="O167" s="1419"/>
      <c r="P167" s="1420"/>
      <c r="Q167" s="1421"/>
      <c r="R167" s="1422"/>
      <c r="S167" s="1423"/>
      <c r="T167" s="1409"/>
      <c r="U167" s="120"/>
      <c r="V167" s="1410"/>
      <c r="W167" s="1410"/>
      <c r="X167" s="1410"/>
      <c r="Y167" s="1411"/>
      <c r="Z167" s="1412"/>
      <c r="AA167" s="1413"/>
      <c r="AB167" s="1414"/>
      <c r="AC167" s="1415"/>
      <c r="AD167" s="1416"/>
      <c r="AE167" s="1415"/>
      <c r="AF167" s="1417"/>
      <c r="AG167" s="1418"/>
      <c r="AH167" s="1419"/>
      <c r="AI167" s="1420"/>
      <c r="AJ167" s="1421"/>
      <c r="AK167" s="1422"/>
      <c r="AL167" s="1423"/>
      <c r="AM167" s="1409"/>
      <c r="AN167" s="120"/>
      <c r="AO167" s="1410"/>
      <c r="AP167" s="1410"/>
      <c r="AQ167" s="1410"/>
      <c r="AR167" s="1411"/>
      <c r="AS167" s="1412"/>
      <c r="AT167" s="1413"/>
      <c r="AU167" s="1414"/>
      <c r="AV167" s="1415"/>
      <c r="AW167" s="1416"/>
      <c r="AX167" s="1415"/>
      <c r="AY167" s="1417"/>
      <c r="AZ167" s="1418"/>
      <c r="BA167" s="1419"/>
      <c r="BB167" s="1420"/>
      <c r="BC167" s="1421"/>
      <c r="BD167" s="1422"/>
      <c r="BE167" s="1423"/>
      <c r="BH167" s="3">
        <v>1</v>
      </c>
    </row>
    <row r="168" spans="2:60" ht="27" customHeight="1">
      <c r="B168" s="120"/>
      <c r="C168" s="1410"/>
      <c r="D168" s="1410"/>
      <c r="E168" s="1410"/>
      <c r="F168" s="1411"/>
      <c r="G168" s="1412"/>
      <c r="H168" s="1413"/>
      <c r="I168" s="1414"/>
      <c r="J168" s="1415"/>
      <c r="K168" s="1416"/>
      <c r="L168" s="1415"/>
      <c r="M168" s="1417"/>
      <c r="N168" s="1418"/>
      <c r="O168" s="1419"/>
      <c r="P168" s="1420"/>
      <c r="Q168" s="1421"/>
      <c r="R168" s="1422"/>
      <c r="S168" s="1423"/>
      <c r="T168" s="1409"/>
      <c r="U168" s="120"/>
      <c r="V168" s="1410"/>
      <c r="W168" s="1410"/>
      <c r="X168" s="1410"/>
      <c r="Y168" s="1411"/>
      <c r="Z168" s="1412"/>
      <c r="AA168" s="1413"/>
      <c r="AB168" s="1414"/>
      <c r="AC168" s="1415"/>
      <c r="AD168" s="1416"/>
      <c r="AE168" s="1415"/>
      <c r="AF168" s="1417"/>
      <c r="AG168" s="1418"/>
      <c r="AH168" s="1419"/>
      <c r="AI168" s="1420"/>
      <c r="AJ168" s="1421"/>
      <c r="AK168" s="1422"/>
      <c r="AL168" s="1423"/>
      <c r="AM168" s="1409"/>
      <c r="AN168" s="120"/>
      <c r="AO168" s="1410"/>
      <c r="AP168" s="1410"/>
      <c r="AQ168" s="1410"/>
      <c r="AR168" s="1411"/>
      <c r="AS168" s="1412"/>
      <c r="AT168" s="1413"/>
      <c r="AU168" s="1414"/>
      <c r="AV168" s="1415"/>
      <c r="AW168" s="1416"/>
      <c r="AX168" s="1415"/>
      <c r="AY168" s="1417"/>
      <c r="AZ168" s="1418"/>
      <c r="BA168" s="1419"/>
      <c r="BB168" s="1420"/>
      <c r="BC168" s="1421"/>
      <c r="BD168" s="1422"/>
      <c r="BE168" s="1423"/>
      <c r="BH168" s="3">
        <v>1</v>
      </c>
    </row>
    <row r="169" spans="2:60" ht="27" customHeight="1">
      <c r="B169" s="120"/>
      <c r="C169" s="1410"/>
      <c r="D169" s="1410"/>
      <c r="E169" s="1410"/>
      <c r="F169" s="1411"/>
      <c r="G169" s="1412"/>
      <c r="H169" s="1413"/>
      <c r="I169" s="1414"/>
      <c r="J169" s="1415"/>
      <c r="K169" s="1416"/>
      <c r="L169" s="1415"/>
      <c r="M169" s="1417"/>
      <c r="N169" s="1418"/>
      <c r="O169" s="1419"/>
      <c r="P169" s="1420"/>
      <c r="Q169" s="1421"/>
      <c r="R169" s="1422"/>
      <c r="S169" s="1423"/>
      <c r="T169" s="1409"/>
      <c r="U169" s="120"/>
      <c r="V169" s="1410"/>
      <c r="W169" s="1410"/>
      <c r="X169" s="1410"/>
      <c r="Y169" s="1411"/>
      <c r="Z169" s="1412"/>
      <c r="AA169" s="1413"/>
      <c r="AB169" s="1414"/>
      <c r="AC169" s="1415"/>
      <c r="AD169" s="1416"/>
      <c r="AE169" s="1415"/>
      <c r="AF169" s="1417"/>
      <c r="AG169" s="1418"/>
      <c r="AH169" s="1419"/>
      <c r="AI169" s="1420"/>
      <c r="AJ169" s="1421"/>
      <c r="AK169" s="1422"/>
      <c r="AL169" s="1423"/>
      <c r="AM169" s="1409"/>
      <c r="AN169" s="120"/>
      <c r="AO169" s="1410"/>
      <c r="AP169" s="1410"/>
      <c r="AQ169" s="1410"/>
      <c r="AR169" s="1411"/>
      <c r="AS169" s="1412"/>
      <c r="AT169" s="1413"/>
      <c r="AU169" s="1414"/>
      <c r="AV169" s="1415"/>
      <c r="AW169" s="1416"/>
      <c r="AX169" s="1415"/>
      <c r="AY169" s="1417"/>
      <c r="AZ169" s="1418"/>
      <c r="BA169" s="1419"/>
      <c r="BB169" s="1420"/>
      <c r="BC169" s="1421"/>
      <c r="BD169" s="1422"/>
      <c r="BE169" s="1423"/>
      <c r="BH169" s="3">
        <v>1</v>
      </c>
    </row>
    <row r="170" spans="2:60" ht="27" customHeight="1">
      <c r="B170" s="120"/>
      <c r="C170" s="1410"/>
      <c r="D170" s="1410"/>
      <c r="E170" s="1410"/>
      <c r="F170" s="1411"/>
      <c r="G170" s="1412"/>
      <c r="H170" s="1413"/>
      <c r="I170" s="1414"/>
      <c r="J170" s="1415"/>
      <c r="K170" s="1416"/>
      <c r="L170" s="1415"/>
      <c r="M170" s="1417"/>
      <c r="N170" s="1418"/>
      <c r="O170" s="1419"/>
      <c r="P170" s="1420"/>
      <c r="Q170" s="1421"/>
      <c r="R170" s="1422"/>
      <c r="S170" s="1423"/>
      <c r="T170" s="1409"/>
      <c r="U170" s="120"/>
      <c r="V170" s="1410"/>
      <c r="W170" s="1410"/>
      <c r="X170" s="1410"/>
      <c r="Y170" s="1411"/>
      <c r="Z170" s="1412"/>
      <c r="AA170" s="1413"/>
      <c r="AB170" s="1414"/>
      <c r="AC170" s="1415"/>
      <c r="AD170" s="1416"/>
      <c r="AE170" s="1415"/>
      <c r="AF170" s="1417"/>
      <c r="AG170" s="1418"/>
      <c r="AH170" s="1419"/>
      <c r="AI170" s="1420"/>
      <c r="AJ170" s="1421"/>
      <c r="AK170" s="1422"/>
      <c r="AL170" s="1423"/>
      <c r="AM170" s="1409"/>
      <c r="AN170" s="120"/>
      <c r="AO170" s="1410"/>
      <c r="AP170" s="1410"/>
      <c r="AQ170" s="1410"/>
      <c r="AR170" s="1411"/>
      <c r="AS170" s="1412"/>
      <c r="AT170" s="1413"/>
      <c r="AU170" s="1414"/>
      <c r="AV170" s="1415"/>
      <c r="AW170" s="1416"/>
      <c r="AX170" s="1415"/>
      <c r="AY170" s="1417"/>
      <c r="AZ170" s="1418"/>
      <c r="BA170" s="1419"/>
      <c r="BB170" s="1420"/>
      <c r="BC170" s="1421"/>
      <c r="BD170" s="1422"/>
      <c r="BE170" s="1423"/>
      <c r="BH170" s="3">
        <v>1</v>
      </c>
    </row>
    <row r="171" spans="2:60" ht="27" customHeight="1">
      <c r="B171" s="120"/>
      <c r="C171" s="1410"/>
      <c r="D171" s="1410"/>
      <c r="E171" s="1410"/>
      <c r="F171" s="1411"/>
      <c r="G171" s="1412"/>
      <c r="H171" s="1413"/>
      <c r="I171" s="1414"/>
      <c r="J171" s="1415"/>
      <c r="K171" s="1416"/>
      <c r="L171" s="1415"/>
      <c r="M171" s="1417"/>
      <c r="N171" s="1418"/>
      <c r="O171" s="1419"/>
      <c r="P171" s="1420"/>
      <c r="Q171" s="1421"/>
      <c r="R171" s="1422"/>
      <c r="S171" s="1423"/>
      <c r="T171" s="1409"/>
      <c r="U171" s="120"/>
      <c r="V171" s="1410"/>
      <c r="W171" s="1410"/>
      <c r="X171" s="1410"/>
      <c r="Y171" s="1411"/>
      <c r="Z171" s="1412"/>
      <c r="AA171" s="1413"/>
      <c r="AB171" s="1414"/>
      <c r="AC171" s="1415"/>
      <c r="AD171" s="1416"/>
      <c r="AE171" s="1415"/>
      <c r="AF171" s="1417"/>
      <c r="AG171" s="1418"/>
      <c r="AH171" s="1419"/>
      <c r="AI171" s="1420"/>
      <c r="AJ171" s="1421"/>
      <c r="AK171" s="1422"/>
      <c r="AL171" s="1423"/>
      <c r="AM171" s="1409"/>
      <c r="AN171" s="120"/>
      <c r="AO171" s="1410"/>
      <c r="AP171" s="1410"/>
      <c r="AQ171" s="1410"/>
      <c r="AR171" s="1411"/>
      <c r="AS171" s="1412"/>
      <c r="AT171" s="1413"/>
      <c r="AU171" s="1414"/>
      <c r="AV171" s="1415"/>
      <c r="AW171" s="1416"/>
      <c r="AX171" s="1415"/>
      <c r="AY171" s="1417"/>
      <c r="AZ171" s="1418"/>
      <c r="BA171" s="1419"/>
      <c r="BB171" s="1420"/>
      <c r="BC171" s="1421"/>
      <c r="BD171" s="1422"/>
      <c r="BE171" s="1423"/>
      <c r="BH171" s="3">
        <v>1</v>
      </c>
    </row>
    <row r="172" spans="2:60" ht="27" customHeight="1">
      <c r="B172" s="120"/>
      <c r="C172" s="1410"/>
      <c r="D172" s="1410"/>
      <c r="E172" s="1410"/>
      <c r="F172" s="1411"/>
      <c r="G172" s="1412"/>
      <c r="H172" s="1413"/>
      <c r="I172" s="1414"/>
      <c r="J172" s="1415"/>
      <c r="K172" s="1416"/>
      <c r="L172" s="1415"/>
      <c r="M172" s="1417"/>
      <c r="N172" s="1418"/>
      <c r="O172" s="1419"/>
      <c r="P172" s="1420"/>
      <c r="Q172" s="1421"/>
      <c r="R172" s="1422"/>
      <c r="S172" s="1423"/>
      <c r="T172" s="1409"/>
      <c r="U172" s="120"/>
      <c r="V172" s="1410"/>
      <c r="W172" s="1410"/>
      <c r="X172" s="1410"/>
      <c r="Y172" s="1411"/>
      <c r="Z172" s="1412"/>
      <c r="AA172" s="1413"/>
      <c r="AB172" s="1414"/>
      <c r="AC172" s="1415"/>
      <c r="AD172" s="1416"/>
      <c r="AE172" s="1415"/>
      <c r="AF172" s="1417"/>
      <c r="AG172" s="1418"/>
      <c r="AH172" s="1419"/>
      <c r="AI172" s="1420"/>
      <c r="AJ172" s="1421"/>
      <c r="AK172" s="1422"/>
      <c r="AL172" s="1423"/>
      <c r="AM172" s="1409"/>
      <c r="AN172" s="120"/>
      <c r="AO172" s="1410"/>
      <c r="AP172" s="1410"/>
      <c r="AQ172" s="1410"/>
      <c r="AR172" s="1411"/>
      <c r="AS172" s="1412"/>
      <c r="AT172" s="1413"/>
      <c r="AU172" s="1414"/>
      <c r="AV172" s="1415"/>
      <c r="AW172" s="1416"/>
      <c r="AX172" s="1415"/>
      <c r="AY172" s="1417"/>
      <c r="AZ172" s="1418"/>
      <c r="BA172" s="1419"/>
      <c r="BB172" s="1420"/>
      <c r="BC172" s="1421"/>
      <c r="BD172" s="1422"/>
      <c r="BE172" s="1423"/>
      <c r="BH172" s="3">
        <v>1</v>
      </c>
    </row>
    <row r="173" spans="2:60" ht="27" customHeight="1">
      <c r="B173" s="120"/>
      <c r="C173" s="1410"/>
      <c r="D173" s="1410"/>
      <c r="E173" s="1410"/>
      <c r="F173" s="1411"/>
      <c r="G173" s="1412"/>
      <c r="H173" s="1413"/>
      <c r="I173" s="1414"/>
      <c r="J173" s="1415"/>
      <c r="K173" s="1416"/>
      <c r="L173" s="1415"/>
      <c r="M173" s="1417"/>
      <c r="N173" s="1418"/>
      <c r="O173" s="1419"/>
      <c r="P173" s="1420"/>
      <c r="Q173" s="1421"/>
      <c r="R173" s="1422"/>
      <c r="S173" s="1423"/>
      <c r="T173" s="1409"/>
      <c r="U173" s="120"/>
      <c r="V173" s="1410"/>
      <c r="W173" s="1410"/>
      <c r="X173" s="1410"/>
      <c r="Y173" s="1411"/>
      <c r="Z173" s="1412"/>
      <c r="AA173" s="1413"/>
      <c r="AB173" s="1414"/>
      <c r="AC173" s="1415"/>
      <c r="AD173" s="1416"/>
      <c r="AE173" s="1415"/>
      <c r="AF173" s="1417"/>
      <c r="AG173" s="1418"/>
      <c r="AH173" s="1419"/>
      <c r="AI173" s="1420"/>
      <c r="AJ173" s="1421"/>
      <c r="AK173" s="1422"/>
      <c r="AL173" s="1423"/>
      <c r="AM173" s="1409"/>
      <c r="AN173" s="120"/>
      <c r="AO173" s="1410"/>
      <c r="AP173" s="1410"/>
      <c r="AQ173" s="1410"/>
      <c r="AR173" s="1411"/>
      <c r="AS173" s="1412"/>
      <c r="AT173" s="1413"/>
      <c r="AU173" s="1414"/>
      <c r="AV173" s="1415"/>
      <c r="AW173" s="1416"/>
      <c r="AX173" s="1415"/>
      <c r="AY173" s="1417"/>
      <c r="AZ173" s="1418"/>
      <c r="BA173" s="1419"/>
      <c r="BB173" s="1420"/>
      <c r="BC173" s="1421"/>
      <c r="BD173" s="1422"/>
      <c r="BE173" s="1423"/>
      <c r="BH173" s="3">
        <v>1</v>
      </c>
    </row>
    <row r="174" spans="2:60" ht="27" customHeight="1">
      <c r="B174" s="120"/>
      <c r="C174" s="1410"/>
      <c r="D174" s="1410"/>
      <c r="E174" s="1410"/>
      <c r="F174" s="1411"/>
      <c r="G174" s="1412"/>
      <c r="H174" s="1413"/>
      <c r="I174" s="1414"/>
      <c r="J174" s="1415"/>
      <c r="K174" s="1416"/>
      <c r="L174" s="1415"/>
      <c r="M174" s="1417"/>
      <c r="N174" s="1418"/>
      <c r="O174" s="1419"/>
      <c r="P174" s="1420"/>
      <c r="Q174" s="1421"/>
      <c r="R174" s="1422"/>
      <c r="S174" s="1423"/>
      <c r="T174" s="1409"/>
      <c r="U174" s="120"/>
      <c r="V174" s="1410"/>
      <c r="W174" s="1410"/>
      <c r="X174" s="1410"/>
      <c r="Y174" s="1411"/>
      <c r="Z174" s="1412"/>
      <c r="AA174" s="1413"/>
      <c r="AB174" s="1414"/>
      <c r="AC174" s="1415"/>
      <c r="AD174" s="1416"/>
      <c r="AE174" s="1415"/>
      <c r="AF174" s="1417"/>
      <c r="AG174" s="1418"/>
      <c r="AH174" s="1419"/>
      <c r="AI174" s="1420"/>
      <c r="AJ174" s="1421"/>
      <c r="AK174" s="1422"/>
      <c r="AL174" s="1423"/>
      <c r="AM174" s="1409"/>
      <c r="AN174" s="120"/>
      <c r="AO174" s="1410"/>
      <c r="AP174" s="1410"/>
      <c r="AQ174" s="1410"/>
      <c r="AR174" s="1411"/>
      <c r="AS174" s="1412"/>
      <c r="AT174" s="1413"/>
      <c r="AU174" s="1414"/>
      <c r="AV174" s="1415"/>
      <c r="AW174" s="1416"/>
      <c r="AX174" s="1415"/>
      <c r="AY174" s="1417"/>
      <c r="AZ174" s="1418"/>
      <c r="BA174" s="1419"/>
      <c r="BB174" s="1420"/>
      <c r="BC174" s="1421"/>
      <c r="BD174" s="1422"/>
      <c r="BE174" s="1423"/>
      <c r="BH174" s="3">
        <v>1</v>
      </c>
    </row>
    <row r="175" spans="2:60" ht="27" customHeight="1">
      <c r="B175" s="120"/>
      <c r="C175" s="1410"/>
      <c r="D175" s="1410"/>
      <c r="E175" s="1410"/>
      <c r="F175" s="1411"/>
      <c r="G175" s="1412"/>
      <c r="H175" s="1413"/>
      <c r="I175" s="1414"/>
      <c r="J175" s="1415"/>
      <c r="K175" s="1416"/>
      <c r="L175" s="1415"/>
      <c r="M175" s="1417"/>
      <c r="N175" s="1418"/>
      <c r="O175" s="1419"/>
      <c r="P175" s="1420"/>
      <c r="Q175" s="1421"/>
      <c r="R175" s="1422"/>
      <c r="S175" s="1423"/>
      <c r="T175" s="1409"/>
      <c r="U175" s="120"/>
      <c r="V175" s="1410"/>
      <c r="W175" s="1410"/>
      <c r="X175" s="1410"/>
      <c r="Y175" s="1411"/>
      <c r="Z175" s="1412"/>
      <c r="AA175" s="1413"/>
      <c r="AB175" s="1414"/>
      <c r="AC175" s="1415"/>
      <c r="AD175" s="1416"/>
      <c r="AE175" s="1415"/>
      <c r="AF175" s="1417"/>
      <c r="AG175" s="1418"/>
      <c r="AH175" s="1419"/>
      <c r="AI175" s="1420"/>
      <c r="AJ175" s="1421"/>
      <c r="AK175" s="1422"/>
      <c r="AL175" s="1423"/>
      <c r="AM175" s="1409"/>
      <c r="AN175" s="120"/>
      <c r="AO175" s="1410"/>
      <c r="AP175" s="1410"/>
      <c r="AQ175" s="1410"/>
      <c r="AR175" s="1411"/>
      <c r="AS175" s="1412"/>
      <c r="AT175" s="1413"/>
      <c r="AU175" s="1414"/>
      <c r="AV175" s="1415"/>
      <c r="AW175" s="1416"/>
      <c r="AX175" s="1415"/>
      <c r="AY175" s="1417"/>
      <c r="AZ175" s="1418"/>
      <c r="BA175" s="1419"/>
      <c r="BB175" s="1420"/>
      <c r="BC175" s="1421"/>
      <c r="BD175" s="1422"/>
      <c r="BE175" s="1423"/>
      <c r="BH175" s="3">
        <v>1</v>
      </c>
    </row>
    <row r="176" spans="2:60" ht="27" customHeight="1">
      <c r="B176" s="120"/>
      <c r="C176" s="1410"/>
      <c r="D176" s="1410"/>
      <c r="E176" s="1410"/>
      <c r="F176" s="1411"/>
      <c r="G176" s="1412"/>
      <c r="H176" s="1413"/>
      <c r="I176" s="1414"/>
      <c r="J176" s="1415"/>
      <c r="K176" s="1416"/>
      <c r="L176" s="1415"/>
      <c r="M176" s="1417"/>
      <c r="N176" s="1418"/>
      <c r="O176" s="1419"/>
      <c r="P176" s="1420"/>
      <c r="Q176" s="1421"/>
      <c r="R176" s="1422"/>
      <c r="S176" s="1423"/>
      <c r="T176" s="1409"/>
      <c r="U176" s="120"/>
      <c r="V176" s="1410"/>
      <c r="W176" s="1410"/>
      <c r="X176" s="1410"/>
      <c r="Y176" s="1411"/>
      <c r="Z176" s="1412"/>
      <c r="AA176" s="1413"/>
      <c r="AB176" s="1414"/>
      <c r="AC176" s="1415"/>
      <c r="AD176" s="1416"/>
      <c r="AE176" s="1415"/>
      <c r="AF176" s="1417"/>
      <c r="AG176" s="1418"/>
      <c r="AH176" s="1419"/>
      <c r="AI176" s="1420"/>
      <c r="AJ176" s="1421"/>
      <c r="AK176" s="1422"/>
      <c r="AL176" s="1423"/>
      <c r="AM176" s="1409"/>
      <c r="AN176" s="120"/>
      <c r="AO176" s="1410"/>
      <c r="AP176" s="1410"/>
      <c r="AQ176" s="1410"/>
      <c r="AR176" s="1411"/>
      <c r="AS176" s="1412"/>
      <c r="AT176" s="1413"/>
      <c r="AU176" s="1414"/>
      <c r="AV176" s="1415"/>
      <c r="AW176" s="1416"/>
      <c r="AX176" s="1415"/>
      <c r="AY176" s="1417"/>
      <c r="AZ176" s="1418"/>
      <c r="BA176" s="1419"/>
      <c r="BB176" s="1420"/>
      <c r="BC176" s="1421"/>
      <c r="BD176" s="1422"/>
      <c r="BE176" s="1423"/>
      <c r="BH176" s="3">
        <v>1</v>
      </c>
    </row>
    <row r="177" spans="2:60" ht="27" customHeight="1">
      <c r="B177" s="120"/>
      <c r="C177" s="1410"/>
      <c r="D177" s="1410"/>
      <c r="E177" s="1410"/>
      <c r="F177" s="1411"/>
      <c r="G177" s="1412"/>
      <c r="H177" s="1413"/>
      <c r="I177" s="1414"/>
      <c r="J177" s="1415"/>
      <c r="K177" s="1416"/>
      <c r="L177" s="1415"/>
      <c r="M177" s="1417"/>
      <c r="N177" s="1418"/>
      <c r="O177" s="1419"/>
      <c r="P177" s="1420"/>
      <c r="Q177" s="1421"/>
      <c r="R177" s="1422"/>
      <c r="S177" s="1423"/>
      <c r="T177" s="1409"/>
      <c r="U177" s="120"/>
      <c r="V177" s="1410"/>
      <c r="W177" s="1410"/>
      <c r="X177" s="1410"/>
      <c r="Y177" s="1411"/>
      <c r="Z177" s="1412"/>
      <c r="AA177" s="1413"/>
      <c r="AB177" s="1414"/>
      <c r="AC177" s="1415"/>
      <c r="AD177" s="1416"/>
      <c r="AE177" s="1415"/>
      <c r="AF177" s="1417"/>
      <c r="AG177" s="1418"/>
      <c r="AH177" s="1419"/>
      <c r="AI177" s="1420"/>
      <c r="AJ177" s="1421"/>
      <c r="AK177" s="1422"/>
      <c r="AL177" s="1423"/>
      <c r="AM177" s="1409"/>
      <c r="AN177" s="120"/>
      <c r="AO177" s="1410"/>
      <c r="AP177" s="1410"/>
      <c r="AQ177" s="1410"/>
      <c r="AR177" s="1411"/>
      <c r="AS177" s="1412"/>
      <c r="AT177" s="1413"/>
      <c r="AU177" s="1414"/>
      <c r="AV177" s="1415"/>
      <c r="AW177" s="1416"/>
      <c r="AX177" s="1415"/>
      <c r="AY177" s="1417"/>
      <c r="AZ177" s="1418"/>
      <c r="BA177" s="1419"/>
      <c r="BB177" s="1420"/>
      <c r="BC177" s="1421"/>
      <c r="BD177" s="1422"/>
      <c r="BE177" s="1423"/>
      <c r="BH177" s="3">
        <v>1</v>
      </c>
    </row>
    <row r="178" spans="2:60" ht="27" customHeight="1">
      <c r="B178" s="120"/>
      <c r="C178" s="1410"/>
      <c r="D178" s="1410"/>
      <c r="E178" s="1410"/>
      <c r="F178" s="1411"/>
      <c r="G178" s="1412"/>
      <c r="H178" s="1413"/>
      <c r="I178" s="1414"/>
      <c r="J178" s="1415"/>
      <c r="K178" s="1416"/>
      <c r="L178" s="1415"/>
      <c r="M178" s="1417"/>
      <c r="N178" s="1418"/>
      <c r="O178" s="1419"/>
      <c r="P178" s="1420"/>
      <c r="Q178" s="1421"/>
      <c r="R178" s="1422"/>
      <c r="S178" s="1423"/>
      <c r="T178" s="1409"/>
      <c r="U178" s="120"/>
      <c r="V178" s="1410"/>
      <c r="W178" s="1410"/>
      <c r="X178" s="1410"/>
      <c r="Y178" s="1411"/>
      <c r="Z178" s="1412"/>
      <c r="AA178" s="1413"/>
      <c r="AB178" s="1414"/>
      <c r="AC178" s="1415"/>
      <c r="AD178" s="1416"/>
      <c r="AE178" s="1415"/>
      <c r="AF178" s="1417"/>
      <c r="AG178" s="1418"/>
      <c r="AH178" s="1419"/>
      <c r="AI178" s="1420"/>
      <c r="AJ178" s="1421"/>
      <c r="AK178" s="1422"/>
      <c r="AL178" s="1423"/>
      <c r="AM178" s="1409"/>
      <c r="AN178" s="120"/>
      <c r="AO178" s="1410"/>
      <c r="AP178" s="1410"/>
      <c r="AQ178" s="1410"/>
      <c r="AR178" s="1411"/>
      <c r="AS178" s="1412"/>
      <c r="AT178" s="1413"/>
      <c r="AU178" s="1414"/>
      <c r="AV178" s="1415"/>
      <c r="AW178" s="1416"/>
      <c r="AX178" s="1415"/>
      <c r="AY178" s="1417"/>
      <c r="AZ178" s="1418"/>
      <c r="BA178" s="1419"/>
      <c r="BB178" s="1420"/>
      <c r="BC178" s="1421"/>
      <c r="BD178" s="1422"/>
      <c r="BE178" s="1423"/>
      <c r="BH178" s="3">
        <v>1</v>
      </c>
    </row>
    <row r="179" spans="2:60" ht="27" customHeight="1">
      <c r="B179" s="120"/>
      <c r="C179" s="1410"/>
      <c r="D179" s="1410"/>
      <c r="E179" s="1410"/>
      <c r="F179" s="1411"/>
      <c r="G179" s="1412"/>
      <c r="H179" s="1413"/>
      <c r="I179" s="1414"/>
      <c r="J179" s="1415"/>
      <c r="K179" s="1416"/>
      <c r="L179" s="1415"/>
      <c r="M179" s="1417"/>
      <c r="N179" s="1418"/>
      <c r="O179" s="1419"/>
      <c r="P179" s="1420"/>
      <c r="Q179" s="1421"/>
      <c r="R179" s="1422"/>
      <c r="S179" s="1423"/>
      <c r="T179" s="1409"/>
      <c r="U179" s="120"/>
      <c r="V179" s="1410"/>
      <c r="W179" s="1410"/>
      <c r="X179" s="1410"/>
      <c r="Y179" s="1411"/>
      <c r="Z179" s="1412"/>
      <c r="AA179" s="1413"/>
      <c r="AB179" s="1414"/>
      <c r="AC179" s="1415"/>
      <c r="AD179" s="1416"/>
      <c r="AE179" s="1415"/>
      <c r="AF179" s="1417"/>
      <c r="AG179" s="1418"/>
      <c r="AH179" s="1419"/>
      <c r="AI179" s="1420"/>
      <c r="AJ179" s="1421"/>
      <c r="AK179" s="1422"/>
      <c r="AL179" s="1423"/>
      <c r="AM179" s="1409"/>
      <c r="AN179" s="120"/>
      <c r="AO179" s="1410"/>
      <c r="AP179" s="1410"/>
      <c r="AQ179" s="1410"/>
      <c r="AR179" s="1411"/>
      <c r="AS179" s="1412"/>
      <c r="AT179" s="1413"/>
      <c r="AU179" s="1414"/>
      <c r="AV179" s="1415"/>
      <c r="AW179" s="1416"/>
      <c r="AX179" s="1415"/>
      <c r="AY179" s="1417"/>
      <c r="AZ179" s="1418"/>
      <c r="BA179" s="1419"/>
      <c r="BB179" s="1420"/>
      <c r="BC179" s="1421"/>
      <c r="BD179" s="1422"/>
      <c r="BE179" s="1423"/>
      <c r="BH179" s="3">
        <v>1</v>
      </c>
    </row>
    <row r="180" spans="2:60" ht="27" customHeight="1">
      <c r="B180" s="120"/>
      <c r="C180" s="1410"/>
      <c r="D180" s="1410"/>
      <c r="E180" s="1410"/>
      <c r="F180" s="1411"/>
      <c r="G180" s="1412"/>
      <c r="H180" s="1413"/>
      <c r="I180" s="1414"/>
      <c r="J180" s="1415"/>
      <c r="K180" s="1416"/>
      <c r="L180" s="1415"/>
      <c r="M180" s="1417"/>
      <c r="N180" s="1418"/>
      <c r="O180" s="1419"/>
      <c r="P180" s="1420"/>
      <c r="Q180" s="1421"/>
      <c r="R180" s="1422"/>
      <c r="S180" s="1423"/>
      <c r="T180" s="1409"/>
      <c r="U180" s="120"/>
      <c r="V180" s="1410"/>
      <c r="W180" s="1410"/>
      <c r="X180" s="1410"/>
      <c r="Y180" s="1411"/>
      <c r="Z180" s="1412"/>
      <c r="AA180" s="1413"/>
      <c r="AB180" s="1414"/>
      <c r="AC180" s="1415"/>
      <c r="AD180" s="1416"/>
      <c r="AE180" s="1415"/>
      <c r="AF180" s="1417"/>
      <c r="AG180" s="1418"/>
      <c r="AH180" s="1419"/>
      <c r="AI180" s="1420"/>
      <c r="AJ180" s="1421"/>
      <c r="AK180" s="1422"/>
      <c r="AL180" s="1423"/>
      <c r="AM180" s="1409"/>
      <c r="AN180" s="120"/>
      <c r="AO180" s="1410"/>
      <c r="AP180" s="1410"/>
      <c r="AQ180" s="1410"/>
      <c r="AR180" s="1411"/>
      <c r="AS180" s="1412"/>
      <c r="AT180" s="1413"/>
      <c r="AU180" s="1414"/>
      <c r="AV180" s="1415"/>
      <c r="AW180" s="1416"/>
      <c r="AX180" s="1415"/>
      <c r="AY180" s="1417"/>
      <c r="AZ180" s="1418"/>
      <c r="BA180" s="1419"/>
      <c r="BB180" s="1420"/>
      <c r="BC180" s="1421"/>
      <c r="BD180" s="1422"/>
      <c r="BE180" s="1423"/>
      <c r="BH180" s="3">
        <v>1</v>
      </c>
    </row>
    <row r="181" spans="2:60" ht="27" customHeight="1">
      <c r="B181" s="120"/>
      <c r="C181" s="1410"/>
      <c r="D181" s="1410"/>
      <c r="E181" s="1410"/>
      <c r="F181" s="1411"/>
      <c r="G181" s="1412"/>
      <c r="H181" s="1413"/>
      <c r="I181" s="1414"/>
      <c r="J181" s="1415"/>
      <c r="K181" s="1416"/>
      <c r="L181" s="1415"/>
      <c r="M181" s="1417"/>
      <c r="N181" s="1418"/>
      <c r="O181" s="1419"/>
      <c r="P181" s="1420"/>
      <c r="Q181" s="1421"/>
      <c r="R181" s="1422"/>
      <c r="S181" s="1423"/>
      <c r="T181" s="1409"/>
      <c r="U181" s="120"/>
      <c r="V181" s="1410"/>
      <c r="W181" s="1410"/>
      <c r="X181" s="1410"/>
      <c r="Y181" s="1411"/>
      <c r="Z181" s="1412"/>
      <c r="AA181" s="1413"/>
      <c r="AB181" s="1414"/>
      <c r="AC181" s="1415"/>
      <c r="AD181" s="1416"/>
      <c r="AE181" s="1415"/>
      <c r="AF181" s="1417"/>
      <c r="AG181" s="1418"/>
      <c r="AH181" s="1419"/>
      <c r="AI181" s="1420"/>
      <c r="AJ181" s="1421"/>
      <c r="AK181" s="1422"/>
      <c r="AL181" s="1423"/>
      <c r="AM181" s="1409"/>
      <c r="AN181" s="120"/>
      <c r="AO181" s="1410"/>
      <c r="AP181" s="1410"/>
      <c r="AQ181" s="1410"/>
      <c r="AR181" s="1411"/>
      <c r="AS181" s="1412"/>
      <c r="AT181" s="1413"/>
      <c r="AU181" s="1414"/>
      <c r="AV181" s="1415"/>
      <c r="AW181" s="1416"/>
      <c r="AX181" s="1415"/>
      <c r="AY181" s="1417"/>
      <c r="AZ181" s="1418"/>
      <c r="BA181" s="1419"/>
      <c r="BB181" s="1420"/>
      <c r="BC181" s="1421"/>
      <c r="BD181" s="1422"/>
      <c r="BE181" s="1423"/>
      <c r="BH181" s="3">
        <v>1</v>
      </c>
    </row>
    <row r="182" spans="2:60" ht="27" customHeight="1">
      <c r="B182" s="120"/>
      <c r="C182" s="1410"/>
      <c r="D182" s="1410"/>
      <c r="E182" s="1410"/>
      <c r="F182" s="1411"/>
      <c r="G182" s="1412"/>
      <c r="H182" s="1413"/>
      <c r="I182" s="1414"/>
      <c r="J182" s="1415"/>
      <c r="K182" s="1416"/>
      <c r="L182" s="1415"/>
      <c r="M182" s="1417"/>
      <c r="N182" s="1418"/>
      <c r="O182" s="1419"/>
      <c r="P182" s="1420"/>
      <c r="Q182" s="1421"/>
      <c r="R182" s="1422"/>
      <c r="S182" s="1423"/>
      <c r="T182" s="1409"/>
      <c r="U182" s="120"/>
      <c r="V182" s="1410"/>
      <c r="W182" s="1410"/>
      <c r="X182" s="1410"/>
      <c r="Y182" s="1411"/>
      <c r="Z182" s="1412"/>
      <c r="AA182" s="1413"/>
      <c r="AB182" s="1414"/>
      <c r="AC182" s="1415"/>
      <c r="AD182" s="1416"/>
      <c r="AE182" s="1415"/>
      <c r="AF182" s="1417"/>
      <c r="AG182" s="1418"/>
      <c r="AH182" s="1419"/>
      <c r="AI182" s="1420"/>
      <c r="AJ182" s="1421"/>
      <c r="AK182" s="1422"/>
      <c r="AL182" s="1423"/>
      <c r="AM182" s="1409"/>
      <c r="AN182" s="120"/>
      <c r="AO182" s="1410"/>
      <c r="AP182" s="1410"/>
      <c r="AQ182" s="1410"/>
      <c r="AR182" s="1411"/>
      <c r="AS182" s="1412"/>
      <c r="AT182" s="1413"/>
      <c r="AU182" s="1414"/>
      <c r="AV182" s="1415"/>
      <c r="AW182" s="1416"/>
      <c r="AX182" s="1415"/>
      <c r="AY182" s="1417"/>
      <c r="AZ182" s="1418"/>
      <c r="BA182" s="1419"/>
      <c r="BB182" s="1420"/>
      <c r="BC182" s="1421"/>
      <c r="BD182" s="1422"/>
      <c r="BE182" s="1423"/>
      <c r="BH182" s="3">
        <v>1</v>
      </c>
    </row>
    <row r="183" spans="2:60" ht="27" customHeight="1">
      <c r="B183" s="120"/>
      <c r="C183" s="1410"/>
      <c r="D183" s="1410"/>
      <c r="E183" s="1410"/>
      <c r="F183" s="1411"/>
      <c r="G183" s="1412"/>
      <c r="H183" s="1413"/>
      <c r="I183" s="1414"/>
      <c r="J183" s="1415"/>
      <c r="K183" s="1416"/>
      <c r="L183" s="1415"/>
      <c r="M183" s="1417"/>
      <c r="N183" s="1418"/>
      <c r="O183" s="1419"/>
      <c r="P183" s="1420"/>
      <c r="Q183" s="1421"/>
      <c r="R183" s="1422"/>
      <c r="S183" s="1423"/>
      <c r="T183" s="1409"/>
      <c r="U183" s="120"/>
      <c r="V183" s="1410"/>
      <c r="W183" s="1410"/>
      <c r="X183" s="1410"/>
      <c r="Y183" s="1411"/>
      <c r="Z183" s="1412"/>
      <c r="AA183" s="1413"/>
      <c r="AB183" s="1414"/>
      <c r="AC183" s="1415"/>
      <c r="AD183" s="1416"/>
      <c r="AE183" s="1415"/>
      <c r="AF183" s="1417"/>
      <c r="AG183" s="1418"/>
      <c r="AH183" s="1419"/>
      <c r="AI183" s="1420"/>
      <c r="AJ183" s="1421"/>
      <c r="AK183" s="1422"/>
      <c r="AL183" s="1423"/>
      <c r="AM183" s="1409"/>
      <c r="AN183" s="120"/>
      <c r="AO183" s="1410"/>
      <c r="AP183" s="1410"/>
      <c r="AQ183" s="1410"/>
      <c r="AR183" s="1411"/>
      <c r="AS183" s="1412"/>
      <c r="AT183" s="1413"/>
      <c r="AU183" s="1414"/>
      <c r="AV183" s="1415"/>
      <c r="AW183" s="1416"/>
      <c r="AX183" s="1415"/>
      <c r="AY183" s="1417"/>
      <c r="AZ183" s="1418"/>
      <c r="BA183" s="1419"/>
      <c r="BB183" s="1420"/>
      <c r="BC183" s="1421"/>
      <c r="BD183" s="1422"/>
      <c r="BE183" s="1423"/>
      <c r="BH183" s="3">
        <v>1</v>
      </c>
    </row>
    <row r="184" spans="2:60" ht="27" customHeight="1">
      <c r="B184" s="120"/>
      <c r="C184" s="1410"/>
      <c r="D184" s="1410"/>
      <c r="E184" s="1410"/>
      <c r="F184" s="1411"/>
      <c r="G184" s="1412"/>
      <c r="H184" s="1413"/>
      <c r="I184" s="1414"/>
      <c r="J184" s="1415"/>
      <c r="K184" s="1416"/>
      <c r="L184" s="1415"/>
      <c r="M184" s="1417"/>
      <c r="N184" s="1418"/>
      <c r="O184" s="1419"/>
      <c r="P184" s="1420"/>
      <c r="Q184" s="1421"/>
      <c r="R184" s="1422"/>
      <c r="S184" s="1423"/>
      <c r="T184" s="1409"/>
      <c r="U184" s="120"/>
      <c r="V184" s="1410"/>
      <c r="W184" s="1410"/>
      <c r="X184" s="1410"/>
      <c r="Y184" s="1411"/>
      <c r="Z184" s="1412"/>
      <c r="AA184" s="1413"/>
      <c r="AB184" s="1414"/>
      <c r="AC184" s="1415"/>
      <c r="AD184" s="1416"/>
      <c r="AE184" s="1415"/>
      <c r="AF184" s="1417"/>
      <c r="AG184" s="1418"/>
      <c r="AH184" s="1419"/>
      <c r="AI184" s="1420"/>
      <c r="AJ184" s="1421"/>
      <c r="AK184" s="1422"/>
      <c r="AL184" s="1423"/>
      <c r="AM184" s="1409"/>
      <c r="AN184" s="120"/>
      <c r="AO184" s="1410"/>
      <c r="AP184" s="1410"/>
      <c r="AQ184" s="1410"/>
      <c r="AR184" s="1411"/>
      <c r="AS184" s="1412"/>
      <c r="AT184" s="1413"/>
      <c r="AU184" s="1414"/>
      <c r="AV184" s="1415"/>
      <c r="AW184" s="1416"/>
      <c r="AX184" s="1415"/>
      <c r="AY184" s="1417"/>
      <c r="AZ184" s="1418"/>
      <c r="BA184" s="1419"/>
      <c r="BB184" s="1420"/>
      <c r="BC184" s="1421"/>
      <c r="BD184" s="1422"/>
      <c r="BE184" s="1423"/>
      <c r="BH184" s="3">
        <v>1</v>
      </c>
    </row>
    <row r="185" spans="2:60" ht="27" customHeight="1">
      <c r="B185" s="120"/>
      <c r="C185" s="1410"/>
      <c r="D185" s="1410"/>
      <c r="E185" s="1410"/>
      <c r="F185" s="1411"/>
      <c r="G185" s="1412"/>
      <c r="H185" s="1413"/>
      <c r="I185" s="1414"/>
      <c r="J185" s="1415"/>
      <c r="K185" s="1416"/>
      <c r="L185" s="1415"/>
      <c r="M185" s="1417"/>
      <c r="N185" s="1418"/>
      <c r="O185" s="1419"/>
      <c r="P185" s="1420"/>
      <c r="Q185" s="1421"/>
      <c r="R185" s="1422"/>
      <c r="S185" s="1423"/>
      <c r="T185" s="1409"/>
      <c r="U185" s="120"/>
      <c r="V185" s="1410"/>
      <c r="W185" s="1410"/>
      <c r="X185" s="1410"/>
      <c r="Y185" s="1411"/>
      <c r="Z185" s="1412"/>
      <c r="AA185" s="1413"/>
      <c r="AB185" s="1414"/>
      <c r="AC185" s="1415"/>
      <c r="AD185" s="1416"/>
      <c r="AE185" s="1415"/>
      <c r="AF185" s="1417"/>
      <c r="AG185" s="1418"/>
      <c r="AH185" s="1419"/>
      <c r="AI185" s="1420"/>
      <c r="AJ185" s="1421"/>
      <c r="AK185" s="1422"/>
      <c r="AL185" s="1423"/>
      <c r="AM185" s="1409"/>
      <c r="AN185" s="120"/>
      <c r="AO185" s="1410"/>
      <c r="AP185" s="1410"/>
      <c r="AQ185" s="1410"/>
      <c r="AR185" s="1411"/>
      <c r="AS185" s="1412"/>
      <c r="AT185" s="1413"/>
      <c r="AU185" s="1414"/>
      <c r="AV185" s="1415"/>
      <c r="AW185" s="1416"/>
      <c r="AX185" s="1415"/>
      <c r="AY185" s="1417"/>
      <c r="AZ185" s="1418"/>
      <c r="BA185" s="1419"/>
      <c r="BB185" s="1420"/>
      <c r="BC185" s="1421"/>
      <c r="BD185" s="1422"/>
      <c r="BE185" s="1423"/>
      <c r="BH185" s="3">
        <v>1</v>
      </c>
    </row>
    <row r="186" spans="2:60" ht="27" customHeight="1">
      <c r="B186" s="120"/>
      <c r="C186" s="1410"/>
      <c r="D186" s="1410"/>
      <c r="E186" s="1410"/>
      <c r="F186" s="1411"/>
      <c r="G186" s="1412"/>
      <c r="H186" s="1413"/>
      <c r="I186" s="1414"/>
      <c r="J186" s="1415"/>
      <c r="K186" s="1416"/>
      <c r="L186" s="1415"/>
      <c r="M186" s="1417"/>
      <c r="N186" s="1418"/>
      <c r="O186" s="1419"/>
      <c r="P186" s="1420"/>
      <c r="Q186" s="1421"/>
      <c r="R186" s="1422"/>
      <c r="S186" s="1423"/>
      <c r="T186" s="1409"/>
      <c r="U186" s="120"/>
      <c r="V186" s="1410"/>
      <c r="W186" s="1410"/>
      <c r="X186" s="1410"/>
      <c r="Y186" s="1411"/>
      <c r="Z186" s="1412"/>
      <c r="AA186" s="1413"/>
      <c r="AB186" s="1414"/>
      <c r="AC186" s="1415"/>
      <c r="AD186" s="1416"/>
      <c r="AE186" s="1415"/>
      <c r="AF186" s="1417"/>
      <c r="AG186" s="1418"/>
      <c r="AH186" s="1419"/>
      <c r="AI186" s="1420"/>
      <c r="AJ186" s="1421"/>
      <c r="AK186" s="1422"/>
      <c r="AL186" s="1423"/>
      <c r="AM186" s="1409"/>
      <c r="AN186" s="120"/>
      <c r="AO186" s="1410"/>
      <c r="AP186" s="1410"/>
      <c r="AQ186" s="1410"/>
      <c r="AR186" s="1411"/>
      <c r="AS186" s="1412"/>
      <c r="AT186" s="1413"/>
      <c r="AU186" s="1414"/>
      <c r="AV186" s="1415"/>
      <c r="AW186" s="1416"/>
      <c r="AX186" s="1415"/>
      <c r="AY186" s="1417"/>
      <c r="AZ186" s="1418"/>
      <c r="BA186" s="1419"/>
      <c r="BB186" s="1420"/>
      <c r="BC186" s="1421"/>
      <c r="BD186" s="1422"/>
      <c r="BE186" s="1423"/>
      <c r="BH186" s="3">
        <v>1</v>
      </c>
    </row>
    <row r="187" spans="2:60" ht="27" customHeight="1">
      <c r="B187" s="120"/>
      <c r="C187" s="1410"/>
      <c r="D187" s="1410"/>
      <c r="E187" s="1410"/>
      <c r="F187" s="1411"/>
      <c r="G187" s="1412"/>
      <c r="H187" s="1413"/>
      <c r="I187" s="1414"/>
      <c r="J187" s="1415"/>
      <c r="K187" s="1416"/>
      <c r="L187" s="1415"/>
      <c r="M187" s="1417"/>
      <c r="N187" s="1418"/>
      <c r="O187" s="1419"/>
      <c r="P187" s="1420"/>
      <c r="Q187" s="1421"/>
      <c r="R187" s="1422"/>
      <c r="S187" s="1423"/>
      <c r="T187" s="1409"/>
      <c r="U187" s="120"/>
      <c r="V187" s="1410"/>
      <c r="W187" s="1410"/>
      <c r="X187" s="1410"/>
      <c r="Y187" s="1411"/>
      <c r="Z187" s="1412"/>
      <c r="AA187" s="1413"/>
      <c r="AB187" s="1414"/>
      <c r="AC187" s="1415"/>
      <c r="AD187" s="1416"/>
      <c r="AE187" s="1415"/>
      <c r="AF187" s="1417"/>
      <c r="AG187" s="1418"/>
      <c r="AH187" s="1419"/>
      <c r="AI187" s="1420"/>
      <c r="AJ187" s="1421"/>
      <c r="AK187" s="1422"/>
      <c r="AL187" s="1423"/>
      <c r="AM187" s="1409"/>
      <c r="AN187" s="120"/>
      <c r="AO187" s="1410"/>
      <c r="AP187" s="1410"/>
      <c r="AQ187" s="1410"/>
      <c r="AR187" s="1411"/>
      <c r="AS187" s="1412"/>
      <c r="AT187" s="1413"/>
      <c r="AU187" s="1414"/>
      <c r="AV187" s="1415"/>
      <c r="AW187" s="1416"/>
      <c r="AX187" s="1415"/>
      <c r="AY187" s="1417"/>
      <c r="AZ187" s="1418"/>
      <c r="BA187" s="1419"/>
      <c r="BB187" s="1420"/>
      <c r="BC187" s="1421"/>
      <c r="BD187" s="1422"/>
      <c r="BE187" s="1423"/>
      <c r="BH187" s="3">
        <v>1</v>
      </c>
    </row>
    <row r="188" spans="2:60" ht="27" customHeight="1">
      <c r="B188" s="120"/>
      <c r="C188" s="1410"/>
      <c r="D188" s="1410"/>
      <c r="E188" s="1410"/>
      <c r="F188" s="1411"/>
      <c r="G188" s="1412"/>
      <c r="H188" s="1413"/>
      <c r="I188" s="1414"/>
      <c r="J188" s="1415"/>
      <c r="K188" s="1416"/>
      <c r="L188" s="1415"/>
      <c r="M188" s="1417"/>
      <c r="N188" s="1418"/>
      <c r="O188" s="1419"/>
      <c r="P188" s="1420"/>
      <c r="Q188" s="1421"/>
      <c r="R188" s="1422"/>
      <c r="S188" s="1423"/>
      <c r="T188" s="1409"/>
      <c r="U188" s="120"/>
      <c r="V188" s="1410"/>
      <c r="W188" s="1410"/>
      <c r="X188" s="1410"/>
      <c r="Y188" s="1411"/>
      <c r="Z188" s="1412"/>
      <c r="AA188" s="1413"/>
      <c r="AB188" s="1414"/>
      <c r="AC188" s="1415"/>
      <c r="AD188" s="1416"/>
      <c r="AE188" s="1415"/>
      <c r="AF188" s="1417"/>
      <c r="AG188" s="1418"/>
      <c r="AH188" s="1419"/>
      <c r="AI188" s="1420"/>
      <c r="AJ188" s="1421"/>
      <c r="AK188" s="1422"/>
      <c r="AL188" s="1423"/>
      <c r="AM188" s="1409"/>
      <c r="AN188" s="120"/>
      <c r="AO188" s="1410"/>
      <c r="AP188" s="1410"/>
      <c r="AQ188" s="1410"/>
      <c r="AR188" s="1411"/>
      <c r="AS188" s="1412"/>
      <c r="AT188" s="1413"/>
      <c r="AU188" s="1414"/>
      <c r="AV188" s="1415"/>
      <c r="AW188" s="1416"/>
      <c r="AX188" s="1415"/>
      <c r="AY188" s="1417"/>
      <c r="AZ188" s="1418"/>
      <c r="BA188" s="1419"/>
      <c r="BB188" s="1420"/>
      <c r="BC188" s="1421"/>
      <c r="BD188" s="1422"/>
      <c r="BE188" s="1423"/>
      <c r="BH188" s="3">
        <v>1</v>
      </c>
    </row>
    <row r="189" spans="2:60" ht="27" customHeight="1">
      <c r="B189" s="120"/>
      <c r="C189" s="1410"/>
      <c r="D189" s="1410"/>
      <c r="E189" s="1410"/>
      <c r="F189" s="1411"/>
      <c r="G189" s="1412"/>
      <c r="H189" s="1413"/>
      <c r="I189" s="1414"/>
      <c r="J189" s="1415"/>
      <c r="K189" s="1416"/>
      <c r="L189" s="1415"/>
      <c r="M189" s="1417"/>
      <c r="N189" s="1418"/>
      <c r="O189" s="1419"/>
      <c r="P189" s="1420"/>
      <c r="Q189" s="1421"/>
      <c r="R189" s="1422"/>
      <c r="S189" s="1423"/>
      <c r="T189" s="1409"/>
      <c r="U189" s="120"/>
      <c r="V189" s="1410"/>
      <c r="W189" s="1410"/>
      <c r="X189" s="1410"/>
      <c r="Y189" s="1411"/>
      <c r="Z189" s="1412"/>
      <c r="AA189" s="1413"/>
      <c r="AB189" s="1414"/>
      <c r="AC189" s="1415"/>
      <c r="AD189" s="1416"/>
      <c r="AE189" s="1415"/>
      <c r="AF189" s="1417"/>
      <c r="AG189" s="1418"/>
      <c r="AH189" s="1419"/>
      <c r="AI189" s="1420"/>
      <c r="AJ189" s="1421"/>
      <c r="AK189" s="1422"/>
      <c r="AL189" s="1423"/>
      <c r="AM189" s="1409"/>
      <c r="AN189" s="120"/>
      <c r="AO189" s="1410"/>
      <c r="AP189" s="1410"/>
      <c r="AQ189" s="1410"/>
      <c r="AR189" s="1411"/>
      <c r="AS189" s="1412"/>
      <c r="AT189" s="1413"/>
      <c r="AU189" s="1414"/>
      <c r="AV189" s="1415"/>
      <c r="AW189" s="1416"/>
      <c r="AX189" s="1415"/>
      <c r="AY189" s="1417"/>
      <c r="AZ189" s="1418"/>
      <c r="BA189" s="1419"/>
      <c r="BB189" s="1420"/>
      <c r="BC189" s="1421"/>
      <c r="BD189" s="1422"/>
      <c r="BE189" s="1423"/>
      <c r="BH189" s="3">
        <v>1</v>
      </c>
    </row>
    <row r="190" spans="2:60" ht="27" customHeight="1">
      <c r="B190" s="120"/>
      <c r="C190" s="1410"/>
      <c r="D190" s="1410"/>
      <c r="E190" s="1410"/>
      <c r="F190" s="1411"/>
      <c r="G190" s="1412"/>
      <c r="H190" s="1413"/>
      <c r="I190" s="1414"/>
      <c r="J190" s="1415"/>
      <c r="K190" s="1416"/>
      <c r="L190" s="1415"/>
      <c r="M190" s="1417"/>
      <c r="N190" s="1418"/>
      <c r="O190" s="1419"/>
      <c r="P190" s="1420"/>
      <c r="Q190" s="1421"/>
      <c r="R190" s="1422"/>
      <c r="S190" s="1423"/>
      <c r="T190" s="1409"/>
      <c r="U190" s="120"/>
      <c r="V190" s="1410"/>
      <c r="W190" s="1410"/>
      <c r="X190" s="1410"/>
      <c r="Y190" s="1411"/>
      <c r="Z190" s="1412"/>
      <c r="AA190" s="1413"/>
      <c r="AB190" s="1414"/>
      <c r="AC190" s="1415"/>
      <c r="AD190" s="1416"/>
      <c r="AE190" s="1415"/>
      <c r="AF190" s="1417"/>
      <c r="AG190" s="1418"/>
      <c r="AH190" s="1419"/>
      <c r="AI190" s="1420"/>
      <c r="AJ190" s="1421"/>
      <c r="AK190" s="1422"/>
      <c r="AL190" s="1423"/>
      <c r="AM190" s="1409"/>
      <c r="AN190" s="120"/>
      <c r="AO190" s="1410"/>
      <c r="AP190" s="1410"/>
      <c r="AQ190" s="1410"/>
      <c r="AR190" s="1411"/>
      <c r="AS190" s="1412"/>
      <c r="AT190" s="1413"/>
      <c r="AU190" s="1414"/>
      <c r="AV190" s="1415"/>
      <c r="AW190" s="1416"/>
      <c r="AX190" s="1415"/>
      <c r="AY190" s="1417"/>
      <c r="AZ190" s="1418"/>
      <c r="BA190" s="1419"/>
      <c r="BB190" s="1420"/>
      <c r="BC190" s="1421"/>
      <c r="BD190" s="1422"/>
      <c r="BE190" s="1423"/>
      <c r="BH190" s="3">
        <v>1</v>
      </c>
    </row>
    <row r="191" spans="2:60" ht="27" customHeight="1">
      <c r="B191" s="120"/>
      <c r="C191" s="1410"/>
      <c r="D191" s="1410"/>
      <c r="E191" s="1410"/>
      <c r="F191" s="1411"/>
      <c r="G191" s="1412"/>
      <c r="H191" s="1413"/>
      <c r="I191" s="1414"/>
      <c r="J191" s="1415"/>
      <c r="K191" s="1416"/>
      <c r="L191" s="1415"/>
      <c r="M191" s="1417"/>
      <c r="N191" s="1418"/>
      <c r="O191" s="1419"/>
      <c r="P191" s="1420"/>
      <c r="Q191" s="1421"/>
      <c r="R191" s="1422"/>
      <c r="S191" s="1423"/>
      <c r="T191" s="1409"/>
      <c r="U191" s="120"/>
      <c r="V191" s="1410"/>
      <c r="W191" s="1410"/>
      <c r="X191" s="1410"/>
      <c r="Y191" s="1411"/>
      <c r="Z191" s="1412"/>
      <c r="AA191" s="1413"/>
      <c r="AB191" s="1414"/>
      <c r="AC191" s="1415"/>
      <c r="AD191" s="1416"/>
      <c r="AE191" s="1415"/>
      <c r="AF191" s="1417"/>
      <c r="AG191" s="1418"/>
      <c r="AH191" s="1419"/>
      <c r="AI191" s="1420"/>
      <c r="AJ191" s="1421"/>
      <c r="AK191" s="1422"/>
      <c r="AL191" s="1423"/>
      <c r="AM191" s="1409"/>
      <c r="AN191" s="120"/>
      <c r="AO191" s="1410"/>
      <c r="AP191" s="1410"/>
      <c r="AQ191" s="1410"/>
      <c r="AR191" s="1411"/>
      <c r="AS191" s="1412"/>
      <c r="AT191" s="1413"/>
      <c r="AU191" s="1414"/>
      <c r="AV191" s="1415"/>
      <c r="AW191" s="1416"/>
      <c r="AX191" s="1415"/>
      <c r="AY191" s="1417"/>
      <c r="AZ191" s="1418"/>
      <c r="BA191" s="1419"/>
      <c r="BB191" s="1420"/>
      <c r="BC191" s="1421"/>
      <c r="BD191" s="1422"/>
      <c r="BE191" s="1423"/>
      <c r="BH191" s="3">
        <v>1</v>
      </c>
    </row>
    <row r="192" spans="2:60" ht="27" customHeight="1">
      <c r="B192" s="120"/>
      <c r="C192" s="1410"/>
      <c r="D192" s="1410"/>
      <c r="E192" s="1410"/>
      <c r="F192" s="1411"/>
      <c r="G192" s="1412"/>
      <c r="H192" s="1413"/>
      <c r="I192" s="1414"/>
      <c r="J192" s="1415"/>
      <c r="K192" s="1416"/>
      <c r="L192" s="1415"/>
      <c r="M192" s="1417"/>
      <c r="N192" s="1418"/>
      <c r="O192" s="1419"/>
      <c r="P192" s="1420"/>
      <c r="Q192" s="1421"/>
      <c r="R192" s="1422"/>
      <c r="S192" s="1423"/>
      <c r="T192" s="1409"/>
      <c r="U192" s="120"/>
      <c r="V192" s="1410"/>
      <c r="W192" s="1410"/>
      <c r="X192" s="1410"/>
      <c r="Y192" s="1411"/>
      <c r="Z192" s="1412"/>
      <c r="AA192" s="1413"/>
      <c r="AB192" s="1414"/>
      <c r="AC192" s="1415"/>
      <c r="AD192" s="1416"/>
      <c r="AE192" s="1415"/>
      <c r="AF192" s="1417"/>
      <c r="AG192" s="1418"/>
      <c r="AH192" s="1419"/>
      <c r="AI192" s="1420"/>
      <c r="AJ192" s="1421"/>
      <c r="AK192" s="1422"/>
      <c r="AL192" s="1423"/>
      <c r="AM192" s="1409"/>
      <c r="AN192" s="120"/>
      <c r="AO192" s="1410"/>
      <c r="AP192" s="1410"/>
      <c r="AQ192" s="1410"/>
      <c r="AR192" s="1411"/>
      <c r="AS192" s="1412"/>
      <c r="AT192" s="1413"/>
      <c r="AU192" s="1414"/>
      <c r="AV192" s="1415"/>
      <c r="AW192" s="1416"/>
      <c r="AX192" s="1415"/>
      <c r="AY192" s="1417"/>
      <c r="AZ192" s="1418"/>
      <c r="BA192" s="1419"/>
      <c r="BB192" s="1420"/>
      <c r="BC192" s="1421"/>
      <c r="BD192" s="1422"/>
      <c r="BE192" s="1423"/>
      <c r="BH192" s="3">
        <v>1</v>
      </c>
    </row>
    <row r="193" spans="2:60" ht="27" customHeight="1">
      <c r="B193" s="120"/>
      <c r="C193" s="1410"/>
      <c r="D193" s="1410"/>
      <c r="E193" s="1410"/>
      <c r="F193" s="1411"/>
      <c r="G193" s="1412"/>
      <c r="H193" s="1413"/>
      <c r="I193" s="1414"/>
      <c r="J193" s="1415"/>
      <c r="K193" s="1416"/>
      <c r="L193" s="1415"/>
      <c r="M193" s="1417"/>
      <c r="N193" s="1418"/>
      <c r="O193" s="1419"/>
      <c r="P193" s="1420"/>
      <c r="Q193" s="1421"/>
      <c r="R193" s="1422"/>
      <c r="S193" s="1423"/>
      <c r="T193" s="1409"/>
      <c r="U193" s="120"/>
      <c r="V193" s="1410"/>
      <c r="W193" s="1410"/>
      <c r="X193" s="1410"/>
      <c r="Y193" s="1411"/>
      <c r="Z193" s="1412"/>
      <c r="AA193" s="1413"/>
      <c r="AB193" s="1414"/>
      <c r="AC193" s="1415"/>
      <c r="AD193" s="1416"/>
      <c r="AE193" s="1415"/>
      <c r="AF193" s="1417"/>
      <c r="AG193" s="1418"/>
      <c r="AH193" s="1419"/>
      <c r="AI193" s="1420"/>
      <c r="AJ193" s="1421"/>
      <c r="AK193" s="1422"/>
      <c r="AL193" s="1423"/>
      <c r="AM193" s="1409"/>
      <c r="AN193" s="120"/>
      <c r="AO193" s="1410"/>
      <c r="AP193" s="1410"/>
      <c r="AQ193" s="1410"/>
      <c r="AR193" s="1411"/>
      <c r="AS193" s="1412"/>
      <c r="AT193" s="1413"/>
      <c r="AU193" s="1414"/>
      <c r="AV193" s="1415"/>
      <c r="AW193" s="1416"/>
      <c r="AX193" s="1415"/>
      <c r="AY193" s="1417"/>
      <c r="AZ193" s="1418"/>
      <c r="BA193" s="1419"/>
      <c r="BB193" s="1420"/>
      <c r="BC193" s="1421"/>
      <c r="BD193" s="1422"/>
      <c r="BE193" s="1423"/>
      <c r="BH193" s="3">
        <v>1</v>
      </c>
    </row>
    <row r="194" spans="2:60" ht="27" customHeight="1">
      <c r="B194" s="120"/>
      <c r="C194" s="1410"/>
      <c r="D194" s="1410"/>
      <c r="E194" s="1410"/>
      <c r="F194" s="1411"/>
      <c r="G194" s="1412"/>
      <c r="H194" s="1413"/>
      <c r="I194" s="1414"/>
      <c r="J194" s="1415"/>
      <c r="K194" s="1416"/>
      <c r="L194" s="1415"/>
      <c r="M194" s="1417"/>
      <c r="N194" s="1418"/>
      <c r="O194" s="1419"/>
      <c r="P194" s="1420"/>
      <c r="Q194" s="1421"/>
      <c r="R194" s="1422"/>
      <c r="S194" s="1423"/>
      <c r="T194" s="1409"/>
      <c r="U194" s="120"/>
      <c r="V194" s="1410"/>
      <c r="W194" s="1410"/>
      <c r="X194" s="1410"/>
      <c r="Y194" s="1411"/>
      <c r="Z194" s="1412"/>
      <c r="AA194" s="1413"/>
      <c r="AB194" s="1414"/>
      <c r="AC194" s="1415"/>
      <c r="AD194" s="1416"/>
      <c r="AE194" s="1415"/>
      <c r="AF194" s="1417"/>
      <c r="AG194" s="1418"/>
      <c r="AH194" s="1419"/>
      <c r="AI194" s="1420"/>
      <c r="AJ194" s="1421"/>
      <c r="AK194" s="1422"/>
      <c r="AL194" s="1423"/>
      <c r="AM194" s="1409"/>
      <c r="AN194" s="120"/>
      <c r="AO194" s="1410"/>
      <c r="AP194" s="1410"/>
      <c r="AQ194" s="1410"/>
      <c r="AR194" s="1411"/>
      <c r="AS194" s="1412"/>
      <c r="AT194" s="1413"/>
      <c r="AU194" s="1414"/>
      <c r="AV194" s="1415"/>
      <c r="AW194" s="1416"/>
      <c r="AX194" s="1415"/>
      <c r="AY194" s="1417"/>
      <c r="AZ194" s="1418"/>
      <c r="BA194" s="1419"/>
      <c r="BB194" s="1420"/>
      <c r="BC194" s="1421"/>
      <c r="BD194" s="1422"/>
      <c r="BE194" s="1423"/>
      <c r="BH194" s="3">
        <v>1</v>
      </c>
    </row>
    <row r="195" spans="2:60" ht="27" customHeight="1">
      <c r="B195" s="120"/>
      <c r="C195" s="1410"/>
      <c r="D195" s="1410"/>
      <c r="E195" s="1410"/>
      <c r="F195" s="1411"/>
      <c r="G195" s="1412"/>
      <c r="H195" s="1413"/>
      <c r="I195" s="1414"/>
      <c r="J195" s="1415"/>
      <c r="K195" s="1416"/>
      <c r="L195" s="1415"/>
      <c r="M195" s="1417"/>
      <c r="N195" s="1418"/>
      <c r="O195" s="1419"/>
      <c r="P195" s="1420"/>
      <c r="Q195" s="1421"/>
      <c r="R195" s="1422"/>
      <c r="S195" s="1423"/>
      <c r="T195" s="1409"/>
      <c r="U195" s="120"/>
      <c r="V195" s="1410"/>
      <c r="W195" s="1410"/>
      <c r="X195" s="1410"/>
      <c r="Y195" s="1411"/>
      <c r="Z195" s="1412"/>
      <c r="AA195" s="1413"/>
      <c r="AB195" s="1414"/>
      <c r="AC195" s="1415"/>
      <c r="AD195" s="1416"/>
      <c r="AE195" s="1415"/>
      <c r="AF195" s="1417"/>
      <c r="AG195" s="1418"/>
      <c r="AH195" s="1419"/>
      <c r="AI195" s="1420"/>
      <c r="AJ195" s="1421"/>
      <c r="AK195" s="1422"/>
      <c r="AL195" s="1423"/>
      <c r="AM195" s="1409"/>
      <c r="AN195" s="120"/>
      <c r="AO195" s="1410"/>
      <c r="AP195" s="1410"/>
      <c r="AQ195" s="1410"/>
      <c r="AR195" s="1411"/>
      <c r="AS195" s="1412"/>
      <c r="AT195" s="1413"/>
      <c r="AU195" s="1414"/>
      <c r="AV195" s="1415"/>
      <c r="AW195" s="1416"/>
      <c r="AX195" s="1415"/>
      <c r="AY195" s="1417"/>
      <c r="AZ195" s="1418"/>
      <c r="BA195" s="1419"/>
      <c r="BB195" s="1420"/>
      <c r="BC195" s="1421"/>
      <c r="BD195" s="1422"/>
      <c r="BE195" s="1423"/>
      <c r="BH195" s="3">
        <v>1</v>
      </c>
    </row>
    <row r="196" spans="2:60" ht="27" customHeight="1">
      <c r="B196" s="120"/>
      <c r="C196" s="1410"/>
      <c r="D196" s="1410"/>
      <c r="E196" s="1410"/>
      <c r="F196" s="1411"/>
      <c r="G196" s="1412"/>
      <c r="H196" s="1413"/>
      <c r="I196" s="1414"/>
      <c r="J196" s="1415"/>
      <c r="K196" s="1416"/>
      <c r="L196" s="1415"/>
      <c r="M196" s="1417"/>
      <c r="N196" s="1418"/>
      <c r="O196" s="1419"/>
      <c r="P196" s="1420"/>
      <c r="Q196" s="1421"/>
      <c r="R196" s="1422"/>
      <c r="S196" s="1423"/>
      <c r="T196" s="1409"/>
      <c r="U196" s="120"/>
      <c r="V196" s="1410"/>
      <c r="W196" s="1410"/>
      <c r="X196" s="1410"/>
      <c r="Y196" s="1411"/>
      <c r="Z196" s="1412"/>
      <c r="AA196" s="1413"/>
      <c r="AB196" s="1414"/>
      <c r="AC196" s="1415"/>
      <c r="AD196" s="1416"/>
      <c r="AE196" s="1415"/>
      <c r="AF196" s="1417"/>
      <c r="AG196" s="1418"/>
      <c r="AH196" s="1419"/>
      <c r="AI196" s="1420"/>
      <c r="AJ196" s="1421"/>
      <c r="AK196" s="1422"/>
      <c r="AL196" s="1423"/>
      <c r="AM196" s="1409"/>
      <c r="AN196" s="120"/>
      <c r="AO196" s="1410"/>
      <c r="AP196" s="1410"/>
      <c r="AQ196" s="1410"/>
      <c r="AR196" s="1411"/>
      <c r="AS196" s="1412"/>
      <c r="AT196" s="1413"/>
      <c r="AU196" s="1414"/>
      <c r="AV196" s="1415"/>
      <c r="AW196" s="1416"/>
      <c r="AX196" s="1415"/>
      <c r="AY196" s="1417"/>
      <c r="AZ196" s="1418"/>
      <c r="BA196" s="1419"/>
      <c r="BB196" s="1420"/>
      <c r="BC196" s="1421"/>
      <c r="BD196" s="1422"/>
      <c r="BE196" s="1423"/>
      <c r="BH196" s="3">
        <v>1</v>
      </c>
    </row>
    <row r="197" spans="2:60" ht="27" customHeight="1">
      <c r="B197" s="120"/>
      <c r="C197" s="1410"/>
      <c r="D197" s="1410"/>
      <c r="E197" s="1410"/>
      <c r="F197" s="1411"/>
      <c r="G197" s="1412"/>
      <c r="H197" s="1413"/>
      <c r="I197" s="1414"/>
      <c r="J197" s="1415"/>
      <c r="K197" s="1416"/>
      <c r="L197" s="1415"/>
      <c r="M197" s="1417"/>
      <c r="N197" s="1418"/>
      <c r="O197" s="1419"/>
      <c r="P197" s="1420"/>
      <c r="Q197" s="1421"/>
      <c r="R197" s="1422"/>
      <c r="S197" s="1423"/>
      <c r="T197" s="1409"/>
      <c r="U197" s="120"/>
      <c r="V197" s="1410"/>
      <c r="W197" s="1410"/>
      <c r="X197" s="1410"/>
      <c r="Y197" s="1411"/>
      <c r="Z197" s="1412"/>
      <c r="AA197" s="1413"/>
      <c r="AB197" s="1414"/>
      <c r="AC197" s="1415"/>
      <c r="AD197" s="1416"/>
      <c r="AE197" s="1415"/>
      <c r="AF197" s="1417"/>
      <c r="AG197" s="1418"/>
      <c r="AH197" s="1419"/>
      <c r="AI197" s="1420"/>
      <c r="AJ197" s="1421"/>
      <c r="AK197" s="1422"/>
      <c r="AL197" s="1423"/>
      <c r="AM197" s="1409"/>
      <c r="AN197" s="120"/>
      <c r="AO197" s="1410"/>
      <c r="AP197" s="1410"/>
      <c r="AQ197" s="1410"/>
      <c r="AR197" s="1411"/>
      <c r="AS197" s="1412"/>
      <c r="AT197" s="1413"/>
      <c r="AU197" s="1414"/>
      <c r="AV197" s="1415"/>
      <c r="AW197" s="1416"/>
      <c r="AX197" s="1415"/>
      <c r="AY197" s="1417"/>
      <c r="AZ197" s="1418"/>
      <c r="BA197" s="1419"/>
      <c r="BB197" s="1420"/>
      <c r="BC197" s="1421"/>
      <c r="BD197" s="1422"/>
      <c r="BE197" s="1423"/>
      <c r="BH197" s="3">
        <v>1</v>
      </c>
    </row>
    <row r="198" spans="2:60" ht="27" customHeight="1">
      <c r="B198" s="120"/>
      <c r="C198" s="1410"/>
      <c r="D198" s="1410"/>
      <c r="E198" s="1410"/>
      <c r="F198" s="1411"/>
      <c r="G198" s="1412"/>
      <c r="H198" s="1413"/>
      <c r="I198" s="1414"/>
      <c r="J198" s="1415"/>
      <c r="K198" s="1416"/>
      <c r="L198" s="1415"/>
      <c r="M198" s="1417"/>
      <c r="N198" s="1418"/>
      <c r="O198" s="1419"/>
      <c r="P198" s="1420"/>
      <c r="Q198" s="1421"/>
      <c r="R198" s="1422"/>
      <c r="S198" s="1423"/>
      <c r="T198" s="1409"/>
      <c r="U198" s="120"/>
      <c r="V198" s="1410"/>
      <c r="W198" s="1410"/>
      <c r="X198" s="1410"/>
      <c r="Y198" s="1411"/>
      <c r="Z198" s="1412"/>
      <c r="AA198" s="1413"/>
      <c r="AB198" s="1414"/>
      <c r="AC198" s="1415"/>
      <c r="AD198" s="1416"/>
      <c r="AE198" s="1415"/>
      <c r="AF198" s="1417"/>
      <c r="AG198" s="1418"/>
      <c r="AH198" s="1419"/>
      <c r="AI198" s="1420"/>
      <c r="AJ198" s="1421"/>
      <c r="AK198" s="1422"/>
      <c r="AL198" s="1423"/>
      <c r="AM198" s="1409"/>
      <c r="AN198" s="120"/>
      <c r="AO198" s="1410"/>
      <c r="AP198" s="1410"/>
      <c r="AQ198" s="1410"/>
      <c r="AR198" s="1411"/>
      <c r="AS198" s="1412"/>
      <c r="AT198" s="1413"/>
      <c r="AU198" s="1414"/>
      <c r="AV198" s="1415"/>
      <c r="AW198" s="1416"/>
      <c r="AX198" s="1415"/>
      <c r="AY198" s="1417"/>
      <c r="AZ198" s="1418"/>
      <c r="BA198" s="1419"/>
      <c r="BB198" s="1420"/>
      <c r="BC198" s="1421"/>
      <c r="BD198" s="1422"/>
      <c r="BE198" s="1423"/>
      <c r="BH198" s="3">
        <v>1</v>
      </c>
    </row>
    <row r="199" spans="2:60" ht="27" customHeight="1">
      <c r="B199" s="120"/>
      <c r="C199" s="1410"/>
      <c r="D199" s="1410"/>
      <c r="E199" s="1410"/>
      <c r="F199" s="1411"/>
      <c r="G199" s="1412"/>
      <c r="H199" s="1413"/>
      <c r="I199" s="1414"/>
      <c r="J199" s="1415"/>
      <c r="K199" s="1416"/>
      <c r="L199" s="1415"/>
      <c r="M199" s="1417"/>
      <c r="N199" s="1418"/>
      <c r="O199" s="1419"/>
      <c r="P199" s="1420"/>
      <c r="Q199" s="1421"/>
      <c r="R199" s="1422"/>
      <c r="S199" s="1423"/>
      <c r="T199" s="1409"/>
      <c r="U199" s="120"/>
      <c r="V199" s="1410"/>
      <c r="W199" s="1410"/>
      <c r="X199" s="1410"/>
      <c r="Y199" s="1411"/>
      <c r="Z199" s="1412"/>
      <c r="AA199" s="1413"/>
      <c r="AB199" s="1414"/>
      <c r="AC199" s="1415"/>
      <c r="AD199" s="1416"/>
      <c r="AE199" s="1415"/>
      <c r="AF199" s="1417"/>
      <c r="AG199" s="1418"/>
      <c r="AH199" s="1419"/>
      <c r="AI199" s="1420"/>
      <c r="AJ199" s="1421"/>
      <c r="AK199" s="1422"/>
      <c r="AL199" s="1423"/>
      <c r="AM199" s="1409"/>
      <c r="AN199" s="120"/>
      <c r="AO199" s="1410"/>
      <c r="AP199" s="1410"/>
      <c r="AQ199" s="1410"/>
      <c r="AR199" s="1411"/>
      <c r="AS199" s="1412"/>
      <c r="AT199" s="1413"/>
      <c r="AU199" s="1414"/>
      <c r="AV199" s="1415"/>
      <c r="AW199" s="1416"/>
      <c r="AX199" s="1415"/>
      <c r="AY199" s="1417"/>
      <c r="AZ199" s="1418"/>
      <c r="BA199" s="1419"/>
      <c r="BB199" s="1420"/>
      <c r="BC199" s="1421"/>
      <c r="BD199" s="1422"/>
      <c r="BE199" s="1423"/>
      <c r="BH199" s="3">
        <v>1</v>
      </c>
    </row>
    <row r="200" spans="2:60" ht="27" customHeight="1">
      <c r="B200" s="120"/>
      <c r="C200" s="1410"/>
      <c r="D200" s="1410"/>
      <c r="E200" s="1410"/>
      <c r="F200" s="1411"/>
      <c r="G200" s="1412"/>
      <c r="H200" s="1413"/>
      <c r="I200" s="1414"/>
      <c r="J200" s="1415"/>
      <c r="K200" s="1416"/>
      <c r="L200" s="1415"/>
      <c r="M200" s="1417"/>
      <c r="N200" s="1418"/>
      <c r="O200" s="1419"/>
      <c r="P200" s="1420"/>
      <c r="Q200" s="1421"/>
      <c r="R200" s="1422"/>
      <c r="S200" s="1423"/>
      <c r="T200" s="1409"/>
      <c r="U200" s="120"/>
      <c r="V200" s="1410"/>
      <c r="W200" s="1410"/>
      <c r="X200" s="1410"/>
      <c r="Y200" s="1411"/>
      <c r="Z200" s="1412"/>
      <c r="AA200" s="1413"/>
      <c r="AB200" s="1414"/>
      <c r="AC200" s="1415"/>
      <c r="AD200" s="1416"/>
      <c r="AE200" s="1415"/>
      <c r="AF200" s="1417"/>
      <c r="AG200" s="1418"/>
      <c r="AH200" s="1419"/>
      <c r="AI200" s="1420"/>
      <c r="AJ200" s="1421"/>
      <c r="AK200" s="1422"/>
      <c r="AL200" s="1423"/>
      <c r="AM200" s="1409"/>
      <c r="AN200" s="120"/>
      <c r="AO200" s="1410"/>
      <c r="AP200" s="1410"/>
      <c r="AQ200" s="1410"/>
      <c r="AR200" s="1411"/>
      <c r="AS200" s="1412"/>
      <c r="AT200" s="1413"/>
      <c r="AU200" s="1414"/>
      <c r="AV200" s="1415"/>
      <c r="AW200" s="1416"/>
      <c r="AX200" s="1415"/>
      <c r="AY200" s="1417"/>
      <c r="AZ200" s="1418"/>
      <c r="BA200" s="1419"/>
      <c r="BB200" s="1420"/>
      <c r="BC200" s="1421"/>
      <c r="BD200" s="1422"/>
      <c r="BE200" s="1423"/>
      <c r="BH200" s="3">
        <v>1</v>
      </c>
    </row>
    <row r="201" spans="2:60" ht="27" customHeight="1">
      <c r="B201" s="120"/>
      <c r="C201" s="1410"/>
      <c r="D201" s="1410"/>
      <c r="E201" s="1410"/>
      <c r="F201" s="1411"/>
      <c r="G201" s="1412"/>
      <c r="H201" s="1413"/>
      <c r="I201" s="1414"/>
      <c r="J201" s="1415"/>
      <c r="K201" s="1416"/>
      <c r="L201" s="1415"/>
      <c r="M201" s="1417"/>
      <c r="N201" s="1418"/>
      <c r="O201" s="1419"/>
      <c r="P201" s="1420"/>
      <c r="Q201" s="1421"/>
      <c r="R201" s="1422"/>
      <c r="S201" s="1423"/>
      <c r="T201" s="1409"/>
      <c r="U201" s="120"/>
      <c r="V201" s="1410"/>
      <c r="W201" s="1410"/>
      <c r="X201" s="1410"/>
      <c r="Y201" s="1411"/>
      <c r="Z201" s="1412"/>
      <c r="AA201" s="1413"/>
      <c r="AB201" s="1414"/>
      <c r="AC201" s="1415"/>
      <c r="AD201" s="1416"/>
      <c r="AE201" s="1415"/>
      <c r="AF201" s="1417"/>
      <c r="AG201" s="1418"/>
      <c r="AH201" s="1419"/>
      <c r="AI201" s="1420"/>
      <c r="AJ201" s="1421"/>
      <c r="AK201" s="1422"/>
      <c r="AL201" s="1423"/>
      <c r="AM201" s="1409"/>
      <c r="AN201" s="120"/>
      <c r="AO201" s="1410"/>
      <c r="AP201" s="1410"/>
      <c r="AQ201" s="1410"/>
      <c r="AR201" s="1411"/>
      <c r="AS201" s="1412"/>
      <c r="AT201" s="1413"/>
      <c r="AU201" s="1414"/>
      <c r="AV201" s="1415"/>
      <c r="AW201" s="1416"/>
      <c r="AX201" s="1415"/>
      <c r="AY201" s="1417"/>
      <c r="AZ201" s="1418"/>
      <c r="BA201" s="1419"/>
      <c r="BB201" s="1420"/>
      <c r="BC201" s="1421"/>
      <c r="BD201" s="1422"/>
      <c r="BE201" s="1423"/>
      <c r="BH201" s="3">
        <v>1</v>
      </c>
    </row>
    <row r="202" spans="2:60" ht="27" customHeight="1">
      <c r="B202" s="120"/>
      <c r="C202" s="1410"/>
      <c r="D202" s="1410"/>
      <c r="E202" s="1410"/>
      <c r="F202" s="1411"/>
      <c r="G202" s="1412"/>
      <c r="H202" s="1413"/>
      <c r="I202" s="1414"/>
      <c r="J202" s="1415"/>
      <c r="K202" s="1416"/>
      <c r="L202" s="1415"/>
      <c r="M202" s="1417"/>
      <c r="N202" s="1418"/>
      <c r="O202" s="1419"/>
      <c r="P202" s="1420"/>
      <c r="Q202" s="1421"/>
      <c r="R202" s="1422"/>
      <c r="S202" s="1423"/>
      <c r="T202" s="1409"/>
      <c r="U202" s="120"/>
      <c r="V202" s="1410"/>
      <c r="W202" s="1410"/>
      <c r="X202" s="1410"/>
      <c r="Y202" s="1411"/>
      <c r="Z202" s="1412"/>
      <c r="AA202" s="1413"/>
      <c r="AB202" s="1414"/>
      <c r="AC202" s="1415"/>
      <c r="AD202" s="1416"/>
      <c r="AE202" s="1415"/>
      <c r="AF202" s="1417"/>
      <c r="AG202" s="1418"/>
      <c r="AH202" s="1419"/>
      <c r="AI202" s="1420"/>
      <c r="AJ202" s="1421"/>
      <c r="AK202" s="1422"/>
      <c r="AL202" s="1423"/>
      <c r="AM202" s="1409"/>
      <c r="AN202" s="120"/>
      <c r="AO202" s="1410"/>
      <c r="AP202" s="1410"/>
      <c r="AQ202" s="1410"/>
      <c r="AR202" s="1411"/>
      <c r="AS202" s="1412"/>
      <c r="AT202" s="1413"/>
      <c r="AU202" s="1414"/>
      <c r="AV202" s="1415"/>
      <c r="AW202" s="1416"/>
      <c r="AX202" s="1415"/>
      <c r="AY202" s="1417"/>
      <c r="AZ202" s="1418"/>
      <c r="BA202" s="1419"/>
      <c r="BB202" s="1420"/>
      <c r="BC202" s="1421"/>
      <c r="BD202" s="1422"/>
      <c r="BE202" s="1423"/>
      <c r="BH202" s="3">
        <v>1</v>
      </c>
    </row>
    <row r="203" spans="2:60" ht="27" customHeight="1">
      <c r="B203" s="120"/>
      <c r="C203" s="1410"/>
      <c r="D203" s="1410"/>
      <c r="E203" s="1410"/>
      <c r="F203" s="1411"/>
      <c r="G203" s="1412"/>
      <c r="H203" s="1413"/>
      <c r="I203" s="1414"/>
      <c r="J203" s="1415"/>
      <c r="K203" s="1416"/>
      <c r="L203" s="1415"/>
      <c r="M203" s="1417"/>
      <c r="N203" s="1418"/>
      <c r="O203" s="1419"/>
      <c r="P203" s="1420"/>
      <c r="Q203" s="1421"/>
      <c r="R203" s="1422"/>
      <c r="S203" s="1423"/>
      <c r="T203" s="1409"/>
      <c r="U203" s="120"/>
      <c r="V203" s="1410"/>
      <c r="W203" s="1410"/>
      <c r="X203" s="1410"/>
      <c r="Y203" s="1411"/>
      <c r="Z203" s="1412"/>
      <c r="AA203" s="1413"/>
      <c r="AB203" s="1414"/>
      <c r="AC203" s="1415"/>
      <c r="AD203" s="1416"/>
      <c r="AE203" s="1415"/>
      <c r="AF203" s="1417"/>
      <c r="AG203" s="1418"/>
      <c r="AH203" s="1419"/>
      <c r="AI203" s="1420"/>
      <c r="AJ203" s="1421"/>
      <c r="AK203" s="1422"/>
      <c r="AL203" s="1423"/>
      <c r="AM203" s="1409"/>
      <c r="AN203" s="120"/>
      <c r="AO203" s="1410"/>
      <c r="AP203" s="1410"/>
      <c r="AQ203" s="1410"/>
      <c r="AR203" s="1411"/>
      <c r="AS203" s="1412"/>
      <c r="AT203" s="1413"/>
      <c r="AU203" s="1414"/>
      <c r="AV203" s="1415"/>
      <c r="AW203" s="1416"/>
      <c r="AX203" s="1415"/>
      <c r="AY203" s="1417"/>
      <c r="AZ203" s="1418"/>
      <c r="BA203" s="1419"/>
      <c r="BB203" s="1420"/>
      <c r="BC203" s="1421"/>
      <c r="BD203" s="1422"/>
      <c r="BE203" s="1423"/>
      <c r="BH203" s="3">
        <v>1</v>
      </c>
    </row>
    <row r="204" spans="2:60" ht="27" customHeight="1">
      <c r="B204" s="120"/>
      <c r="C204" s="1410"/>
      <c r="D204" s="1410"/>
      <c r="E204" s="1410"/>
      <c r="F204" s="1411"/>
      <c r="G204" s="1412"/>
      <c r="H204" s="1413"/>
      <c r="I204" s="1414"/>
      <c r="J204" s="1415"/>
      <c r="K204" s="1416"/>
      <c r="L204" s="1415"/>
      <c r="M204" s="1417"/>
      <c r="N204" s="1418"/>
      <c r="O204" s="1419"/>
      <c r="P204" s="1420"/>
      <c r="Q204" s="1421"/>
      <c r="R204" s="1422"/>
      <c r="S204" s="1423"/>
      <c r="T204" s="1409"/>
      <c r="U204" s="120"/>
      <c r="V204" s="1410"/>
      <c r="W204" s="1410"/>
      <c r="X204" s="1410"/>
      <c r="Y204" s="1411"/>
      <c r="Z204" s="1412"/>
      <c r="AA204" s="1413"/>
      <c r="AB204" s="1414"/>
      <c r="AC204" s="1415"/>
      <c r="AD204" s="1416"/>
      <c r="AE204" s="1415"/>
      <c r="AF204" s="1417"/>
      <c r="AG204" s="1418"/>
      <c r="AH204" s="1419"/>
      <c r="AI204" s="1420"/>
      <c r="AJ204" s="1421"/>
      <c r="AK204" s="1422"/>
      <c r="AL204" s="1423"/>
      <c r="AM204" s="1409"/>
      <c r="AN204" s="120"/>
      <c r="AO204" s="1410"/>
      <c r="AP204" s="1410"/>
      <c r="AQ204" s="1410"/>
      <c r="AR204" s="1411"/>
      <c r="AS204" s="1412"/>
      <c r="AT204" s="1413"/>
      <c r="AU204" s="1414"/>
      <c r="AV204" s="1415"/>
      <c r="AW204" s="1416"/>
      <c r="AX204" s="1415"/>
      <c r="AY204" s="1417"/>
      <c r="AZ204" s="1418"/>
      <c r="BA204" s="1419"/>
      <c r="BB204" s="1420"/>
      <c r="BC204" s="1421"/>
      <c r="BD204" s="1422"/>
      <c r="BE204" s="1423"/>
      <c r="BH204" s="3">
        <v>1</v>
      </c>
    </row>
    <row r="205" spans="2:60" ht="27" customHeight="1">
      <c r="B205" s="120"/>
      <c r="C205" s="1410"/>
      <c r="D205" s="1410"/>
      <c r="E205" s="1410"/>
      <c r="F205" s="1411"/>
      <c r="G205" s="1412"/>
      <c r="H205" s="1413"/>
      <c r="I205" s="1414"/>
      <c r="J205" s="1415"/>
      <c r="K205" s="1416"/>
      <c r="L205" s="1415"/>
      <c r="M205" s="1417"/>
      <c r="N205" s="1418"/>
      <c r="O205" s="1419"/>
      <c r="P205" s="1420"/>
      <c r="Q205" s="1421"/>
      <c r="R205" s="1422"/>
      <c r="S205" s="1423"/>
      <c r="T205" s="1409"/>
      <c r="U205" s="120"/>
      <c r="V205" s="1410"/>
      <c r="W205" s="1410"/>
      <c r="X205" s="1410"/>
      <c r="Y205" s="1411"/>
      <c r="Z205" s="1412"/>
      <c r="AA205" s="1413"/>
      <c r="AB205" s="1414"/>
      <c r="AC205" s="1415"/>
      <c r="AD205" s="1416"/>
      <c r="AE205" s="1415"/>
      <c r="AF205" s="1417"/>
      <c r="AG205" s="1418"/>
      <c r="AH205" s="1419"/>
      <c r="AI205" s="1420"/>
      <c r="AJ205" s="1421"/>
      <c r="AK205" s="1422"/>
      <c r="AL205" s="1423"/>
      <c r="AM205" s="1409"/>
      <c r="AN205" s="120"/>
      <c r="AO205" s="1410"/>
      <c r="AP205" s="1410"/>
      <c r="AQ205" s="1410"/>
      <c r="AR205" s="1411"/>
      <c r="AS205" s="1412"/>
      <c r="AT205" s="1413"/>
      <c r="AU205" s="1414"/>
      <c r="AV205" s="1415"/>
      <c r="AW205" s="1416"/>
      <c r="AX205" s="1415"/>
      <c r="AY205" s="1417"/>
      <c r="AZ205" s="1418"/>
      <c r="BA205" s="1419"/>
      <c r="BB205" s="1420"/>
      <c r="BC205" s="1421"/>
      <c r="BD205" s="1422"/>
      <c r="BE205" s="1423"/>
      <c r="BH205" s="3">
        <v>1</v>
      </c>
    </row>
    <row r="206" spans="2:60" ht="27" customHeight="1">
      <c r="B206" s="120"/>
      <c r="C206" s="1410"/>
      <c r="D206" s="1410"/>
      <c r="E206" s="1410"/>
      <c r="F206" s="1411"/>
      <c r="G206" s="1412"/>
      <c r="H206" s="1413"/>
      <c r="I206" s="1414"/>
      <c r="J206" s="1415"/>
      <c r="K206" s="1416"/>
      <c r="L206" s="1415"/>
      <c r="M206" s="1417"/>
      <c r="N206" s="1418"/>
      <c r="O206" s="1419"/>
      <c r="P206" s="1420"/>
      <c r="Q206" s="1421"/>
      <c r="R206" s="1422"/>
      <c r="S206" s="1423"/>
      <c r="T206" s="1409"/>
      <c r="U206" s="120"/>
      <c r="V206" s="1410"/>
      <c r="W206" s="1410"/>
      <c r="X206" s="1410"/>
      <c r="Y206" s="1411"/>
      <c r="Z206" s="1412"/>
      <c r="AA206" s="1413"/>
      <c r="AB206" s="1414"/>
      <c r="AC206" s="1415"/>
      <c r="AD206" s="1416"/>
      <c r="AE206" s="1415"/>
      <c r="AF206" s="1417"/>
      <c r="AG206" s="1418"/>
      <c r="AH206" s="1419"/>
      <c r="AI206" s="1420"/>
      <c r="AJ206" s="1421"/>
      <c r="AK206" s="1422"/>
      <c r="AL206" s="1423"/>
      <c r="AM206" s="1409"/>
      <c r="AN206" s="120"/>
      <c r="AO206" s="1410"/>
      <c r="AP206" s="1410"/>
      <c r="AQ206" s="1410"/>
      <c r="AR206" s="1411"/>
      <c r="AS206" s="1412"/>
      <c r="AT206" s="1413"/>
      <c r="AU206" s="1414"/>
      <c r="AV206" s="1415"/>
      <c r="AW206" s="1416"/>
      <c r="AX206" s="1415"/>
      <c r="AY206" s="1417"/>
      <c r="AZ206" s="1418"/>
      <c r="BA206" s="1419"/>
      <c r="BB206" s="1420"/>
      <c r="BC206" s="1421"/>
      <c r="BD206" s="1422"/>
      <c r="BE206" s="1423"/>
      <c r="BH206" s="3">
        <v>1</v>
      </c>
    </row>
    <row r="207" spans="2:60" ht="27" customHeight="1">
      <c r="B207" s="120"/>
      <c r="C207" s="1410"/>
      <c r="D207" s="1410"/>
      <c r="E207" s="1410"/>
      <c r="F207" s="1411"/>
      <c r="G207" s="1412"/>
      <c r="H207" s="1413"/>
      <c r="I207" s="1414"/>
      <c r="J207" s="1415"/>
      <c r="K207" s="1416"/>
      <c r="L207" s="1415"/>
      <c r="M207" s="1417"/>
      <c r="N207" s="1418"/>
      <c r="O207" s="1419"/>
      <c r="P207" s="1420"/>
      <c r="Q207" s="1421"/>
      <c r="R207" s="1422"/>
      <c r="S207" s="1423"/>
      <c r="T207" s="1409"/>
      <c r="U207" s="120"/>
      <c r="V207" s="1410"/>
      <c r="W207" s="1410"/>
      <c r="X207" s="1410"/>
      <c r="Y207" s="1411"/>
      <c r="Z207" s="1412"/>
      <c r="AA207" s="1413"/>
      <c r="AB207" s="1414"/>
      <c r="AC207" s="1415"/>
      <c r="AD207" s="1416"/>
      <c r="AE207" s="1415"/>
      <c r="AF207" s="1417"/>
      <c r="AG207" s="1418"/>
      <c r="AH207" s="1419"/>
      <c r="AI207" s="1420"/>
      <c r="AJ207" s="1421"/>
      <c r="AK207" s="1422"/>
      <c r="AL207" s="1423"/>
      <c r="AM207" s="1409"/>
      <c r="AN207" s="120"/>
      <c r="AO207" s="1410"/>
      <c r="AP207" s="1410"/>
      <c r="AQ207" s="1410"/>
      <c r="AR207" s="1411"/>
      <c r="AS207" s="1412"/>
      <c r="AT207" s="1413"/>
      <c r="AU207" s="1414"/>
      <c r="AV207" s="1415"/>
      <c r="AW207" s="1416"/>
      <c r="AX207" s="1415"/>
      <c r="AY207" s="1417"/>
      <c r="AZ207" s="1418"/>
      <c r="BA207" s="1419"/>
      <c r="BB207" s="1420"/>
      <c r="BC207" s="1421"/>
      <c r="BD207" s="1422"/>
      <c r="BE207" s="1423"/>
      <c r="BH207" s="3">
        <v>1</v>
      </c>
    </row>
    <row r="208" spans="2:60" ht="27" customHeight="1">
      <c r="B208" s="120"/>
      <c r="C208" s="1410"/>
      <c r="D208" s="1410"/>
      <c r="E208" s="1410"/>
      <c r="F208" s="1411"/>
      <c r="G208" s="1412"/>
      <c r="H208" s="1413"/>
      <c r="I208" s="1414"/>
      <c r="J208" s="1415"/>
      <c r="K208" s="1416"/>
      <c r="L208" s="1415"/>
      <c r="M208" s="1417"/>
      <c r="N208" s="1418"/>
      <c r="O208" s="1419"/>
      <c r="P208" s="1420"/>
      <c r="Q208" s="1421"/>
      <c r="R208" s="1422"/>
      <c r="S208" s="1423"/>
      <c r="T208" s="1409"/>
      <c r="U208" s="120"/>
      <c r="V208" s="1410"/>
      <c r="W208" s="1410"/>
      <c r="X208" s="1410"/>
      <c r="Y208" s="1411"/>
      <c r="Z208" s="1412"/>
      <c r="AA208" s="1413"/>
      <c r="AB208" s="1414"/>
      <c r="AC208" s="1415"/>
      <c r="AD208" s="1416"/>
      <c r="AE208" s="1415"/>
      <c r="AF208" s="1417"/>
      <c r="AG208" s="1418"/>
      <c r="AH208" s="1419"/>
      <c r="AI208" s="1420"/>
      <c r="AJ208" s="1421"/>
      <c r="AK208" s="1422"/>
      <c r="AL208" s="1423"/>
      <c r="AM208" s="1409"/>
      <c r="AN208" s="120"/>
      <c r="AO208" s="1410"/>
      <c r="AP208" s="1410"/>
      <c r="AQ208" s="1410"/>
      <c r="AR208" s="1411"/>
      <c r="AS208" s="1412"/>
      <c r="AT208" s="1413"/>
      <c r="AU208" s="1414"/>
      <c r="AV208" s="1415"/>
      <c r="AW208" s="1416"/>
      <c r="AX208" s="1415"/>
      <c r="AY208" s="1417"/>
      <c r="AZ208" s="1418"/>
      <c r="BA208" s="1419"/>
      <c r="BB208" s="1420"/>
      <c r="BC208" s="1421"/>
      <c r="BD208" s="1422"/>
      <c r="BE208" s="1423"/>
      <c r="BH208" s="3">
        <v>1</v>
      </c>
    </row>
    <row r="209" spans="2:60" ht="27" customHeight="1">
      <c r="B209" s="120"/>
      <c r="C209" s="1410"/>
      <c r="D209" s="1410"/>
      <c r="E209" s="1410"/>
      <c r="F209" s="1411"/>
      <c r="G209" s="1412"/>
      <c r="H209" s="1413"/>
      <c r="I209" s="1414"/>
      <c r="J209" s="1415"/>
      <c r="K209" s="1416"/>
      <c r="L209" s="1415"/>
      <c r="M209" s="1417"/>
      <c r="N209" s="1418"/>
      <c r="O209" s="1419"/>
      <c r="P209" s="1420"/>
      <c r="Q209" s="1421"/>
      <c r="R209" s="1422"/>
      <c r="S209" s="1423"/>
      <c r="T209" s="1409"/>
      <c r="U209" s="120"/>
      <c r="V209" s="1410"/>
      <c r="W209" s="1410"/>
      <c r="X209" s="1410"/>
      <c r="Y209" s="1411"/>
      <c r="Z209" s="1412"/>
      <c r="AA209" s="1413"/>
      <c r="AB209" s="1414"/>
      <c r="AC209" s="1415"/>
      <c r="AD209" s="1416"/>
      <c r="AE209" s="1415"/>
      <c r="AF209" s="1417"/>
      <c r="AG209" s="1418"/>
      <c r="AH209" s="1419"/>
      <c r="AI209" s="1420"/>
      <c r="AJ209" s="1421"/>
      <c r="AK209" s="1422"/>
      <c r="AL209" s="1423"/>
      <c r="AM209" s="1409"/>
      <c r="AN209" s="120"/>
      <c r="AO209" s="1410"/>
      <c r="AP209" s="1410"/>
      <c r="AQ209" s="1410"/>
      <c r="AR209" s="1411"/>
      <c r="AS209" s="1412"/>
      <c r="AT209" s="1413"/>
      <c r="AU209" s="1414"/>
      <c r="AV209" s="1415"/>
      <c r="AW209" s="1416"/>
      <c r="AX209" s="1415"/>
      <c r="AY209" s="1417"/>
      <c r="AZ209" s="1418"/>
      <c r="BA209" s="1419"/>
      <c r="BB209" s="1420"/>
      <c r="BC209" s="1421"/>
      <c r="BD209" s="1422"/>
      <c r="BE209" s="1423"/>
      <c r="BH209" s="3">
        <v>1</v>
      </c>
    </row>
    <row r="210" spans="2:60" ht="27" customHeight="1">
      <c r="B210" s="120"/>
      <c r="C210" s="1410"/>
      <c r="D210" s="1410"/>
      <c r="E210" s="1410"/>
      <c r="F210" s="1411"/>
      <c r="G210" s="1412"/>
      <c r="H210" s="1413"/>
      <c r="I210" s="1414"/>
      <c r="J210" s="1415"/>
      <c r="K210" s="1416"/>
      <c r="L210" s="1415"/>
      <c r="M210" s="1417"/>
      <c r="N210" s="1418"/>
      <c r="O210" s="1419"/>
      <c r="P210" s="1420"/>
      <c r="Q210" s="1421"/>
      <c r="R210" s="1422"/>
      <c r="S210" s="1423"/>
      <c r="T210" s="1409"/>
      <c r="U210" s="120"/>
      <c r="V210" s="1410"/>
      <c r="W210" s="1410"/>
      <c r="X210" s="1410"/>
      <c r="Y210" s="1411"/>
      <c r="Z210" s="1412"/>
      <c r="AA210" s="1413"/>
      <c r="AB210" s="1414"/>
      <c r="AC210" s="1415"/>
      <c r="AD210" s="1416"/>
      <c r="AE210" s="1415"/>
      <c r="AF210" s="1417"/>
      <c r="AG210" s="1418"/>
      <c r="AH210" s="1419"/>
      <c r="AI210" s="1420"/>
      <c r="AJ210" s="1421"/>
      <c r="AK210" s="1422"/>
      <c r="AL210" s="1423"/>
      <c r="AM210" s="1409"/>
      <c r="AN210" s="120"/>
      <c r="AO210" s="1410"/>
      <c r="AP210" s="1410"/>
      <c r="AQ210" s="1410"/>
      <c r="AR210" s="1411"/>
      <c r="AS210" s="1412"/>
      <c r="AT210" s="1413"/>
      <c r="AU210" s="1414"/>
      <c r="AV210" s="1415"/>
      <c r="AW210" s="1416"/>
      <c r="AX210" s="1415"/>
      <c r="AY210" s="1417"/>
      <c r="AZ210" s="1418"/>
      <c r="BA210" s="1419"/>
      <c r="BB210" s="1420"/>
      <c r="BC210" s="1421"/>
      <c r="BD210" s="1422"/>
      <c r="BE210" s="1423"/>
      <c r="BH210" s="3">
        <v>1</v>
      </c>
    </row>
    <row r="211" spans="2:60" ht="27" customHeight="1">
      <c r="B211" s="120"/>
      <c r="C211" s="1410"/>
      <c r="D211" s="1410"/>
      <c r="E211" s="1410"/>
      <c r="F211" s="1411"/>
      <c r="G211" s="1412"/>
      <c r="H211" s="1413"/>
      <c r="I211" s="1414"/>
      <c r="J211" s="1415"/>
      <c r="K211" s="1416"/>
      <c r="L211" s="1415"/>
      <c r="M211" s="1417"/>
      <c r="N211" s="1418"/>
      <c r="O211" s="1419"/>
      <c r="P211" s="1420"/>
      <c r="Q211" s="1421"/>
      <c r="R211" s="1422"/>
      <c r="S211" s="1423"/>
      <c r="T211" s="1409"/>
      <c r="U211" s="120"/>
      <c r="V211" s="1410"/>
      <c r="W211" s="1410"/>
      <c r="X211" s="1410"/>
      <c r="Y211" s="1411"/>
      <c r="Z211" s="1412"/>
      <c r="AA211" s="1413"/>
      <c r="AB211" s="1414"/>
      <c r="AC211" s="1415"/>
      <c r="AD211" s="1416"/>
      <c r="AE211" s="1415"/>
      <c r="AF211" s="1417"/>
      <c r="AG211" s="1418"/>
      <c r="AH211" s="1419"/>
      <c r="AI211" s="1420"/>
      <c r="AJ211" s="1421"/>
      <c r="AK211" s="1422"/>
      <c r="AL211" s="1423"/>
      <c r="AM211" s="1409"/>
      <c r="AN211" s="120"/>
      <c r="AO211" s="1410"/>
      <c r="AP211" s="1410"/>
      <c r="AQ211" s="1410"/>
      <c r="AR211" s="1411"/>
      <c r="AS211" s="1412"/>
      <c r="AT211" s="1413"/>
      <c r="AU211" s="1414"/>
      <c r="AV211" s="1415"/>
      <c r="AW211" s="1416"/>
      <c r="AX211" s="1415"/>
      <c r="AY211" s="1417"/>
      <c r="AZ211" s="1418"/>
      <c r="BA211" s="1419"/>
      <c r="BB211" s="1420"/>
      <c r="BC211" s="1421"/>
      <c r="BD211" s="1422"/>
      <c r="BE211" s="1423"/>
      <c r="BH211" s="3">
        <v>1</v>
      </c>
    </row>
    <row r="212" spans="2:60" ht="27" customHeight="1">
      <c r="B212" s="120"/>
      <c r="C212" s="1410"/>
      <c r="D212" s="1410"/>
      <c r="E212" s="1410"/>
      <c r="F212" s="1411"/>
      <c r="G212" s="1412"/>
      <c r="H212" s="1413"/>
      <c r="I212" s="1414"/>
      <c r="J212" s="1415"/>
      <c r="K212" s="1416"/>
      <c r="L212" s="1415"/>
      <c r="M212" s="1417"/>
      <c r="N212" s="1418"/>
      <c r="O212" s="1419"/>
      <c r="P212" s="1420"/>
      <c r="Q212" s="1421"/>
      <c r="R212" s="1422"/>
      <c r="S212" s="1423"/>
      <c r="T212" s="1409"/>
      <c r="U212" s="120"/>
      <c r="V212" s="1410"/>
      <c r="W212" s="1410"/>
      <c r="X212" s="1410"/>
      <c r="Y212" s="1411"/>
      <c r="Z212" s="1412"/>
      <c r="AA212" s="1413"/>
      <c r="AB212" s="1414"/>
      <c r="AC212" s="1415"/>
      <c r="AD212" s="1416"/>
      <c r="AE212" s="1415"/>
      <c r="AF212" s="1417"/>
      <c r="AG212" s="1418"/>
      <c r="AH212" s="1419"/>
      <c r="AI212" s="1420"/>
      <c r="AJ212" s="1421"/>
      <c r="AK212" s="1422"/>
      <c r="AL212" s="1423"/>
      <c r="AM212" s="1409"/>
      <c r="AN212" s="120"/>
      <c r="AO212" s="1410"/>
      <c r="AP212" s="1410"/>
      <c r="AQ212" s="1410"/>
      <c r="AR212" s="1411"/>
      <c r="AS212" s="1412"/>
      <c r="AT212" s="1413"/>
      <c r="AU212" s="1414"/>
      <c r="AV212" s="1415"/>
      <c r="AW212" s="1416"/>
      <c r="AX212" s="1415"/>
      <c r="AY212" s="1417"/>
      <c r="AZ212" s="1418"/>
      <c r="BA212" s="1419"/>
      <c r="BB212" s="1420"/>
      <c r="BC212" s="1421"/>
      <c r="BD212" s="1422"/>
      <c r="BE212" s="1423"/>
      <c r="BH212" s="3">
        <v>1</v>
      </c>
    </row>
    <row r="213" spans="2:60" ht="27" customHeight="1">
      <c r="B213" s="120"/>
      <c r="C213" s="1410"/>
      <c r="D213" s="1410"/>
      <c r="E213" s="1410"/>
      <c r="F213" s="1411"/>
      <c r="G213" s="1412"/>
      <c r="H213" s="1413"/>
      <c r="I213" s="1414"/>
      <c r="J213" s="1415"/>
      <c r="K213" s="1416"/>
      <c r="L213" s="1415"/>
      <c r="M213" s="1417"/>
      <c r="N213" s="1418"/>
      <c r="O213" s="1419"/>
      <c r="P213" s="1420"/>
      <c r="Q213" s="1421"/>
      <c r="R213" s="1422"/>
      <c r="S213" s="1423"/>
      <c r="T213" s="1409"/>
      <c r="U213" s="120"/>
      <c r="V213" s="1410"/>
      <c r="W213" s="1410"/>
      <c r="X213" s="1410"/>
      <c r="Y213" s="1411"/>
      <c r="Z213" s="1412"/>
      <c r="AA213" s="1413"/>
      <c r="AB213" s="1414"/>
      <c r="AC213" s="1415"/>
      <c r="AD213" s="1416"/>
      <c r="AE213" s="1415"/>
      <c r="AF213" s="1417"/>
      <c r="AG213" s="1418"/>
      <c r="AH213" s="1419"/>
      <c r="AI213" s="1420"/>
      <c r="AJ213" s="1421"/>
      <c r="AK213" s="1422"/>
      <c r="AL213" s="1423"/>
      <c r="AM213" s="1409"/>
      <c r="AN213" s="120"/>
      <c r="AO213" s="1410"/>
      <c r="AP213" s="1410"/>
      <c r="AQ213" s="1410"/>
      <c r="AR213" s="1411"/>
      <c r="AS213" s="1412"/>
      <c r="AT213" s="1413"/>
      <c r="AU213" s="1414"/>
      <c r="AV213" s="1415"/>
      <c r="AW213" s="1416"/>
      <c r="AX213" s="1415"/>
      <c r="AY213" s="1417"/>
      <c r="AZ213" s="1418"/>
      <c r="BA213" s="1419"/>
      <c r="BB213" s="1420"/>
      <c r="BC213" s="1421"/>
      <c r="BD213" s="1422"/>
      <c r="BE213" s="1423"/>
      <c r="BH213" s="3">
        <v>1</v>
      </c>
    </row>
    <row r="214" spans="2:60" ht="27" customHeight="1">
      <c r="B214" s="120"/>
      <c r="C214" s="1410"/>
      <c r="D214" s="1410"/>
      <c r="E214" s="1410"/>
      <c r="F214" s="1411"/>
      <c r="G214" s="1412"/>
      <c r="H214" s="1413"/>
      <c r="I214" s="1414"/>
      <c r="J214" s="1415"/>
      <c r="K214" s="1416"/>
      <c r="L214" s="1415"/>
      <c r="M214" s="1417"/>
      <c r="N214" s="1418"/>
      <c r="O214" s="1419"/>
      <c r="P214" s="1420"/>
      <c r="Q214" s="1421"/>
      <c r="R214" s="1422"/>
      <c r="S214" s="1423"/>
      <c r="T214" s="1409"/>
      <c r="U214" s="120"/>
      <c r="V214" s="1410"/>
      <c r="W214" s="1410"/>
      <c r="X214" s="1410"/>
      <c r="Y214" s="1411"/>
      <c r="Z214" s="1412"/>
      <c r="AA214" s="1413"/>
      <c r="AB214" s="1414"/>
      <c r="AC214" s="1415"/>
      <c r="AD214" s="1416"/>
      <c r="AE214" s="1415"/>
      <c r="AF214" s="1417"/>
      <c r="AG214" s="1418"/>
      <c r="AH214" s="1419"/>
      <c r="AI214" s="1420"/>
      <c r="AJ214" s="1421"/>
      <c r="AK214" s="1422"/>
      <c r="AL214" s="1423"/>
      <c r="AM214" s="1409"/>
      <c r="AN214" s="120"/>
      <c r="AO214" s="1410"/>
      <c r="AP214" s="1410"/>
      <c r="AQ214" s="1410"/>
      <c r="AR214" s="1411"/>
      <c r="AS214" s="1412"/>
      <c r="AT214" s="1413"/>
      <c r="AU214" s="1414"/>
      <c r="AV214" s="1415"/>
      <c r="AW214" s="1416"/>
      <c r="AX214" s="1415"/>
      <c r="AY214" s="1417"/>
      <c r="AZ214" s="1418"/>
      <c r="BA214" s="1419"/>
      <c r="BB214" s="1420"/>
      <c r="BC214" s="1421"/>
      <c r="BD214" s="1422"/>
      <c r="BE214" s="1423"/>
      <c r="BH214" s="3">
        <v>1</v>
      </c>
    </row>
    <row r="215" spans="2:60" ht="27" customHeight="1">
      <c r="B215" s="120"/>
      <c r="C215" s="1410"/>
      <c r="D215" s="1410"/>
      <c r="E215" s="1410"/>
      <c r="F215" s="1411"/>
      <c r="G215" s="1412"/>
      <c r="H215" s="1413"/>
      <c r="I215" s="1414"/>
      <c r="J215" s="1415"/>
      <c r="K215" s="1416"/>
      <c r="L215" s="1415"/>
      <c r="M215" s="1417"/>
      <c r="N215" s="1418"/>
      <c r="O215" s="1419"/>
      <c r="P215" s="1420"/>
      <c r="Q215" s="1421"/>
      <c r="R215" s="1422"/>
      <c r="S215" s="1423"/>
      <c r="T215" s="1409"/>
      <c r="U215" s="120"/>
      <c r="V215" s="1410"/>
      <c r="W215" s="1410"/>
      <c r="X215" s="1410"/>
      <c r="Y215" s="1411"/>
      <c r="Z215" s="1412"/>
      <c r="AA215" s="1413"/>
      <c r="AB215" s="1414"/>
      <c r="AC215" s="1415"/>
      <c r="AD215" s="1416"/>
      <c r="AE215" s="1415"/>
      <c r="AF215" s="1417"/>
      <c r="AG215" s="1418"/>
      <c r="AH215" s="1419"/>
      <c r="AI215" s="1420"/>
      <c r="AJ215" s="1421"/>
      <c r="AK215" s="1422"/>
      <c r="AL215" s="1423"/>
      <c r="AM215" s="1409"/>
      <c r="AN215" s="120"/>
      <c r="AO215" s="1410"/>
      <c r="AP215" s="1410"/>
      <c r="AQ215" s="1410"/>
      <c r="AR215" s="1411"/>
      <c r="AS215" s="1412"/>
      <c r="AT215" s="1413"/>
      <c r="AU215" s="1414"/>
      <c r="AV215" s="1415"/>
      <c r="AW215" s="1416"/>
      <c r="AX215" s="1415"/>
      <c r="AY215" s="1417"/>
      <c r="AZ215" s="1418"/>
      <c r="BA215" s="1419"/>
      <c r="BB215" s="1420"/>
      <c r="BC215" s="1421"/>
      <c r="BD215" s="1422"/>
      <c r="BE215" s="1423"/>
      <c r="BH215" s="3">
        <v>1</v>
      </c>
    </row>
    <row r="216" spans="2:60" ht="27" customHeight="1">
      <c r="B216" s="120"/>
      <c r="C216" s="1410"/>
      <c r="D216" s="1410"/>
      <c r="E216" s="1410"/>
      <c r="F216" s="1411"/>
      <c r="G216" s="1412"/>
      <c r="H216" s="1413"/>
      <c r="I216" s="1414"/>
      <c r="J216" s="1415"/>
      <c r="K216" s="1416"/>
      <c r="L216" s="1415"/>
      <c r="M216" s="1417"/>
      <c r="N216" s="1418"/>
      <c r="O216" s="1419"/>
      <c r="P216" s="1420"/>
      <c r="Q216" s="1421"/>
      <c r="R216" s="1422"/>
      <c r="S216" s="1423"/>
      <c r="T216" s="1409"/>
      <c r="U216" s="120"/>
      <c r="V216" s="1410"/>
      <c r="W216" s="1410"/>
      <c r="X216" s="1410"/>
      <c r="Y216" s="1411"/>
      <c r="Z216" s="1412"/>
      <c r="AA216" s="1413"/>
      <c r="AB216" s="1414"/>
      <c r="AC216" s="1415"/>
      <c r="AD216" s="1416"/>
      <c r="AE216" s="1415"/>
      <c r="AF216" s="1417"/>
      <c r="AG216" s="1418"/>
      <c r="AH216" s="1419"/>
      <c r="AI216" s="1420"/>
      <c r="AJ216" s="1421"/>
      <c r="AK216" s="1422"/>
      <c r="AL216" s="1423"/>
      <c r="AM216" s="1409"/>
      <c r="AN216" s="120"/>
      <c r="AO216" s="1410"/>
      <c r="AP216" s="1410"/>
      <c r="AQ216" s="1410"/>
      <c r="AR216" s="1411"/>
      <c r="AS216" s="1412"/>
      <c r="AT216" s="1413"/>
      <c r="AU216" s="1414"/>
      <c r="AV216" s="1415"/>
      <c r="AW216" s="1416"/>
      <c r="AX216" s="1415"/>
      <c r="AY216" s="1417"/>
      <c r="AZ216" s="1418"/>
      <c r="BA216" s="1419"/>
      <c r="BB216" s="1420"/>
      <c r="BC216" s="1421"/>
      <c r="BD216" s="1422"/>
      <c r="BE216" s="1423"/>
      <c r="BH216" s="3">
        <v>1</v>
      </c>
    </row>
    <row r="217" spans="2:60" ht="27" customHeight="1">
      <c r="B217" s="120"/>
      <c r="C217" s="1410"/>
      <c r="D217" s="1410"/>
      <c r="E217" s="1410"/>
      <c r="F217" s="1411"/>
      <c r="G217" s="1412"/>
      <c r="H217" s="1413"/>
      <c r="I217" s="1414"/>
      <c r="J217" s="1415"/>
      <c r="K217" s="1416"/>
      <c r="L217" s="1415"/>
      <c r="M217" s="1417"/>
      <c r="N217" s="1418"/>
      <c r="O217" s="1419"/>
      <c r="P217" s="1420"/>
      <c r="Q217" s="1421"/>
      <c r="R217" s="1422"/>
      <c r="S217" s="1423"/>
      <c r="T217" s="1409"/>
      <c r="U217" s="120"/>
      <c r="V217" s="1410"/>
      <c r="W217" s="1410"/>
      <c r="X217" s="1410"/>
      <c r="Y217" s="1411"/>
      <c r="Z217" s="1412"/>
      <c r="AA217" s="1413"/>
      <c r="AB217" s="1414"/>
      <c r="AC217" s="1415"/>
      <c r="AD217" s="1416"/>
      <c r="AE217" s="1415"/>
      <c r="AF217" s="1417"/>
      <c r="AG217" s="1418"/>
      <c r="AH217" s="1419"/>
      <c r="AI217" s="1420"/>
      <c r="AJ217" s="1421"/>
      <c r="AK217" s="1422"/>
      <c r="AL217" s="1423"/>
      <c r="AM217" s="1409"/>
      <c r="AN217" s="120"/>
      <c r="AO217" s="1410"/>
      <c r="AP217" s="1410"/>
      <c r="AQ217" s="1410"/>
      <c r="AR217" s="1411"/>
      <c r="AS217" s="1412"/>
      <c r="AT217" s="1413"/>
      <c r="AU217" s="1414"/>
      <c r="AV217" s="1415"/>
      <c r="AW217" s="1416"/>
      <c r="AX217" s="1415"/>
      <c r="AY217" s="1417"/>
      <c r="AZ217" s="1418"/>
      <c r="BA217" s="1419"/>
      <c r="BB217" s="1420"/>
      <c r="BC217" s="1421"/>
      <c r="BD217" s="1422"/>
      <c r="BE217" s="1423"/>
      <c r="BH217" s="3">
        <v>1</v>
      </c>
    </row>
    <row r="218" spans="2:60" ht="27" customHeight="1">
      <c r="B218" s="120"/>
      <c r="C218" s="1410"/>
      <c r="D218" s="1410"/>
      <c r="E218" s="1410"/>
      <c r="F218" s="1411"/>
      <c r="G218" s="1412"/>
      <c r="H218" s="1413"/>
      <c r="I218" s="1414"/>
      <c r="J218" s="1415"/>
      <c r="K218" s="1416"/>
      <c r="L218" s="1415"/>
      <c r="M218" s="1417"/>
      <c r="N218" s="1418"/>
      <c r="O218" s="1419"/>
      <c r="P218" s="1420"/>
      <c r="Q218" s="1421"/>
      <c r="R218" s="1422"/>
      <c r="S218" s="1423"/>
      <c r="T218" s="1409"/>
      <c r="U218" s="120"/>
      <c r="V218" s="1410"/>
      <c r="W218" s="1410"/>
      <c r="X218" s="1410"/>
      <c r="Y218" s="1411"/>
      <c r="Z218" s="1412"/>
      <c r="AA218" s="1413"/>
      <c r="AB218" s="1414"/>
      <c r="AC218" s="1415"/>
      <c r="AD218" s="1416"/>
      <c r="AE218" s="1415"/>
      <c r="AF218" s="1417"/>
      <c r="AG218" s="1418"/>
      <c r="AH218" s="1419"/>
      <c r="AI218" s="1420"/>
      <c r="AJ218" s="1421"/>
      <c r="AK218" s="1422"/>
      <c r="AL218" s="1423"/>
      <c r="AM218" s="1409"/>
      <c r="AN218" s="120"/>
      <c r="AO218" s="1410"/>
      <c r="AP218" s="1410"/>
      <c r="AQ218" s="1410"/>
      <c r="AR218" s="1411"/>
      <c r="AS218" s="1412"/>
      <c r="AT218" s="1413"/>
      <c r="AU218" s="1414"/>
      <c r="AV218" s="1415"/>
      <c r="AW218" s="1416"/>
      <c r="AX218" s="1415"/>
      <c r="AY218" s="1417"/>
      <c r="AZ218" s="1418"/>
      <c r="BA218" s="1419"/>
      <c r="BB218" s="1420"/>
      <c r="BC218" s="1421"/>
      <c r="BD218" s="1422"/>
      <c r="BE218" s="1423"/>
      <c r="BH218" s="3">
        <v>1</v>
      </c>
    </row>
    <row r="219" spans="2:60" ht="27" customHeight="1">
      <c r="B219" s="120"/>
      <c r="C219" s="1410"/>
      <c r="D219" s="1410"/>
      <c r="E219" s="1410"/>
      <c r="F219" s="1411"/>
      <c r="G219" s="1412"/>
      <c r="H219" s="1413"/>
      <c r="I219" s="1414"/>
      <c r="J219" s="1415"/>
      <c r="K219" s="1416"/>
      <c r="L219" s="1415"/>
      <c r="M219" s="1417"/>
      <c r="N219" s="1418"/>
      <c r="O219" s="1419"/>
      <c r="P219" s="1420"/>
      <c r="Q219" s="1421"/>
      <c r="R219" s="1422"/>
      <c r="S219" s="1423"/>
      <c r="T219" s="1409"/>
      <c r="U219" s="120"/>
      <c r="V219" s="1410"/>
      <c r="W219" s="1410"/>
      <c r="X219" s="1410"/>
      <c r="Y219" s="1411"/>
      <c r="Z219" s="1412"/>
      <c r="AA219" s="1413"/>
      <c r="AB219" s="1414"/>
      <c r="AC219" s="1415"/>
      <c r="AD219" s="1416"/>
      <c r="AE219" s="1415"/>
      <c r="AF219" s="1417"/>
      <c r="AG219" s="1418"/>
      <c r="AH219" s="1419"/>
      <c r="AI219" s="1420"/>
      <c r="AJ219" s="1421"/>
      <c r="AK219" s="1422"/>
      <c r="AL219" s="1423"/>
      <c r="AM219" s="1409"/>
      <c r="AN219" s="120"/>
      <c r="AO219" s="1410"/>
      <c r="AP219" s="1410"/>
      <c r="AQ219" s="1410"/>
      <c r="AR219" s="1411"/>
      <c r="AS219" s="1412"/>
      <c r="AT219" s="1413"/>
      <c r="AU219" s="1414"/>
      <c r="AV219" s="1415"/>
      <c r="AW219" s="1416"/>
      <c r="AX219" s="1415"/>
      <c r="AY219" s="1417"/>
      <c r="AZ219" s="1418"/>
      <c r="BA219" s="1419"/>
      <c r="BB219" s="1420"/>
      <c r="BC219" s="1421"/>
      <c r="BD219" s="1422"/>
      <c r="BE219" s="1423"/>
      <c r="BH219" s="3">
        <v>1</v>
      </c>
    </row>
    <row r="220" spans="2:60" ht="27" customHeight="1">
      <c r="B220" s="120"/>
      <c r="C220" s="1410"/>
      <c r="D220" s="1410"/>
      <c r="E220" s="1410"/>
      <c r="F220" s="1411"/>
      <c r="G220" s="1412"/>
      <c r="H220" s="1413"/>
      <c r="I220" s="1414"/>
      <c r="J220" s="1415"/>
      <c r="K220" s="1416"/>
      <c r="L220" s="1415"/>
      <c r="M220" s="1417"/>
      <c r="N220" s="1418"/>
      <c r="O220" s="1419"/>
      <c r="P220" s="1420"/>
      <c r="Q220" s="1421"/>
      <c r="R220" s="1422"/>
      <c r="S220" s="1423"/>
      <c r="T220" s="1409"/>
      <c r="U220" s="120"/>
      <c r="V220" s="1410"/>
      <c r="W220" s="1410"/>
      <c r="X220" s="1410"/>
      <c r="Y220" s="1411"/>
      <c r="Z220" s="1412"/>
      <c r="AA220" s="1413"/>
      <c r="AB220" s="1414"/>
      <c r="AC220" s="1415"/>
      <c r="AD220" s="1416"/>
      <c r="AE220" s="1415"/>
      <c r="AF220" s="1417"/>
      <c r="AG220" s="1418"/>
      <c r="AH220" s="1419"/>
      <c r="AI220" s="1420"/>
      <c r="AJ220" s="1421"/>
      <c r="AK220" s="1422"/>
      <c r="AL220" s="1423"/>
      <c r="AM220" s="1409"/>
      <c r="AN220" s="120"/>
      <c r="AO220" s="1410"/>
      <c r="AP220" s="1410"/>
      <c r="AQ220" s="1410"/>
      <c r="AR220" s="1411"/>
      <c r="AS220" s="1412"/>
      <c r="AT220" s="1413"/>
      <c r="AU220" s="1414"/>
      <c r="AV220" s="1415"/>
      <c r="AW220" s="1416"/>
      <c r="AX220" s="1415"/>
      <c r="AY220" s="1417"/>
      <c r="AZ220" s="1418"/>
      <c r="BA220" s="1419"/>
      <c r="BB220" s="1420"/>
      <c r="BC220" s="1421"/>
      <c r="BD220" s="1422"/>
      <c r="BE220" s="1423"/>
      <c r="BH220" s="3">
        <v>1</v>
      </c>
    </row>
    <row r="221" spans="2:60" ht="27" customHeight="1">
      <c r="B221" s="120"/>
      <c r="C221" s="1410"/>
      <c r="D221" s="1410"/>
      <c r="E221" s="1410"/>
      <c r="F221" s="1411"/>
      <c r="G221" s="1412"/>
      <c r="H221" s="1413"/>
      <c r="I221" s="1414"/>
      <c r="J221" s="1415"/>
      <c r="K221" s="1416"/>
      <c r="L221" s="1415"/>
      <c r="M221" s="1417"/>
      <c r="N221" s="1418"/>
      <c r="O221" s="1419"/>
      <c r="P221" s="1420"/>
      <c r="Q221" s="1421"/>
      <c r="R221" s="1422"/>
      <c r="S221" s="1423"/>
      <c r="T221" s="1409"/>
      <c r="U221" s="120"/>
      <c r="V221" s="1410"/>
      <c r="W221" s="1410"/>
      <c r="X221" s="1410"/>
      <c r="Y221" s="1411"/>
      <c r="Z221" s="1412"/>
      <c r="AA221" s="1413"/>
      <c r="AB221" s="1414"/>
      <c r="AC221" s="1415"/>
      <c r="AD221" s="1416"/>
      <c r="AE221" s="1415"/>
      <c r="AF221" s="1417"/>
      <c r="AG221" s="1418"/>
      <c r="AH221" s="1419"/>
      <c r="AI221" s="1420"/>
      <c r="AJ221" s="1421"/>
      <c r="AK221" s="1422"/>
      <c r="AL221" s="1423"/>
      <c r="AM221" s="1409"/>
      <c r="AN221" s="120"/>
      <c r="AO221" s="1410"/>
      <c r="AP221" s="1410"/>
      <c r="AQ221" s="1410"/>
      <c r="AR221" s="1411"/>
      <c r="AS221" s="1412"/>
      <c r="AT221" s="1413"/>
      <c r="AU221" s="1414"/>
      <c r="AV221" s="1415"/>
      <c r="AW221" s="1416"/>
      <c r="AX221" s="1415"/>
      <c r="AY221" s="1417"/>
      <c r="AZ221" s="1418"/>
      <c r="BA221" s="1419"/>
      <c r="BB221" s="1420"/>
      <c r="BC221" s="1421"/>
      <c r="BD221" s="1422"/>
      <c r="BE221" s="1423"/>
      <c r="BH221" s="3">
        <v>1</v>
      </c>
    </row>
    <row r="222" spans="2:60" ht="27" customHeight="1">
      <c r="B222" s="120"/>
      <c r="C222" s="1410"/>
      <c r="D222" s="1410"/>
      <c r="E222" s="1410"/>
      <c r="F222" s="1411"/>
      <c r="G222" s="1412"/>
      <c r="H222" s="1413"/>
      <c r="I222" s="1414"/>
      <c r="J222" s="1415"/>
      <c r="K222" s="1416"/>
      <c r="L222" s="1415"/>
      <c r="M222" s="1417"/>
      <c r="N222" s="1418"/>
      <c r="O222" s="1419"/>
      <c r="P222" s="1420"/>
      <c r="Q222" s="1421"/>
      <c r="R222" s="1422"/>
      <c r="S222" s="1423"/>
      <c r="T222" s="1409"/>
      <c r="U222" s="120"/>
      <c r="V222" s="1410"/>
      <c r="W222" s="1410"/>
      <c r="X222" s="1410"/>
      <c r="Y222" s="1411"/>
      <c r="Z222" s="1412"/>
      <c r="AA222" s="1413"/>
      <c r="AB222" s="1414"/>
      <c r="AC222" s="1415"/>
      <c r="AD222" s="1416"/>
      <c r="AE222" s="1415"/>
      <c r="AF222" s="1417"/>
      <c r="AG222" s="1418"/>
      <c r="AH222" s="1419"/>
      <c r="AI222" s="1420"/>
      <c r="AJ222" s="1421"/>
      <c r="AK222" s="1422"/>
      <c r="AL222" s="1423"/>
      <c r="AM222" s="1409"/>
      <c r="AN222" s="120"/>
      <c r="AO222" s="1410"/>
      <c r="AP222" s="1410"/>
      <c r="AQ222" s="1410"/>
      <c r="AR222" s="1411"/>
      <c r="AS222" s="1412"/>
      <c r="AT222" s="1413"/>
      <c r="AU222" s="1414"/>
      <c r="AV222" s="1415"/>
      <c r="AW222" s="1416"/>
      <c r="AX222" s="1415"/>
      <c r="AY222" s="1417"/>
      <c r="AZ222" s="1418"/>
      <c r="BA222" s="1419"/>
      <c r="BB222" s="1420"/>
      <c r="BC222" s="1421"/>
      <c r="BD222" s="1422"/>
      <c r="BE222" s="1423"/>
      <c r="BH222" s="3">
        <v>1</v>
      </c>
    </row>
    <row r="223" spans="2:60" ht="27" customHeight="1">
      <c r="B223" s="120"/>
      <c r="C223" s="1410"/>
      <c r="D223" s="1410"/>
      <c r="E223" s="1410"/>
      <c r="F223" s="1411"/>
      <c r="G223" s="1412"/>
      <c r="H223" s="1413"/>
      <c r="I223" s="1414"/>
      <c r="J223" s="1415"/>
      <c r="K223" s="1416"/>
      <c r="L223" s="1415"/>
      <c r="M223" s="1417"/>
      <c r="N223" s="1418"/>
      <c r="O223" s="1419"/>
      <c r="P223" s="1420"/>
      <c r="Q223" s="1421"/>
      <c r="R223" s="1422"/>
      <c r="S223" s="1423"/>
      <c r="T223" s="1409"/>
      <c r="U223" s="120"/>
      <c r="V223" s="1410"/>
      <c r="W223" s="1410"/>
      <c r="X223" s="1410"/>
      <c r="Y223" s="1411"/>
      <c r="Z223" s="1412"/>
      <c r="AA223" s="1413"/>
      <c r="AB223" s="1414"/>
      <c r="AC223" s="1415"/>
      <c r="AD223" s="1416"/>
      <c r="AE223" s="1415"/>
      <c r="AF223" s="1417"/>
      <c r="AG223" s="1418"/>
      <c r="AH223" s="1419"/>
      <c r="AI223" s="1420"/>
      <c r="AJ223" s="1421"/>
      <c r="AK223" s="1422"/>
      <c r="AL223" s="1423"/>
      <c r="AM223" s="1409"/>
      <c r="AN223" s="120"/>
      <c r="AO223" s="1410"/>
      <c r="AP223" s="1410"/>
      <c r="AQ223" s="1410"/>
      <c r="AR223" s="1411"/>
      <c r="AS223" s="1412"/>
      <c r="AT223" s="1413"/>
      <c r="AU223" s="1414"/>
      <c r="AV223" s="1415"/>
      <c r="AW223" s="1416"/>
      <c r="AX223" s="1415"/>
      <c r="AY223" s="1417"/>
      <c r="AZ223" s="1418"/>
      <c r="BA223" s="1419"/>
      <c r="BB223" s="1420"/>
      <c r="BC223" s="1421"/>
      <c r="BD223" s="1422"/>
      <c r="BE223" s="1423"/>
      <c r="BH223" s="3">
        <v>1</v>
      </c>
    </row>
    <row r="224" spans="2:60" ht="27" customHeight="1">
      <c r="B224" s="120"/>
      <c r="C224" s="1410"/>
      <c r="D224" s="1410"/>
      <c r="E224" s="1410"/>
      <c r="F224" s="1411"/>
      <c r="G224" s="1412"/>
      <c r="H224" s="1413"/>
      <c r="I224" s="1414"/>
      <c r="J224" s="1415"/>
      <c r="K224" s="1416"/>
      <c r="L224" s="1415"/>
      <c r="M224" s="1417"/>
      <c r="N224" s="1418"/>
      <c r="O224" s="1419"/>
      <c r="P224" s="1420"/>
      <c r="Q224" s="1421"/>
      <c r="R224" s="1422"/>
      <c r="S224" s="1423"/>
      <c r="T224" s="1409"/>
      <c r="U224" s="120"/>
      <c r="V224" s="1410"/>
      <c r="W224" s="1410"/>
      <c r="X224" s="1410"/>
      <c r="Y224" s="1411"/>
      <c r="Z224" s="1412"/>
      <c r="AA224" s="1413"/>
      <c r="AB224" s="1414"/>
      <c r="AC224" s="1415"/>
      <c r="AD224" s="1416"/>
      <c r="AE224" s="1415"/>
      <c r="AF224" s="1417"/>
      <c r="AG224" s="1418"/>
      <c r="AH224" s="1419"/>
      <c r="AI224" s="1420"/>
      <c r="AJ224" s="1421"/>
      <c r="AK224" s="1422"/>
      <c r="AL224" s="1423"/>
      <c r="AM224" s="1409"/>
      <c r="AN224" s="120"/>
      <c r="AO224" s="1410"/>
      <c r="AP224" s="1410"/>
      <c r="AQ224" s="1410"/>
      <c r="AR224" s="1411"/>
      <c r="AS224" s="1412"/>
      <c r="AT224" s="1413"/>
      <c r="AU224" s="1414"/>
      <c r="AV224" s="1415"/>
      <c r="AW224" s="1416"/>
      <c r="AX224" s="1415"/>
      <c r="AY224" s="1417"/>
      <c r="AZ224" s="1418"/>
      <c r="BA224" s="1419"/>
      <c r="BB224" s="1420"/>
      <c r="BC224" s="1421"/>
      <c r="BD224" s="1422"/>
      <c r="BE224" s="1423"/>
      <c r="BH224" s="3">
        <v>1</v>
      </c>
    </row>
    <row r="225" spans="2:60" ht="27" customHeight="1">
      <c r="B225" s="120"/>
      <c r="C225" s="1410"/>
      <c r="D225" s="1410"/>
      <c r="E225" s="1410"/>
      <c r="F225" s="1411"/>
      <c r="G225" s="1412"/>
      <c r="H225" s="1413"/>
      <c r="I225" s="1414"/>
      <c r="J225" s="1415"/>
      <c r="K225" s="1416"/>
      <c r="L225" s="1415"/>
      <c r="M225" s="1417"/>
      <c r="N225" s="1418"/>
      <c r="O225" s="1419"/>
      <c r="P225" s="1420"/>
      <c r="Q225" s="1421"/>
      <c r="R225" s="1422"/>
      <c r="S225" s="1423"/>
      <c r="T225" s="1409"/>
      <c r="U225" s="120"/>
      <c r="V225" s="1410"/>
      <c r="W225" s="1410"/>
      <c r="X225" s="1410"/>
      <c r="Y225" s="1411"/>
      <c r="Z225" s="1412"/>
      <c r="AA225" s="1413"/>
      <c r="AB225" s="1414"/>
      <c r="AC225" s="1415"/>
      <c r="AD225" s="1416"/>
      <c r="AE225" s="1415"/>
      <c r="AF225" s="1417"/>
      <c r="AG225" s="1418"/>
      <c r="AH225" s="1419"/>
      <c r="AI225" s="1420"/>
      <c r="AJ225" s="1421"/>
      <c r="AK225" s="1422"/>
      <c r="AL225" s="1423"/>
      <c r="AM225" s="1409"/>
      <c r="AN225" s="120"/>
      <c r="AO225" s="1410"/>
      <c r="AP225" s="1410"/>
      <c r="AQ225" s="1410"/>
      <c r="AR225" s="1411"/>
      <c r="AS225" s="1412"/>
      <c r="AT225" s="1413"/>
      <c r="AU225" s="1414"/>
      <c r="AV225" s="1415"/>
      <c r="AW225" s="1416"/>
      <c r="AX225" s="1415"/>
      <c r="AY225" s="1417"/>
      <c r="AZ225" s="1418"/>
      <c r="BA225" s="1419"/>
      <c r="BB225" s="1420"/>
      <c r="BC225" s="1421"/>
      <c r="BD225" s="1422"/>
      <c r="BE225" s="1423"/>
      <c r="BH225" s="3">
        <v>1</v>
      </c>
    </row>
    <row r="226" spans="2:60" ht="27" customHeight="1">
      <c r="B226" s="120"/>
      <c r="C226" s="1410"/>
      <c r="D226" s="1410"/>
      <c r="E226" s="1410"/>
      <c r="F226" s="1411"/>
      <c r="G226" s="1412"/>
      <c r="H226" s="1413"/>
      <c r="I226" s="1414"/>
      <c r="J226" s="1415"/>
      <c r="K226" s="1416"/>
      <c r="L226" s="1415"/>
      <c r="M226" s="1417"/>
      <c r="N226" s="1418"/>
      <c r="O226" s="1419"/>
      <c r="P226" s="1420"/>
      <c r="Q226" s="1421"/>
      <c r="R226" s="1422"/>
      <c r="S226" s="1423"/>
      <c r="T226" s="1409"/>
      <c r="U226" s="120"/>
      <c r="V226" s="1410"/>
      <c r="W226" s="1410"/>
      <c r="X226" s="1410"/>
      <c r="Y226" s="1411"/>
      <c r="Z226" s="1412"/>
      <c r="AA226" s="1413"/>
      <c r="AB226" s="1414"/>
      <c r="AC226" s="1415"/>
      <c r="AD226" s="1416"/>
      <c r="AE226" s="1415"/>
      <c r="AF226" s="1417"/>
      <c r="AG226" s="1418"/>
      <c r="AH226" s="1419"/>
      <c r="AI226" s="1420"/>
      <c r="AJ226" s="1421"/>
      <c r="AK226" s="1422"/>
      <c r="AL226" s="1423"/>
      <c r="AM226" s="1409"/>
      <c r="AN226" s="120"/>
      <c r="AO226" s="1410"/>
      <c r="AP226" s="1410"/>
      <c r="AQ226" s="1410"/>
      <c r="AR226" s="1411"/>
      <c r="AS226" s="1412"/>
      <c r="AT226" s="1413"/>
      <c r="AU226" s="1414"/>
      <c r="AV226" s="1415"/>
      <c r="AW226" s="1416"/>
      <c r="AX226" s="1415"/>
      <c r="AY226" s="1417"/>
      <c r="AZ226" s="1418"/>
      <c r="BA226" s="1419"/>
      <c r="BB226" s="1420"/>
      <c r="BC226" s="1421"/>
      <c r="BD226" s="1422"/>
      <c r="BE226" s="1423"/>
      <c r="BH226" s="3">
        <v>1</v>
      </c>
    </row>
    <row r="227" spans="2:60" ht="27" customHeight="1">
      <c r="B227" s="120"/>
      <c r="C227" s="1410"/>
      <c r="D227" s="1410"/>
      <c r="E227" s="1410"/>
      <c r="F227" s="1411"/>
      <c r="G227" s="1412"/>
      <c r="H227" s="1413"/>
      <c r="I227" s="1414"/>
      <c r="J227" s="1415"/>
      <c r="K227" s="1416"/>
      <c r="L227" s="1415"/>
      <c r="M227" s="1417"/>
      <c r="N227" s="1418"/>
      <c r="O227" s="1419"/>
      <c r="P227" s="1420"/>
      <c r="Q227" s="1421"/>
      <c r="R227" s="1422"/>
      <c r="S227" s="1423"/>
      <c r="T227" s="1409"/>
      <c r="U227" s="120"/>
      <c r="V227" s="1410"/>
      <c r="W227" s="1410"/>
      <c r="X227" s="1410"/>
      <c r="Y227" s="1411"/>
      <c r="Z227" s="1412"/>
      <c r="AA227" s="1413"/>
      <c r="AB227" s="1414"/>
      <c r="AC227" s="1415"/>
      <c r="AD227" s="1416"/>
      <c r="AE227" s="1415"/>
      <c r="AF227" s="1417"/>
      <c r="AG227" s="1418"/>
      <c r="AH227" s="1419"/>
      <c r="AI227" s="1420"/>
      <c r="AJ227" s="1421"/>
      <c r="AK227" s="1422"/>
      <c r="AL227" s="1423"/>
      <c r="AM227" s="1409"/>
      <c r="AN227" s="120"/>
      <c r="AO227" s="1410"/>
      <c r="AP227" s="1410"/>
      <c r="AQ227" s="1410"/>
      <c r="AR227" s="1411"/>
      <c r="AS227" s="1412"/>
      <c r="AT227" s="1413"/>
      <c r="AU227" s="1414"/>
      <c r="AV227" s="1415"/>
      <c r="AW227" s="1416"/>
      <c r="AX227" s="1415"/>
      <c r="AY227" s="1417"/>
      <c r="AZ227" s="1418"/>
      <c r="BA227" s="1419"/>
      <c r="BB227" s="1420"/>
      <c r="BC227" s="1421"/>
      <c r="BD227" s="1422"/>
      <c r="BE227" s="1423"/>
      <c r="BH227" s="3">
        <v>1</v>
      </c>
    </row>
    <row r="228" spans="2:60" ht="27" customHeight="1">
      <c r="B228" s="120"/>
      <c r="C228" s="1410"/>
      <c r="D228" s="1410"/>
      <c r="E228" s="1410"/>
      <c r="F228" s="1411"/>
      <c r="G228" s="1412"/>
      <c r="H228" s="1413"/>
      <c r="I228" s="1414"/>
      <c r="J228" s="1415"/>
      <c r="K228" s="1416"/>
      <c r="L228" s="1415"/>
      <c r="M228" s="1417"/>
      <c r="N228" s="1418"/>
      <c r="O228" s="1419"/>
      <c r="P228" s="1420"/>
      <c r="Q228" s="1421"/>
      <c r="R228" s="1422"/>
      <c r="S228" s="1423"/>
      <c r="T228" s="1424"/>
      <c r="U228" s="120"/>
      <c r="V228" s="1410"/>
      <c r="W228" s="1410"/>
      <c r="X228" s="1410"/>
      <c r="Y228" s="1411"/>
      <c r="Z228" s="1412"/>
      <c r="AA228" s="1413"/>
      <c r="AB228" s="1414"/>
      <c r="AC228" s="1415"/>
      <c r="AD228" s="1416"/>
      <c r="AE228" s="1415"/>
      <c r="AF228" s="1417"/>
      <c r="AG228" s="1418"/>
      <c r="AH228" s="1419"/>
      <c r="AI228" s="1420"/>
      <c r="AJ228" s="1421"/>
      <c r="AK228" s="1422"/>
      <c r="AL228" s="1423"/>
      <c r="AM228" s="1409"/>
      <c r="AN228" s="120"/>
      <c r="AO228" s="1410"/>
      <c r="AP228" s="1410"/>
      <c r="AQ228" s="1410"/>
      <c r="AR228" s="1411"/>
      <c r="AS228" s="1412"/>
      <c r="AT228" s="1413"/>
      <c r="AU228" s="1414"/>
      <c r="AV228" s="1415"/>
      <c r="AW228" s="1416"/>
      <c r="AX228" s="1415"/>
      <c r="AY228" s="1417"/>
      <c r="AZ228" s="1418"/>
      <c r="BA228" s="1419"/>
      <c r="BB228" s="1420"/>
      <c r="BC228" s="1421"/>
      <c r="BD228" s="1422"/>
      <c r="BE228" s="1423"/>
      <c r="BH228" s="3">
        <v>1</v>
      </c>
    </row>
    <row r="229" spans="2:60" ht="27" customHeight="1">
      <c r="B229" s="120"/>
      <c r="C229" s="1410"/>
      <c r="D229" s="1410"/>
      <c r="E229" s="1410"/>
      <c r="F229" s="1411"/>
      <c r="G229" s="1412"/>
      <c r="H229" s="1413"/>
      <c r="I229" s="1414"/>
      <c r="J229" s="1415"/>
      <c r="K229" s="1416"/>
      <c r="L229" s="1415"/>
      <c r="M229" s="1417"/>
      <c r="N229" s="1418"/>
      <c r="O229" s="1419"/>
      <c r="P229" s="1420"/>
      <c r="Q229" s="1421"/>
      <c r="R229" s="1422"/>
      <c r="S229" s="1423"/>
      <c r="T229" s="1424"/>
      <c r="U229" s="120"/>
      <c r="V229" s="1410"/>
      <c r="W229" s="1410"/>
      <c r="X229" s="1410"/>
      <c r="Y229" s="1411"/>
      <c r="Z229" s="1412"/>
      <c r="AA229" s="1413"/>
      <c r="AB229" s="1414"/>
      <c r="AC229" s="1415"/>
      <c r="AD229" s="1416"/>
      <c r="AE229" s="1415"/>
      <c r="AF229" s="1417"/>
      <c r="AG229" s="1418"/>
      <c r="AH229" s="1419"/>
      <c r="AI229" s="1420"/>
      <c r="AJ229" s="1421"/>
      <c r="AK229" s="1422"/>
      <c r="AL229" s="1423"/>
      <c r="AM229" s="1409"/>
      <c r="AN229" s="120"/>
      <c r="AO229" s="1410"/>
      <c r="AP229" s="1410"/>
      <c r="AQ229" s="1410"/>
      <c r="AR229" s="1411"/>
      <c r="AS229" s="1412"/>
      <c r="AT229" s="1413"/>
      <c r="AU229" s="1414"/>
      <c r="AV229" s="1415"/>
      <c r="AW229" s="1416"/>
      <c r="AX229" s="1415"/>
      <c r="AY229" s="1417"/>
      <c r="AZ229" s="1418"/>
      <c r="BA229" s="1419"/>
      <c r="BB229" s="1420"/>
      <c r="BC229" s="1421"/>
      <c r="BD229" s="1422"/>
      <c r="BE229" s="1423"/>
      <c r="BH229" s="3">
        <v>1</v>
      </c>
    </row>
    <row r="230" spans="2:60" ht="27" customHeight="1">
      <c r="B230" s="120"/>
      <c r="C230" s="1410"/>
      <c r="D230" s="1410"/>
      <c r="E230" s="1410"/>
      <c r="F230" s="1411"/>
      <c r="G230" s="1412"/>
      <c r="H230" s="1413"/>
      <c r="I230" s="1414"/>
      <c r="J230" s="1415"/>
      <c r="K230" s="1416"/>
      <c r="L230" s="1415"/>
      <c r="M230" s="1417"/>
      <c r="N230" s="1418"/>
      <c r="O230" s="1419"/>
      <c r="P230" s="1420"/>
      <c r="Q230" s="1421"/>
      <c r="R230" s="1422"/>
      <c r="S230" s="1423"/>
      <c r="U230" s="120"/>
      <c r="V230" s="1410"/>
      <c r="W230" s="1410"/>
      <c r="X230" s="1410"/>
      <c r="Y230" s="1411"/>
      <c r="Z230" s="1412"/>
      <c r="AA230" s="1413"/>
      <c r="AB230" s="1414"/>
      <c r="AC230" s="1415"/>
      <c r="AD230" s="1416"/>
      <c r="AE230" s="1415"/>
      <c r="AF230" s="1417"/>
      <c r="AG230" s="1418"/>
      <c r="AH230" s="1419"/>
      <c r="AI230" s="1420"/>
      <c r="AJ230" s="1421"/>
      <c r="AK230" s="1422"/>
      <c r="AL230" s="1423"/>
      <c r="AN230" s="120"/>
      <c r="AO230" s="1410"/>
      <c r="AP230" s="1410"/>
      <c r="AQ230" s="1410"/>
      <c r="AR230" s="1411"/>
      <c r="AS230" s="1412"/>
      <c r="AT230" s="1413"/>
      <c r="AU230" s="1414"/>
      <c r="AV230" s="1415"/>
      <c r="AW230" s="1416"/>
      <c r="AX230" s="1415"/>
      <c r="AY230" s="1417"/>
      <c r="AZ230" s="1418"/>
      <c r="BA230" s="1419"/>
      <c r="BB230" s="1420"/>
      <c r="BC230" s="1421"/>
      <c r="BD230" s="1422"/>
      <c r="BE230" s="1423"/>
      <c r="BH230" s="3">
        <v>1</v>
      </c>
    </row>
    <row r="231" spans="2:60" ht="27" customHeight="1">
      <c r="B231" s="120"/>
      <c r="C231" s="1410"/>
      <c r="D231" s="1410"/>
      <c r="E231" s="1410"/>
      <c r="F231" s="1411"/>
      <c r="G231" s="1412"/>
      <c r="H231" s="1413"/>
      <c r="I231" s="1414"/>
      <c r="J231" s="1415"/>
      <c r="K231" s="1416"/>
      <c r="L231" s="1415"/>
      <c r="M231" s="1417"/>
      <c r="N231" s="1418"/>
      <c r="O231" s="1419"/>
      <c r="P231" s="1420"/>
      <c r="Q231" s="1421"/>
      <c r="R231" s="1422"/>
      <c r="S231" s="1423"/>
      <c r="U231" s="120"/>
      <c r="V231" s="1410"/>
      <c r="W231" s="1410"/>
      <c r="X231" s="1410"/>
      <c r="Y231" s="1411"/>
      <c r="Z231" s="1412"/>
      <c r="AA231" s="1413"/>
      <c r="AB231" s="1414"/>
      <c r="AC231" s="1415"/>
      <c r="AD231" s="1416"/>
      <c r="AE231" s="1415"/>
      <c r="AF231" s="1417"/>
      <c r="AG231" s="1418"/>
      <c r="AH231" s="1419"/>
      <c r="AI231" s="1420"/>
      <c r="AJ231" s="1421"/>
      <c r="AK231" s="1422"/>
      <c r="AL231" s="1423"/>
      <c r="AN231" s="120"/>
      <c r="AO231" s="1410"/>
      <c r="AP231" s="1410"/>
      <c r="AQ231" s="1410"/>
      <c r="AR231" s="1411"/>
      <c r="AS231" s="1412"/>
      <c r="AT231" s="1413"/>
      <c r="AU231" s="1414"/>
      <c r="AV231" s="1415"/>
      <c r="AW231" s="1416"/>
      <c r="AX231" s="1415"/>
      <c r="AY231" s="1417"/>
      <c r="AZ231" s="1418"/>
      <c r="BA231" s="1419"/>
      <c r="BB231" s="1420"/>
      <c r="BC231" s="1421"/>
      <c r="BD231" s="1422"/>
      <c r="BE231" s="1423"/>
      <c r="BH231" s="3">
        <v>1</v>
      </c>
    </row>
    <row r="232" spans="2:60" ht="27" customHeight="1">
      <c r="B232" s="120"/>
      <c r="C232" s="1410"/>
      <c r="D232" s="1410"/>
      <c r="E232" s="1410"/>
      <c r="F232" s="1411"/>
      <c r="G232" s="1412"/>
      <c r="H232" s="1413"/>
      <c r="I232" s="1414"/>
      <c r="J232" s="1415"/>
      <c r="K232" s="1416"/>
      <c r="L232" s="1415"/>
      <c r="M232" s="1417"/>
      <c r="N232" s="1418"/>
      <c r="O232" s="1419"/>
      <c r="P232" s="1420"/>
      <c r="Q232" s="1421"/>
      <c r="R232" s="1422"/>
      <c r="S232" s="1423"/>
      <c r="U232" s="120"/>
      <c r="V232" s="1410"/>
      <c r="W232" s="1410"/>
      <c r="X232" s="1410"/>
      <c r="Y232" s="1411"/>
      <c r="Z232" s="1412"/>
      <c r="AA232" s="1413"/>
      <c r="AB232" s="1414"/>
      <c r="AC232" s="1415"/>
      <c r="AD232" s="1416"/>
      <c r="AE232" s="1415"/>
      <c r="AF232" s="1417"/>
      <c r="AG232" s="1418"/>
      <c r="AH232" s="1419"/>
      <c r="AI232" s="1420"/>
      <c r="AJ232" s="1421"/>
      <c r="AK232" s="1422"/>
      <c r="AL232" s="1423"/>
      <c r="AN232" s="120"/>
      <c r="AO232" s="1410"/>
      <c r="AP232" s="1410"/>
      <c r="AQ232" s="1410"/>
      <c r="AR232" s="1411"/>
      <c r="AS232" s="1412"/>
      <c r="AT232" s="1413"/>
      <c r="AU232" s="1414"/>
      <c r="AV232" s="1415"/>
      <c r="AW232" s="1416"/>
      <c r="AX232" s="1415"/>
      <c r="AY232" s="1417"/>
      <c r="AZ232" s="1418"/>
      <c r="BA232" s="1419"/>
      <c r="BB232" s="1420"/>
      <c r="BC232" s="1421"/>
      <c r="BD232" s="1422"/>
      <c r="BE232" s="1423"/>
      <c r="BH232" s="3">
        <v>1</v>
      </c>
    </row>
    <row r="233" spans="2:60" ht="27" customHeight="1">
      <c r="B233" s="120"/>
      <c r="C233" s="1410"/>
      <c r="D233" s="1410"/>
      <c r="E233" s="1410"/>
      <c r="F233" s="1411"/>
      <c r="G233" s="1412"/>
      <c r="H233" s="1413"/>
      <c r="I233" s="1414"/>
      <c r="J233" s="1415"/>
      <c r="K233" s="1416"/>
      <c r="L233" s="1415"/>
      <c r="M233" s="1417"/>
      <c r="N233" s="1418"/>
      <c r="O233" s="1419"/>
      <c r="P233" s="1420"/>
      <c r="Q233" s="1421"/>
      <c r="R233" s="1422"/>
      <c r="S233" s="1423"/>
      <c r="U233" s="120"/>
      <c r="V233" s="1410"/>
      <c r="W233" s="1410"/>
      <c r="X233" s="1410"/>
      <c r="Y233" s="1411"/>
      <c r="Z233" s="1412"/>
      <c r="AA233" s="1413"/>
      <c r="AB233" s="1414"/>
      <c r="AC233" s="1415"/>
      <c r="AD233" s="1416"/>
      <c r="AE233" s="1415"/>
      <c r="AF233" s="1417"/>
      <c r="AG233" s="1418"/>
      <c r="AH233" s="1419"/>
      <c r="AI233" s="1420"/>
      <c r="AJ233" s="1421"/>
      <c r="AK233" s="1422"/>
      <c r="AL233" s="1423"/>
      <c r="AN233" s="120"/>
      <c r="AO233" s="1410"/>
      <c r="AP233" s="1410"/>
      <c r="AQ233" s="1410"/>
      <c r="AR233" s="1411"/>
      <c r="AS233" s="1412"/>
      <c r="AT233" s="1413"/>
      <c r="AU233" s="1414"/>
      <c r="AV233" s="1415"/>
      <c r="AW233" s="1416"/>
      <c r="AX233" s="1415"/>
      <c r="AY233" s="1417"/>
      <c r="AZ233" s="1418"/>
      <c r="BA233" s="1419"/>
      <c r="BB233" s="1420"/>
      <c r="BC233" s="1421"/>
      <c r="BD233" s="1422"/>
      <c r="BE233" s="1423"/>
      <c r="BH233" s="3">
        <v>1</v>
      </c>
    </row>
    <row r="234" spans="2:60" ht="27" customHeight="1">
      <c r="B234" s="120"/>
      <c r="C234" s="1410"/>
      <c r="D234" s="1410"/>
      <c r="E234" s="1410"/>
      <c r="F234" s="1411"/>
      <c r="G234" s="1412"/>
      <c r="H234" s="1413"/>
      <c r="I234" s="1414"/>
      <c r="J234" s="1415"/>
      <c r="K234" s="1416"/>
      <c r="L234" s="1415"/>
      <c r="M234" s="1417"/>
      <c r="N234" s="1418"/>
      <c r="O234" s="1419"/>
      <c r="P234" s="1420"/>
      <c r="Q234" s="1421"/>
      <c r="R234" s="1422"/>
      <c r="S234" s="1423"/>
      <c r="U234" s="120"/>
      <c r="V234" s="1410"/>
      <c r="W234" s="1410"/>
      <c r="X234" s="1410"/>
      <c r="Y234" s="1411"/>
      <c r="Z234" s="1412"/>
      <c r="AA234" s="1413"/>
      <c r="AB234" s="1414"/>
      <c r="AC234" s="1415"/>
      <c r="AD234" s="1416"/>
      <c r="AE234" s="1415"/>
      <c r="AF234" s="1417"/>
      <c r="AG234" s="1418"/>
      <c r="AH234" s="1419"/>
      <c r="AI234" s="1420"/>
      <c r="AJ234" s="1421"/>
      <c r="AK234" s="1422"/>
      <c r="AL234" s="1423"/>
      <c r="AN234" s="120"/>
      <c r="AO234" s="1410"/>
      <c r="AP234" s="1410"/>
      <c r="AQ234" s="1410"/>
      <c r="AR234" s="1411"/>
      <c r="AS234" s="1412"/>
      <c r="AT234" s="1413"/>
      <c r="AU234" s="1414"/>
      <c r="AV234" s="1415"/>
      <c r="AW234" s="1416"/>
      <c r="AX234" s="1415"/>
      <c r="AY234" s="1417"/>
      <c r="AZ234" s="1418"/>
      <c r="BA234" s="1419"/>
      <c r="BB234" s="1420"/>
      <c r="BC234" s="1421"/>
      <c r="BD234" s="1422"/>
      <c r="BE234" s="1423"/>
      <c r="BH234" s="3">
        <v>1</v>
      </c>
    </row>
    <row r="235" spans="2:60" ht="27" customHeight="1">
      <c r="B235" s="120"/>
      <c r="C235" s="1410"/>
      <c r="D235" s="1410"/>
      <c r="E235" s="1410"/>
      <c r="F235" s="1411"/>
      <c r="G235" s="1412"/>
      <c r="H235" s="1413"/>
      <c r="I235" s="1414"/>
      <c r="J235" s="1415"/>
      <c r="K235" s="1416"/>
      <c r="L235" s="1415"/>
      <c r="M235" s="1417"/>
      <c r="N235" s="1418"/>
      <c r="O235" s="1419"/>
      <c r="P235" s="1420"/>
      <c r="Q235" s="1421"/>
      <c r="R235" s="1422"/>
      <c r="S235" s="1423"/>
      <c r="U235" s="120"/>
      <c r="V235" s="1410"/>
      <c r="W235" s="1410"/>
      <c r="X235" s="1410"/>
      <c r="Y235" s="1411"/>
      <c r="Z235" s="1412"/>
      <c r="AA235" s="1413"/>
      <c r="AB235" s="1414"/>
      <c r="AC235" s="1415"/>
      <c r="AD235" s="1416"/>
      <c r="AE235" s="1415"/>
      <c r="AF235" s="1417"/>
      <c r="AG235" s="1418"/>
      <c r="AH235" s="1419"/>
      <c r="AI235" s="1420"/>
      <c r="AJ235" s="1421"/>
      <c r="AK235" s="1422"/>
      <c r="AL235" s="1423"/>
      <c r="AN235" s="120"/>
      <c r="AO235" s="1410"/>
      <c r="AP235" s="1410"/>
      <c r="AQ235" s="1410"/>
      <c r="AR235" s="1411"/>
      <c r="AS235" s="1412"/>
      <c r="AT235" s="1413"/>
      <c r="AU235" s="1414"/>
      <c r="AV235" s="1415"/>
      <c r="AW235" s="1416"/>
      <c r="AX235" s="1415"/>
      <c r="AY235" s="1417"/>
      <c r="AZ235" s="1418"/>
      <c r="BA235" s="1419"/>
      <c r="BB235" s="1420"/>
      <c r="BC235" s="1421"/>
      <c r="BD235" s="1422"/>
      <c r="BE235" s="1423"/>
      <c r="BH235" s="3">
        <v>1</v>
      </c>
    </row>
    <row r="236" spans="2:60" ht="27" customHeight="1">
      <c r="B236" s="120"/>
      <c r="C236" s="1410"/>
      <c r="D236" s="1410"/>
      <c r="E236" s="1410"/>
      <c r="F236" s="1411"/>
      <c r="G236" s="1412"/>
      <c r="H236" s="1413"/>
      <c r="I236" s="1414"/>
      <c r="J236" s="1415"/>
      <c r="K236" s="1416"/>
      <c r="L236" s="1415"/>
      <c r="M236" s="1417"/>
      <c r="N236" s="1418"/>
      <c r="O236" s="1419"/>
      <c r="P236" s="1420"/>
      <c r="Q236" s="1421"/>
      <c r="R236" s="1422"/>
      <c r="S236" s="1423"/>
      <c r="U236" s="120"/>
      <c r="V236" s="1410"/>
      <c r="W236" s="1410"/>
      <c r="X236" s="1410"/>
      <c r="Y236" s="1411"/>
      <c r="Z236" s="1412"/>
      <c r="AA236" s="1413"/>
      <c r="AB236" s="1414"/>
      <c r="AC236" s="1415"/>
      <c r="AD236" s="1416"/>
      <c r="AE236" s="1415"/>
      <c r="AF236" s="1417"/>
      <c r="AG236" s="1418"/>
      <c r="AH236" s="1419"/>
      <c r="AI236" s="1420"/>
      <c r="AJ236" s="1421"/>
      <c r="AK236" s="1422"/>
      <c r="AL236" s="1423"/>
      <c r="AN236" s="120"/>
      <c r="AO236" s="1410"/>
      <c r="AP236" s="1410"/>
      <c r="AQ236" s="1410"/>
      <c r="AR236" s="1411"/>
      <c r="AS236" s="1412"/>
      <c r="AT236" s="1413"/>
      <c r="AU236" s="1414"/>
      <c r="AV236" s="1415"/>
      <c r="AW236" s="1416"/>
      <c r="AX236" s="1415"/>
      <c r="AY236" s="1417"/>
      <c r="AZ236" s="1418"/>
      <c r="BA236" s="1419"/>
      <c r="BB236" s="1420"/>
      <c r="BC236" s="1421"/>
      <c r="BD236" s="1422"/>
      <c r="BE236" s="1423"/>
      <c r="BH236" s="3">
        <v>1</v>
      </c>
    </row>
    <row r="237" spans="2:60" ht="27" customHeight="1">
      <c r="B237" s="120"/>
      <c r="C237" s="1410"/>
      <c r="D237" s="1410"/>
      <c r="E237" s="1410"/>
      <c r="F237" s="1411"/>
      <c r="G237" s="1412"/>
      <c r="H237" s="1413"/>
      <c r="I237" s="1414"/>
      <c r="J237" s="1415"/>
      <c r="K237" s="1416"/>
      <c r="L237" s="1415"/>
      <c r="M237" s="1417"/>
      <c r="N237" s="1418"/>
      <c r="O237" s="1419"/>
      <c r="P237" s="1420"/>
      <c r="Q237" s="1421"/>
      <c r="R237" s="1422"/>
      <c r="S237" s="1423"/>
      <c r="U237" s="120"/>
      <c r="V237" s="1410"/>
      <c r="W237" s="1410"/>
      <c r="X237" s="1410"/>
      <c r="Y237" s="1411"/>
      <c r="Z237" s="1412"/>
      <c r="AA237" s="1413"/>
      <c r="AB237" s="1414"/>
      <c r="AC237" s="1415"/>
      <c r="AD237" s="1416"/>
      <c r="AE237" s="1415"/>
      <c r="AF237" s="1417"/>
      <c r="AG237" s="1418"/>
      <c r="AH237" s="1419"/>
      <c r="AI237" s="1420"/>
      <c r="AJ237" s="1421"/>
      <c r="AK237" s="1422"/>
      <c r="AL237" s="1423"/>
      <c r="AN237" s="120"/>
      <c r="AO237" s="1410"/>
      <c r="AP237" s="1410"/>
      <c r="AQ237" s="1410"/>
      <c r="AR237" s="1411"/>
      <c r="AS237" s="1412"/>
      <c r="AT237" s="1413"/>
      <c r="AU237" s="1414"/>
      <c r="AV237" s="1415"/>
      <c r="AW237" s="1416"/>
      <c r="AX237" s="1415"/>
      <c r="AY237" s="1417"/>
      <c r="AZ237" s="1418"/>
      <c r="BA237" s="1419"/>
      <c r="BB237" s="1420"/>
      <c r="BC237" s="1421"/>
      <c r="BD237" s="1422"/>
      <c r="BE237" s="1423"/>
      <c r="BH237" s="3">
        <v>1</v>
      </c>
    </row>
    <row r="238" spans="2:60" ht="27" customHeight="1">
      <c r="B238" s="120"/>
      <c r="C238" s="1410"/>
      <c r="D238" s="1410"/>
      <c r="E238" s="1410"/>
      <c r="F238" s="1411"/>
      <c r="G238" s="1412"/>
      <c r="H238" s="1413"/>
      <c r="I238" s="1414"/>
      <c r="J238" s="1415"/>
      <c r="K238" s="1416"/>
      <c r="L238" s="1415"/>
      <c r="M238" s="1417"/>
      <c r="N238" s="1418"/>
      <c r="O238" s="1419"/>
      <c r="P238" s="1420"/>
      <c r="Q238" s="1421"/>
      <c r="R238" s="1422"/>
      <c r="S238" s="1423"/>
      <c r="U238" s="120"/>
      <c r="V238" s="1410"/>
      <c r="W238" s="1410"/>
      <c r="X238" s="1410"/>
      <c r="Y238" s="1411"/>
      <c r="Z238" s="1412"/>
      <c r="AA238" s="1413"/>
      <c r="AB238" s="1414"/>
      <c r="AC238" s="1415"/>
      <c r="AD238" s="1416"/>
      <c r="AE238" s="1415"/>
      <c r="AF238" s="1417"/>
      <c r="AG238" s="1418"/>
      <c r="AH238" s="1419"/>
      <c r="AI238" s="1420"/>
      <c r="AJ238" s="1421"/>
      <c r="AK238" s="1422"/>
      <c r="AL238" s="1423"/>
      <c r="AN238" s="120"/>
      <c r="AO238" s="1410"/>
      <c r="AP238" s="1410"/>
      <c r="AQ238" s="1410"/>
      <c r="AR238" s="1411"/>
      <c r="AS238" s="1412"/>
      <c r="AT238" s="1413"/>
      <c r="AU238" s="1414"/>
      <c r="AV238" s="1415"/>
      <c r="AW238" s="1416"/>
      <c r="AX238" s="1415"/>
      <c r="AY238" s="1417"/>
      <c r="AZ238" s="1418"/>
      <c r="BA238" s="1419"/>
      <c r="BB238" s="1420"/>
      <c r="BC238" s="1421"/>
      <c r="BD238" s="1422"/>
      <c r="BE238" s="1423"/>
      <c r="BH238" s="3">
        <v>1</v>
      </c>
    </row>
    <row r="239" spans="2:60" ht="27" customHeight="1">
      <c r="B239" s="120"/>
      <c r="C239" s="1410"/>
      <c r="D239" s="1410"/>
      <c r="E239" s="1410"/>
      <c r="F239" s="1411"/>
      <c r="G239" s="1412"/>
      <c r="H239" s="1413"/>
      <c r="I239" s="1414"/>
      <c r="J239" s="1415"/>
      <c r="K239" s="1416"/>
      <c r="L239" s="1415"/>
      <c r="M239" s="1417"/>
      <c r="N239" s="1418"/>
      <c r="O239" s="1419"/>
      <c r="P239" s="1420"/>
      <c r="Q239" s="1421"/>
      <c r="R239" s="1422"/>
      <c r="S239" s="1423"/>
      <c r="U239" s="120"/>
      <c r="V239" s="1410"/>
      <c r="W239" s="1410"/>
      <c r="X239" s="1410"/>
      <c r="Y239" s="1411"/>
      <c r="Z239" s="1412"/>
      <c r="AA239" s="1413"/>
      <c r="AB239" s="1414"/>
      <c r="AC239" s="1415"/>
      <c r="AD239" s="1416"/>
      <c r="AE239" s="1415"/>
      <c r="AF239" s="1417"/>
      <c r="AG239" s="1418"/>
      <c r="AH239" s="1419"/>
      <c r="AI239" s="1420"/>
      <c r="AJ239" s="1421"/>
      <c r="AK239" s="1422"/>
      <c r="AL239" s="1423"/>
      <c r="AN239" s="120"/>
      <c r="AO239" s="1410"/>
      <c r="AP239" s="1410"/>
      <c r="AQ239" s="1410"/>
      <c r="AR239" s="1411"/>
      <c r="AS239" s="1412"/>
      <c r="AT239" s="1413"/>
      <c r="AU239" s="1414"/>
      <c r="AV239" s="1415"/>
      <c r="AW239" s="1416"/>
      <c r="AX239" s="1415"/>
      <c r="AY239" s="1417"/>
      <c r="AZ239" s="1418"/>
      <c r="BA239" s="1419"/>
      <c r="BB239" s="1420"/>
      <c r="BC239" s="1421"/>
      <c r="BD239" s="1422"/>
      <c r="BE239" s="1423"/>
      <c r="BH239" s="3">
        <v>1</v>
      </c>
    </row>
    <row r="240" spans="2:60" ht="27" customHeight="1">
      <c r="B240" s="120"/>
      <c r="C240" s="1410"/>
      <c r="D240" s="1410"/>
      <c r="E240" s="1410"/>
      <c r="F240" s="1411"/>
      <c r="G240" s="1412"/>
      <c r="H240" s="1413"/>
      <c r="I240" s="1414"/>
      <c r="J240" s="1415"/>
      <c r="K240" s="1416"/>
      <c r="L240" s="1415"/>
      <c r="M240" s="1417"/>
      <c r="N240" s="1418"/>
      <c r="O240" s="1419"/>
      <c r="P240" s="1420"/>
      <c r="Q240" s="1421"/>
      <c r="R240" s="1422"/>
      <c r="S240" s="1423"/>
      <c r="U240" s="120"/>
      <c r="V240" s="1410"/>
      <c r="W240" s="1410"/>
      <c r="X240" s="1410"/>
      <c r="Y240" s="1411"/>
      <c r="Z240" s="1412"/>
      <c r="AA240" s="1413"/>
      <c r="AB240" s="1414"/>
      <c r="AC240" s="1415"/>
      <c r="AD240" s="1416"/>
      <c r="AE240" s="1415"/>
      <c r="AF240" s="1417"/>
      <c r="AG240" s="1418"/>
      <c r="AH240" s="1419"/>
      <c r="AI240" s="1420"/>
      <c r="AJ240" s="1421"/>
      <c r="AK240" s="1422"/>
      <c r="AL240" s="1423"/>
      <c r="AN240" s="120"/>
      <c r="AO240" s="1410"/>
      <c r="AP240" s="1410"/>
      <c r="AQ240" s="1410"/>
      <c r="AR240" s="1411"/>
      <c r="AS240" s="1412"/>
      <c r="AT240" s="1413"/>
      <c r="AU240" s="1414"/>
      <c r="AV240" s="1415"/>
      <c r="AW240" s="1416"/>
      <c r="AX240" s="1415"/>
      <c r="AY240" s="1417"/>
      <c r="AZ240" s="1418"/>
      <c r="BA240" s="1419"/>
      <c r="BB240" s="1420"/>
      <c r="BC240" s="1421"/>
      <c r="BD240" s="1422"/>
      <c r="BE240" s="1423"/>
      <c r="BH240" s="3">
        <v>1</v>
      </c>
    </row>
    <row r="241" spans="2:60" ht="27" customHeight="1">
      <c r="B241" s="120"/>
      <c r="C241" s="1410"/>
      <c r="D241" s="1410"/>
      <c r="E241" s="1410"/>
      <c r="F241" s="1411"/>
      <c r="G241" s="1412"/>
      <c r="H241" s="1413"/>
      <c r="I241" s="1414"/>
      <c r="J241" s="1415"/>
      <c r="K241" s="1416"/>
      <c r="L241" s="1415"/>
      <c r="M241" s="1417"/>
      <c r="N241" s="1418"/>
      <c r="O241" s="1419"/>
      <c r="P241" s="1420"/>
      <c r="Q241" s="1421"/>
      <c r="R241" s="1422"/>
      <c r="S241" s="1423"/>
      <c r="U241" s="120"/>
      <c r="V241" s="1410"/>
      <c r="W241" s="1410"/>
      <c r="X241" s="1410"/>
      <c r="Y241" s="1411"/>
      <c r="Z241" s="1412"/>
      <c r="AA241" s="1413"/>
      <c r="AB241" s="1414"/>
      <c r="AC241" s="1415"/>
      <c r="AD241" s="1416"/>
      <c r="AE241" s="1415"/>
      <c r="AF241" s="1417"/>
      <c r="AG241" s="1418"/>
      <c r="AH241" s="1419"/>
      <c r="AI241" s="1420"/>
      <c r="AJ241" s="1421"/>
      <c r="AK241" s="1422"/>
      <c r="AL241" s="1423"/>
      <c r="AN241" s="120"/>
      <c r="AO241" s="1410"/>
      <c r="AP241" s="1410"/>
      <c r="AQ241" s="1410"/>
      <c r="AR241" s="1411"/>
      <c r="AS241" s="1412"/>
      <c r="AT241" s="1413"/>
      <c r="AU241" s="1414"/>
      <c r="AV241" s="1415"/>
      <c r="AW241" s="1416"/>
      <c r="AX241" s="1415"/>
      <c r="AY241" s="1417"/>
      <c r="AZ241" s="1418"/>
      <c r="BA241" s="1419"/>
      <c r="BB241" s="1420"/>
      <c r="BC241" s="1421"/>
      <c r="BD241" s="1422"/>
      <c r="BE241" s="1423"/>
      <c r="BH241" s="3">
        <v>1</v>
      </c>
    </row>
    <row r="242" spans="2:60" ht="27" customHeight="1">
      <c r="B242" s="120"/>
      <c r="C242" s="1410"/>
      <c r="D242" s="1410"/>
      <c r="E242" s="1410"/>
      <c r="F242" s="1411"/>
      <c r="G242" s="1412"/>
      <c r="H242" s="1413"/>
      <c r="I242" s="1414"/>
      <c r="J242" s="1415"/>
      <c r="K242" s="1416"/>
      <c r="L242" s="1415"/>
      <c r="M242" s="1417"/>
      <c r="N242" s="1418"/>
      <c r="O242" s="1419"/>
      <c r="P242" s="1420"/>
      <c r="Q242" s="1421"/>
      <c r="R242" s="1422"/>
      <c r="S242" s="1423"/>
      <c r="U242" s="120"/>
      <c r="V242" s="1410"/>
      <c r="W242" s="1410"/>
      <c r="X242" s="1410"/>
      <c r="Y242" s="1411"/>
      <c r="Z242" s="1412"/>
      <c r="AA242" s="1413"/>
      <c r="AB242" s="1414"/>
      <c r="AC242" s="1415"/>
      <c r="AD242" s="1416"/>
      <c r="AE242" s="1415"/>
      <c r="AF242" s="1417"/>
      <c r="AG242" s="1418"/>
      <c r="AH242" s="1419"/>
      <c r="AI242" s="1420"/>
      <c r="AJ242" s="1421"/>
      <c r="AK242" s="1422"/>
      <c r="AL242" s="1423"/>
      <c r="AN242" s="120"/>
      <c r="AO242" s="1410"/>
      <c r="AP242" s="1410"/>
      <c r="AQ242" s="1410"/>
      <c r="AR242" s="1411"/>
      <c r="AS242" s="1412"/>
      <c r="AT242" s="1413"/>
      <c r="AU242" s="1414"/>
      <c r="AV242" s="1415"/>
      <c r="AW242" s="1416"/>
      <c r="AX242" s="1415"/>
      <c r="AY242" s="1417"/>
      <c r="AZ242" s="1418"/>
      <c r="BA242" s="1419"/>
      <c r="BB242" s="1420"/>
      <c r="BC242" s="1421"/>
      <c r="BD242" s="1422"/>
      <c r="BE242" s="1423"/>
      <c r="BH242" s="3">
        <v>1</v>
      </c>
    </row>
    <row r="243" spans="2:60" ht="27" customHeight="1">
      <c r="B243" s="120"/>
      <c r="C243" s="1410"/>
      <c r="D243" s="1410"/>
      <c r="E243" s="1410"/>
      <c r="F243" s="1411"/>
      <c r="G243" s="1412"/>
      <c r="H243" s="1413"/>
      <c r="I243" s="1414"/>
      <c r="J243" s="1415"/>
      <c r="K243" s="1416"/>
      <c r="L243" s="1415"/>
      <c r="M243" s="1417"/>
      <c r="N243" s="1418"/>
      <c r="O243" s="1419"/>
      <c r="P243" s="1420"/>
      <c r="Q243" s="1421"/>
      <c r="R243" s="1422"/>
      <c r="S243" s="1423"/>
      <c r="U243" s="120"/>
      <c r="V243" s="1410"/>
      <c r="W243" s="1410"/>
      <c r="X243" s="1410"/>
      <c r="Y243" s="1411"/>
      <c r="Z243" s="1412"/>
      <c r="AA243" s="1413"/>
      <c r="AB243" s="1414"/>
      <c r="AC243" s="1415"/>
      <c r="AD243" s="1416"/>
      <c r="AE243" s="1415"/>
      <c r="AF243" s="1417"/>
      <c r="AG243" s="1418"/>
      <c r="AH243" s="1419"/>
      <c r="AI243" s="1420"/>
      <c r="AJ243" s="1421"/>
      <c r="AK243" s="1422"/>
      <c r="AL243" s="1423"/>
      <c r="AN243" s="120"/>
      <c r="AO243" s="1410"/>
      <c r="AP243" s="1410"/>
      <c r="AQ243" s="1410"/>
      <c r="AR243" s="1411"/>
      <c r="AS243" s="1412"/>
      <c r="AT243" s="1413"/>
      <c r="AU243" s="1414"/>
      <c r="AV243" s="1415"/>
      <c r="AW243" s="1416"/>
      <c r="AX243" s="1415"/>
      <c r="AY243" s="1417"/>
      <c r="AZ243" s="1418"/>
      <c r="BA243" s="1419"/>
      <c r="BB243" s="1420"/>
      <c r="BC243" s="1421"/>
      <c r="BD243" s="1422"/>
      <c r="BE243" s="1423"/>
      <c r="BH243" s="3">
        <v>1</v>
      </c>
    </row>
    <row r="244" spans="2:60" ht="27" customHeight="1">
      <c r="B244" s="120"/>
      <c r="C244" s="1410"/>
      <c r="D244" s="1410"/>
      <c r="E244" s="1410"/>
      <c r="F244" s="1411"/>
      <c r="G244" s="1412"/>
      <c r="H244" s="1413"/>
      <c r="I244" s="1414"/>
      <c r="J244" s="1415"/>
      <c r="K244" s="1416"/>
      <c r="L244" s="1415"/>
      <c r="M244" s="1417"/>
      <c r="N244" s="1418"/>
      <c r="O244" s="1419"/>
      <c r="P244" s="1420"/>
      <c r="Q244" s="1421"/>
      <c r="R244" s="1422"/>
      <c r="S244" s="1423"/>
      <c r="U244" s="120"/>
      <c r="V244" s="1410"/>
      <c r="W244" s="1410"/>
      <c r="X244" s="1410"/>
      <c r="Y244" s="1411"/>
      <c r="Z244" s="1412"/>
      <c r="AA244" s="1413"/>
      <c r="AB244" s="1414"/>
      <c r="AC244" s="1415"/>
      <c r="AD244" s="1416"/>
      <c r="AE244" s="1415"/>
      <c r="AF244" s="1417"/>
      <c r="AG244" s="1418"/>
      <c r="AH244" s="1419"/>
      <c r="AI244" s="1420"/>
      <c r="AJ244" s="1421"/>
      <c r="AK244" s="1422"/>
      <c r="AL244" s="1423"/>
      <c r="AN244" s="120"/>
      <c r="AO244" s="1410"/>
      <c r="AP244" s="1410"/>
      <c r="AQ244" s="1410"/>
      <c r="AR244" s="1411"/>
      <c r="AS244" s="1412"/>
      <c r="AT244" s="1413"/>
      <c r="AU244" s="1414"/>
      <c r="AV244" s="1415"/>
      <c r="AW244" s="1416"/>
      <c r="AX244" s="1415"/>
      <c r="AY244" s="1417"/>
      <c r="AZ244" s="1418"/>
      <c r="BA244" s="1419"/>
      <c r="BB244" s="1420"/>
      <c r="BC244" s="1421"/>
      <c r="BD244" s="1422"/>
      <c r="BE244" s="1423"/>
      <c r="BH244" s="3">
        <v>1</v>
      </c>
    </row>
    <row r="245" spans="2:60" ht="27" customHeight="1">
      <c r="B245" s="120"/>
      <c r="C245" s="1410"/>
      <c r="D245" s="1410"/>
      <c r="E245" s="1410"/>
      <c r="F245" s="1411"/>
      <c r="G245" s="1412"/>
      <c r="H245" s="1413"/>
      <c r="I245" s="1414"/>
      <c r="J245" s="1415"/>
      <c r="K245" s="1416"/>
      <c r="L245" s="1415"/>
      <c r="M245" s="1417"/>
      <c r="N245" s="1418"/>
      <c r="O245" s="1419"/>
      <c r="P245" s="1420"/>
      <c r="Q245" s="1421"/>
      <c r="R245" s="1422"/>
      <c r="S245" s="1423"/>
      <c r="U245" s="120"/>
      <c r="V245" s="1410"/>
      <c r="W245" s="1410"/>
      <c r="X245" s="1410"/>
      <c r="Y245" s="1411"/>
      <c r="Z245" s="1412"/>
      <c r="AA245" s="1413"/>
      <c r="AB245" s="1414"/>
      <c r="AC245" s="1415"/>
      <c r="AD245" s="1416"/>
      <c r="AE245" s="1415"/>
      <c r="AF245" s="1417"/>
      <c r="AG245" s="1418"/>
      <c r="AH245" s="1419"/>
      <c r="AI245" s="1420"/>
      <c r="AJ245" s="1421"/>
      <c r="AK245" s="1422"/>
      <c r="AL245" s="1423"/>
      <c r="AN245" s="120"/>
      <c r="AO245" s="1410"/>
      <c r="AP245" s="1410"/>
      <c r="AQ245" s="1410"/>
      <c r="AR245" s="1411"/>
      <c r="AS245" s="1412"/>
      <c r="AT245" s="1413"/>
      <c r="AU245" s="1414"/>
      <c r="AV245" s="1415"/>
      <c r="AW245" s="1416"/>
      <c r="AX245" s="1415"/>
      <c r="AY245" s="1417"/>
      <c r="AZ245" s="1418"/>
      <c r="BA245" s="1419"/>
      <c r="BB245" s="1420"/>
      <c r="BC245" s="1421"/>
      <c r="BD245" s="1422"/>
      <c r="BE245" s="1423"/>
      <c r="BH245" s="3"/>
    </row>
    <row r="246" spans="2:60" ht="27" customHeight="1">
      <c r="B246" s="120"/>
      <c r="C246" s="1410"/>
      <c r="D246" s="1410"/>
      <c r="E246" s="1410"/>
      <c r="F246" s="1411"/>
      <c r="G246" s="1412"/>
      <c r="H246" s="1413"/>
      <c r="I246" s="1414"/>
      <c r="J246" s="1415"/>
      <c r="K246" s="1416"/>
      <c r="L246" s="1415"/>
      <c r="M246" s="1417"/>
      <c r="N246" s="1418"/>
      <c r="O246" s="1419"/>
      <c r="P246" s="1420"/>
      <c r="Q246" s="1421"/>
      <c r="R246" s="1422"/>
      <c r="S246" s="1423"/>
      <c r="U246" s="120"/>
      <c r="V246" s="1410"/>
      <c r="W246" s="1410"/>
      <c r="X246" s="1410"/>
      <c r="Y246" s="1411"/>
      <c r="Z246" s="1412"/>
      <c r="AA246" s="1413"/>
      <c r="AB246" s="1414"/>
      <c r="AC246" s="1415"/>
      <c r="AD246" s="1416"/>
      <c r="AE246" s="1415"/>
      <c r="AF246" s="1417"/>
      <c r="AG246" s="1418"/>
      <c r="AH246" s="1419"/>
      <c r="AI246" s="1420"/>
      <c r="AJ246" s="1421"/>
      <c r="AK246" s="1422"/>
      <c r="AL246" s="1423"/>
      <c r="AN246" s="120"/>
      <c r="AO246" s="1410"/>
      <c r="AP246" s="1410"/>
      <c r="AQ246" s="1410"/>
      <c r="AR246" s="1411"/>
      <c r="AS246" s="1412"/>
      <c r="AT246" s="1413"/>
      <c r="AU246" s="1414"/>
      <c r="AV246" s="1415"/>
      <c r="AW246" s="1416"/>
      <c r="AX246" s="1415"/>
      <c r="AY246" s="1417"/>
      <c r="AZ246" s="1418"/>
      <c r="BA246" s="1419"/>
      <c r="BB246" s="1420"/>
      <c r="BC246" s="1421"/>
      <c r="BD246" s="1422"/>
      <c r="BE246" s="1423"/>
      <c r="BH246" s="3"/>
    </row>
    <row r="247" spans="2:60" ht="27" customHeight="1">
      <c r="B247" s="120"/>
      <c r="C247" s="1410"/>
      <c r="D247" s="1410"/>
      <c r="E247" s="1410"/>
      <c r="F247" s="1411"/>
      <c r="G247" s="1412"/>
      <c r="H247" s="1413"/>
      <c r="I247" s="1414"/>
      <c r="J247" s="1415"/>
      <c r="K247" s="1416"/>
      <c r="L247" s="1415"/>
      <c r="M247" s="1417"/>
      <c r="N247" s="1418"/>
      <c r="O247" s="1419"/>
      <c r="P247" s="1420"/>
      <c r="Q247" s="1421"/>
      <c r="R247" s="1422"/>
      <c r="S247" s="1423"/>
      <c r="U247" s="120"/>
      <c r="V247" s="1410"/>
      <c r="W247" s="1410"/>
      <c r="X247" s="1410"/>
      <c r="Y247" s="1411"/>
      <c r="Z247" s="1412"/>
      <c r="AA247" s="1413"/>
      <c r="AB247" s="1414"/>
      <c r="AC247" s="1415"/>
      <c r="AD247" s="1416"/>
      <c r="AE247" s="1415"/>
      <c r="AF247" s="1417"/>
      <c r="AG247" s="1418"/>
      <c r="AH247" s="1419"/>
      <c r="AI247" s="1420"/>
      <c r="AJ247" s="1421"/>
      <c r="AK247" s="1422"/>
      <c r="AL247" s="1423"/>
      <c r="AN247" s="120"/>
      <c r="AO247" s="1410"/>
      <c r="AP247" s="1410"/>
      <c r="AQ247" s="1410"/>
      <c r="AR247" s="1411"/>
      <c r="AS247" s="1412"/>
      <c r="AT247" s="1413"/>
      <c r="AU247" s="1414"/>
      <c r="AV247" s="1415"/>
      <c r="AW247" s="1416"/>
      <c r="AX247" s="1415"/>
      <c r="AY247" s="1417"/>
      <c r="AZ247" s="1418"/>
      <c r="BA247" s="1419"/>
      <c r="BB247" s="1420"/>
      <c r="BC247" s="1421"/>
      <c r="BD247" s="1422"/>
      <c r="BE247" s="1423"/>
      <c r="BH247" s="3"/>
    </row>
    <row r="248" spans="2:60" ht="27" customHeight="1">
      <c r="B248" s="120"/>
      <c r="C248" s="1410"/>
      <c r="D248" s="1410"/>
      <c r="E248" s="1410"/>
      <c r="F248" s="1411"/>
      <c r="G248" s="1412"/>
      <c r="H248" s="1413"/>
      <c r="I248" s="1414"/>
      <c r="J248" s="1415"/>
      <c r="K248" s="1416"/>
      <c r="L248" s="1415"/>
      <c r="M248" s="1417"/>
      <c r="N248" s="1418"/>
      <c r="O248" s="1419"/>
      <c r="P248" s="1420"/>
      <c r="Q248" s="1421"/>
      <c r="R248" s="1422"/>
      <c r="S248" s="1423"/>
      <c r="U248" s="120"/>
      <c r="V248" s="1410"/>
      <c r="W248" s="1410"/>
      <c r="X248" s="1410"/>
      <c r="Y248" s="1411"/>
      <c r="Z248" s="1412"/>
      <c r="AA248" s="1413"/>
      <c r="AB248" s="1414"/>
      <c r="AC248" s="1415"/>
      <c r="AD248" s="1416"/>
      <c r="AE248" s="1415"/>
      <c r="AF248" s="1417"/>
      <c r="AG248" s="1418"/>
      <c r="AH248" s="1419"/>
      <c r="AI248" s="1420"/>
      <c r="AJ248" s="1421"/>
      <c r="AK248" s="1422"/>
      <c r="AL248" s="1423"/>
      <c r="AN248" s="120"/>
      <c r="AO248" s="1410"/>
      <c r="AP248" s="1410"/>
      <c r="AQ248" s="1410"/>
      <c r="AR248" s="1411"/>
      <c r="AS248" s="1412"/>
      <c r="AT248" s="1413"/>
      <c r="AU248" s="1414"/>
      <c r="AV248" s="1415"/>
      <c r="AW248" s="1416"/>
      <c r="AX248" s="1415"/>
      <c r="AY248" s="1417"/>
      <c r="AZ248" s="1418"/>
      <c r="BA248" s="1419"/>
      <c r="BB248" s="1420"/>
      <c r="BC248" s="1421"/>
      <c r="BD248" s="1422"/>
      <c r="BE248" s="1423"/>
      <c r="BH248" s="3">
        <v>1</v>
      </c>
    </row>
    <row r="249" spans="2:60" ht="27" customHeight="1">
      <c r="B249" s="120"/>
      <c r="C249" s="1410"/>
      <c r="D249" s="1410"/>
      <c r="E249" s="1410"/>
      <c r="F249" s="1411"/>
      <c r="G249" s="1412"/>
      <c r="H249" s="1413"/>
      <c r="I249" s="1414"/>
      <c r="J249" s="1415"/>
      <c r="K249" s="1416"/>
      <c r="L249" s="1415"/>
      <c r="M249" s="1417"/>
      <c r="N249" s="1418"/>
      <c r="O249" s="1419"/>
      <c r="P249" s="1420"/>
      <c r="Q249" s="1421"/>
      <c r="R249" s="1422"/>
      <c r="S249" s="1423"/>
      <c r="U249" s="120"/>
      <c r="V249" s="1410"/>
      <c r="W249" s="1410"/>
      <c r="X249" s="1410"/>
      <c r="Y249" s="1411"/>
      <c r="Z249" s="1412"/>
      <c r="AA249" s="1413"/>
      <c r="AB249" s="1414"/>
      <c r="AC249" s="1415"/>
      <c r="AD249" s="1416"/>
      <c r="AE249" s="1415"/>
      <c r="AF249" s="1417"/>
      <c r="AG249" s="1418"/>
      <c r="AH249" s="1419"/>
      <c r="AI249" s="1420"/>
      <c r="AJ249" s="1421"/>
      <c r="AK249" s="1422"/>
      <c r="AL249" s="1423"/>
      <c r="AN249" s="120"/>
      <c r="AO249" s="1410"/>
      <c r="AP249" s="1410"/>
      <c r="AQ249" s="1410"/>
      <c r="AR249" s="1411"/>
      <c r="AS249" s="1412"/>
      <c r="AT249" s="1413"/>
      <c r="AU249" s="1414"/>
      <c r="AV249" s="1415"/>
      <c r="AW249" s="1416"/>
      <c r="AX249" s="1415"/>
      <c r="AY249" s="1417"/>
      <c r="AZ249" s="1418"/>
      <c r="BA249" s="1419"/>
      <c r="BB249" s="1420"/>
      <c r="BC249" s="1421"/>
      <c r="BD249" s="1422"/>
      <c r="BE249" s="1423"/>
      <c r="BH249" s="3">
        <v>1</v>
      </c>
    </row>
    <row r="250" spans="2:60" ht="27" customHeight="1">
      <c r="B250" s="120"/>
      <c r="C250" s="1410"/>
      <c r="D250" s="1410"/>
      <c r="E250" s="1410"/>
      <c r="F250" s="1411"/>
      <c r="G250" s="1412"/>
      <c r="H250" s="1413"/>
      <c r="I250" s="1414"/>
      <c r="J250" s="1415"/>
      <c r="K250" s="1416"/>
      <c r="L250" s="1415"/>
      <c r="M250" s="1417"/>
      <c r="N250" s="1418"/>
      <c r="O250" s="1419"/>
      <c r="P250" s="1420"/>
      <c r="Q250" s="1421"/>
      <c r="R250" s="1422"/>
      <c r="S250" s="1423"/>
      <c r="U250" s="120"/>
      <c r="V250" s="1410"/>
      <c r="W250" s="1410"/>
      <c r="X250" s="1410"/>
      <c r="Y250" s="1411"/>
      <c r="Z250" s="1412"/>
      <c r="AA250" s="1413"/>
      <c r="AB250" s="1414"/>
      <c r="AC250" s="1415"/>
      <c r="AD250" s="1416"/>
      <c r="AE250" s="1415"/>
      <c r="AF250" s="1417"/>
      <c r="AG250" s="1418"/>
      <c r="AH250" s="1419"/>
      <c r="AI250" s="1420"/>
      <c r="AJ250" s="1421"/>
      <c r="AK250" s="1422"/>
      <c r="AL250" s="1423"/>
      <c r="AN250" s="120"/>
      <c r="AO250" s="1410"/>
      <c r="AP250" s="1410"/>
      <c r="AQ250" s="1410"/>
      <c r="AR250" s="1411"/>
      <c r="AS250" s="1412"/>
      <c r="AT250" s="1413"/>
      <c r="AU250" s="1414"/>
      <c r="AV250" s="1415"/>
      <c r="AW250" s="1416"/>
      <c r="AX250" s="1415"/>
      <c r="AY250" s="1417"/>
      <c r="AZ250" s="1418"/>
      <c r="BA250" s="1419"/>
      <c r="BB250" s="1420"/>
      <c r="BC250" s="1421"/>
      <c r="BD250" s="1422"/>
      <c r="BE250" s="1423"/>
      <c r="BH250" s="3">
        <v>1</v>
      </c>
    </row>
    <row r="251" spans="2:60" ht="27" customHeight="1">
      <c r="B251" s="120"/>
      <c r="C251" s="1410"/>
      <c r="D251" s="1410"/>
      <c r="E251" s="1410"/>
      <c r="F251" s="1411"/>
      <c r="G251" s="1412"/>
      <c r="H251" s="1413"/>
      <c r="I251" s="1414"/>
      <c r="J251" s="1415"/>
      <c r="K251" s="1416"/>
      <c r="L251" s="1415"/>
      <c r="M251" s="1417"/>
      <c r="N251" s="1418"/>
      <c r="O251" s="1419"/>
      <c r="P251" s="1420"/>
      <c r="Q251" s="1421"/>
      <c r="R251" s="1422"/>
      <c r="S251" s="1423"/>
      <c r="U251" s="120"/>
      <c r="V251" s="1410"/>
      <c r="W251" s="1410"/>
      <c r="X251" s="1410"/>
      <c r="Y251" s="1411"/>
      <c r="Z251" s="1412"/>
      <c r="AA251" s="1413"/>
      <c r="AB251" s="1414"/>
      <c r="AC251" s="1415"/>
      <c r="AD251" s="1416"/>
      <c r="AE251" s="1415"/>
      <c r="AF251" s="1417"/>
      <c r="AG251" s="1418"/>
      <c r="AH251" s="1419"/>
      <c r="AI251" s="1420"/>
      <c r="AJ251" s="1421"/>
      <c r="AK251" s="1422"/>
      <c r="AL251" s="1423"/>
      <c r="AN251" s="120"/>
      <c r="AO251" s="1410"/>
      <c r="AP251" s="1410"/>
      <c r="AQ251" s="1410"/>
      <c r="AR251" s="1411"/>
      <c r="AS251" s="1412"/>
      <c r="AT251" s="1413"/>
      <c r="AU251" s="1414"/>
      <c r="AV251" s="1415"/>
      <c r="AW251" s="1416"/>
      <c r="AX251" s="1415"/>
      <c r="AY251" s="1417"/>
      <c r="AZ251" s="1418"/>
      <c r="BA251" s="1419"/>
      <c r="BB251" s="1420"/>
      <c r="BC251" s="1421"/>
      <c r="BD251" s="1422"/>
      <c r="BE251" s="1423"/>
      <c r="BH251" s="3">
        <v>1</v>
      </c>
    </row>
    <row r="252" spans="2:60" ht="27" customHeight="1">
      <c r="B252" s="120"/>
      <c r="C252" s="1410"/>
      <c r="D252" s="1410"/>
      <c r="E252" s="1410"/>
      <c r="F252" s="1411"/>
      <c r="G252" s="1412"/>
      <c r="H252" s="1413"/>
      <c r="I252" s="1414"/>
      <c r="J252" s="1415"/>
      <c r="K252" s="1416"/>
      <c r="L252" s="1415"/>
      <c r="M252" s="1417"/>
      <c r="N252" s="1418"/>
      <c r="O252" s="1419"/>
      <c r="P252" s="1420"/>
      <c r="Q252" s="1421"/>
      <c r="R252" s="1422"/>
      <c r="S252" s="1423"/>
      <c r="U252" s="120"/>
      <c r="V252" s="1410"/>
      <c r="W252" s="1410"/>
      <c r="X252" s="1410"/>
      <c r="Y252" s="1411"/>
      <c r="Z252" s="1412"/>
      <c r="AA252" s="1413"/>
      <c r="AB252" s="1414"/>
      <c r="AC252" s="1415"/>
      <c r="AD252" s="1416"/>
      <c r="AE252" s="1415"/>
      <c r="AF252" s="1417"/>
      <c r="AG252" s="1418"/>
      <c r="AH252" s="1419"/>
      <c r="AI252" s="1420"/>
      <c r="AJ252" s="1421"/>
      <c r="AK252" s="1422"/>
      <c r="AL252" s="1423"/>
      <c r="AN252" s="120"/>
      <c r="AO252" s="1410"/>
      <c r="AP252" s="1410"/>
      <c r="AQ252" s="1410"/>
      <c r="AR252" s="1411"/>
      <c r="AS252" s="1412"/>
      <c r="AT252" s="1413"/>
      <c r="AU252" s="1414"/>
      <c r="AV252" s="1415"/>
      <c r="AW252" s="1416"/>
      <c r="AX252" s="1415"/>
      <c r="AY252" s="1417"/>
      <c r="AZ252" s="1418"/>
      <c r="BA252" s="1419"/>
      <c r="BB252" s="1420"/>
      <c r="BC252" s="1421"/>
      <c r="BD252" s="1422"/>
      <c r="BE252" s="1423"/>
      <c r="BH252" s="3">
        <v>1</v>
      </c>
    </row>
    <row r="253" spans="2:60" ht="27" customHeight="1">
      <c r="B253" s="120"/>
      <c r="C253" s="1410"/>
      <c r="D253" s="1410"/>
      <c r="E253" s="1410"/>
      <c r="F253" s="1411"/>
      <c r="G253" s="1412"/>
      <c r="H253" s="1413"/>
      <c r="I253" s="1414"/>
      <c r="J253" s="1415"/>
      <c r="K253" s="1416"/>
      <c r="L253" s="1415"/>
      <c r="M253" s="1417"/>
      <c r="N253" s="1418"/>
      <c r="O253" s="1419"/>
      <c r="P253" s="1420"/>
      <c r="Q253" s="1421"/>
      <c r="R253" s="1422"/>
      <c r="S253" s="1423"/>
      <c r="U253" s="120"/>
      <c r="V253" s="1410"/>
      <c r="W253" s="1410"/>
      <c r="X253" s="1410"/>
      <c r="Y253" s="1411"/>
      <c r="Z253" s="1412"/>
      <c r="AA253" s="1413"/>
      <c r="AB253" s="1414"/>
      <c r="AC253" s="1415"/>
      <c r="AD253" s="1416"/>
      <c r="AE253" s="1415"/>
      <c r="AF253" s="1417"/>
      <c r="AG253" s="1418"/>
      <c r="AH253" s="1419"/>
      <c r="AI253" s="1420"/>
      <c r="AJ253" s="1421"/>
      <c r="AK253" s="1422"/>
      <c r="AL253" s="1423"/>
      <c r="AN253" s="120"/>
      <c r="AO253" s="1410"/>
      <c r="AP253" s="1410"/>
      <c r="AQ253" s="1410"/>
      <c r="AR253" s="1411"/>
      <c r="AS253" s="1412"/>
      <c r="AT253" s="1413"/>
      <c r="AU253" s="1414"/>
      <c r="AV253" s="1415"/>
      <c r="AW253" s="1416"/>
      <c r="AX253" s="1415"/>
      <c r="AY253" s="1417"/>
      <c r="AZ253" s="1418"/>
      <c r="BA253" s="1419"/>
      <c r="BB253" s="1420"/>
      <c r="BC253" s="1421"/>
      <c r="BD253" s="1422"/>
      <c r="BE253" s="1423"/>
      <c r="BH253" s="3">
        <v>1</v>
      </c>
    </row>
    <row r="254" spans="2:60" ht="27" customHeight="1">
      <c r="B254" s="120"/>
      <c r="C254" s="1410"/>
      <c r="D254" s="1410"/>
      <c r="E254" s="1410"/>
      <c r="F254" s="1411"/>
      <c r="G254" s="1412"/>
      <c r="H254" s="1413"/>
      <c r="I254" s="1414"/>
      <c r="J254" s="1415"/>
      <c r="K254" s="1416"/>
      <c r="L254" s="1415"/>
      <c r="M254" s="1417"/>
      <c r="N254" s="1418"/>
      <c r="O254" s="1419"/>
      <c r="P254" s="1420"/>
      <c r="Q254" s="1421"/>
      <c r="R254" s="1422"/>
      <c r="S254" s="1423"/>
      <c r="U254" s="120"/>
      <c r="V254" s="1410"/>
      <c r="W254" s="1410"/>
      <c r="X254" s="1410"/>
      <c r="Y254" s="1411"/>
      <c r="Z254" s="1412"/>
      <c r="AA254" s="1413"/>
      <c r="AB254" s="1414"/>
      <c r="AC254" s="1415"/>
      <c r="AD254" s="1416"/>
      <c r="AE254" s="1415"/>
      <c r="AF254" s="1417"/>
      <c r="AG254" s="1418"/>
      <c r="AH254" s="1419"/>
      <c r="AI254" s="1420"/>
      <c r="AJ254" s="1421"/>
      <c r="AK254" s="1422"/>
      <c r="AL254" s="1423"/>
      <c r="AN254" s="120"/>
      <c r="AO254" s="1410"/>
      <c r="AP254" s="1410"/>
      <c r="AQ254" s="1410"/>
      <c r="AR254" s="1411"/>
      <c r="AS254" s="1412"/>
      <c r="AT254" s="1413"/>
      <c r="AU254" s="1414"/>
      <c r="AV254" s="1415"/>
      <c r="AW254" s="1416"/>
      <c r="AX254" s="1415"/>
      <c r="AY254" s="1417"/>
      <c r="AZ254" s="1418"/>
      <c r="BA254" s="1419"/>
      <c r="BB254" s="1420"/>
      <c r="BC254" s="1421"/>
      <c r="BD254" s="1422"/>
      <c r="BE254" s="1423"/>
      <c r="BH254" s="3">
        <v>1</v>
      </c>
    </row>
    <row r="255" spans="2:60" ht="18.75">
      <c r="B255" s="120"/>
      <c r="C255" s="1410"/>
      <c r="D255" s="1410"/>
      <c r="E255" s="1410"/>
      <c r="F255" s="1411"/>
      <c r="G255" s="1412"/>
      <c r="H255" s="1413"/>
      <c r="I255" s="1414"/>
      <c r="J255" s="1415"/>
      <c r="K255" s="1416"/>
      <c r="L255" s="1415"/>
      <c r="M255" s="1417"/>
      <c r="N255" s="1418"/>
      <c r="O255" s="1419"/>
      <c r="P255" s="1420"/>
      <c r="Q255" s="1421"/>
      <c r="R255" s="1422"/>
      <c r="S255" s="1423"/>
      <c r="U255" s="120"/>
      <c r="V255" s="1410"/>
      <c r="W255" s="1410"/>
      <c r="X255" s="1410"/>
      <c r="Y255" s="1411"/>
      <c r="Z255" s="1412"/>
      <c r="AA255" s="1413"/>
      <c r="AB255" s="1414"/>
      <c r="AC255" s="1415"/>
      <c r="AD255" s="1416"/>
      <c r="AE255" s="1415"/>
      <c r="AF255" s="1417"/>
      <c r="AG255" s="1418"/>
      <c r="AH255" s="1419"/>
      <c r="AI255" s="1420"/>
      <c r="AJ255" s="1421"/>
      <c r="AK255" s="1422"/>
      <c r="AL255" s="1423"/>
      <c r="AN255" s="120"/>
      <c r="AO255" s="1410"/>
      <c r="AP255" s="1410"/>
      <c r="AQ255" s="1410"/>
      <c r="AR255" s="1411"/>
      <c r="AS255" s="1412"/>
      <c r="AT255" s="1413"/>
      <c r="AU255" s="1414"/>
      <c r="AV255" s="1415"/>
      <c r="AW255" s="1416"/>
      <c r="AX255" s="1415"/>
      <c r="AY255" s="1417"/>
      <c r="AZ255" s="1418"/>
      <c r="BA255" s="1419"/>
      <c r="BB255" s="1420"/>
      <c r="BC255" s="1421"/>
      <c r="BD255" s="1422"/>
      <c r="BE255" s="1423"/>
      <c r="BH255" s="3">
        <v>1</v>
      </c>
    </row>
    <row r="256" spans="2:60" ht="18.75">
      <c r="B256" s="120"/>
      <c r="C256" s="1410"/>
      <c r="D256" s="1410"/>
      <c r="E256" s="1410"/>
      <c r="F256" s="1411"/>
      <c r="G256" s="1412"/>
      <c r="H256" s="1413"/>
      <c r="I256" s="1414"/>
      <c r="J256" s="1415"/>
      <c r="K256" s="1416"/>
      <c r="L256" s="1415"/>
      <c r="M256" s="1417"/>
      <c r="N256" s="1418"/>
      <c r="O256" s="1419"/>
      <c r="P256" s="1420"/>
      <c r="Q256" s="1421"/>
      <c r="R256" s="1422"/>
      <c r="S256" s="1423"/>
      <c r="U256" s="120"/>
      <c r="V256" s="1410"/>
      <c r="W256" s="1410"/>
      <c r="X256" s="1410"/>
      <c r="Y256" s="1411"/>
      <c r="Z256" s="1412"/>
      <c r="AA256" s="1413"/>
      <c r="AB256" s="1414"/>
      <c r="AC256" s="1415"/>
      <c r="AD256" s="1416"/>
      <c r="AE256" s="1415"/>
      <c r="AF256" s="1417"/>
      <c r="AG256" s="1418"/>
      <c r="AH256" s="1419"/>
      <c r="AI256" s="1420"/>
      <c r="AJ256" s="1421"/>
      <c r="AK256" s="1422"/>
      <c r="AL256" s="1423"/>
      <c r="AN256" s="120"/>
      <c r="AO256" s="1410"/>
      <c r="AP256" s="1410"/>
      <c r="AQ256" s="1410"/>
      <c r="AR256" s="1411"/>
      <c r="AS256" s="1412"/>
      <c r="AT256" s="1413"/>
      <c r="AU256" s="1414"/>
      <c r="AV256" s="1415"/>
      <c r="AW256" s="1416"/>
      <c r="AX256" s="1415"/>
      <c r="AY256" s="1417"/>
      <c r="AZ256" s="1418"/>
      <c r="BA256" s="1419"/>
      <c r="BB256" s="1420"/>
      <c r="BC256" s="1421"/>
      <c r="BD256" s="1422"/>
      <c r="BE256" s="1423"/>
      <c r="BH256" s="3">
        <v>1</v>
      </c>
    </row>
    <row r="257" spans="2:60" ht="18.75">
      <c r="B257" s="120"/>
      <c r="C257" s="1410"/>
      <c r="D257" s="1410"/>
      <c r="E257" s="1410"/>
      <c r="F257" s="1411"/>
      <c r="G257" s="1412"/>
      <c r="H257" s="1413"/>
      <c r="I257" s="1414"/>
      <c r="J257" s="1415"/>
      <c r="K257" s="1416"/>
      <c r="L257" s="1415"/>
      <c r="M257" s="1417"/>
      <c r="N257" s="1418"/>
      <c r="O257" s="1419"/>
      <c r="P257" s="1420"/>
      <c r="Q257" s="1421"/>
      <c r="R257" s="1422"/>
      <c r="S257" s="1423"/>
      <c r="U257" s="120"/>
      <c r="V257" s="1410"/>
      <c r="W257" s="1410"/>
      <c r="X257" s="1410"/>
      <c r="Y257" s="1411"/>
      <c r="Z257" s="1412"/>
      <c r="AA257" s="1413"/>
      <c r="AB257" s="1414"/>
      <c r="AC257" s="1415"/>
      <c r="AD257" s="1416"/>
      <c r="AE257" s="1415"/>
      <c r="AF257" s="1417"/>
      <c r="AG257" s="1418"/>
      <c r="AH257" s="1419"/>
      <c r="AI257" s="1420"/>
      <c r="AJ257" s="1421"/>
      <c r="AK257" s="1422"/>
      <c r="AL257" s="1423"/>
      <c r="AN257" s="120"/>
      <c r="AO257" s="1410"/>
      <c r="AP257" s="1410"/>
      <c r="AQ257" s="1410"/>
      <c r="AR257" s="1411"/>
      <c r="AS257" s="1412"/>
      <c r="AT257" s="1413"/>
      <c r="AU257" s="1414"/>
      <c r="AV257" s="1415"/>
      <c r="AW257" s="1416"/>
      <c r="AX257" s="1415"/>
      <c r="AY257" s="1417"/>
      <c r="AZ257" s="1418"/>
      <c r="BA257" s="1419"/>
      <c r="BB257" s="1420"/>
      <c r="BC257" s="1421"/>
      <c r="BD257" s="1422"/>
      <c r="BE257" s="1423"/>
      <c r="BH257" s="3">
        <v>1</v>
      </c>
    </row>
    <row r="258" spans="2:60" ht="18.75">
      <c r="B258" s="120"/>
      <c r="C258" s="1410"/>
      <c r="D258" s="1410"/>
      <c r="E258" s="1410"/>
      <c r="F258" s="1411"/>
      <c r="G258" s="1412"/>
      <c r="H258" s="1413"/>
      <c r="I258" s="1414"/>
      <c r="J258" s="1415"/>
      <c r="K258" s="1416"/>
      <c r="L258" s="1415"/>
      <c r="M258" s="1417"/>
      <c r="N258" s="1418"/>
      <c r="O258" s="1419"/>
      <c r="P258" s="1420"/>
      <c r="Q258" s="1421"/>
      <c r="R258" s="1422"/>
      <c r="S258" s="1423"/>
      <c r="U258" s="120"/>
      <c r="V258" s="1410"/>
      <c r="W258" s="1410"/>
      <c r="X258" s="1410"/>
      <c r="Y258" s="1411"/>
      <c r="Z258" s="1412"/>
      <c r="AA258" s="1413"/>
      <c r="AB258" s="1414"/>
      <c r="AC258" s="1415"/>
      <c r="AD258" s="1416"/>
      <c r="AE258" s="1415"/>
      <c r="AF258" s="1417"/>
      <c r="AG258" s="1418"/>
      <c r="AH258" s="1419"/>
      <c r="AI258" s="1420"/>
      <c r="AJ258" s="1421"/>
      <c r="AK258" s="1422"/>
      <c r="AL258" s="1423"/>
      <c r="AN258" s="120"/>
      <c r="AO258" s="1410"/>
      <c r="AP258" s="1410"/>
      <c r="AQ258" s="1410"/>
      <c r="AR258" s="1411"/>
      <c r="AS258" s="1412"/>
      <c r="AT258" s="1413"/>
      <c r="AU258" s="1414"/>
      <c r="AV258" s="1415"/>
      <c r="AW258" s="1416"/>
      <c r="AX258" s="1415"/>
      <c r="AY258" s="1417"/>
      <c r="AZ258" s="1418"/>
      <c r="BA258" s="1419"/>
      <c r="BB258" s="1420"/>
      <c r="BC258" s="1421"/>
      <c r="BD258" s="1422"/>
      <c r="BE258" s="1423"/>
      <c r="BH258" s="3">
        <v>1</v>
      </c>
    </row>
    <row r="259" spans="2:60" ht="18.75">
      <c r="B259" s="120"/>
      <c r="C259" s="1410"/>
      <c r="D259" s="1410"/>
      <c r="E259" s="1410"/>
      <c r="F259" s="1411"/>
      <c r="G259" s="1412"/>
      <c r="H259" s="1413"/>
      <c r="I259" s="1414"/>
      <c r="J259" s="1415"/>
      <c r="K259" s="1416"/>
      <c r="L259" s="1415"/>
      <c r="M259" s="1417"/>
      <c r="N259" s="1418"/>
      <c r="O259" s="1419"/>
      <c r="P259" s="1420"/>
      <c r="Q259" s="1421"/>
      <c r="R259" s="1422"/>
      <c r="S259" s="1423"/>
      <c r="U259" s="120"/>
      <c r="V259" s="1410"/>
      <c r="W259" s="1410"/>
      <c r="X259" s="1410"/>
      <c r="Y259" s="1411"/>
      <c r="Z259" s="1412"/>
      <c r="AA259" s="1413"/>
      <c r="AB259" s="1414"/>
      <c r="AC259" s="1415"/>
      <c r="AD259" s="1416"/>
      <c r="AE259" s="1415"/>
      <c r="AF259" s="1417"/>
      <c r="AG259" s="1418"/>
      <c r="AH259" s="1419"/>
      <c r="AI259" s="1420"/>
      <c r="AJ259" s="1421"/>
      <c r="AK259" s="1422"/>
      <c r="AL259" s="1423"/>
      <c r="AN259" s="120"/>
      <c r="AO259" s="1410"/>
      <c r="AP259" s="1410"/>
      <c r="AQ259" s="1410"/>
      <c r="AR259" s="1411"/>
      <c r="AS259" s="1412"/>
      <c r="AT259" s="1413"/>
      <c r="AU259" s="1414"/>
      <c r="AV259" s="1415"/>
      <c r="AW259" s="1416"/>
      <c r="AX259" s="1415"/>
      <c r="AY259" s="1417"/>
      <c r="AZ259" s="1418"/>
      <c r="BA259" s="1419"/>
      <c r="BB259" s="1420"/>
      <c r="BC259" s="1421"/>
      <c r="BD259" s="1422"/>
      <c r="BE259" s="1423"/>
      <c r="BH259" s="3">
        <v>1</v>
      </c>
    </row>
    <row r="260" spans="2:60" ht="18.75">
      <c r="B260" s="120"/>
      <c r="C260" s="1410"/>
      <c r="D260" s="1410"/>
      <c r="E260" s="1410"/>
      <c r="F260" s="1411"/>
      <c r="G260" s="1412"/>
      <c r="H260" s="1413"/>
      <c r="I260" s="1414"/>
      <c r="J260" s="1415"/>
      <c r="K260" s="1416"/>
      <c r="L260" s="1415"/>
      <c r="M260" s="1417"/>
      <c r="N260" s="1418"/>
      <c r="O260" s="1419"/>
      <c r="P260" s="1420"/>
      <c r="Q260" s="1421"/>
      <c r="R260" s="1422"/>
      <c r="S260" s="1423"/>
      <c r="U260" s="120"/>
      <c r="V260" s="1410"/>
      <c r="W260" s="1410"/>
      <c r="X260" s="1410"/>
      <c r="Y260" s="1411"/>
      <c r="Z260" s="1412"/>
      <c r="AA260" s="1413"/>
      <c r="AB260" s="1414"/>
      <c r="AC260" s="1415"/>
      <c r="AD260" s="1416"/>
      <c r="AE260" s="1415"/>
      <c r="AF260" s="1417"/>
      <c r="AG260" s="1418"/>
      <c r="AH260" s="1419"/>
      <c r="AI260" s="1420"/>
      <c r="AJ260" s="1421"/>
      <c r="AK260" s="1422"/>
      <c r="AL260" s="1423"/>
      <c r="AN260" s="120"/>
      <c r="AO260" s="1410"/>
      <c r="AP260" s="1410"/>
      <c r="AQ260" s="1410"/>
      <c r="AR260" s="1411"/>
      <c r="AS260" s="1412"/>
      <c r="AT260" s="1413"/>
      <c r="AU260" s="1414"/>
      <c r="AV260" s="1415"/>
      <c r="AW260" s="1416"/>
      <c r="AX260" s="1415"/>
      <c r="AY260" s="1417"/>
      <c r="AZ260" s="1418"/>
      <c r="BA260" s="1419"/>
      <c r="BB260" s="1420"/>
      <c r="BC260" s="1421"/>
      <c r="BD260" s="1422"/>
      <c r="BE260" s="1423"/>
      <c r="BH260" s="3">
        <v>1</v>
      </c>
    </row>
    <row r="261" spans="2:60" ht="18.75">
      <c r="B261" s="120"/>
      <c r="C261" s="1410"/>
      <c r="D261" s="1410"/>
      <c r="E261" s="1410"/>
      <c r="F261" s="1411"/>
      <c r="G261" s="1412"/>
      <c r="H261" s="1413"/>
      <c r="I261" s="1414"/>
      <c r="J261" s="1415"/>
      <c r="K261" s="1416"/>
      <c r="L261" s="1415"/>
      <c r="M261" s="1417"/>
      <c r="N261" s="1418"/>
      <c r="O261" s="1419"/>
      <c r="P261" s="1420"/>
      <c r="Q261" s="1421"/>
      <c r="R261" s="1422"/>
      <c r="S261" s="1423"/>
      <c r="U261" s="120"/>
      <c r="V261" s="1410"/>
      <c r="W261" s="1410"/>
      <c r="X261" s="1410"/>
      <c r="Y261" s="1411"/>
      <c r="Z261" s="1412"/>
      <c r="AA261" s="1413"/>
      <c r="AB261" s="1414"/>
      <c r="AC261" s="1415"/>
      <c r="AD261" s="1416"/>
      <c r="AE261" s="1415"/>
      <c r="AF261" s="1417"/>
      <c r="AG261" s="1418"/>
      <c r="AH261" s="1419"/>
      <c r="AI261" s="1420"/>
      <c r="AJ261" s="1421"/>
      <c r="AK261" s="1422"/>
      <c r="AL261" s="1423"/>
      <c r="AN261" s="120"/>
      <c r="AO261" s="1410"/>
      <c r="AP261" s="1410"/>
      <c r="AQ261" s="1410"/>
      <c r="AR261" s="1411"/>
      <c r="AS261" s="1412"/>
      <c r="AT261" s="1413"/>
      <c r="AU261" s="1414"/>
      <c r="AV261" s="1415"/>
      <c r="AW261" s="1416"/>
      <c r="AX261" s="1415"/>
      <c r="AY261" s="1417"/>
      <c r="AZ261" s="1418"/>
      <c r="BA261" s="1419"/>
      <c r="BB261" s="1420"/>
      <c r="BC261" s="1421"/>
      <c r="BD261" s="1422"/>
      <c r="BE261" s="1423"/>
      <c r="BH261" s="3">
        <v>1</v>
      </c>
    </row>
    <row r="262" spans="2:60" ht="18.75">
      <c r="B262" s="120"/>
      <c r="C262" s="1410"/>
      <c r="D262" s="1410"/>
      <c r="E262" s="1410"/>
      <c r="F262" s="1411"/>
      <c r="G262" s="1412"/>
      <c r="H262" s="1413"/>
      <c r="I262" s="1414"/>
      <c r="J262" s="1415"/>
      <c r="K262" s="1416"/>
      <c r="L262" s="1415"/>
      <c r="M262" s="1417"/>
      <c r="N262" s="1418"/>
      <c r="O262" s="1419"/>
      <c r="P262" s="1420"/>
      <c r="Q262" s="1421"/>
      <c r="R262" s="1422"/>
      <c r="S262" s="1423"/>
      <c r="U262" s="120"/>
      <c r="V262" s="1410"/>
      <c r="W262" s="1410"/>
      <c r="X262" s="1410"/>
      <c r="Y262" s="1411"/>
      <c r="Z262" s="1412"/>
      <c r="AA262" s="1413"/>
      <c r="AB262" s="1414"/>
      <c r="AC262" s="1415"/>
      <c r="AD262" s="1416"/>
      <c r="AE262" s="1415"/>
      <c r="AF262" s="1417"/>
      <c r="AG262" s="1418"/>
      <c r="AH262" s="1419"/>
      <c r="AI262" s="1420"/>
      <c r="AJ262" s="1421"/>
      <c r="AK262" s="1422"/>
      <c r="AL262" s="1423"/>
      <c r="AN262" s="120"/>
      <c r="AO262" s="1410"/>
      <c r="AP262" s="1410"/>
      <c r="AQ262" s="1410"/>
      <c r="AR262" s="1411"/>
      <c r="AS262" s="1412"/>
      <c r="AT262" s="1413"/>
      <c r="AU262" s="1414"/>
      <c r="AV262" s="1415"/>
      <c r="AW262" s="1416"/>
      <c r="AX262" s="1415"/>
      <c r="AY262" s="1417"/>
      <c r="AZ262" s="1418"/>
      <c r="BA262" s="1419"/>
      <c r="BB262" s="1420"/>
      <c r="BC262" s="1421"/>
      <c r="BD262" s="1422"/>
      <c r="BE262" s="1423"/>
      <c r="BH262" s="3">
        <v>1</v>
      </c>
    </row>
    <row r="263" spans="2:60" ht="18.75">
      <c r="B263" s="120"/>
      <c r="C263" s="1410"/>
      <c r="D263" s="1410"/>
      <c r="E263" s="1410"/>
      <c r="F263" s="1411"/>
      <c r="G263" s="1412"/>
      <c r="H263" s="1413"/>
      <c r="I263" s="1414"/>
      <c r="J263" s="1415"/>
      <c r="K263" s="1416"/>
      <c r="L263" s="1415"/>
      <c r="M263" s="1417"/>
      <c r="N263" s="1418"/>
      <c r="O263" s="1419"/>
      <c r="P263" s="1420"/>
      <c r="Q263" s="1421"/>
      <c r="R263" s="1422"/>
      <c r="S263" s="1423"/>
      <c r="U263" s="120"/>
      <c r="V263" s="1410"/>
      <c r="W263" s="1410"/>
      <c r="X263" s="1410"/>
      <c r="Y263" s="1411"/>
      <c r="Z263" s="1412"/>
      <c r="AA263" s="1413"/>
      <c r="AB263" s="1414"/>
      <c r="AC263" s="1415"/>
      <c r="AD263" s="1416"/>
      <c r="AE263" s="1415"/>
      <c r="AF263" s="1417"/>
      <c r="AG263" s="1418"/>
      <c r="AH263" s="1419"/>
      <c r="AI263" s="1420"/>
      <c r="AJ263" s="1421"/>
      <c r="AK263" s="1422"/>
      <c r="AL263" s="1423"/>
      <c r="AN263" s="120"/>
      <c r="AO263" s="1410"/>
      <c r="AP263" s="1410"/>
      <c r="AQ263" s="1410"/>
      <c r="AR263" s="1411"/>
      <c r="AS263" s="1412"/>
      <c r="AT263" s="1413"/>
      <c r="AU263" s="1414"/>
      <c r="AV263" s="1415"/>
      <c r="AW263" s="1416"/>
      <c r="AX263" s="1415"/>
      <c r="AY263" s="1417"/>
      <c r="AZ263" s="1418"/>
      <c r="BA263" s="1419"/>
      <c r="BB263" s="1420"/>
      <c r="BC263" s="1421"/>
      <c r="BD263" s="1422"/>
      <c r="BE263" s="1423"/>
      <c r="BH263" s="3">
        <v>1</v>
      </c>
    </row>
    <row r="264" spans="2:60" ht="18.75">
      <c r="B264" s="120"/>
      <c r="C264" s="1410"/>
      <c r="D264" s="1410"/>
      <c r="E264" s="1410"/>
      <c r="F264" s="1411"/>
      <c r="G264" s="1412"/>
      <c r="H264" s="1413"/>
      <c r="I264" s="1414"/>
      <c r="J264" s="1415"/>
      <c r="K264" s="1416"/>
      <c r="L264" s="1415"/>
      <c r="M264" s="1417"/>
      <c r="N264" s="1418"/>
      <c r="O264" s="1419"/>
      <c r="P264" s="1420"/>
      <c r="Q264" s="1421"/>
      <c r="R264" s="1422"/>
      <c r="S264" s="1423"/>
      <c r="U264" s="120"/>
      <c r="V264" s="1410"/>
      <c r="W264" s="1410"/>
      <c r="X264" s="1410"/>
      <c r="Y264" s="1411"/>
      <c r="Z264" s="1412"/>
      <c r="AA264" s="1413"/>
      <c r="AB264" s="1414"/>
      <c r="AC264" s="1415"/>
      <c r="AD264" s="1416"/>
      <c r="AE264" s="1415"/>
      <c r="AF264" s="1417"/>
      <c r="AG264" s="1418"/>
      <c r="AH264" s="1419"/>
      <c r="AI264" s="1420"/>
      <c r="AJ264" s="1421"/>
      <c r="AK264" s="1422"/>
      <c r="AL264" s="1423"/>
      <c r="AN264" s="120"/>
      <c r="AO264" s="1410"/>
      <c r="AP264" s="1410"/>
      <c r="AQ264" s="1410"/>
      <c r="AR264" s="1411"/>
      <c r="AS264" s="1412"/>
      <c r="AT264" s="1413"/>
      <c r="AU264" s="1414"/>
      <c r="AV264" s="1415"/>
      <c r="AW264" s="1416"/>
      <c r="AX264" s="1415"/>
      <c r="AY264" s="1417"/>
      <c r="AZ264" s="1418"/>
      <c r="BA264" s="1419"/>
      <c r="BB264" s="1420"/>
      <c r="BC264" s="1421"/>
      <c r="BD264" s="1422"/>
      <c r="BE264" s="1423"/>
      <c r="BH264" s="3">
        <v>1</v>
      </c>
    </row>
    <row r="265" spans="2:60" ht="18.75">
      <c r="B265" s="120"/>
      <c r="C265" s="1410"/>
      <c r="D265" s="1410"/>
      <c r="E265" s="1410"/>
      <c r="F265" s="1411"/>
      <c r="G265" s="1412"/>
      <c r="H265" s="1413"/>
      <c r="I265" s="1414"/>
      <c r="J265" s="1415"/>
      <c r="K265" s="1416"/>
      <c r="L265" s="1415"/>
      <c r="M265" s="1417"/>
      <c r="N265" s="1418"/>
      <c r="O265" s="1419"/>
      <c r="P265" s="1420"/>
      <c r="Q265" s="1421"/>
      <c r="R265" s="1422"/>
      <c r="S265" s="1423"/>
      <c r="U265" s="120"/>
      <c r="V265" s="1410"/>
      <c r="W265" s="1410"/>
      <c r="X265" s="1410"/>
      <c r="Y265" s="1411"/>
      <c r="Z265" s="1412"/>
      <c r="AA265" s="1413"/>
      <c r="AB265" s="1414"/>
      <c r="AC265" s="1415"/>
      <c r="AD265" s="1416"/>
      <c r="AE265" s="1415"/>
      <c r="AF265" s="1417"/>
      <c r="AG265" s="1418"/>
      <c r="AH265" s="1419"/>
      <c r="AI265" s="1420"/>
      <c r="AJ265" s="1421"/>
      <c r="AK265" s="1422"/>
      <c r="AL265" s="1423"/>
      <c r="AN265" s="120"/>
      <c r="AO265" s="1410"/>
      <c r="AP265" s="1410"/>
      <c r="AQ265" s="1410"/>
      <c r="AR265" s="1411"/>
      <c r="AS265" s="1412"/>
      <c r="AT265" s="1413"/>
      <c r="AU265" s="1414"/>
      <c r="AV265" s="1415"/>
      <c r="AW265" s="1416"/>
      <c r="AX265" s="1415"/>
      <c r="AY265" s="1417"/>
      <c r="AZ265" s="1418"/>
      <c r="BA265" s="1419"/>
      <c r="BB265" s="1420"/>
      <c r="BC265" s="1421"/>
      <c r="BD265" s="1422"/>
      <c r="BE265" s="1423"/>
      <c r="BH265" s="3">
        <v>1</v>
      </c>
    </row>
    <row r="266" spans="2:60" ht="18.75">
      <c r="B266" s="120"/>
      <c r="C266" s="1410"/>
      <c r="D266" s="1410"/>
      <c r="E266" s="1410"/>
      <c r="F266" s="1411"/>
      <c r="G266" s="1412"/>
      <c r="H266" s="1413"/>
      <c r="I266" s="1414"/>
      <c r="J266" s="1415"/>
      <c r="K266" s="1416"/>
      <c r="L266" s="1415"/>
      <c r="M266" s="1417"/>
      <c r="N266" s="1418"/>
      <c r="O266" s="1419"/>
      <c r="P266" s="1420"/>
      <c r="Q266" s="1421"/>
      <c r="R266" s="1422"/>
      <c r="S266" s="1423"/>
      <c r="U266" s="120"/>
      <c r="V266" s="1410"/>
      <c r="W266" s="1410"/>
      <c r="X266" s="1410"/>
      <c r="Y266" s="1411"/>
      <c r="Z266" s="1412"/>
      <c r="AA266" s="1413"/>
      <c r="AB266" s="1414"/>
      <c r="AC266" s="1415"/>
      <c r="AD266" s="1416"/>
      <c r="AE266" s="1415"/>
      <c r="AF266" s="1417"/>
      <c r="AG266" s="1418"/>
      <c r="AH266" s="1419"/>
      <c r="AI266" s="1420"/>
      <c r="AJ266" s="1421"/>
      <c r="AK266" s="1422"/>
      <c r="AL266" s="1423"/>
      <c r="AN266" s="120"/>
      <c r="AO266" s="1410"/>
      <c r="AP266" s="1410"/>
      <c r="AQ266" s="1410"/>
      <c r="AR266" s="1411"/>
      <c r="AS266" s="1412"/>
      <c r="AT266" s="1413"/>
      <c r="AU266" s="1414"/>
      <c r="AV266" s="1415"/>
      <c r="AW266" s="1416"/>
      <c r="AX266" s="1415"/>
      <c r="AY266" s="1417"/>
      <c r="AZ266" s="1418"/>
      <c r="BA266" s="1419"/>
      <c r="BB266" s="1420"/>
      <c r="BC266" s="1421"/>
      <c r="BD266" s="1422"/>
      <c r="BE266" s="1423"/>
      <c r="BH266" s="3">
        <v>1</v>
      </c>
    </row>
    <row r="267" spans="2:60" ht="18.75">
      <c r="B267" s="120"/>
      <c r="C267" s="1410"/>
      <c r="D267" s="1410"/>
      <c r="E267" s="1410"/>
      <c r="F267" s="1411"/>
      <c r="G267" s="1412"/>
      <c r="H267" s="1413"/>
      <c r="I267" s="1414"/>
      <c r="J267" s="1415"/>
      <c r="K267" s="1416"/>
      <c r="L267" s="1415"/>
      <c r="M267" s="1417"/>
      <c r="N267" s="1418"/>
      <c r="O267" s="1419"/>
      <c r="P267" s="1420"/>
      <c r="Q267" s="1421"/>
      <c r="R267" s="1422"/>
      <c r="S267" s="1423"/>
      <c r="U267" s="120"/>
      <c r="V267" s="1410"/>
      <c r="W267" s="1410"/>
      <c r="X267" s="1410"/>
      <c r="Y267" s="1411"/>
      <c r="Z267" s="1412"/>
      <c r="AA267" s="1413"/>
      <c r="AB267" s="1414"/>
      <c r="AC267" s="1415"/>
      <c r="AD267" s="1416"/>
      <c r="AE267" s="1415"/>
      <c r="AF267" s="1417"/>
      <c r="AG267" s="1418"/>
      <c r="AH267" s="1419"/>
      <c r="AI267" s="1420"/>
      <c r="AJ267" s="1421"/>
      <c r="AK267" s="1422"/>
      <c r="AL267" s="1423"/>
      <c r="AN267" s="120"/>
      <c r="AO267" s="1410"/>
      <c r="AP267" s="1410"/>
      <c r="AQ267" s="1410"/>
      <c r="AR267" s="1411"/>
      <c r="AS267" s="1412"/>
      <c r="AT267" s="1413"/>
      <c r="AU267" s="1414"/>
      <c r="AV267" s="1415"/>
      <c r="AW267" s="1416"/>
      <c r="AX267" s="1415"/>
      <c r="AY267" s="1417"/>
      <c r="AZ267" s="1418"/>
      <c r="BA267" s="1419"/>
      <c r="BB267" s="1420"/>
      <c r="BC267" s="1421"/>
      <c r="BD267" s="1422"/>
      <c r="BE267" s="1423"/>
      <c r="BH267" s="3">
        <v>1</v>
      </c>
    </row>
    <row r="268" spans="2:60" ht="18.75">
      <c r="B268" s="120"/>
      <c r="C268" s="1410"/>
      <c r="D268" s="1410"/>
      <c r="E268" s="1410"/>
      <c r="F268" s="1411"/>
      <c r="G268" s="1412"/>
      <c r="H268" s="1413"/>
      <c r="I268" s="1414"/>
      <c r="J268" s="1415"/>
      <c r="K268" s="1416"/>
      <c r="L268" s="1415"/>
      <c r="M268" s="1417"/>
      <c r="N268" s="1418"/>
      <c r="O268" s="1419"/>
      <c r="P268" s="1420"/>
      <c r="Q268" s="1421"/>
      <c r="R268" s="1422"/>
      <c r="S268" s="1423"/>
      <c r="U268" s="120"/>
      <c r="V268" s="1410"/>
      <c r="W268" s="1410"/>
      <c r="X268" s="1410"/>
      <c r="Y268" s="1411"/>
      <c r="Z268" s="1412"/>
      <c r="AA268" s="1413"/>
      <c r="AB268" s="1414"/>
      <c r="AC268" s="1415"/>
      <c r="AD268" s="1416"/>
      <c r="AE268" s="1415"/>
      <c r="AF268" s="1417"/>
      <c r="AG268" s="1418"/>
      <c r="AH268" s="1419"/>
      <c r="AI268" s="1420"/>
      <c r="AJ268" s="1421"/>
      <c r="AK268" s="1422"/>
      <c r="AL268" s="1423"/>
      <c r="AN268" s="120"/>
      <c r="AO268" s="1410"/>
      <c r="AP268" s="1410"/>
      <c r="AQ268" s="1410"/>
      <c r="AR268" s="1411"/>
      <c r="AS268" s="1412"/>
      <c r="AT268" s="1413"/>
      <c r="AU268" s="1414"/>
      <c r="AV268" s="1415"/>
      <c r="AW268" s="1416"/>
      <c r="AX268" s="1415"/>
      <c r="AY268" s="1417"/>
      <c r="AZ268" s="1418"/>
      <c r="BA268" s="1419"/>
      <c r="BB268" s="1420"/>
      <c r="BC268" s="1421"/>
      <c r="BD268" s="1422"/>
      <c r="BE268" s="1423"/>
      <c r="BH268" s="3">
        <v>1</v>
      </c>
    </row>
    <row r="269" spans="2:60" ht="18.75">
      <c r="B269" s="120"/>
      <c r="C269" s="1410"/>
      <c r="D269" s="1410"/>
      <c r="E269" s="1410"/>
      <c r="F269" s="1411"/>
      <c r="G269" s="1412"/>
      <c r="H269" s="1413"/>
      <c r="I269" s="1414"/>
      <c r="J269" s="1415"/>
      <c r="K269" s="1416"/>
      <c r="L269" s="1415"/>
      <c r="M269" s="1417"/>
      <c r="N269" s="1418"/>
      <c r="O269" s="1419"/>
      <c r="P269" s="1420"/>
      <c r="Q269" s="1421"/>
      <c r="R269" s="1422"/>
      <c r="S269" s="1423"/>
      <c r="U269" s="120"/>
      <c r="V269" s="1410"/>
      <c r="W269" s="1410"/>
      <c r="X269" s="1410"/>
      <c r="Y269" s="1411"/>
      <c r="Z269" s="1412"/>
      <c r="AA269" s="1413"/>
      <c r="AB269" s="1414"/>
      <c r="AC269" s="1415"/>
      <c r="AD269" s="1416"/>
      <c r="AE269" s="1415"/>
      <c r="AF269" s="1417"/>
      <c r="AG269" s="1418"/>
      <c r="AH269" s="1419"/>
      <c r="AI269" s="1420"/>
      <c r="AJ269" s="1421"/>
      <c r="AK269" s="1422"/>
      <c r="AL269" s="1423"/>
      <c r="AN269" s="120"/>
      <c r="AO269" s="1410"/>
      <c r="AP269" s="1410"/>
      <c r="AQ269" s="1410"/>
      <c r="AR269" s="1411"/>
      <c r="AS269" s="1412"/>
      <c r="AT269" s="1413"/>
      <c r="AU269" s="1414"/>
      <c r="AV269" s="1415"/>
      <c r="AW269" s="1416"/>
      <c r="AX269" s="1415"/>
      <c r="AY269" s="1417"/>
      <c r="AZ269" s="1418"/>
      <c r="BA269" s="1419"/>
      <c r="BB269" s="1420"/>
      <c r="BC269" s="1421"/>
      <c r="BD269" s="1422"/>
      <c r="BE269" s="1423"/>
      <c r="BH269" s="3">
        <v>1</v>
      </c>
    </row>
    <row r="270" spans="2:60" ht="18.75">
      <c r="B270" s="120"/>
      <c r="C270" s="1410"/>
      <c r="D270" s="1410"/>
      <c r="E270" s="1410"/>
      <c r="F270" s="1411"/>
      <c r="G270" s="1412"/>
      <c r="H270" s="1413"/>
      <c r="I270" s="1414"/>
      <c r="J270" s="1415"/>
      <c r="K270" s="1416"/>
      <c r="L270" s="1415"/>
      <c r="M270" s="1417"/>
      <c r="N270" s="1418"/>
      <c r="O270" s="1419"/>
      <c r="P270" s="1420"/>
      <c r="Q270" s="1421"/>
      <c r="R270" s="1422"/>
      <c r="S270" s="1423"/>
      <c r="U270" s="120"/>
      <c r="V270" s="1410"/>
      <c r="W270" s="1410"/>
      <c r="X270" s="1410"/>
      <c r="Y270" s="1411"/>
      <c r="Z270" s="1412"/>
      <c r="AA270" s="1413"/>
      <c r="AB270" s="1414"/>
      <c r="AC270" s="1415"/>
      <c r="AD270" s="1416"/>
      <c r="AE270" s="1415"/>
      <c r="AF270" s="1417"/>
      <c r="AG270" s="1418"/>
      <c r="AH270" s="1419"/>
      <c r="AI270" s="1420"/>
      <c r="AJ270" s="1421"/>
      <c r="AK270" s="1422"/>
      <c r="AL270" s="1423"/>
      <c r="AN270" s="120"/>
      <c r="AO270" s="1410"/>
      <c r="AP270" s="1410"/>
      <c r="AQ270" s="1410"/>
      <c r="AR270" s="1411"/>
      <c r="AS270" s="1412"/>
      <c r="AT270" s="1413"/>
      <c r="AU270" s="1414"/>
      <c r="AV270" s="1415"/>
      <c r="AW270" s="1416"/>
      <c r="AX270" s="1415"/>
      <c r="AY270" s="1417"/>
      <c r="AZ270" s="1418"/>
      <c r="BA270" s="1419"/>
      <c r="BB270" s="1420"/>
      <c r="BC270" s="1421"/>
      <c r="BD270" s="1422"/>
      <c r="BE270" s="1423"/>
      <c r="BH270" s="3">
        <v>1</v>
      </c>
    </row>
    <row r="271" spans="2:60" ht="18.75">
      <c r="B271" s="120"/>
      <c r="C271" s="1410"/>
      <c r="D271" s="1410"/>
      <c r="E271" s="1410"/>
      <c r="F271" s="1411"/>
      <c r="G271" s="1412"/>
      <c r="H271" s="1413"/>
      <c r="I271" s="1414"/>
      <c r="J271" s="1415"/>
      <c r="K271" s="1416"/>
      <c r="L271" s="1415"/>
      <c r="M271" s="1417"/>
      <c r="N271" s="1418"/>
      <c r="O271" s="1419"/>
      <c r="P271" s="1420"/>
      <c r="Q271" s="1421"/>
      <c r="R271" s="1422"/>
      <c r="S271" s="1423"/>
      <c r="U271" s="120"/>
      <c r="V271" s="1410"/>
      <c r="W271" s="1410"/>
      <c r="X271" s="1410"/>
      <c r="Y271" s="1411"/>
      <c r="Z271" s="1412"/>
      <c r="AA271" s="1413"/>
      <c r="AB271" s="1414"/>
      <c r="AC271" s="1415"/>
      <c r="AD271" s="1416"/>
      <c r="AE271" s="1415"/>
      <c r="AF271" s="1417"/>
      <c r="AG271" s="1418"/>
      <c r="AH271" s="1419"/>
      <c r="AI271" s="1420"/>
      <c r="AJ271" s="1421"/>
      <c r="AK271" s="1422"/>
      <c r="AL271" s="1423"/>
      <c r="AN271" s="120"/>
      <c r="AO271" s="1410"/>
      <c r="AP271" s="1410"/>
      <c r="AQ271" s="1410"/>
      <c r="AR271" s="1411"/>
      <c r="AS271" s="1412"/>
      <c r="AT271" s="1413"/>
      <c r="AU271" s="1414"/>
      <c r="AV271" s="1415"/>
      <c r="AW271" s="1416"/>
      <c r="AX271" s="1415"/>
      <c r="AY271" s="1417"/>
      <c r="AZ271" s="1418"/>
      <c r="BA271" s="1419"/>
      <c r="BB271" s="1420"/>
      <c r="BC271" s="1421"/>
      <c r="BD271" s="1422"/>
      <c r="BE271" s="1423"/>
      <c r="BH271" s="3">
        <v>1</v>
      </c>
    </row>
    <row r="272" spans="2:60" ht="18.75">
      <c r="B272" s="120"/>
      <c r="C272" s="1410"/>
      <c r="D272" s="1410"/>
      <c r="E272" s="1410"/>
      <c r="F272" s="1411"/>
      <c r="G272" s="1412"/>
      <c r="H272" s="1413"/>
      <c r="I272" s="1414"/>
      <c r="J272" s="1415"/>
      <c r="K272" s="1416"/>
      <c r="L272" s="1415"/>
      <c r="M272" s="1417"/>
      <c r="N272" s="1418"/>
      <c r="O272" s="1419"/>
      <c r="P272" s="1420"/>
      <c r="Q272" s="1421"/>
      <c r="R272" s="1422"/>
      <c r="S272" s="1423"/>
      <c r="U272" s="120"/>
      <c r="V272" s="1410"/>
      <c r="W272" s="1410"/>
      <c r="X272" s="1410"/>
      <c r="Y272" s="1411"/>
      <c r="Z272" s="1412"/>
      <c r="AA272" s="1413"/>
      <c r="AB272" s="1414"/>
      <c r="AC272" s="1415"/>
      <c r="AD272" s="1416"/>
      <c r="AE272" s="1415"/>
      <c r="AF272" s="1417"/>
      <c r="AG272" s="1418"/>
      <c r="AH272" s="1419"/>
      <c r="AI272" s="1420"/>
      <c r="AJ272" s="1421"/>
      <c r="AK272" s="1422"/>
      <c r="AL272" s="1423"/>
      <c r="AN272" s="120"/>
      <c r="AO272" s="1410"/>
      <c r="AP272" s="1410"/>
      <c r="AQ272" s="1410"/>
      <c r="AR272" s="1411"/>
      <c r="AS272" s="1412"/>
      <c r="AT272" s="1413"/>
      <c r="AU272" s="1414"/>
      <c r="AV272" s="1415"/>
      <c r="AW272" s="1416"/>
      <c r="AX272" s="1415"/>
      <c r="AY272" s="1417"/>
      <c r="AZ272" s="1418"/>
      <c r="BA272" s="1419"/>
      <c r="BB272" s="1420"/>
      <c r="BC272" s="1421"/>
      <c r="BD272" s="1422"/>
      <c r="BE272" s="1423"/>
      <c r="BH272" s="3">
        <v>1</v>
      </c>
    </row>
    <row r="273" spans="2:60" ht="18.75">
      <c r="B273" s="120"/>
      <c r="C273" s="1410"/>
      <c r="D273" s="1410"/>
      <c r="E273" s="1410"/>
      <c r="F273" s="1411"/>
      <c r="G273" s="1412"/>
      <c r="H273" s="1413"/>
      <c r="I273" s="1414"/>
      <c r="J273" s="1415"/>
      <c r="K273" s="1416"/>
      <c r="L273" s="1415"/>
      <c r="M273" s="1417"/>
      <c r="N273" s="1418"/>
      <c r="O273" s="1419"/>
      <c r="P273" s="1420"/>
      <c r="Q273" s="1421"/>
      <c r="R273" s="1422"/>
      <c r="S273" s="1423"/>
      <c r="U273" s="120"/>
      <c r="V273" s="1410"/>
      <c r="W273" s="1410"/>
      <c r="X273" s="1410"/>
      <c r="Y273" s="1411"/>
      <c r="Z273" s="1412"/>
      <c r="AA273" s="1413"/>
      <c r="AB273" s="1414"/>
      <c r="AC273" s="1415"/>
      <c r="AD273" s="1416"/>
      <c r="AE273" s="1415"/>
      <c r="AF273" s="1417"/>
      <c r="AG273" s="1418"/>
      <c r="AH273" s="1419"/>
      <c r="AI273" s="1420"/>
      <c r="AJ273" s="1421"/>
      <c r="AK273" s="1422"/>
      <c r="AL273" s="1423"/>
      <c r="AN273" s="120"/>
      <c r="AO273" s="1410"/>
      <c r="AP273" s="1410"/>
      <c r="AQ273" s="1410"/>
      <c r="AR273" s="1411"/>
      <c r="AS273" s="1412"/>
      <c r="AT273" s="1413"/>
      <c r="AU273" s="1414"/>
      <c r="AV273" s="1415"/>
      <c r="AW273" s="1416"/>
      <c r="AX273" s="1415"/>
      <c r="AY273" s="1417"/>
      <c r="AZ273" s="1418"/>
      <c r="BA273" s="1419"/>
      <c r="BB273" s="1420"/>
      <c r="BC273" s="1421"/>
      <c r="BD273" s="1422"/>
      <c r="BE273" s="1423"/>
      <c r="BH273" s="3">
        <v>1</v>
      </c>
    </row>
    <row r="274" spans="2:60" ht="18.75">
      <c r="B274" s="120"/>
      <c r="C274" s="1410"/>
      <c r="D274" s="1410"/>
      <c r="E274" s="1410"/>
      <c r="F274" s="1411"/>
      <c r="G274" s="1412"/>
      <c r="H274" s="1413"/>
      <c r="I274" s="1414"/>
      <c r="J274" s="1415"/>
      <c r="K274" s="1416"/>
      <c r="L274" s="1415"/>
      <c r="M274" s="1417"/>
      <c r="N274" s="1418"/>
      <c r="O274" s="1419"/>
      <c r="P274" s="1420"/>
      <c r="Q274" s="1421"/>
      <c r="R274" s="1422"/>
      <c r="S274" s="1423"/>
      <c r="U274" s="120"/>
      <c r="V274" s="1410"/>
      <c r="W274" s="1410"/>
      <c r="X274" s="1410"/>
      <c r="Y274" s="1411"/>
      <c r="Z274" s="1412"/>
      <c r="AA274" s="1413"/>
      <c r="AB274" s="1414"/>
      <c r="AC274" s="1415"/>
      <c r="AD274" s="1416"/>
      <c r="AE274" s="1415"/>
      <c r="AF274" s="1417"/>
      <c r="AG274" s="1418"/>
      <c r="AH274" s="1419"/>
      <c r="AI274" s="1420"/>
      <c r="AJ274" s="1421"/>
      <c r="AK274" s="1422"/>
      <c r="AL274" s="1423"/>
      <c r="AN274" s="120"/>
      <c r="AO274" s="1410"/>
      <c r="AP274" s="1410"/>
      <c r="AQ274" s="1410"/>
      <c r="AR274" s="1411"/>
      <c r="AS274" s="1412"/>
      <c r="AT274" s="1413"/>
      <c r="AU274" s="1414"/>
      <c r="AV274" s="1415"/>
      <c r="AW274" s="1416"/>
      <c r="AX274" s="1415"/>
      <c r="AY274" s="1417"/>
      <c r="AZ274" s="1418"/>
      <c r="BA274" s="1419"/>
      <c r="BB274" s="1420"/>
      <c r="BC274" s="1421"/>
      <c r="BD274" s="1422"/>
      <c r="BE274" s="1423"/>
      <c r="BH274" s="3">
        <v>1</v>
      </c>
    </row>
    <row r="275" spans="2:60" ht="18.75">
      <c r="B275" s="120"/>
      <c r="C275" s="1410"/>
      <c r="D275" s="1410"/>
      <c r="E275" s="1410"/>
      <c r="F275" s="1411"/>
      <c r="G275" s="1412"/>
      <c r="H275" s="1413"/>
      <c r="I275" s="1414"/>
      <c r="J275" s="1415"/>
      <c r="K275" s="1416"/>
      <c r="L275" s="1415"/>
      <c r="M275" s="1417"/>
      <c r="N275" s="1418"/>
      <c r="O275" s="1419"/>
      <c r="P275" s="1420"/>
      <c r="Q275" s="1421"/>
      <c r="R275" s="1422"/>
      <c r="S275" s="1423"/>
      <c r="U275" s="120"/>
      <c r="V275" s="1410"/>
      <c r="W275" s="1410"/>
      <c r="X275" s="1410"/>
      <c r="Y275" s="1411"/>
      <c r="Z275" s="1412"/>
      <c r="AA275" s="1413"/>
      <c r="AB275" s="1414"/>
      <c r="AC275" s="1415"/>
      <c r="AD275" s="1416"/>
      <c r="AE275" s="1415"/>
      <c r="AF275" s="1417"/>
      <c r="AG275" s="1418"/>
      <c r="AH275" s="1419"/>
      <c r="AI275" s="1420"/>
      <c r="AJ275" s="1421"/>
      <c r="AK275" s="1422"/>
      <c r="AL275" s="1423"/>
      <c r="AN275" s="120"/>
      <c r="AO275" s="1410"/>
      <c r="AP275" s="1410"/>
      <c r="AQ275" s="1410"/>
      <c r="AR275" s="1411"/>
      <c r="AS275" s="1412"/>
      <c r="AT275" s="1413"/>
      <c r="AU275" s="1414"/>
      <c r="AV275" s="1415"/>
      <c r="AW275" s="1416"/>
      <c r="AX275" s="1415"/>
      <c r="AY275" s="1417"/>
      <c r="AZ275" s="1418"/>
      <c r="BA275" s="1419"/>
      <c r="BB275" s="1420"/>
      <c r="BC275" s="1421"/>
      <c r="BD275" s="1422"/>
      <c r="BE275" s="1423"/>
      <c r="BH275" s="3">
        <v>1</v>
      </c>
    </row>
    <row r="276" spans="2:60" ht="18.75">
      <c r="B276" s="120"/>
      <c r="C276" s="1410"/>
      <c r="D276" s="1410"/>
      <c r="E276" s="1410"/>
      <c r="F276" s="1411"/>
      <c r="G276" s="1412"/>
      <c r="H276" s="1413"/>
      <c r="I276" s="1414"/>
      <c r="J276" s="1415"/>
      <c r="K276" s="1416"/>
      <c r="L276" s="1415"/>
      <c r="M276" s="1417"/>
      <c r="N276" s="1418"/>
      <c r="O276" s="1419"/>
      <c r="P276" s="1420"/>
      <c r="Q276" s="1421"/>
      <c r="R276" s="1422"/>
      <c r="S276" s="1423"/>
      <c r="U276" s="120"/>
      <c r="V276" s="1410"/>
      <c r="W276" s="1410"/>
      <c r="X276" s="1410"/>
      <c r="Y276" s="1411"/>
      <c r="Z276" s="1412"/>
      <c r="AA276" s="1413"/>
      <c r="AB276" s="1414"/>
      <c r="AC276" s="1415"/>
      <c r="AD276" s="1416"/>
      <c r="AE276" s="1415"/>
      <c r="AF276" s="1417"/>
      <c r="AG276" s="1418"/>
      <c r="AH276" s="1419"/>
      <c r="AI276" s="1420"/>
      <c r="AJ276" s="1421"/>
      <c r="AK276" s="1422"/>
      <c r="AL276" s="1423"/>
      <c r="AN276" s="120"/>
      <c r="AO276" s="1410"/>
      <c r="AP276" s="1410"/>
      <c r="AQ276" s="1410"/>
      <c r="AR276" s="1411"/>
      <c r="AS276" s="1412"/>
      <c r="AT276" s="1413"/>
      <c r="AU276" s="1414"/>
      <c r="AV276" s="1415"/>
      <c r="AW276" s="1416"/>
      <c r="AX276" s="1415"/>
      <c r="AY276" s="1417"/>
      <c r="AZ276" s="1418"/>
      <c r="BA276" s="1419"/>
      <c r="BB276" s="1420"/>
      <c r="BC276" s="1421"/>
      <c r="BD276" s="1422"/>
      <c r="BE276" s="1423"/>
      <c r="BH276" s="3">
        <v>1</v>
      </c>
    </row>
    <row r="277" spans="2:60" ht="18.75">
      <c r="B277" s="120"/>
      <c r="C277" s="1410"/>
      <c r="D277" s="1410"/>
      <c r="E277" s="1410"/>
      <c r="F277" s="1411"/>
      <c r="G277" s="1412"/>
      <c r="H277" s="1413"/>
      <c r="I277" s="1414"/>
      <c r="J277" s="1415"/>
      <c r="K277" s="1416"/>
      <c r="L277" s="1415"/>
      <c r="M277" s="1417"/>
      <c r="N277" s="1418"/>
      <c r="O277" s="1419"/>
      <c r="P277" s="1420"/>
      <c r="Q277" s="1421"/>
      <c r="R277" s="1422"/>
      <c r="S277" s="1423"/>
      <c r="U277" s="120"/>
      <c r="V277" s="1410"/>
      <c r="W277" s="1410"/>
      <c r="X277" s="1410"/>
      <c r="Y277" s="1411"/>
      <c r="Z277" s="1412"/>
      <c r="AA277" s="1413"/>
      <c r="AB277" s="1414"/>
      <c r="AC277" s="1415"/>
      <c r="AD277" s="1416"/>
      <c r="AE277" s="1415"/>
      <c r="AF277" s="1417"/>
      <c r="AG277" s="1418"/>
      <c r="AH277" s="1419"/>
      <c r="AI277" s="1420"/>
      <c r="AJ277" s="1421"/>
      <c r="AK277" s="1422"/>
      <c r="AL277" s="1423"/>
      <c r="AN277" s="120"/>
      <c r="AO277" s="1410"/>
      <c r="AP277" s="1410"/>
      <c r="AQ277" s="1410"/>
      <c r="AR277" s="1411"/>
      <c r="AS277" s="1412"/>
      <c r="AT277" s="1413"/>
      <c r="AU277" s="1414"/>
      <c r="AV277" s="1415"/>
      <c r="AW277" s="1416"/>
      <c r="AX277" s="1415"/>
      <c r="AY277" s="1417"/>
      <c r="AZ277" s="1418"/>
      <c r="BA277" s="1419"/>
      <c r="BB277" s="1420"/>
      <c r="BC277" s="1421"/>
      <c r="BD277" s="1422"/>
      <c r="BE277" s="1423"/>
      <c r="BH277" s="3">
        <v>1</v>
      </c>
    </row>
    <row r="278" spans="2:60" ht="18.75">
      <c r="B278" s="120"/>
      <c r="C278" s="1410"/>
      <c r="D278" s="1410"/>
      <c r="E278" s="1410"/>
      <c r="F278" s="1411"/>
      <c r="G278" s="1412"/>
      <c r="H278" s="1413"/>
      <c r="I278" s="1414"/>
      <c r="J278" s="1415"/>
      <c r="K278" s="1416"/>
      <c r="L278" s="1415"/>
      <c r="M278" s="1417"/>
      <c r="N278" s="1418"/>
      <c r="O278" s="1419"/>
      <c r="P278" s="1420"/>
      <c r="Q278" s="1421"/>
      <c r="R278" s="1422"/>
      <c r="S278" s="1423"/>
      <c r="U278" s="120"/>
      <c r="V278" s="1410"/>
      <c r="W278" s="1410"/>
      <c r="X278" s="1410"/>
      <c r="Y278" s="1411"/>
      <c r="Z278" s="1412"/>
      <c r="AA278" s="1413"/>
      <c r="AB278" s="1414"/>
      <c r="AC278" s="1415"/>
      <c r="AD278" s="1416"/>
      <c r="AE278" s="1415"/>
      <c r="AF278" s="1417"/>
      <c r="AG278" s="1418"/>
      <c r="AH278" s="1419"/>
      <c r="AI278" s="1420"/>
      <c r="AJ278" s="1421"/>
      <c r="AK278" s="1422"/>
      <c r="AL278" s="1423"/>
      <c r="AN278" s="120"/>
      <c r="AO278" s="1410"/>
      <c r="AP278" s="1410"/>
      <c r="AQ278" s="1410"/>
      <c r="AR278" s="1411"/>
      <c r="AS278" s="1412"/>
      <c r="AT278" s="1413"/>
      <c r="AU278" s="1414"/>
      <c r="AV278" s="1415"/>
      <c r="AW278" s="1416"/>
      <c r="AX278" s="1415"/>
      <c r="AY278" s="1417"/>
      <c r="AZ278" s="1418"/>
      <c r="BA278" s="1419"/>
      <c r="BB278" s="1420"/>
      <c r="BC278" s="1421"/>
      <c r="BD278" s="1422"/>
      <c r="BE278" s="1423"/>
      <c r="BH278" s="3">
        <v>1</v>
      </c>
    </row>
    <row r="279" spans="2:60" ht="18.75">
      <c r="B279" s="120"/>
      <c r="C279" s="1410"/>
      <c r="D279" s="1410"/>
      <c r="E279" s="1410"/>
      <c r="F279" s="1411"/>
      <c r="G279" s="1412"/>
      <c r="H279" s="1413"/>
      <c r="I279" s="1414"/>
      <c r="J279" s="1415"/>
      <c r="K279" s="1416"/>
      <c r="L279" s="1415"/>
      <c r="M279" s="1417"/>
      <c r="N279" s="1418"/>
      <c r="O279" s="1419"/>
      <c r="P279" s="1420"/>
      <c r="Q279" s="1421"/>
      <c r="R279" s="1422"/>
      <c r="S279" s="1423"/>
      <c r="U279" s="120"/>
      <c r="V279" s="1410"/>
      <c r="W279" s="1410"/>
      <c r="X279" s="1410"/>
      <c r="Y279" s="1411"/>
      <c r="Z279" s="1412"/>
      <c r="AA279" s="1413"/>
      <c r="AB279" s="1414"/>
      <c r="AC279" s="1415"/>
      <c r="AD279" s="1416"/>
      <c r="AE279" s="1415"/>
      <c r="AF279" s="1417"/>
      <c r="AG279" s="1418"/>
      <c r="AH279" s="1419"/>
      <c r="AI279" s="1420"/>
      <c r="AJ279" s="1421"/>
      <c r="AK279" s="1422"/>
      <c r="AL279" s="1423"/>
      <c r="AN279" s="120"/>
      <c r="AO279" s="1410"/>
      <c r="AP279" s="1410"/>
      <c r="AQ279" s="1410"/>
      <c r="AR279" s="1411"/>
      <c r="AS279" s="1412"/>
      <c r="AT279" s="1413"/>
      <c r="AU279" s="1414"/>
      <c r="AV279" s="1415"/>
      <c r="AW279" s="1416"/>
      <c r="AX279" s="1415"/>
      <c r="AY279" s="1417"/>
      <c r="AZ279" s="1418"/>
      <c r="BA279" s="1419"/>
      <c r="BB279" s="1420"/>
      <c r="BC279" s="1421"/>
      <c r="BD279" s="1422"/>
      <c r="BE279" s="1423"/>
      <c r="BH279" s="3">
        <v>1</v>
      </c>
    </row>
    <row r="280" spans="2:60" ht="18.75">
      <c r="B280" s="120"/>
      <c r="C280" s="1410"/>
      <c r="D280" s="1410"/>
      <c r="E280" s="1410"/>
      <c r="F280" s="1411"/>
      <c r="G280" s="1412"/>
      <c r="H280" s="1413"/>
      <c r="I280" s="1414"/>
      <c r="J280" s="1415"/>
      <c r="K280" s="1416"/>
      <c r="L280" s="1415"/>
      <c r="M280" s="1417"/>
      <c r="N280" s="1418"/>
      <c r="O280" s="1419"/>
      <c r="P280" s="1420"/>
      <c r="Q280" s="1421"/>
      <c r="R280" s="1422"/>
      <c r="S280" s="1423"/>
      <c r="U280" s="120"/>
      <c r="V280" s="1410"/>
      <c r="W280" s="1410"/>
      <c r="X280" s="1410"/>
      <c r="Y280" s="1411"/>
      <c r="Z280" s="1412"/>
      <c r="AA280" s="1413"/>
      <c r="AB280" s="1414"/>
      <c r="AC280" s="1415"/>
      <c r="AD280" s="1416"/>
      <c r="AE280" s="1415"/>
      <c r="AF280" s="1417"/>
      <c r="AG280" s="1418"/>
      <c r="AH280" s="1419"/>
      <c r="AI280" s="1420"/>
      <c r="AJ280" s="1421"/>
      <c r="AK280" s="1422"/>
      <c r="AL280" s="1423"/>
      <c r="AN280" s="120"/>
      <c r="AO280" s="1410"/>
      <c r="AP280" s="1410"/>
      <c r="AQ280" s="1410"/>
      <c r="AR280" s="1411"/>
      <c r="AS280" s="1412"/>
      <c r="AT280" s="1413"/>
      <c r="AU280" s="1414"/>
      <c r="AV280" s="1415"/>
      <c r="AW280" s="1416"/>
      <c r="AX280" s="1415"/>
      <c r="AY280" s="1417"/>
      <c r="AZ280" s="1418"/>
      <c r="BA280" s="1419"/>
      <c r="BB280" s="1420"/>
      <c r="BC280" s="1421"/>
      <c r="BD280" s="1422"/>
      <c r="BE280" s="1423"/>
      <c r="BH280" s="3">
        <v>1</v>
      </c>
    </row>
    <row r="281" spans="2:60" ht="18.75">
      <c r="B281" s="120"/>
      <c r="C281" s="1410"/>
      <c r="D281" s="1410"/>
      <c r="E281" s="1410"/>
      <c r="F281" s="1411"/>
      <c r="G281" s="1412"/>
      <c r="H281" s="1413"/>
      <c r="I281" s="1414"/>
      <c r="J281" s="1415"/>
      <c r="K281" s="1416"/>
      <c r="L281" s="1415"/>
      <c r="M281" s="1417"/>
      <c r="N281" s="1418"/>
      <c r="O281" s="1419"/>
      <c r="P281" s="1420"/>
      <c r="Q281" s="1421"/>
      <c r="R281" s="1422"/>
      <c r="S281" s="1423"/>
      <c r="U281" s="120"/>
      <c r="V281" s="1410"/>
      <c r="W281" s="1410"/>
      <c r="X281" s="1410"/>
      <c r="Y281" s="1411"/>
      <c r="Z281" s="1412"/>
      <c r="AA281" s="1413"/>
      <c r="AB281" s="1414"/>
      <c r="AC281" s="1415"/>
      <c r="AD281" s="1416"/>
      <c r="AE281" s="1415"/>
      <c r="AF281" s="1417"/>
      <c r="AG281" s="1418"/>
      <c r="AH281" s="1419"/>
      <c r="AI281" s="1420"/>
      <c r="AJ281" s="1421"/>
      <c r="AK281" s="1422"/>
      <c r="AL281" s="1423"/>
      <c r="AN281" s="120"/>
      <c r="AO281" s="1410"/>
      <c r="AP281" s="1410"/>
      <c r="AQ281" s="1410"/>
      <c r="AR281" s="1411"/>
      <c r="AS281" s="1412"/>
      <c r="AT281" s="1413"/>
      <c r="AU281" s="1414"/>
      <c r="AV281" s="1415"/>
      <c r="AW281" s="1416"/>
      <c r="AX281" s="1415"/>
      <c r="AY281" s="1417"/>
      <c r="AZ281" s="1418"/>
      <c r="BA281" s="1419"/>
      <c r="BB281" s="1420"/>
      <c r="BC281" s="1421"/>
      <c r="BD281" s="1422"/>
      <c r="BE281" s="1423"/>
      <c r="BH281" s="3">
        <v>1</v>
      </c>
    </row>
    <row r="282" spans="2:60" ht="18.75">
      <c r="B282" s="120"/>
      <c r="C282" s="1410"/>
      <c r="D282" s="1410"/>
      <c r="E282" s="1410"/>
      <c r="F282" s="1411"/>
      <c r="G282" s="1412"/>
      <c r="H282" s="1413"/>
      <c r="I282" s="1414"/>
      <c r="J282" s="1415"/>
      <c r="K282" s="1416"/>
      <c r="L282" s="1415"/>
      <c r="M282" s="1417"/>
      <c r="N282" s="1418"/>
      <c r="O282" s="1419"/>
      <c r="P282" s="1420"/>
      <c r="Q282" s="1421"/>
      <c r="R282" s="1422"/>
      <c r="S282" s="1423"/>
      <c r="U282" s="120"/>
      <c r="V282" s="1410"/>
      <c r="W282" s="1410"/>
      <c r="X282" s="1410"/>
      <c r="Y282" s="1411"/>
      <c r="Z282" s="1412"/>
      <c r="AA282" s="1413"/>
      <c r="AB282" s="1414"/>
      <c r="AC282" s="1415"/>
      <c r="AD282" s="1416"/>
      <c r="AE282" s="1415"/>
      <c r="AF282" s="1417"/>
      <c r="AG282" s="1418"/>
      <c r="AH282" s="1419"/>
      <c r="AI282" s="1420"/>
      <c r="AJ282" s="1421"/>
      <c r="AK282" s="1422"/>
      <c r="AL282" s="1423"/>
      <c r="AN282" s="120"/>
      <c r="AO282" s="1410"/>
      <c r="AP282" s="1410"/>
      <c r="AQ282" s="1410"/>
      <c r="AR282" s="1411"/>
      <c r="AS282" s="1412"/>
      <c r="AT282" s="1413"/>
      <c r="AU282" s="1414"/>
      <c r="AV282" s="1415"/>
      <c r="AW282" s="1416"/>
      <c r="AX282" s="1415"/>
      <c r="AY282" s="1417"/>
      <c r="AZ282" s="1418"/>
      <c r="BA282" s="1419"/>
      <c r="BB282" s="1420"/>
      <c r="BC282" s="1421"/>
      <c r="BD282" s="1422"/>
      <c r="BE282" s="1423"/>
      <c r="BH282" s="3">
        <v>1</v>
      </c>
    </row>
    <row r="283" spans="2:60" ht="18.75">
      <c r="B283" s="120"/>
      <c r="C283" s="1410"/>
      <c r="D283" s="1410"/>
      <c r="E283" s="1410"/>
      <c r="F283" s="1411"/>
      <c r="G283" s="1412"/>
      <c r="H283" s="1413"/>
      <c r="I283" s="1414"/>
      <c r="J283" s="1415"/>
      <c r="K283" s="1416"/>
      <c r="L283" s="1415"/>
      <c r="M283" s="1417"/>
      <c r="N283" s="1418"/>
      <c r="O283" s="1419"/>
      <c r="P283" s="1420"/>
      <c r="Q283" s="1421"/>
      <c r="R283" s="1422"/>
      <c r="S283" s="1423"/>
      <c r="U283" s="120"/>
      <c r="V283" s="1410"/>
      <c r="W283" s="1410"/>
      <c r="X283" s="1410"/>
      <c r="Y283" s="1411"/>
      <c r="Z283" s="1412"/>
      <c r="AA283" s="1413"/>
      <c r="AB283" s="1414"/>
      <c r="AC283" s="1415"/>
      <c r="AD283" s="1416"/>
      <c r="AE283" s="1415"/>
      <c r="AF283" s="1417"/>
      <c r="AG283" s="1418"/>
      <c r="AH283" s="1419"/>
      <c r="AI283" s="1420"/>
      <c r="AJ283" s="1421"/>
      <c r="AK283" s="1422"/>
      <c r="AL283" s="1423"/>
      <c r="AN283" s="120"/>
      <c r="AO283" s="1410"/>
      <c r="AP283" s="1410"/>
      <c r="AQ283" s="1410"/>
      <c r="AR283" s="1411"/>
      <c r="AS283" s="1412"/>
      <c r="AT283" s="1413"/>
      <c r="AU283" s="1414"/>
      <c r="AV283" s="1415"/>
      <c r="AW283" s="1416"/>
      <c r="AX283" s="1415"/>
      <c r="AY283" s="1417"/>
      <c r="AZ283" s="1418"/>
      <c r="BA283" s="1419"/>
      <c r="BB283" s="1420"/>
      <c r="BC283" s="1421"/>
      <c r="BD283" s="1422"/>
      <c r="BE283" s="1423"/>
      <c r="BH283" s="3">
        <v>1</v>
      </c>
    </row>
    <row r="284" spans="2:60" ht="18.75">
      <c r="B284" s="120"/>
      <c r="C284" s="1410"/>
      <c r="D284" s="1410"/>
      <c r="E284" s="1410"/>
      <c r="F284" s="1411"/>
      <c r="G284" s="1412"/>
      <c r="H284" s="1413"/>
      <c r="I284" s="1414"/>
      <c r="J284" s="1415"/>
      <c r="K284" s="1416"/>
      <c r="L284" s="1415"/>
      <c r="M284" s="1417"/>
      <c r="N284" s="1418"/>
      <c r="O284" s="1419"/>
      <c r="P284" s="1420"/>
      <c r="Q284" s="1421"/>
      <c r="R284" s="1422"/>
      <c r="S284" s="1423"/>
      <c r="U284" s="120"/>
      <c r="V284" s="1410"/>
      <c r="W284" s="1410"/>
      <c r="X284" s="1410"/>
      <c r="Y284" s="1411"/>
      <c r="Z284" s="1412"/>
      <c r="AA284" s="1413"/>
      <c r="AB284" s="1414"/>
      <c r="AC284" s="1415"/>
      <c r="AD284" s="1416"/>
      <c r="AE284" s="1415"/>
      <c r="AF284" s="1417"/>
      <c r="AG284" s="1418"/>
      <c r="AH284" s="1419"/>
      <c r="AI284" s="1420"/>
      <c r="AJ284" s="1421"/>
      <c r="AK284" s="1422"/>
      <c r="AL284" s="1423"/>
      <c r="AN284" s="120"/>
      <c r="AO284" s="1410"/>
      <c r="AP284" s="1410"/>
      <c r="AQ284" s="1410"/>
      <c r="AR284" s="1411"/>
      <c r="AS284" s="1412"/>
      <c r="AT284" s="1413"/>
      <c r="AU284" s="1414"/>
      <c r="AV284" s="1415"/>
      <c r="AW284" s="1416"/>
      <c r="AX284" s="1415"/>
      <c r="AY284" s="1417"/>
      <c r="AZ284" s="1418"/>
      <c r="BA284" s="1419"/>
      <c r="BB284" s="1420"/>
      <c r="BC284" s="1421"/>
      <c r="BD284" s="1422"/>
      <c r="BE284" s="1423"/>
      <c r="BH284" s="3">
        <v>1</v>
      </c>
    </row>
    <row r="285" spans="2:60" ht="18.75">
      <c r="B285" s="120"/>
      <c r="C285" s="1410"/>
      <c r="D285" s="1410"/>
      <c r="E285" s="1410"/>
      <c r="F285" s="1411"/>
      <c r="G285" s="1412"/>
      <c r="H285" s="1413"/>
      <c r="I285" s="1414"/>
      <c r="J285" s="1415"/>
      <c r="K285" s="1416"/>
      <c r="L285" s="1415"/>
      <c r="M285" s="1417"/>
      <c r="N285" s="1418"/>
      <c r="O285" s="1419"/>
      <c r="P285" s="1420"/>
      <c r="Q285" s="1421"/>
      <c r="R285" s="1422"/>
      <c r="S285" s="1423"/>
      <c r="U285" s="120"/>
      <c r="V285" s="1410"/>
      <c r="W285" s="1410"/>
      <c r="X285" s="1410"/>
      <c r="Y285" s="1411"/>
      <c r="Z285" s="1412"/>
      <c r="AA285" s="1413"/>
      <c r="AB285" s="1414"/>
      <c r="AC285" s="1415"/>
      <c r="AD285" s="1416"/>
      <c r="AE285" s="1415"/>
      <c r="AF285" s="1417"/>
      <c r="AG285" s="1418"/>
      <c r="AH285" s="1419"/>
      <c r="AI285" s="1420"/>
      <c r="AJ285" s="1421"/>
      <c r="AK285" s="1422"/>
      <c r="AL285" s="1423"/>
      <c r="AN285" s="120"/>
      <c r="AO285" s="1410"/>
      <c r="AP285" s="1410"/>
      <c r="AQ285" s="1410"/>
      <c r="AR285" s="1411"/>
      <c r="AS285" s="1412"/>
      <c r="AT285" s="1413"/>
      <c r="AU285" s="1414"/>
      <c r="AV285" s="1415"/>
      <c r="AW285" s="1416"/>
      <c r="AX285" s="1415"/>
      <c r="AY285" s="1417"/>
      <c r="AZ285" s="1418"/>
      <c r="BA285" s="1419"/>
      <c r="BB285" s="1420"/>
      <c r="BC285" s="1421"/>
      <c r="BD285" s="1422"/>
      <c r="BE285" s="1423"/>
      <c r="BH285" s="3">
        <v>1</v>
      </c>
    </row>
    <row r="286" spans="2:60" ht="18.75">
      <c r="B286" s="120"/>
      <c r="C286" s="1410"/>
      <c r="D286" s="1410"/>
      <c r="E286" s="1410"/>
      <c r="F286" s="1411"/>
      <c r="G286" s="1412"/>
      <c r="H286" s="1413"/>
      <c r="I286" s="1414"/>
      <c r="J286" s="1415"/>
      <c r="K286" s="1416"/>
      <c r="L286" s="1415"/>
      <c r="M286" s="1417"/>
      <c r="N286" s="1418"/>
      <c r="O286" s="1419"/>
      <c r="P286" s="1420"/>
      <c r="Q286" s="1421"/>
      <c r="R286" s="1422"/>
      <c r="S286" s="1423"/>
      <c r="U286" s="120"/>
      <c r="V286" s="1410"/>
      <c r="W286" s="1410"/>
      <c r="X286" s="1410"/>
      <c r="Y286" s="1411"/>
      <c r="Z286" s="1412"/>
      <c r="AA286" s="1413"/>
      <c r="AB286" s="1414"/>
      <c r="AC286" s="1415"/>
      <c r="AD286" s="1416"/>
      <c r="AE286" s="1415"/>
      <c r="AF286" s="1417"/>
      <c r="AG286" s="1418"/>
      <c r="AH286" s="1419"/>
      <c r="AI286" s="1420"/>
      <c r="AJ286" s="1421"/>
      <c r="AK286" s="1422"/>
      <c r="AL286" s="1423"/>
      <c r="AN286" s="120"/>
      <c r="AO286" s="1410"/>
      <c r="AP286" s="1410"/>
      <c r="AQ286" s="1410"/>
      <c r="AR286" s="1411"/>
      <c r="AS286" s="1412"/>
      <c r="AT286" s="1413"/>
      <c r="AU286" s="1414"/>
      <c r="AV286" s="1415"/>
      <c r="AW286" s="1416"/>
      <c r="AX286" s="1415"/>
      <c r="AY286" s="1417"/>
      <c r="AZ286" s="1418"/>
      <c r="BA286" s="1419"/>
      <c r="BB286" s="1420"/>
      <c r="BC286" s="1421"/>
      <c r="BD286" s="1422"/>
      <c r="BE286" s="1423"/>
      <c r="BH286" s="3">
        <v>1</v>
      </c>
    </row>
    <row r="287" spans="2:60" ht="18.75">
      <c r="B287" s="120"/>
      <c r="C287" s="1410"/>
      <c r="D287" s="1410"/>
      <c r="E287" s="1410"/>
      <c r="F287" s="1411"/>
      <c r="G287" s="1412"/>
      <c r="H287" s="1413"/>
      <c r="I287" s="1414"/>
      <c r="J287" s="1415"/>
      <c r="K287" s="1416"/>
      <c r="L287" s="1415"/>
      <c r="M287" s="1417"/>
      <c r="N287" s="1418"/>
      <c r="O287" s="1419"/>
      <c r="P287" s="1420"/>
      <c r="Q287" s="1421"/>
      <c r="R287" s="1422"/>
      <c r="S287" s="1423"/>
      <c r="U287" s="120"/>
      <c r="V287" s="1410"/>
      <c r="W287" s="1410"/>
      <c r="X287" s="1410"/>
      <c r="Y287" s="1411"/>
      <c r="Z287" s="1412"/>
      <c r="AA287" s="1413"/>
      <c r="AB287" s="1414"/>
      <c r="AC287" s="1415"/>
      <c r="AD287" s="1416"/>
      <c r="AE287" s="1415"/>
      <c r="AF287" s="1417"/>
      <c r="AG287" s="1418"/>
      <c r="AH287" s="1419"/>
      <c r="AI287" s="1420"/>
      <c r="AJ287" s="1421"/>
      <c r="AK287" s="1422"/>
      <c r="AL287" s="1423"/>
      <c r="AN287" s="120"/>
      <c r="AO287" s="1410"/>
      <c r="AP287" s="1410"/>
      <c r="AQ287" s="1410"/>
      <c r="AR287" s="1411"/>
      <c r="AS287" s="1412"/>
      <c r="AT287" s="1413"/>
      <c r="AU287" s="1414"/>
      <c r="AV287" s="1415"/>
      <c r="AW287" s="1416"/>
      <c r="AX287" s="1415"/>
      <c r="AY287" s="1417"/>
      <c r="AZ287" s="1418"/>
      <c r="BA287" s="1419"/>
      <c r="BB287" s="1420"/>
      <c r="BC287" s="1421"/>
      <c r="BD287" s="1422"/>
      <c r="BE287" s="1423"/>
      <c r="BH287" s="3">
        <v>1</v>
      </c>
    </row>
    <row r="288" spans="2:60" ht="18.75">
      <c r="B288" s="120"/>
      <c r="C288" s="1410"/>
      <c r="D288" s="1410"/>
      <c r="E288" s="1410"/>
      <c r="F288" s="1411"/>
      <c r="G288" s="1412"/>
      <c r="H288" s="1413"/>
      <c r="I288" s="1414"/>
      <c r="J288" s="1415"/>
      <c r="K288" s="1416"/>
      <c r="L288" s="1415"/>
      <c r="M288" s="1417"/>
      <c r="N288" s="1418"/>
      <c r="O288" s="1419"/>
      <c r="P288" s="1420"/>
      <c r="Q288" s="1421"/>
      <c r="R288" s="1422"/>
      <c r="S288" s="1423"/>
      <c r="U288" s="120"/>
      <c r="V288" s="1410"/>
      <c r="W288" s="1410"/>
      <c r="X288" s="1410"/>
      <c r="Y288" s="1411"/>
      <c r="Z288" s="1412"/>
      <c r="AA288" s="1413"/>
      <c r="AB288" s="1414"/>
      <c r="AC288" s="1415"/>
      <c r="AD288" s="1416"/>
      <c r="AE288" s="1415"/>
      <c r="AF288" s="1417"/>
      <c r="AG288" s="1418"/>
      <c r="AH288" s="1419"/>
      <c r="AI288" s="1420"/>
      <c r="AJ288" s="1421"/>
      <c r="AK288" s="1422"/>
      <c r="AL288" s="1423"/>
      <c r="AN288" s="120"/>
      <c r="AO288" s="1410"/>
      <c r="AP288" s="1410"/>
      <c r="AQ288" s="1410"/>
      <c r="AR288" s="1411"/>
      <c r="AS288" s="1412"/>
      <c r="AT288" s="1413"/>
      <c r="AU288" s="1414"/>
      <c r="AV288" s="1415"/>
      <c r="AW288" s="1416"/>
      <c r="AX288" s="1415"/>
      <c r="AY288" s="1417"/>
      <c r="AZ288" s="1418"/>
      <c r="BA288" s="1419"/>
      <c r="BB288" s="1420"/>
      <c r="BC288" s="1421"/>
      <c r="BD288" s="1422"/>
      <c r="BE288" s="1423"/>
      <c r="BH288" s="3">
        <v>1</v>
      </c>
    </row>
    <row r="289" spans="2:60" ht="18.75">
      <c r="B289" s="120"/>
      <c r="C289" s="1410"/>
      <c r="D289" s="1410"/>
      <c r="E289" s="1410"/>
      <c r="F289" s="1411"/>
      <c r="G289" s="1412"/>
      <c r="H289" s="1413"/>
      <c r="I289" s="1414"/>
      <c r="J289" s="1415"/>
      <c r="K289" s="1416"/>
      <c r="L289" s="1415"/>
      <c r="M289" s="1417"/>
      <c r="N289" s="1418"/>
      <c r="O289" s="1419"/>
      <c r="P289" s="1420"/>
      <c r="Q289" s="1421"/>
      <c r="R289" s="1422"/>
      <c r="S289" s="1423"/>
      <c r="U289" s="120"/>
      <c r="V289" s="1410"/>
      <c r="W289" s="1410"/>
      <c r="X289" s="1410"/>
      <c r="Y289" s="1411"/>
      <c r="Z289" s="1412"/>
      <c r="AA289" s="1413"/>
      <c r="AB289" s="1414"/>
      <c r="AC289" s="1415"/>
      <c r="AD289" s="1416"/>
      <c r="AE289" s="1415"/>
      <c r="AF289" s="1417"/>
      <c r="AG289" s="1418"/>
      <c r="AH289" s="1419"/>
      <c r="AI289" s="1420"/>
      <c r="AJ289" s="1421"/>
      <c r="AK289" s="1422"/>
      <c r="AL289" s="1423"/>
      <c r="AN289" s="120"/>
      <c r="AO289" s="1410"/>
      <c r="AP289" s="1410"/>
      <c r="AQ289" s="1410"/>
      <c r="AR289" s="1411"/>
      <c r="AS289" s="1412"/>
      <c r="AT289" s="1413"/>
      <c r="AU289" s="1414"/>
      <c r="AV289" s="1415"/>
      <c r="AW289" s="1416"/>
      <c r="AX289" s="1415"/>
      <c r="AY289" s="1417"/>
      <c r="AZ289" s="1418"/>
      <c r="BA289" s="1419"/>
      <c r="BB289" s="1420"/>
      <c r="BC289" s="1421"/>
      <c r="BD289" s="1422"/>
      <c r="BE289" s="1423"/>
      <c r="BH289" s="3">
        <v>1</v>
      </c>
    </row>
    <row r="290" spans="2:60" ht="18.75">
      <c r="B290" s="120"/>
      <c r="C290" s="1410"/>
      <c r="D290" s="1410"/>
      <c r="E290" s="1410"/>
      <c r="F290" s="1411"/>
      <c r="G290" s="1412"/>
      <c r="H290" s="1413"/>
      <c r="I290" s="1414"/>
      <c r="J290" s="1415"/>
      <c r="K290" s="1416"/>
      <c r="L290" s="1415"/>
      <c r="M290" s="1417"/>
      <c r="N290" s="1418"/>
      <c r="O290" s="1419"/>
      <c r="P290" s="1420"/>
      <c r="Q290" s="1421"/>
      <c r="R290" s="1422"/>
      <c r="S290" s="1423"/>
      <c r="U290" s="120"/>
      <c r="V290" s="1410"/>
      <c r="W290" s="1410"/>
      <c r="X290" s="1410"/>
      <c r="Y290" s="1411"/>
      <c r="Z290" s="1412"/>
      <c r="AA290" s="1413"/>
      <c r="AB290" s="1414"/>
      <c r="AC290" s="1415"/>
      <c r="AD290" s="1416"/>
      <c r="AE290" s="1415"/>
      <c r="AF290" s="1417"/>
      <c r="AG290" s="1418"/>
      <c r="AH290" s="1419"/>
      <c r="AI290" s="1420"/>
      <c r="AJ290" s="1421"/>
      <c r="AK290" s="1422"/>
      <c r="AL290" s="1423"/>
      <c r="AN290" s="120"/>
      <c r="AO290" s="1410"/>
      <c r="AP290" s="1410"/>
      <c r="AQ290" s="1410"/>
      <c r="AR290" s="1411"/>
      <c r="AS290" s="1412"/>
      <c r="AT290" s="1413"/>
      <c r="AU290" s="1414"/>
      <c r="AV290" s="1415"/>
      <c r="AW290" s="1416"/>
      <c r="AX290" s="1415"/>
      <c r="AY290" s="1417"/>
      <c r="AZ290" s="1418"/>
      <c r="BA290" s="1419"/>
      <c r="BB290" s="1420"/>
      <c r="BC290" s="1421"/>
      <c r="BD290" s="1422"/>
      <c r="BE290" s="1423"/>
      <c r="BH290" s="3">
        <v>1</v>
      </c>
    </row>
    <row r="291" spans="2:60" ht="18.75">
      <c r="B291" s="120"/>
      <c r="C291" s="1410"/>
      <c r="D291" s="1410"/>
      <c r="E291" s="1410"/>
      <c r="F291" s="1411"/>
      <c r="G291" s="1412"/>
      <c r="H291" s="1413"/>
      <c r="I291" s="1414"/>
      <c r="J291" s="1415"/>
      <c r="K291" s="1416"/>
      <c r="L291" s="1415"/>
      <c r="M291" s="1417"/>
      <c r="N291" s="1418"/>
      <c r="O291" s="1419"/>
      <c r="P291" s="1420"/>
      <c r="Q291" s="1421"/>
      <c r="R291" s="1422"/>
      <c r="S291" s="1423"/>
      <c r="U291" s="120"/>
      <c r="V291" s="1410"/>
      <c r="W291" s="1410"/>
      <c r="X291" s="1410"/>
      <c r="Y291" s="1411"/>
      <c r="Z291" s="1412"/>
      <c r="AA291" s="1413"/>
      <c r="AB291" s="1414"/>
      <c r="AC291" s="1415"/>
      <c r="AD291" s="1416"/>
      <c r="AE291" s="1415"/>
      <c r="AF291" s="1417"/>
      <c r="AG291" s="1418"/>
      <c r="AH291" s="1419"/>
      <c r="AI291" s="1420"/>
      <c r="AJ291" s="1421"/>
      <c r="AK291" s="1422"/>
      <c r="AL291" s="1423"/>
      <c r="AN291" s="120"/>
      <c r="AO291" s="1410"/>
      <c r="AP291" s="1410"/>
      <c r="AQ291" s="1410"/>
      <c r="AR291" s="1411"/>
      <c r="AS291" s="1412"/>
      <c r="AT291" s="1413"/>
      <c r="AU291" s="1414"/>
      <c r="AV291" s="1415"/>
      <c r="AW291" s="1416"/>
      <c r="AX291" s="1415"/>
      <c r="AY291" s="1417"/>
      <c r="AZ291" s="1418"/>
      <c r="BA291" s="1419"/>
      <c r="BB291" s="1420"/>
      <c r="BC291" s="1421"/>
      <c r="BD291" s="1422"/>
      <c r="BE291" s="1423"/>
      <c r="BH291" s="3">
        <v>1</v>
      </c>
    </row>
    <row r="292" spans="2:60" ht="18.75">
      <c r="B292" s="120"/>
      <c r="C292" s="1410"/>
      <c r="D292" s="1410"/>
      <c r="E292" s="1410"/>
      <c r="F292" s="1411"/>
      <c r="G292" s="1412"/>
      <c r="H292" s="1413"/>
      <c r="I292" s="1414"/>
      <c r="J292" s="1415"/>
      <c r="K292" s="1416"/>
      <c r="L292" s="1415"/>
      <c r="M292" s="1417"/>
      <c r="N292" s="1418"/>
      <c r="O292" s="1419"/>
      <c r="P292" s="1420"/>
      <c r="Q292" s="1421"/>
      <c r="R292" s="1422"/>
      <c r="S292" s="1423"/>
      <c r="U292" s="120"/>
      <c r="V292" s="1410"/>
      <c r="W292" s="1410"/>
      <c r="X292" s="1410"/>
      <c r="Y292" s="1411"/>
      <c r="Z292" s="1412"/>
      <c r="AA292" s="1413"/>
      <c r="AB292" s="1414"/>
      <c r="AC292" s="1415"/>
      <c r="AD292" s="1416"/>
      <c r="AE292" s="1415"/>
      <c r="AF292" s="1417"/>
      <c r="AG292" s="1418"/>
      <c r="AH292" s="1419"/>
      <c r="AI292" s="1420"/>
      <c r="AJ292" s="1421"/>
      <c r="AK292" s="1422"/>
      <c r="AL292" s="1423"/>
      <c r="AN292" s="120"/>
      <c r="AO292" s="1410"/>
      <c r="AP292" s="1410"/>
      <c r="AQ292" s="1410"/>
      <c r="AR292" s="1411"/>
      <c r="AS292" s="1412"/>
      <c r="AT292" s="1413"/>
      <c r="AU292" s="1414"/>
      <c r="AV292" s="1415"/>
      <c r="AW292" s="1416"/>
      <c r="AX292" s="1415"/>
      <c r="AY292" s="1417"/>
      <c r="AZ292" s="1418"/>
      <c r="BA292" s="1419"/>
      <c r="BB292" s="1420"/>
      <c r="BC292" s="1421"/>
      <c r="BD292" s="1422"/>
      <c r="BE292" s="1423"/>
      <c r="BH292" s="3">
        <v>1</v>
      </c>
    </row>
    <row r="293" spans="2:60" ht="18.75">
      <c r="B293" s="120"/>
      <c r="C293" s="1410"/>
      <c r="D293" s="1410"/>
      <c r="E293" s="1410"/>
      <c r="F293" s="1411"/>
      <c r="G293" s="1412"/>
      <c r="H293" s="1413"/>
      <c r="I293" s="1414"/>
      <c r="J293" s="1415"/>
      <c r="K293" s="1416"/>
      <c r="L293" s="1415"/>
      <c r="M293" s="1417"/>
      <c r="N293" s="1418"/>
      <c r="O293" s="1419"/>
      <c r="P293" s="1420"/>
      <c r="Q293" s="1421"/>
      <c r="R293" s="1422"/>
      <c r="S293" s="1423"/>
      <c r="U293" s="120"/>
      <c r="V293" s="1410"/>
      <c r="W293" s="1410"/>
      <c r="X293" s="1410"/>
      <c r="Y293" s="1411"/>
      <c r="Z293" s="1412"/>
      <c r="AA293" s="1413"/>
      <c r="AB293" s="1414"/>
      <c r="AC293" s="1415"/>
      <c r="AD293" s="1416"/>
      <c r="AE293" s="1415"/>
      <c r="AF293" s="1417"/>
      <c r="AG293" s="1418"/>
      <c r="AH293" s="1419"/>
      <c r="AI293" s="1420"/>
      <c r="AJ293" s="1421"/>
      <c r="AK293" s="1422"/>
      <c r="AL293" s="1423"/>
      <c r="AN293" s="120"/>
      <c r="AO293" s="1410"/>
      <c r="AP293" s="1410"/>
      <c r="AQ293" s="1410"/>
      <c r="AR293" s="1411"/>
      <c r="AS293" s="1412"/>
      <c r="AT293" s="1413"/>
      <c r="AU293" s="1414"/>
      <c r="AV293" s="1415"/>
      <c r="AW293" s="1416"/>
      <c r="AX293" s="1415"/>
      <c r="AY293" s="1417"/>
      <c r="AZ293" s="1418"/>
      <c r="BA293" s="1419"/>
      <c r="BB293" s="1420"/>
      <c r="BC293" s="1421"/>
      <c r="BD293" s="1422"/>
      <c r="BE293" s="1423"/>
      <c r="BH293" s="3">
        <v>1</v>
      </c>
    </row>
    <row r="294" spans="2:60" ht="18.75">
      <c r="B294" s="120"/>
      <c r="C294" s="1410"/>
      <c r="D294" s="1410"/>
      <c r="E294" s="1410"/>
      <c r="F294" s="1411"/>
      <c r="G294" s="1412"/>
      <c r="H294" s="1413"/>
      <c r="I294" s="1414"/>
      <c r="J294" s="1415"/>
      <c r="K294" s="1416"/>
      <c r="L294" s="1415"/>
      <c r="M294" s="1417"/>
      <c r="N294" s="1418"/>
      <c r="O294" s="1419"/>
      <c r="P294" s="1420"/>
      <c r="Q294" s="1421"/>
      <c r="R294" s="1422"/>
      <c r="S294" s="1423"/>
      <c r="U294" s="120"/>
      <c r="V294" s="1410"/>
      <c r="W294" s="1410"/>
      <c r="X294" s="1410"/>
      <c r="Y294" s="1411"/>
      <c r="Z294" s="1412"/>
      <c r="AA294" s="1413"/>
      <c r="AB294" s="1414"/>
      <c r="AC294" s="1415"/>
      <c r="AD294" s="1416"/>
      <c r="AE294" s="1415"/>
      <c r="AF294" s="1417"/>
      <c r="AG294" s="1418"/>
      <c r="AH294" s="1419"/>
      <c r="AI294" s="1420"/>
      <c r="AJ294" s="1421"/>
      <c r="AK294" s="1422"/>
      <c r="AL294" s="1423"/>
      <c r="AN294" s="120"/>
      <c r="AO294" s="1410"/>
      <c r="AP294" s="1410"/>
      <c r="AQ294" s="1410"/>
      <c r="AR294" s="1411"/>
      <c r="AS294" s="1412"/>
      <c r="AT294" s="1413"/>
      <c r="AU294" s="1414"/>
      <c r="AV294" s="1415"/>
      <c r="AW294" s="1416"/>
      <c r="AX294" s="1415"/>
      <c r="AY294" s="1417"/>
      <c r="AZ294" s="1418"/>
      <c r="BA294" s="1419"/>
      <c r="BB294" s="1420"/>
      <c r="BC294" s="1421"/>
      <c r="BD294" s="1422"/>
      <c r="BE294" s="1423"/>
      <c r="BH294" s="3">
        <v>1</v>
      </c>
    </row>
    <row r="295" spans="2:60" ht="18.75">
      <c r="B295" s="120"/>
      <c r="C295" s="1410"/>
      <c r="D295" s="1410"/>
      <c r="E295" s="1410"/>
      <c r="F295" s="1411"/>
      <c r="G295" s="1412"/>
      <c r="H295" s="1413"/>
      <c r="I295" s="1414"/>
      <c r="J295" s="1415"/>
      <c r="K295" s="1416"/>
      <c r="L295" s="1415"/>
      <c r="M295" s="1417"/>
      <c r="N295" s="1418"/>
      <c r="O295" s="1419"/>
      <c r="P295" s="1420"/>
      <c r="Q295" s="1421"/>
      <c r="R295" s="1422"/>
      <c r="S295" s="1423"/>
      <c r="U295" s="120"/>
      <c r="V295" s="1410"/>
      <c r="W295" s="1410"/>
      <c r="X295" s="1410"/>
      <c r="Y295" s="1411"/>
      <c r="Z295" s="1412"/>
      <c r="AA295" s="1413"/>
      <c r="AB295" s="1414"/>
      <c r="AC295" s="1415"/>
      <c r="AD295" s="1416"/>
      <c r="AE295" s="1415"/>
      <c r="AF295" s="1417"/>
      <c r="AG295" s="1418"/>
      <c r="AH295" s="1419"/>
      <c r="AI295" s="1420"/>
      <c r="AJ295" s="1421"/>
      <c r="AK295" s="1422"/>
      <c r="AL295" s="1423"/>
      <c r="AN295" s="120"/>
      <c r="AO295" s="1410"/>
      <c r="AP295" s="1410"/>
      <c r="AQ295" s="1410"/>
      <c r="AR295" s="1411"/>
      <c r="AS295" s="1412"/>
      <c r="AT295" s="1413"/>
      <c r="AU295" s="1414"/>
      <c r="AV295" s="1415"/>
      <c r="AW295" s="1416"/>
      <c r="AX295" s="1415"/>
      <c r="AY295" s="1417"/>
      <c r="AZ295" s="1418"/>
      <c r="BA295" s="1419"/>
      <c r="BB295" s="1420"/>
      <c r="BC295" s="1421"/>
      <c r="BD295" s="1422"/>
      <c r="BE295" s="1423"/>
      <c r="BH295" s="3">
        <v>1</v>
      </c>
    </row>
    <row r="296" spans="2:60" ht="18.75">
      <c r="B296" s="120"/>
      <c r="C296" s="1410"/>
      <c r="D296" s="1410"/>
      <c r="E296" s="1410"/>
      <c r="F296" s="1411"/>
      <c r="G296" s="1412"/>
      <c r="H296" s="1413"/>
      <c r="I296" s="1414"/>
      <c r="J296" s="1415"/>
      <c r="K296" s="1416"/>
      <c r="L296" s="1415"/>
      <c r="M296" s="1417"/>
      <c r="N296" s="1418"/>
      <c r="O296" s="1419"/>
      <c r="P296" s="1420"/>
      <c r="Q296" s="1421"/>
      <c r="R296" s="1422"/>
      <c r="S296" s="1423"/>
      <c r="U296" s="120"/>
      <c r="V296" s="1410"/>
      <c r="W296" s="1410"/>
      <c r="X296" s="1410"/>
      <c r="Y296" s="1411"/>
      <c r="Z296" s="1412"/>
      <c r="AA296" s="1413"/>
      <c r="AB296" s="1414"/>
      <c r="AC296" s="1415"/>
      <c r="AD296" s="1416"/>
      <c r="AE296" s="1415"/>
      <c r="AF296" s="1417"/>
      <c r="AG296" s="1418"/>
      <c r="AH296" s="1419"/>
      <c r="AI296" s="1420"/>
      <c r="AJ296" s="1421"/>
      <c r="AK296" s="1422"/>
      <c r="AL296" s="1423"/>
      <c r="AN296" s="120"/>
      <c r="AO296" s="1410"/>
      <c r="AP296" s="1410"/>
      <c r="AQ296" s="1410"/>
      <c r="AR296" s="1411"/>
      <c r="AS296" s="1412"/>
      <c r="AT296" s="1413"/>
      <c r="AU296" s="1414"/>
      <c r="AV296" s="1415"/>
      <c r="AW296" s="1416"/>
      <c r="AX296" s="1415"/>
      <c r="AY296" s="1417"/>
      <c r="AZ296" s="1418"/>
      <c r="BA296" s="1419"/>
      <c r="BB296" s="1420"/>
      <c r="BC296" s="1421"/>
      <c r="BD296" s="1422"/>
      <c r="BE296" s="1423"/>
      <c r="BH296" s="3">
        <v>1</v>
      </c>
    </row>
    <row r="297" spans="2:60" ht="18.75">
      <c r="B297" s="120"/>
      <c r="C297" s="1410"/>
      <c r="D297" s="1410"/>
      <c r="E297" s="1410"/>
      <c r="F297" s="1411"/>
      <c r="G297" s="1412"/>
      <c r="H297" s="1413"/>
      <c r="I297" s="1414"/>
      <c r="J297" s="1415"/>
      <c r="K297" s="1416"/>
      <c r="L297" s="1415"/>
      <c r="M297" s="1417"/>
      <c r="N297" s="1418"/>
      <c r="O297" s="1419"/>
      <c r="P297" s="1420"/>
      <c r="Q297" s="1421"/>
      <c r="R297" s="1422"/>
      <c r="S297" s="1423"/>
      <c r="U297" s="120"/>
      <c r="V297" s="1410"/>
      <c r="W297" s="1410"/>
      <c r="X297" s="1410"/>
      <c r="Y297" s="1411"/>
      <c r="Z297" s="1412"/>
      <c r="AA297" s="1413"/>
      <c r="AB297" s="1414"/>
      <c r="AC297" s="1415"/>
      <c r="AD297" s="1416"/>
      <c r="AE297" s="1415"/>
      <c r="AF297" s="1417"/>
      <c r="AG297" s="1418"/>
      <c r="AH297" s="1419"/>
      <c r="AI297" s="1420"/>
      <c r="AJ297" s="1421"/>
      <c r="AK297" s="1422"/>
      <c r="AL297" s="1423"/>
      <c r="AN297" s="120"/>
      <c r="AO297" s="1410"/>
      <c r="AP297" s="1410"/>
      <c r="AQ297" s="1410"/>
      <c r="AR297" s="1411"/>
      <c r="AS297" s="1412"/>
      <c r="AT297" s="1413"/>
      <c r="AU297" s="1414"/>
      <c r="AV297" s="1415"/>
      <c r="AW297" s="1416"/>
      <c r="AX297" s="1415"/>
      <c r="AY297" s="1417"/>
      <c r="AZ297" s="1418"/>
      <c r="BA297" s="1419"/>
      <c r="BB297" s="1420"/>
      <c r="BC297" s="1421"/>
      <c r="BD297" s="1422"/>
      <c r="BE297" s="1423"/>
      <c r="BH297" s="3">
        <v>1</v>
      </c>
    </row>
    <row r="298" spans="2:60" ht="18.75">
      <c r="B298" s="120"/>
      <c r="C298" s="1410"/>
      <c r="D298" s="1410"/>
      <c r="E298" s="1410"/>
      <c r="F298" s="1411"/>
      <c r="G298" s="1412"/>
      <c r="H298" s="1413"/>
      <c r="I298" s="1414"/>
      <c r="J298" s="1415"/>
      <c r="K298" s="1416"/>
      <c r="L298" s="1415"/>
      <c r="M298" s="1417"/>
      <c r="N298" s="1418"/>
      <c r="O298" s="1419"/>
      <c r="P298" s="1420"/>
      <c r="Q298" s="1421"/>
      <c r="R298" s="1422"/>
      <c r="S298" s="1423"/>
      <c r="U298" s="120"/>
      <c r="V298" s="1410"/>
      <c r="W298" s="1410"/>
      <c r="X298" s="1410"/>
      <c r="Y298" s="1411"/>
      <c r="Z298" s="1412"/>
      <c r="AA298" s="1413"/>
      <c r="AB298" s="1414"/>
      <c r="AC298" s="1415"/>
      <c r="AD298" s="1416"/>
      <c r="AE298" s="1415"/>
      <c r="AF298" s="1417"/>
      <c r="AG298" s="1418"/>
      <c r="AH298" s="1419"/>
      <c r="AI298" s="1420"/>
      <c r="AJ298" s="1421"/>
      <c r="AK298" s="1422"/>
      <c r="AL298" s="1423"/>
      <c r="AN298" s="120"/>
      <c r="AO298" s="1410"/>
      <c r="AP298" s="1410"/>
      <c r="AQ298" s="1410"/>
      <c r="AR298" s="1411"/>
      <c r="AS298" s="1412"/>
      <c r="AT298" s="1413"/>
      <c r="AU298" s="1414"/>
      <c r="AV298" s="1415"/>
      <c r="AW298" s="1416"/>
      <c r="AX298" s="1415"/>
      <c r="AY298" s="1417"/>
      <c r="AZ298" s="1418"/>
      <c r="BA298" s="1419"/>
      <c r="BB298" s="1420"/>
      <c r="BC298" s="1421"/>
      <c r="BD298" s="1422"/>
      <c r="BE298" s="1423"/>
      <c r="BH298" s="3">
        <v>1</v>
      </c>
    </row>
    <row r="299" spans="2:60" ht="18.75">
      <c r="B299" s="120"/>
      <c r="C299" s="1410"/>
      <c r="D299" s="1410"/>
      <c r="E299" s="1410"/>
      <c r="F299" s="1411"/>
      <c r="G299" s="1412"/>
      <c r="H299" s="1413"/>
      <c r="I299" s="1414"/>
      <c r="J299" s="1415"/>
      <c r="K299" s="1416"/>
      <c r="L299" s="1415"/>
      <c r="M299" s="1417"/>
      <c r="N299" s="1418"/>
      <c r="O299" s="1419"/>
      <c r="P299" s="1420"/>
      <c r="Q299" s="1421"/>
      <c r="R299" s="1422"/>
      <c r="S299" s="1423"/>
      <c r="U299" s="120"/>
      <c r="V299" s="1410"/>
      <c r="W299" s="1410"/>
      <c r="X299" s="1410"/>
      <c r="Y299" s="1411"/>
      <c r="Z299" s="1412"/>
      <c r="AA299" s="1413"/>
      <c r="AB299" s="1414"/>
      <c r="AC299" s="1415"/>
      <c r="AD299" s="1416"/>
      <c r="AE299" s="1415"/>
      <c r="AF299" s="1417"/>
      <c r="AG299" s="1418"/>
      <c r="AH299" s="1419"/>
      <c r="AI299" s="1420"/>
      <c r="AJ299" s="1421"/>
      <c r="AK299" s="1422"/>
      <c r="AL299" s="1423"/>
      <c r="AN299" s="120"/>
      <c r="AO299" s="1410"/>
      <c r="AP299" s="1410"/>
      <c r="AQ299" s="1410"/>
      <c r="AR299" s="1411"/>
      <c r="AS299" s="1412"/>
      <c r="AT299" s="1413"/>
      <c r="AU299" s="1414"/>
      <c r="AV299" s="1415"/>
      <c r="AW299" s="1416"/>
      <c r="AX299" s="1415"/>
      <c r="AY299" s="1417"/>
      <c r="AZ299" s="1418"/>
      <c r="BA299" s="1419"/>
      <c r="BB299" s="1420"/>
      <c r="BC299" s="1421"/>
      <c r="BD299" s="1422"/>
      <c r="BE299" s="1423"/>
      <c r="BH299" s="3">
        <v>1</v>
      </c>
    </row>
    <row r="300" spans="2:60" ht="18.75">
      <c r="B300" s="120"/>
      <c r="C300" s="1410"/>
      <c r="D300" s="1410"/>
      <c r="E300" s="1410"/>
      <c r="F300" s="1411"/>
      <c r="G300" s="1412"/>
      <c r="H300" s="1413"/>
      <c r="I300" s="1414"/>
      <c r="J300" s="1415"/>
      <c r="K300" s="1416"/>
      <c r="L300" s="1415"/>
      <c r="M300" s="1417"/>
      <c r="N300" s="1418"/>
      <c r="O300" s="1419"/>
      <c r="P300" s="1420"/>
      <c r="Q300" s="1421"/>
      <c r="R300" s="1422"/>
      <c r="S300" s="1423"/>
      <c r="U300" s="120"/>
      <c r="V300" s="1410"/>
      <c r="W300" s="1410"/>
      <c r="X300" s="1410"/>
      <c r="Y300" s="1411"/>
      <c r="Z300" s="1412"/>
      <c r="AA300" s="1413"/>
      <c r="AB300" s="1414"/>
      <c r="AC300" s="1415"/>
      <c r="AD300" s="1416"/>
      <c r="AE300" s="1415"/>
      <c r="AF300" s="1417"/>
      <c r="AG300" s="1418"/>
      <c r="AH300" s="1419"/>
      <c r="AI300" s="1420"/>
      <c r="AJ300" s="1421"/>
      <c r="AK300" s="1422"/>
      <c r="AL300" s="1423"/>
      <c r="AN300" s="120"/>
      <c r="AO300" s="1410"/>
      <c r="AP300" s="1410"/>
      <c r="AQ300" s="1410"/>
      <c r="AR300" s="1411"/>
      <c r="AS300" s="1412"/>
      <c r="AT300" s="1413"/>
      <c r="AU300" s="1414"/>
      <c r="AV300" s="1415"/>
      <c r="AW300" s="1416"/>
      <c r="AX300" s="1415"/>
      <c r="AY300" s="1417"/>
      <c r="AZ300" s="1418"/>
      <c r="BA300" s="1419"/>
      <c r="BB300" s="1420"/>
      <c r="BC300" s="1421"/>
      <c r="BD300" s="1422"/>
      <c r="BE300" s="1423"/>
      <c r="BH300" s="3">
        <v>1</v>
      </c>
    </row>
    <row r="301" spans="2:60" ht="18.75">
      <c r="B301" s="120"/>
      <c r="C301" s="1410"/>
      <c r="D301" s="1410"/>
      <c r="E301" s="1410"/>
      <c r="F301" s="1411"/>
      <c r="G301" s="1412"/>
      <c r="H301" s="1413"/>
      <c r="I301" s="1414"/>
      <c r="J301" s="1415"/>
      <c r="K301" s="1416"/>
      <c r="L301" s="1415"/>
      <c r="M301" s="1417"/>
      <c r="N301" s="1418"/>
      <c r="O301" s="1419"/>
      <c r="P301" s="1420"/>
      <c r="Q301" s="1421"/>
      <c r="R301" s="1422"/>
      <c r="S301" s="1423"/>
      <c r="U301" s="120"/>
      <c r="V301" s="1410"/>
      <c r="W301" s="1410"/>
      <c r="X301" s="1410"/>
      <c r="Y301" s="1411"/>
      <c r="Z301" s="1412"/>
      <c r="AA301" s="1413"/>
      <c r="AB301" s="1414"/>
      <c r="AC301" s="1415"/>
      <c r="AD301" s="1416"/>
      <c r="AE301" s="1415"/>
      <c r="AF301" s="1417"/>
      <c r="AG301" s="1418"/>
      <c r="AH301" s="1419"/>
      <c r="AI301" s="1420"/>
      <c r="AJ301" s="1421"/>
      <c r="AK301" s="1422"/>
      <c r="AL301" s="1423"/>
      <c r="AN301" s="120"/>
      <c r="AO301" s="1410"/>
      <c r="AP301" s="1410"/>
      <c r="AQ301" s="1410"/>
      <c r="AR301" s="1411"/>
      <c r="AS301" s="1412"/>
      <c r="AT301" s="1413"/>
      <c r="AU301" s="1414"/>
      <c r="AV301" s="1415"/>
      <c r="AW301" s="1416"/>
      <c r="AX301" s="1415"/>
      <c r="AY301" s="1417"/>
      <c r="AZ301" s="1418"/>
      <c r="BA301" s="1419"/>
      <c r="BB301" s="1420"/>
      <c r="BC301" s="1421"/>
      <c r="BD301" s="1422"/>
      <c r="BE301" s="1423"/>
      <c r="BH301" s="3">
        <v>1</v>
      </c>
    </row>
    <row r="302" spans="2:60" ht="18.75">
      <c r="B302" s="120"/>
      <c r="C302" s="1410"/>
      <c r="D302" s="1410"/>
      <c r="E302" s="1410"/>
      <c r="F302" s="1411"/>
      <c r="G302" s="1412"/>
      <c r="H302" s="1413"/>
      <c r="I302" s="1414"/>
      <c r="J302" s="1415"/>
      <c r="K302" s="1416"/>
      <c r="L302" s="1415"/>
      <c r="M302" s="1417"/>
      <c r="N302" s="1418"/>
      <c r="O302" s="1419"/>
      <c r="P302" s="1420"/>
      <c r="Q302" s="1421"/>
      <c r="R302" s="1422"/>
      <c r="S302" s="1423"/>
      <c r="U302" s="120"/>
      <c r="V302" s="1410"/>
      <c r="W302" s="1410"/>
      <c r="X302" s="1410"/>
      <c r="Y302" s="1411"/>
      <c r="Z302" s="1412"/>
      <c r="AA302" s="1413"/>
      <c r="AB302" s="1414"/>
      <c r="AC302" s="1415"/>
      <c r="AD302" s="1416"/>
      <c r="AE302" s="1415"/>
      <c r="AF302" s="1417"/>
      <c r="AG302" s="1418"/>
      <c r="AH302" s="1419"/>
      <c r="AI302" s="1420"/>
      <c r="AJ302" s="1421"/>
      <c r="AK302" s="1422"/>
      <c r="AL302" s="1423"/>
      <c r="AN302" s="120"/>
      <c r="AO302" s="1410"/>
      <c r="AP302" s="1410"/>
      <c r="AQ302" s="1410"/>
      <c r="AR302" s="1411"/>
      <c r="AS302" s="1412"/>
      <c r="AT302" s="1413"/>
      <c r="AU302" s="1414"/>
      <c r="AV302" s="1415"/>
      <c r="AW302" s="1416"/>
      <c r="AX302" s="1415"/>
      <c r="AY302" s="1417"/>
      <c r="AZ302" s="1418"/>
      <c r="BA302" s="1419"/>
      <c r="BB302" s="1420"/>
      <c r="BC302" s="1421"/>
      <c r="BD302" s="1422"/>
      <c r="BE302" s="1423"/>
      <c r="BH302" s="3">
        <v>1</v>
      </c>
    </row>
    <row r="303" spans="2:60" ht="18.75">
      <c r="B303" s="120"/>
      <c r="C303" s="1410"/>
      <c r="D303" s="1410"/>
      <c r="E303" s="1410"/>
      <c r="F303" s="1411"/>
      <c r="G303" s="1412"/>
      <c r="H303" s="1413"/>
      <c r="I303" s="1414"/>
      <c r="J303" s="1415"/>
      <c r="K303" s="1416"/>
      <c r="L303" s="1415"/>
      <c r="M303" s="1417"/>
      <c r="N303" s="1418"/>
      <c r="O303" s="1419"/>
      <c r="P303" s="1420"/>
      <c r="Q303" s="1421"/>
      <c r="R303" s="1422"/>
      <c r="S303" s="1423"/>
      <c r="U303" s="120"/>
      <c r="V303" s="1410"/>
      <c r="W303" s="1410"/>
      <c r="X303" s="1410"/>
      <c r="Y303" s="1411"/>
      <c r="Z303" s="1412"/>
      <c r="AA303" s="1413"/>
      <c r="AB303" s="1414"/>
      <c r="AC303" s="1415"/>
      <c r="AD303" s="1416"/>
      <c r="AE303" s="1415"/>
      <c r="AF303" s="1417"/>
      <c r="AG303" s="1418"/>
      <c r="AH303" s="1419"/>
      <c r="AI303" s="1420"/>
      <c r="AJ303" s="1421"/>
      <c r="AK303" s="1422"/>
      <c r="AL303" s="1423"/>
      <c r="AN303" s="120"/>
      <c r="AO303" s="1410"/>
      <c r="AP303" s="1410"/>
      <c r="AQ303" s="1410"/>
      <c r="AR303" s="1411"/>
      <c r="AS303" s="1412"/>
      <c r="AT303" s="1413"/>
      <c r="AU303" s="1414"/>
      <c r="AV303" s="1415"/>
      <c r="AW303" s="1416"/>
      <c r="AX303" s="1415"/>
      <c r="AY303" s="1417"/>
      <c r="AZ303" s="1418"/>
      <c r="BA303" s="1419"/>
      <c r="BB303" s="1420"/>
      <c r="BC303" s="1421"/>
      <c r="BD303" s="1422"/>
      <c r="BE303" s="1423"/>
      <c r="BH303" s="3">
        <v>1</v>
      </c>
    </row>
    <row r="304" spans="2:60" ht="18.75">
      <c r="B304" s="120"/>
      <c r="C304" s="1410"/>
      <c r="D304" s="1410"/>
      <c r="E304" s="1410"/>
      <c r="F304" s="1411"/>
      <c r="G304" s="1412"/>
      <c r="H304" s="1413"/>
      <c r="I304" s="1414"/>
      <c r="J304" s="1415"/>
      <c r="K304" s="1416"/>
      <c r="L304" s="1415"/>
      <c r="M304" s="1417"/>
      <c r="N304" s="1418"/>
      <c r="O304" s="1419"/>
      <c r="P304" s="1420"/>
      <c r="Q304" s="1421"/>
      <c r="R304" s="1422"/>
      <c r="S304" s="1423"/>
      <c r="U304" s="120"/>
      <c r="V304" s="1410"/>
      <c r="W304" s="1410"/>
      <c r="X304" s="1410"/>
      <c r="Y304" s="1411"/>
      <c r="Z304" s="1412"/>
      <c r="AA304" s="1413"/>
      <c r="AB304" s="1414"/>
      <c r="AC304" s="1415"/>
      <c r="AD304" s="1416"/>
      <c r="AE304" s="1415"/>
      <c r="AF304" s="1417"/>
      <c r="AG304" s="1418"/>
      <c r="AH304" s="1419"/>
      <c r="AI304" s="1420"/>
      <c r="AJ304" s="1421"/>
      <c r="AK304" s="1422"/>
      <c r="AL304" s="1423"/>
      <c r="AN304" s="120"/>
      <c r="AO304" s="1410"/>
      <c r="AP304" s="1410"/>
      <c r="AQ304" s="1410"/>
      <c r="AR304" s="1411"/>
      <c r="AS304" s="1412"/>
      <c r="AT304" s="1413"/>
      <c r="AU304" s="1414"/>
      <c r="AV304" s="1415"/>
      <c r="AW304" s="1416"/>
      <c r="AX304" s="1415"/>
      <c r="AY304" s="1417"/>
      <c r="AZ304" s="1418"/>
      <c r="BA304" s="1419"/>
      <c r="BB304" s="1420"/>
      <c r="BC304" s="1421"/>
      <c r="BD304" s="1422"/>
      <c r="BE304" s="1423"/>
      <c r="BH304" s="3">
        <v>1</v>
      </c>
    </row>
    <row r="305" spans="2:60" ht="18.75">
      <c r="B305" s="120"/>
      <c r="C305" s="1410"/>
      <c r="D305" s="1410"/>
      <c r="E305" s="1410"/>
      <c r="F305" s="1411"/>
      <c r="G305" s="1412"/>
      <c r="H305" s="1413"/>
      <c r="I305" s="1414"/>
      <c r="J305" s="1415"/>
      <c r="K305" s="1416"/>
      <c r="L305" s="1415"/>
      <c r="M305" s="1417"/>
      <c r="N305" s="1418"/>
      <c r="O305" s="1419"/>
      <c r="P305" s="1420"/>
      <c r="Q305" s="1421"/>
      <c r="R305" s="1422"/>
      <c r="S305" s="1423"/>
      <c r="U305" s="120"/>
      <c r="V305" s="1410"/>
      <c r="W305" s="1410"/>
      <c r="X305" s="1410"/>
      <c r="Y305" s="1411"/>
      <c r="Z305" s="1412"/>
      <c r="AA305" s="1413"/>
      <c r="AB305" s="1414"/>
      <c r="AC305" s="1415"/>
      <c r="AD305" s="1416"/>
      <c r="AE305" s="1415"/>
      <c r="AF305" s="1417"/>
      <c r="AG305" s="1418"/>
      <c r="AH305" s="1419"/>
      <c r="AI305" s="1420"/>
      <c r="AJ305" s="1421"/>
      <c r="AK305" s="1422"/>
      <c r="AL305" s="1423"/>
      <c r="AN305" s="120"/>
      <c r="AO305" s="1410"/>
      <c r="AP305" s="1410"/>
      <c r="AQ305" s="1410"/>
      <c r="AR305" s="1411"/>
      <c r="AS305" s="1412"/>
      <c r="AT305" s="1413"/>
      <c r="AU305" s="1414"/>
      <c r="AV305" s="1415"/>
      <c r="AW305" s="1416"/>
      <c r="AX305" s="1415"/>
      <c r="AY305" s="1417"/>
      <c r="AZ305" s="1418"/>
      <c r="BA305" s="1419"/>
      <c r="BB305" s="1420"/>
      <c r="BC305" s="1421"/>
      <c r="BD305" s="1422"/>
      <c r="BE305" s="1423"/>
      <c r="BH305" s="3">
        <v>1</v>
      </c>
    </row>
    <row r="306" spans="2:60" ht="18.75">
      <c r="B306" s="120"/>
      <c r="C306" s="1410"/>
      <c r="D306" s="1410"/>
      <c r="E306" s="1410"/>
      <c r="F306" s="1411"/>
      <c r="G306" s="1412"/>
      <c r="H306" s="1413"/>
      <c r="I306" s="1414"/>
      <c r="J306" s="1415"/>
      <c r="K306" s="1416"/>
      <c r="L306" s="1415"/>
      <c r="M306" s="1417"/>
      <c r="N306" s="1418"/>
      <c r="O306" s="1419"/>
      <c r="P306" s="1420"/>
      <c r="Q306" s="1421"/>
      <c r="R306" s="1422"/>
      <c r="S306" s="1423"/>
      <c r="U306" s="120"/>
      <c r="V306" s="1410"/>
      <c r="W306" s="1410"/>
      <c r="X306" s="1410"/>
      <c r="Y306" s="1411"/>
      <c r="Z306" s="1412"/>
      <c r="AA306" s="1413"/>
      <c r="AB306" s="1414"/>
      <c r="AC306" s="1415"/>
      <c r="AD306" s="1416"/>
      <c r="AE306" s="1415"/>
      <c r="AF306" s="1417"/>
      <c r="AG306" s="1418"/>
      <c r="AH306" s="1419"/>
      <c r="AI306" s="1420"/>
      <c r="AJ306" s="1421"/>
      <c r="AK306" s="1422"/>
      <c r="AL306" s="1423"/>
      <c r="AN306" s="120"/>
      <c r="AO306" s="1410"/>
      <c r="AP306" s="1410"/>
      <c r="AQ306" s="1410"/>
      <c r="AR306" s="1411"/>
      <c r="AS306" s="1412"/>
      <c r="AT306" s="1413"/>
      <c r="AU306" s="1414"/>
      <c r="AV306" s="1415"/>
      <c r="AW306" s="1416"/>
      <c r="AX306" s="1415"/>
      <c r="AY306" s="1417"/>
      <c r="AZ306" s="1418"/>
      <c r="BA306" s="1419"/>
      <c r="BB306" s="1420"/>
      <c r="BC306" s="1421"/>
      <c r="BD306" s="1422"/>
      <c r="BE306" s="1423"/>
      <c r="BH306" s="3">
        <v>1</v>
      </c>
    </row>
    <row r="307" spans="2:60" ht="18.75">
      <c r="B307" s="120"/>
      <c r="C307" s="1410"/>
      <c r="D307" s="1410"/>
      <c r="E307" s="1410"/>
      <c r="F307" s="1411"/>
      <c r="G307" s="1412"/>
      <c r="H307" s="1413"/>
      <c r="I307" s="1414"/>
      <c r="J307" s="1415"/>
      <c r="K307" s="1416"/>
      <c r="L307" s="1415"/>
      <c r="M307" s="1417"/>
      <c r="N307" s="1418"/>
      <c r="O307" s="1419"/>
      <c r="P307" s="1420"/>
      <c r="Q307" s="1421"/>
      <c r="R307" s="1422"/>
      <c r="S307" s="1423"/>
      <c r="U307" s="120"/>
      <c r="V307" s="1410"/>
      <c r="W307" s="1410"/>
      <c r="X307" s="1410"/>
      <c r="Y307" s="1411"/>
      <c r="Z307" s="1412"/>
      <c r="AA307" s="1413"/>
      <c r="AB307" s="1414"/>
      <c r="AC307" s="1415"/>
      <c r="AD307" s="1416"/>
      <c r="AE307" s="1415"/>
      <c r="AF307" s="1417"/>
      <c r="AG307" s="1418"/>
      <c r="AH307" s="1419"/>
      <c r="AI307" s="1420"/>
      <c r="AJ307" s="1421"/>
      <c r="AK307" s="1422"/>
      <c r="AL307" s="1423"/>
      <c r="AN307" s="120"/>
      <c r="AO307" s="1410"/>
      <c r="AP307" s="1410"/>
      <c r="AQ307" s="1410"/>
      <c r="AR307" s="1411"/>
      <c r="AS307" s="1412"/>
      <c r="AT307" s="1413"/>
      <c r="AU307" s="1414"/>
      <c r="AV307" s="1415"/>
      <c r="AW307" s="1416"/>
      <c r="AX307" s="1415"/>
      <c r="AY307" s="1417"/>
      <c r="AZ307" s="1418"/>
      <c r="BA307" s="1419"/>
      <c r="BB307" s="1420"/>
      <c r="BC307" s="1421"/>
      <c r="BD307" s="1422"/>
      <c r="BE307" s="1423"/>
      <c r="BH307" s="3">
        <v>1</v>
      </c>
    </row>
    <row r="308" spans="2:60" ht="18.75">
      <c r="B308" s="120"/>
      <c r="C308" s="1410"/>
      <c r="D308" s="1410"/>
      <c r="E308" s="1410"/>
      <c r="F308" s="1411"/>
      <c r="G308" s="1412"/>
      <c r="H308" s="1413"/>
      <c r="I308" s="1414"/>
      <c r="J308" s="1415"/>
      <c r="K308" s="1416"/>
      <c r="L308" s="1415"/>
      <c r="M308" s="1417"/>
      <c r="N308" s="1418"/>
      <c r="O308" s="1419"/>
      <c r="P308" s="1420"/>
      <c r="Q308" s="1421"/>
      <c r="R308" s="1422"/>
      <c r="S308" s="1423"/>
      <c r="U308" s="120"/>
      <c r="V308" s="1410"/>
      <c r="W308" s="1410"/>
      <c r="X308" s="1410"/>
      <c r="Y308" s="1411"/>
      <c r="Z308" s="1412"/>
      <c r="AA308" s="1413"/>
      <c r="AB308" s="1414"/>
      <c r="AC308" s="1415"/>
      <c r="AD308" s="1416"/>
      <c r="AE308" s="1415"/>
      <c r="AF308" s="1417"/>
      <c r="AG308" s="1418"/>
      <c r="AH308" s="1419"/>
      <c r="AI308" s="1420"/>
      <c r="AJ308" s="1421"/>
      <c r="AK308" s="1422"/>
      <c r="AL308" s="1423"/>
      <c r="AN308" s="120"/>
      <c r="AO308" s="1410"/>
      <c r="AP308" s="1410"/>
      <c r="AQ308" s="1410"/>
      <c r="AR308" s="1411"/>
      <c r="AS308" s="1412"/>
      <c r="AT308" s="1413"/>
      <c r="AU308" s="1414"/>
      <c r="AV308" s="1415"/>
      <c r="AW308" s="1416"/>
      <c r="AX308" s="1415"/>
      <c r="AY308" s="1417"/>
      <c r="AZ308" s="1418"/>
      <c r="BA308" s="1419"/>
      <c r="BB308" s="1420"/>
      <c r="BC308" s="1421"/>
      <c r="BD308" s="1422"/>
      <c r="BE308" s="1423"/>
      <c r="BH308" s="3">
        <v>1</v>
      </c>
    </row>
    <row r="309" spans="2:60" ht="18.75">
      <c r="B309" s="120"/>
      <c r="C309" s="1410"/>
      <c r="D309" s="1410"/>
      <c r="E309" s="1410"/>
      <c r="F309" s="1411"/>
      <c r="G309" s="1412"/>
      <c r="H309" s="1413"/>
      <c r="I309" s="1414"/>
      <c r="J309" s="1415"/>
      <c r="K309" s="1416"/>
      <c r="L309" s="1415"/>
      <c r="M309" s="1417"/>
      <c r="N309" s="1418"/>
      <c r="O309" s="1419"/>
      <c r="P309" s="1420"/>
      <c r="Q309" s="1421"/>
      <c r="R309" s="1422"/>
      <c r="S309" s="1423"/>
      <c r="U309" s="120"/>
      <c r="V309" s="1410"/>
      <c r="W309" s="1410"/>
      <c r="X309" s="1410"/>
      <c r="Y309" s="1411"/>
      <c r="Z309" s="1412"/>
      <c r="AA309" s="1413"/>
      <c r="AB309" s="1414"/>
      <c r="AC309" s="1415"/>
      <c r="AD309" s="1416"/>
      <c r="AE309" s="1415"/>
      <c r="AF309" s="1417"/>
      <c r="AG309" s="1418"/>
      <c r="AH309" s="1419"/>
      <c r="AI309" s="1420"/>
      <c r="AJ309" s="1421"/>
      <c r="AK309" s="1422"/>
      <c r="AL309" s="1423"/>
      <c r="AN309" s="120"/>
      <c r="AO309" s="1410"/>
      <c r="AP309" s="1410"/>
      <c r="AQ309" s="1410"/>
      <c r="AR309" s="1411"/>
      <c r="AS309" s="1412"/>
      <c r="AT309" s="1413"/>
      <c r="AU309" s="1414"/>
      <c r="AV309" s="1415"/>
      <c r="AW309" s="1416"/>
      <c r="AX309" s="1415"/>
      <c r="AY309" s="1417"/>
      <c r="AZ309" s="1418"/>
      <c r="BA309" s="1419"/>
      <c r="BB309" s="1420"/>
      <c r="BC309" s="1421"/>
      <c r="BD309" s="1422"/>
      <c r="BE309" s="1423"/>
      <c r="BH309" s="3">
        <v>1</v>
      </c>
    </row>
    <row r="310" spans="2:60" ht="18.75">
      <c r="B310" s="120"/>
      <c r="C310" s="1410"/>
      <c r="D310" s="1410"/>
      <c r="E310" s="1410"/>
      <c r="F310" s="1411"/>
      <c r="G310" s="1412"/>
      <c r="H310" s="1413"/>
      <c r="I310" s="1414"/>
      <c r="J310" s="1415"/>
      <c r="K310" s="1416"/>
      <c r="L310" s="1415"/>
      <c r="M310" s="1417"/>
      <c r="N310" s="1418"/>
      <c r="O310" s="1419"/>
      <c r="P310" s="1420"/>
      <c r="Q310" s="1421"/>
      <c r="R310" s="1422"/>
      <c r="S310" s="1423"/>
      <c r="U310" s="120"/>
      <c r="V310" s="1410"/>
      <c r="W310" s="1410"/>
      <c r="X310" s="1410"/>
      <c r="Y310" s="1411"/>
      <c r="Z310" s="1412"/>
      <c r="AA310" s="1413"/>
      <c r="AB310" s="1414"/>
      <c r="AC310" s="1415"/>
      <c r="AD310" s="1416"/>
      <c r="AE310" s="1415"/>
      <c r="AF310" s="1417"/>
      <c r="AG310" s="1418"/>
      <c r="AH310" s="1419"/>
      <c r="AI310" s="1420"/>
      <c r="AJ310" s="1421"/>
      <c r="AK310" s="1422"/>
      <c r="AL310" s="1423"/>
      <c r="AN310" s="120"/>
      <c r="AO310" s="1410"/>
      <c r="AP310" s="1410"/>
      <c r="AQ310" s="1410"/>
      <c r="AR310" s="1411"/>
      <c r="AS310" s="1412"/>
      <c r="AT310" s="1413"/>
      <c r="AU310" s="1414"/>
      <c r="AV310" s="1415"/>
      <c r="AW310" s="1416"/>
      <c r="AX310" s="1415"/>
      <c r="AY310" s="1417"/>
      <c r="AZ310" s="1418"/>
      <c r="BA310" s="1419"/>
      <c r="BB310" s="1420"/>
      <c r="BC310" s="1421"/>
      <c r="BD310" s="1422"/>
      <c r="BE310" s="1423"/>
      <c r="BH310" s="3">
        <v>1</v>
      </c>
    </row>
    <row r="311" spans="2:60" ht="18.75">
      <c r="B311" s="120"/>
      <c r="C311" s="1410"/>
      <c r="D311" s="1410"/>
      <c r="E311" s="1410"/>
      <c r="F311" s="1411"/>
      <c r="G311" s="1412"/>
      <c r="H311" s="1413"/>
      <c r="I311" s="1414"/>
      <c r="J311" s="1415"/>
      <c r="K311" s="1416"/>
      <c r="L311" s="1415"/>
      <c r="M311" s="1417"/>
      <c r="N311" s="1418"/>
      <c r="O311" s="1419"/>
      <c r="P311" s="1420"/>
      <c r="Q311" s="1421"/>
      <c r="R311" s="1422"/>
      <c r="S311" s="1423"/>
      <c r="U311" s="120"/>
      <c r="V311" s="1410"/>
      <c r="W311" s="1410"/>
      <c r="X311" s="1410"/>
      <c r="Y311" s="1411"/>
      <c r="Z311" s="1412"/>
      <c r="AA311" s="1413"/>
      <c r="AB311" s="1414"/>
      <c r="AC311" s="1415"/>
      <c r="AD311" s="1416"/>
      <c r="AE311" s="1415"/>
      <c r="AF311" s="1417"/>
      <c r="AG311" s="1418"/>
      <c r="AH311" s="1419"/>
      <c r="AI311" s="1420"/>
      <c r="AJ311" s="1421"/>
      <c r="AK311" s="1422"/>
      <c r="AL311" s="1423"/>
      <c r="AN311" s="120"/>
      <c r="AO311" s="1410"/>
      <c r="AP311" s="1410"/>
      <c r="AQ311" s="1410"/>
      <c r="AR311" s="1411"/>
      <c r="AS311" s="1412"/>
      <c r="AT311" s="1413"/>
      <c r="AU311" s="1414"/>
      <c r="AV311" s="1415"/>
      <c r="AW311" s="1416"/>
      <c r="AX311" s="1415"/>
      <c r="AY311" s="1417"/>
      <c r="AZ311" s="1418"/>
      <c r="BA311" s="1419"/>
      <c r="BB311" s="1420"/>
      <c r="BC311" s="1421"/>
      <c r="BD311" s="1422"/>
      <c r="BE311" s="1423"/>
      <c r="BH311" s="3">
        <v>1</v>
      </c>
    </row>
    <row r="312" spans="2:60" ht="18.75">
      <c r="B312" s="120"/>
      <c r="C312" s="1410"/>
      <c r="D312" s="1410"/>
      <c r="E312" s="1410"/>
      <c r="F312" s="1411"/>
      <c r="G312" s="1412"/>
      <c r="H312" s="1413"/>
      <c r="I312" s="1414"/>
      <c r="J312" s="1415"/>
      <c r="K312" s="1416"/>
      <c r="L312" s="1415"/>
      <c r="M312" s="1417"/>
      <c r="N312" s="1418"/>
      <c r="O312" s="1419"/>
      <c r="P312" s="1420"/>
      <c r="Q312" s="1421"/>
      <c r="R312" s="1422"/>
      <c r="S312" s="1423"/>
      <c r="U312" s="120"/>
      <c r="V312" s="1410"/>
      <c r="W312" s="1410"/>
      <c r="X312" s="1410"/>
      <c r="Y312" s="1411"/>
      <c r="Z312" s="1412"/>
      <c r="AA312" s="1413"/>
      <c r="AB312" s="1414"/>
      <c r="AC312" s="1415"/>
      <c r="AD312" s="1416"/>
      <c r="AE312" s="1415"/>
      <c r="AF312" s="1417"/>
      <c r="AG312" s="1418"/>
      <c r="AH312" s="1419"/>
      <c r="AI312" s="1420"/>
      <c r="AJ312" s="1421"/>
      <c r="AK312" s="1422"/>
      <c r="AL312" s="1423"/>
      <c r="AN312" s="120"/>
      <c r="AO312" s="1410"/>
      <c r="AP312" s="1410"/>
      <c r="AQ312" s="1410"/>
      <c r="AR312" s="1411"/>
      <c r="AS312" s="1412"/>
      <c r="AT312" s="1413"/>
      <c r="AU312" s="1414"/>
      <c r="AV312" s="1415"/>
      <c r="AW312" s="1416"/>
      <c r="AX312" s="1415"/>
      <c r="AY312" s="1417"/>
      <c r="AZ312" s="1418"/>
      <c r="BA312" s="1419"/>
      <c r="BB312" s="1420"/>
      <c r="BC312" s="1421"/>
      <c r="BD312" s="1422"/>
      <c r="BE312" s="1423"/>
      <c r="BH312" s="3">
        <v>1</v>
      </c>
    </row>
    <row r="313" spans="2:60" ht="18.75">
      <c r="B313" s="120"/>
      <c r="C313" s="1410"/>
      <c r="D313" s="1410"/>
      <c r="E313" s="1410"/>
      <c r="F313" s="1411"/>
      <c r="G313" s="1412"/>
      <c r="H313" s="1413"/>
      <c r="I313" s="1414"/>
      <c r="J313" s="1415"/>
      <c r="K313" s="1416"/>
      <c r="L313" s="1415"/>
      <c r="M313" s="1417"/>
      <c r="N313" s="1418"/>
      <c r="O313" s="1419"/>
      <c r="P313" s="1420"/>
      <c r="Q313" s="1421"/>
      <c r="R313" s="1422"/>
      <c r="S313" s="1423"/>
      <c r="U313" s="120"/>
      <c r="V313" s="1410"/>
      <c r="W313" s="1410"/>
      <c r="X313" s="1410"/>
      <c r="Y313" s="1411"/>
      <c r="Z313" s="1412"/>
      <c r="AA313" s="1413"/>
      <c r="AB313" s="1414"/>
      <c r="AC313" s="1415"/>
      <c r="AD313" s="1416"/>
      <c r="AE313" s="1415"/>
      <c r="AF313" s="1417"/>
      <c r="AG313" s="1418"/>
      <c r="AH313" s="1419"/>
      <c r="AI313" s="1420"/>
      <c r="AJ313" s="1421"/>
      <c r="AK313" s="1422"/>
      <c r="AL313" s="1423"/>
      <c r="AN313" s="120"/>
      <c r="AO313" s="1410"/>
      <c r="AP313" s="1410"/>
      <c r="AQ313" s="1410"/>
      <c r="AR313" s="1411"/>
      <c r="AS313" s="1412"/>
      <c r="AT313" s="1413"/>
      <c r="AU313" s="1414"/>
      <c r="AV313" s="1415"/>
      <c r="AW313" s="1416"/>
      <c r="AX313" s="1415"/>
      <c r="AY313" s="1417"/>
      <c r="AZ313" s="1418"/>
      <c r="BA313" s="1419"/>
      <c r="BB313" s="1420"/>
      <c r="BC313" s="1421"/>
      <c r="BD313" s="1422"/>
      <c r="BE313" s="1423"/>
      <c r="BH313" s="3">
        <v>1</v>
      </c>
    </row>
    <row r="314" spans="2:60" ht="18.75">
      <c r="B314" s="120"/>
      <c r="C314" s="1410"/>
      <c r="D314" s="1410"/>
      <c r="E314" s="1410"/>
      <c r="F314" s="1411"/>
      <c r="G314" s="1412"/>
      <c r="H314" s="1413"/>
      <c r="I314" s="1414"/>
      <c r="J314" s="1415"/>
      <c r="K314" s="1416"/>
      <c r="L314" s="1415"/>
      <c r="M314" s="1417"/>
      <c r="N314" s="1418"/>
      <c r="O314" s="1419"/>
      <c r="P314" s="1420"/>
      <c r="Q314" s="1421"/>
      <c r="R314" s="1422"/>
      <c r="S314" s="1423"/>
      <c r="U314" s="120"/>
      <c r="V314" s="1410"/>
      <c r="W314" s="1410"/>
      <c r="X314" s="1410"/>
      <c r="Y314" s="1411"/>
      <c r="Z314" s="1412"/>
      <c r="AA314" s="1413"/>
      <c r="AB314" s="1414"/>
      <c r="AC314" s="1415"/>
      <c r="AD314" s="1416"/>
      <c r="AE314" s="1415"/>
      <c r="AF314" s="1417"/>
      <c r="AG314" s="1418"/>
      <c r="AH314" s="1419"/>
      <c r="AI314" s="1420"/>
      <c r="AJ314" s="1421"/>
      <c r="AK314" s="1422"/>
      <c r="AL314" s="1423"/>
      <c r="AN314" s="120"/>
      <c r="AO314" s="1410"/>
      <c r="AP314" s="1410"/>
      <c r="AQ314" s="1410"/>
      <c r="AR314" s="1411"/>
      <c r="AS314" s="1412"/>
      <c r="AT314" s="1413"/>
      <c r="AU314" s="1414"/>
      <c r="AV314" s="1415"/>
      <c r="AW314" s="1416"/>
      <c r="AX314" s="1415"/>
      <c r="AY314" s="1417"/>
      <c r="AZ314" s="1418"/>
      <c r="BA314" s="1419"/>
      <c r="BB314" s="1420"/>
      <c r="BC314" s="1421"/>
      <c r="BD314" s="1422"/>
      <c r="BE314" s="1423"/>
      <c r="BH314" s="3">
        <v>1</v>
      </c>
    </row>
    <row r="315" spans="2:60" ht="18.75">
      <c r="B315" s="120"/>
      <c r="C315" s="1410"/>
      <c r="D315" s="1410"/>
      <c r="E315" s="1410"/>
      <c r="F315" s="1411"/>
      <c r="G315" s="1412"/>
      <c r="H315" s="1413"/>
      <c r="I315" s="1414"/>
      <c r="J315" s="1415"/>
      <c r="K315" s="1416"/>
      <c r="L315" s="1415"/>
      <c r="M315" s="1417"/>
      <c r="N315" s="1418"/>
      <c r="O315" s="1419"/>
      <c r="P315" s="1420"/>
      <c r="Q315" s="1421"/>
      <c r="R315" s="1422"/>
      <c r="S315" s="1423"/>
      <c r="U315" s="120"/>
      <c r="V315" s="1410"/>
      <c r="W315" s="1410"/>
      <c r="X315" s="1410"/>
      <c r="Y315" s="1411"/>
      <c r="Z315" s="1412"/>
      <c r="AA315" s="1413"/>
      <c r="AB315" s="1414"/>
      <c r="AC315" s="1415"/>
      <c r="AD315" s="1416"/>
      <c r="AE315" s="1415"/>
      <c r="AF315" s="1417"/>
      <c r="AG315" s="1418"/>
      <c r="AH315" s="1419"/>
      <c r="AI315" s="1420"/>
      <c r="AJ315" s="1421"/>
      <c r="AK315" s="1422"/>
      <c r="AL315" s="1423"/>
      <c r="AN315" s="120"/>
      <c r="AO315" s="1410"/>
      <c r="AP315" s="1410"/>
      <c r="AQ315" s="1410"/>
      <c r="AR315" s="1411"/>
      <c r="AS315" s="1412"/>
      <c r="AT315" s="1413"/>
      <c r="AU315" s="1414"/>
      <c r="AV315" s="1415"/>
      <c r="AW315" s="1416"/>
      <c r="AX315" s="1415"/>
      <c r="AY315" s="1417"/>
      <c r="AZ315" s="1418"/>
      <c r="BA315" s="1419"/>
      <c r="BB315" s="1420"/>
      <c r="BC315" s="1421"/>
      <c r="BD315" s="1422"/>
      <c r="BE315" s="1423"/>
      <c r="BH315" s="3">
        <v>1</v>
      </c>
    </row>
    <row r="316" spans="2:60" ht="18.75">
      <c r="B316" s="120"/>
      <c r="C316" s="1410"/>
      <c r="D316" s="1410"/>
      <c r="E316" s="1410"/>
      <c r="F316" s="1411"/>
      <c r="G316" s="1412"/>
      <c r="H316" s="1413"/>
      <c r="I316" s="1414"/>
      <c r="J316" s="1415"/>
      <c r="K316" s="1416"/>
      <c r="L316" s="1415"/>
      <c r="M316" s="1417"/>
      <c r="N316" s="1418"/>
      <c r="O316" s="1419"/>
      <c r="P316" s="1420"/>
      <c r="Q316" s="1421"/>
      <c r="R316" s="1422"/>
      <c r="S316" s="1423"/>
      <c r="U316" s="120"/>
      <c r="V316" s="1410"/>
      <c r="W316" s="1410"/>
      <c r="X316" s="1410"/>
      <c r="Y316" s="1411"/>
      <c r="Z316" s="1412"/>
      <c r="AA316" s="1413"/>
      <c r="AB316" s="1414"/>
      <c r="AC316" s="1415"/>
      <c r="AD316" s="1416"/>
      <c r="AE316" s="1415"/>
      <c r="AF316" s="1417"/>
      <c r="AG316" s="1418"/>
      <c r="AH316" s="1419"/>
      <c r="AI316" s="1420"/>
      <c r="AJ316" s="1421"/>
      <c r="AK316" s="1422"/>
      <c r="AL316" s="1423"/>
      <c r="AN316" s="120"/>
      <c r="AO316" s="1410"/>
      <c r="AP316" s="1410"/>
      <c r="AQ316" s="1410"/>
      <c r="AR316" s="1411"/>
      <c r="AS316" s="1412"/>
      <c r="AT316" s="1413"/>
      <c r="AU316" s="1414"/>
      <c r="AV316" s="1415"/>
      <c r="AW316" s="1416"/>
      <c r="AX316" s="1415"/>
      <c r="AY316" s="1417"/>
      <c r="AZ316" s="1418"/>
      <c r="BA316" s="1419"/>
      <c r="BB316" s="1420"/>
      <c r="BC316" s="1421"/>
      <c r="BD316" s="1422"/>
      <c r="BE316" s="1423"/>
      <c r="BH316" s="3">
        <v>1</v>
      </c>
    </row>
    <row r="317" spans="2:60" ht="18.75">
      <c r="B317" s="120"/>
      <c r="C317" s="1410"/>
      <c r="D317" s="1410"/>
      <c r="E317" s="1410"/>
      <c r="F317" s="1411"/>
      <c r="G317" s="1412"/>
      <c r="H317" s="1413"/>
      <c r="I317" s="1414"/>
      <c r="J317" s="1415"/>
      <c r="K317" s="1416"/>
      <c r="L317" s="1415"/>
      <c r="M317" s="1417"/>
      <c r="N317" s="1418"/>
      <c r="O317" s="1419"/>
      <c r="P317" s="1420"/>
      <c r="Q317" s="1421"/>
      <c r="R317" s="1422"/>
      <c r="S317" s="1423"/>
      <c r="U317" s="120"/>
      <c r="V317" s="1410"/>
      <c r="W317" s="1410"/>
      <c r="X317" s="1410"/>
      <c r="Y317" s="1411"/>
      <c r="Z317" s="1412"/>
      <c r="AA317" s="1413"/>
      <c r="AB317" s="1414"/>
      <c r="AC317" s="1415"/>
      <c r="AD317" s="1416"/>
      <c r="AE317" s="1415"/>
      <c r="AF317" s="1417"/>
      <c r="AG317" s="1418"/>
      <c r="AH317" s="1419"/>
      <c r="AI317" s="1420"/>
      <c r="AJ317" s="1421"/>
      <c r="AK317" s="1422"/>
      <c r="AL317" s="1423"/>
      <c r="AN317" s="120"/>
      <c r="AO317" s="1410"/>
      <c r="AP317" s="1410"/>
      <c r="AQ317" s="1410"/>
      <c r="AR317" s="1411"/>
      <c r="AS317" s="1412"/>
      <c r="AT317" s="1413"/>
      <c r="AU317" s="1414"/>
      <c r="AV317" s="1415"/>
      <c r="AW317" s="1416"/>
      <c r="AX317" s="1415"/>
      <c r="AY317" s="1417"/>
      <c r="AZ317" s="1418"/>
      <c r="BA317" s="1419"/>
      <c r="BB317" s="1420"/>
      <c r="BC317" s="1421"/>
      <c r="BD317" s="1422"/>
      <c r="BE317" s="1423"/>
      <c r="BH317" s="3">
        <v>1</v>
      </c>
    </row>
    <row r="318" spans="2:60" ht="18.75">
      <c r="B318" s="120"/>
      <c r="C318" s="1410"/>
      <c r="D318" s="1410"/>
      <c r="E318" s="1410"/>
      <c r="F318" s="1411"/>
      <c r="G318" s="1412"/>
      <c r="H318" s="1413"/>
      <c r="I318" s="1414"/>
      <c r="J318" s="1415"/>
      <c r="K318" s="1416"/>
      <c r="L318" s="1415"/>
      <c r="M318" s="1417"/>
      <c r="N318" s="1418"/>
      <c r="O318" s="1419"/>
      <c r="P318" s="1420"/>
      <c r="Q318" s="1421"/>
      <c r="R318" s="1422"/>
      <c r="S318" s="1423"/>
      <c r="U318" s="120"/>
      <c r="V318" s="1410"/>
      <c r="W318" s="1410"/>
      <c r="X318" s="1410"/>
      <c r="Y318" s="1411"/>
      <c r="Z318" s="1412"/>
      <c r="AA318" s="1413"/>
      <c r="AB318" s="1414"/>
      <c r="AC318" s="1415"/>
      <c r="AD318" s="1416"/>
      <c r="AE318" s="1415"/>
      <c r="AF318" s="1417"/>
      <c r="AG318" s="1418"/>
      <c r="AH318" s="1419"/>
      <c r="AI318" s="1420"/>
      <c r="AJ318" s="1421"/>
      <c r="AK318" s="1422"/>
      <c r="AL318" s="1423"/>
      <c r="AN318" s="120"/>
      <c r="AO318" s="1410"/>
      <c r="AP318" s="1410"/>
      <c r="AQ318" s="1410"/>
      <c r="AR318" s="1411"/>
      <c r="AS318" s="1412"/>
      <c r="AT318" s="1413"/>
      <c r="AU318" s="1414"/>
      <c r="AV318" s="1415"/>
      <c r="AW318" s="1416"/>
      <c r="AX318" s="1415"/>
      <c r="AY318" s="1417"/>
      <c r="AZ318" s="1418"/>
      <c r="BA318" s="1419"/>
      <c r="BB318" s="1420"/>
      <c r="BC318" s="1421"/>
      <c r="BD318" s="1422"/>
      <c r="BE318" s="1423"/>
      <c r="BH318" s="3">
        <v>1</v>
      </c>
    </row>
    <row r="319" spans="2:60" ht="18.75">
      <c r="B319" s="120"/>
      <c r="C319" s="1410"/>
      <c r="D319" s="1410"/>
      <c r="E319" s="1410"/>
      <c r="F319" s="1411"/>
      <c r="G319" s="1412"/>
      <c r="H319" s="1413"/>
      <c r="I319" s="1414"/>
      <c r="J319" s="1415"/>
      <c r="K319" s="1416"/>
      <c r="L319" s="1415"/>
      <c r="M319" s="1417"/>
      <c r="N319" s="1418"/>
      <c r="O319" s="1419"/>
      <c r="P319" s="1420"/>
      <c r="Q319" s="1421"/>
      <c r="R319" s="1422"/>
      <c r="S319" s="1423"/>
      <c r="U319" s="120"/>
      <c r="V319" s="1410"/>
      <c r="W319" s="1410"/>
      <c r="X319" s="1410"/>
      <c r="Y319" s="1411"/>
      <c r="Z319" s="1412"/>
      <c r="AA319" s="1413"/>
      <c r="AB319" s="1414"/>
      <c r="AC319" s="1415"/>
      <c r="AD319" s="1416"/>
      <c r="AE319" s="1415"/>
      <c r="AF319" s="1417"/>
      <c r="AG319" s="1418"/>
      <c r="AH319" s="1419"/>
      <c r="AI319" s="1420"/>
      <c r="AJ319" s="1421"/>
      <c r="AK319" s="1422"/>
      <c r="AL319" s="1423"/>
      <c r="AN319" s="120"/>
      <c r="AO319" s="1410"/>
      <c r="AP319" s="1410"/>
      <c r="AQ319" s="1410"/>
      <c r="AR319" s="1411"/>
      <c r="AS319" s="1412"/>
      <c r="AT319" s="1413"/>
      <c r="AU319" s="1414"/>
      <c r="AV319" s="1415"/>
      <c r="AW319" s="1416"/>
      <c r="AX319" s="1415"/>
      <c r="AY319" s="1417"/>
      <c r="AZ319" s="1418"/>
      <c r="BA319" s="1419"/>
      <c r="BB319" s="1420"/>
      <c r="BC319" s="1421"/>
      <c r="BD319" s="1422"/>
      <c r="BE319" s="1423"/>
      <c r="BH319" s="3">
        <v>1</v>
      </c>
    </row>
    <row r="320" spans="2:60" ht="18.75">
      <c r="B320" s="120"/>
      <c r="C320" s="1410"/>
      <c r="D320" s="1410"/>
      <c r="E320" s="1410"/>
      <c r="F320" s="1411"/>
      <c r="G320" s="1412"/>
      <c r="H320" s="1413"/>
      <c r="I320" s="1414"/>
      <c r="J320" s="1415"/>
      <c r="K320" s="1416"/>
      <c r="L320" s="1415"/>
      <c r="M320" s="1417"/>
      <c r="N320" s="1418"/>
      <c r="O320" s="1419"/>
      <c r="P320" s="1420"/>
      <c r="Q320" s="1421"/>
      <c r="R320" s="1422"/>
      <c r="S320" s="1423"/>
      <c r="U320" s="120"/>
      <c r="V320" s="1410"/>
      <c r="W320" s="1410"/>
      <c r="X320" s="1410"/>
      <c r="Y320" s="1411"/>
      <c r="Z320" s="1412"/>
      <c r="AA320" s="1413"/>
      <c r="AB320" s="1414"/>
      <c r="AC320" s="1415"/>
      <c r="AD320" s="1416"/>
      <c r="AE320" s="1415"/>
      <c r="AF320" s="1417"/>
      <c r="AG320" s="1418"/>
      <c r="AH320" s="1419"/>
      <c r="AI320" s="1420"/>
      <c r="AJ320" s="1421"/>
      <c r="AK320" s="1422"/>
      <c r="AL320" s="1423"/>
      <c r="AN320" s="120"/>
      <c r="AO320" s="1410"/>
      <c r="AP320" s="1410"/>
      <c r="AQ320" s="1410"/>
      <c r="AR320" s="1411"/>
      <c r="AS320" s="1412"/>
      <c r="AT320" s="1413"/>
      <c r="AU320" s="1414"/>
      <c r="AV320" s="1415"/>
      <c r="AW320" s="1416"/>
      <c r="AX320" s="1415"/>
      <c r="AY320" s="1417"/>
      <c r="AZ320" s="1418"/>
      <c r="BA320" s="1419"/>
      <c r="BB320" s="1420"/>
      <c r="BC320" s="1421"/>
      <c r="BD320" s="1422"/>
      <c r="BE320" s="1423"/>
      <c r="BH320" s="3">
        <v>1</v>
      </c>
    </row>
    <row r="321" spans="2:60" ht="18.75">
      <c r="B321" s="120"/>
      <c r="C321" s="1410"/>
      <c r="D321" s="1410"/>
      <c r="E321" s="1410"/>
      <c r="F321" s="1411"/>
      <c r="G321" s="1412"/>
      <c r="H321" s="1413"/>
      <c r="I321" s="1414"/>
      <c r="J321" s="1415"/>
      <c r="K321" s="1416"/>
      <c r="L321" s="1415"/>
      <c r="M321" s="1417"/>
      <c r="N321" s="1418"/>
      <c r="O321" s="1419"/>
      <c r="P321" s="1420"/>
      <c r="Q321" s="1421"/>
      <c r="R321" s="1422"/>
      <c r="S321" s="1423"/>
      <c r="U321" s="120"/>
      <c r="V321" s="1410"/>
      <c r="W321" s="1410"/>
      <c r="X321" s="1410"/>
      <c r="Y321" s="1411"/>
      <c r="Z321" s="1412"/>
      <c r="AA321" s="1413"/>
      <c r="AB321" s="1414"/>
      <c r="AC321" s="1415"/>
      <c r="AD321" s="1416"/>
      <c r="AE321" s="1415"/>
      <c r="AF321" s="1417"/>
      <c r="AG321" s="1418"/>
      <c r="AH321" s="1419"/>
      <c r="AI321" s="1420"/>
      <c r="AJ321" s="1421"/>
      <c r="AK321" s="1422"/>
      <c r="AL321" s="1423"/>
      <c r="AN321" s="120"/>
      <c r="AO321" s="1410"/>
      <c r="AP321" s="1410"/>
      <c r="AQ321" s="1410"/>
      <c r="AR321" s="1411"/>
      <c r="AS321" s="1412"/>
      <c r="AT321" s="1413"/>
      <c r="AU321" s="1414"/>
      <c r="AV321" s="1415"/>
      <c r="AW321" s="1416"/>
      <c r="AX321" s="1415"/>
      <c r="AY321" s="1417"/>
      <c r="AZ321" s="1418"/>
      <c r="BA321" s="1419"/>
      <c r="BB321" s="1420"/>
      <c r="BC321" s="1421"/>
      <c r="BD321" s="1422"/>
      <c r="BE321" s="1423"/>
      <c r="BH321" s="3">
        <v>1</v>
      </c>
    </row>
    <row r="322" spans="2:60" ht="18.75">
      <c r="B322" s="120"/>
      <c r="C322" s="1410"/>
      <c r="D322" s="1410"/>
      <c r="E322" s="1410"/>
      <c r="F322" s="1411"/>
      <c r="G322" s="1412"/>
      <c r="H322" s="1413"/>
      <c r="I322" s="1414"/>
      <c r="J322" s="1415"/>
      <c r="K322" s="1416"/>
      <c r="L322" s="1415"/>
      <c r="M322" s="1417"/>
      <c r="N322" s="1418"/>
      <c r="O322" s="1419"/>
      <c r="P322" s="1420"/>
      <c r="Q322" s="1421"/>
      <c r="R322" s="1422"/>
      <c r="S322" s="1423"/>
      <c r="U322" s="120"/>
      <c r="V322" s="1410"/>
      <c r="W322" s="1410"/>
      <c r="X322" s="1410"/>
      <c r="Y322" s="1411"/>
      <c r="Z322" s="1412"/>
      <c r="AA322" s="1413"/>
      <c r="AB322" s="1414"/>
      <c r="AC322" s="1415"/>
      <c r="AD322" s="1416"/>
      <c r="AE322" s="1415"/>
      <c r="AF322" s="1417"/>
      <c r="AG322" s="1418"/>
      <c r="AH322" s="1419"/>
      <c r="AI322" s="1420"/>
      <c r="AJ322" s="1421"/>
      <c r="AK322" s="1422"/>
      <c r="AL322" s="1423"/>
      <c r="AN322" s="120"/>
      <c r="AO322" s="1410"/>
      <c r="AP322" s="1410"/>
      <c r="AQ322" s="1410"/>
      <c r="AR322" s="1411"/>
      <c r="AS322" s="1412"/>
      <c r="AT322" s="1413"/>
      <c r="AU322" s="1414"/>
      <c r="AV322" s="1415"/>
      <c r="AW322" s="1416"/>
      <c r="AX322" s="1415"/>
      <c r="AY322" s="1417"/>
      <c r="AZ322" s="1418"/>
      <c r="BA322" s="1419"/>
      <c r="BB322" s="1420"/>
      <c r="BC322" s="1421"/>
      <c r="BD322" s="1422"/>
      <c r="BE322" s="1423"/>
      <c r="BH322" s="3">
        <v>1</v>
      </c>
    </row>
    <row r="323" spans="2:60" ht="18.75">
      <c r="B323" s="120"/>
      <c r="C323" s="1410"/>
      <c r="D323" s="1410"/>
      <c r="E323" s="1410"/>
      <c r="F323" s="1411"/>
      <c r="G323" s="1412"/>
      <c r="H323" s="1413"/>
      <c r="I323" s="1414"/>
      <c r="J323" s="1415"/>
      <c r="K323" s="1416"/>
      <c r="L323" s="1415"/>
      <c r="M323" s="1417"/>
      <c r="N323" s="1418"/>
      <c r="O323" s="1419"/>
      <c r="P323" s="1420"/>
      <c r="Q323" s="1421"/>
      <c r="R323" s="1422"/>
      <c r="S323" s="1423"/>
      <c r="U323" s="120"/>
      <c r="V323" s="1410"/>
      <c r="W323" s="1410"/>
      <c r="X323" s="1410"/>
      <c r="Y323" s="1411"/>
      <c r="Z323" s="1412"/>
      <c r="AA323" s="1413"/>
      <c r="AB323" s="1414"/>
      <c r="AC323" s="1415"/>
      <c r="AD323" s="1416"/>
      <c r="AE323" s="1415"/>
      <c r="AF323" s="1417"/>
      <c r="AG323" s="1418"/>
      <c r="AH323" s="1419"/>
      <c r="AI323" s="1420"/>
      <c r="AJ323" s="1421"/>
      <c r="AK323" s="1422"/>
      <c r="AL323" s="1423"/>
      <c r="AN323" s="120"/>
      <c r="AO323" s="1410"/>
      <c r="AP323" s="1410"/>
      <c r="AQ323" s="1410"/>
      <c r="AR323" s="1411"/>
      <c r="AS323" s="1412"/>
      <c r="AT323" s="1413"/>
      <c r="AU323" s="1414"/>
      <c r="AV323" s="1415"/>
      <c r="AW323" s="1416"/>
      <c r="AX323" s="1415"/>
      <c r="AY323" s="1417"/>
      <c r="AZ323" s="1418"/>
      <c r="BA323" s="1419"/>
      <c r="BB323" s="1420"/>
      <c r="BC323" s="1421"/>
      <c r="BD323" s="1422"/>
      <c r="BE323" s="1423"/>
      <c r="BH323" s="3">
        <v>1</v>
      </c>
    </row>
    <row r="324" spans="2:60" ht="18.75">
      <c r="B324" s="120"/>
      <c r="C324" s="1410"/>
      <c r="D324" s="1410"/>
      <c r="E324" s="1410"/>
      <c r="F324" s="1411"/>
      <c r="G324" s="1412"/>
      <c r="H324" s="1413"/>
      <c r="I324" s="1414"/>
      <c r="J324" s="1415"/>
      <c r="K324" s="1416"/>
      <c r="L324" s="1415"/>
      <c r="M324" s="1417"/>
      <c r="N324" s="1418"/>
      <c r="O324" s="1419"/>
      <c r="P324" s="1420"/>
      <c r="Q324" s="1421"/>
      <c r="R324" s="1422"/>
      <c r="S324" s="1423"/>
      <c r="U324" s="120"/>
      <c r="V324" s="1410"/>
      <c r="W324" s="1410"/>
      <c r="X324" s="1410"/>
      <c r="Y324" s="1411"/>
      <c r="Z324" s="1412"/>
      <c r="AA324" s="1413"/>
      <c r="AB324" s="1414"/>
      <c r="AC324" s="1415"/>
      <c r="AD324" s="1416"/>
      <c r="AE324" s="1415"/>
      <c r="AF324" s="1417"/>
      <c r="AG324" s="1418"/>
      <c r="AH324" s="1419"/>
      <c r="AI324" s="1420"/>
      <c r="AJ324" s="1421"/>
      <c r="AK324" s="1422"/>
      <c r="AL324" s="1423"/>
      <c r="AN324" s="120"/>
      <c r="AO324" s="1410"/>
      <c r="AP324" s="1410"/>
      <c r="AQ324" s="1410"/>
      <c r="AR324" s="1411"/>
      <c r="AS324" s="1412"/>
      <c r="AT324" s="1413"/>
      <c r="AU324" s="1414"/>
      <c r="AV324" s="1415"/>
      <c r="AW324" s="1416"/>
      <c r="AX324" s="1415"/>
      <c r="AY324" s="1417"/>
      <c r="AZ324" s="1418"/>
      <c r="BA324" s="1419"/>
      <c r="BB324" s="1420"/>
      <c r="BC324" s="1421"/>
      <c r="BD324" s="1422"/>
      <c r="BE324" s="1423"/>
      <c r="BH324" s="3">
        <v>1</v>
      </c>
    </row>
    <row r="325" spans="2:60" ht="18.75">
      <c r="B325" s="120"/>
      <c r="C325" s="1410"/>
      <c r="D325" s="1410"/>
      <c r="E325" s="1410"/>
      <c r="F325" s="1411"/>
      <c r="G325" s="1412"/>
      <c r="H325" s="1413"/>
      <c r="I325" s="1414"/>
      <c r="J325" s="1415"/>
      <c r="K325" s="1416"/>
      <c r="L325" s="1415"/>
      <c r="M325" s="1417"/>
      <c r="N325" s="1418"/>
      <c r="O325" s="1419"/>
      <c r="P325" s="1420"/>
      <c r="Q325" s="1421"/>
      <c r="R325" s="1422"/>
      <c r="S325" s="1423"/>
      <c r="U325" s="120"/>
      <c r="V325" s="1410"/>
      <c r="W325" s="1410"/>
      <c r="X325" s="1410"/>
      <c r="Y325" s="1411"/>
      <c r="Z325" s="1412"/>
      <c r="AA325" s="1413"/>
      <c r="AB325" s="1414"/>
      <c r="AC325" s="1415"/>
      <c r="AD325" s="1416"/>
      <c r="AE325" s="1415"/>
      <c r="AF325" s="1417"/>
      <c r="AG325" s="1418"/>
      <c r="AH325" s="1419"/>
      <c r="AI325" s="1420"/>
      <c r="AJ325" s="1421"/>
      <c r="AK325" s="1422"/>
      <c r="AL325" s="1423"/>
      <c r="AN325" s="120"/>
      <c r="AO325" s="1410"/>
      <c r="AP325" s="1410"/>
      <c r="AQ325" s="1410"/>
      <c r="AR325" s="1411"/>
      <c r="AS325" s="1412"/>
      <c r="AT325" s="1413"/>
      <c r="AU325" s="1414"/>
      <c r="AV325" s="1415"/>
      <c r="AW325" s="1416"/>
      <c r="AX325" s="1415"/>
      <c r="AY325" s="1417"/>
      <c r="AZ325" s="1418"/>
      <c r="BA325" s="1419"/>
      <c r="BB325" s="1420"/>
      <c r="BC325" s="1421"/>
      <c r="BD325" s="1422"/>
      <c r="BE325" s="1423"/>
      <c r="BH325" s="3">
        <v>1</v>
      </c>
    </row>
    <row r="326" spans="2:60" ht="18.75">
      <c r="B326" s="120"/>
      <c r="C326" s="1410"/>
      <c r="D326" s="1410"/>
      <c r="E326" s="1410"/>
      <c r="F326" s="1411"/>
      <c r="G326" s="1412"/>
      <c r="H326" s="1413"/>
      <c r="I326" s="1414"/>
      <c r="J326" s="1415"/>
      <c r="K326" s="1416"/>
      <c r="L326" s="1415"/>
      <c r="M326" s="1417"/>
      <c r="N326" s="1418"/>
      <c r="O326" s="1419"/>
      <c r="P326" s="1420"/>
      <c r="Q326" s="1421"/>
      <c r="R326" s="1422"/>
      <c r="S326" s="1423"/>
      <c r="U326" s="120"/>
      <c r="V326" s="1410"/>
      <c r="W326" s="1410"/>
      <c r="X326" s="1410"/>
      <c r="Y326" s="1411"/>
      <c r="Z326" s="1412"/>
      <c r="AA326" s="1413"/>
      <c r="AB326" s="1414"/>
      <c r="AC326" s="1415"/>
      <c r="AD326" s="1416"/>
      <c r="AE326" s="1415"/>
      <c r="AF326" s="1417"/>
      <c r="AG326" s="1418"/>
      <c r="AH326" s="1419"/>
      <c r="AI326" s="1420"/>
      <c r="AJ326" s="1421"/>
      <c r="AK326" s="1422"/>
      <c r="AL326" s="1423"/>
      <c r="AN326" s="120"/>
      <c r="AO326" s="1410"/>
      <c r="AP326" s="1410"/>
      <c r="AQ326" s="1410"/>
      <c r="AR326" s="1411"/>
      <c r="AS326" s="1412"/>
      <c r="AT326" s="1413"/>
      <c r="AU326" s="1414"/>
      <c r="AV326" s="1415"/>
      <c r="AW326" s="1416"/>
      <c r="AX326" s="1415"/>
      <c r="AY326" s="1417"/>
      <c r="AZ326" s="1418"/>
      <c r="BA326" s="1419"/>
      <c r="BB326" s="1420"/>
      <c r="BC326" s="1421"/>
      <c r="BD326" s="1422"/>
      <c r="BE326" s="1423"/>
      <c r="BH326" s="3">
        <v>1</v>
      </c>
    </row>
    <row r="327" spans="2:60" ht="18.75">
      <c r="B327" s="120"/>
      <c r="C327" s="1410"/>
      <c r="D327" s="1410"/>
      <c r="E327" s="1410"/>
      <c r="F327" s="1411"/>
      <c r="G327" s="1412"/>
      <c r="H327" s="1413"/>
      <c r="I327" s="1414"/>
      <c r="J327" s="1415"/>
      <c r="K327" s="1416"/>
      <c r="L327" s="1415"/>
      <c r="M327" s="1417"/>
      <c r="N327" s="1418"/>
      <c r="O327" s="1419"/>
      <c r="P327" s="1420"/>
      <c r="Q327" s="1421"/>
      <c r="R327" s="1422"/>
      <c r="S327" s="1423"/>
      <c r="U327" s="120"/>
      <c r="V327" s="1410"/>
      <c r="W327" s="1410"/>
      <c r="X327" s="1410"/>
      <c r="Y327" s="1411"/>
      <c r="Z327" s="1412"/>
      <c r="AA327" s="1413"/>
      <c r="AB327" s="1414"/>
      <c r="AC327" s="1415"/>
      <c r="AD327" s="1416"/>
      <c r="AE327" s="1415"/>
      <c r="AF327" s="1417"/>
      <c r="AG327" s="1418"/>
      <c r="AH327" s="1419"/>
      <c r="AI327" s="1420"/>
      <c r="AJ327" s="1421"/>
      <c r="AK327" s="1422"/>
      <c r="AL327" s="1423"/>
      <c r="AN327" s="120"/>
      <c r="AO327" s="1410"/>
      <c r="AP327" s="1410"/>
      <c r="AQ327" s="1410"/>
      <c r="AR327" s="1411"/>
      <c r="AS327" s="1412"/>
      <c r="AT327" s="1413"/>
      <c r="AU327" s="1414"/>
      <c r="AV327" s="1415"/>
      <c r="AW327" s="1416"/>
      <c r="AX327" s="1415"/>
      <c r="AY327" s="1417"/>
      <c r="AZ327" s="1418"/>
      <c r="BA327" s="1419"/>
      <c r="BB327" s="1420"/>
      <c r="BC327" s="1421"/>
      <c r="BD327" s="1422"/>
      <c r="BE327" s="1423"/>
      <c r="BH327" s="3">
        <v>1</v>
      </c>
    </row>
    <row r="328" spans="2:60" ht="18.75">
      <c r="B328" s="120"/>
      <c r="C328" s="1410"/>
      <c r="D328" s="1410"/>
      <c r="E328" s="1410"/>
      <c r="F328" s="1411"/>
      <c r="G328" s="1412"/>
      <c r="H328" s="1413"/>
      <c r="I328" s="1414"/>
      <c r="J328" s="1415"/>
      <c r="K328" s="1416"/>
      <c r="L328" s="1415"/>
      <c r="M328" s="1417"/>
      <c r="N328" s="1418"/>
      <c r="O328" s="1419"/>
      <c r="P328" s="1420"/>
      <c r="Q328" s="1421"/>
      <c r="R328" s="1422"/>
      <c r="S328" s="1423"/>
      <c r="U328" s="120"/>
      <c r="V328" s="1410"/>
      <c r="W328" s="1410"/>
      <c r="X328" s="1410"/>
      <c r="Y328" s="1411"/>
      <c r="Z328" s="1412"/>
      <c r="AA328" s="1413"/>
      <c r="AB328" s="1414"/>
      <c r="AC328" s="1415"/>
      <c r="AD328" s="1416"/>
      <c r="AE328" s="1415"/>
      <c r="AF328" s="1417"/>
      <c r="AG328" s="1418"/>
      <c r="AH328" s="1419"/>
      <c r="AI328" s="1420"/>
      <c r="AJ328" s="1421"/>
      <c r="AK328" s="1422"/>
      <c r="AL328" s="1423"/>
      <c r="AN328" s="120"/>
      <c r="AO328" s="1410"/>
      <c r="AP328" s="1410"/>
      <c r="AQ328" s="1410"/>
      <c r="AR328" s="1411"/>
      <c r="AS328" s="1412"/>
      <c r="AT328" s="1413"/>
      <c r="AU328" s="1414"/>
      <c r="AV328" s="1415"/>
      <c r="AW328" s="1416"/>
      <c r="AX328" s="1415"/>
      <c r="AY328" s="1417"/>
      <c r="AZ328" s="1418"/>
      <c r="BA328" s="1419"/>
      <c r="BB328" s="1420"/>
      <c r="BC328" s="1421"/>
      <c r="BD328" s="1422"/>
      <c r="BE328" s="1423"/>
      <c r="BH328" s="3">
        <v>1</v>
      </c>
    </row>
    <row r="329" spans="2:60" ht="18.75">
      <c r="B329" s="120"/>
      <c r="C329" s="1410"/>
      <c r="D329" s="1410"/>
      <c r="E329" s="1410"/>
      <c r="F329" s="1411"/>
      <c r="G329" s="1412"/>
      <c r="H329" s="1413"/>
      <c r="I329" s="1414"/>
      <c r="J329" s="1415"/>
      <c r="K329" s="1416"/>
      <c r="L329" s="1415"/>
      <c r="M329" s="1417"/>
      <c r="N329" s="1418"/>
      <c r="O329" s="1419"/>
      <c r="P329" s="1420"/>
      <c r="Q329" s="1421"/>
      <c r="R329" s="1422"/>
      <c r="S329" s="1423"/>
      <c r="U329" s="120"/>
      <c r="V329" s="1410"/>
      <c r="W329" s="1410"/>
      <c r="X329" s="1410"/>
      <c r="Y329" s="1411"/>
      <c r="Z329" s="1412"/>
      <c r="AA329" s="1413"/>
      <c r="AB329" s="1414"/>
      <c r="AC329" s="1415"/>
      <c r="AD329" s="1416"/>
      <c r="AE329" s="1415"/>
      <c r="AF329" s="1417"/>
      <c r="AG329" s="1418"/>
      <c r="AH329" s="1419"/>
      <c r="AI329" s="1420"/>
      <c r="AJ329" s="1421"/>
      <c r="AK329" s="1422"/>
      <c r="AL329" s="1423"/>
      <c r="AN329" s="120"/>
      <c r="AO329" s="1410"/>
      <c r="AP329" s="1410"/>
      <c r="AQ329" s="1410"/>
      <c r="AR329" s="1411"/>
      <c r="AS329" s="1412"/>
      <c r="AT329" s="1413"/>
      <c r="AU329" s="1414"/>
      <c r="AV329" s="1415"/>
      <c r="AW329" s="1416"/>
      <c r="AX329" s="1415"/>
      <c r="AY329" s="1417"/>
      <c r="AZ329" s="1418"/>
      <c r="BA329" s="1419"/>
      <c r="BB329" s="1420"/>
      <c r="BC329" s="1421"/>
      <c r="BD329" s="1422"/>
      <c r="BE329" s="1423"/>
      <c r="BH329" s="3">
        <v>1</v>
      </c>
    </row>
    <row r="330" spans="2:60" ht="18.75">
      <c r="B330" s="120"/>
      <c r="C330" s="1410"/>
      <c r="D330" s="1410"/>
      <c r="E330" s="1410"/>
      <c r="F330" s="1411"/>
      <c r="G330" s="1412"/>
      <c r="H330" s="1413"/>
      <c r="I330" s="1414"/>
      <c r="J330" s="1415"/>
      <c r="K330" s="1416"/>
      <c r="L330" s="1415"/>
      <c r="M330" s="1417"/>
      <c r="N330" s="1418"/>
      <c r="O330" s="1419"/>
      <c r="P330" s="1420"/>
      <c r="Q330" s="1421"/>
      <c r="R330" s="1422"/>
      <c r="S330" s="1423"/>
      <c r="U330" s="120"/>
      <c r="V330" s="1410"/>
      <c r="W330" s="1410"/>
      <c r="X330" s="1410"/>
      <c r="Y330" s="1411"/>
      <c r="Z330" s="1412"/>
      <c r="AA330" s="1413"/>
      <c r="AB330" s="1414"/>
      <c r="AC330" s="1415"/>
      <c r="AD330" s="1416"/>
      <c r="AE330" s="1415"/>
      <c r="AF330" s="1417"/>
      <c r="AG330" s="1418"/>
      <c r="AH330" s="1419"/>
      <c r="AI330" s="1420"/>
      <c r="AJ330" s="1421"/>
      <c r="AK330" s="1422"/>
      <c r="AL330" s="1423"/>
      <c r="AN330" s="120"/>
      <c r="AO330" s="1410"/>
      <c r="AP330" s="1410"/>
      <c r="AQ330" s="1410"/>
      <c r="AR330" s="1411"/>
      <c r="AS330" s="1412"/>
      <c r="AT330" s="1413"/>
      <c r="AU330" s="1414"/>
      <c r="AV330" s="1415"/>
      <c r="AW330" s="1416"/>
      <c r="AX330" s="1415"/>
      <c r="AY330" s="1417"/>
      <c r="AZ330" s="1418"/>
      <c r="BA330" s="1419"/>
      <c r="BB330" s="1420"/>
      <c r="BC330" s="1421"/>
      <c r="BD330" s="1422"/>
      <c r="BE330" s="1423"/>
      <c r="BH330" s="3">
        <v>1</v>
      </c>
    </row>
    <row r="331" spans="2:60" ht="18.75">
      <c r="B331" s="120"/>
      <c r="C331" s="1410"/>
      <c r="D331" s="1410"/>
      <c r="E331" s="1410"/>
      <c r="F331" s="1411"/>
      <c r="G331" s="1412"/>
      <c r="H331" s="1413"/>
      <c r="I331" s="1414"/>
      <c r="J331" s="1415"/>
      <c r="K331" s="1416"/>
      <c r="L331" s="1415"/>
      <c r="M331" s="1417"/>
      <c r="N331" s="1418"/>
      <c r="O331" s="1419"/>
      <c r="P331" s="1420"/>
      <c r="Q331" s="1421"/>
      <c r="R331" s="1422"/>
      <c r="S331" s="1423"/>
      <c r="U331" s="120"/>
      <c r="V331" s="1410"/>
      <c r="W331" s="1410"/>
      <c r="X331" s="1410"/>
      <c r="Y331" s="1411"/>
      <c r="Z331" s="1412"/>
      <c r="AA331" s="1413"/>
      <c r="AB331" s="1414"/>
      <c r="AC331" s="1415"/>
      <c r="AD331" s="1416"/>
      <c r="AE331" s="1415"/>
      <c r="AF331" s="1417"/>
      <c r="AG331" s="1418"/>
      <c r="AH331" s="1419"/>
      <c r="AI331" s="1420"/>
      <c r="AJ331" s="1421"/>
      <c r="AK331" s="1422"/>
      <c r="AL331" s="1423"/>
      <c r="AN331" s="120"/>
      <c r="AO331" s="1410"/>
      <c r="AP331" s="1410"/>
      <c r="AQ331" s="1410"/>
      <c r="AR331" s="1411"/>
      <c r="AS331" s="1412"/>
      <c r="AT331" s="1413"/>
      <c r="AU331" s="1414"/>
      <c r="AV331" s="1415"/>
      <c r="AW331" s="1416"/>
      <c r="AX331" s="1415"/>
      <c r="AY331" s="1417"/>
      <c r="AZ331" s="1418"/>
      <c r="BA331" s="1419"/>
      <c r="BB331" s="1420"/>
      <c r="BC331" s="1421"/>
      <c r="BD331" s="1422"/>
      <c r="BE331" s="1423"/>
      <c r="BH331" s="3">
        <v>1</v>
      </c>
    </row>
    <row r="332" spans="2:60" ht="18.75">
      <c r="B332" s="120"/>
      <c r="C332" s="1410"/>
      <c r="D332" s="1410"/>
      <c r="E332" s="1410"/>
      <c r="F332" s="1411"/>
      <c r="G332" s="1412"/>
      <c r="H332" s="1413"/>
      <c r="I332" s="1414"/>
      <c r="J332" s="1415"/>
      <c r="K332" s="1416"/>
      <c r="L332" s="1415"/>
      <c r="M332" s="1417"/>
      <c r="N332" s="1418"/>
      <c r="O332" s="1419"/>
      <c r="P332" s="1420"/>
      <c r="Q332" s="1421"/>
      <c r="R332" s="1422"/>
      <c r="S332" s="1423"/>
      <c r="U332" s="120"/>
      <c r="V332" s="1410"/>
      <c r="W332" s="1410"/>
      <c r="X332" s="1410"/>
      <c r="Y332" s="1411"/>
      <c r="Z332" s="1412"/>
      <c r="AA332" s="1413"/>
      <c r="AB332" s="1414"/>
      <c r="AC332" s="1415"/>
      <c r="AD332" s="1416"/>
      <c r="AE332" s="1415"/>
      <c r="AF332" s="1417"/>
      <c r="AG332" s="1418"/>
      <c r="AH332" s="1419"/>
      <c r="AI332" s="1420"/>
      <c r="AJ332" s="1421"/>
      <c r="AK332" s="1422"/>
      <c r="AL332" s="1423"/>
      <c r="AN332" s="120"/>
      <c r="AO332" s="1410"/>
      <c r="AP332" s="1410"/>
      <c r="AQ332" s="1410"/>
      <c r="AR332" s="1411"/>
      <c r="AS332" s="1412"/>
      <c r="AT332" s="1413"/>
      <c r="AU332" s="1414"/>
      <c r="AV332" s="1415"/>
      <c r="AW332" s="1416"/>
      <c r="AX332" s="1415"/>
      <c r="AY332" s="1417"/>
      <c r="AZ332" s="1418"/>
      <c r="BA332" s="1419"/>
      <c r="BB332" s="1420"/>
      <c r="BC332" s="1421"/>
      <c r="BD332" s="1422"/>
      <c r="BE332" s="1423"/>
      <c r="BH332" s="3">
        <v>1</v>
      </c>
    </row>
    <row r="333" spans="2:60" ht="18.75">
      <c r="B333" s="120"/>
      <c r="C333" s="1410"/>
      <c r="D333" s="1410"/>
      <c r="E333" s="1410"/>
      <c r="F333" s="1411"/>
      <c r="G333" s="1412"/>
      <c r="H333" s="1413"/>
      <c r="I333" s="1414"/>
      <c r="J333" s="1415"/>
      <c r="K333" s="1416"/>
      <c r="L333" s="1415"/>
      <c r="M333" s="1417"/>
      <c r="N333" s="1418"/>
      <c r="O333" s="1419"/>
      <c r="P333" s="1420"/>
      <c r="Q333" s="1421"/>
      <c r="R333" s="1422"/>
      <c r="S333" s="1423"/>
      <c r="U333" s="120"/>
      <c r="V333" s="1410"/>
      <c r="W333" s="1410"/>
      <c r="X333" s="1410"/>
      <c r="Y333" s="1411"/>
      <c r="Z333" s="1412"/>
      <c r="AA333" s="1413"/>
      <c r="AB333" s="1414"/>
      <c r="AC333" s="1415"/>
      <c r="AD333" s="1416"/>
      <c r="AE333" s="1415"/>
      <c r="AF333" s="1417"/>
      <c r="AG333" s="1418"/>
      <c r="AH333" s="1419"/>
      <c r="AI333" s="1420"/>
      <c r="AJ333" s="1421"/>
      <c r="AK333" s="1422"/>
      <c r="AL333" s="1423"/>
      <c r="AN333" s="120"/>
      <c r="AO333" s="1410"/>
      <c r="AP333" s="1410"/>
      <c r="AQ333" s="1410"/>
      <c r="AR333" s="1411"/>
      <c r="AS333" s="1412"/>
      <c r="AT333" s="1413"/>
      <c r="AU333" s="1414"/>
      <c r="AV333" s="1415"/>
      <c r="AW333" s="1416"/>
      <c r="AX333" s="1415"/>
      <c r="AY333" s="1417"/>
      <c r="AZ333" s="1418"/>
      <c r="BA333" s="1419"/>
      <c r="BB333" s="1420"/>
      <c r="BC333" s="1421"/>
      <c r="BD333" s="1422"/>
      <c r="BE333" s="1423"/>
      <c r="BH333" s="3">
        <v>1</v>
      </c>
    </row>
    <row r="334" spans="2:60" ht="18.75">
      <c r="B334" s="120"/>
      <c r="C334" s="1410"/>
      <c r="D334" s="1410"/>
      <c r="E334" s="1410"/>
      <c r="F334" s="1411"/>
      <c r="G334" s="1412"/>
      <c r="H334" s="1413"/>
      <c r="I334" s="1414"/>
      <c r="J334" s="1415"/>
      <c r="K334" s="1416"/>
      <c r="L334" s="1415"/>
      <c r="M334" s="1417"/>
      <c r="N334" s="1418"/>
      <c r="O334" s="1419"/>
      <c r="P334" s="1420"/>
      <c r="Q334" s="1421"/>
      <c r="R334" s="1422"/>
      <c r="S334" s="1423"/>
      <c r="U334" s="120"/>
      <c r="V334" s="1410"/>
      <c r="W334" s="1410"/>
      <c r="X334" s="1410"/>
      <c r="Y334" s="1411"/>
      <c r="Z334" s="1412"/>
      <c r="AA334" s="1413"/>
      <c r="AB334" s="1414"/>
      <c r="AC334" s="1415"/>
      <c r="AD334" s="1416"/>
      <c r="AE334" s="1415"/>
      <c r="AF334" s="1417"/>
      <c r="AG334" s="1418"/>
      <c r="AH334" s="1419"/>
      <c r="AI334" s="1420"/>
      <c r="AJ334" s="1421"/>
      <c r="AK334" s="1422"/>
      <c r="AL334" s="1423"/>
      <c r="AN334" s="120"/>
      <c r="AO334" s="1410"/>
      <c r="AP334" s="1410"/>
      <c r="AQ334" s="1410"/>
      <c r="AR334" s="1411"/>
      <c r="AS334" s="1412"/>
      <c r="AT334" s="1413"/>
      <c r="AU334" s="1414"/>
      <c r="AV334" s="1415"/>
      <c r="AW334" s="1416"/>
      <c r="AX334" s="1415"/>
      <c r="AY334" s="1417"/>
      <c r="AZ334" s="1418"/>
      <c r="BA334" s="1419"/>
      <c r="BB334" s="1420"/>
      <c r="BC334" s="1421"/>
      <c r="BD334" s="1422"/>
      <c r="BE334" s="1423"/>
      <c r="BH334" s="3">
        <v>1</v>
      </c>
    </row>
    <row r="335" spans="2:60" ht="18.75">
      <c r="B335" s="120"/>
      <c r="C335" s="1410"/>
      <c r="D335" s="1410"/>
      <c r="E335" s="1410"/>
      <c r="F335" s="1411"/>
      <c r="G335" s="1412"/>
      <c r="H335" s="1413"/>
      <c r="I335" s="1414"/>
      <c r="J335" s="1415"/>
      <c r="K335" s="1416"/>
      <c r="L335" s="1415"/>
      <c r="M335" s="1417"/>
      <c r="N335" s="1418"/>
      <c r="O335" s="1419"/>
      <c r="P335" s="1420"/>
      <c r="Q335" s="1421"/>
      <c r="R335" s="1422"/>
      <c r="S335" s="1423"/>
      <c r="U335" s="120"/>
      <c r="V335" s="1410"/>
      <c r="W335" s="1410"/>
      <c r="X335" s="1410"/>
      <c r="Y335" s="1411"/>
      <c r="Z335" s="1412"/>
      <c r="AA335" s="1413"/>
      <c r="AB335" s="1414"/>
      <c r="AC335" s="1415"/>
      <c r="AD335" s="1416"/>
      <c r="AE335" s="1415"/>
      <c r="AF335" s="1417"/>
      <c r="AG335" s="1418"/>
      <c r="AH335" s="1419"/>
      <c r="AI335" s="1420"/>
      <c r="AJ335" s="1421"/>
      <c r="AK335" s="1422"/>
      <c r="AL335" s="1423"/>
      <c r="AN335" s="120"/>
      <c r="AO335" s="1410"/>
      <c r="AP335" s="1410"/>
      <c r="AQ335" s="1410"/>
      <c r="AR335" s="1411"/>
      <c r="AS335" s="1412"/>
      <c r="AT335" s="1413"/>
      <c r="AU335" s="1414"/>
      <c r="AV335" s="1415"/>
      <c r="AW335" s="1416"/>
      <c r="AX335" s="1415"/>
      <c r="AY335" s="1417"/>
      <c r="AZ335" s="1418"/>
      <c r="BA335" s="1419"/>
      <c r="BB335" s="1420"/>
      <c r="BC335" s="1421"/>
      <c r="BD335" s="1422"/>
      <c r="BE335" s="1423"/>
      <c r="BH335" s="3">
        <v>1</v>
      </c>
    </row>
    <row r="336" spans="2:60" ht="18.75">
      <c r="B336" s="120"/>
      <c r="C336" s="1410"/>
      <c r="D336" s="1410"/>
      <c r="E336" s="1410"/>
      <c r="F336" s="1411"/>
      <c r="G336" s="1412"/>
      <c r="H336" s="1413"/>
      <c r="I336" s="1414"/>
      <c r="J336" s="1415"/>
      <c r="K336" s="1416"/>
      <c r="L336" s="1415"/>
      <c r="M336" s="1417"/>
      <c r="N336" s="1418"/>
      <c r="O336" s="1419"/>
      <c r="P336" s="1420"/>
      <c r="Q336" s="1421"/>
      <c r="R336" s="1422"/>
      <c r="S336" s="1423"/>
      <c r="U336" s="120"/>
      <c r="V336" s="1410"/>
      <c r="W336" s="1410"/>
      <c r="X336" s="1410"/>
      <c r="Y336" s="1411"/>
      <c r="Z336" s="1412"/>
      <c r="AA336" s="1413"/>
      <c r="AB336" s="1414"/>
      <c r="AC336" s="1415"/>
      <c r="AD336" s="1416"/>
      <c r="AE336" s="1415"/>
      <c r="AF336" s="1417"/>
      <c r="AG336" s="1418"/>
      <c r="AH336" s="1419"/>
      <c r="AI336" s="1420"/>
      <c r="AJ336" s="1421"/>
      <c r="AK336" s="1422"/>
      <c r="AL336" s="1423"/>
      <c r="AN336" s="120"/>
      <c r="AO336" s="1410"/>
      <c r="AP336" s="1410"/>
      <c r="AQ336" s="1410"/>
      <c r="AR336" s="1411"/>
      <c r="AS336" s="1412"/>
      <c r="AT336" s="1413"/>
      <c r="AU336" s="1414"/>
      <c r="AV336" s="1415"/>
      <c r="AW336" s="1416"/>
      <c r="AX336" s="1415"/>
      <c r="AY336" s="1417"/>
      <c r="AZ336" s="1418"/>
      <c r="BA336" s="1419"/>
      <c r="BB336" s="1420"/>
      <c r="BC336" s="1421"/>
      <c r="BD336" s="1422"/>
      <c r="BE336" s="1423"/>
      <c r="BH336" s="3">
        <v>1</v>
      </c>
    </row>
    <row r="337" spans="1:62" ht="18.75">
      <c r="B337" s="120"/>
      <c r="C337" s="1410"/>
      <c r="D337" s="1410"/>
      <c r="E337" s="1410"/>
      <c r="F337" s="1411"/>
      <c r="G337" s="1412"/>
      <c r="H337" s="1413"/>
      <c r="I337" s="1414"/>
      <c r="J337" s="1415"/>
      <c r="K337" s="1416"/>
      <c r="L337" s="1415"/>
      <c r="M337" s="1417"/>
      <c r="N337" s="1418"/>
      <c r="O337" s="1419"/>
      <c r="P337" s="1420"/>
      <c r="Q337" s="1421"/>
      <c r="R337" s="1422"/>
      <c r="S337" s="1423"/>
      <c r="U337" s="120"/>
      <c r="V337" s="1410"/>
      <c r="W337" s="1410"/>
      <c r="X337" s="1410"/>
      <c r="Y337" s="1411"/>
      <c r="Z337" s="1412"/>
      <c r="AA337" s="1413"/>
      <c r="AB337" s="1414"/>
      <c r="AC337" s="1415"/>
      <c r="AD337" s="1416"/>
      <c r="AE337" s="1415"/>
      <c r="AF337" s="1417"/>
      <c r="AG337" s="1418"/>
      <c r="AH337" s="1419"/>
      <c r="AI337" s="1420"/>
      <c r="AJ337" s="1421"/>
      <c r="AK337" s="1422"/>
      <c r="AL337" s="1423"/>
      <c r="AN337" s="120"/>
      <c r="AO337" s="1410"/>
      <c r="AP337" s="1410"/>
      <c r="AQ337" s="1410"/>
      <c r="AR337" s="1411"/>
      <c r="AS337" s="1412"/>
      <c r="AT337" s="1413"/>
      <c r="AU337" s="1414"/>
      <c r="AV337" s="1415"/>
      <c r="AW337" s="1416"/>
      <c r="AX337" s="1415"/>
      <c r="AY337" s="1417"/>
      <c r="AZ337" s="1418"/>
      <c r="BA337" s="1419"/>
      <c r="BB337" s="1420"/>
      <c r="BC337" s="1421"/>
      <c r="BD337" s="1422"/>
      <c r="BE337" s="1423"/>
      <c r="BH337" s="3">
        <v>1</v>
      </c>
    </row>
    <row r="338" spans="1:62" ht="18.75">
      <c r="B338" s="120"/>
      <c r="C338" s="1410"/>
      <c r="D338" s="1410"/>
      <c r="E338" s="1410"/>
      <c r="F338" s="1411"/>
      <c r="G338" s="1412"/>
      <c r="H338" s="1413"/>
      <c r="I338" s="1414"/>
      <c r="J338" s="1415"/>
      <c r="K338" s="1416"/>
      <c r="L338" s="1415"/>
      <c r="M338" s="1417"/>
      <c r="N338" s="1418"/>
      <c r="O338" s="1419"/>
      <c r="P338" s="1420"/>
      <c r="Q338" s="1421"/>
      <c r="R338" s="1422"/>
      <c r="S338" s="1423"/>
      <c r="U338" s="120"/>
      <c r="V338" s="1410"/>
      <c r="W338" s="1410"/>
      <c r="X338" s="1410"/>
      <c r="Y338" s="1411"/>
      <c r="Z338" s="1412"/>
      <c r="AA338" s="1413"/>
      <c r="AB338" s="1414"/>
      <c r="AC338" s="1415"/>
      <c r="AD338" s="1416"/>
      <c r="AE338" s="1415"/>
      <c r="AF338" s="1417"/>
      <c r="AG338" s="1418"/>
      <c r="AH338" s="1419"/>
      <c r="AI338" s="1420"/>
      <c r="AJ338" s="1421"/>
      <c r="AK338" s="1422"/>
      <c r="AL338" s="1423"/>
      <c r="AN338" s="120"/>
      <c r="AO338" s="1410"/>
      <c r="AP338" s="1410"/>
      <c r="AQ338" s="1410"/>
      <c r="AR338" s="1411"/>
      <c r="AS338" s="1412"/>
      <c r="AT338" s="1413"/>
      <c r="AU338" s="1414"/>
      <c r="AV338" s="1415"/>
      <c r="AW338" s="1416"/>
      <c r="AX338" s="1415"/>
      <c r="AY338" s="1417"/>
      <c r="AZ338" s="1418"/>
      <c r="BA338" s="1419"/>
      <c r="BB338" s="1420"/>
      <c r="BC338" s="1421"/>
      <c r="BD338" s="1422"/>
      <c r="BE338" s="1423"/>
      <c r="BH338" s="3">
        <v>1</v>
      </c>
    </row>
    <row r="339" spans="1:62" ht="18.75">
      <c r="B339" s="120"/>
      <c r="C339" s="1410"/>
      <c r="D339" s="1410"/>
      <c r="E339" s="1410"/>
      <c r="F339" s="1411"/>
      <c r="G339" s="1412"/>
      <c r="H339" s="1413"/>
      <c r="I339" s="1414"/>
      <c r="J339" s="1415"/>
      <c r="K339" s="1416"/>
      <c r="L339" s="1415"/>
      <c r="M339" s="1417"/>
      <c r="N339" s="1418"/>
      <c r="O339" s="1419"/>
      <c r="P339" s="1420"/>
      <c r="Q339" s="1421"/>
      <c r="R339" s="1422"/>
      <c r="S339" s="1423"/>
      <c r="U339" s="120"/>
      <c r="V339" s="1410"/>
      <c r="W339" s="1410"/>
      <c r="X339" s="1410"/>
      <c r="Y339" s="1411"/>
      <c r="Z339" s="1412"/>
      <c r="AA339" s="1413"/>
      <c r="AB339" s="1414"/>
      <c r="AC339" s="1415"/>
      <c r="AD339" s="1416"/>
      <c r="AE339" s="1415"/>
      <c r="AF339" s="1417"/>
      <c r="AG339" s="1418"/>
      <c r="AH339" s="1419"/>
      <c r="AI339" s="1420"/>
      <c r="AJ339" s="1421"/>
      <c r="AK339" s="1422"/>
      <c r="AL339" s="1423"/>
      <c r="AN339" s="120"/>
      <c r="AO339" s="1410"/>
      <c r="AP339" s="1410"/>
      <c r="AQ339" s="1410"/>
      <c r="AR339" s="1411"/>
      <c r="AS339" s="1412"/>
      <c r="AT339" s="1413"/>
      <c r="AU339" s="1414"/>
      <c r="AV339" s="1415"/>
      <c r="AW339" s="1416"/>
      <c r="AX339" s="1415"/>
      <c r="AY339" s="1417"/>
      <c r="AZ339" s="1418"/>
      <c r="BA339" s="1419"/>
      <c r="BB339" s="1420"/>
      <c r="BC339" s="1421"/>
      <c r="BD339" s="1422"/>
      <c r="BE339" s="1423"/>
      <c r="BH339" s="3">
        <v>1</v>
      </c>
    </row>
    <row r="340" spans="1:62" ht="18.75">
      <c r="B340" s="120"/>
      <c r="C340" s="1410"/>
      <c r="D340" s="1410"/>
      <c r="E340" s="1410"/>
      <c r="F340" s="1411"/>
      <c r="G340" s="1412"/>
      <c r="H340" s="1413"/>
      <c r="I340" s="1414"/>
      <c r="J340" s="1415"/>
      <c r="K340" s="1416"/>
      <c r="L340" s="1415"/>
      <c r="M340" s="1417"/>
      <c r="N340" s="1418"/>
      <c r="O340" s="1419"/>
      <c r="P340" s="1420"/>
      <c r="Q340" s="1421"/>
      <c r="R340" s="1422"/>
      <c r="S340" s="1423"/>
      <c r="U340" s="120"/>
      <c r="V340" s="1410"/>
      <c r="W340" s="1410"/>
      <c r="X340" s="1410"/>
      <c r="Y340" s="1411"/>
      <c r="Z340" s="1412"/>
      <c r="AA340" s="1413"/>
      <c r="AB340" s="1414"/>
      <c r="AC340" s="1415"/>
      <c r="AD340" s="1416"/>
      <c r="AE340" s="1415"/>
      <c r="AF340" s="1417"/>
      <c r="AG340" s="1418"/>
      <c r="AH340" s="1419"/>
      <c r="AI340" s="1420"/>
      <c r="AJ340" s="1421"/>
      <c r="AK340" s="1422"/>
      <c r="AL340" s="1423"/>
      <c r="AN340" s="120"/>
      <c r="AO340" s="1410"/>
      <c r="AP340" s="1410"/>
      <c r="AQ340" s="1410"/>
      <c r="AR340" s="1411"/>
      <c r="AS340" s="1412"/>
      <c r="AT340" s="1413"/>
      <c r="AU340" s="1414"/>
      <c r="AV340" s="1415"/>
      <c r="AW340" s="1416"/>
      <c r="AX340" s="1415"/>
      <c r="AY340" s="1417"/>
      <c r="AZ340" s="1418"/>
      <c r="BA340" s="1419"/>
      <c r="BB340" s="1420"/>
      <c r="BC340" s="1421"/>
      <c r="BD340" s="1422"/>
      <c r="BE340" s="1423"/>
      <c r="BH340" s="3">
        <v>1</v>
      </c>
    </row>
    <row r="341" spans="1:62" ht="18.75">
      <c r="B341" s="120"/>
      <c r="C341" s="1410"/>
      <c r="D341" s="1410"/>
      <c r="E341" s="1410"/>
      <c r="F341" s="1411"/>
      <c r="G341" s="1412"/>
      <c r="H341" s="1413"/>
      <c r="I341" s="1414"/>
      <c r="J341" s="1415"/>
      <c r="K341" s="1416"/>
      <c r="L341" s="1415"/>
      <c r="M341" s="1417"/>
      <c r="N341" s="1418"/>
      <c r="O341" s="1419"/>
      <c r="P341" s="1420"/>
      <c r="Q341" s="1421"/>
      <c r="R341" s="1422"/>
      <c r="S341" s="1423"/>
      <c r="U341" s="120"/>
      <c r="V341" s="1410"/>
      <c r="W341" s="1410"/>
      <c r="X341" s="1410"/>
      <c r="Y341" s="1411"/>
      <c r="Z341" s="1412"/>
      <c r="AA341" s="1413"/>
      <c r="AB341" s="1414"/>
      <c r="AC341" s="1415"/>
      <c r="AD341" s="1416"/>
      <c r="AE341" s="1415"/>
      <c r="AF341" s="1417"/>
      <c r="AG341" s="1418"/>
      <c r="AH341" s="1419"/>
      <c r="AI341" s="1420"/>
      <c r="AJ341" s="1421"/>
      <c r="AK341" s="1422"/>
      <c r="AL341" s="1423"/>
      <c r="AN341" s="120"/>
      <c r="AO341" s="1410"/>
      <c r="AP341" s="1410"/>
      <c r="AQ341" s="1410"/>
      <c r="AR341" s="1411"/>
      <c r="AS341" s="1412"/>
      <c r="AT341" s="1413"/>
      <c r="AU341" s="1414"/>
      <c r="AV341" s="1415"/>
      <c r="AW341" s="1416"/>
      <c r="AX341" s="1415"/>
      <c r="AY341" s="1417"/>
      <c r="AZ341" s="1418"/>
      <c r="BA341" s="1419"/>
      <c r="BB341" s="1420"/>
      <c r="BC341" s="1421"/>
      <c r="BD341" s="1422"/>
      <c r="BE341" s="1423"/>
      <c r="BH341" s="3">
        <v>1</v>
      </c>
    </row>
    <row r="342" spans="1:62" ht="27" customHeight="1">
      <c r="B342" s="273" t="s">
        <v>11</v>
      </c>
      <c r="C342" s="273"/>
      <c r="D342" s="273"/>
      <c r="E342" s="273"/>
      <c r="F342" s="273"/>
      <c r="G342" s="273"/>
      <c r="H342" s="273"/>
      <c r="I342" s="273"/>
      <c r="J342" s="273"/>
      <c r="K342" s="273"/>
      <c r="L342" s="273"/>
      <c r="M342" s="273"/>
      <c r="N342" s="273"/>
      <c r="O342" s="273"/>
      <c r="P342" s="273"/>
      <c r="Q342" s="273"/>
      <c r="R342" s="273"/>
      <c r="S342" s="273"/>
      <c r="U342" s="273" t="s">
        <v>11</v>
      </c>
      <c r="V342" s="273"/>
      <c r="W342" s="273"/>
      <c r="X342" s="273"/>
      <c r="Y342" s="273"/>
      <c r="Z342" s="273"/>
      <c r="AA342" s="273"/>
      <c r="AB342" s="273"/>
      <c r="AC342" s="273"/>
      <c r="AD342" s="273"/>
      <c r="AE342" s="273"/>
      <c r="AF342" s="273"/>
      <c r="AG342" s="273"/>
      <c r="AH342" s="273"/>
      <c r="AI342" s="273"/>
      <c r="AJ342" s="273"/>
      <c r="AK342" s="273"/>
      <c r="AL342" s="273"/>
      <c r="AN342" s="273" t="s">
        <v>11</v>
      </c>
      <c r="AO342" s="273"/>
      <c r="AP342" s="273"/>
      <c r="AQ342" s="273"/>
      <c r="AR342" s="273"/>
      <c r="AS342" s="273"/>
      <c r="AT342" s="273"/>
      <c r="AU342" s="273"/>
      <c r="AV342" s="273"/>
      <c r="AW342" s="273"/>
      <c r="AX342" s="273"/>
      <c r="AY342" s="273"/>
      <c r="AZ342" s="273"/>
      <c r="BA342" s="273"/>
      <c r="BB342" s="273"/>
      <c r="BC342" s="273"/>
      <c r="BD342" s="273"/>
      <c r="BE342" s="273"/>
      <c r="BH342" s="876" t="s">
        <v>840</v>
      </c>
    </row>
    <row r="343" spans="1:62">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v>1</v>
      </c>
      <c r="BG343" s="3">
        <v>1</v>
      </c>
      <c r="BH343" s="1" t="str">
        <f>ADDRESS(ROW(),COLUMN(),4)</f>
        <v>BH343</v>
      </c>
      <c r="BI343" s="878"/>
      <c r="BJ343" s="879" t="str">
        <f>ADDRESS(ROW(),COLUMN(),4)</f>
        <v>BJ343</v>
      </c>
    </row>
  </sheetData>
  <mergeCells count="2">
    <mergeCell ref="B4:BC5"/>
    <mergeCell ref="BD4:BE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54F9-46B6-4FFB-846E-2E1D70609912}">
  <dimension ref="A1:BJ343"/>
  <sheetViews>
    <sheetView workbookViewId="0">
      <selection activeCell="W63" sqref="W63"/>
    </sheetView>
  </sheetViews>
  <sheetFormatPr baseColWidth="10" defaultRowHeight="15"/>
  <cols>
    <col min="1" max="1" width="2.85546875" customWidth="1"/>
    <col min="2" max="6" width="3.7109375" customWidth="1"/>
    <col min="7" max="8" width="12.7109375" customWidth="1"/>
    <col min="9" max="9" width="3.7109375" customWidth="1"/>
    <col min="10" max="10" width="9.7109375" customWidth="1"/>
    <col min="11" max="11" width="12.7109375" customWidth="1"/>
    <col min="12" max="12" width="13.7109375" customWidth="1"/>
    <col min="13" max="13" width="40.7109375" customWidth="1"/>
    <col min="14" max="14" width="10.7109375" customWidth="1"/>
    <col min="15" max="15" width="9.7109375" customWidth="1"/>
    <col min="16" max="18" width="13.7109375" customWidth="1"/>
    <col min="19" max="19" width="17.7109375" customWidth="1"/>
    <col min="20" max="20" width="6.140625" customWidth="1"/>
    <col min="21" max="25" width="3.7109375" customWidth="1"/>
    <col min="26" max="27" width="12.7109375" customWidth="1"/>
    <col min="28" max="28" width="3.7109375" customWidth="1"/>
    <col min="29" max="29" width="9.7109375" customWidth="1"/>
    <col min="30" max="30" width="12.7109375" customWidth="1"/>
    <col min="31" max="31" width="13.7109375" customWidth="1"/>
    <col min="32" max="32" width="40.7109375" customWidth="1"/>
    <col min="33" max="33" width="10.7109375" customWidth="1"/>
    <col min="34" max="34" width="9.7109375" customWidth="1"/>
    <col min="35" max="37" width="13.7109375" customWidth="1"/>
    <col min="38" max="38" width="17.7109375" customWidth="1"/>
    <col min="39" max="39" width="5.7109375" customWidth="1"/>
    <col min="40" max="44" width="3.7109375" customWidth="1"/>
    <col min="45" max="46" width="12.7109375" customWidth="1"/>
    <col min="47" max="47" width="3.7109375" customWidth="1"/>
    <col min="48" max="48" width="9.7109375" customWidth="1"/>
    <col min="49" max="49" width="12.7109375" customWidth="1"/>
    <col min="50" max="50" width="13.7109375" customWidth="1"/>
    <col min="51" max="51" width="40.7109375" customWidth="1"/>
    <col min="52" max="52" width="10.7109375" customWidth="1"/>
    <col min="53" max="53" width="9.7109375" customWidth="1"/>
    <col min="54" max="56" width="13.7109375" customWidth="1"/>
    <col min="57" max="57" width="17.7109375" customWidth="1"/>
    <col min="60" max="60" width="5.42578125" customWidth="1"/>
    <col min="62" max="62" width="86" customWidth="1"/>
  </cols>
  <sheetData>
    <row r="1" spans="1:62" ht="15.75" thickTop="1">
      <c r="A1" s="1" t="str">
        <f>ADDRESS(ROW(),COLUMN(),4)</f>
        <v>A1</v>
      </c>
      <c r="B1" s="2" t="str">
        <f t="shared" ref="B1:BE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H1" s="3">
        <v>1</v>
      </c>
      <c r="BI1" s="4" t="str">
        <f>SUBSTITUTE(ADDRESS(1,COLUMN(),4),"1","")</f>
        <v>BI</v>
      </c>
      <c r="BJ1" s="5" t="str">
        <f>SUBSTITUTE(ADDRESS(1,COLUMN(),4),"1","")</f>
        <v>BJ</v>
      </c>
    </row>
    <row r="2" spans="1:62">
      <c r="B2" s="1104">
        <f t="shared" ref="B2:BE2" ca="1" si="1">CELL("largeur",B2)</f>
        <v>3</v>
      </c>
      <c r="C2" s="1104">
        <f t="shared" ca="1" si="1"/>
        <v>3</v>
      </c>
      <c r="D2" s="1104">
        <f t="shared" ca="1" si="1"/>
        <v>3</v>
      </c>
      <c r="E2" s="1104">
        <f t="shared" ca="1" si="1"/>
        <v>3</v>
      </c>
      <c r="F2" s="1104">
        <f t="shared" ca="1" si="1"/>
        <v>3</v>
      </c>
      <c r="G2" s="1104">
        <f t="shared" ca="1" si="1"/>
        <v>12</v>
      </c>
      <c r="H2" s="1104">
        <f t="shared" ca="1" si="1"/>
        <v>12</v>
      </c>
      <c r="I2" s="1104">
        <f t="shared" ca="1" si="1"/>
        <v>3</v>
      </c>
      <c r="J2" s="1104">
        <f t="shared" ca="1" si="1"/>
        <v>9</v>
      </c>
      <c r="K2" s="1104">
        <f t="shared" ca="1" si="1"/>
        <v>12</v>
      </c>
      <c r="L2" s="1104">
        <f t="shared" ca="1" si="1"/>
        <v>13</v>
      </c>
      <c r="M2" s="1104">
        <f t="shared" ca="1" si="1"/>
        <v>40</v>
      </c>
      <c r="N2" s="1104">
        <f t="shared" ca="1" si="1"/>
        <v>10</v>
      </c>
      <c r="O2" s="1104">
        <f t="shared" ca="1" si="1"/>
        <v>9</v>
      </c>
      <c r="P2" s="1104">
        <f t="shared" ca="1" si="1"/>
        <v>13</v>
      </c>
      <c r="Q2" s="1104">
        <f t="shared" ca="1" si="1"/>
        <v>13</v>
      </c>
      <c r="R2" s="1104">
        <f t="shared" ca="1" si="1"/>
        <v>13</v>
      </c>
      <c r="S2" s="1104">
        <f t="shared" ca="1" si="1"/>
        <v>17</v>
      </c>
      <c r="U2" s="1104">
        <f t="shared" ca="1" si="1"/>
        <v>3</v>
      </c>
      <c r="V2" s="1104">
        <f t="shared" ca="1" si="1"/>
        <v>3</v>
      </c>
      <c r="W2" s="1104">
        <f t="shared" ca="1" si="1"/>
        <v>3</v>
      </c>
      <c r="X2" s="1104">
        <f t="shared" ca="1" si="1"/>
        <v>3</v>
      </c>
      <c r="Y2" s="1104">
        <f t="shared" ca="1" si="1"/>
        <v>3</v>
      </c>
      <c r="Z2" s="1104">
        <f t="shared" ca="1" si="1"/>
        <v>12</v>
      </c>
      <c r="AA2" s="1104">
        <f t="shared" ca="1" si="1"/>
        <v>12</v>
      </c>
      <c r="AB2" s="1104">
        <f t="shared" ca="1" si="1"/>
        <v>3</v>
      </c>
      <c r="AC2" s="1104">
        <f t="shared" ca="1" si="1"/>
        <v>9</v>
      </c>
      <c r="AD2" s="1104">
        <f t="shared" ca="1" si="1"/>
        <v>12</v>
      </c>
      <c r="AE2" s="1104">
        <f t="shared" ca="1" si="1"/>
        <v>13</v>
      </c>
      <c r="AF2" s="1104">
        <f t="shared" ca="1" si="1"/>
        <v>40</v>
      </c>
      <c r="AG2" s="1104">
        <f t="shared" ca="1" si="1"/>
        <v>10</v>
      </c>
      <c r="AH2" s="1104">
        <f t="shared" ca="1" si="1"/>
        <v>9</v>
      </c>
      <c r="AI2" s="1104">
        <f t="shared" ca="1" si="1"/>
        <v>13</v>
      </c>
      <c r="AJ2" s="1104">
        <f t="shared" ca="1" si="1"/>
        <v>13</v>
      </c>
      <c r="AK2" s="1104">
        <f t="shared" ca="1" si="1"/>
        <v>13</v>
      </c>
      <c r="AL2" s="1104">
        <f t="shared" ca="1" si="1"/>
        <v>17</v>
      </c>
      <c r="AN2" s="1104">
        <f t="shared" ca="1" si="1"/>
        <v>3</v>
      </c>
      <c r="AO2" s="1104">
        <f t="shared" ca="1" si="1"/>
        <v>3</v>
      </c>
      <c r="AP2" s="1104">
        <f t="shared" ca="1" si="1"/>
        <v>3</v>
      </c>
      <c r="AQ2" s="1104">
        <f t="shared" ca="1" si="1"/>
        <v>3</v>
      </c>
      <c r="AR2" s="1104">
        <f t="shared" ca="1" si="1"/>
        <v>3</v>
      </c>
      <c r="AS2" s="1104">
        <f t="shared" ca="1" si="1"/>
        <v>12</v>
      </c>
      <c r="AT2" s="1104">
        <f t="shared" ca="1" si="1"/>
        <v>12</v>
      </c>
      <c r="AU2" s="1104">
        <f t="shared" ca="1" si="1"/>
        <v>3</v>
      </c>
      <c r="AV2" s="1104">
        <f t="shared" ca="1" si="1"/>
        <v>9</v>
      </c>
      <c r="AW2" s="1104">
        <f t="shared" ca="1" si="1"/>
        <v>12</v>
      </c>
      <c r="AX2" s="1104">
        <f t="shared" ca="1" si="1"/>
        <v>13</v>
      </c>
      <c r="AY2" s="1104">
        <f t="shared" ca="1" si="1"/>
        <v>40</v>
      </c>
      <c r="AZ2" s="1104">
        <f t="shared" ca="1" si="1"/>
        <v>10</v>
      </c>
      <c r="BA2" s="1104">
        <f t="shared" ca="1" si="1"/>
        <v>9</v>
      </c>
      <c r="BB2" s="1104">
        <f t="shared" ca="1" si="1"/>
        <v>13</v>
      </c>
      <c r="BC2" s="1104">
        <f t="shared" ca="1" si="1"/>
        <v>13</v>
      </c>
      <c r="BD2" s="1104">
        <f t="shared" ca="1" si="1"/>
        <v>13</v>
      </c>
      <c r="BE2" s="1104">
        <f t="shared" ca="1" si="1"/>
        <v>17</v>
      </c>
      <c r="BF2" s="1344" t="s">
        <v>2072</v>
      </c>
      <c r="BH2" s="3">
        <v>1</v>
      </c>
      <c r="BI2" s="7" t="s">
        <v>3</v>
      </c>
      <c r="BJ2" s="8"/>
    </row>
    <row r="3" spans="1:62" ht="19.5" customHeight="1" thickBot="1">
      <c r="B3" s="1105">
        <v>3</v>
      </c>
      <c r="C3" s="1105">
        <v>3</v>
      </c>
      <c r="D3" s="1105">
        <v>3</v>
      </c>
      <c r="E3" s="1105">
        <v>3</v>
      </c>
      <c r="F3" s="1105">
        <v>3</v>
      </c>
      <c r="G3" s="1105">
        <v>12</v>
      </c>
      <c r="H3" s="1105">
        <v>12</v>
      </c>
      <c r="I3" s="1105">
        <v>3</v>
      </c>
      <c r="J3" s="1105">
        <v>9</v>
      </c>
      <c r="K3" s="1105">
        <v>12</v>
      </c>
      <c r="L3" s="1105">
        <v>13</v>
      </c>
      <c r="M3" s="1105">
        <v>40</v>
      </c>
      <c r="N3" s="1105">
        <v>10</v>
      </c>
      <c r="O3" s="1105">
        <v>9</v>
      </c>
      <c r="P3" s="1105">
        <v>13</v>
      </c>
      <c r="Q3" s="1105">
        <v>13</v>
      </c>
      <c r="R3" s="1105">
        <v>13</v>
      </c>
      <c r="S3" s="1105">
        <v>17</v>
      </c>
      <c r="T3" s="1384">
        <v>1</v>
      </c>
      <c r="U3" s="1105">
        <v>3</v>
      </c>
      <c r="V3" s="1105">
        <v>3</v>
      </c>
      <c r="W3" s="1105">
        <v>3</v>
      </c>
      <c r="X3" s="1105">
        <v>3</v>
      </c>
      <c r="Y3" s="1105">
        <v>3</v>
      </c>
      <c r="Z3" s="1105">
        <v>12</v>
      </c>
      <c r="AA3" s="1105">
        <v>12</v>
      </c>
      <c r="AB3" s="1105">
        <v>3</v>
      </c>
      <c r="AC3" s="1105">
        <v>9</v>
      </c>
      <c r="AD3" s="1105">
        <v>12</v>
      </c>
      <c r="AE3" s="1105">
        <v>13</v>
      </c>
      <c r="AF3" s="1105">
        <v>40</v>
      </c>
      <c r="AG3" s="1105">
        <v>10</v>
      </c>
      <c r="AH3" s="1105">
        <v>9</v>
      </c>
      <c r="AI3" s="1105">
        <v>13</v>
      </c>
      <c r="AJ3" s="1105">
        <v>13</v>
      </c>
      <c r="AK3" s="1105">
        <v>13</v>
      </c>
      <c r="AL3" s="1105">
        <v>17</v>
      </c>
      <c r="AM3" s="1384"/>
      <c r="AN3" s="1105">
        <v>3</v>
      </c>
      <c r="AO3" s="1105">
        <v>3</v>
      </c>
      <c r="AP3" s="1105">
        <v>3</v>
      </c>
      <c r="AQ3" s="1105">
        <v>3</v>
      </c>
      <c r="AR3" s="1105">
        <v>3</v>
      </c>
      <c r="AS3" s="1105">
        <v>12</v>
      </c>
      <c r="AT3" s="1105">
        <v>12</v>
      </c>
      <c r="AU3" s="1105">
        <v>3</v>
      </c>
      <c r="AV3" s="1105">
        <v>9</v>
      </c>
      <c r="AW3" s="1105">
        <v>12</v>
      </c>
      <c r="AX3" s="1105">
        <v>13</v>
      </c>
      <c r="AY3" s="1105">
        <v>40</v>
      </c>
      <c r="AZ3" s="1105">
        <v>10</v>
      </c>
      <c r="BA3" s="1105">
        <v>9</v>
      </c>
      <c r="BB3" s="1105">
        <v>13</v>
      </c>
      <c r="BC3" s="1105">
        <v>13</v>
      </c>
      <c r="BD3" s="1105">
        <v>13</v>
      </c>
      <c r="BE3" s="1105">
        <v>17</v>
      </c>
      <c r="BF3" s="1344" t="s">
        <v>1429</v>
      </c>
      <c r="BH3" s="3">
        <v>1</v>
      </c>
      <c r="BI3" s="11">
        <f ca="1">COUNTA(A1:BG343) + COUNTBLANK(A1:BG343)</f>
        <v>20268</v>
      </c>
      <c r="BJ3" s="12" t="str">
        <f>"cellules entre -cells -celdas  "&amp;" " &amp;A1&amp;" et  "&amp;BH343</f>
        <v>cellules entre -cells -celdas   A1 et  BH343</v>
      </c>
    </row>
    <row r="4" spans="1:62" s="1385" customFormat="1" ht="27" customHeight="1">
      <c r="B4" s="2110" t="s">
        <v>2723</v>
      </c>
      <c r="C4" s="2111"/>
      <c r="D4" s="2111"/>
      <c r="E4" s="211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111"/>
      <c r="AD4" s="2111"/>
      <c r="AE4" s="2111"/>
      <c r="AF4" s="2111"/>
      <c r="AG4" s="2111"/>
      <c r="AH4" s="2111"/>
      <c r="AI4" s="2111"/>
      <c r="AJ4" s="2111"/>
      <c r="AK4" s="2111"/>
      <c r="AL4" s="2111"/>
      <c r="AM4" s="2111"/>
      <c r="AN4" s="2111"/>
      <c r="AO4" s="2111"/>
      <c r="AP4" s="2111"/>
      <c r="AQ4" s="2111"/>
      <c r="AR4" s="2111"/>
      <c r="AS4" s="2111"/>
      <c r="AT4" s="2111"/>
      <c r="AU4" s="2111"/>
      <c r="AV4" s="2111"/>
      <c r="AW4" s="2111"/>
      <c r="AX4" s="2111"/>
      <c r="AY4" s="2111"/>
      <c r="AZ4" s="2111"/>
      <c r="BA4" s="2111"/>
      <c r="BB4" s="2111"/>
      <c r="BC4" s="2111"/>
      <c r="BD4" s="2114" t="s">
        <v>1731</v>
      </c>
      <c r="BE4" s="2115"/>
      <c r="BH4" s="3">
        <v>1</v>
      </c>
      <c r="BI4" s="11">
        <f ca="1">COUNTA(A1:BG343)</f>
        <v>1185</v>
      </c>
      <c r="BJ4" s="12" t="s">
        <v>10</v>
      </c>
    </row>
    <row r="5" spans="1:62" ht="27" customHeight="1">
      <c r="B5" s="2112"/>
      <c r="C5" s="2113"/>
      <c r="D5" s="2113"/>
      <c r="E5" s="2113"/>
      <c r="F5" s="2113"/>
      <c r="G5" s="2113"/>
      <c r="H5" s="2113"/>
      <c r="I5" s="2113"/>
      <c r="J5" s="2113"/>
      <c r="K5" s="2113"/>
      <c r="L5" s="2113"/>
      <c r="M5" s="2113"/>
      <c r="N5" s="2113"/>
      <c r="O5" s="2113"/>
      <c r="P5" s="2113"/>
      <c r="Q5" s="2113"/>
      <c r="R5" s="2113"/>
      <c r="S5" s="2113"/>
      <c r="T5" s="2113"/>
      <c r="U5" s="2113"/>
      <c r="V5" s="2113"/>
      <c r="W5" s="2113"/>
      <c r="X5" s="2113"/>
      <c r="Y5" s="2113"/>
      <c r="Z5" s="2113"/>
      <c r="AA5" s="2113"/>
      <c r="AB5" s="2113"/>
      <c r="AC5" s="2113"/>
      <c r="AD5" s="2113"/>
      <c r="AE5" s="2113"/>
      <c r="AF5" s="2113"/>
      <c r="AG5" s="2113"/>
      <c r="AH5" s="2113"/>
      <c r="AI5" s="2113"/>
      <c r="AJ5" s="2113"/>
      <c r="AK5" s="2113"/>
      <c r="AL5" s="2113"/>
      <c r="AM5" s="2113"/>
      <c r="AN5" s="2113"/>
      <c r="AO5" s="2113"/>
      <c r="AP5" s="2113"/>
      <c r="AQ5" s="2113"/>
      <c r="AR5" s="2113"/>
      <c r="AS5" s="2113"/>
      <c r="AT5" s="2113"/>
      <c r="AU5" s="2113"/>
      <c r="AV5" s="2113"/>
      <c r="AW5" s="2113"/>
      <c r="AX5" s="2113"/>
      <c r="AY5" s="2113"/>
      <c r="AZ5" s="2113"/>
      <c r="BA5" s="2113"/>
      <c r="BB5" s="2113"/>
      <c r="BC5" s="2113"/>
      <c r="BD5" s="2116"/>
      <c r="BE5" s="2117"/>
      <c r="BH5" s="3">
        <v>1</v>
      </c>
      <c r="BI5" s="11">
        <f ca="1">COUNTBLANK(A1:BG343)</f>
        <v>19083</v>
      </c>
      <c r="BJ5" s="12" t="s">
        <v>13</v>
      </c>
    </row>
    <row r="6" spans="1:62" ht="27" customHeight="1">
      <c r="B6" s="1388" t="s">
        <v>2724</v>
      </c>
      <c r="C6" s="1389"/>
      <c r="D6" s="1389"/>
      <c r="E6" s="1389"/>
      <c r="F6" s="1389"/>
      <c r="G6" s="1389"/>
      <c r="H6" s="1389"/>
      <c r="I6" s="1389"/>
      <c r="J6" s="1389"/>
      <c r="K6" s="1389"/>
      <c r="L6" s="1389"/>
      <c r="M6" s="1389"/>
      <c r="N6" s="1389" t="s">
        <v>2725</v>
      </c>
      <c r="O6" s="1389"/>
      <c r="P6" s="1389"/>
      <c r="Q6" s="1389"/>
      <c r="R6" s="1389"/>
      <c r="S6" s="1389"/>
      <c r="T6" s="1389"/>
      <c r="U6" s="1389"/>
      <c r="V6" s="1389"/>
      <c r="W6" s="1389"/>
      <c r="X6" s="1389"/>
      <c r="Y6" s="1389"/>
      <c r="Z6" s="1389"/>
      <c r="AA6" s="1389"/>
      <c r="AB6" s="1389"/>
      <c r="AC6" s="1389" t="s">
        <v>2726</v>
      </c>
      <c r="AD6" s="1389"/>
      <c r="AE6" s="1389"/>
      <c r="AF6" s="1389"/>
      <c r="AG6" s="1389"/>
      <c r="AH6" s="1389"/>
      <c r="AI6" s="1389"/>
      <c r="AJ6" s="1389"/>
      <c r="AK6" s="1389"/>
      <c r="AL6" s="1389"/>
      <c r="AM6" s="1389"/>
      <c r="AN6" s="1389"/>
      <c r="AO6" s="1389"/>
      <c r="AP6" s="1389"/>
      <c r="AQ6" s="1390"/>
      <c r="AR6" s="1390"/>
      <c r="AS6" s="1390"/>
      <c r="AT6" s="1390"/>
      <c r="AU6" s="1390"/>
      <c r="AV6" s="1390"/>
      <c r="AW6" s="1390"/>
      <c r="AX6" s="1390"/>
      <c r="AY6" s="1390"/>
      <c r="AZ6" s="1390"/>
      <c r="BA6" s="1390"/>
      <c r="BB6" s="1390"/>
      <c r="BC6" s="1390"/>
      <c r="BD6" s="2116"/>
      <c r="BE6" s="2117"/>
      <c r="BH6" s="3">
        <v>1</v>
      </c>
      <c r="BI6" s="11">
        <f>SUM(BH1:BH341)+2</f>
        <v>340</v>
      </c>
      <c r="BJ6" s="12" t="s">
        <v>15</v>
      </c>
    </row>
    <row r="7" spans="1:62" ht="27" customHeight="1" thickBot="1">
      <c r="B7" s="1388" t="s">
        <v>2727</v>
      </c>
      <c r="C7" s="1391"/>
      <c r="D7" s="1391"/>
      <c r="E7" s="1391"/>
      <c r="F7" s="1391"/>
      <c r="G7" s="1391"/>
      <c r="H7" s="1391"/>
      <c r="I7" s="1391"/>
      <c r="J7" s="1391"/>
      <c r="K7" s="1391"/>
      <c r="L7" s="1391"/>
      <c r="M7" s="1391"/>
      <c r="N7" s="1391" t="s">
        <v>2728</v>
      </c>
      <c r="O7" s="1391"/>
      <c r="P7" s="1391"/>
      <c r="Q7" s="1391"/>
      <c r="R7" s="1391"/>
      <c r="S7" s="1391"/>
      <c r="T7" s="1391"/>
      <c r="U7" s="1391"/>
      <c r="V7" s="1391"/>
      <c r="W7" s="1391"/>
      <c r="X7" s="1391"/>
      <c r="Y7" s="1391"/>
      <c r="Z7" s="1391"/>
      <c r="AA7" s="1391"/>
      <c r="AB7" s="1391"/>
      <c r="AC7" s="1391" t="s">
        <v>2729</v>
      </c>
      <c r="AD7" s="1391"/>
      <c r="AE7" s="1391"/>
      <c r="AF7" s="1391"/>
      <c r="AG7" s="1391"/>
      <c r="AH7" s="1391"/>
      <c r="AI7" s="1391"/>
      <c r="AJ7" s="1391"/>
      <c r="AK7" s="1391"/>
      <c r="AL7" s="1391"/>
      <c r="AM7" s="1391"/>
      <c r="AN7" s="1391"/>
      <c r="AO7" s="1391"/>
      <c r="AP7" s="1391"/>
      <c r="AQ7" s="1392"/>
      <c r="AR7" s="1392"/>
      <c r="AS7" s="1392"/>
      <c r="AT7" s="1392"/>
      <c r="AU7" s="1392"/>
      <c r="AV7" s="1392"/>
      <c r="AW7" s="1392"/>
      <c r="AX7" s="1392"/>
      <c r="AY7" s="1393" t="s">
        <v>2730</v>
      </c>
      <c r="AZ7" s="1393"/>
      <c r="BA7" s="1393"/>
      <c r="BB7" s="1394"/>
      <c r="BC7" s="1394"/>
      <c r="BD7" s="2118"/>
      <c r="BE7" s="2119"/>
      <c r="BH7" s="3">
        <v>1</v>
      </c>
      <c r="BI7" s="11">
        <f>SUM(A343:BG343)+1</f>
        <v>60</v>
      </c>
      <c r="BJ7" s="12" t="s">
        <v>18</v>
      </c>
    </row>
    <row r="8" spans="1:62" ht="27" customHeight="1">
      <c r="B8" s="1395" t="s">
        <v>217</v>
      </c>
      <c r="C8" s="1396" t="str">
        <f ca="1">CELL("nomfichier")</f>
        <v>D:\Données\1.UPRT\0-UPRT.fait\1-UPRT.FR-SITE-WEB\ff-fiches-fabrications\ff.fiches.fabrication.2023\ffr.restaurant.2023\[postit.sauvegarde.05.10.2025.xlsx]Nota.ES</v>
      </c>
      <c r="D8" s="139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97"/>
      <c r="AO8" s="1397"/>
      <c r="AP8" s="1397"/>
      <c r="AQ8" s="1397"/>
      <c r="AR8" s="1397"/>
      <c r="AS8" s="1397"/>
      <c r="AT8" s="1397"/>
      <c r="AU8" s="1397"/>
      <c r="AV8" s="1397"/>
      <c r="AW8" s="1397"/>
      <c r="AX8" s="1397"/>
      <c r="AY8" s="1397"/>
      <c r="AZ8" s="1397"/>
      <c r="BA8" s="1397"/>
      <c r="BB8" s="1397"/>
      <c r="BC8" s="1397"/>
      <c r="BD8" s="1397"/>
      <c r="BE8" s="1398"/>
      <c r="BH8" s="3">
        <v>1</v>
      </c>
    </row>
    <row r="9" spans="1:62" ht="27" customHeight="1" thickBot="1">
      <c r="B9" s="1399"/>
      <c r="C9" s="1400" t="s">
        <v>1774</v>
      </c>
      <c r="D9" s="1399"/>
      <c r="E9" s="1401"/>
      <c r="F9" s="1399"/>
      <c r="G9" s="1401"/>
      <c r="H9" s="1399"/>
      <c r="I9" s="1401"/>
      <c r="J9" s="1399"/>
      <c r="K9" s="1401"/>
      <c r="L9" s="1399"/>
      <c r="M9" s="1401"/>
      <c r="N9" s="1399"/>
      <c r="O9" s="1401"/>
      <c r="P9" s="1399"/>
      <c r="Q9" s="1401"/>
      <c r="R9" s="1399"/>
      <c r="S9" s="1401"/>
      <c r="T9" s="1387"/>
      <c r="U9" s="1399"/>
      <c r="V9" s="1401"/>
      <c r="W9" s="1399"/>
      <c r="X9" s="1401"/>
      <c r="Y9" s="1399"/>
      <c r="Z9" s="1401"/>
      <c r="AA9" s="1399"/>
      <c r="AB9" s="1401"/>
      <c r="AC9" s="1399"/>
      <c r="AD9" s="1401"/>
      <c r="AE9" s="1399"/>
      <c r="AF9" s="1401"/>
      <c r="AG9" s="1399"/>
      <c r="AH9" s="1401"/>
      <c r="AI9" s="1399"/>
      <c r="AJ9" s="1401"/>
      <c r="AK9" s="1399"/>
      <c r="AL9" s="1401"/>
      <c r="AM9" s="1387"/>
      <c r="AN9" s="1399"/>
      <c r="AO9" s="1401"/>
      <c r="AP9" s="1399"/>
      <c r="AQ9" s="1401"/>
      <c r="AR9" s="1399"/>
      <c r="AS9" s="1401"/>
      <c r="AT9" s="1399"/>
      <c r="AU9" s="1401"/>
      <c r="AV9" s="1399"/>
      <c r="AW9" s="1401"/>
      <c r="AX9" s="1399"/>
      <c r="AY9" s="1401"/>
      <c r="AZ9" s="1399"/>
      <c r="BA9" s="1401"/>
      <c r="BB9" s="1399"/>
      <c r="BC9" s="1401"/>
      <c r="BD9" s="1399"/>
      <c r="BE9" s="1401"/>
      <c r="BH9" s="3">
        <v>1</v>
      </c>
    </row>
    <row r="10" spans="1:62" ht="27" customHeight="1">
      <c r="B10" s="22" t="s">
        <v>11</v>
      </c>
      <c r="C10" s="23" t="str">
        <f>C16</f>
        <v>C CHIBOUST PAMPLEMOUSSE | pâtisserie--ENTREMET| Auteur &gt; recette Béghin Say de Jean-Jacques Borne MOF 1994</v>
      </c>
      <c r="D10" s="24">
        <f>D16</f>
        <v>18</v>
      </c>
      <c r="E10" s="24" t="str">
        <f>E16</f>
        <v>desserts</v>
      </c>
      <c r="F10" s="25" t="str">
        <f>F16</f>
        <v>Recette mère ► MILLE-FEUILLE meringue et chiboust pamplemousse aux fraises des bois</v>
      </c>
      <c r="G10" s="26" t="s">
        <v>22</v>
      </c>
      <c r="H10" s="27" t="s">
        <v>23</v>
      </c>
      <c r="I10" s="27"/>
      <c r="J10" s="1732" t="s">
        <v>24</v>
      </c>
      <c r="K10" s="1732"/>
      <c r="L10" s="1732"/>
      <c r="M10" s="1732"/>
      <c r="N10" s="1732"/>
      <c r="O10" s="1732"/>
      <c r="P10" s="1732"/>
      <c r="Q10" s="1754" t="s">
        <v>25</v>
      </c>
      <c r="R10" s="1754"/>
      <c r="S10" s="1736" t="str">
        <f>UPPER(LEFT(J10,1))</f>
        <v>C</v>
      </c>
      <c r="T10" s="1409"/>
      <c r="U10" s="1402"/>
      <c r="V10" s="1403"/>
      <c r="W10" s="1403"/>
      <c r="X10" s="1403"/>
      <c r="Y10" s="1404"/>
      <c r="Z10" s="1405"/>
      <c r="AA10" s="1406"/>
      <c r="AB10" s="1406"/>
      <c r="AC10" s="61"/>
      <c r="AD10" s="61"/>
      <c r="AE10" s="61"/>
      <c r="AF10" s="61"/>
      <c r="AG10" s="61"/>
      <c r="AH10" s="61"/>
      <c r="AI10" s="61"/>
      <c r="AJ10" s="1407"/>
      <c r="AK10" s="1407"/>
      <c r="AL10" s="1408"/>
      <c r="AM10" s="1409"/>
      <c r="AN10" s="1402"/>
      <c r="AO10" s="1403"/>
      <c r="AP10" s="1403"/>
      <c r="AQ10" s="1403"/>
      <c r="AR10" s="1404"/>
      <c r="AS10" s="1405"/>
      <c r="AT10" s="1406"/>
      <c r="AU10" s="1406"/>
      <c r="AV10" s="61"/>
      <c r="AW10" s="61"/>
      <c r="AX10" s="61"/>
      <c r="AY10" s="61"/>
      <c r="AZ10" s="61"/>
      <c r="BA10" s="61"/>
      <c r="BB10" s="61"/>
      <c r="BC10" s="1407"/>
      <c r="BD10" s="1407"/>
      <c r="BE10" s="1408"/>
      <c r="BH10" s="3">
        <v>1</v>
      </c>
    </row>
    <row r="11" spans="1:62" ht="27" customHeight="1">
      <c r="B11" s="28" t="s">
        <v>11</v>
      </c>
      <c r="C11" s="29" t="str">
        <f>C16</f>
        <v>C CHIBOUST PAMPLEMOUSSE | pâtisserie--ENTREMET| Auteur &gt; recette Béghin Say de Jean-Jacques Borne MOF 1994</v>
      </c>
      <c r="D11" s="30">
        <f>D16</f>
        <v>18</v>
      </c>
      <c r="E11" s="30" t="str">
        <f>E16</f>
        <v>desserts</v>
      </c>
      <c r="F11" s="31" t="str">
        <f>F16</f>
        <v>Recette mère ► MILLE-FEUILLE meringue et chiboust pamplemousse aux fraises des bois</v>
      </c>
      <c r="G11" s="32" t="s">
        <v>29</v>
      </c>
      <c r="H11" s="33" t="s">
        <v>30</v>
      </c>
      <c r="I11" s="33"/>
      <c r="J11" s="1733"/>
      <c r="K11" s="1733"/>
      <c r="L11" s="1733"/>
      <c r="M11" s="1733"/>
      <c r="N11" s="1733"/>
      <c r="O11" s="1733"/>
      <c r="P11" s="1733"/>
      <c r="Q11" s="1755"/>
      <c r="R11" s="1755"/>
      <c r="S11" s="1737"/>
      <c r="T11" s="1409"/>
      <c r="U11" s="120"/>
      <c r="V11" s="1410"/>
      <c r="W11" s="1410"/>
      <c r="X11" s="1410"/>
      <c r="Y11" s="1411"/>
      <c r="Z11" s="1412"/>
      <c r="AA11" s="1413"/>
      <c r="AB11" s="1414"/>
      <c r="AC11" s="1415"/>
      <c r="AD11" s="1416"/>
      <c r="AE11" s="1415"/>
      <c r="AF11" s="1417"/>
      <c r="AG11" s="1418"/>
      <c r="AH11" s="1419"/>
      <c r="AI11" s="1420"/>
      <c r="AJ11" s="1421"/>
      <c r="AK11" s="1422"/>
      <c r="AL11" s="1423"/>
      <c r="AM11" s="1409"/>
      <c r="AN11" s="120"/>
      <c r="AO11" s="1410"/>
      <c r="AP11" s="1410"/>
      <c r="AQ11" s="1410"/>
      <c r="AR11" s="1411"/>
      <c r="AS11" s="1412"/>
      <c r="AT11" s="1413"/>
      <c r="AU11" s="1414"/>
      <c r="AV11" s="1415"/>
      <c r="AW11" s="1416"/>
      <c r="AX11" s="1415"/>
      <c r="AY11" s="1417"/>
      <c r="AZ11" s="1418"/>
      <c r="BA11" s="1419"/>
      <c r="BB11" s="1420"/>
      <c r="BC11" s="1421"/>
      <c r="BD11" s="1422"/>
      <c r="BE11" s="1423"/>
      <c r="BH11" s="3">
        <v>1</v>
      </c>
    </row>
    <row r="12" spans="1:62" ht="27" customHeight="1">
      <c r="B12" s="28" t="s">
        <v>11</v>
      </c>
      <c r="C12" s="34" t="str">
        <f>C16</f>
        <v>C CHIBOUST PAMPLEMOUSSE | pâtisserie--ENTREMET| Auteur &gt; recette Béghin Say de Jean-Jacques Borne MOF 1994</v>
      </c>
      <c r="D12" s="35">
        <f>D16</f>
        <v>18</v>
      </c>
      <c r="E12" s="35" t="str">
        <f>E16</f>
        <v>desserts</v>
      </c>
      <c r="F12" s="36" t="str">
        <f>F16</f>
        <v>Recette mère ► MILLE-FEUILLE meringue et chiboust pamplemousse aux fraises des bois</v>
      </c>
      <c r="G12" s="37"/>
      <c r="H12" s="38" t="s">
        <v>31</v>
      </c>
      <c r="I12" s="39"/>
      <c r="J12" s="40" t="s">
        <v>32</v>
      </c>
      <c r="K12" s="41" t="s">
        <v>3385</v>
      </c>
      <c r="L12" s="9"/>
      <c r="M12" s="41"/>
      <c r="N12" s="41"/>
      <c r="O12" s="41"/>
      <c r="P12" s="42"/>
      <c r="Q12" s="9"/>
      <c r="R12" s="9"/>
      <c r="S12" s="43"/>
      <c r="T12" s="1409"/>
      <c r="U12" s="120"/>
      <c r="V12" s="1410"/>
      <c r="W12" s="1410"/>
      <c r="X12" s="1410"/>
      <c r="Y12" s="1411"/>
      <c r="Z12" s="1412"/>
      <c r="AA12" s="1413"/>
      <c r="AB12" s="1414"/>
      <c r="AC12" s="1415"/>
      <c r="AD12" s="1416"/>
      <c r="AE12" s="1415"/>
      <c r="AF12" s="1417"/>
      <c r="AG12" s="1418"/>
      <c r="AH12" s="1419"/>
      <c r="AI12" s="1420"/>
      <c r="AJ12" s="1421"/>
      <c r="AK12" s="1422"/>
      <c r="AL12" s="1423"/>
      <c r="AM12" s="1409"/>
      <c r="AN12" s="120"/>
      <c r="AO12" s="1410"/>
      <c r="AP12" s="1410"/>
      <c r="AQ12" s="1410"/>
      <c r="AR12" s="1411"/>
      <c r="AS12" s="1412"/>
      <c r="AT12" s="1413"/>
      <c r="AU12" s="1414"/>
      <c r="AV12" s="1415"/>
      <c r="AW12" s="1416"/>
      <c r="AX12" s="1415"/>
      <c r="AY12" s="1417"/>
      <c r="AZ12" s="1418"/>
      <c r="BA12" s="1419"/>
      <c r="BB12" s="1420"/>
      <c r="BC12" s="1421"/>
      <c r="BD12" s="1422"/>
      <c r="BE12" s="1423"/>
      <c r="BH12" s="3">
        <v>1</v>
      </c>
    </row>
    <row r="13" spans="1:62" ht="27" customHeight="1">
      <c r="B13" s="28" t="s">
        <v>11</v>
      </c>
      <c r="C13" s="34" t="str">
        <f>C16</f>
        <v>C CHIBOUST PAMPLEMOUSSE | pâtisserie--ENTREMET| Auteur &gt; recette Béghin Say de Jean-Jacques Borne MOF 1994</v>
      </c>
      <c r="D13" s="35">
        <f>D16</f>
        <v>18</v>
      </c>
      <c r="E13" s="35" t="str">
        <f>E16</f>
        <v>desserts</v>
      </c>
      <c r="F13" s="36" t="str">
        <f>F16</f>
        <v>Recette mère ► MILLE-FEUILLE meringue et chiboust pamplemousse aux fraises des bois</v>
      </c>
      <c r="G13" s="44" t="s">
        <v>33</v>
      </c>
      <c r="H13" s="45"/>
      <c r="I13" s="45"/>
      <c r="J13" s="46" t="s">
        <v>34</v>
      </c>
      <c r="K13" s="1738" t="str">
        <f>L16&amp;" "&amp;M16&amp;" ► Famille = "&amp;Q10&amp;" ► "&amp;J10&amp;" "&amp;P13&amp;" "&amp;Q13&amp;" "&amp;R13&amp;" "&amp;S13</f>
        <v>Recette mère ► MILLE-FEUILLE meringue et chiboust pamplemousse aux fraises des bois ► Famille = pâtisserie--ENTREMET ► CHIBOUST PAMPLEMOUSSE  ⓫  Dupliquée pour 36 desserts</v>
      </c>
      <c r="L13" s="1738"/>
      <c r="M13" s="1738"/>
      <c r="N13" s="47"/>
      <c r="O13" s="47"/>
      <c r="P13" s="42"/>
      <c r="Q13" s="48" t="s">
        <v>36</v>
      </c>
      <c r="R13" s="49">
        <v>36</v>
      </c>
      <c r="S13" s="50" t="str">
        <f>S15</f>
        <v>desserts</v>
      </c>
      <c r="T13" s="1409"/>
      <c r="U13" s="120"/>
      <c r="V13" s="1410"/>
      <c r="W13" s="1410"/>
      <c r="X13" s="1410"/>
      <c r="Y13" s="1411"/>
      <c r="Z13" s="1412"/>
      <c r="AA13" s="1413"/>
      <c r="AB13" s="1414"/>
      <c r="AC13" s="1415"/>
      <c r="AD13" s="1416"/>
      <c r="AE13" s="1415"/>
      <c r="AF13" s="1417"/>
      <c r="AG13" s="1418"/>
      <c r="AH13" s="1419"/>
      <c r="AI13" s="1420"/>
      <c r="AJ13" s="1421"/>
      <c r="AK13" s="1422"/>
      <c r="AL13" s="1423"/>
      <c r="AM13" s="1409"/>
      <c r="AN13" s="120"/>
      <c r="AO13" s="1410"/>
      <c r="AP13" s="1410"/>
      <c r="AQ13" s="1410"/>
      <c r="AR13" s="1411"/>
      <c r="AS13" s="1412"/>
      <c r="AT13" s="1413"/>
      <c r="AU13" s="1414"/>
      <c r="AV13" s="1415"/>
      <c r="AW13" s="1416"/>
      <c r="AX13" s="1415"/>
      <c r="AY13" s="1417"/>
      <c r="AZ13" s="1418"/>
      <c r="BA13" s="1419"/>
      <c r="BB13" s="1420"/>
      <c r="BC13" s="1421"/>
      <c r="BD13" s="1422"/>
      <c r="BE13" s="1423"/>
      <c r="BH13" s="3">
        <v>1</v>
      </c>
    </row>
    <row r="14" spans="1:62" ht="27" customHeight="1">
      <c r="B14" s="28" t="s">
        <v>11</v>
      </c>
      <c r="C14" s="34" t="str">
        <f>C16</f>
        <v>C CHIBOUST PAMPLEMOUSSE | pâtisserie--ENTREMET| Auteur &gt; recette Béghin Say de Jean-Jacques Borne MOF 1994</v>
      </c>
      <c r="D14" s="35">
        <f>D16</f>
        <v>18</v>
      </c>
      <c r="E14" s="35" t="str">
        <f>E16</f>
        <v>desserts</v>
      </c>
      <c r="F14" s="36" t="str">
        <f>F16</f>
        <v>Recette mère ► MILLE-FEUILLE meringue et chiboust pamplemousse aux fraises des bois</v>
      </c>
      <c r="G14" s="54">
        <v>18</v>
      </c>
      <c r="H14" s="55" t="s">
        <v>3391</v>
      </c>
      <c r="I14" s="44"/>
      <c r="J14" s="44"/>
      <c r="K14" s="1738"/>
      <c r="L14" s="1738"/>
      <c r="M14" s="1738"/>
      <c r="N14" s="47"/>
      <c r="O14" s="47"/>
      <c r="P14" s="56"/>
      <c r="Q14" s="9"/>
      <c r="R14" s="57" t="s">
        <v>41</v>
      </c>
      <c r="S14" s="58" t="s">
        <v>42</v>
      </c>
      <c r="T14" s="1409"/>
      <c r="U14" s="120"/>
      <c r="V14" s="1410"/>
      <c r="W14" s="1410"/>
      <c r="X14" s="1410"/>
      <c r="Y14" s="1411"/>
      <c r="Z14" s="1412"/>
      <c r="AA14" s="1413"/>
      <c r="AB14" s="1414"/>
      <c r="AC14" s="1415"/>
      <c r="AD14" s="1416"/>
      <c r="AE14" s="1415"/>
      <c r="AF14" s="1417"/>
      <c r="AG14" s="1418"/>
      <c r="AH14" s="1419"/>
      <c r="AI14" s="1420"/>
      <c r="AJ14" s="1421"/>
      <c r="AK14" s="1422"/>
      <c r="AL14" s="1423"/>
      <c r="AM14" s="1409"/>
      <c r="AN14" s="120"/>
      <c r="AO14" s="1410"/>
      <c r="AP14" s="1410"/>
      <c r="AQ14" s="1410"/>
      <c r="AR14" s="1411"/>
      <c r="AS14" s="1412"/>
      <c r="AT14" s="1413"/>
      <c r="AU14" s="1414"/>
      <c r="AV14" s="1415"/>
      <c r="AW14" s="1416"/>
      <c r="AX14" s="1415"/>
      <c r="AY14" s="1417"/>
      <c r="AZ14" s="1418"/>
      <c r="BA14" s="1419"/>
      <c r="BB14" s="1420"/>
      <c r="BC14" s="1421"/>
      <c r="BD14" s="1422"/>
      <c r="BE14" s="1423"/>
      <c r="BH14" s="3">
        <v>1</v>
      </c>
    </row>
    <row r="15" spans="1:62" ht="27" customHeight="1">
      <c r="B15" s="28" t="s">
        <v>16</v>
      </c>
      <c r="C15" s="34" t="str">
        <f>C16</f>
        <v>C CHIBOUST PAMPLEMOUSSE | pâtisserie--ENTREMET| Auteur &gt; recette Béghin Say de Jean-Jacques Borne MOF 1994</v>
      </c>
      <c r="D15" s="35">
        <f>D16</f>
        <v>18</v>
      </c>
      <c r="E15" s="35" t="str">
        <f>E16</f>
        <v>desserts</v>
      </c>
      <c r="F15" s="36" t="str">
        <f>F16</f>
        <v>Recette mère ► MILLE-FEUILLE meringue et chiboust pamplemousse aux fraises des bois</v>
      </c>
      <c r="G15" s="63" t="s">
        <v>51</v>
      </c>
      <c r="H15" s="64">
        <f>P34</f>
        <v>0.57600000000000007</v>
      </c>
      <c r="I15" s="65"/>
      <c r="J15" s="65"/>
      <c r="K15" s="66"/>
      <c r="L15" s="66"/>
      <c r="M15" s="66"/>
      <c r="N15" s="66"/>
      <c r="O15" s="66"/>
      <c r="Q15" s="67" t="s">
        <v>52</v>
      </c>
      <c r="R15" s="1701">
        <v>18</v>
      </c>
      <c r="S15" s="68" t="s">
        <v>3391</v>
      </c>
      <c r="T15" s="1409"/>
      <c r="U15" s="120"/>
      <c r="V15" s="1410"/>
      <c r="W15" s="1410"/>
      <c r="X15" s="1410"/>
      <c r="Y15" s="1411"/>
      <c r="Z15" s="1412"/>
      <c r="AA15" s="1413"/>
      <c r="AB15" s="1414"/>
      <c r="AC15" s="1415"/>
      <c r="AD15" s="1416"/>
      <c r="AE15" s="1415"/>
      <c r="AF15" s="1417"/>
      <c r="AG15" s="1418"/>
      <c r="AH15" s="1419"/>
      <c r="AI15" s="1420"/>
      <c r="AJ15" s="1421"/>
      <c r="AK15" s="1422"/>
      <c r="AL15" s="1423"/>
      <c r="AM15" s="1409"/>
      <c r="AN15" s="120"/>
      <c r="AO15" s="1410"/>
      <c r="AP15" s="1410"/>
      <c r="AQ15" s="1410"/>
      <c r="AR15" s="1411"/>
      <c r="AS15" s="1412"/>
      <c r="AT15" s="1413"/>
      <c r="AU15" s="1414"/>
      <c r="AV15" s="1415"/>
      <c r="AW15" s="1416"/>
      <c r="AX15" s="1415"/>
      <c r="AY15" s="1417"/>
      <c r="AZ15" s="1418"/>
      <c r="BA15" s="1419"/>
      <c r="BB15" s="1420"/>
      <c r="BC15" s="1421"/>
      <c r="BD15" s="1422"/>
      <c r="BE15" s="1423"/>
      <c r="BH15" s="3">
        <v>1</v>
      </c>
    </row>
    <row r="16" spans="1:62" ht="27" customHeight="1">
      <c r="B16" s="73" t="s">
        <v>16</v>
      </c>
      <c r="C16" s="74" t="str">
        <f>G16</f>
        <v>C CHIBOUST PAMPLEMOUSSE | pâtisserie--ENTREMET| Auteur &gt; recette Béghin Say de Jean-Jacques Borne MOF 1994</v>
      </c>
      <c r="D16" s="75">
        <f>G14</f>
        <v>18</v>
      </c>
      <c r="E16" s="74" t="str">
        <f>H14</f>
        <v>desserts</v>
      </c>
      <c r="F16" s="76" t="str">
        <f>L16&amp;" "&amp;M16</f>
        <v>Recette mère ► MILLE-FEUILLE meringue et chiboust pamplemousse aux fraises des bois</v>
      </c>
      <c r="G16" s="77" t="str">
        <f>UPPER(LEFT(J10,1))&amp;" "&amp;J10&amp;" | "&amp;Q10&amp;"| "&amp;J12&amp;" "&amp;K12</f>
        <v>C CHIBOUST PAMPLEMOUSSE | pâtisserie--ENTREMET| Auteur &gt; recette Béghin Say de Jean-Jacques Borne MOF 1994</v>
      </c>
      <c r="H16" s="78" t="s">
        <v>55</v>
      </c>
      <c r="I16" s="1739" t="s">
        <v>56</v>
      </c>
      <c r="J16" s="1739"/>
      <c r="K16" s="1739"/>
      <c r="L16" s="79" t="str">
        <f>IF(ISTEXT(M16),"Recette mère ►",H16)</f>
        <v>Recette mère ►</v>
      </c>
      <c r="M16" s="80" t="s">
        <v>57</v>
      </c>
      <c r="N16" s="80"/>
      <c r="O16" s="80"/>
      <c r="P16" s="81"/>
      <c r="Q16" s="81"/>
      <c r="R16" s="81"/>
      <c r="S16" s="1110" t="s">
        <v>912</v>
      </c>
      <c r="T16" s="1409"/>
      <c r="U16" s="120"/>
      <c r="V16" s="1410"/>
      <c r="W16" s="1410"/>
      <c r="X16" s="1410"/>
      <c r="Y16" s="1411"/>
      <c r="Z16" s="1412"/>
      <c r="AA16" s="1413"/>
      <c r="AB16" s="1414"/>
      <c r="AC16" s="1415"/>
      <c r="AD16" s="1416"/>
      <c r="AE16" s="1415"/>
      <c r="AF16" s="1417"/>
      <c r="AG16" s="1418"/>
      <c r="AH16" s="1419"/>
      <c r="AI16" s="1420"/>
      <c r="AJ16" s="1421"/>
      <c r="AK16" s="1422"/>
      <c r="AL16" s="1423"/>
      <c r="AM16" s="1409"/>
      <c r="AN16" s="120"/>
      <c r="AO16" s="1410"/>
      <c r="AP16" s="1410"/>
      <c r="AQ16" s="1410"/>
      <c r="AR16" s="1411"/>
      <c r="AS16" s="1412"/>
      <c r="AT16" s="1413"/>
      <c r="AU16" s="1414"/>
      <c r="AV16" s="1415"/>
      <c r="AW16" s="1416"/>
      <c r="AX16" s="1415"/>
      <c r="AY16" s="1417"/>
      <c r="AZ16" s="1418"/>
      <c r="BA16" s="1419"/>
      <c r="BB16" s="1420"/>
      <c r="BC16" s="1421"/>
      <c r="BD16" s="1422"/>
      <c r="BE16" s="1423"/>
      <c r="BH16" s="3">
        <v>1</v>
      </c>
    </row>
    <row r="17" spans="2:60" ht="27" customHeight="1">
      <c r="B17" s="84" t="s">
        <v>16</v>
      </c>
      <c r="C17" s="85" t="str">
        <f>C16</f>
        <v>C CHIBOUST PAMPLEMOUSSE | pâtisserie--ENTREMET| Auteur &gt; recette Béghin Say de Jean-Jacques Borne MOF 1994</v>
      </c>
      <c r="D17" s="85">
        <f>D16</f>
        <v>18</v>
      </c>
      <c r="E17" s="85" t="str">
        <f>E16</f>
        <v>desserts</v>
      </c>
      <c r="F17" s="86" t="str">
        <f>F16</f>
        <v>Recette mère ► MILLE-FEUILLE meringue et chiboust pamplemousse aux fraises des bois</v>
      </c>
      <c r="G17" s="13" t="s">
        <v>67</v>
      </c>
      <c r="H17" s="13" t="s">
        <v>68</v>
      </c>
      <c r="I17" s="13" t="s">
        <v>69</v>
      </c>
      <c r="J17" s="13" t="s">
        <v>70</v>
      </c>
      <c r="K17" s="87" t="s">
        <v>71</v>
      </c>
      <c r="L17" s="88" t="s">
        <v>72</v>
      </c>
      <c r="M17" s="89" t="s">
        <v>73</v>
      </c>
      <c r="N17" s="89" t="s">
        <v>74</v>
      </c>
      <c r="O17" s="89" t="s">
        <v>75</v>
      </c>
      <c r="P17" s="89" t="s">
        <v>76</v>
      </c>
      <c r="Q17" s="89" t="s">
        <v>77</v>
      </c>
      <c r="R17" s="89" t="s">
        <v>78</v>
      </c>
      <c r="S17" s="90" t="s">
        <v>79</v>
      </c>
      <c r="T17" s="1409"/>
      <c r="U17" s="120"/>
      <c r="V17" s="1410"/>
      <c r="W17" s="1410"/>
      <c r="X17" s="1410"/>
      <c r="Y17" s="1411"/>
      <c r="Z17" s="1412"/>
      <c r="AA17" s="1413"/>
      <c r="AB17" s="1414"/>
      <c r="AC17" s="1415"/>
      <c r="AD17" s="1416"/>
      <c r="AE17" s="1415"/>
      <c r="AF17" s="1417"/>
      <c r="AG17" s="1418"/>
      <c r="AH17" s="1419"/>
      <c r="AI17" s="1420"/>
      <c r="AJ17" s="1421"/>
      <c r="AK17" s="1422"/>
      <c r="AL17" s="1423"/>
      <c r="AM17" s="1409"/>
      <c r="AN17" s="120"/>
      <c r="AO17" s="1410"/>
      <c r="AP17" s="1410"/>
      <c r="AQ17" s="1410"/>
      <c r="AR17" s="1411"/>
      <c r="AS17" s="1412"/>
      <c r="AT17" s="1413"/>
      <c r="AU17" s="1414"/>
      <c r="AV17" s="1415"/>
      <c r="AW17" s="1416"/>
      <c r="AX17" s="1415"/>
      <c r="AY17" s="1417"/>
      <c r="AZ17" s="1418"/>
      <c r="BA17" s="1419"/>
      <c r="BB17" s="1420"/>
      <c r="BC17" s="1421"/>
      <c r="BD17" s="1422"/>
      <c r="BE17" s="1423"/>
      <c r="BH17" s="3">
        <v>1</v>
      </c>
    </row>
    <row r="18" spans="2:60" ht="27" customHeight="1">
      <c r="B18" s="28" t="s">
        <v>11</v>
      </c>
      <c r="C18" s="34" t="str">
        <f>C16</f>
        <v>C CHIBOUST PAMPLEMOUSSE | pâtisserie--ENTREMET| Auteur &gt; recette Béghin Say de Jean-Jacques Borne MOF 1994</v>
      </c>
      <c r="D18" s="35">
        <f>D16</f>
        <v>18</v>
      </c>
      <c r="E18" s="34" t="str">
        <f>E16</f>
        <v>desserts</v>
      </c>
      <c r="F18" s="36" t="str">
        <f>F16</f>
        <v>Recette mère ► MILLE-FEUILLE meringue et chiboust pamplemousse aux fraises des bois</v>
      </c>
      <c r="G18" s="92" t="s">
        <v>80</v>
      </c>
      <c r="H18" s="93" t="s">
        <v>81</v>
      </c>
      <c r="I18" s="94"/>
      <c r="J18" s="1884" t="s">
        <v>82</v>
      </c>
      <c r="K18" s="1885" t="s">
        <v>83</v>
      </c>
      <c r="L18" s="1886" t="s">
        <v>84</v>
      </c>
      <c r="M18" s="95" t="s">
        <v>85</v>
      </c>
      <c r="N18" s="96" t="s">
        <v>51</v>
      </c>
      <c r="O18" s="97" t="s">
        <v>86</v>
      </c>
      <c r="P18" s="1887" t="s">
        <v>87</v>
      </c>
      <c r="Q18" s="1889" t="s">
        <v>86</v>
      </c>
      <c r="R18" s="1881" t="s">
        <v>88</v>
      </c>
      <c r="S18" s="1882" t="s">
        <v>89</v>
      </c>
      <c r="T18" s="1409"/>
      <c r="U18" s="120"/>
      <c r="V18" s="1410"/>
      <c r="W18" s="1410"/>
      <c r="X18" s="1410"/>
      <c r="Y18" s="1411"/>
      <c r="Z18" s="1412"/>
      <c r="AA18" s="1413"/>
      <c r="AB18" s="1414"/>
      <c r="AC18" s="1415"/>
      <c r="AD18" s="1416"/>
      <c r="AE18" s="1415"/>
      <c r="AF18" s="1417"/>
      <c r="AG18" s="1418"/>
      <c r="AH18" s="1419"/>
      <c r="AI18" s="1420"/>
      <c r="AJ18" s="1421"/>
      <c r="AK18" s="1422"/>
      <c r="AL18" s="1423"/>
      <c r="AM18" s="1409"/>
      <c r="AN18" s="120"/>
      <c r="AO18" s="1410"/>
      <c r="AP18" s="1410"/>
      <c r="AQ18" s="1410"/>
      <c r="AR18" s="1411"/>
      <c r="AS18" s="1412"/>
      <c r="AT18" s="1413"/>
      <c r="AU18" s="1414"/>
      <c r="AV18" s="1415"/>
      <c r="AW18" s="1416"/>
      <c r="AX18" s="1415"/>
      <c r="AY18" s="1417"/>
      <c r="AZ18" s="1418"/>
      <c r="BA18" s="1419"/>
      <c r="BB18" s="1420"/>
      <c r="BC18" s="1421"/>
      <c r="BD18" s="1422"/>
      <c r="BE18" s="1423"/>
      <c r="BH18" s="3">
        <v>1</v>
      </c>
    </row>
    <row r="19" spans="2:60" ht="27" customHeight="1">
      <c r="B19" s="28" t="s">
        <v>11</v>
      </c>
      <c r="C19" s="34" t="str">
        <f>C16</f>
        <v>C CHIBOUST PAMPLEMOUSSE | pâtisserie--ENTREMET| Auteur &gt; recette Béghin Say de Jean-Jacques Borne MOF 1994</v>
      </c>
      <c r="D19" s="35">
        <f>D16</f>
        <v>18</v>
      </c>
      <c r="E19" s="34" t="str">
        <f>E16</f>
        <v>desserts</v>
      </c>
      <c r="F19" s="36" t="str">
        <f>F16</f>
        <v>Recette mère ► MILLE-FEUILLE meringue et chiboust pamplemousse aux fraises des bois</v>
      </c>
      <c r="G19" s="99" t="s">
        <v>94</v>
      </c>
      <c r="H19" s="100" t="s">
        <v>95</v>
      </c>
      <c r="I19" s="101" t="s">
        <v>96</v>
      </c>
      <c r="J19" s="1741"/>
      <c r="K19" s="1743"/>
      <c r="L19" s="1745"/>
      <c r="M19" s="102" t="s">
        <v>97</v>
      </c>
      <c r="N19" s="103" t="s">
        <v>98</v>
      </c>
      <c r="O19" s="104">
        <v>1</v>
      </c>
      <c r="P19" s="1888"/>
      <c r="Q19" s="1749"/>
      <c r="R19" s="1751"/>
      <c r="S19" s="1753"/>
      <c r="T19" s="1409"/>
      <c r="U19" s="120"/>
      <c r="V19" s="1410"/>
      <c r="W19" s="1410"/>
      <c r="X19" s="1410"/>
      <c r="Y19" s="1411"/>
      <c r="Z19" s="1412"/>
      <c r="AA19" s="1413"/>
      <c r="AB19" s="1414"/>
      <c r="AC19" s="1415"/>
      <c r="AD19" s="1416"/>
      <c r="AE19" s="1415"/>
      <c r="AF19" s="1417"/>
      <c r="AG19" s="1418"/>
      <c r="AH19" s="1419"/>
      <c r="AI19" s="1420"/>
      <c r="AJ19" s="1421"/>
      <c r="AK19" s="1422"/>
      <c r="AL19" s="1423"/>
      <c r="AM19" s="1409"/>
      <c r="AN19" s="120"/>
      <c r="AO19" s="1410"/>
      <c r="AP19" s="1410"/>
      <c r="AQ19" s="1410"/>
      <c r="AR19" s="1411"/>
      <c r="AS19" s="1412"/>
      <c r="AT19" s="1413"/>
      <c r="AU19" s="1414"/>
      <c r="AV19" s="1415"/>
      <c r="AW19" s="1416"/>
      <c r="AX19" s="1415"/>
      <c r="AY19" s="1417"/>
      <c r="AZ19" s="1418"/>
      <c r="BA19" s="1419"/>
      <c r="BB19" s="1420"/>
      <c r="BC19" s="1421"/>
      <c r="BD19" s="1422"/>
      <c r="BE19" s="1423"/>
      <c r="BH19" s="3">
        <v>1</v>
      </c>
    </row>
    <row r="20" spans="2:60" ht="27" customHeight="1">
      <c r="B20" s="28" t="s">
        <v>11</v>
      </c>
      <c r="C20" s="34" t="str">
        <f>C16</f>
        <v>C CHIBOUST PAMPLEMOUSSE | pâtisserie--ENTREMET| Auteur &gt; recette Béghin Say de Jean-Jacques Borne MOF 1994</v>
      </c>
      <c r="D20" s="35">
        <f>D16</f>
        <v>18</v>
      </c>
      <c r="E20" s="34" t="str">
        <f>E16</f>
        <v>desserts</v>
      </c>
      <c r="F20" s="36" t="str">
        <f>F16</f>
        <v>Recette mère ► MILLE-FEUILLE meringue et chiboust pamplemousse aux fraises des bois</v>
      </c>
      <c r="G20" s="105"/>
      <c r="H20" s="106"/>
      <c r="I20" s="107" t="str">
        <f t="shared" ref="I20:I33" si="2">IF(OR(ISTEXT(G20), G20&lt;=0, J20&lt;=0), "", "de")</f>
        <v/>
      </c>
      <c r="J20" s="108">
        <v>150</v>
      </c>
      <c r="K20" s="121" t="s">
        <v>102</v>
      </c>
      <c r="L20" s="148">
        <v>1</v>
      </c>
      <c r="M20" s="1101" t="s">
        <v>100</v>
      </c>
      <c r="N20" s="112">
        <f>IF(P34=0,0,(P20/P34)*O19*1000)</f>
        <v>260.41666666666663</v>
      </c>
      <c r="O20" s="113">
        <f>IF(P34=0, 0, (G20*L20)/(P34*O19))</f>
        <v>0</v>
      </c>
      <c r="P20" s="114">
        <f>IFERROR(_xlfn.LET(_xlpm.v,IFERROR(_xlfn.XLOOKUP(K20,G35:S35,G36:S36),_xlfn.XLOOKUP(K20,G37:S37,G38:S38)),_xlpm.v*J20*IF(ISBLANK(G20),1,G20)),0)</f>
        <v>0.15</v>
      </c>
      <c r="Q20" s="115">
        <f>IF(OR(ISBLANK(R15),R15=0),0,G20*R13*L20/R15)</f>
        <v>0</v>
      </c>
      <c r="R20" s="116">
        <f>IF(OR(ISBLANK(R15),R15=0),0,P20*L20*R13/R15)</f>
        <v>0.3</v>
      </c>
      <c r="S20" s="117" t="str">
        <f>_xlfn.LET(_xlpm.unite,SUBSTITUTE(TRIM(K20)," (s)",""),_xlpm.val,R20,_xlpm.estVol,COUNTIF(M35:S35,_xlpm.unite)+COUNTIF(M37:S37,_xlpm.unite)&gt;0,_xlpm.estPoids,COUNTIF(G35:L35,_xlpm.unite)+COUNTIF(G37:L37,_xlpm.unite)&gt;0,IF(_xlpm.estVol,IF(ROUND(_xlpm.val,3)&gt;=1,ROUND(_xlpm.val,3)&amp;"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300 g</v>
      </c>
      <c r="T20" s="1409"/>
      <c r="U20" s="120"/>
      <c r="V20" s="1410"/>
      <c r="W20" s="1410"/>
      <c r="X20" s="1410"/>
      <c r="Y20" s="1411"/>
      <c r="Z20" s="1412"/>
      <c r="AA20" s="1413"/>
      <c r="AB20" s="1414"/>
      <c r="AC20" s="1415"/>
      <c r="AD20" s="1416"/>
      <c r="AE20" s="1415"/>
      <c r="AF20" s="1417"/>
      <c r="AG20" s="1418"/>
      <c r="AH20" s="1419"/>
      <c r="AI20" s="1420"/>
      <c r="AJ20" s="1421"/>
      <c r="AK20" s="1422"/>
      <c r="AL20" s="1423"/>
      <c r="AM20" s="1409"/>
      <c r="AN20" s="120"/>
      <c r="AO20" s="1410"/>
      <c r="AP20" s="1410"/>
      <c r="AQ20" s="1410"/>
      <c r="AR20" s="1411"/>
      <c r="AS20" s="1412"/>
      <c r="AT20" s="1413"/>
      <c r="AU20" s="1414"/>
      <c r="AV20" s="1415"/>
      <c r="AW20" s="1416"/>
      <c r="AX20" s="1415"/>
      <c r="AY20" s="1417"/>
      <c r="AZ20" s="1418"/>
      <c r="BA20" s="1419"/>
      <c r="BB20" s="1420"/>
      <c r="BC20" s="1421"/>
      <c r="BD20" s="1422"/>
      <c r="BE20" s="1423"/>
      <c r="BH20" s="3">
        <v>1</v>
      </c>
    </row>
    <row r="21" spans="2:60" ht="27" customHeight="1">
      <c r="B21" s="120" t="str">
        <f t="shared" ref="B21:B33" si="3">IF(M21&lt;&gt;"","A","►")</f>
        <v>A</v>
      </c>
      <c r="C21" s="34" t="str">
        <f>C16</f>
        <v>C CHIBOUST PAMPLEMOUSSE | pâtisserie--ENTREMET| Auteur &gt; recette Béghin Say de Jean-Jacques Borne MOF 1994</v>
      </c>
      <c r="D21" s="35">
        <f>D16</f>
        <v>18</v>
      </c>
      <c r="E21" s="34" t="str">
        <f>E16</f>
        <v>desserts</v>
      </c>
      <c r="F21" s="36" t="str">
        <f>F16</f>
        <v>Recette mère ► MILLE-FEUILLE meringue et chiboust pamplemousse aux fraises des bois</v>
      </c>
      <c r="G21" s="105"/>
      <c r="H21" s="106"/>
      <c r="I21" s="107" t="str">
        <f t="shared" si="2"/>
        <v/>
      </c>
      <c r="J21" s="108">
        <v>8</v>
      </c>
      <c r="K21" s="121" t="s">
        <v>102</v>
      </c>
      <c r="L21" s="148">
        <v>1</v>
      </c>
      <c r="M21" s="1102" t="s">
        <v>103</v>
      </c>
      <c r="N21" s="112">
        <f>IF(P34=0,0,(P21/P34)*O19*1000)</f>
        <v>13.888888888888888</v>
      </c>
      <c r="O21" s="122">
        <f>IF(P34=0, 0, (G21*L21)/(P34*O19))</f>
        <v>0</v>
      </c>
      <c r="P21" s="114">
        <f>IFERROR(_xlfn.LET(_xlpm.v,IFERROR(_xlfn.XLOOKUP(K21,G35:S35,G36:S36),_xlfn.XLOOKUP(K21,G37:S37,G38:S38)),_xlpm.v*J21*IF(ISBLANK(G21),1,G21)),0)</f>
        <v>8.0000000000000002E-3</v>
      </c>
      <c r="Q21" s="123">
        <f>IF(OR(ISBLANK(R15),R15=0),0,G21*R13*L21/R15)</f>
        <v>0</v>
      </c>
      <c r="R21" s="116">
        <f>IF(OR(ISBLANK(R15),R15=0),0,P21*L21*R13/R15)</f>
        <v>1.6E-2</v>
      </c>
      <c r="S21" s="124" t="str">
        <f>_xlfn.LET(_xlpm.unite,SUBSTITUTE(TRIM(K21)," (s)",""),_xlpm.val,R21,_xlpm.estVol,COUNTIF(M35:S35,_xlpm.unite)+COUNTIF(M37:S37,_xlpm.unite)&gt;0,_xlpm.estPoids,COUNTIF(G35:L35,_xlpm.unite)+COUNTIF(G37:L37,_xlpm.unite)&gt;0,IF(_xlpm.estVol,IF(ROUND(_xlpm.val,3)&gt;=1,ROUND(_xlpm.val,3)&amp;"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16 g</v>
      </c>
      <c r="T21" s="1409"/>
      <c r="U21" s="120"/>
      <c r="V21" s="1410"/>
      <c r="W21" s="1410"/>
      <c r="X21" s="1410"/>
      <c r="Y21" s="1411"/>
      <c r="Z21" s="1412"/>
      <c r="AA21" s="1413"/>
      <c r="AB21" s="1414"/>
      <c r="AC21" s="1415"/>
      <c r="AD21" s="1416"/>
      <c r="AE21" s="1415"/>
      <c r="AF21" s="1417"/>
      <c r="AG21" s="1418"/>
      <c r="AH21" s="1419"/>
      <c r="AI21" s="1420"/>
      <c r="AJ21" s="1421"/>
      <c r="AK21" s="1422"/>
      <c r="AL21" s="1423"/>
      <c r="AM21" s="1409"/>
      <c r="AN21" s="120"/>
      <c r="AO21" s="1410"/>
      <c r="AP21" s="1410"/>
      <c r="AQ21" s="1410"/>
      <c r="AR21" s="1411"/>
      <c r="AS21" s="1412"/>
      <c r="AT21" s="1413"/>
      <c r="AU21" s="1414"/>
      <c r="AV21" s="1415"/>
      <c r="AW21" s="1416"/>
      <c r="AX21" s="1415"/>
      <c r="AY21" s="1417"/>
      <c r="AZ21" s="1418"/>
      <c r="BA21" s="1419"/>
      <c r="BB21" s="1420"/>
      <c r="BC21" s="1421"/>
      <c r="BD21" s="1422"/>
      <c r="BE21" s="1423"/>
      <c r="BH21" s="3">
        <v>1</v>
      </c>
    </row>
    <row r="22" spans="2:60" ht="27" customHeight="1">
      <c r="B22" s="120" t="str">
        <f t="shared" si="3"/>
        <v>A</v>
      </c>
      <c r="C22" s="34" t="str">
        <f>C16</f>
        <v>C CHIBOUST PAMPLEMOUSSE | pâtisserie--ENTREMET| Auteur &gt; recette Béghin Say de Jean-Jacques Borne MOF 1994</v>
      </c>
      <c r="D22" s="35">
        <f>D16</f>
        <v>18</v>
      </c>
      <c r="E22" s="34" t="str">
        <f>E16</f>
        <v>desserts</v>
      </c>
      <c r="F22" s="36" t="str">
        <f>F16</f>
        <v>Recette mère ► MILLE-FEUILLE meringue et chiboust pamplemousse aux fraises des bois</v>
      </c>
      <c r="G22" s="105"/>
      <c r="H22" s="125"/>
      <c r="I22" s="107" t="str">
        <f t="shared" si="2"/>
        <v/>
      </c>
      <c r="J22" s="108">
        <v>105</v>
      </c>
      <c r="K22" s="121" t="s">
        <v>102</v>
      </c>
      <c r="L22" s="148">
        <v>1</v>
      </c>
      <c r="M22" s="1102" t="s">
        <v>3386</v>
      </c>
      <c r="N22" s="112">
        <f>IF(P34=0,0,(P22/P34)*O19*1000)</f>
        <v>182.29166666666663</v>
      </c>
      <c r="O22" s="122">
        <f>IF(P34=0, 0, (G22*L22)/(P34*O19))</f>
        <v>0</v>
      </c>
      <c r="P22" s="114">
        <f>IFERROR(_xlfn.LET(_xlpm.v,IFERROR(_xlfn.XLOOKUP(K22,G35:S35,G36:S36),_xlfn.XLOOKUP(K22,G37:S37,G38:S38)),_xlpm.v*J22*IF(ISBLANK(G22),1,G22)),0)</f>
        <v>0.105</v>
      </c>
      <c r="Q22" s="127">
        <f>IF(OR(ISBLANK(R15),R15=0),0,G22*R13*L22/R15)</f>
        <v>0</v>
      </c>
      <c r="R22" s="116">
        <f>IF(OR(ISBLANK(R15),R15=0),0,P22*L22*R13/R15)</f>
        <v>0.21</v>
      </c>
      <c r="S22" s="128" t="str">
        <f>_xlfn.LET(_xlpm.unite,SUBSTITUTE(TRIM(K22)," (s)",""),_xlpm.val,R22,_xlpm.estVol,COUNTIF(M35:S35,_xlpm.unite)+COUNTIF(M37:S37,_xlpm.unite)&gt;0,_xlpm.estPoids,COUNTIF(G35:L35,_xlpm.unite)+COUNTIF(G37:L37,_xlpm.unite)&gt;0,IF(_xlpm.estVol,IF(ROUND(_xlpm.val,3)&gt;=1,ROUND(_xlpm.val,3)&amp;"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210 g</v>
      </c>
      <c r="T22" s="1409"/>
      <c r="U22" s="120"/>
      <c r="V22" s="1410"/>
      <c r="W22" s="1410"/>
      <c r="X22" s="1410"/>
      <c r="Y22" s="1411"/>
      <c r="Z22" s="1412"/>
      <c r="AA22" s="1413"/>
      <c r="AB22" s="1414"/>
      <c r="AC22" s="1415"/>
      <c r="AD22" s="1416"/>
      <c r="AE22" s="1415"/>
      <c r="AF22" s="1417"/>
      <c r="AG22" s="1418"/>
      <c r="AH22" s="1419"/>
      <c r="AI22" s="1420"/>
      <c r="AJ22" s="1421"/>
      <c r="AK22" s="1422"/>
      <c r="AL22" s="1423"/>
      <c r="AM22" s="1409"/>
      <c r="AN22" s="120"/>
      <c r="AO22" s="1410"/>
      <c r="AP22" s="1410"/>
      <c r="AQ22" s="1410"/>
      <c r="AR22" s="1411"/>
      <c r="AS22" s="1412"/>
      <c r="AT22" s="1413"/>
      <c r="AU22" s="1414"/>
      <c r="AV22" s="1415"/>
      <c r="AW22" s="1416"/>
      <c r="AX22" s="1415"/>
      <c r="AY22" s="1417"/>
      <c r="AZ22" s="1418"/>
      <c r="BA22" s="1419"/>
      <c r="BB22" s="1420"/>
      <c r="BC22" s="1421"/>
      <c r="BD22" s="1422"/>
      <c r="BE22" s="1423"/>
      <c r="BH22" s="3">
        <v>1</v>
      </c>
    </row>
    <row r="23" spans="2:60" ht="27" customHeight="1">
      <c r="B23" s="120" t="str">
        <f t="shared" si="3"/>
        <v>A</v>
      </c>
      <c r="C23" s="34" t="str">
        <f>C16</f>
        <v>C CHIBOUST PAMPLEMOUSSE | pâtisserie--ENTREMET| Auteur &gt; recette Béghin Say de Jean-Jacques Borne MOF 1994</v>
      </c>
      <c r="D23" s="35">
        <f>D16</f>
        <v>18</v>
      </c>
      <c r="E23" s="34" t="str">
        <f>E16</f>
        <v>desserts</v>
      </c>
      <c r="F23" s="36" t="str">
        <f>F16</f>
        <v>Recette mère ► MILLE-FEUILLE meringue et chiboust pamplemousse aux fraises des bois</v>
      </c>
      <c r="G23" s="105"/>
      <c r="H23" s="125"/>
      <c r="I23" s="107" t="str">
        <f t="shared" si="2"/>
        <v/>
      </c>
      <c r="J23" s="108">
        <v>35</v>
      </c>
      <c r="K23" s="121" t="s">
        <v>102</v>
      </c>
      <c r="L23" s="148">
        <v>1</v>
      </c>
      <c r="M23" s="1102" t="s">
        <v>3387</v>
      </c>
      <c r="N23" s="112">
        <f>IF(P34=0,0,(P23/P34)*O19*1000)</f>
        <v>60.763888888888886</v>
      </c>
      <c r="O23" s="122">
        <f>IF(P34=0, 0, (G23*L23)/(P34*O19))</f>
        <v>0</v>
      </c>
      <c r="P23" s="114">
        <f>IFERROR(_xlfn.LET(_xlpm.v,IFERROR(_xlfn.XLOOKUP(K23,G35:S35,G36:S36),_xlfn.XLOOKUP(K23,G37:S37,G38:S38)),_xlpm.v*J23*IF(ISBLANK(G23),1,G23)),0)</f>
        <v>3.5000000000000003E-2</v>
      </c>
      <c r="Q23" s="123">
        <f>IF(OR(ISBLANK(R15),R15=0),0,G23*R13*L23/R15)</f>
        <v>0</v>
      </c>
      <c r="R23" s="116">
        <f>IF(OR(ISBLANK(R15),R15=0),0,P23*L23*R13/R15)</f>
        <v>7.0000000000000007E-2</v>
      </c>
      <c r="S23" s="124" t="str">
        <f>_xlfn.LET(_xlpm.unite,SUBSTITUTE(TRIM(K23)," (s)",""),_xlpm.val,R23,_xlpm.estVol,COUNTIF(M35:S35,_xlpm.unite)+COUNTIF(M37:S37,_xlpm.unite)&gt;0,_xlpm.estPoids,COUNTIF(G35:L35,_xlpm.unite)+COUNTIF(G37:L37,_xlpm.unite)&gt;0,IF(_xlpm.estVol,IF(ROUND(_xlpm.val,3)&gt;=1,ROUND(_xlpm.val,3)&amp;"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70 g</v>
      </c>
      <c r="T23" s="1409"/>
      <c r="U23" s="120"/>
      <c r="V23" s="1410"/>
      <c r="W23" s="1410"/>
      <c r="X23" s="1410"/>
      <c r="Y23" s="1411"/>
      <c r="Z23" s="1412"/>
      <c r="AA23" s="1413"/>
      <c r="AB23" s="1414"/>
      <c r="AC23" s="1415"/>
      <c r="AD23" s="1416"/>
      <c r="AE23" s="1415"/>
      <c r="AF23" s="1417"/>
      <c r="AG23" s="1418"/>
      <c r="AH23" s="1419"/>
      <c r="AI23" s="1420"/>
      <c r="AJ23" s="1421"/>
      <c r="AK23" s="1422"/>
      <c r="AL23" s="1423"/>
      <c r="AM23" s="1409"/>
      <c r="AN23" s="120"/>
      <c r="AO23" s="1410"/>
      <c r="AP23" s="1410"/>
      <c r="AQ23" s="1410"/>
      <c r="AR23" s="1411"/>
      <c r="AS23" s="1412"/>
      <c r="AT23" s="1413"/>
      <c r="AU23" s="1414"/>
      <c r="AV23" s="1415"/>
      <c r="AW23" s="1416"/>
      <c r="AX23" s="1415"/>
      <c r="AY23" s="1417"/>
      <c r="AZ23" s="1418"/>
      <c r="BA23" s="1419"/>
      <c r="BB23" s="1420"/>
      <c r="BC23" s="1421"/>
      <c r="BD23" s="1422"/>
      <c r="BE23" s="1423"/>
      <c r="BH23" s="3">
        <v>1</v>
      </c>
    </row>
    <row r="24" spans="2:60" ht="27" customHeight="1">
      <c r="B24" s="120" t="str">
        <f t="shared" si="3"/>
        <v>A</v>
      </c>
      <c r="C24" s="34" t="str">
        <f>C16</f>
        <v>C CHIBOUST PAMPLEMOUSSE | pâtisserie--ENTREMET| Auteur &gt; recette Béghin Say de Jean-Jacques Borne MOF 1994</v>
      </c>
      <c r="D24" s="35">
        <f>D16</f>
        <v>18</v>
      </c>
      <c r="E24" s="34" t="str">
        <f>E16</f>
        <v>desserts</v>
      </c>
      <c r="F24" s="36" t="str">
        <f>F16</f>
        <v>Recette mère ► MILLE-FEUILLE meringue et chiboust pamplemousse aux fraises des bois</v>
      </c>
      <c r="G24" s="105"/>
      <c r="H24" s="125"/>
      <c r="I24" s="107" t="str">
        <f t="shared" si="2"/>
        <v/>
      </c>
      <c r="J24" s="108">
        <v>15</v>
      </c>
      <c r="K24" s="121" t="s">
        <v>102</v>
      </c>
      <c r="L24" s="148">
        <v>1</v>
      </c>
      <c r="M24" s="1102" t="s">
        <v>3388</v>
      </c>
      <c r="N24" s="112">
        <f>IF(P34=0,0,(P24/P34)*O19*1000)</f>
        <v>26.041666666666664</v>
      </c>
      <c r="O24" s="122">
        <f>IF(P34=0, 0, (G24*L24)/(P34*O19))</f>
        <v>0</v>
      </c>
      <c r="P24" s="114">
        <f>IFERROR(_xlfn.LET(_xlpm.v,IFERROR(_xlfn.XLOOKUP(K24,G35:S35,G36:S36),_xlfn.XLOOKUP(K24,G37:S37,G38:S38)),_xlpm.v*J24*IF(ISBLANK(G24),1,G24)),0)</f>
        <v>1.4999999999999999E-2</v>
      </c>
      <c r="Q24" s="127">
        <f>IF(OR(ISBLANK(R15),R15=0),0,G24*R13*L24/R15)</f>
        <v>0</v>
      </c>
      <c r="R24" s="116">
        <f>IF(OR(ISBLANK(R15),R15=0),0,P24*L24*R13/R15)</f>
        <v>3.0000000000000002E-2</v>
      </c>
      <c r="S24" s="128" t="str">
        <f>_xlfn.LET(_xlpm.unite,SUBSTITUTE(TRIM(K24)," (s)",""),_xlpm.val,R24,_xlpm.estVol,COUNTIF(M35:S35,_xlpm.unite)+COUNTIF(M37:S37,_xlpm.unite)&gt;0,_xlpm.estPoids,COUNTIF(G35:L35,_xlpm.unite)+COUNTIF(G37:L37,_xlpm.unite)&gt;0,IF(_xlpm.estVol,IF(ROUND(_xlpm.val,3)&gt;=1,ROUND(_xlpm.val,3)&amp;"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30 g</v>
      </c>
      <c r="T24" s="1409"/>
      <c r="U24" s="120"/>
      <c r="V24" s="1410"/>
      <c r="W24" s="1410"/>
      <c r="X24" s="1410"/>
      <c r="Y24" s="1411"/>
      <c r="Z24" s="1412"/>
      <c r="AA24" s="1413"/>
      <c r="AB24" s="1414"/>
      <c r="AC24" s="1415"/>
      <c r="AD24" s="1416"/>
      <c r="AE24" s="1415"/>
      <c r="AF24" s="1417"/>
      <c r="AG24" s="1418"/>
      <c r="AH24" s="1419"/>
      <c r="AI24" s="1420"/>
      <c r="AJ24" s="1421"/>
      <c r="AK24" s="1422"/>
      <c r="AL24" s="1423"/>
      <c r="AM24" s="1409"/>
      <c r="AN24" s="120"/>
      <c r="AO24" s="1410"/>
      <c r="AP24" s="1410"/>
      <c r="AQ24" s="1410"/>
      <c r="AR24" s="1411"/>
      <c r="AS24" s="1412"/>
      <c r="AT24" s="1413"/>
      <c r="AU24" s="1414"/>
      <c r="AV24" s="1415"/>
      <c r="AW24" s="1416"/>
      <c r="AX24" s="1415"/>
      <c r="AY24" s="1417"/>
      <c r="AZ24" s="1418"/>
      <c r="BA24" s="1419"/>
      <c r="BB24" s="1420"/>
      <c r="BC24" s="1421"/>
      <c r="BD24" s="1422"/>
      <c r="BE24" s="1423"/>
      <c r="BH24" s="3">
        <v>1</v>
      </c>
    </row>
    <row r="25" spans="2:60" ht="27" customHeight="1">
      <c r="B25" s="120" t="str">
        <f t="shared" si="3"/>
        <v>A</v>
      </c>
      <c r="C25" s="34" t="str">
        <f>C16</f>
        <v>C CHIBOUST PAMPLEMOUSSE | pâtisserie--ENTREMET| Auteur &gt; recette Béghin Say de Jean-Jacques Borne MOF 1994</v>
      </c>
      <c r="D25" s="35">
        <f>D16</f>
        <v>18</v>
      </c>
      <c r="E25" s="34" t="str">
        <f>E16</f>
        <v>desserts</v>
      </c>
      <c r="F25" s="36" t="str">
        <f>F16</f>
        <v>Recette mère ► MILLE-FEUILLE meringue et chiboust pamplemousse aux fraises des bois</v>
      </c>
      <c r="G25" s="105"/>
      <c r="H25" s="125"/>
      <c r="I25" s="107" t="str">
        <f t="shared" si="2"/>
        <v/>
      </c>
      <c r="J25" s="108">
        <v>8</v>
      </c>
      <c r="K25" s="121" t="s">
        <v>102</v>
      </c>
      <c r="L25" s="148">
        <v>1</v>
      </c>
      <c r="M25" s="1102" t="s">
        <v>3389</v>
      </c>
      <c r="N25" s="112">
        <f>IF(P34=0,0,(P25/P34)*O19*1000)</f>
        <v>13.888888888888888</v>
      </c>
      <c r="O25" s="122">
        <f>IF(P34=0, 0, (G25*L25)/(P34*O19))</f>
        <v>0</v>
      </c>
      <c r="P25" s="114">
        <f>IFERROR(_xlfn.LET(_xlpm.v,IFERROR(_xlfn.XLOOKUP(K25,G35:S35,G36:S36),_xlfn.XLOOKUP(K25,G37:S37,G38:S38)),_xlpm.v*J25*IF(ISBLANK(G25),1,G25)),0)</f>
        <v>8.0000000000000002E-3</v>
      </c>
      <c r="Q25" s="123">
        <f>IF(OR(ISBLANK(R15),R15=0),0,G25*R13*L25/R15)</f>
        <v>0</v>
      </c>
      <c r="R25" s="116">
        <f>IF(OR(ISBLANK(R15),R15=0),0,P25*L25*R13/R15)</f>
        <v>1.6E-2</v>
      </c>
      <c r="S25" s="124" t="str">
        <f>_xlfn.LET(_xlpm.unite,SUBSTITUTE(TRIM(K25)," (s)",""),_xlpm.val,R25,_xlpm.estVol,COUNTIF(M35:S35,_xlpm.unite)+COUNTIF(M37:S37,_xlpm.unite)&gt;0,_xlpm.estPoids,COUNTIF(G35:L35,_xlpm.unite)+COUNTIF(G37:L37,_xlpm.unite)&gt;0,IF(_xlpm.estVol,IF(ROUND(_xlpm.val,3)&gt;=1,ROUND(_xlpm.val,3)&amp;"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16 g</v>
      </c>
      <c r="T25" s="1409"/>
      <c r="U25" s="120"/>
      <c r="V25" s="1410"/>
      <c r="W25" s="1410"/>
      <c r="X25" s="1410"/>
      <c r="Y25" s="1411"/>
      <c r="Z25" s="1412"/>
      <c r="AA25" s="1413"/>
      <c r="AB25" s="1414"/>
      <c r="AC25" s="1415"/>
      <c r="AD25" s="1416"/>
      <c r="AE25" s="1415"/>
      <c r="AF25" s="1417"/>
      <c r="AG25" s="1418"/>
      <c r="AH25" s="1419"/>
      <c r="AI25" s="1420"/>
      <c r="AJ25" s="1421"/>
      <c r="AK25" s="1422"/>
      <c r="AL25" s="1423"/>
      <c r="AM25" s="1409"/>
      <c r="AN25" s="120"/>
      <c r="AO25" s="1410"/>
      <c r="AP25" s="1410"/>
      <c r="AQ25" s="1410"/>
      <c r="AR25" s="1411"/>
      <c r="AS25" s="1412"/>
      <c r="AT25" s="1413"/>
      <c r="AU25" s="1414"/>
      <c r="AV25" s="1415"/>
      <c r="AW25" s="1416"/>
      <c r="AX25" s="1415"/>
      <c r="AY25" s="1417"/>
      <c r="AZ25" s="1418"/>
      <c r="BA25" s="1419"/>
      <c r="BB25" s="1420"/>
      <c r="BC25" s="1421"/>
      <c r="BD25" s="1422"/>
      <c r="BE25" s="1423"/>
      <c r="BH25" s="3">
        <v>1</v>
      </c>
    </row>
    <row r="26" spans="2:60" ht="27" customHeight="1">
      <c r="B26" s="120" t="str">
        <f t="shared" si="3"/>
        <v>A</v>
      </c>
      <c r="C26" s="34" t="str">
        <f>C16</f>
        <v>C CHIBOUST PAMPLEMOUSSE | pâtisserie--ENTREMET| Auteur &gt; recette Béghin Say de Jean-Jacques Borne MOF 1994</v>
      </c>
      <c r="D26" s="35">
        <f>D16</f>
        <v>18</v>
      </c>
      <c r="E26" s="34" t="str">
        <f>E16</f>
        <v>desserts</v>
      </c>
      <c r="F26" s="36" t="str">
        <f>F16</f>
        <v>Recette mère ► MILLE-FEUILLE meringue et chiboust pamplemousse aux fraises des bois</v>
      </c>
      <c r="G26" s="105"/>
      <c r="H26" s="125"/>
      <c r="I26" s="107" t="str">
        <f t="shared" si="2"/>
        <v/>
      </c>
      <c r="J26" s="108">
        <v>160</v>
      </c>
      <c r="K26" s="121" t="s">
        <v>102</v>
      </c>
      <c r="L26" s="148">
        <v>1</v>
      </c>
      <c r="M26" s="1102" t="s">
        <v>3390</v>
      </c>
      <c r="N26" s="112">
        <f>IF(P34=0,0,(P26/P34)*O19*1000)</f>
        <v>277.77777777777771</v>
      </c>
      <c r="O26" s="122">
        <f>IF(P34=0, 0, (G26*L26)/(P34*O19))</f>
        <v>0</v>
      </c>
      <c r="P26" s="114">
        <f>IFERROR(_xlfn.LET(_xlpm.v,IFERROR(_xlfn.XLOOKUP(K26,G35:S35,G36:S36),_xlfn.XLOOKUP(K26,G37:S37,G38:S38)),_xlpm.v*J26*IF(ISBLANK(G26),1,G26)),0)</f>
        <v>0.16</v>
      </c>
      <c r="Q26" s="127">
        <f>IF(OR(ISBLANK(R15),R15=0),0,G26*R13*L26/R15)</f>
        <v>0</v>
      </c>
      <c r="R26" s="116">
        <f>IF(OR(ISBLANK(R15),R15=0),0,P26*L26*R13/R15)</f>
        <v>0.32</v>
      </c>
      <c r="S26" s="139" t="str">
        <f>_xlfn.LET(_xlpm.unite,SUBSTITUTE(TRIM(K26)," (s)",""),_xlpm.val,R26,_xlpm.estVol,COUNTIF(M35:S35,_xlpm.unite)+COUNTIF(M37:S37,_xlpm.unite)&gt;0,_xlpm.estPoids,COUNTIF(G35:L35,_xlpm.unite)+COUNTIF(G37:L37,_xlpm.unite)&gt;0,IF(_xlpm.estVol,IF(ROUND(_xlpm.val,3)&gt;=1,ROUND(_xlpm.val,3)&amp;"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320 g</v>
      </c>
      <c r="T26" s="1409"/>
      <c r="U26" s="120"/>
      <c r="V26" s="1410"/>
      <c r="W26" s="1410"/>
      <c r="X26" s="1410"/>
      <c r="Y26" s="1411"/>
      <c r="Z26" s="1412"/>
      <c r="AA26" s="1413"/>
      <c r="AB26" s="1414"/>
      <c r="AC26" s="1415"/>
      <c r="AD26" s="1416"/>
      <c r="AE26" s="1415"/>
      <c r="AF26" s="1417"/>
      <c r="AG26" s="1418"/>
      <c r="AH26" s="1419"/>
      <c r="AI26" s="1420"/>
      <c r="AJ26" s="1421"/>
      <c r="AK26" s="1422"/>
      <c r="AL26" s="1423"/>
      <c r="AM26" s="1409"/>
      <c r="AN26" s="120"/>
      <c r="AO26" s="1410"/>
      <c r="AP26" s="1410"/>
      <c r="AQ26" s="1410"/>
      <c r="AR26" s="1411"/>
      <c r="AS26" s="1412"/>
      <c r="AT26" s="1413"/>
      <c r="AU26" s="1414"/>
      <c r="AV26" s="1415"/>
      <c r="AW26" s="1416"/>
      <c r="AX26" s="1415"/>
      <c r="AY26" s="1417"/>
      <c r="AZ26" s="1418"/>
      <c r="BA26" s="1419"/>
      <c r="BB26" s="1420"/>
      <c r="BC26" s="1421"/>
      <c r="BD26" s="1422"/>
      <c r="BE26" s="1423"/>
      <c r="BH26" s="3">
        <v>1</v>
      </c>
    </row>
    <row r="27" spans="2:60" ht="27" customHeight="1">
      <c r="B27" s="120" t="str">
        <f t="shared" si="3"/>
        <v>A</v>
      </c>
      <c r="C27" s="34" t="str">
        <f>C16</f>
        <v>C CHIBOUST PAMPLEMOUSSE | pâtisserie--ENTREMET| Auteur &gt; recette Béghin Say de Jean-Jacques Borne MOF 1994</v>
      </c>
      <c r="D27" s="35">
        <f>D16</f>
        <v>18</v>
      </c>
      <c r="E27" s="34" t="str">
        <f>E16</f>
        <v>desserts</v>
      </c>
      <c r="F27" s="36" t="str">
        <f>F16</f>
        <v>Recette mère ► MILLE-FEUILLE meringue et chiboust pamplemousse aux fraises des bois</v>
      </c>
      <c r="G27" s="105"/>
      <c r="H27" s="125"/>
      <c r="I27" s="107" t="str">
        <f t="shared" si="2"/>
        <v/>
      </c>
      <c r="J27" s="108">
        <v>95</v>
      </c>
      <c r="K27" s="121" t="s">
        <v>102</v>
      </c>
      <c r="L27" s="148">
        <v>1</v>
      </c>
      <c r="M27" s="1102" t="s">
        <v>3387</v>
      </c>
      <c r="N27" s="112">
        <f>IF(P34=0,0,(P27/P34)*O19*1000)</f>
        <v>164.93055555555551</v>
      </c>
      <c r="O27" s="122">
        <f>IF(P34=0, 0, (G27*L27)/(P34*O19))</f>
        <v>0</v>
      </c>
      <c r="P27" s="114">
        <f>IFERROR(_xlfn.LET(_xlpm.v,IFERROR(_xlfn.XLOOKUP(K27,G35:S35,G36:S36),_xlfn.XLOOKUP(K27,G37:S37,G38:S38)),_xlpm.v*J27*IF(ISBLANK(G27),1,G27)),0)</f>
        <v>9.5000000000000001E-2</v>
      </c>
      <c r="Q27" s="123">
        <f>IF(OR(ISBLANK(R15),R15=0),0,G27*R13*L27/R15)</f>
        <v>0</v>
      </c>
      <c r="R27" s="116">
        <f>IF(OR(ISBLANK(R15),R15=0),0,P27*L27*R13/R15)</f>
        <v>0.19</v>
      </c>
      <c r="S27" s="124" t="str">
        <f>_xlfn.LET(_xlpm.unite,SUBSTITUTE(TRIM(K27)," (s)",""),_xlpm.val,R27,_xlpm.estVol,COUNTIF(M35:S35,_xlpm.unite)+COUNTIF(M37:S37,_xlpm.unite)&gt;0,_xlpm.estPoids,COUNTIF(G35:L35,_xlpm.unite)+COUNTIF(G37:L37,_xlpm.unite)&gt;0,IF(_xlpm.estVol,IF(ROUND(_xlpm.val,3)&gt;=1,ROUND(_xlpm.val,3)&amp;"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190 g</v>
      </c>
      <c r="T27" s="1409"/>
      <c r="U27" s="120"/>
      <c r="V27" s="1410"/>
      <c r="W27" s="1410"/>
      <c r="X27" s="1410"/>
      <c r="Y27" s="1411"/>
      <c r="Z27" s="1412"/>
      <c r="AA27" s="1413"/>
      <c r="AB27" s="1414"/>
      <c r="AC27" s="1415"/>
      <c r="AD27" s="1416"/>
      <c r="AE27" s="1415"/>
      <c r="AF27" s="1417"/>
      <c r="AG27" s="1418"/>
      <c r="AH27" s="1419"/>
      <c r="AI27" s="1420"/>
      <c r="AJ27" s="1421"/>
      <c r="AK27" s="1422"/>
      <c r="AL27" s="1423"/>
      <c r="AM27" s="1409"/>
      <c r="AN27" s="120"/>
      <c r="AO27" s="1410"/>
      <c r="AP27" s="1410"/>
      <c r="AQ27" s="1410"/>
      <c r="AR27" s="1411"/>
      <c r="AS27" s="1412"/>
      <c r="AT27" s="1413"/>
      <c r="AU27" s="1414"/>
      <c r="AV27" s="1415"/>
      <c r="AW27" s="1416"/>
      <c r="AX27" s="1415"/>
      <c r="AY27" s="1417"/>
      <c r="AZ27" s="1418"/>
      <c r="BA27" s="1419"/>
      <c r="BB27" s="1420"/>
      <c r="BC27" s="1421"/>
      <c r="BD27" s="1422"/>
      <c r="BE27" s="1423"/>
      <c r="BH27" s="3">
        <v>1</v>
      </c>
    </row>
    <row r="28" spans="2:60" ht="27" customHeight="1">
      <c r="B28" s="120" t="str">
        <f t="shared" si="3"/>
        <v>►</v>
      </c>
      <c r="C28" s="34" t="str">
        <f>C16</f>
        <v>C CHIBOUST PAMPLEMOUSSE | pâtisserie--ENTREMET| Auteur &gt; recette Béghin Say de Jean-Jacques Borne MOF 1994</v>
      </c>
      <c r="D28" s="35">
        <f>D16</f>
        <v>18</v>
      </c>
      <c r="E28" s="34" t="str">
        <f>E16</f>
        <v>desserts</v>
      </c>
      <c r="F28" s="36" t="str">
        <f>F16</f>
        <v>Recette mère ► MILLE-FEUILLE meringue et chiboust pamplemousse aux fraises des bois</v>
      </c>
      <c r="G28" s="105"/>
      <c r="H28" s="125"/>
      <c r="I28" s="107" t="str">
        <f t="shared" si="2"/>
        <v/>
      </c>
      <c r="J28" s="108"/>
      <c r="K28" s="146"/>
      <c r="L28" s="148">
        <v>1</v>
      </c>
      <c r="M28" s="1102"/>
      <c r="N28" s="112">
        <f>IF(P34=0,0,(P28/P34)*O19*1000)</f>
        <v>0</v>
      </c>
      <c r="O28" s="122">
        <f>IF(P34=0, 0, (G28*L28)/(P34*O19))</f>
        <v>0</v>
      </c>
      <c r="P28" s="114">
        <f>IFERROR(_xlfn.LET(_xlpm.v,IFERROR(_xlfn.XLOOKUP(K28,G35:S35,G36:S36),_xlfn.XLOOKUP(K28,G37:S37,G38:S38)),_xlpm.v*J28*IF(ISBLANK(G28),1,G28)),0)</f>
        <v>0</v>
      </c>
      <c r="Q28" s="127">
        <f>IF(OR(ISBLANK(R15),R15=0),0,G28*R13*L28/R15)</f>
        <v>0</v>
      </c>
      <c r="R28" s="116">
        <f>IF(OR(ISBLANK(R15),R15=0),0,P28*L28*R13/R15)</f>
        <v>0</v>
      </c>
      <c r="S28" s="139" t="str">
        <f>_xlfn.LET(_xlpm.unite,SUBSTITUTE(TRIM(K28)," (s)",""),_xlpm.val,R28,_xlpm.estVol,COUNTIF(M35:S35,_xlpm.unite)+COUNTIF(M37:S37,_xlpm.unite)&gt;0,_xlpm.estPoids,COUNTIF(G35:L35,_xlpm.unite)+COUNTIF(G37:L37,_xlpm.unite)&gt;0,IF(_xlpm.estVol,IF(ROUND(_xlpm.val,3)&gt;=1,ROUND(_xlpm.val,3)&amp;"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
      </c>
      <c r="T28" s="1409"/>
      <c r="U28" s="120"/>
      <c r="V28" s="1410"/>
      <c r="W28" s="1410"/>
      <c r="X28" s="1410"/>
      <c r="Y28" s="1411"/>
      <c r="Z28" s="1412"/>
      <c r="AA28" s="1413"/>
      <c r="AB28" s="1414"/>
      <c r="AC28" s="1415"/>
      <c r="AD28" s="1416"/>
      <c r="AE28" s="1415"/>
      <c r="AF28" s="1417"/>
      <c r="AG28" s="1418"/>
      <c r="AH28" s="1419"/>
      <c r="AI28" s="1420"/>
      <c r="AJ28" s="1421"/>
      <c r="AK28" s="1422"/>
      <c r="AL28" s="1423"/>
      <c r="AM28" s="1409"/>
      <c r="AN28" s="120"/>
      <c r="AO28" s="1410"/>
      <c r="AP28" s="1410"/>
      <c r="AQ28" s="1410"/>
      <c r="AR28" s="1411"/>
      <c r="AS28" s="1412"/>
      <c r="AT28" s="1413"/>
      <c r="AU28" s="1414"/>
      <c r="AV28" s="1415"/>
      <c r="AW28" s="1416"/>
      <c r="AX28" s="1415"/>
      <c r="AY28" s="1417"/>
      <c r="AZ28" s="1418"/>
      <c r="BA28" s="1419"/>
      <c r="BB28" s="1420"/>
      <c r="BC28" s="1421"/>
      <c r="BD28" s="1422"/>
      <c r="BE28" s="1423"/>
      <c r="BH28" s="3">
        <v>1</v>
      </c>
    </row>
    <row r="29" spans="2:60" ht="27" customHeight="1">
      <c r="B29" s="120" t="str">
        <f t="shared" si="3"/>
        <v>►</v>
      </c>
      <c r="C29" s="34" t="str">
        <f>C16</f>
        <v>C CHIBOUST PAMPLEMOUSSE | pâtisserie--ENTREMET| Auteur &gt; recette Béghin Say de Jean-Jacques Borne MOF 1994</v>
      </c>
      <c r="D29" s="35">
        <f>D16</f>
        <v>18</v>
      </c>
      <c r="E29" s="34" t="str">
        <f>E16</f>
        <v>desserts</v>
      </c>
      <c r="F29" s="36" t="str">
        <f>F16</f>
        <v>Recette mère ► MILLE-FEUILLE meringue et chiboust pamplemousse aux fraises des bois</v>
      </c>
      <c r="G29" s="105"/>
      <c r="H29" s="125"/>
      <c r="I29" s="107" t="str">
        <f t="shared" si="2"/>
        <v/>
      </c>
      <c r="J29" s="108"/>
      <c r="K29" s="146"/>
      <c r="L29" s="148">
        <v>1</v>
      </c>
      <c r="M29" s="1102"/>
      <c r="N29" s="112">
        <f>IF(P34=0,0,(P29/P34)*O19*1000)</f>
        <v>0</v>
      </c>
      <c r="O29" s="122">
        <f>IF(P34=0, 0, (G29*L29)/(P34*O19))</f>
        <v>0</v>
      </c>
      <c r="P29" s="114">
        <f>IFERROR(_xlfn.LET(_xlpm.v,IFERROR(_xlfn.XLOOKUP(K29,G35:S35,G36:S36),_xlfn.XLOOKUP(K29,G37:S37,G38:S38)),_xlpm.v*J29*IF(ISBLANK(G29),1,G29)),0)</f>
        <v>0</v>
      </c>
      <c r="Q29" s="123">
        <f>IF(OR(ISBLANK(R15),R15=0),0,G29*R13*L29/R15)</f>
        <v>0</v>
      </c>
      <c r="R29" s="116">
        <f>IF(OR(ISBLANK(R15),R15=0),0,P29*L29*R13/R15)</f>
        <v>0</v>
      </c>
      <c r="S29" s="124" t="str">
        <f>_xlfn.LET(_xlpm.unite,SUBSTITUTE(TRIM(K29)," (s)",""),_xlpm.val,R29,_xlpm.estVol,COUNTIF(M35:S35,_xlpm.unite)+COUNTIF(M37:S37,_xlpm.unite)&gt;0,_xlpm.estPoids,COUNTIF(G35:L35,_xlpm.unite)+COUNTIF(G37:L37,_xlpm.unite)&gt;0,IF(_xlpm.estVol,IF(ROUND(_xlpm.val,3)&gt;=1,ROUND(_xlpm.val,3)&amp;"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
      </c>
      <c r="T29" s="1409"/>
      <c r="U29" s="120"/>
      <c r="V29" s="1410"/>
      <c r="W29" s="1410"/>
      <c r="X29" s="1410"/>
      <c r="Y29" s="1411"/>
      <c r="Z29" s="1412"/>
      <c r="AA29" s="1413"/>
      <c r="AB29" s="1414"/>
      <c r="AC29" s="1415"/>
      <c r="AD29" s="1416"/>
      <c r="AE29" s="1415"/>
      <c r="AF29" s="1417"/>
      <c r="AG29" s="1418"/>
      <c r="AH29" s="1419"/>
      <c r="AI29" s="1420"/>
      <c r="AJ29" s="1421"/>
      <c r="AK29" s="1422"/>
      <c r="AL29" s="1423"/>
      <c r="AM29" s="1409"/>
      <c r="AN29" s="120"/>
      <c r="AO29" s="1410"/>
      <c r="AP29" s="1410"/>
      <c r="AQ29" s="1410"/>
      <c r="AR29" s="1411"/>
      <c r="AS29" s="1412"/>
      <c r="AT29" s="1413"/>
      <c r="AU29" s="1414"/>
      <c r="AV29" s="1415"/>
      <c r="AW29" s="1416"/>
      <c r="AX29" s="1415"/>
      <c r="AY29" s="1417"/>
      <c r="AZ29" s="1418"/>
      <c r="BA29" s="1419"/>
      <c r="BB29" s="1420"/>
      <c r="BC29" s="1421"/>
      <c r="BD29" s="1422"/>
      <c r="BE29" s="1423"/>
      <c r="BH29" s="3">
        <v>1</v>
      </c>
    </row>
    <row r="30" spans="2:60" ht="27" customHeight="1">
      <c r="B30" s="120" t="str">
        <f t="shared" si="3"/>
        <v>►</v>
      </c>
      <c r="C30" s="34" t="str">
        <f>C16</f>
        <v>C CHIBOUST PAMPLEMOUSSE | pâtisserie--ENTREMET| Auteur &gt; recette Béghin Say de Jean-Jacques Borne MOF 1994</v>
      </c>
      <c r="D30" s="35">
        <f>D16</f>
        <v>18</v>
      </c>
      <c r="E30" s="34" t="str">
        <f>E16</f>
        <v>desserts</v>
      </c>
      <c r="F30" s="36" t="str">
        <f>F16</f>
        <v>Recette mère ► MILLE-FEUILLE meringue et chiboust pamplemousse aux fraises des bois</v>
      </c>
      <c r="G30" s="105"/>
      <c r="H30" s="125"/>
      <c r="I30" s="107" t="str">
        <f t="shared" si="2"/>
        <v/>
      </c>
      <c r="J30" s="108"/>
      <c r="K30" s="146"/>
      <c r="L30" s="148">
        <v>1</v>
      </c>
      <c r="M30" s="1102"/>
      <c r="N30" s="112">
        <f>IF(P34=0,0,(P30/P34)*O19*1000)</f>
        <v>0</v>
      </c>
      <c r="O30" s="122">
        <f>IF(P34=0, 0, (G30*L30)/(P34*O19))</f>
        <v>0</v>
      </c>
      <c r="P30" s="114">
        <f>IFERROR(_xlfn.LET(_xlpm.v,IFERROR(_xlfn.XLOOKUP(K30,G35:S35,G36:S36),_xlfn.XLOOKUP(K30,G37:S37,G38:S38)),_xlpm.v*J30*IF(ISBLANK(G30),1,G30)),0)</f>
        <v>0</v>
      </c>
      <c r="Q30" s="127">
        <f>IF(OR(ISBLANK(R15),R15=0),0,G30*R13*L30/R15)</f>
        <v>0</v>
      </c>
      <c r="R30" s="116">
        <f>IF(OR(ISBLANK(R15),R15=0),0,P30*L30*R13/R15)</f>
        <v>0</v>
      </c>
      <c r="S30" s="147" t="str">
        <f>_xlfn.LET(_xlpm.unite,SUBSTITUTE(TRIM(K30)," (s)",""),_xlpm.val,R30,_xlpm.estVol,COUNTIF(M35:S35,_xlpm.unite)+COUNTIF(M37:S37,_xlpm.unite)&gt;0,_xlpm.estPoids,COUNTIF(G35:L35,_xlpm.unite)+COUNTIF(G37:L37,_xlpm.unite)&gt;0,IF(_xlpm.estVol,IF(ROUND(_xlpm.val,3)&gt;=1,ROUND(_xlpm.val,3)&amp;"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
      </c>
      <c r="T30" s="1409"/>
      <c r="U30" s="120"/>
      <c r="V30" s="1410"/>
      <c r="W30" s="1410"/>
      <c r="X30" s="1410"/>
      <c r="Y30" s="1411"/>
      <c r="Z30" s="1412"/>
      <c r="AA30" s="1413"/>
      <c r="AB30" s="1414"/>
      <c r="AC30" s="1415"/>
      <c r="AD30" s="1416"/>
      <c r="AE30" s="1415"/>
      <c r="AF30" s="1417"/>
      <c r="AG30" s="1418"/>
      <c r="AH30" s="1419"/>
      <c r="AI30" s="1420"/>
      <c r="AJ30" s="1421"/>
      <c r="AK30" s="1422"/>
      <c r="AL30" s="1423"/>
      <c r="AM30" s="1409"/>
      <c r="AN30" s="120"/>
      <c r="AO30" s="1410"/>
      <c r="AP30" s="1410"/>
      <c r="AQ30" s="1410"/>
      <c r="AR30" s="1411"/>
      <c r="AS30" s="1412"/>
      <c r="AT30" s="1413"/>
      <c r="AU30" s="1414"/>
      <c r="AV30" s="1415"/>
      <c r="AW30" s="1416"/>
      <c r="AX30" s="1415"/>
      <c r="AY30" s="1417"/>
      <c r="AZ30" s="1418"/>
      <c r="BA30" s="1419"/>
      <c r="BB30" s="1420"/>
      <c r="BC30" s="1421"/>
      <c r="BD30" s="1422"/>
      <c r="BE30" s="1423"/>
      <c r="BH30" s="3">
        <v>1</v>
      </c>
    </row>
    <row r="31" spans="2:60" ht="27" customHeight="1">
      <c r="B31" s="120" t="str">
        <f t="shared" si="3"/>
        <v>►</v>
      </c>
      <c r="C31" s="34" t="str">
        <f>C16</f>
        <v>C CHIBOUST PAMPLEMOUSSE | pâtisserie--ENTREMET| Auteur &gt; recette Béghin Say de Jean-Jacques Borne MOF 1994</v>
      </c>
      <c r="D31" s="35">
        <f>D16</f>
        <v>18</v>
      </c>
      <c r="E31" s="34" t="str">
        <f>E16</f>
        <v>desserts</v>
      </c>
      <c r="F31" s="36" t="str">
        <f>F16</f>
        <v>Recette mère ► MILLE-FEUILLE meringue et chiboust pamplemousse aux fraises des bois</v>
      </c>
      <c r="G31" s="105"/>
      <c r="H31" s="125"/>
      <c r="I31" s="107" t="str">
        <f t="shared" si="2"/>
        <v/>
      </c>
      <c r="J31" s="108"/>
      <c r="K31" s="146"/>
      <c r="L31" s="148">
        <v>1</v>
      </c>
      <c r="M31" s="1102"/>
      <c r="N31" s="112">
        <f>IF(P34=0,0,(P31/P34)*O19*1000)</f>
        <v>0</v>
      </c>
      <c r="O31" s="122">
        <f>IF(P34=0, 0, (G31*L31)/(P34*O19))</f>
        <v>0</v>
      </c>
      <c r="P31" s="114">
        <f>IFERROR(_xlfn.LET(_xlpm.v,IFERROR(_xlfn.XLOOKUP(K31,G35:S35,G36:S36),_xlfn.XLOOKUP(K31,G37:S37,G38:S38)),_xlpm.v*J31*IF(ISBLANK(G31),1,G31)),0)</f>
        <v>0</v>
      </c>
      <c r="Q31" s="123">
        <f>IF(OR(ISBLANK(R15),R15=0),0,G31*R13*L31/R15)</f>
        <v>0</v>
      </c>
      <c r="R31" s="116">
        <f>IF(OR(ISBLANK(R15),R15=0),0,P31*L31*R13/R15)</f>
        <v>0</v>
      </c>
      <c r="S31" s="124" t="str">
        <f>_xlfn.LET(_xlpm.unite,SUBSTITUTE(TRIM(K31)," (s)",""),_xlpm.val,R31,_xlpm.estVol,COUNTIF(M35:S35,_xlpm.unite)+COUNTIF(M37:S37,_xlpm.unite)&gt;0,_xlpm.estPoids,COUNTIF(G35:L35,_xlpm.unite)+COUNTIF(G37:L37,_xlpm.unite)&gt;0,IF(_xlpm.estVol,IF(ROUND(_xlpm.val,3)&gt;=1,ROUND(_xlpm.val,3)&amp;"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
      </c>
      <c r="T31" s="1409"/>
      <c r="U31" s="120"/>
      <c r="V31" s="1410"/>
      <c r="W31" s="1410"/>
      <c r="X31" s="1410"/>
      <c r="Y31" s="1411"/>
      <c r="Z31" s="1412"/>
      <c r="AA31" s="1413"/>
      <c r="AB31" s="1414"/>
      <c r="AC31" s="1415"/>
      <c r="AD31" s="1416"/>
      <c r="AE31" s="1415"/>
      <c r="AF31" s="1417"/>
      <c r="AG31" s="1418"/>
      <c r="AH31" s="1419"/>
      <c r="AI31" s="1420"/>
      <c r="AJ31" s="1421"/>
      <c r="AK31" s="1422"/>
      <c r="AL31" s="1423"/>
      <c r="AM31" s="1409"/>
      <c r="AN31" s="120"/>
      <c r="AO31" s="1410"/>
      <c r="AP31" s="1410"/>
      <c r="AQ31" s="1410"/>
      <c r="AR31" s="1411"/>
      <c r="AS31" s="1412"/>
      <c r="AT31" s="1413"/>
      <c r="AU31" s="1414"/>
      <c r="AV31" s="1415"/>
      <c r="AW31" s="1416"/>
      <c r="AX31" s="1415"/>
      <c r="AY31" s="1417"/>
      <c r="AZ31" s="1418"/>
      <c r="BA31" s="1419"/>
      <c r="BB31" s="1420"/>
      <c r="BC31" s="1421"/>
      <c r="BD31" s="1422"/>
      <c r="BE31" s="1423"/>
      <c r="BH31" s="3">
        <v>1</v>
      </c>
    </row>
    <row r="32" spans="2:60" ht="27" customHeight="1">
      <c r="B32" s="120" t="str">
        <f t="shared" si="3"/>
        <v>►</v>
      </c>
      <c r="C32" s="34" t="str">
        <f>C16</f>
        <v>C CHIBOUST PAMPLEMOUSSE | pâtisserie--ENTREMET| Auteur &gt; recette Béghin Say de Jean-Jacques Borne MOF 1994</v>
      </c>
      <c r="D32" s="35">
        <f>D16</f>
        <v>18</v>
      </c>
      <c r="E32" s="34" t="str">
        <f>E16</f>
        <v>desserts</v>
      </c>
      <c r="F32" s="36" t="str">
        <f>F16</f>
        <v>Recette mère ► MILLE-FEUILLE meringue et chiboust pamplemousse aux fraises des bois</v>
      </c>
      <c r="G32" s="105"/>
      <c r="H32" s="125"/>
      <c r="I32" s="107" t="str">
        <f t="shared" si="2"/>
        <v/>
      </c>
      <c r="J32" s="108"/>
      <c r="K32" s="146"/>
      <c r="L32" s="148">
        <v>1</v>
      </c>
      <c r="M32" s="1102"/>
      <c r="N32" s="112">
        <f>IF(P34=0,0,(P32/P34)*O19*1000)</f>
        <v>0</v>
      </c>
      <c r="O32" s="122">
        <f>IF(P34=0, 0, (G32*L32)/(P34*O19))</f>
        <v>0</v>
      </c>
      <c r="P32" s="114">
        <f>IFERROR(_xlfn.LET(_xlpm.v,IFERROR(_xlfn.XLOOKUP(K32,G35:S35,G36:S36),_xlfn.XLOOKUP(K32,G37:S37,G38:S38)),_xlpm.v*J32*IF(ISBLANK(G32),1,G32)),0)</f>
        <v>0</v>
      </c>
      <c r="Q32" s="127">
        <f>IF(OR(ISBLANK(R15),R15=0),0,G32*R13*L32/R15)</f>
        <v>0</v>
      </c>
      <c r="R32" s="116">
        <f>IF(OR(ISBLANK(R15),R15=0),0,P32*L32*R13/R15)</f>
        <v>0</v>
      </c>
      <c r="S32" s="147" t="str">
        <f>_xlfn.LET(_xlpm.unite,SUBSTITUTE(TRIM(K32)," (s)",""),_xlpm.val,R32,_xlpm.estVol,COUNTIF(M35:S35,_xlpm.unite)+COUNTIF(M37:S37,_xlpm.unite)&gt;0,_xlpm.estPoids,COUNTIF(G35:L35,_xlpm.unite)+COUNTIF(G37:L37,_xlpm.unite)&gt;0,IF(_xlpm.estVol,IF(ROUND(_xlpm.val,3)&gt;=1,ROUND(_xlpm.val,3)&amp;"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
      </c>
      <c r="T32" s="1409"/>
      <c r="U32" s="120"/>
      <c r="V32" s="1410"/>
      <c r="W32" s="1410"/>
      <c r="X32" s="1410"/>
      <c r="Y32" s="1411"/>
      <c r="Z32" s="1412"/>
      <c r="AA32" s="1413"/>
      <c r="AB32" s="1414"/>
      <c r="AC32" s="1415"/>
      <c r="AD32" s="1416"/>
      <c r="AE32" s="1415"/>
      <c r="AF32" s="1417"/>
      <c r="AG32" s="1418"/>
      <c r="AH32" s="1419"/>
      <c r="AI32" s="1420"/>
      <c r="AJ32" s="1421"/>
      <c r="AK32" s="1422"/>
      <c r="AL32" s="1423"/>
      <c r="AM32" s="1409"/>
      <c r="AN32" s="120"/>
      <c r="AO32" s="1410"/>
      <c r="AP32" s="1410"/>
      <c r="AQ32" s="1410"/>
      <c r="AR32" s="1411"/>
      <c r="AS32" s="1412"/>
      <c r="AT32" s="1413"/>
      <c r="AU32" s="1414"/>
      <c r="AV32" s="1415"/>
      <c r="AW32" s="1416"/>
      <c r="AX32" s="1415"/>
      <c r="AY32" s="1417"/>
      <c r="AZ32" s="1418"/>
      <c r="BA32" s="1419"/>
      <c r="BB32" s="1420"/>
      <c r="BC32" s="1421"/>
      <c r="BD32" s="1422"/>
      <c r="BE32" s="1423"/>
      <c r="BH32" s="3">
        <v>1</v>
      </c>
    </row>
    <row r="33" spans="2:60" ht="27" customHeight="1">
      <c r="B33" s="120" t="str">
        <f t="shared" si="3"/>
        <v>►</v>
      </c>
      <c r="C33" s="34" t="str">
        <f>C16</f>
        <v>C CHIBOUST PAMPLEMOUSSE | pâtisserie--ENTREMET| Auteur &gt; recette Béghin Say de Jean-Jacques Borne MOF 1994</v>
      </c>
      <c r="D33" s="35">
        <f>D16</f>
        <v>18</v>
      </c>
      <c r="E33" s="34" t="str">
        <f>E16</f>
        <v>desserts</v>
      </c>
      <c r="F33" s="36" t="str">
        <f>F16</f>
        <v>Recette mère ► MILLE-FEUILLE meringue et chiboust pamplemousse aux fraises des bois</v>
      </c>
      <c r="G33" s="105"/>
      <c r="H33" s="125"/>
      <c r="I33" s="107" t="str">
        <f t="shared" si="2"/>
        <v/>
      </c>
      <c r="J33" s="108"/>
      <c r="K33" s="146"/>
      <c r="L33" s="148">
        <v>1</v>
      </c>
      <c r="M33" s="1102"/>
      <c r="N33" s="112">
        <f>IF(P34=0,0,(P33/P34)*O19*1000)</f>
        <v>0</v>
      </c>
      <c r="O33" s="122">
        <f>IF(P34=0, 0, (G33*L33)/(P34*O19))</f>
        <v>0</v>
      </c>
      <c r="P33" s="114">
        <f>IFERROR(_xlfn.LET(_xlpm.v,IFERROR(_xlfn.XLOOKUP(K33,G35:S35,G36:S36),_xlfn.XLOOKUP(K33,G37:S37,G38:S38)),_xlpm.v*J33*IF(ISBLANK(G33),1,G33)),0)</f>
        <v>0</v>
      </c>
      <c r="Q33" s="123">
        <f>IF(OR(ISBLANK(R15),R15=0),0,G33*R13*L33/R15)</f>
        <v>0</v>
      </c>
      <c r="R33" s="116">
        <f>IF(OR(ISBLANK(R15),R15=0),0,P33*L33*R13/R15)</f>
        <v>0</v>
      </c>
      <c r="S33" s="124" t="str">
        <f>_xlfn.LET(_xlpm.unite,SUBSTITUTE(TRIM(K33)," (s)",""),_xlpm.val,R33,_xlpm.estVol,COUNTIF(M35:S35,_xlpm.unite)+COUNTIF(M37:S37,_xlpm.unite)&gt;0,_xlpm.estPoids,COUNTIF(G35:L35,_xlpm.unite)+COUNTIF(G37:L37,_xlpm.unite)&gt;0,IF(_xlpm.estVol,IF(ROUND(_xlpm.val,3)&gt;=1,ROUND(_xlpm.val,3)&amp;" L",MAX(1,ROUND(_xlpm.val*100,0))&amp;" cl"),IF(_xlpm.estPoids,IF(ROUND(_xlpm.val,3)&gt;=1,ROUND(_xlpm.val,3)&amp;" Kg",MAX(1,ROUND(_xlpm.val*1000,0))&amp;" g"),"")))</f>
        <v/>
      </c>
      <c r="T33" s="1409"/>
      <c r="U33" s="120"/>
      <c r="V33" s="1410"/>
      <c r="W33" s="1410"/>
      <c r="X33" s="1410"/>
      <c r="Y33" s="1411"/>
      <c r="Z33" s="1412"/>
      <c r="AA33" s="1413"/>
      <c r="AB33" s="1414"/>
      <c r="AC33" s="1415"/>
      <c r="AD33" s="1416"/>
      <c r="AE33" s="1415"/>
      <c r="AF33" s="1417"/>
      <c r="AG33" s="1418"/>
      <c r="AH33" s="1419"/>
      <c r="AI33" s="1420"/>
      <c r="AJ33" s="1421"/>
      <c r="AK33" s="1422"/>
      <c r="AL33" s="1423"/>
      <c r="AM33" s="1409"/>
      <c r="AN33" s="120"/>
      <c r="AO33" s="1410"/>
      <c r="AP33" s="1410"/>
      <c r="AQ33" s="1410"/>
      <c r="AR33" s="1411"/>
      <c r="AS33" s="1412"/>
      <c r="AT33" s="1413"/>
      <c r="AU33" s="1414"/>
      <c r="AV33" s="1415"/>
      <c r="AW33" s="1416"/>
      <c r="AX33" s="1415"/>
      <c r="AY33" s="1417"/>
      <c r="AZ33" s="1418"/>
      <c r="BA33" s="1419"/>
      <c r="BB33" s="1420"/>
      <c r="BC33" s="1421"/>
      <c r="BD33" s="1422"/>
      <c r="BE33" s="1423"/>
      <c r="BH33" s="3">
        <v>1</v>
      </c>
    </row>
    <row r="34" spans="2:60" ht="27" customHeight="1">
      <c r="B34" s="120" t="s">
        <v>11</v>
      </c>
      <c r="C34" s="34" t="str">
        <f>C16</f>
        <v>C CHIBOUST PAMPLEMOUSSE | pâtisserie--ENTREMET| Auteur &gt; recette Béghin Say de Jean-Jacques Borne MOF 1994</v>
      </c>
      <c r="D34" s="35">
        <f>D16</f>
        <v>18</v>
      </c>
      <c r="E34" s="34" t="str">
        <f>E16</f>
        <v>desserts</v>
      </c>
      <c r="F34" s="36" t="str">
        <f>F16</f>
        <v>Recette mère ► MILLE-FEUILLE meringue et chiboust pamplemousse aux fraises des bois</v>
      </c>
      <c r="G34" s="154" t="s">
        <v>140</v>
      </c>
      <c r="H34" s="155"/>
      <c r="I34" s="155"/>
      <c r="J34" s="155"/>
      <c r="K34" s="155"/>
      <c r="L34" s="1112"/>
      <c r="M34" s="1113"/>
      <c r="N34" s="156"/>
      <c r="O34" s="156"/>
      <c r="P34" s="157">
        <f>SUM(P20:P33)</f>
        <v>0.57600000000000007</v>
      </c>
      <c r="Q34" s="158"/>
      <c r="R34" s="158" t="str">
        <f>"Total " &amp; R17&amp;" &gt;"</f>
        <v>Total Col.17 &gt;</v>
      </c>
      <c r="S34" s="1114">
        <f>SUM(R20:R33)</f>
        <v>1.1520000000000001</v>
      </c>
      <c r="T34" s="1409"/>
      <c r="U34" s="120"/>
      <c r="V34" s="1410"/>
      <c r="W34" s="1410"/>
      <c r="X34" s="1410"/>
      <c r="Y34" s="1411"/>
      <c r="Z34" s="1412"/>
      <c r="AA34" s="1413"/>
      <c r="AB34" s="1414"/>
      <c r="AC34" s="1415"/>
      <c r="AD34" s="1416"/>
      <c r="AE34" s="1415"/>
      <c r="AF34" s="1417"/>
      <c r="AG34" s="1418"/>
      <c r="AH34" s="1419"/>
      <c r="AI34" s="1420"/>
      <c r="AJ34" s="1421"/>
      <c r="AK34" s="1422"/>
      <c r="AL34" s="1423"/>
      <c r="AM34" s="1409"/>
      <c r="AN34" s="120"/>
      <c r="AO34" s="1410"/>
      <c r="AP34" s="1410"/>
      <c r="AQ34" s="1410"/>
      <c r="AR34" s="1411"/>
      <c r="AS34" s="1412"/>
      <c r="AT34" s="1413"/>
      <c r="AU34" s="1414"/>
      <c r="AV34" s="1415"/>
      <c r="AW34" s="1416"/>
      <c r="AX34" s="1415"/>
      <c r="AY34" s="1417"/>
      <c r="AZ34" s="1418"/>
      <c r="BA34" s="1419"/>
      <c r="BB34" s="1420"/>
      <c r="BC34" s="1421"/>
      <c r="BD34" s="1422"/>
      <c r="BE34" s="1423"/>
      <c r="BH34" s="3">
        <v>1</v>
      </c>
    </row>
    <row r="35" spans="2:60" ht="27" customHeight="1">
      <c r="B35" s="120" t="s">
        <v>16</v>
      </c>
      <c r="C35" s="34" t="str">
        <f>C16</f>
        <v>C CHIBOUST PAMPLEMOUSSE | pâtisserie--ENTREMET| Auteur &gt; recette Béghin Say de Jean-Jacques Borne MOF 1994</v>
      </c>
      <c r="D35" s="35">
        <f>D16</f>
        <v>18</v>
      </c>
      <c r="E35" s="34" t="str">
        <f>E16</f>
        <v>desserts</v>
      </c>
      <c r="F35" s="36" t="str">
        <f>F16</f>
        <v>Recette mère ► MILLE-FEUILLE meringue et chiboust pamplemousse aux fraises des bois</v>
      </c>
      <c r="G35" s="165" t="s">
        <v>147</v>
      </c>
      <c r="H35" s="121" t="s">
        <v>102</v>
      </c>
      <c r="I35" s="166" t="s">
        <v>148</v>
      </c>
      <c r="J35" s="167" t="s">
        <v>149</v>
      </c>
      <c r="K35" s="135" t="s">
        <v>150</v>
      </c>
      <c r="L35" s="135" t="s">
        <v>111</v>
      </c>
      <c r="M35" s="109" t="s">
        <v>0</v>
      </c>
      <c r="N35" s="109" t="s">
        <v>99</v>
      </c>
      <c r="O35" s="109" t="s">
        <v>151</v>
      </c>
      <c r="P35" s="109" t="s">
        <v>152</v>
      </c>
      <c r="Q35" s="126" t="s">
        <v>106</v>
      </c>
      <c r="R35" s="126" t="s">
        <v>153</v>
      </c>
      <c r="S35" s="168" t="s">
        <v>154</v>
      </c>
      <c r="T35" s="1409"/>
      <c r="U35" s="120"/>
      <c r="V35" s="1410"/>
      <c r="W35" s="1410"/>
      <c r="X35" s="1410"/>
      <c r="Y35" s="1411"/>
      <c r="Z35" s="1412"/>
      <c r="AA35" s="1413"/>
      <c r="AB35" s="1414"/>
      <c r="AC35" s="1415"/>
      <c r="AD35" s="1416"/>
      <c r="AE35" s="1415"/>
      <c r="AF35" s="1417"/>
      <c r="AG35" s="1418"/>
      <c r="AH35" s="1419"/>
      <c r="AI35" s="1420"/>
      <c r="AJ35" s="1421"/>
      <c r="AK35" s="1422"/>
      <c r="AL35" s="1423"/>
      <c r="AM35" s="1409"/>
      <c r="AN35" s="120"/>
      <c r="AO35" s="1410"/>
      <c r="AP35" s="1410"/>
      <c r="AQ35" s="1410"/>
      <c r="AR35" s="1411"/>
      <c r="AS35" s="1412"/>
      <c r="AT35" s="1413"/>
      <c r="AU35" s="1414"/>
      <c r="AV35" s="1415"/>
      <c r="AW35" s="1416"/>
      <c r="AX35" s="1415"/>
      <c r="AY35" s="1417"/>
      <c r="AZ35" s="1418"/>
      <c r="BA35" s="1419"/>
      <c r="BB35" s="1420"/>
      <c r="BC35" s="1421"/>
      <c r="BD35" s="1422"/>
      <c r="BE35" s="1423"/>
      <c r="BH35" s="3">
        <v>1</v>
      </c>
    </row>
    <row r="36" spans="2:60" ht="27" customHeight="1">
      <c r="B36" s="120" t="s">
        <v>16</v>
      </c>
      <c r="C36" s="34" t="str">
        <f>C16</f>
        <v>C CHIBOUST PAMPLEMOUSSE | pâtisserie--ENTREMET| Auteur &gt; recette Béghin Say de Jean-Jacques Borne MOF 1994</v>
      </c>
      <c r="D36" s="35">
        <f>D16</f>
        <v>18</v>
      </c>
      <c r="E36" s="34" t="str">
        <f>E16</f>
        <v>desserts</v>
      </c>
      <c r="F36" s="36" t="str">
        <f>F16</f>
        <v>Recette mère ► MILLE-FEUILLE meringue et chiboust pamplemousse aux fraises des bois</v>
      </c>
      <c r="G36" s="1093">
        <v>1</v>
      </c>
      <c r="H36" s="1094">
        <v>1E-3</v>
      </c>
      <c r="I36" s="1095">
        <v>0</v>
      </c>
      <c r="J36" s="1094">
        <v>0.25</v>
      </c>
      <c r="K36" s="1094">
        <v>0.33332999999999996</v>
      </c>
      <c r="L36" s="1094">
        <v>0.5</v>
      </c>
      <c r="M36" s="1096">
        <v>1</v>
      </c>
      <c r="N36" s="1096">
        <v>0.1</v>
      </c>
      <c r="O36" s="1096">
        <v>0.01</v>
      </c>
      <c r="P36" s="1096">
        <v>1E-3</v>
      </c>
      <c r="Q36" s="1096">
        <v>0.5</v>
      </c>
      <c r="R36" s="1096">
        <v>0.33300000000000002</v>
      </c>
      <c r="S36" s="1097">
        <v>0.2</v>
      </c>
      <c r="T36" s="1409"/>
      <c r="U36" s="120"/>
      <c r="V36" s="1410"/>
      <c r="W36" s="1410"/>
      <c r="X36" s="1410"/>
      <c r="Y36" s="1411"/>
      <c r="Z36" s="1412"/>
      <c r="AA36" s="1413"/>
      <c r="AB36" s="1414"/>
      <c r="AC36" s="1415"/>
      <c r="AD36" s="1416"/>
      <c r="AE36" s="1415"/>
      <c r="AF36" s="1417"/>
      <c r="AG36" s="1418"/>
      <c r="AH36" s="1419"/>
      <c r="AI36" s="1420"/>
      <c r="AJ36" s="1421"/>
      <c r="AK36" s="1422"/>
      <c r="AL36" s="1423"/>
      <c r="AM36" s="1409"/>
      <c r="AN36" s="120"/>
      <c r="AO36" s="1410"/>
      <c r="AP36" s="1410"/>
      <c r="AQ36" s="1410"/>
      <c r="AR36" s="1411"/>
      <c r="AS36" s="1412"/>
      <c r="AT36" s="1413"/>
      <c r="AU36" s="1414"/>
      <c r="AV36" s="1415"/>
      <c r="AW36" s="1416"/>
      <c r="AX36" s="1415"/>
      <c r="AY36" s="1417"/>
      <c r="AZ36" s="1418"/>
      <c r="BA36" s="1419"/>
      <c r="BB36" s="1420"/>
      <c r="BC36" s="1421"/>
      <c r="BD36" s="1422"/>
      <c r="BE36" s="1423"/>
      <c r="BH36" s="3">
        <v>1</v>
      </c>
    </row>
    <row r="37" spans="2:60" ht="27" customHeight="1">
      <c r="B37" s="120" t="s">
        <v>16</v>
      </c>
      <c r="C37" s="34" t="str">
        <f>C16</f>
        <v>C CHIBOUST PAMPLEMOUSSE | pâtisserie--ENTREMET| Auteur &gt; recette Béghin Say de Jean-Jacques Borne MOF 1994</v>
      </c>
      <c r="D37" s="35">
        <f>D16</f>
        <v>18</v>
      </c>
      <c r="E37" s="34" t="str">
        <f>E16</f>
        <v>desserts</v>
      </c>
      <c r="F37" s="36" t="str">
        <f>F16</f>
        <v>Recette mère ► MILLE-FEUILLE meringue et chiboust pamplemousse aux fraises des bois</v>
      </c>
      <c r="G37" s="138" t="s">
        <v>162</v>
      </c>
      <c r="H37" s="138" t="s">
        <v>163</v>
      </c>
      <c r="I37" s="166" t="s">
        <v>148</v>
      </c>
      <c r="J37" s="138" t="s">
        <v>116</v>
      </c>
      <c r="K37" s="138" t="s">
        <v>164</v>
      </c>
      <c r="L37" s="138" t="s">
        <v>165</v>
      </c>
      <c r="M37" s="143" t="s">
        <v>121</v>
      </c>
      <c r="N37" s="178" t="s">
        <v>166</v>
      </c>
      <c r="O37" s="178" t="s">
        <v>167</v>
      </c>
      <c r="P37" s="126" t="s">
        <v>168</v>
      </c>
      <c r="Q37" s="126" t="s">
        <v>169</v>
      </c>
      <c r="R37" s="126" t="s">
        <v>107</v>
      </c>
      <c r="S37" s="179" t="s">
        <v>170</v>
      </c>
      <c r="T37" s="1409"/>
      <c r="U37" s="120"/>
      <c r="V37" s="1410"/>
      <c r="W37" s="1410"/>
      <c r="X37" s="1410"/>
      <c r="Y37" s="1411"/>
      <c r="Z37" s="1412"/>
      <c r="AA37" s="1413"/>
      <c r="AB37" s="1414"/>
      <c r="AC37" s="1415"/>
      <c r="AD37" s="1416"/>
      <c r="AE37" s="1415"/>
      <c r="AF37" s="1417"/>
      <c r="AG37" s="1418"/>
      <c r="AH37" s="1419"/>
      <c r="AI37" s="1420"/>
      <c r="AJ37" s="1421"/>
      <c r="AK37" s="1422"/>
      <c r="AL37" s="1423"/>
      <c r="AM37" s="1409"/>
      <c r="AN37" s="120"/>
      <c r="AO37" s="1410"/>
      <c r="AP37" s="1410"/>
      <c r="AQ37" s="1410"/>
      <c r="AR37" s="1411"/>
      <c r="AS37" s="1412"/>
      <c r="AT37" s="1413"/>
      <c r="AU37" s="1414"/>
      <c r="AV37" s="1415"/>
      <c r="AW37" s="1416"/>
      <c r="AX37" s="1415"/>
      <c r="AY37" s="1417"/>
      <c r="AZ37" s="1418"/>
      <c r="BA37" s="1419"/>
      <c r="BB37" s="1420"/>
      <c r="BC37" s="1421"/>
      <c r="BD37" s="1422"/>
      <c r="BE37" s="1423"/>
      <c r="BH37" s="3">
        <v>1</v>
      </c>
    </row>
    <row r="38" spans="2:60" ht="27" customHeight="1">
      <c r="B38" s="120" t="s">
        <v>16</v>
      </c>
      <c r="C38" s="34" t="str">
        <f>C16</f>
        <v>C CHIBOUST PAMPLEMOUSSE | pâtisserie--ENTREMET| Auteur &gt; recette Béghin Say de Jean-Jacques Borne MOF 1994</v>
      </c>
      <c r="D38" s="35">
        <f>D16</f>
        <v>18</v>
      </c>
      <c r="E38" s="34" t="str">
        <f>E16</f>
        <v>desserts</v>
      </c>
      <c r="F38" s="36" t="str">
        <f>F16</f>
        <v>Recette mère ► MILLE-FEUILLE meringue et chiboust pamplemousse aux fraises des bois</v>
      </c>
      <c r="G38" s="1093">
        <v>2.835E-2</v>
      </c>
      <c r="H38" s="1094">
        <v>0.13</v>
      </c>
      <c r="I38" s="1095">
        <v>0</v>
      </c>
      <c r="J38" s="1094">
        <v>0.2</v>
      </c>
      <c r="K38" s="1094">
        <v>0.23</v>
      </c>
      <c r="L38" s="1094">
        <v>0.22500000000000001</v>
      </c>
      <c r="M38" s="1096">
        <v>0.35</v>
      </c>
      <c r="N38" s="1096">
        <v>5.0000000000000001E-3</v>
      </c>
      <c r="O38" s="1096">
        <v>5.0000000000000001E-3</v>
      </c>
      <c r="P38" s="1096">
        <v>1.4999999999999999E-2</v>
      </c>
      <c r="Q38" s="1096">
        <v>0.1</v>
      </c>
      <c r="R38" s="1096">
        <v>0.22500000000000001</v>
      </c>
      <c r="S38" s="1097">
        <v>1E-3</v>
      </c>
      <c r="T38" s="1409"/>
      <c r="U38" s="120"/>
      <c r="V38" s="1410"/>
      <c r="W38" s="1410"/>
      <c r="X38" s="1410"/>
      <c r="Y38" s="1411"/>
      <c r="Z38" s="1412"/>
      <c r="AA38" s="1413"/>
      <c r="AB38" s="1414"/>
      <c r="AC38" s="1415"/>
      <c r="AD38" s="1416"/>
      <c r="AE38" s="1415"/>
      <c r="AF38" s="1417"/>
      <c r="AG38" s="1418"/>
      <c r="AH38" s="1419"/>
      <c r="AI38" s="1420"/>
      <c r="AJ38" s="1421"/>
      <c r="AK38" s="1422"/>
      <c r="AL38" s="1423"/>
      <c r="AM38" s="1409"/>
      <c r="AN38" s="120"/>
      <c r="AO38" s="1410"/>
      <c r="AP38" s="1410"/>
      <c r="AQ38" s="1410"/>
      <c r="AR38" s="1411"/>
      <c r="AS38" s="1412"/>
      <c r="AT38" s="1413"/>
      <c r="AU38" s="1414"/>
      <c r="AV38" s="1415"/>
      <c r="AW38" s="1416"/>
      <c r="AX38" s="1415"/>
      <c r="AY38" s="1417"/>
      <c r="AZ38" s="1418"/>
      <c r="BA38" s="1419"/>
      <c r="BB38" s="1420"/>
      <c r="BC38" s="1421"/>
      <c r="BD38" s="1422"/>
      <c r="BE38" s="1423"/>
      <c r="BH38" s="3">
        <v>1</v>
      </c>
    </row>
    <row r="39" spans="2:60" ht="27" customHeight="1">
      <c r="B39" s="184" t="s">
        <v>11</v>
      </c>
      <c r="C39" s="185" t="str">
        <f>C16</f>
        <v>C CHIBOUST PAMPLEMOUSSE | pâtisserie--ENTREMET| Auteur &gt; recette Béghin Say de Jean-Jacques Borne MOF 1994</v>
      </c>
      <c r="D39" s="185">
        <f>D16</f>
        <v>18</v>
      </c>
      <c r="E39" s="186" t="str">
        <f>E16</f>
        <v>desserts</v>
      </c>
      <c r="F39" s="187" t="str">
        <f>F16</f>
        <v>Recette mère ► MILLE-FEUILLE meringue et chiboust pamplemousse aux fraises des bois</v>
      </c>
      <c r="G39" s="188" t="str">
        <f t="shared" ref="G39:L39" si="4">G17</f>
        <v>Col.6</v>
      </c>
      <c r="H39" s="188" t="str">
        <f t="shared" si="4"/>
        <v>Col.7</v>
      </c>
      <c r="I39" s="188" t="str">
        <f t="shared" si="4"/>
        <v>Col.8</v>
      </c>
      <c r="J39" s="188" t="str">
        <f t="shared" si="4"/>
        <v>Col.9</v>
      </c>
      <c r="K39" s="188" t="str">
        <f t="shared" si="4"/>
        <v>Col.10</v>
      </c>
      <c r="L39" s="188" t="str">
        <f t="shared" si="4"/>
        <v>Col.11</v>
      </c>
      <c r="M39" s="189" t="s">
        <v>171</v>
      </c>
      <c r="N39" s="190"/>
      <c r="O39" s="190"/>
      <c r="P39" s="191"/>
      <c r="Q39" s="191"/>
      <c r="R39" s="192" t="s">
        <v>172</v>
      </c>
      <c r="S39" s="193" t="s">
        <v>3406</v>
      </c>
      <c r="T39" s="1409"/>
      <c r="U39" s="120"/>
      <c r="V39" s="1410"/>
      <c r="W39" s="1410"/>
      <c r="X39" s="1410"/>
      <c r="Y39" s="1411"/>
      <c r="Z39" s="1412"/>
      <c r="AA39" s="1413"/>
      <c r="AB39" s="1414"/>
      <c r="AC39" s="1415"/>
      <c r="AD39" s="1416"/>
      <c r="AE39" s="1415"/>
      <c r="AF39" s="1417"/>
      <c r="AG39" s="1418"/>
      <c r="AH39" s="1419"/>
      <c r="AI39" s="1420"/>
      <c r="AJ39" s="1421"/>
      <c r="AK39" s="1422"/>
      <c r="AL39" s="1423"/>
      <c r="AM39" s="1409"/>
      <c r="AN39" s="120"/>
      <c r="AO39" s="1410"/>
      <c r="AP39" s="1410"/>
      <c r="AQ39" s="1410"/>
      <c r="AR39" s="1411"/>
      <c r="AS39" s="1412"/>
      <c r="AT39" s="1413"/>
      <c r="AU39" s="1414"/>
      <c r="AV39" s="1415"/>
      <c r="AW39" s="1416"/>
      <c r="AX39" s="1415"/>
      <c r="AY39" s="1417"/>
      <c r="AZ39" s="1418"/>
      <c r="BA39" s="1419"/>
      <c r="BB39" s="1420"/>
      <c r="BC39" s="1421"/>
      <c r="BD39" s="1422"/>
      <c r="BE39" s="1423"/>
      <c r="BH39" s="3">
        <v>1</v>
      </c>
    </row>
    <row r="40" spans="2:60" ht="27" customHeight="1">
      <c r="B40" s="194" t="s">
        <v>11</v>
      </c>
      <c r="C40" s="195" t="str">
        <f>C16</f>
        <v>C CHIBOUST PAMPLEMOUSSE | pâtisserie--ENTREMET| Auteur &gt; recette Béghin Say de Jean-Jacques Borne MOF 1994</v>
      </c>
      <c r="D40" s="195">
        <f>D16</f>
        <v>18</v>
      </c>
      <c r="E40" s="196" t="str">
        <f>E16</f>
        <v>desserts</v>
      </c>
      <c r="F40" s="197" t="str">
        <f>F16</f>
        <v>Recette mère ► MILLE-FEUILLE meringue et chiboust pamplemousse aux fraises des bois</v>
      </c>
      <c r="G40" s="198" t="s">
        <v>174</v>
      </c>
      <c r="H40" s="199" t="s">
        <v>175</v>
      </c>
      <c r="I40" s="200"/>
      <c r="J40" s="200"/>
      <c r="K40" s="200"/>
      <c r="L40" s="200"/>
      <c r="M40" s="200"/>
      <c r="N40" s="200"/>
      <c r="O40" s="201"/>
      <c r="P40" s="202"/>
      <c r="Q40" s="203"/>
      <c r="R40" s="204" t="s">
        <v>176</v>
      </c>
      <c r="S40" s="205" t="s">
        <v>685</v>
      </c>
      <c r="T40" s="1409"/>
      <c r="U40" s="120"/>
      <c r="V40" s="1410"/>
      <c r="W40" s="1410"/>
      <c r="X40" s="1410"/>
      <c r="Y40" s="1411"/>
      <c r="Z40" s="1412"/>
      <c r="AA40" s="1413"/>
      <c r="AB40" s="1414"/>
      <c r="AC40" s="1415"/>
      <c r="AD40" s="1416"/>
      <c r="AE40" s="1415"/>
      <c r="AF40" s="1417"/>
      <c r="AG40" s="1418"/>
      <c r="AH40" s="1419"/>
      <c r="AI40" s="1420"/>
      <c r="AJ40" s="1421"/>
      <c r="AK40" s="1422"/>
      <c r="AL40" s="1423"/>
      <c r="AM40" s="1409"/>
      <c r="AN40" s="120"/>
      <c r="AO40" s="1410"/>
      <c r="AP40" s="1410"/>
      <c r="AQ40" s="1410"/>
      <c r="AR40" s="1411"/>
      <c r="AS40" s="1412"/>
      <c r="AT40" s="1413"/>
      <c r="AU40" s="1414"/>
      <c r="AV40" s="1415"/>
      <c r="AW40" s="1416"/>
      <c r="AX40" s="1415"/>
      <c r="AY40" s="1417"/>
      <c r="AZ40" s="1418"/>
      <c r="BA40" s="1419"/>
      <c r="BB40" s="1420"/>
      <c r="BC40" s="1421"/>
      <c r="BD40" s="1422"/>
      <c r="BE40" s="1423"/>
      <c r="BH40" s="3">
        <v>1</v>
      </c>
    </row>
    <row r="41" spans="2:60" ht="27" customHeight="1">
      <c r="B41" s="120" t="str">
        <f t="shared" ref="B41:B51" si="5">IF(OR(G41&lt;&gt;"",H41&lt;&gt; "",I41&lt;&gt;"",J41&lt;&gt;""),"A", "►")</f>
        <v>►</v>
      </c>
      <c r="C41" s="195" t="str">
        <f>C16</f>
        <v>C CHIBOUST PAMPLEMOUSSE | pâtisserie--ENTREMET| Auteur &gt; recette Béghin Say de Jean-Jacques Borne MOF 1994</v>
      </c>
      <c r="D41" s="195">
        <f>D16</f>
        <v>18</v>
      </c>
      <c r="E41" s="196" t="str">
        <f>E16</f>
        <v>desserts</v>
      </c>
      <c r="F41" s="197" t="str">
        <f>F16</f>
        <v>Recette mère ► MILLE-FEUILLE meringue et chiboust pamplemousse aux fraises des bois</v>
      </c>
      <c r="G41" s="207"/>
      <c r="H41" s="208"/>
      <c r="I41" s="208"/>
      <c r="J41" s="208"/>
      <c r="K41" s="208"/>
      <c r="L41" s="208"/>
      <c r="M41" s="208"/>
      <c r="N41" s="208"/>
      <c r="O41" s="209"/>
      <c r="P41" s="9"/>
      <c r="Q41" s="9"/>
      <c r="R41" s="210" t="s">
        <v>180</v>
      </c>
      <c r="S41" s="211">
        <v>3.472222222222222E-3</v>
      </c>
      <c r="T41" s="1409"/>
      <c r="U41" s="120"/>
      <c r="V41" s="1410"/>
      <c r="W41" s="1410"/>
      <c r="X41" s="1410"/>
      <c r="Y41" s="1411"/>
      <c r="Z41" s="1412"/>
      <c r="AA41" s="1413"/>
      <c r="AB41" s="1414"/>
      <c r="AC41" s="1415"/>
      <c r="AD41" s="1416"/>
      <c r="AE41" s="1415"/>
      <c r="AF41" s="1417"/>
      <c r="AG41" s="1418"/>
      <c r="AH41" s="1419"/>
      <c r="AI41" s="1420"/>
      <c r="AJ41" s="1421"/>
      <c r="AK41" s="1422"/>
      <c r="AL41" s="1423"/>
      <c r="AM41" s="1409"/>
      <c r="AN41" s="120"/>
      <c r="AO41" s="1410"/>
      <c r="AP41" s="1410"/>
      <c r="AQ41" s="1410"/>
      <c r="AR41" s="1411"/>
      <c r="AS41" s="1412"/>
      <c r="AT41" s="1413"/>
      <c r="AU41" s="1414"/>
      <c r="AV41" s="1415"/>
      <c r="AW41" s="1416"/>
      <c r="AX41" s="1415"/>
      <c r="AY41" s="1417"/>
      <c r="AZ41" s="1418"/>
      <c r="BA41" s="1419"/>
      <c r="BB41" s="1420"/>
      <c r="BC41" s="1421"/>
      <c r="BD41" s="1422"/>
      <c r="BE41" s="1423"/>
      <c r="BH41" s="3">
        <v>1</v>
      </c>
    </row>
    <row r="42" spans="2:60" ht="27" customHeight="1">
      <c r="B42" s="120" t="str">
        <f t="shared" si="5"/>
        <v>A</v>
      </c>
      <c r="C42" s="195" t="str">
        <f>C16</f>
        <v>C CHIBOUST PAMPLEMOUSSE | pâtisserie--ENTREMET| Auteur &gt; recette Béghin Say de Jean-Jacques Borne MOF 1994</v>
      </c>
      <c r="D42" s="195">
        <f>D16</f>
        <v>18</v>
      </c>
      <c r="E42" s="196" t="str">
        <f>E16</f>
        <v>desserts</v>
      </c>
      <c r="F42" s="197" t="str">
        <f>F16</f>
        <v>Recette mère ► MILLE-FEUILLE meringue et chiboust pamplemousse aux fraises des bois</v>
      </c>
      <c r="G42" s="207" t="s">
        <v>181</v>
      </c>
      <c r="H42" s="212"/>
      <c r="I42" s="212"/>
      <c r="J42" s="212"/>
      <c r="K42" s="212"/>
      <c r="L42" s="212"/>
      <c r="M42" s="212"/>
      <c r="N42" s="212"/>
      <c r="O42" s="213"/>
      <c r="P42" s="9"/>
      <c r="Q42" s="9"/>
      <c r="R42" s="210" t="s">
        <v>182</v>
      </c>
      <c r="S42" s="214">
        <v>3.472222222222222E-3</v>
      </c>
      <c r="T42" s="1409"/>
      <c r="U42" s="120"/>
      <c r="V42" s="1410"/>
      <c r="W42" s="1410"/>
      <c r="X42" s="1410"/>
      <c r="Y42" s="1411"/>
      <c r="Z42" s="1412"/>
      <c r="AA42" s="1413"/>
      <c r="AB42" s="1414"/>
      <c r="AC42" s="1415"/>
      <c r="AD42" s="1416"/>
      <c r="AE42" s="1415"/>
      <c r="AF42" s="1417"/>
      <c r="AG42" s="1418"/>
      <c r="AH42" s="1419"/>
      <c r="AI42" s="1420"/>
      <c r="AJ42" s="1421"/>
      <c r="AK42" s="1422"/>
      <c r="AL42" s="1423"/>
      <c r="AM42" s="1409"/>
      <c r="AN42" s="120"/>
      <c r="AO42" s="1410"/>
      <c r="AP42" s="1410"/>
      <c r="AQ42" s="1410"/>
      <c r="AR42" s="1411"/>
      <c r="AS42" s="1412"/>
      <c r="AT42" s="1413"/>
      <c r="AU42" s="1414"/>
      <c r="AV42" s="1415"/>
      <c r="AW42" s="1416"/>
      <c r="AX42" s="1415"/>
      <c r="AY42" s="1417"/>
      <c r="AZ42" s="1418"/>
      <c r="BA42" s="1419"/>
      <c r="BB42" s="1420"/>
      <c r="BC42" s="1421"/>
      <c r="BD42" s="1422"/>
      <c r="BE42" s="1423"/>
      <c r="BH42" s="3">
        <v>1</v>
      </c>
    </row>
    <row r="43" spans="2:60" ht="27" customHeight="1">
      <c r="B43" s="120" t="str">
        <f t="shared" si="5"/>
        <v>A</v>
      </c>
      <c r="C43" s="195" t="str">
        <f>C16</f>
        <v>C CHIBOUST PAMPLEMOUSSE | pâtisserie--ENTREMET| Auteur &gt; recette Béghin Say de Jean-Jacques Borne MOF 1994</v>
      </c>
      <c r="D43" s="195">
        <f>D16</f>
        <v>18</v>
      </c>
      <c r="E43" s="196" t="str">
        <f>E16</f>
        <v>desserts</v>
      </c>
      <c r="F43" s="197" t="str">
        <f>F16</f>
        <v>Recette mère ► MILLE-FEUILLE meringue et chiboust pamplemousse aux fraises des bois</v>
      </c>
      <c r="G43" s="207" t="s">
        <v>189</v>
      </c>
      <c r="H43" s="212"/>
      <c r="I43" s="212"/>
      <c r="J43" s="212"/>
      <c r="K43" s="212"/>
      <c r="L43" s="212"/>
      <c r="M43" s="212"/>
      <c r="N43" s="212"/>
      <c r="O43" s="213"/>
      <c r="P43" s="9"/>
      <c r="Q43" s="9"/>
      <c r="R43" s="210" t="s">
        <v>190</v>
      </c>
      <c r="S43" s="215">
        <v>3.472222222222222E-3</v>
      </c>
      <c r="T43" s="1409"/>
      <c r="U43" s="120"/>
      <c r="V43" s="1410"/>
      <c r="W43" s="1410"/>
      <c r="X43" s="1410"/>
      <c r="Y43" s="1411"/>
      <c r="Z43" s="1412"/>
      <c r="AA43" s="1413"/>
      <c r="AB43" s="1414"/>
      <c r="AC43" s="1415"/>
      <c r="AD43" s="1416"/>
      <c r="AE43" s="1415"/>
      <c r="AF43" s="1417"/>
      <c r="AG43" s="1418"/>
      <c r="AH43" s="1419"/>
      <c r="AI43" s="1420"/>
      <c r="AJ43" s="1421"/>
      <c r="AK43" s="1422"/>
      <c r="AL43" s="1423"/>
      <c r="AM43" s="1409"/>
      <c r="AN43" s="120"/>
      <c r="AO43" s="1410"/>
      <c r="AP43" s="1410"/>
      <c r="AQ43" s="1410"/>
      <c r="AR43" s="1411"/>
      <c r="AS43" s="1412"/>
      <c r="AT43" s="1413"/>
      <c r="AU43" s="1414"/>
      <c r="AV43" s="1415"/>
      <c r="AW43" s="1416"/>
      <c r="AX43" s="1415"/>
      <c r="AY43" s="1417"/>
      <c r="AZ43" s="1418"/>
      <c r="BA43" s="1419"/>
      <c r="BB43" s="1420"/>
      <c r="BC43" s="1421"/>
      <c r="BD43" s="1422"/>
      <c r="BE43" s="1423"/>
      <c r="BH43" s="3">
        <v>1</v>
      </c>
    </row>
    <row r="44" spans="2:60" ht="27" customHeight="1">
      <c r="B44" s="120" t="str">
        <f t="shared" si="5"/>
        <v>A</v>
      </c>
      <c r="C44" s="195" t="str">
        <f>C16</f>
        <v>C CHIBOUST PAMPLEMOUSSE | pâtisserie--ENTREMET| Auteur &gt; recette Béghin Say de Jean-Jacques Borne MOF 1994</v>
      </c>
      <c r="D44" s="195">
        <f>D16</f>
        <v>18</v>
      </c>
      <c r="E44" s="196" t="str">
        <f>E16</f>
        <v>desserts</v>
      </c>
      <c r="F44" s="197" t="str">
        <f>F16</f>
        <v>Recette mère ► MILLE-FEUILLE meringue et chiboust pamplemousse aux fraises des bois</v>
      </c>
      <c r="G44" s="207" t="s">
        <v>3392</v>
      </c>
      <c r="H44" s="212"/>
      <c r="I44" s="212"/>
      <c r="J44" s="212"/>
      <c r="K44" s="212"/>
      <c r="L44" s="212"/>
      <c r="M44" s="212"/>
      <c r="N44" s="212"/>
      <c r="O44" s="213"/>
      <c r="P44" s="9"/>
      <c r="Q44" s="9"/>
      <c r="R44" s="216" t="s">
        <v>191</v>
      </c>
      <c r="S44" s="217">
        <f>S41+S42+S43</f>
        <v>1.0416666666666666E-2</v>
      </c>
      <c r="T44" s="1409"/>
      <c r="U44" s="120"/>
      <c r="V44" s="1410"/>
      <c r="W44" s="1410"/>
      <c r="X44" s="1410"/>
      <c r="Y44" s="1411"/>
      <c r="Z44" s="1412"/>
      <c r="AA44" s="1413"/>
      <c r="AB44" s="1414"/>
      <c r="AC44" s="1415"/>
      <c r="AD44" s="1416"/>
      <c r="AE44" s="1415"/>
      <c r="AF44" s="1417"/>
      <c r="AG44" s="1418"/>
      <c r="AH44" s="1419"/>
      <c r="AI44" s="1420"/>
      <c r="AJ44" s="1421"/>
      <c r="AK44" s="1422"/>
      <c r="AL44" s="1423"/>
      <c r="AM44" s="1409"/>
      <c r="AN44" s="120"/>
      <c r="AO44" s="1410"/>
      <c r="AP44" s="1410"/>
      <c r="AQ44" s="1410"/>
      <c r="AR44" s="1411"/>
      <c r="AS44" s="1412"/>
      <c r="AT44" s="1413"/>
      <c r="AU44" s="1414"/>
      <c r="AV44" s="1415"/>
      <c r="AW44" s="1416"/>
      <c r="AX44" s="1415"/>
      <c r="AY44" s="1417"/>
      <c r="AZ44" s="1418"/>
      <c r="BA44" s="1419"/>
      <c r="BB44" s="1420"/>
      <c r="BC44" s="1421"/>
      <c r="BD44" s="1422"/>
      <c r="BE44" s="1423"/>
      <c r="BH44" s="3">
        <v>1</v>
      </c>
    </row>
    <row r="45" spans="2:60" ht="27" customHeight="1">
      <c r="B45" s="120" t="str">
        <f t="shared" si="5"/>
        <v>A</v>
      </c>
      <c r="C45" s="195" t="str">
        <f>C16</f>
        <v>C CHIBOUST PAMPLEMOUSSE | pâtisserie--ENTREMET| Auteur &gt; recette Béghin Say de Jean-Jacques Borne MOF 1994</v>
      </c>
      <c r="D45" s="195">
        <f>D16</f>
        <v>18</v>
      </c>
      <c r="E45" s="196" t="str">
        <f>E16</f>
        <v>desserts</v>
      </c>
      <c r="F45" s="197" t="str">
        <f>F16</f>
        <v>Recette mère ► MILLE-FEUILLE meringue et chiboust pamplemousse aux fraises des bois</v>
      </c>
      <c r="G45" s="207" t="s">
        <v>3393</v>
      </c>
      <c r="H45" s="212"/>
      <c r="I45" s="212"/>
      <c r="J45" s="212"/>
      <c r="K45" s="212"/>
      <c r="L45" s="212"/>
      <c r="M45" s="212"/>
      <c r="N45" s="212"/>
      <c r="O45" s="213"/>
      <c r="P45" s="1757" t="s">
        <v>1932</v>
      </c>
      <c r="Q45" s="1758"/>
      <c r="R45" s="1758"/>
      <c r="S45" s="1759"/>
      <c r="T45" s="1409"/>
      <c r="U45" s="120"/>
      <c r="V45" s="1410"/>
      <c r="W45" s="1410"/>
      <c r="X45" s="1410"/>
      <c r="Y45" s="1411"/>
      <c r="Z45" s="1412"/>
      <c r="AA45" s="1413"/>
      <c r="AB45" s="1414"/>
      <c r="AC45" s="1415"/>
      <c r="AD45" s="1416"/>
      <c r="AE45" s="1415"/>
      <c r="AF45" s="1417"/>
      <c r="AG45" s="1418"/>
      <c r="AH45" s="1419"/>
      <c r="AI45" s="1420"/>
      <c r="AJ45" s="1421"/>
      <c r="AK45" s="1422"/>
      <c r="AL45" s="1423"/>
      <c r="AM45" s="1409"/>
      <c r="AN45" s="120"/>
      <c r="AO45" s="1410"/>
      <c r="AP45" s="1410"/>
      <c r="AQ45" s="1410"/>
      <c r="AR45" s="1411"/>
      <c r="AS45" s="1412"/>
      <c r="AT45" s="1413"/>
      <c r="AU45" s="1414"/>
      <c r="AV45" s="1415"/>
      <c r="AW45" s="1416"/>
      <c r="AX45" s="1415"/>
      <c r="AY45" s="1417"/>
      <c r="AZ45" s="1418"/>
      <c r="BA45" s="1419"/>
      <c r="BB45" s="1420"/>
      <c r="BC45" s="1421"/>
      <c r="BD45" s="1422"/>
      <c r="BE45" s="1423"/>
      <c r="BH45" s="3">
        <v>1</v>
      </c>
    </row>
    <row r="46" spans="2:60" ht="27" customHeight="1">
      <c r="B46" s="120" t="str">
        <f t="shared" si="5"/>
        <v>A</v>
      </c>
      <c r="C46" s="195" t="str">
        <f>C16</f>
        <v>C CHIBOUST PAMPLEMOUSSE | pâtisserie--ENTREMET| Auteur &gt; recette Béghin Say de Jean-Jacques Borne MOF 1994</v>
      </c>
      <c r="D46" s="195">
        <f>D16</f>
        <v>18</v>
      </c>
      <c r="E46" s="196" t="str">
        <f>E16</f>
        <v>desserts</v>
      </c>
      <c r="F46" s="197" t="str">
        <f>F16</f>
        <v>Recette mère ► MILLE-FEUILLE meringue et chiboust pamplemousse aux fraises des bois</v>
      </c>
      <c r="G46" s="207" t="s">
        <v>3394</v>
      </c>
      <c r="H46" s="212"/>
      <c r="I46" s="212"/>
      <c r="J46" s="212"/>
      <c r="K46" s="212"/>
      <c r="L46" s="212"/>
      <c r="M46" s="212"/>
      <c r="N46" s="212"/>
      <c r="O46" s="213"/>
      <c r="P46" s="222" t="s">
        <v>199</v>
      </c>
      <c r="Q46" s="223"/>
      <c r="R46" s="1277" t="s">
        <v>200</v>
      </c>
      <c r="S46" s="233">
        <f>P49*P47</f>
        <v>0</v>
      </c>
      <c r="T46" s="1409"/>
      <c r="U46" s="120"/>
      <c r="V46" s="1410"/>
      <c r="W46" s="1410"/>
      <c r="X46" s="1410"/>
      <c r="Y46" s="1411"/>
      <c r="Z46" s="1412"/>
      <c r="AA46" s="1413"/>
      <c r="AB46" s="1414"/>
      <c r="AC46" s="1415"/>
      <c r="AD46" s="1416"/>
      <c r="AE46" s="1415"/>
      <c r="AF46" s="1417"/>
      <c r="AG46" s="1418"/>
      <c r="AH46" s="1419"/>
      <c r="AI46" s="1420"/>
      <c r="AJ46" s="1421"/>
      <c r="AK46" s="1422"/>
      <c r="AL46" s="1423"/>
      <c r="AM46" s="1409"/>
      <c r="AN46" s="120"/>
      <c r="AO46" s="1410"/>
      <c r="AP46" s="1410"/>
      <c r="AQ46" s="1410"/>
      <c r="AR46" s="1411"/>
      <c r="AS46" s="1412"/>
      <c r="AT46" s="1413"/>
      <c r="AU46" s="1414"/>
      <c r="AV46" s="1415"/>
      <c r="AW46" s="1416"/>
      <c r="AX46" s="1415"/>
      <c r="AY46" s="1417"/>
      <c r="AZ46" s="1418"/>
      <c r="BA46" s="1419"/>
      <c r="BB46" s="1420"/>
      <c r="BC46" s="1421"/>
      <c r="BD46" s="1422"/>
      <c r="BE46" s="1423"/>
      <c r="BH46" s="3">
        <v>1</v>
      </c>
    </row>
    <row r="47" spans="2:60" ht="27" customHeight="1">
      <c r="B47" s="120" t="str">
        <f t="shared" si="5"/>
        <v>►</v>
      </c>
      <c r="C47" s="195" t="str">
        <f>C16</f>
        <v>C CHIBOUST PAMPLEMOUSSE | pâtisserie--ENTREMET| Auteur &gt; recette Béghin Say de Jean-Jacques Borne MOF 1994</v>
      </c>
      <c r="D47" s="195">
        <f>D16</f>
        <v>18</v>
      </c>
      <c r="E47" s="196" t="str">
        <f>E16</f>
        <v>desserts</v>
      </c>
      <c r="F47" s="197" t="str">
        <f>F16</f>
        <v>Recette mère ► MILLE-FEUILLE meringue et chiboust pamplemousse aux fraises des bois</v>
      </c>
      <c r="G47" s="207"/>
      <c r="H47" s="212"/>
      <c r="I47" s="212"/>
      <c r="J47" s="212"/>
      <c r="K47" s="212"/>
      <c r="L47" s="212"/>
      <c r="M47" s="212"/>
      <c r="N47" s="212"/>
      <c r="O47" s="213"/>
      <c r="P47" s="224"/>
      <c r="Q47" s="225" t="s">
        <v>201</v>
      </c>
      <c r="R47" s="1760"/>
      <c r="S47" s="1761"/>
      <c r="T47" s="1409"/>
      <c r="U47" s="120"/>
      <c r="V47" s="1410"/>
      <c r="W47" s="1410"/>
      <c r="X47" s="1410"/>
      <c r="Y47" s="1411"/>
      <c r="Z47" s="1412"/>
      <c r="AA47" s="1413"/>
      <c r="AB47" s="1414"/>
      <c r="AC47" s="1415"/>
      <c r="AD47" s="1416"/>
      <c r="AE47" s="1415"/>
      <c r="AF47" s="1417"/>
      <c r="AG47" s="1418"/>
      <c r="AH47" s="1419"/>
      <c r="AI47" s="1420"/>
      <c r="AJ47" s="1421"/>
      <c r="AK47" s="1422"/>
      <c r="AL47" s="1423"/>
      <c r="AM47" s="1409"/>
      <c r="AN47" s="120"/>
      <c r="AO47" s="1410"/>
      <c r="AP47" s="1410"/>
      <c r="AQ47" s="1410"/>
      <c r="AR47" s="1411"/>
      <c r="AS47" s="1412"/>
      <c r="AT47" s="1413"/>
      <c r="AU47" s="1414"/>
      <c r="AV47" s="1415"/>
      <c r="AW47" s="1416"/>
      <c r="AX47" s="1415"/>
      <c r="AY47" s="1417"/>
      <c r="AZ47" s="1418"/>
      <c r="BA47" s="1419"/>
      <c r="BB47" s="1420"/>
      <c r="BC47" s="1421"/>
      <c r="BD47" s="1422"/>
      <c r="BE47" s="1423"/>
      <c r="BH47" s="3">
        <v>1</v>
      </c>
    </row>
    <row r="48" spans="2:60" ht="27" customHeight="1">
      <c r="B48" s="120" t="str">
        <f t="shared" si="5"/>
        <v>►</v>
      </c>
      <c r="C48" s="195" t="str">
        <f>C16</f>
        <v>C CHIBOUST PAMPLEMOUSSE | pâtisserie--ENTREMET| Auteur &gt; recette Béghin Say de Jean-Jacques Borne MOF 1994</v>
      </c>
      <c r="D48" s="195">
        <f>D16</f>
        <v>18</v>
      </c>
      <c r="E48" s="196" t="str">
        <f>E16</f>
        <v>desserts</v>
      </c>
      <c r="F48" s="197" t="str">
        <f>F16</f>
        <v>Recette mère ► MILLE-FEUILLE meringue et chiboust pamplemousse aux fraises des bois</v>
      </c>
      <c r="G48" s="207"/>
      <c r="H48" s="212"/>
      <c r="I48" s="212"/>
      <c r="J48" s="212"/>
      <c r="K48" s="212"/>
      <c r="L48" s="212"/>
      <c r="M48" s="212"/>
      <c r="N48" s="212"/>
      <c r="O48" s="213"/>
      <c r="P48" s="1762"/>
      <c r="Q48" s="1763"/>
      <c r="R48" s="1279" t="s">
        <v>1936</v>
      </c>
      <c r="S48" s="229"/>
      <c r="T48" s="1409"/>
      <c r="U48" s="120"/>
      <c r="V48" s="1410"/>
      <c r="W48" s="1410"/>
      <c r="X48" s="1410"/>
      <c r="Y48" s="1411"/>
      <c r="Z48" s="1412"/>
      <c r="AA48" s="1413"/>
      <c r="AB48" s="1414"/>
      <c r="AC48" s="1415"/>
      <c r="AD48" s="1416"/>
      <c r="AE48" s="1415"/>
      <c r="AF48" s="1417"/>
      <c r="AG48" s="1418"/>
      <c r="AH48" s="1419"/>
      <c r="AI48" s="1420"/>
      <c r="AJ48" s="1421"/>
      <c r="AK48" s="1422"/>
      <c r="AL48" s="1423"/>
      <c r="AM48" s="1409"/>
      <c r="AN48" s="120"/>
      <c r="AO48" s="1410"/>
      <c r="AP48" s="1410"/>
      <c r="AQ48" s="1410"/>
      <c r="AR48" s="1411"/>
      <c r="AS48" s="1412"/>
      <c r="AT48" s="1413"/>
      <c r="AU48" s="1414"/>
      <c r="AV48" s="1415"/>
      <c r="AW48" s="1416"/>
      <c r="AX48" s="1415"/>
      <c r="AY48" s="1417"/>
      <c r="AZ48" s="1418"/>
      <c r="BA48" s="1419"/>
      <c r="BB48" s="1420"/>
      <c r="BC48" s="1421"/>
      <c r="BD48" s="1422"/>
      <c r="BE48" s="1423"/>
      <c r="BH48" s="3">
        <v>1</v>
      </c>
    </row>
    <row r="49" spans="2:60" ht="27" customHeight="1">
      <c r="B49" s="120" t="str">
        <f t="shared" si="5"/>
        <v>►</v>
      </c>
      <c r="C49" s="195" t="str">
        <f>C16</f>
        <v>C CHIBOUST PAMPLEMOUSSE | pâtisserie--ENTREMET| Auteur &gt; recette Béghin Say de Jean-Jacques Borne MOF 1994</v>
      </c>
      <c r="D49" s="195">
        <f>D16</f>
        <v>18</v>
      </c>
      <c r="E49" s="196" t="str">
        <f>E16</f>
        <v>desserts</v>
      </c>
      <c r="F49" s="197" t="str">
        <f>F16</f>
        <v>Recette mère ► MILLE-FEUILLE meringue et chiboust pamplemousse aux fraises des bois</v>
      </c>
      <c r="G49" s="207"/>
      <c r="H49" s="212"/>
      <c r="I49" s="212"/>
      <c r="J49" s="212"/>
      <c r="K49" s="212"/>
      <c r="L49" s="212"/>
      <c r="M49" s="212"/>
      <c r="N49" s="212"/>
      <c r="O49" s="213"/>
      <c r="P49" s="230"/>
      <c r="Q49" s="231" t="str">
        <f>"&lt; Nb de "&amp;R47&amp;" par personne "</f>
        <v xml:space="preserve">&lt; Nb de  par personne </v>
      </c>
      <c r="R49" s="232"/>
      <c r="S49" s="838"/>
      <c r="T49" s="1409"/>
      <c r="U49" s="120"/>
      <c r="V49" s="1410"/>
      <c r="W49" s="1410"/>
      <c r="X49" s="1410"/>
      <c r="Y49" s="1411"/>
      <c r="Z49" s="1412"/>
      <c r="AA49" s="1413"/>
      <c r="AB49" s="1414"/>
      <c r="AC49" s="1415"/>
      <c r="AD49" s="1416"/>
      <c r="AE49" s="1415"/>
      <c r="AF49" s="1417"/>
      <c r="AG49" s="1418"/>
      <c r="AH49" s="1419"/>
      <c r="AI49" s="1420"/>
      <c r="AJ49" s="1421"/>
      <c r="AK49" s="1422"/>
      <c r="AL49" s="1423"/>
      <c r="AM49" s="1409"/>
      <c r="AN49" s="120"/>
      <c r="AO49" s="1410"/>
      <c r="AP49" s="1410"/>
      <c r="AQ49" s="1410"/>
      <c r="AR49" s="1411"/>
      <c r="AS49" s="1412"/>
      <c r="AT49" s="1413"/>
      <c r="AU49" s="1414"/>
      <c r="AV49" s="1415"/>
      <c r="AW49" s="1416"/>
      <c r="AX49" s="1415"/>
      <c r="AY49" s="1417"/>
      <c r="AZ49" s="1418"/>
      <c r="BA49" s="1419"/>
      <c r="BB49" s="1420"/>
      <c r="BC49" s="1421"/>
      <c r="BD49" s="1422"/>
      <c r="BE49" s="1423"/>
      <c r="BH49" s="3">
        <v>1</v>
      </c>
    </row>
    <row r="50" spans="2:60" ht="27" customHeight="1">
      <c r="B50" s="120" t="str">
        <f t="shared" si="5"/>
        <v>►</v>
      </c>
      <c r="C50" s="195" t="str">
        <f>C16</f>
        <v>C CHIBOUST PAMPLEMOUSSE | pâtisserie--ENTREMET| Auteur &gt; recette Béghin Say de Jean-Jacques Borne MOF 1994</v>
      </c>
      <c r="D50" s="195">
        <f>D16</f>
        <v>18</v>
      </c>
      <c r="E50" s="196" t="str">
        <f>E16</f>
        <v>desserts</v>
      </c>
      <c r="F50" s="197" t="str">
        <f>F16</f>
        <v>Recette mère ► MILLE-FEUILLE meringue et chiboust pamplemousse aux fraises des bois</v>
      </c>
      <c r="G50" s="207"/>
      <c r="H50" s="212"/>
      <c r="I50" s="212"/>
      <c r="J50" s="212"/>
      <c r="K50" s="212"/>
      <c r="L50" s="212"/>
      <c r="M50" s="212"/>
      <c r="N50" s="212"/>
      <c r="O50" s="213"/>
      <c r="P50" s="234"/>
      <c r="Q50" s="231" t="str">
        <f>"&lt; Nb "&amp;R47&amp;" dans 1 " &amp;P48</f>
        <v xml:space="preserve">&lt; Nb  dans 1 </v>
      </c>
      <c r="R50" s="235"/>
      <c r="S50" s="233"/>
      <c r="T50" s="1409"/>
      <c r="U50" s="120"/>
      <c r="V50" s="1410"/>
      <c r="W50" s="1410"/>
      <c r="X50" s="1410"/>
      <c r="Y50" s="1411"/>
      <c r="Z50" s="1412"/>
      <c r="AA50" s="1413"/>
      <c r="AB50" s="1414"/>
      <c r="AC50" s="1415"/>
      <c r="AD50" s="1416"/>
      <c r="AE50" s="1415"/>
      <c r="AF50" s="1417"/>
      <c r="AG50" s="1418"/>
      <c r="AH50" s="1419"/>
      <c r="AI50" s="1420"/>
      <c r="AJ50" s="1421"/>
      <c r="AK50" s="1422"/>
      <c r="AL50" s="1423"/>
      <c r="AM50" s="1409"/>
      <c r="AN50" s="120"/>
      <c r="AO50" s="1410"/>
      <c r="AP50" s="1410"/>
      <c r="AQ50" s="1410"/>
      <c r="AR50" s="1411"/>
      <c r="AS50" s="1412"/>
      <c r="AT50" s="1413"/>
      <c r="AU50" s="1414"/>
      <c r="AV50" s="1415"/>
      <c r="AW50" s="1416"/>
      <c r="AX50" s="1415"/>
      <c r="AY50" s="1417"/>
      <c r="AZ50" s="1418"/>
      <c r="BA50" s="1419"/>
      <c r="BB50" s="1420"/>
      <c r="BC50" s="1421"/>
      <c r="BD50" s="1422"/>
      <c r="BE50" s="1423"/>
      <c r="BH50" s="3">
        <v>1</v>
      </c>
    </row>
    <row r="51" spans="2:60" ht="27" customHeight="1">
      <c r="B51" s="120" t="str">
        <f t="shared" si="5"/>
        <v>►</v>
      </c>
      <c r="C51" s="195" t="str">
        <f>C16</f>
        <v>C CHIBOUST PAMPLEMOUSSE | pâtisserie--ENTREMET| Auteur &gt; recette Béghin Say de Jean-Jacques Borne MOF 1994</v>
      </c>
      <c r="D51" s="195">
        <f>D16</f>
        <v>18</v>
      </c>
      <c r="E51" s="196" t="str">
        <f>E16</f>
        <v>desserts</v>
      </c>
      <c r="F51" s="197" t="str">
        <f>F16</f>
        <v>Recette mère ► MILLE-FEUILLE meringue et chiboust pamplemousse aux fraises des bois</v>
      </c>
      <c r="G51" s="207"/>
      <c r="H51" s="212"/>
      <c r="I51" s="212"/>
      <c r="J51" s="212"/>
      <c r="K51" s="212"/>
      <c r="L51" s="212"/>
      <c r="M51" s="212"/>
      <c r="N51" s="212"/>
      <c r="O51" s="213"/>
      <c r="P51" s="1764" t="str">
        <f>IF(OR(P50="",S46=0),"",INT(S46/P50) &amp; " " &amp; P48 &amp; " de " &amp; P50 &amp; " " &amp; R47 &amp; IF(MOD(S46,P50)&gt;0," + 1 " &amp; P48 &amp; " de " &amp; TEXT(MOD(S46,P50),"0.00") &amp; " " &amp; R47,""))</f>
        <v/>
      </c>
      <c r="Q51" s="1765"/>
      <c r="R51" s="1765"/>
      <c r="S51" s="1766"/>
      <c r="T51" s="1409"/>
      <c r="U51" s="120"/>
      <c r="V51" s="1410"/>
      <c r="W51" s="1410"/>
      <c r="X51" s="1410"/>
      <c r="Y51" s="1411"/>
      <c r="Z51" s="1412"/>
      <c r="AA51" s="1413"/>
      <c r="AB51" s="1414"/>
      <c r="AC51" s="1415"/>
      <c r="AD51" s="1416"/>
      <c r="AE51" s="1415"/>
      <c r="AF51" s="1417"/>
      <c r="AG51" s="1418"/>
      <c r="AH51" s="1419"/>
      <c r="AI51" s="1420"/>
      <c r="AJ51" s="1421"/>
      <c r="AK51" s="1422"/>
      <c r="AL51" s="1423"/>
      <c r="AM51" s="1409"/>
      <c r="AN51" s="120"/>
      <c r="AO51" s="1410"/>
      <c r="AP51" s="1410"/>
      <c r="AQ51" s="1410"/>
      <c r="AR51" s="1411"/>
      <c r="AS51" s="1412"/>
      <c r="AT51" s="1413"/>
      <c r="AU51" s="1414"/>
      <c r="AV51" s="1415"/>
      <c r="AW51" s="1416"/>
      <c r="AX51" s="1415"/>
      <c r="AY51" s="1417"/>
      <c r="AZ51" s="1418"/>
      <c r="BA51" s="1419"/>
      <c r="BB51" s="1420"/>
      <c r="BC51" s="1421"/>
      <c r="BD51" s="1422"/>
      <c r="BE51" s="1423"/>
      <c r="BH51" s="3">
        <v>1</v>
      </c>
    </row>
    <row r="52" spans="2:60" ht="27" customHeight="1">
      <c r="B52" s="236" t="s">
        <v>16</v>
      </c>
      <c r="C52" s="195" t="str">
        <f>C16</f>
        <v>C CHIBOUST PAMPLEMOUSSE | pâtisserie--ENTREMET| Auteur &gt; recette Béghin Say de Jean-Jacques Borne MOF 1994</v>
      </c>
      <c r="D52" s="195">
        <f>D16</f>
        <v>18</v>
      </c>
      <c r="E52" s="196" t="str">
        <f>E16</f>
        <v>desserts</v>
      </c>
      <c r="F52" s="197" t="str">
        <f>F16</f>
        <v>Recette mère ► MILLE-FEUILLE meringue et chiboust pamplemousse aux fraises des bois</v>
      </c>
      <c r="G52" s="237" t="s">
        <v>205</v>
      </c>
      <c r="H52" s="212"/>
      <c r="I52" s="212"/>
      <c r="J52" s="212"/>
      <c r="K52" s="212"/>
      <c r="L52" s="212"/>
      <c r="M52" s="212"/>
      <c r="N52" s="212"/>
      <c r="O52" s="238"/>
      <c r="P52" s="1767"/>
      <c r="Q52" s="1768"/>
      <c r="R52" s="1768"/>
      <c r="S52" s="1769"/>
      <c r="T52" s="1409"/>
      <c r="U52" s="120"/>
      <c r="V52" s="1410"/>
      <c r="W52" s="1410"/>
      <c r="X52" s="1410"/>
      <c r="Y52" s="1411"/>
      <c r="Z52" s="1412"/>
      <c r="AA52" s="1413"/>
      <c r="AB52" s="1414"/>
      <c r="AC52" s="1415"/>
      <c r="AD52" s="1416"/>
      <c r="AE52" s="1415"/>
      <c r="AF52" s="1417"/>
      <c r="AG52" s="1418"/>
      <c r="AH52" s="1419"/>
      <c r="AI52" s="1420"/>
      <c r="AJ52" s="1421"/>
      <c r="AK52" s="1422"/>
      <c r="AL52" s="1423"/>
      <c r="AM52" s="1409"/>
      <c r="AN52" s="120"/>
      <c r="AO52" s="1410"/>
      <c r="AP52" s="1410"/>
      <c r="AQ52" s="1410"/>
      <c r="AR52" s="1411"/>
      <c r="AS52" s="1412"/>
      <c r="AT52" s="1413"/>
      <c r="AU52" s="1414"/>
      <c r="AV52" s="1415"/>
      <c r="AW52" s="1416"/>
      <c r="AX52" s="1415"/>
      <c r="AY52" s="1417"/>
      <c r="AZ52" s="1418"/>
      <c r="BA52" s="1419"/>
      <c r="BB52" s="1420"/>
      <c r="BC52" s="1421"/>
      <c r="BD52" s="1422"/>
      <c r="BE52" s="1423"/>
      <c r="BH52" s="3">
        <v>1</v>
      </c>
    </row>
    <row r="53" spans="2:60" ht="27" customHeight="1">
      <c r="B53" s="236" t="s">
        <v>11</v>
      </c>
      <c r="C53" s="195" t="str">
        <f>C16</f>
        <v>C CHIBOUST PAMPLEMOUSSE | pâtisserie--ENTREMET| Auteur &gt; recette Béghin Say de Jean-Jacques Borne MOF 1994</v>
      </c>
      <c r="D53" s="195">
        <f>D16</f>
        <v>18</v>
      </c>
      <c r="E53" s="196" t="str">
        <f>E16</f>
        <v>desserts</v>
      </c>
      <c r="F53" s="197" t="str">
        <f>F16</f>
        <v>Recette mère ► MILLE-FEUILLE meringue et chiboust pamplemousse aux fraises des bois</v>
      </c>
      <c r="G53" s="239" t="s">
        <v>206</v>
      </c>
      <c r="H53" s="240"/>
      <c r="I53" s="240"/>
      <c r="J53" s="240"/>
      <c r="K53" s="240"/>
      <c r="L53" s="240"/>
      <c r="M53" s="240"/>
      <c r="N53" s="240"/>
      <c r="O53" s="241"/>
      <c r="P53" s="242"/>
      <c r="Q53" s="243" t="s">
        <v>207</v>
      </c>
      <c r="R53" s="223"/>
      <c r="S53" s="244">
        <f>(P53*P47)/1000</f>
        <v>0</v>
      </c>
      <c r="T53" s="1409"/>
      <c r="U53" s="120"/>
      <c r="V53" s="1410"/>
      <c r="W53" s="1410"/>
      <c r="X53" s="1410"/>
      <c r="Y53" s="1411"/>
      <c r="Z53" s="1412"/>
      <c r="AA53" s="1413"/>
      <c r="AB53" s="1414"/>
      <c r="AC53" s="1415"/>
      <c r="AD53" s="1416"/>
      <c r="AE53" s="1415"/>
      <c r="AF53" s="1417"/>
      <c r="AG53" s="1418"/>
      <c r="AH53" s="1419"/>
      <c r="AI53" s="1420"/>
      <c r="AJ53" s="1421"/>
      <c r="AK53" s="1422"/>
      <c r="AL53" s="1423"/>
      <c r="AM53" s="1409"/>
      <c r="AN53" s="120"/>
      <c r="AO53" s="1410"/>
      <c r="AP53" s="1410"/>
      <c r="AQ53" s="1410"/>
      <c r="AR53" s="1411"/>
      <c r="AS53" s="1412"/>
      <c r="AT53" s="1413"/>
      <c r="AU53" s="1414"/>
      <c r="AV53" s="1415"/>
      <c r="AW53" s="1416"/>
      <c r="AX53" s="1415"/>
      <c r="AY53" s="1417"/>
      <c r="AZ53" s="1418"/>
      <c r="BA53" s="1419"/>
      <c r="BB53" s="1420"/>
      <c r="BC53" s="1421"/>
      <c r="BD53" s="1422"/>
      <c r="BE53" s="1423"/>
      <c r="BH53" s="3">
        <v>1</v>
      </c>
    </row>
    <row r="54" spans="2:60" ht="27" customHeight="1">
      <c r="B54" s="236" t="s">
        <v>11</v>
      </c>
      <c r="C54" s="195" t="str">
        <f>C16</f>
        <v>C CHIBOUST PAMPLEMOUSSE | pâtisserie--ENTREMET| Auteur &gt; recette Béghin Say de Jean-Jacques Borne MOF 1994</v>
      </c>
      <c r="D54" s="195">
        <f>D16</f>
        <v>18</v>
      </c>
      <c r="E54" s="196" t="str">
        <f>E16</f>
        <v>desserts</v>
      </c>
      <c r="F54" s="197" t="str">
        <f>F16</f>
        <v>Recette mère ► MILLE-FEUILLE meringue et chiboust pamplemousse aux fraises des bois</v>
      </c>
      <c r="G54" s="245" t="s">
        <v>208</v>
      </c>
      <c r="H54" s="246"/>
      <c r="I54" s="246"/>
      <c r="J54" s="246"/>
      <c r="K54" s="246"/>
      <c r="L54" s="246"/>
      <c r="M54" s="246"/>
      <c r="N54" s="246"/>
      <c r="O54" s="247"/>
      <c r="P54" s="1285"/>
      <c r="Q54" s="249" t="str">
        <f>"poids par "&amp; P48</f>
        <v xml:space="preserve">poids par </v>
      </c>
      <c r="R54" s="223"/>
      <c r="S54" s="229"/>
      <c r="T54" s="1409"/>
      <c r="U54" s="120"/>
      <c r="V54" s="1410"/>
      <c r="W54" s="1410"/>
      <c r="X54" s="1410"/>
      <c r="Y54" s="1411"/>
      <c r="Z54" s="1412"/>
      <c r="AA54" s="1413"/>
      <c r="AB54" s="1414"/>
      <c r="AC54" s="1415"/>
      <c r="AD54" s="1416"/>
      <c r="AE54" s="1415"/>
      <c r="AF54" s="1417"/>
      <c r="AG54" s="1418"/>
      <c r="AH54" s="1419"/>
      <c r="AI54" s="1420"/>
      <c r="AJ54" s="1421"/>
      <c r="AK54" s="1422"/>
      <c r="AL54" s="1423"/>
      <c r="AM54" s="1409"/>
      <c r="AN54" s="120"/>
      <c r="AO54" s="1410"/>
      <c r="AP54" s="1410"/>
      <c r="AQ54" s="1410"/>
      <c r="AR54" s="1411"/>
      <c r="AS54" s="1412"/>
      <c r="AT54" s="1413"/>
      <c r="AU54" s="1414"/>
      <c r="AV54" s="1415"/>
      <c r="AW54" s="1416"/>
      <c r="AX54" s="1415"/>
      <c r="AY54" s="1417"/>
      <c r="AZ54" s="1418"/>
      <c r="BA54" s="1419"/>
      <c r="BB54" s="1420"/>
      <c r="BC54" s="1421"/>
      <c r="BD54" s="1422"/>
      <c r="BE54" s="1423"/>
      <c r="BH54" s="3">
        <v>1</v>
      </c>
    </row>
    <row r="55" spans="2:60" ht="27" customHeight="1">
      <c r="B55" s="236" t="s">
        <v>11</v>
      </c>
      <c r="C55" s="195" t="str">
        <f>C16</f>
        <v>C CHIBOUST PAMPLEMOUSSE | pâtisserie--ENTREMET| Auteur &gt; recette Béghin Say de Jean-Jacques Borne MOF 1994</v>
      </c>
      <c r="D55" s="195">
        <f>D16</f>
        <v>18</v>
      </c>
      <c r="E55" s="196" t="str">
        <f>E16</f>
        <v>desserts</v>
      </c>
      <c r="F55" s="197" t="str">
        <f>F16</f>
        <v>Recette mère ► MILLE-FEUILLE meringue et chiboust pamplemousse aux fraises des bois</v>
      </c>
      <c r="G55" s="250"/>
      <c r="H55" s="250"/>
      <c r="I55" s="250" t="s">
        <v>209</v>
      </c>
      <c r="J55" s="251"/>
      <c r="K55" s="252"/>
      <c r="L55" s="252"/>
      <c r="M55" s="252"/>
      <c r="N55" s="252"/>
      <c r="O55" s="253"/>
      <c r="P55" s="1770" t="str">
        <f>IF(OR(S53&lt;=0,P54&lt;=0),"",_xlfn.LET(_xlpm.n,ROUND(S53/P54,9),_xlpm.q,INT(_xlpm.n),_xlpm.r,ROUND(S53-_xlpm.q*P54,9),_xlpm.base,_xlpm.q&amp;" "&amp;P48&amp;" de "&amp;TEXT(P54,"0.000")&amp;" kg",IF(_xlpm.r&lt;=0.000000001,_xlpm.base,_xlpm.base&amp;" + 1 "&amp;P48&amp;" de "&amp;TEXT(_xlpm.r,"0.000")&amp;" kg")))</f>
        <v/>
      </c>
      <c r="Q55" s="1771"/>
      <c r="R55" s="1771"/>
      <c r="S55" s="1772"/>
      <c r="T55" s="1409"/>
      <c r="U55" s="120"/>
      <c r="V55" s="1410"/>
      <c r="W55" s="1410"/>
      <c r="X55" s="1410"/>
      <c r="Y55" s="1411"/>
      <c r="Z55" s="1412"/>
      <c r="AA55" s="1413"/>
      <c r="AB55" s="1414"/>
      <c r="AC55" s="1415"/>
      <c r="AD55" s="1416"/>
      <c r="AE55" s="1415"/>
      <c r="AF55" s="1417"/>
      <c r="AG55" s="1418"/>
      <c r="AH55" s="1419"/>
      <c r="AI55" s="1420"/>
      <c r="AJ55" s="1421"/>
      <c r="AK55" s="1422"/>
      <c r="AL55" s="1423"/>
      <c r="AM55" s="1409"/>
      <c r="AN55" s="120"/>
      <c r="AO55" s="1410"/>
      <c r="AP55" s="1410"/>
      <c r="AQ55" s="1410"/>
      <c r="AR55" s="1411"/>
      <c r="AS55" s="1412"/>
      <c r="AT55" s="1413"/>
      <c r="AU55" s="1414"/>
      <c r="AV55" s="1415"/>
      <c r="AW55" s="1416"/>
      <c r="AX55" s="1415"/>
      <c r="AY55" s="1417"/>
      <c r="AZ55" s="1418"/>
      <c r="BA55" s="1419"/>
      <c r="BB55" s="1420"/>
      <c r="BC55" s="1421"/>
      <c r="BD55" s="1422"/>
      <c r="BE55" s="1423"/>
      <c r="BH55" s="3">
        <v>1</v>
      </c>
    </row>
    <row r="56" spans="2:60" ht="27" customHeight="1">
      <c r="B56" s="236" t="s">
        <v>11</v>
      </c>
      <c r="C56" s="256" t="str">
        <f>C16</f>
        <v>C CHIBOUST PAMPLEMOUSSE | pâtisserie--ENTREMET| Auteur &gt; recette Béghin Say de Jean-Jacques Borne MOF 1994</v>
      </c>
      <c r="D56" s="256">
        <f>D16</f>
        <v>18</v>
      </c>
      <c r="E56" s="257" t="str">
        <f>E16</f>
        <v>desserts</v>
      </c>
      <c r="F56" s="258" t="str">
        <f>F16</f>
        <v>Recette mère ► MILLE-FEUILLE meringue et chiboust pamplemousse aux fraises des bois</v>
      </c>
      <c r="G56" s="259"/>
      <c r="H56" s="260"/>
      <c r="I56" s="261"/>
      <c r="J56" s="262"/>
      <c r="K56" s="261"/>
      <c r="L56" s="261"/>
      <c r="M56" s="261"/>
      <c r="N56" s="261"/>
      <c r="O56" s="263"/>
      <c r="P56" s="1773"/>
      <c r="Q56" s="1774"/>
      <c r="R56" s="1774"/>
      <c r="S56" s="1775"/>
      <c r="T56" s="1409"/>
      <c r="U56" s="120"/>
      <c r="V56" s="1410"/>
      <c r="W56" s="1410"/>
      <c r="X56" s="1410"/>
      <c r="Y56" s="1411"/>
      <c r="Z56" s="1412"/>
      <c r="AA56" s="1413"/>
      <c r="AB56" s="1414"/>
      <c r="AC56" s="1415"/>
      <c r="AD56" s="1416"/>
      <c r="AE56" s="1415"/>
      <c r="AF56" s="1417"/>
      <c r="AG56" s="1418"/>
      <c r="AH56" s="1419"/>
      <c r="AI56" s="1420"/>
      <c r="AJ56" s="1421"/>
      <c r="AK56" s="1422"/>
      <c r="AL56" s="1423"/>
      <c r="AM56" s="1409"/>
      <c r="AN56" s="120"/>
      <c r="AO56" s="1410"/>
      <c r="AP56" s="1410"/>
      <c r="AQ56" s="1410"/>
      <c r="AR56" s="1411"/>
      <c r="AS56" s="1412"/>
      <c r="AT56" s="1413"/>
      <c r="AU56" s="1414"/>
      <c r="AV56" s="1415"/>
      <c r="AW56" s="1416"/>
      <c r="AX56" s="1415"/>
      <c r="AY56" s="1417"/>
      <c r="AZ56" s="1418"/>
      <c r="BA56" s="1419"/>
      <c r="BB56" s="1420"/>
      <c r="BC56" s="1421"/>
      <c r="BD56" s="1422"/>
      <c r="BE56" s="1423"/>
      <c r="BH56" s="3">
        <v>1</v>
      </c>
    </row>
    <row r="57" spans="2:60" ht="27" customHeight="1" thickBot="1">
      <c r="B57" s="264" t="s">
        <v>11</v>
      </c>
      <c r="C57" s="265" t="str">
        <f>C16</f>
        <v>C CHIBOUST PAMPLEMOUSSE | pâtisserie--ENTREMET| Auteur &gt; recette Béghin Say de Jean-Jacques Borne MOF 1994</v>
      </c>
      <c r="D57" s="265">
        <f>D16</f>
        <v>18</v>
      </c>
      <c r="E57" s="265" t="str">
        <f>E16</f>
        <v>desserts</v>
      </c>
      <c r="F57" s="266" t="str">
        <f>F16</f>
        <v>Recette mère ► MILLE-FEUILLE meringue et chiboust pamplemousse aux fraises des bois</v>
      </c>
      <c r="G57" s="267" t="s">
        <v>217</v>
      </c>
      <c r="H57" s="268" t="str">
        <f ca="1">CELL("nomfichier")</f>
        <v>D:\Données\1.UPRT\0-UPRT.fait\1-UPRT.FR-SITE-WEB\ff-fiches-fabrications\ff.fiches.fabrication.2023\ffr.restaurant.2023\[postit.sauvegarde.05.10.2025.xlsx]Nota.ES</v>
      </c>
      <c r="I57" s="269"/>
      <c r="J57" s="269"/>
      <c r="K57" s="269"/>
      <c r="L57" s="269"/>
      <c r="M57" s="269"/>
      <c r="N57" s="269"/>
      <c r="O57" s="269"/>
      <c r="P57" s="269"/>
      <c r="Q57" s="269"/>
      <c r="R57" s="269"/>
      <c r="S57" s="270"/>
      <c r="T57" s="1409"/>
      <c r="U57" s="120"/>
      <c r="V57" s="1410"/>
      <c r="W57" s="1410"/>
      <c r="X57" s="1410"/>
      <c r="Y57" s="1411"/>
      <c r="Z57" s="1412"/>
      <c r="AA57" s="1413"/>
      <c r="AB57" s="1414"/>
      <c r="AC57" s="1415"/>
      <c r="AD57" s="1416"/>
      <c r="AE57" s="1415"/>
      <c r="AF57" s="1417"/>
      <c r="AG57" s="1418"/>
      <c r="AH57" s="1419"/>
      <c r="AI57" s="1420"/>
      <c r="AJ57" s="1421"/>
      <c r="AK57" s="1422"/>
      <c r="AL57" s="1423"/>
      <c r="AM57" s="1409"/>
      <c r="AN57" s="120"/>
      <c r="AO57" s="1410"/>
      <c r="AP57" s="1410"/>
      <c r="AQ57" s="1410"/>
      <c r="AR57" s="1411"/>
      <c r="AS57" s="1412"/>
      <c r="AT57" s="1413"/>
      <c r="AU57" s="1414"/>
      <c r="AV57" s="1415"/>
      <c r="AW57" s="1416"/>
      <c r="AX57" s="1415"/>
      <c r="AY57" s="1417"/>
      <c r="AZ57" s="1418"/>
      <c r="BA57" s="1419"/>
      <c r="BB57" s="1420"/>
      <c r="BC57" s="1421"/>
      <c r="BD57" s="1422"/>
      <c r="BE57" s="1423"/>
      <c r="BH57" s="3">
        <v>1</v>
      </c>
    </row>
    <row r="58" spans="2:60" ht="27" customHeight="1" thickBot="1">
      <c r="B58" s="1369" t="s">
        <v>11</v>
      </c>
      <c r="C58" s="1370"/>
      <c r="D58" s="1370"/>
      <c r="E58" s="1370"/>
      <c r="F58" s="1370"/>
      <c r="G58" s="1376" t="s">
        <v>2713</v>
      </c>
      <c r="H58" s="1371"/>
      <c r="I58" s="1372"/>
      <c r="J58" s="1373"/>
      <c r="K58" s="1374"/>
      <c r="L58" s="1375"/>
      <c r="M58" s="1376"/>
      <c r="N58" s="1377"/>
      <c r="O58" s="1378"/>
      <c r="P58" s="1379"/>
      <c r="Q58" s="1380"/>
      <c r="R58" s="1381"/>
      <c r="S58" s="1382"/>
      <c r="T58" s="1409"/>
      <c r="U58" s="120"/>
      <c r="V58" s="1410"/>
      <c r="W58" s="1410"/>
      <c r="X58" s="1410"/>
      <c r="Y58" s="1411"/>
      <c r="Z58" s="1412"/>
      <c r="AA58" s="1413"/>
      <c r="AB58" s="1414"/>
      <c r="AC58" s="1415"/>
      <c r="AD58" s="1416"/>
      <c r="AE58" s="1415"/>
      <c r="AF58" s="1417"/>
      <c r="AG58" s="1418"/>
      <c r="AH58" s="1419"/>
      <c r="AI58" s="1420"/>
      <c r="AJ58" s="1421"/>
      <c r="AK58" s="1422"/>
      <c r="AL58" s="1423"/>
      <c r="AM58" s="1409"/>
      <c r="AN58" s="120"/>
      <c r="AO58" s="1410"/>
      <c r="AP58" s="1410"/>
      <c r="AQ58" s="1410"/>
      <c r="AR58" s="1411"/>
      <c r="AS58" s="1412"/>
      <c r="AT58" s="1413"/>
      <c r="AU58" s="1414"/>
      <c r="AV58" s="1415"/>
      <c r="AW58" s="1416"/>
      <c r="AX58" s="1415"/>
      <c r="AY58" s="1417"/>
      <c r="AZ58" s="1418"/>
      <c r="BA58" s="1419"/>
      <c r="BB58" s="1420"/>
      <c r="BC58" s="1421"/>
      <c r="BD58" s="1422"/>
      <c r="BE58" s="1423"/>
      <c r="BH58" s="3">
        <v>1</v>
      </c>
    </row>
    <row r="59" spans="2:60" ht="27" customHeight="1">
      <c r="B59" s="22" t="s">
        <v>11</v>
      </c>
      <c r="C59" s="23" t="str">
        <f>C65</f>
        <v>C COULIS DE MANGUE | pâtisserie--ENTREMET| Auteur &gt; recette Béghin Say de Jean-Jacques Borne MOF 1994</v>
      </c>
      <c r="D59" s="24">
        <f>D65</f>
        <v>18</v>
      </c>
      <c r="E59" s="24" t="str">
        <f>E65</f>
        <v>assiettes</v>
      </c>
      <c r="F59" s="25" t="str">
        <f>F65</f>
        <v>Recette mère ► MILLE-FEUILLE meringue et chiboust pamplemousse aux fraises des bois</v>
      </c>
      <c r="G59" s="26" t="s">
        <v>22</v>
      </c>
      <c r="H59" s="27" t="s">
        <v>23</v>
      </c>
      <c r="I59" s="27"/>
      <c r="J59" s="1732" t="s">
        <v>3407</v>
      </c>
      <c r="K59" s="1732"/>
      <c r="L59" s="1732"/>
      <c r="M59" s="1732"/>
      <c r="N59" s="1732"/>
      <c r="O59" s="1732"/>
      <c r="P59" s="1732"/>
      <c r="Q59" s="1754" t="s">
        <v>25</v>
      </c>
      <c r="R59" s="1754"/>
      <c r="S59" s="1736" t="str">
        <f>UPPER(LEFT(J59,1))</f>
        <v>C</v>
      </c>
      <c r="T59" s="1409"/>
      <c r="U59" s="120"/>
      <c r="V59" s="1410"/>
      <c r="W59" s="1410"/>
      <c r="X59" s="1410"/>
      <c r="Y59" s="1411"/>
      <c r="Z59" s="1412"/>
      <c r="AA59" s="1413"/>
      <c r="AB59" s="1414"/>
      <c r="AC59" s="1415"/>
      <c r="AD59" s="1416"/>
      <c r="AE59" s="1415"/>
      <c r="AF59" s="1417"/>
      <c r="AG59" s="1418"/>
      <c r="AH59" s="1419"/>
      <c r="AI59" s="1420"/>
      <c r="AJ59" s="1421"/>
      <c r="AK59" s="1422"/>
      <c r="AL59" s="1423"/>
      <c r="AM59" s="1409"/>
      <c r="AN59" s="120"/>
      <c r="AO59" s="1410"/>
      <c r="AP59" s="1410"/>
      <c r="AQ59" s="1410"/>
      <c r="AR59" s="1411"/>
      <c r="AS59" s="1412"/>
      <c r="AT59" s="1413"/>
      <c r="AU59" s="1414"/>
      <c r="AV59" s="1415"/>
      <c r="AW59" s="1416"/>
      <c r="AX59" s="1415"/>
      <c r="AY59" s="1417"/>
      <c r="AZ59" s="1418"/>
      <c r="BA59" s="1419"/>
      <c r="BB59" s="1420"/>
      <c r="BC59" s="1421"/>
      <c r="BD59" s="1422"/>
      <c r="BE59" s="1423"/>
      <c r="BH59" s="3">
        <v>1</v>
      </c>
    </row>
    <row r="60" spans="2:60" ht="27" customHeight="1">
      <c r="B60" s="28" t="s">
        <v>11</v>
      </c>
      <c r="C60" s="29" t="str">
        <f>C65</f>
        <v>C COULIS DE MANGUE | pâtisserie--ENTREMET| Auteur &gt; recette Béghin Say de Jean-Jacques Borne MOF 1994</v>
      </c>
      <c r="D60" s="30">
        <f>D65</f>
        <v>18</v>
      </c>
      <c r="E60" s="30" t="str">
        <f>E65</f>
        <v>assiettes</v>
      </c>
      <c r="F60" s="31" t="str">
        <f>F65</f>
        <v>Recette mère ► MILLE-FEUILLE meringue et chiboust pamplemousse aux fraises des bois</v>
      </c>
      <c r="G60" s="32" t="s">
        <v>29</v>
      </c>
      <c r="H60" s="33" t="s">
        <v>30</v>
      </c>
      <c r="I60" s="33"/>
      <c r="J60" s="1733"/>
      <c r="K60" s="1733"/>
      <c r="L60" s="1733"/>
      <c r="M60" s="1733"/>
      <c r="N60" s="1733"/>
      <c r="O60" s="1733"/>
      <c r="P60" s="1733"/>
      <c r="Q60" s="1755"/>
      <c r="R60" s="1755"/>
      <c r="S60" s="1737"/>
      <c r="T60" s="1409"/>
      <c r="U60" s="120"/>
      <c r="V60" s="1410"/>
      <c r="W60" s="1410"/>
      <c r="X60" s="1410"/>
      <c r="Y60" s="1411"/>
      <c r="Z60" s="1412"/>
      <c r="AA60" s="1413"/>
      <c r="AB60" s="1414"/>
      <c r="AC60" s="1415"/>
      <c r="AD60" s="1416"/>
      <c r="AE60" s="1415"/>
      <c r="AF60" s="1417"/>
      <c r="AG60" s="1418"/>
      <c r="AH60" s="1419"/>
      <c r="AI60" s="1420"/>
      <c r="AJ60" s="1421"/>
      <c r="AK60" s="1422"/>
      <c r="AL60" s="1423"/>
      <c r="AM60" s="1409"/>
      <c r="AN60" s="120"/>
      <c r="AO60" s="1410"/>
      <c r="AP60" s="1410"/>
      <c r="AQ60" s="1410"/>
      <c r="AR60" s="1411"/>
      <c r="AS60" s="1412"/>
      <c r="AT60" s="1413"/>
      <c r="AU60" s="1414"/>
      <c r="AV60" s="1415"/>
      <c r="AW60" s="1416"/>
      <c r="AX60" s="1415"/>
      <c r="AY60" s="1417"/>
      <c r="AZ60" s="1418"/>
      <c r="BA60" s="1419"/>
      <c r="BB60" s="1420"/>
      <c r="BC60" s="1421"/>
      <c r="BD60" s="1422"/>
      <c r="BE60" s="1423"/>
      <c r="BH60" s="3">
        <v>1</v>
      </c>
    </row>
    <row r="61" spans="2:60" ht="27" customHeight="1">
      <c r="B61" s="28" t="s">
        <v>11</v>
      </c>
      <c r="C61" s="34" t="str">
        <f>C65</f>
        <v>C COULIS DE MANGUE | pâtisserie--ENTREMET| Auteur &gt; recette Béghin Say de Jean-Jacques Borne MOF 1994</v>
      </c>
      <c r="D61" s="35">
        <f>D65</f>
        <v>18</v>
      </c>
      <c r="E61" s="35" t="str">
        <f>E65</f>
        <v>assiettes</v>
      </c>
      <c r="F61" s="36" t="str">
        <f>F65</f>
        <v>Recette mère ► MILLE-FEUILLE meringue et chiboust pamplemousse aux fraises des bois</v>
      </c>
      <c r="G61" s="37"/>
      <c r="H61" s="38" t="s">
        <v>31</v>
      </c>
      <c r="I61" s="39"/>
      <c r="J61" s="40" t="s">
        <v>32</v>
      </c>
      <c r="K61" s="41" t="s">
        <v>3385</v>
      </c>
      <c r="L61" s="9"/>
      <c r="M61" s="41"/>
      <c r="N61" s="41"/>
      <c r="O61" s="41"/>
      <c r="P61" s="42"/>
      <c r="Q61" s="9"/>
      <c r="R61" s="9"/>
      <c r="S61" s="43"/>
      <c r="T61" s="1409"/>
      <c r="U61" s="120"/>
      <c r="V61" s="1410"/>
      <c r="W61" s="1410"/>
      <c r="X61" s="1410"/>
      <c r="Y61" s="1411"/>
      <c r="Z61" s="1412"/>
      <c r="AA61" s="1413"/>
      <c r="AB61" s="1414"/>
      <c r="AC61" s="1415"/>
      <c r="AD61" s="1416"/>
      <c r="AE61" s="1415"/>
      <c r="AF61" s="1417"/>
      <c r="AG61" s="1418"/>
      <c r="AH61" s="1419"/>
      <c r="AI61" s="1420"/>
      <c r="AJ61" s="1421"/>
      <c r="AK61" s="1422"/>
      <c r="AL61" s="1423"/>
      <c r="AM61" s="1409"/>
      <c r="AN61" s="120"/>
      <c r="AO61" s="1410"/>
      <c r="AP61" s="1410"/>
      <c r="AQ61" s="1410"/>
      <c r="AR61" s="1411"/>
      <c r="AS61" s="1412"/>
      <c r="AT61" s="1413"/>
      <c r="AU61" s="1414"/>
      <c r="AV61" s="1415"/>
      <c r="AW61" s="1416"/>
      <c r="AX61" s="1415"/>
      <c r="AY61" s="1417"/>
      <c r="AZ61" s="1418"/>
      <c r="BA61" s="1419"/>
      <c r="BB61" s="1420"/>
      <c r="BC61" s="1421"/>
      <c r="BD61" s="1422"/>
      <c r="BE61" s="1423"/>
      <c r="BH61" s="3">
        <v>1</v>
      </c>
    </row>
    <row r="62" spans="2:60" ht="27" customHeight="1">
      <c r="B62" s="28" t="s">
        <v>11</v>
      </c>
      <c r="C62" s="34" t="str">
        <f>C65</f>
        <v>C COULIS DE MANGUE | pâtisserie--ENTREMET| Auteur &gt; recette Béghin Say de Jean-Jacques Borne MOF 1994</v>
      </c>
      <c r="D62" s="35">
        <f>D65</f>
        <v>18</v>
      </c>
      <c r="E62" s="35" t="str">
        <f>E65</f>
        <v>assiettes</v>
      </c>
      <c r="F62" s="36" t="str">
        <f>F65</f>
        <v>Recette mère ► MILLE-FEUILLE meringue et chiboust pamplemousse aux fraises des bois</v>
      </c>
      <c r="G62" s="44" t="s">
        <v>33</v>
      </c>
      <c r="H62" s="45"/>
      <c r="I62" s="45"/>
      <c r="J62" s="46" t="s">
        <v>34</v>
      </c>
      <c r="K62" s="1738" t="str">
        <f>L65&amp;" "&amp;M65&amp;" ► Famille = "&amp;Q59&amp;" ► "&amp;J59&amp;" "&amp;P62&amp;" "&amp;Q62&amp;" "&amp;R62&amp;" "&amp;S62</f>
        <v>Recette mère ► MILLE-FEUILLE meringue et chiboust pamplemousse aux fraises des bois ► Famille = pâtisserie--ENTREMET ► COULIS DE MANGUE  ⓫  Dupliquée pour 36 couverts</v>
      </c>
      <c r="L62" s="1738"/>
      <c r="M62" s="1738"/>
      <c r="N62" s="47"/>
      <c r="O62" s="47"/>
      <c r="P62" s="42"/>
      <c r="Q62" s="48" t="s">
        <v>36</v>
      </c>
      <c r="R62" s="49">
        <v>36</v>
      </c>
      <c r="S62" s="50" t="str">
        <f>S64</f>
        <v>couverts</v>
      </c>
      <c r="T62" s="1409"/>
      <c r="U62" s="120"/>
      <c r="V62" s="1410"/>
      <c r="W62" s="1410"/>
      <c r="X62" s="1410"/>
      <c r="Y62" s="1411"/>
      <c r="Z62" s="1412"/>
      <c r="AA62" s="1413"/>
      <c r="AB62" s="1414"/>
      <c r="AC62" s="1415"/>
      <c r="AD62" s="1416"/>
      <c r="AE62" s="1415"/>
      <c r="AF62" s="1417"/>
      <c r="AG62" s="1418"/>
      <c r="AH62" s="1419"/>
      <c r="AI62" s="1420"/>
      <c r="AJ62" s="1421"/>
      <c r="AK62" s="1422"/>
      <c r="AL62" s="1423"/>
      <c r="AM62" s="1409"/>
      <c r="AN62" s="120"/>
      <c r="AO62" s="1410"/>
      <c r="AP62" s="1410"/>
      <c r="AQ62" s="1410"/>
      <c r="AR62" s="1411"/>
      <c r="AS62" s="1412"/>
      <c r="AT62" s="1413"/>
      <c r="AU62" s="1414"/>
      <c r="AV62" s="1415"/>
      <c r="AW62" s="1416"/>
      <c r="AX62" s="1415"/>
      <c r="AY62" s="1417"/>
      <c r="AZ62" s="1418"/>
      <c r="BA62" s="1419"/>
      <c r="BB62" s="1420"/>
      <c r="BC62" s="1421"/>
      <c r="BD62" s="1422"/>
      <c r="BE62" s="1423"/>
      <c r="BH62" s="3">
        <v>1</v>
      </c>
    </row>
    <row r="63" spans="2:60" ht="27" customHeight="1">
      <c r="B63" s="28" t="s">
        <v>11</v>
      </c>
      <c r="C63" s="34" t="str">
        <f>C65</f>
        <v>C COULIS DE MANGUE | pâtisserie--ENTREMET| Auteur &gt; recette Béghin Say de Jean-Jacques Borne MOF 1994</v>
      </c>
      <c r="D63" s="35">
        <f>D65</f>
        <v>18</v>
      </c>
      <c r="E63" s="35" t="str">
        <f>E65</f>
        <v>assiettes</v>
      </c>
      <c r="F63" s="36" t="str">
        <f>F65</f>
        <v>Recette mère ► MILLE-FEUILLE meringue et chiboust pamplemousse aux fraises des bois</v>
      </c>
      <c r="G63" s="54">
        <v>18</v>
      </c>
      <c r="H63" s="55" t="s">
        <v>20</v>
      </c>
      <c r="I63" s="44"/>
      <c r="J63" s="44"/>
      <c r="K63" s="1738"/>
      <c r="L63" s="1738"/>
      <c r="M63" s="1738"/>
      <c r="N63" s="47"/>
      <c r="O63" s="47"/>
      <c r="P63" s="56"/>
      <c r="Q63" s="9"/>
      <c r="R63" s="57" t="s">
        <v>41</v>
      </c>
      <c r="S63" s="58" t="s">
        <v>42</v>
      </c>
      <c r="T63" s="1409"/>
      <c r="U63" s="120"/>
      <c r="V63" s="1410"/>
      <c r="W63" s="1410"/>
      <c r="X63" s="1410"/>
      <c r="Y63" s="1411"/>
      <c r="Z63" s="1412"/>
      <c r="AA63" s="1413"/>
      <c r="AB63" s="1414"/>
      <c r="AC63" s="1415"/>
      <c r="AD63" s="1416"/>
      <c r="AE63" s="1415"/>
      <c r="AF63" s="1417"/>
      <c r="AG63" s="1418"/>
      <c r="AH63" s="1419"/>
      <c r="AI63" s="1420"/>
      <c r="AJ63" s="1421"/>
      <c r="AK63" s="1422"/>
      <c r="AL63" s="1423"/>
      <c r="AM63" s="1409"/>
      <c r="AN63" s="120"/>
      <c r="AO63" s="1410"/>
      <c r="AP63" s="1410"/>
      <c r="AQ63" s="1410"/>
      <c r="AR63" s="1411"/>
      <c r="AS63" s="1412"/>
      <c r="AT63" s="1413"/>
      <c r="AU63" s="1414"/>
      <c r="AV63" s="1415"/>
      <c r="AW63" s="1416"/>
      <c r="AX63" s="1415"/>
      <c r="AY63" s="1417"/>
      <c r="AZ63" s="1418"/>
      <c r="BA63" s="1419"/>
      <c r="BB63" s="1420"/>
      <c r="BC63" s="1421"/>
      <c r="BD63" s="1422"/>
      <c r="BE63" s="1423"/>
      <c r="BH63" s="3">
        <v>1</v>
      </c>
    </row>
    <row r="64" spans="2:60" ht="27" customHeight="1">
      <c r="B64" s="28" t="s">
        <v>16</v>
      </c>
      <c r="C64" s="34" t="str">
        <f>C65</f>
        <v>C COULIS DE MANGUE | pâtisserie--ENTREMET| Auteur &gt; recette Béghin Say de Jean-Jacques Borne MOF 1994</v>
      </c>
      <c r="D64" s="35">
        <f>D65</f>
        <v>18</v>
      </c>
      <c r="E64" s="35" t="str">
        <f>E65</f>
        <v>assiettes</v>
      </c>
      <c r="F64" s="36" t="str">
        <f>F65</f>
        <v>Recette mère ► MILLE-FEUILLE meringue et chiboust pamplemousse aux fraises des bois</v>
      </c>
      <c r="G64" s="63" t="s">
        <v>51</v>
      </c>
      <c r="H64" s="64">
        <f>P74</f>
        <v>0.315</v>
      </c>
      <c r="I64" s="65"/>
      <c r="J64" s="65"/>
      <c r="K64" s="66"/>
      <c r="L64" s="66"/>
      <c r="M64" s="66"/>
      <c r="N64" s="66"/>
      <c r="O64" s="66"/>
      <c r="Q64" s="67" t="s">
        <v>52</v>
      </c>
      <c r="R64" s="1701">
        <v>18</v>
      </c>
      <c r="S64" s="68" t="s">
        <v>37</v>
      </c>
      <c r="T64" s="1409"/>
      <c r="U64" s="120"/>
      <c r="V64" s="1410"/>
      <c r="W64" s="1410"/>
      <c r="X64" s="1410"/>
      <c r="Y64" s="1411"/>
      <c r="Z64" s="1412"/>
      <c r="AA64" s="1413"/>
      <c r="AB64" s="1414"/>
      <c r="AC64" s="1415"/>
      <c r="AD64" s="1416"/>
      <c r="AE64" s="1415"/>
      <c r="AF64" s="1417"/>
      <c r="AG64" s="1418"/>
      <c r="AH64" s="1419"/>
      <c r="AI64" s="1420"/>
      <c r="AJ64" s="1421"/>
      <c r="AK64" s="1422"/>
      <c r="AL64" s="1423"/>
      <c r="AM64" s="1409"/>
      <c r="AN64" s="120"/>
      <c r="AO64" s="1410"/>
      <c r="AP64" s="1410"/>
      <c r="AQ64" s="1410"/>
      <c r="AR64" s="1411"/>
      <c r="AS64" s="1412"/>
      <c r="AT64" s="1413"/>
      <c r="AU64" s="1414"/>
      <c r="AV64" s="1415"/>
      <c r="AW64" s="1416"/>
      <c r="AX64" s="1415"/>
      <c r="AY64" s="1417"/>
      <c r="AZ64" s="1418"/>
      <c r="BA64" s="1419"/>
      <c r="BB64" s="1420"/>
      <c r="BC64" s="1421"/>
      <c r="BD64" s="1422"/>
      <c r="BE64" s="1423"/>
      <c r="BH64" s="3">
        <v>1</v>
      </c>
    </row>
    <row r="65" spans="2:60" ht="27" customHeight="1">
      <c r="B65" s="73" t="s">
        <v>16</v>
      </c>
      <c r="C65" s="74" t="str">
        <f>G65</f>
        <v>C COULIS DE MANGUE | pâtisserie--ENTREMET| Auteur &gt; recette Béghin Say de Jean-Jacques Borne MOF 1994</v>
      </c>
      <c r="D65" s="75">
        <f>G63</f>
        <v>18</v>
      </c>
      <c r="E65" s="74" t="str">
        <f>H63</f>
        <v>assiettes</v>
      </c>
      <c r="F65" s="76" t="str">
        <f>L65&amp;" "&amp;M65</f>
        <v>Recette mère ► MILLE-FEUILLE meringue et chiboust pamplemousse aux fraises des bois</v>
      </c>
      <c r="G65" s="77" t="str">
        <f>UPPER(LEFT(J59,1))&amp;" "&amp;J59&amp;" | "&amp;Q59&amp;"| "&amp;J61&amp;" "&amp;K61</f>
        <v>C COULIS DE MANGUE | pâtisserie--ENTREMET| Auteur &gt; recette Béghin Say de Jean-Jacques Borne MOF 1994</v>
      </c>
      <c r="H65" s="78" t="s">
        <v>55</v>
      </c>
      <c r="I65" s="1739" t="s">
        <v>56</v>
      </c>
      <c r="J65" s="1739"/>
      <c r="K65" s="1739"/>
      <c r="L65" s="79" t="str">
        <f>IF(ISTEXT(M65),"Recette mère ►",H65)</f>
        <v>Recette mère ►</v>
      </c>
      <c r="M65" s="80" t="s">
        <v>57</v>
      </c>
      <c r="N65" s="80"/>
      <c r="O65" s="80"/>
      <c r="P65" s="81"/>
      <c r="Q65" s="81"/>
      <c r="R65" s="81"/>
      <c r="S65" s="1110" t="s">
        <v>912</v>
      </c>
      <c r="T65" s="1409"/>
      <c r="U65" s="120"/>
      <c r="V65" s="1410"/>
      <c r="W65" s="1410"/>
      <c r="X65" s="1410"/>
      <c r="Y65" s="1411"/>
      <c r="Z65" s="1412"/>
      <c r="AA65" s="1413"/>
      <c r="AB65" s="1414"/>
      <c r="AC65" s="1415"/>
      <c r="AD65" s="1416"/>
      <c r="AE65" s="1415"/>
      <c r="AF65" s="1417"/>
      <c r="AG65" s="1418"/>
      <c r="AH65" s="1419"/>
      <c r="AI65" s="1420"/>
      <c r="AJ65" s="1421"/>
      <c r="AK65" s="1422"/>
      <c r="AL65" s="1423"/>
      <c r="AM65" s="1409"/>
      <c r="AN65" s="120"/>
      <c r="AO65" s="1410"/>
      <c r="AP65" s="1410"/>
      <c r="AQ65" s="1410"/>
      <c r="AR65" s="1411"/>
      <c r="AS65" s="1412"/>
      <c r="AT65" s="1413"/>
      <c r="AU65" s="1414"/>
      <c r="AV65" s="1415"/>
      <c r="AW65" s="1416"/>
      <c r="AX65" s="1415"/>
      <c r="AY65" s="1417"/>
      <c r="AZ65" s="1418"/>
      <c r="BA65" s="1419"/>
      <c r="BB65" s="1420"/>
      <c r="BC65" s="1421"/>
      <c r="BD65" s="1422"/>
      <c r="BE65" s="1423"/>
      <c r="BH65" s="3">
        <v>1</v>
      </c>
    </row>
    <row r="66" spans="2:60" ht="27" customHeight="1">
      <c r="B66" s="84" t="s">
        <v>16</v>
      </c>
      <c r="C66" s="85" t="str">
        <f>C65</f>
        <v>C COULIS DE MANGUE | pâtisserie--ENTREMET| Auteur &gt; recette Béghin Say de Jean-Jacques Borne MOF 1994</v>
      </c>
      <c r="D66" s="85">
        <f>D65</f>
        <v>18</v>
      </c>
      <c r="E66" s="85" t="str">
        <f>E65</f>
        <v>assiettes</v>
      </c>
      <c r="F66" s="86" t="str">
        <f>F65</f>
        <v>Recette mère ► MILLE-FEUILLE meringue et chiboust pamplemousse aux fraises des bois</v>
      </c>
      <c r="G66" s="13" t="s">
        <v>67</v>
      </c>
      <c r="H66" s="13" t="s">
        <v>68</v>
      </c>
      <c r="I66" s="13" t="s">
        <v>69</v>
      </c>
      <c r="J66" s="13" t="s">
        <v>70</v>
      </c>
      <c r="K66" s="87" t="s">
        <v>71</v>
      </c>
      <c r="L66" s="88" t="s">
        <v>72</v>
      </c>
      <c r="M66" s="89" t="s">
        <v>73</v>
      </c>
      <c r="N66" s="89" t="s">
        <v>74</v>
      </c>
      <c r="O66" s="89" t="s">
        <v>75</v>
      </c>
      <c r="P66" s="89" t="s">
        <v>76</v>
      </c>
      <c r="Q66" s="89" t="s">
        <v>77</v>
      </c>
      <c r="R66" s="89" t="s">
        <v>78</v>
      </c>
      <c r="S66" s="90" t="s">
        <v>79</v>
      </c>
      <c r="T66" s="1409"/>
      <c r="U66" s="120"/>
      <c r="V66" s="1410"/>
      <c r="W66" s="1410"/>
      <c r="X66" s="1410"/>
      <c r="Y66" s="1411"/>
      <c r="Z66" s="1412"/>
      <c r="AA66" s="1413"/>
      <c r="AB66" s="1414"/>
      <c r="AC66" s="1415"/>
      <c r="AD66" s="1416"/>
      <c r="AE66" s="1415"/>
      <c r="AF66" s="1417"/>
      <c r="AG66" s="1418"/>
      <c r="AH66" s="1419"/>
      <c r="AI66" s="1420"/>
      <c r="AJ66" s="1421"/>
      <c r="AK66" s="1422"/>
      <c r="AL66" s="1423"/>
      <c r="AN66" s="120"/>
      <c r="AO66" s="1410"/>
      <c r="AP66" s="1410"/>
      <c r="AQ66" s="1410"/>
      <c r="AR66" s="1411"/>
      <c r="AS66" s="1412"/>
      <c r="AT66" s="1413"/>
      <c r="AU66" s="1414"/>
      <c r="AV66" s="1415"/>
      <c r="AW66" s="1416"/>
      <c r="AX66" s="1415"/>
      <c r="AY66" s="1417"/>
      <c r="AZ66" s="1418"/>
      <c r="BA66" s="1419"/>
      <c r="BB66" s="1420"/>
      <c r="BC66" s="1421"/>
      <c r="BD66" s="1422"/>
      <c r="BE66" s="1423"/>
      <c r="BH66" s="3">
        <v>1</v>
      </c>
    </row>
    <row r="67" spans="2:60" ht="27" customHeight="1">
      <c r="B67" s="28" t="s">
        <v>11</v>
      </c>
      <c r="C67" s="34" t="str">
        <f>C65</f>
        <v>C COULIS DE MANGUE | pâtisserie--ENTREMET| Auteur &gt; recette Béghin Say de Jean-Jacques Borne MOF 1994</v>
      </c>
      <c r="D67" s="35">
        <f>D65</f>
        <v>18</v>
      </c>
      <c r="E67" s="34" t="str">
        <f>E65</f>
        <v>assiettes</v>
      </c>
      <c r="F67" s="36" t="str">
        <f>F65</f>
        <v>Recette mère ► MILLE-FEUILLE meringue et chiboust pamplemousse aux fraises des bois</v>
      </c>
      <c r="G67" s="92" t="s">
        <v>80</v>
      </c>
      <c r="H67" s="93" t="s">
        <v>81</v>
      </c>
      <c r="I67" s="94"/>
      <c r="J67" s="1884" t="s">
        <v>82</v>
      </c>
      <c r="K67" s="1885" t="s">
        <v>83</v>
      </c>
      <c r="L67" s="1886" t="s">
        <v>84</v>
      </c>
      <c r="M67" s="95" t="s">
        <v>85</v>
      </c>
      <c r="N67" s="96" t="s">
        <v>51</v>
      </c>
      <c r="O67" s="97" t="s">
        <v>86</v>
      </c>
      <c r="P67" s="1887" t="s">
        <v>87</v>
      </c>
      <c r="Q67" s="1889" t="s">
        <v>86</v>
      </c>
      <c r="R67" s="1881" t="s">
        <v>88</v>
      </c>
      <c r="S67" s="1882" t="s">
        <v>89</v>
      </c>
      <c r="T67" s="1409"/>
      <c r="U67" s="120"/>
      <c r="V67" s="1410"/>
      <c r="W67" s="1410"/>
      <c r="X67" s="1410"/>
      <c r="Y67" s="1411"/>
      <c r="Z67" s="1412"/>
      <c r="AA67" s="1413"/>
      <c r="AB67" s="1414"/>
      <c r="AC67" s="1415"/>
      <c r="AD67" s="1416"/>
      <c r="AE67" s="1415"/>
      <c r="AF67" s="1417"/>
      <c r="AG67" s="1418"/>
      <c r="AH67" s="1419"/>
      <c r="AI67" s="1420"/>
      <c r="AJ67" s="1421"/>
      <c r="AK67" s="1422"/>
      <c r="AL67" s="1423"/>
      <c r="AN67" s="120"/>
      <c r="AO67" s="1410"/>
      <c r="AP67" s="1410"/>
      <c r="AQ67" s="1410"/>
      <c r="AR67" s="1411"/>
      <c r="AS67" s="1412"/>
      <c r="AT67" s="1413"/>
      <c r="AU67" s="1414"/>
      <c r="AV67" s="1415"/>
      <c r="AW67" s="1416"/>
      <c r="AX67" s="1415"/>
      <c r="AY67" s="1417"/>
      <c r="AZ67" s="1418"/>
      <c r="BA67" s="1419"/>
      <c r="BB67" s="1420"/>
      <c r="BC67" s="1421"/>
      <c r="BD67" s="1422"/>
      <c r="BE67" s="1423"/>
      <c r="BH67" s="3">
        <v>1</v>
      </c>
    </row>
    <row r="68" spans="2:60" ht="27" customHeight="1">
      <c r="B68" s="28" t="s">
        <v>11</v>
      </c>
      <c r="C68" s="34" t="str">
        <f>C65</f>
        <v>C COULIS DE MANGUE | pâtisserie--ENTREMET| Auteur &gt; recette Béghin Say de Jean-Jacques Borne MOF 1994</v>
      </c>
      <c r="D68" s="35">
        <f>D65</f>
        <v>18</v>
      </c>
      <c r="E68" s="34" t="str">
        <f>E65</f>
        <v>assiettes</v>
      </c>
      <c r="F68" s="36" t="str">
        <f>F65</f>
        <v>Recette mère ► MILLE-FEUILLE meringue et chiboust pamplemousse aux fraises des bois</v>
      </c>
      <c r="G68" s="99" t="s">
        <v>94</v>
      </c>
      <c r="H68" s="100" t="s">
        <v>95</v>
      </c>
      <c r="I68" s="101" t="s">
        <v>96</v>
      </c>
      <c r="J68" s="1741"/>
      <c r="K68" s="1743"/>
      <c r="L68" s="1745"/>
      <c r="M68" s="102" t="s">
        <v>97</v>
      </c>
      <c r="N68" s="103" t="s">
        <v>98</v>
      </c>
      <c r="O68" s="104">
        <v>1</v>
      </c>
      <c r="P68" s="1888"/>
      <c r="Q68" s="1749"/>
      <c r="R68" s="1751"/>
      <c r="S68" s="1753"/>
      <c r="T68" s="1409"/>
      <c r="U68" s="120"/>
      <c r="V68" s="1410"/>
      <c r="W68" s="1410"/>
      <c r="X68" s="1410"/>
      <c r="Y68" s="1411"/>
      <c r="Z68" s="1412"/>
      <c r="AA68" s="1413"/>
      <c r="AB68" s="1414"/>
      <c r="AC68" s="1415"/>
      <c r="AD68" s="1416"/>
      <c r="AE68" s="1415"/>
      <c r="AF68" s="1417"/>
      <c r="AG68" s="1418"/>
      <c r="AH68" s="1419"/>
      <c r="AI68" s="1420"/>
      <c r="AJ68" s="1421"/>
      <c r="AK68" s="1422"/>
      <c r="AL68" s="1423"/>
      <c r="AN68" s="120"/>
      <c r="AO68" s="1410"/>
      <c r="AP68" s="1410"/>
      <c r="AQ68" s="1410"/>
      <c r="AR68" s="1411"/>
      <c r="AS68" s="1412"/>
      <c r="AT68" s="1413"/>
      <c r="AU68" s="1414"/>
      <c r="AV68" s="1415"/>
      <c r="AW68" s="1416"/>
      <c r="AX68" s="1415"/>
      <c r="AY68" s="1417"/>
      <c r="AZ68" s="1418"/>
      <c r="BA68" s="1419"/>
      <c r="BB68" s="1420"/>
      <c r="BC68" s="1421"/>
      <c r="BD68" s="1422"/>
      <c r="BE68" s="1423"/>
      <c r="BH68" s="3">
        <v>1</v>
      </c>
    </row>
    <row r="69" spans="2:60" ht="27" customHeight="1">
      <c r="B69" s="28" t="s">
        <v>11</v>
      </c>
      <c r="C69" s="34" t="str">
        <f>C65</f>
        <v>C COULIS DE MANGUE | pâtisserie--ENTREMET| Auteur &gt; recette Béghin Say de Jean-Jacques Borne MOF 1994</v>
      </c>
      <c r="D69" s="35">
        <f>D65</f>
        <v>18</v>
      </c>
      <c r="E69" s="34" t="str">
        <f>E65</f>
        <v>assiettes</v>
      </c>
      <c r="F69" s="36" t="str">
        <f>F65</f>
        <v>Recette mère ► MILLE-FEUILLE meringue et chiboust pamplemousse aux fraises des bois</v>
      </c>
      <c r="G69" s="105"/>
      <c r="H69" s="106"/>
      <c r="I69" s="107" t="str">
        <f>IF(OR(ISTEXT(G69), G69&lt;=0, J69&lt;=0), "", "de")</f>
        <v/>
      </c>
      <c r="J69" s="108">
        <v>250</v>
      </c>
      <c r="K69" s="121" t="s">
        <v>102</v>
      </c>
      <c r="L69" s="110">
        <v>1</v>
      </c>
      <c r="M69" s="111" t="s">
        <v>3408</v>
      </c>
      <c r="N69" s="112">
        <f>IF(P74=0,0,(P69/P74)*O68*1000)</f>
        <v>793.65079365079362</v>
      </c>
      <c r="O69" s="113">
        <f>IF(P74=0, 0, (G69*L69)/(P74*O68))</f>
        <v>0</v>
      </c>
      <c r="P69" s="114">
        <f>IFERROR(_xlfn.LET(_xlpm.v,IFERROR(_xlfn.XLOOKUP(K69,G75:S75,G76:S76),_xlfn.XLOOKUP(K69,G77:S77,G78:S78)),_xlpm.v*J69*IF(ISBLANK(G69),1,G69)),0)</f>
        <v>0.25</v>
      </c>
      <c r="Q69" s="115">
        <f>IF(OR(ISBLANK(R64),R64=0),0,G69*R62*L69/R64)</f>
        <v>0</v>
      </c>
      <c r="R69" s="116">
        <f>IF(OR(ISBLANK(R64),R64=0),0,P69*L69*R62/R64)</f>
        <v>0.5</v>
      </c>
      <c r="S69" s="117" t="str">
        <f>_xlfn.LET(_xlpm.unite,SUBSTITUTE(TRIM(K69)," (s)",""),_xlpm.val,R69,_xlpm.estVol,COUNTIF(M75:S75,_xlpm.unite)+COUNTIF(M77:S77,_xlpm.unite)&gt;0,_xlpm.estPoids,COUNTIF(G75:L75,_xlpm.unite)+COUNTIF(G77:L77,_xlpm.unite)&gt;0,IF(_xlpm.estVol,IF(ROUND(_xlpm.val,3)&gt;=1,ROUND(_xlpm.val,3)&amp;" L",MAX(1,ROUND(_xlpm.val*100,0))&amp;" cl"),IF(_xlpm.estPoids,IF(ROUND(_xlpm.val,3)&gt;=1,ROUND(_xlpm.val,3)&amp;" Kg",MAX(1,ROUND(_xlpm.val*1000,0))&amp;" g"),"")))</f>
        <v>500 g</v>
      </c>
      <c r="T69" s="1409"/>
      <c r="U69" s="120"/>
      <c r="V69" s="1410"/>
      <c r="W69" s="1410"/>
      <c r="X69" s="1410"/>
      <c r="Y69" s="1411"/>
      <c r="Z69" s="1412"/>
      <c r="AA69" s="1413"/>
      <c r="AB69" s="1414"/>
      <c r="AC69" s="1415"/>
      <c r="AD69" s="1416"/>
      <c r="AE69" s="1415"/>
      <c r="AF69" s="1417"/>
      <c r="AG69" s="1418"/>
      <c r="AH69" s="1419"/>
      <c r="AI69" s="1420"/>
      <c r="AJ69" s="1421"/>
      <c r="AK69" s="1422"/>
      <c r="AL69" s="1423"/>
      <c r="AM69" s="1409"/>
      <c r="AN69" s="120"/>
      <c r="AO69" s="1410"/>
      <c r="AP69" s="1410"/>
      <c r="AQ69" s="1410"/>
      <c r="AR69" s="1411"/>
      <c r="AS69" s="1412"/>
      <c r="AT69" s="1413"/>
      <c r="AU69" s="1414"/>
      <c r="AV69" s="1415"/>
      <c r="AW69" s="1416"/>
      <c r="AX69" s="1415"/>
      <c r="AY69" s="1417"/>
      <c r="AZ69" s="1418"/>
      <c r="BA69" s="1419"/>
      <c r="BB69" s="1420"/>
      <c r="BC69" s="1421"/>
      <c r="BD69" s="1422"/>
      <c r="BE69" s="1423"/>
      <c r="BH69" s="3">
        <v>1</v>
      </c>
    </row>
    <row r="70" spans="2:60" ht="27" customHeight="1">
      <c r="B70" s="120" t="str">
        <f>IF(M70&lt;&gt;"","A","►")</f>
        <v>A</v>
      </c>
      <c r="C70" s="34" t="str">
        <f>C65</f>
        <v>C COULIS DE MANGUE | pâtisserie--ENTREMET| Auteur &gt; recette Béghin Say de Jean-Jacques Borne MOF 1994</v>
      </c>
      <c r="D70" s="35">
        <f>D65</f>
        <v>18</v>
      </c>
      <c r="E70" s="34" t="str">
        <f>E65</f>
        <v>assiettes</v>
      </c>
      <c r="F70" s="36" t="str">
        <f>F65</f>
        <v>Recette mère ► MILLE-FEUILLE meringue et chiboust pamplemousse aux fraises des bois</v>
      </c>
      <c r="G70" s="105"/>
      <c r="H70" s="106"/>
      <c r="I70" s="107" t="str">
        <f>IF(OR(ISTEXT(G70), G70&lt;=0, J70&lt;=0), "", "de")</f>
        <v/>
      </c>
      <c r="J70" s="108">
        <v>55</v>
      </c>
      <c r="K70" s="121" t="s">
        <v>102</v>
      </c>
      <c r="L70" s="110">
        <v>1</v>
      </c>
      <c r="M70" s="111" t="s">
        <v>3409</v>
      </c>
      <c r="N70" s="112">
        <f>IF(P74=0,0,(P70/P74)*O68*1000)</f>
        <v>174.60317460317458</v>
      </c>
      <c r="O70" s="122">
        <f>IF(P74=0, 0, (G70*L70)/(P74*O68))</f>
        <v>0</v>
      </c>
      <c r="P70" s="114">
        <f>IFERROR(_xlfn.LET(_xlpm.v,IFERROR(_xlfn.XLOOKUP(K70,G75:S75,G76:S76),_xlfn.XLOOKUP(K70,G77:S77,G78:S78)),_xlpm.v*J70*IF(ISBLANK(G70),1,G70)),0)</f>
        <v>5.5E-2</v>
      </c>
      <c r="Q70" s="123">
        <f>IF(OR(ISBLANK(R64),R64=0),0,G70*R62*L70/R64)</f>
        <v>0</v>
      </c>
      <c r="R70" s="116">
        <f>IF(OR(ISBLANK(R64),R64=0),0,P70*L70*R62/R64)</f>
        <v>0.11</v>
      </c>
      <c r="S70" s="124" t="str">
        <f>_xlfn.LET(_xlpm.unite,SUBSTITUTE(TRIM(K70)," (s)",""),_xlpm.val,R70,_xlpm.estVol,COUNTIF(M75:S75,_xlpm.unite)+COUNTIF(M77:S77,_xlpm.unite)&gt;0,_xlpm.estPoids,COUNTIF(G75:L75,_xlpm.unite)+COUNTIF(G77:L77,_xlpm.unite)&gt;0,IF(_xlpm.estVol,IF(ROUND(_xlpm.val,3)&gt;=1,ROUND(_xlpm.val,3)&amp;" L",MAX(1,ROUND(_xlpm.val*100,0))&amp;" cl"),IF(_xlpm.estPoids,IF(ROUND(_xlpm.val,3)&gt;=1,ROUND(_xlpm.val,3)&amp;" Kg",MAX(1,ROUND(_xlpm.val*1000,0))&amp;" g"),"")))</f>
        <v>110 g</v>
      </c>
      <c r="T70" s="1409"/>
      <c r="U70" s="120"/>
      <c r="V70" s="1410"/>
      <c r="W70" s="1410"/>
      <c r="X70" s="1410"/>
      <c r="Y70" s="1411"/>
      <c r="Z70" s="1412"/>
      <c r="AA70" s="1413"/>
      <c r="AB70" s="1414"/>
      <c r="AC70" s="1415"/>
      <c r="AD70" s="1416"/>
      <c r="AE70" s="1415"/>
      <c r="AF70" s="1417"/>
      <c r="AG70" s="1418"/>
      <c r="AH70" s="1419"/>
      <c r="AI70" s="1420"/>
      <c r="AJ70" s="1421"/>
      <c r="AK70" s="1422"/>
      <c r="AL70" s="1423"/>
      <c r="AM70" s="1409"/>
      <c r="AN70" s="120"/>
      <c r="AO70" s="1410"/>
      <c r="AP70" s="1410"/>
      <c r="AQ70" s="1410"/>
      <c r="AR70" s="1411"/>
      <c r="AS70" s="1412"/>
      <c r="AT70" s="1413"/>
      <c r="AU70" s="1414"/>
      <c r="AV70" s="1415"/>
      <c r="AW70" s="1416"/>
      <c r="AX70" s="1415"/>
      <c r="AY70" s="1417"/>
      <c r="AZ70" s="1418"/>
      <c r="BA70" s="1419"/>
      <c r="BB70" s="1420"/>
      <c r="BC70" s="1421"/>
      <c r="BD70" s="1422"/>
      <c r="BE70" s="1423"/>
      <c r="BH70" s="3">
        <v>1</v>
      </c>
    </row>
    <row r="71" spans="2:60" ht="27" customHeight="1">
      <c r="B71" s="120" t="str">
        <f>IF(M71&lt;&gt;"","A","►")</f>
        <v>A</v>
      </c>
      <c r="C71" s="34" t="str">
        <f>C65</f>
        <v>C COULIS DE MANGUE | pâtisserie--ENTREMET| Auteur &gt; recette Béghin Say de Jean-Jacques Borne MOF 1994</v>
      </c>
      <c r="D71" s="35">
        <f>D65</f>
        <v>18</v>
      </c>
      <c r="E71" s="34" t="str">
        <f>E65</f>
        <v>assiettes</v>
      </c>
      <c r="F71" s="36" t="str">
        <f>F65</f>
        <v>Recette mère ► MILLE-FEUILLE meringue et chiboust pamplemousse aux fraises des bois</v>
      </c>
      <c r="G71" s="105"/>
      <c r="H71" s="125"/>
      <c r="I71" s="107" t="str">
        <f>IF(OR(ISTEXT(G71), G71&lt;=0, J71&lt;=0), "", "de")</f>
        <v/>
      </c>
      <c r="J71" s="108">
        <v>10</v>
      </c>
      <c r="K71" s="121" t="s">
        <v>102</v>
      </c>
      <c r="L71" s="110">
        <v>1</v>
      </c>
      <c r="M71" s="111" t="s">
        <v>3410</v>
      </c>
      <c r="N71" s="112">
        <f>IF(P74=0,0,(P71/P74)*O68*1000)</f>
        <v>31.746031746031743</v>
      </c>
      <c r="O71" s="122">
        <f>IF(P74=0, 0, (G71*L71)/(P74*O68))</f>
        <v>0</v>
      </c>
      <c r="P71" s="114">
        <f>IFERROR(_xlfn.LET(_xlpm.v,IFERROR(_xlfn.XLOOKUP(K71,G75:S75,G76:S76),_xlfn.XLOOKUP(K71,G77:S77,G78:S78)),_xlpm.v*J71*IF(ISBLANK(G71),1,G71)),0)</f>
        <v>0.01</v>
      </c>
      <c r="Q71" s="127">
        <f>IF(OR(ISBLANK(R64),R64=0),0,G71*R62*L71/R64)</f>
        <v>0</v>
      </c>
      <c r="R71" s="116">
        <f>IF(OR(ISBLANK(R64),R64=0),0,P71*L71*R62/R64)</f>
        <v>0.02</v>
      </c>
      <c r="S71" s="128" t="str">
        <f>_xlfn.LET(_xlpm.unite,SUBSTITUTE(TRIM(K71)," (s)",""),_xlpm.val,R71,_xlpm.estVol,COUNTIF(M75:S75,_xlpm.unite)+COUNTIF(M77:S77,_xlpm.unite)&gt;0,_xlpm.estPoids,COUNTIF(G75:L75,_xlpm.unite)+COUNTIF(G77:L77,_xlpm.unite)&gt;0,IF(_xlpm.estVol,IF(ROUND(_xlpm.val,3)&gt;=1,ROUND(_xlpm.val,3)&amp;" L",MAX(1,ROUND(_xlpm.val*100,0))&amp;" cl"),IF(_xlpm.estPoids,IF(ROUND(_xlpm.val,3)&gt;=1,ROUND(_xlpm.val,3)&amp;" Kg",MAX(1,ROUND(_xlpm.val*1000,0))&amp;" g"),"")))</f>
        <v>20 g</v>
      </c>
      <c r="T71" s="1409"/>
      <c r="U71" s="120"/>
      <c r="V71" s="1410"/>
      <c r="W71" s="1410"/>
      <c r="X71" s="1410"/>
      <c r="Y71" s="1411"/>
      <c r="Z71" s="1412"/>
      <c r="AA71" s="1413"/>
      <c r="AB71" s="1414"/>
      <c r="AC71" s="1415"/>
      <c r="AD71" s="1416"/>
      <c r="AE71" s="1415"/>
      <c r="AF71" s="1417"/>
      <c r="AG71" s="1418"/>
      <c r="AH71" s="1419"/>
      <c r="AI71" s="1420"/>
      <c r="AJ71" s="1421"/>
      <c r="AK71" s="1422"/>
      <c r="AL71" s="1423"/>
      <c r="AM71" s="1409"/>
      <c r="AN71" s="120"/>
      <c r="AO71" s="1410"/>
      <c r="AP71" s="1410"/>
      <c r="AQ71" s="1410"/>
      <c r="AR71" s="1411"/>
      <c r="AS71" s="1412"/>
      <c r="AT71" s="1413"/>
      <c r="AU71" s="1414"/>
      <c r="AV71" s="1415"/>
      <c r="AW71" s="1416"/>
      <c r="AX71" s="1415"/>
      <c r="AY71" s="1417"/>
      <c r="AZ71" s="1418"/>
      <c r="BA71" s="1419"/>
      <c r="BB71" s="1420"/>
      <c r="BC71" s="1421"/>
      <c r="BD71" s="1422"/>
      <c r="BE71" s="1423"/>
      <c r="BH71" s="3">
        <v>1</v>
      </c>
    </row>
    <row r="72" spans="2:60" ht="27" customHeight="1">
      <c r="B72" s="120" t="str">
        <f>IF(M72&lt;&gt;"","A","►")</f>
        <v>►</v>
      </c>
      <c r="C72" s="34" t="str">
        <f>C65</f>
        <v>C COULIS DE MANGUE | pâtisserie--ENTREMET| Auteur &gt; recette Béghin Say de Jean-Jacques Borne MOF 1994</v>
      </c>
      <c r="D72" s="35">
        <f>D65</f>
        <v>18</v>
      </c>
      <c r="E72" s="34" t="str">
        <f>E65</f>
        <v>assiettes</v>
      </c>
      <c r="F72" s="36" t="str">
        <f>F65</f>
        <v>Recette mère ► MILLE-FEUILLE meringue et chiboust pamplemousse aux fraises des bois</v>
      </c>
      <c r="G72" s="105"/>
      <c r="H72" s="125"/>
      <c r="I72" s="107" t="str">
        <f>IF(OR(ISTEXT(G72), G72&lt;=0, J72&lt;=0), "", "de")</f>
        <v/>
      </c>
      <c r="J72" s="108"/>
      <c r="K72" s="146"/>
      <c r="L72" s="110">
        <v>1</v>
      </c>
      <c r="M72" s="111"/>
      <c r="N72" s="112">
        <f>IF(P74=0,0,(P72/P74)*O68*1000)</f>
        <v>0</v>
      </c>
      <c r="O72" s="122">
        <f>IF(P74=0, 0, (G72*L72)/(P74*O68))</f>
        <v>0</v>
      </c>
      <c r="P72" s="114">
        <f>IFERROR(_xlfn.LET(_xlpm.v,IFERROR(_xlfn.XLOOKUP(K72,G75:S75,G76:S76),_xlfn.XLOOKUP(K72,G77:S77,G78:S78)),_xlpm.v*J72*IF(ISBLANK(G72),1,G72)),0)</f>
        <v>0</v>
      </c>
      <c r="Q72" s="123">
        <f>IF(OR(ISBLANK(R64),R64=0),0,G72*R62*L72/R64)</f>
        <v>0</v>
      </c>
      <c r="R72" s="116">
        <f>IF(OR(ISBLANK(R64),R64=0),0,P72*L72*R62/R64)</f>
        <v>0</v>
      </c>
      <c r="S72" s="124" t="str">
        <f>_xlfn.LET(_xlpm.unite,SUBSTITUTE(TRIM(K72)," (s)",""),_xlpm.val,R72,_xlpm.estVol,COUNTIF(M75:S75,_xlpm.unite)+COUNTIF(M77:S77,_xlpm.unite)&gt;0,_xlpm.estPoids,COUNTIF(G75:L75,_xlpm.unite)+COUNTIF(G77:L77,_xlpm.unite)&gt;0,IF(_xlpm.estVol,IF(ROUND(_xlpm.val,3)&gt;=1,ROUND(_xlpm.val,3)&amp;" L",MAX(1,ROUND(_xlpm.val*100,0))&amp;" cl"),IF(_xlpm.estPoids,IF(ROUND(_xlpm.val,3)&gt;=1,ROUND(_xlpm.val,3)&amp;" Kg",MAX(1,ROUND(_xlpm.val*1000,0))&amp;" g"),"")))</f>
        <v/>
      </c>
      <c r="T72" s="1409"/>
      <c r="U72" s="120"/>
      <c r="V72" s="1410"/>
      <c r="W72" s="1410"/>
      <c r="X72" s="1410"/>
      <c r="Y72" s="1411"/>
      <c r="Z72" s="1412"/>
      <c r="AA72" s="1413"/>
      <c r="AB72" s="1414"/>
      <c r="AC72" s="1415"/>
      <c r="AD72" s="1416"/>
      <c r="AE72" s="1415"/>
      <c r="AF72" s="1417"/>
      <c r="AG72" s="1418"/>
      <c r="AH72" s="1419"/>
      <c r="AI72" s="1420"/>
      <c r="AJ72" s="1421"/>
      <c r="AK72" s="1422"/>
      <c r="AL72" s="1423"/>
      <c r="AM72" s="1409"/>
      <c r="AN72" s="120"/>
      <c r="AO72" s="1410"/>
      <c r="AP72" s="1410"/>
      <c r="AQ72" s="1410"/>
      <c r="AR72" s="1411"/>
      <c r="AS72" s="1412"/>
      <c r="AT72" s="1413"/>
      <c r="AU72" s="1414"/>
      <c r="AV72" s="1415"/>
      <c r="AW72" s="1416"/>
      <c r="AX72" s="1415"/>
      <c r="AY72" s="1417"/>
      <c r="AZ72" s="1418"/>
      <c r="BA72" s="1419"/>
      <c r="BB72" s="1420"/>
      <c r="BC72" s="1421"/>
      <c r="BD72" s="1422"/>
      <c r="BE72" s="1423"/>
      <c r="BH72" s="3">
        <v>1</v>
      </c>
    </row>
    <row r="73" spans="2:60" ht="27" customHeight="1">
      <c r="B73" s="120" t="str">
        <f>IF(M73&lt;&gt;"","A","►")</f>
        <v>►</v>
      </c>
      <c r="C73" s="34" t="str">
        <f>C65</f>
        <v>C COULIS DE MANGUE | pâtisserie--ENTREMET| Auteur &gt; recette Béghin Say de Jean-Jacques Borne MOF 1994</v>
      </c>
      <c r="D73" s="35">
        <f>D65</f>
        <v>18</v>
      </c>
      <c r="E73" s="34" t="str">
        <f>E65</f>
        <v>assiettes</v>
      </c>
      <c r="F73" s="36" t="str">
        <f>F65</f>
        <v>Recette mère ► MILLE-FEUILLE meringue et chiboust pamplemousse aux fraises des bois</v>
      </c>
      <c r="G73" s="105"/>
      <c r="H73" s="125"/>
      <c r="I73" s="107" t="str">
        <f>IF(OR(ISTEXT(G73), G73&lt;=0, J73&lt;=0), "", "de")</f>
        <v/>
      </c>
      <c r="J73" s="108"/>
      <c r="K73" s="146"/>
      <c r="L73" s="110">
        <v>1</v>
      </c>
      <c r="M73" s="111"/>
      <c r="N73" s="112">
        <f>IF(P74=0,0,(P73/P74)*O68*1000)</f>
        <v>0</v>
      </c>
      <c r="O73" s="122">
        <f>IF(P74=0, 0, (G73*L73)/(P74*O68))</f>
        <v>0</v>
      </c>
      <c r="P73" s="114">
        <f>IFERROR(_xlfn.LET(_xlpm.v,IFERROR(_xlfn.XLOOKUP(K73,G75:S75,G76:S76),_xlfn.XLOOKUP(K73,G77:S77,G78:S78)),_xlpm.v*J73*IF(ISBLANK(G73),1,G73)),0)</f>
        <v>0</v>
      </c>
      <c r="Q73" s="127">
        <f>IF(OR(ISBLANK(R64),R64=0),0,G73*R62*L73/R64)</f>
        <v>0</v>
      </c>
      <c r="R73" s="116">
        <f>IF(OR(ISBLANK(R64),R64=0),0,P73*L73*R62/R64)</f>
        <v>0</v>
      </c>
      <c r="S73" s="128" t="str">
        <f>_xlfn.LET(_xlpm.unite,SUBSTITUTE(TRIM(K73)," (s)",""),_xlpm.val,R73,_xlpm.estVol,COUNTIF(M75:S75,_xlpm.unite)+COUNTIF(M77:S77,_xlpm.unite)&gt;0,_xlpm.estPoids,COUNTIF(G75:L75,_xlpm.unite)+COUNTIF(G77:L77,_xlpm.unite)&gt;0,IF(_xlpm.estVol,IF(ROUND(_xlpm.val,3)&gt;=1,ROUND(_xlpm.val,3)&amp;" L",MAX(1,ROUND(_xlpm.val*100,0))&amp;" cl"),IF(_xlpm.estPoids,IF(ROUND(_xlpm.val,3)&gt;=1,ROUND(_xlpm.val,3)&amp;" Kg",MAX(1,ROUND(_xlpm.val*1000,0))&amp;" g"),"")))</f>
        <v/>
      </c>
      <c r="T73" s="1409"/>
      <c r="U73" s="120"/>
      <c r="V73" s="1410"/>
      <c r="W73" s="1410"/>
      <c r="X73" s="1410"/>
      <c r="Y73" s="1411"/>
      <c r="Z73" s="1412"/>
      <c r="AA73" s="1413"/>
      <c r="AB73" s="1414"/>
      <c r="AC73" s="1415"/>
      <c r="AD73" s="1416"/>
      <c r="AE73" s="1415"/>
      <c r="AF73" s="1417"/>
      <c r="AG73" s="1418"/>
      <c r="AH73" s="1419"/>
      <c r="AI73" s="1420"/>
      <c r="AJ73" s="1421"/>
      <c r="AK73" s="1422"/>
      <c r="AL73" s="1423"/>
      <c r="AM73" s="1409"/>
      <c r="AN73" s="120"/>
      <c r="AO73" s="1410"/>
      <c r="AP73" s="1410"/>
      <c r="AQ73" s="1410"/>
      <c r="AR73" s="1411"/>
      <c r="AS73" s="1412"/>
      <c r="AT73" s="1413"/>
      <c r="AU73" s="1414"/>
      <c r="AV73" s="1415"/>
      <c r="AW73" s="1416"/>
      <c r="AX73" s="1415"/>
      <c r="AY73" s="1417"/>
      <c r="AZ73" s="1418"/>
      <c r="BA73" s="1419"/>
      <c r="BB73" s="1420"/>
      <c r="BC73" s="1421"/>
      <c r="BD73" s="1422"/>
      <c r="BE73" s="1423"/>
      <c r="BH73" s="3">
        <v>1</v>
      </c>
    </row>
    <row r="74" spans="2:60" ht="27" customHeight="1">
      <c r="B74" s="120" t="s">
        <v>11</v>
      </c>
      <c r="C74" s="34" t="str">
        <f>C65</f>
        <v>C COULIS DE MANGUE | pâtisserie--ENTREMET| Auteur &gt; recette Béghin Say de Jean-Jacques Borne MOF 1994</v>
      </c>
      <c r="D74" s="35">
        <f>D65</f>
        <v>18</v>
      </c>
      <c r="E74" s="34" t="str">
        <f>E65</f>
        <v>assiettes</v>
      </c>
      <c r="F74" s="36" t="str">
        <f>F65</f>
        <v>Recette mère ► MILLE-FEUILLE meringue et chiboust pamplemousse aux fraises des bois</v>
      </c>
      <c r="G74" s="154" t="s">
        <v>140</v>
      </c>
      <c r="H74" s="155"/>
      <c r="I74" s="155"/>
      <c r="J74" s="155"/>
      <c r="K74" s="155"/>
      <c r="L74" s="1112"/>
      <c r="M74" s="1113"/>
      <c r="N74" s="156"/>
      <c r="O74" s="156"/>
      <c r="P74" s="157">
        <f>SUM(P69:P73)</f>
        <v>0.315</v>
      </c>
      <c r="Q74" s="158"/>
      <c r="R74" s="158" t="str">
        <f>"Total " &amp; R66&amp;" &gt;"</f>
        <v>Total Col.17 &gt;</v>
      </c>
      <c r="S74" s="1114">
        <f>SUM(R69:R73)</f>
        <v>0.63</v>
      </c>
      <c r="T74" s="1409"/>
      <c r="U74" s="120"/>
      <c r="V74" s="1410"/>
      <c r="W74" s="1410"/>
      <c r="X74" s="1410"/>
      <c r="Y74" s="1411"/>
      <c r="Z74" s="1412"/>
      <c r="AA74" s="1413"/>
      <c r="AB74" s="1414"/>
      <c r="AC74" s="1415"/>
      <c r="AD74" s="1416"/>
      <c r="AE74" s="1415"/>
      <c r="AF74" s="1417"/>
      <c r="AG74" s="1418"/>
      <c r="AH74" s="1419"/>
      <c r="AI74" s="1420"/>
      <c r="AJ74" s="1421"/>
      <c r="AK74" s="1422"/>
      <c r="AL74" s="1423"/>
      <c r="AM74" s="1409"/>
      <c r="AN74" s="120"/>
      <c r="AO74" s="1410"/>
      <c r="AP74" s="1410"/>
      <c r="AQ74" s="1410"/>
      <c r="AR74" s="1411"/>
      <c r="AS74" s="1412"/>
      <c r="AT74" s="1413"/>
      <c r="AU74" s="1414"/>
      <c r="AV74" s="1415"/>
      <c r="AW74" s="1416"/>
      <c r="AX74" s="1415"/>
      <c r="AY74" s="1417"/>
      <c r="AZ74" s="1418"/>
      <c r="BA74" s="1419"/>
      <c r="BB74" s="1420"/>
      <c r="BC74" s="1421"/>
      <c r="BD74" s="1422"/>
      <c r="BE74" s="1423"/>
      <c r="BH74" s="3">
        <v>1</v>
      </c>
    </row>
    <row r="75" spans="2:60" ht="27" customHeight="1">
      <c r="B75" s="120" t="s">
        <v>16</v>
      </c>
      <c r="C75" s="34" t="str">
        <f>C65</f>
        <v>C COULIS DE MANGUE | pâtisserie--ENTREMET| Auteur &gt; recette Béghin Say de Jean-Jacques Borne MOF 1994</v>
      </c>
      <c r="D75" s="35">
        <f>D65</f>
        <v>18</v>
      </c>
      <c r="E75" s="34" t="str">
        <f>E65</f>
        <v>assiettes</v>
      </c>
      <c r="F75" s="36" t="str">
        <f>F65</f>
        <v>Recette mère ► MILLE-FEUILLE meringue et chiboust pamplemousse aux fraises des bois</v>
      </c>
      <c r="G75" s="165" t="s">
        <v>147</v>
      </c>
      <c r="H75" s="121" t="s">
        <v>102</v>
      </c>
      <c r="I75" s="166" t="s">
        <v>148</v>
      </c>
      <c r="J75" s="167" t="s">
        <v>149</v>
      </c>
      <c r="K75" s="135" t="s">
        <v>150</v>
      </c>
      <c r="L75" s="135" t="s">
        <v>111</v>
      </c>
      <c r="M75" s="109" t="s">
        <v>0</v>
      </c>
      <c r="N75" s="109" t="s">
        <v>99</v>
      </c>
      <c r="O75" s="109" t="s">
        <v>151</v>
      </c>
      <c r="P75" s="109" t="s">
        <v>152</v>
      </c>
      <c r="Q75" s="126" t="s">
        <v>106</v>
      </c>
      <c r="R75" s="126" t="s">
        <v>153</v>
      </c>
      <c r="S75" s="168" t="s">
        <v>154</v>
      </c>
      <c r="T75" s="1409"/>
      <c r="U75" s="120"/>
      <c r="V75" s="1410"/>
      <c r="W75" s="1410"/>
      <c r="X75" s="1410"/>
      <c r="Y75" s="1411"/>
      <c r="Z75" s="1412"/>
      <c r="AA75" s="1413"/>
      <c r="AB75" s="1414"/>
      <c r="AC75" s="1415"/>
      <c r="AD75" s="1416"/>
      <c r="AE75" s="1415"/>
      <c r="AF75" s="1417"/>
      <c r="AG75" s="1418"/>
      <c r="AH75" s="1419"/>
      <c r="AI75" s="1420"/>
      <c r="AJ75" s="1421"/>
      <c r="AK75" s="1422"/>
      <c r="AL75" s="1423"/>
      <c r="AM75" s="1409"/>
      <c r="AN75" s="120"/>
      <c r="AO75" s="1410"/>
      <c r="AP75" s="1410"/>
      <c r="AQ75" s="1410"/>
      <c r="AR75" s="1411"/>
      <c r="AS75" s="1412"/>
      <c r="AT75" s="1413"/>
      <c r="AU75" s="1414"/>
      <c r="AV75" s="1415"/>
      <c r="AW75" s="1416"/>
      <c r="AX75" s="1415"/>
      <c r="AY75" s="1417"/>
      <c r="AZ75" s="1418"/>
      <c r="BA75" s="1419"/>
      <c r="BB75" s="1420"/>
      <c r="BC75" s="1421"/>
      <c r="BD75" s="1422"/>
      <c r="BE75" s="1423"/>
      <c r="BH75" s="3">
        <v>1</v>
      </c>
    </row>
    <row r="76" spans="2:60" ht="27" customHeight="1">
      <c r="B76" s="120" t="s">
        <v>16</v>
      </c>
      <c r="C76" s="34" t="str">
        <f>C65</f>
        <v>C COULIS DE MANGUE | pâtisserie--ENTREMET| Auteur &gt; recette Béghin Say de Jean-Jacques Borne MOF 1994</v>
      </c>
      <c r="D76" s="35">
        <f>D65</f>
        <v>18</v>
      </c>
      <c r="E76" s="34" t="str">
        <f>E65</f>
        <v>assiettes</v>
      </c>
      <c r="F76" s="36" t="str">
        <f>F65</f>
        <v>Recette mère ► MILLE-FEUILLE meringue et chiboust pamplemousse aux fraises des bois</v>
      </c>
      <c r="G76" s="1093">
        <v>1</v>
      </c>
      <c r="H76" s="1094">
        <v>1E-3</v>
      </c>
      <c r="I76" s="1095">
        <v>0</v>
      </c>
      <c r="J76" s="1094">
        <v>0.25</v>
      </c>
      <c r="K76" s="1094">
        <v>0.33332999999999996</v>
      </c>
      <c r="L76" s="1094">
        <v>0.5</v>
      </c>
      <c r="M76" s="1096">
        <v>1</v>
      </c>
      <c r="N76" s="1096">
        <v>0.1</v>
      </c>
      <c r="O76" s="1096">
        <v>0.01</v>
      </c>
      <c r="P76" s="1096">
        <v>1E-3</v>
      </c>
      <c r="Q76" s="1096">
        <v>0.5</v>
      </c>
      <c r="R76" s="1096">
        <v>0.33300000000000002</v>
      </c>
      <c r="S76" s="1097">
        <v>0.2</v>
      </c>
      <c r="T76" s="1409"/>
      <c r="U76" s="120"/>
      <c r="V76" s="1410"/>
      <c r="W76" s="1410"/>
      <c r="X76" s="1410"/>
      <c r="Y76" s="1411"/>
      <c r="Z76" s="1412"/>
      <c r="AA76" s="1413"/>
      <c r="AB76" s="1414"/>
      <c r="AC76" s="1415"/>
      <c r="AD76" s="1416"/>
      <c r="AE76" s="1415"/>
      <c r="AF76" s="1417"/>
      <c r="AG76" s="1418"/>
      <c r="AH76" s="1419"/>
      <c r="AI76" s="1420"/>
      <c r="AJ76" s="1421"/>
      <c r="AK76" s="1422"/>
      <c r="AL76" s="1423"/>
      <c r="AM76" s="1409"/>
      <c r="AN76" s="120"/>
      <c r="AO76" s="1410"/>
      <c r="AP76" s="1410"/>
      <c r="AQ76" s="1410"/>
      <c r="AR76" s="1411"/>
      <c r="AS76" s="1412"/>
      <c r="AT76" s="1413"/>
      <c r="AU76" s="1414"/>
      <c r="AV76" s="1415"/>
      <c r="AW76" s="1416"/>
      <c r="AX76" s="1415"/>
      <c r="AY76" s="1417"/>
      <c r="AZ76" s="1418"/>
      <c r="BA76" s="1419"/>
      <c r="BB76" s="1420"/>
      <c r="BC76" s="1421"/>
      <c r="BD76" s="1422"/>
      <c r="BE76" s="1423"/>
      <c r="BH76" s="3">
        <v>1</v>
      </c>
    </row>
    <row r="77" spans="2:60" ht="27" customHeight="1">
      <c r="B77" s="120" t="s">
        <v>16</v>
      </c>
      <c r="C77" s="34" t="str">
        <f>C65</f>
        <v>C COULIS DE MANGUE | pâtisserie--ENTREMET| Auteur &gt; recette Béghin Say de Jean-Jacques Borne MOF 1994</v>
      </c>
      <c r="D77" s="35">
        <f>D65</f>
        <v>18</v>
      </c>
      <c r="E77" s="34" t="str">
        <f>E65</f>
        <v>assiettes</v>
      </c>
      <c r="F77" s="36" t="str">
        <f>F65</f>
        <v>Recette mère ► MILLE-FEUILLE meringue et chiboust pamplemousse aux fraises des bois</v>
      </c>
      <c r="G77" s="138" t="s">
        <v>162</v>
      </c>
      <c r="H77" s="138" t="s">
        <v>163</v>
      </c>
      <c r="I77" s="166" t="s">
        <v>148</v>
      </c>
      <c r="J77" s="138" t="s">
        <v>116</v>
      </c>
      <c r="K77" s="138" t="s">
        <v>164</v>
      </c>
      <c r="L77" s="138" t="s">
        <v>165</v>
      </c>
      <c r="M77" s="143" t="s">
        <v>121</v>
      </c>
      <c r="N77" s="178" t="s">
        <v>166</v>
      </c>
      <c r="O77" s="178" t="s">
        <v>167</v>
      </c>
      <c r="P77" s="126" t="s">
        <v>168</v>
      </c>
      <c r="Q77" s="126" t="s">
        <v>169</v>
      </c>
      <c r="R77" s="126" t="s">
        <v>107</v>
      </c>
      <c r="S77" s="179" t="s">
        <v>170</v>
      </c>
      <c r="T77" s="1409"/>
      <c r="U77" s="120"/>
      <c r="V77" s="1410"/>
      <c r="W77" s="1410"/>
      <c r="X77" s="1410"/>
      <c r="Y77" s="1411"/>
      <c r="Z77" s="1412"/>
      <c r="AA77" s="1413"/>
      <c r="AB77" s="1414"/>
      <c r="AC77" s="1415"/>
      <c r="AD77" s="1416"/>
      <c r="AE77" s="1415"/>
      <c r="AF77" s="1417"/>
      <c r="AG77" s="1418"/>
      <c r="AH77" s="1419"/>
      <c r="AI77" s="1420"/>
      <c r="AJ77" s="1421"/>
      <c r="AK77" s="1422"/>
      <c r="AL77" s="1423"/>
      <c r="AM77" s="1409"/>
      <c r="AN77" s="120"/>
      <c r="AO77" s="1410"/>
      <c r="AP77" s="1410"/>
      <c r="AQ77" s="1410"/>
      <c r="AR77" s="1411"/>
      <c r="AS77" s="1412"/>
      <c r="AT77" s="1413"/>
      <c r="AU77" s="1414"/>
      <c r="AV77" s="1415"/>
      <c r="AW77" s="1416"/>
      <c r="AX77" s="1415"/>
      <c r="AY77" s="1417"/>
      <c r="AZ77" s="1418"/>
      <c r="BA77" s="1419"/>
      <c r="BB77" s="1420"/>
      <c r="BC77" s="1421"/>
      <c r="BD77" s="1422"/>
      <c r="BE77" s="1423"/>
      <c r="BH77" s="3">
        <v>1</v>
      </c>
    </row>
    <row r="78" spans="2:60" ht="27" customHeight="1">
      <c r="B78" s="120" t="s">
        <v>16</v>
      </c>
      <c r="C78" s="34" t="str">
        <f>C65</f>
        <v>C COULIS DE MANGUE | pâtisserie--ENTREMET| Auteur &gt; recette Béghin Say de Jean-Jacques Borne MOF 1994</v>
      </c>
      <c r="D78" s="35">
        <f>D65</f>
        <v>18</v>
      </c>
      <c r="E78" s="34" t="str">
        <f>E65</f>
        <v>assiettes</v>
      </c>
      <c r="F78" s="36" t="str">
        <f>F65</f>
        <v>Recette mère ► MILLE-FEUILLE meringue et chiboust pamplemousse aux fraises des bois</v>
      </c>
      <c r="G78" s="1093">
        <v>2.835E-2</v>
      </c>
      <c r="H78" s="1094">
        <v>0.13</v>
      </c>
      <c r="I78" s="1095">
        <v>0</v>
      </c>
      <c r="J78" s="1094">
        <v>0.2</v>
      </c>
      <c r="K78" s="1094">
        <v>0.23</v>
      </c>
      <c r="L78" s="1094">
        <v>0.22500000000000001</v>
      </c>
      <c r="M78" s="1096">
        <v>0.35</v>
      </c>
      <c r="N78" s="1096">
        <v>5.0000000000000001E-3</v>
      </c>
      <c r="O78" s="1096">
        <v>5.0000000000000001E-3</v>
      </c>
      <c r="P78" s="1096">
        <v>1.4999999999999999E-2</v>
      </c>
      <c r="Q78" s="1096">
        <v>0.1</v>
      </c>
      <c r="R78" s="1096">
        <v>0.22500000000000001</v>
      </c>
      <c r="S78" s="1097">
        <v>1E-3</v>
      </c>
      <c r="T78" s="1409"/>
      <c r="U78" s="120"/>
      <c r="V78" s="1410"/>
      <c r="W78" s="1410"/>
      <c r="X78" s="1410"/>
      <c r="Y78" s="1411"/>
      <c r="Z78" s="1412"/>
      <c r="AA78" s="1413"/>
      <c r="AB78" s="1414"/>
      <c r="AC78" s="1415"/>
      <c r="AD78" s="1416"/>
      <c r="AE78" s="1415"/>
      <c r="AF78" s="1417"/>
      <c r="AG78" s="1418"/>
      <c r="AH78" s="1419"/>
      <c r="AI78" s="1420"/>
      <c r="AJ78" s="1421"/>
      <c r="AK78" s="1422"/>
      <c r="AL78" s="1423"/>
      <c r="AM78" s="1409"/>
      <c r="AN78" s="120"/>
      <c r="AO78" s="1410"/>
      <c r="AP78" s="1410"/>
      <c r="AQ78" s="1410"/>
      <c r="AR78" s="1411"/>
      <c r="AS78" s="1412"/>
      <c r="AT78" s="1413"/>
      <c r="AU78" s="1414"/>
      <c r="AV78" s="1415"/>
      <c r="AW78" s="1416"/>
      <c r="AX78" s="1415"/>
      <c r="AY78" s="1417"/>
      <c r="AZ78" s="1418"/>
      <c r="BA78" s="1419"/>
      <c r="BB78" s="1420"/>
      <c r="BC78" s="1421"/>
      <c r="BD78" s="1422"/>
      <c r="BE78" s="1423"/>
      <c r="BH78" s="3">
        <v>1</v>
      </c>
    </row>
    <row r="79" spans="2:60" ht="27" customHeight="1">
      <c r="B79" s="184" t="s">
        <v>11</v>
      </c>
      <c r="C79" s="185" t="str">
        <f>C65</f>
        <v>C COULIS DE MANGUE | pâtisserie--ENTREMET| Auteur &gt; recette Béghin Say de Jean-Jacques Borne MOF 1994</v>
      </c>
      <c r="D79" s="185">
        <f>D65</f>
        <v>18</v>
      </c>
      <c r="E79" s="186" t="str">
        <f>E65</f>
        <v>assiettes</v>
      </c>
      <c r="F79" s="187" t="str">
        <f>F65</f>
        <v>Recette mère ► MILLE-FEUILLE meringue et chiboust pamplemousse aux fraises des bois</v>
      </c>
      <c r="G79" s="188" t="str">
        <f t="shared" ref="G79:L79" si="6">G66</f>
        <v>Col.6</v>
      </c>
      <c r="H79" s="188" t="str">
        <f t="shared" si="6"/>
        <v>Col.7</v>
      </c>
      <c r="I79" s="188" t="str">
        <f t="shared" si="6"/>
        <v>Col.8</v>
      </c>
      <c r="J79" s="188" t="str">
        <f t="shared" si="6"/>
        <v>Col.9</v>
      </c>
      <c r="K79" s="188" t="str">
        <f t="shared" si="6"/>
        <v>Col.10</v>
      </c>
      <c r="L79" s="188" t="str">
        <f t="shared" si="6"/>
        <v>Col.11</v>
      </c>
      <c r="M79" s="189" t="s">
        <v>171</v>
      </c>
      <c r="N79" s="190"/>
      <c r="O79" s="190"/>
      <c r="P79" s="191"/>
      <c r="Q79" s="191"/>
      <c r="R79" s="192" t="s">
        <v>172</v>
      </c>
      <c r="S79" s="193" t="s">
        <v>3406</v>
      </c>
      <c r="T79" s="1409"/>
      <c r="U79" s="120"/>
      <c r="V79" s="1410"/>
      <c r="W79" s="1410"/>
      <c r="X79" s="1410"/>
      <c r="Y79" s="1411"/>
      <c r="Z79" s="1412"/>
      <c r="AA79" s="1413"/>
      <c r="AB79" s="1414"/>
      <c r="AC79" s="1415"/>
      <c r="AD79" s="1416"/>
      <c r="AE79" s="1415"/>
      <c r="AF79" s="1417"/>
      <c r="AG79" s="1418"/>
      <c r="AH79" s="1419"/>
      <c r="AI79" s="1420"/>
      <c r="AJ79" s="1421"/>
      <c r="AK79" s="1422"/>
      <c r="AL79" s="1423"/>
      <c r="AM79" s="1409"/>
      <c r="AN79" s="120"/>
      <c r="AO79" s="1410"/>
      <c r="AP79" s="1410"/>
      <c r="AQ79" s="1410"/>
      <c r="AR79" s="1411"/>
      <c r="AS79" s="1412"/>
      <c r="AT79" s="1413"/>
      <c r="AU79" s="1414"/>
      <c r="AV79" s="1415"/>
      <c r="AW79" s="1416"/>
      <c r="AX79" s="1415"/>
      <c r="AY79" s="1417"/>
      <c r="AZ79" s="1418"/>
      <c r="BA79" s="1419"/>
      <c r="BB79" s="1420"/>
      <c r="BC79" s="1421"/>
      <c r="BD79" s="1422"/>
      <c r="BE79" s="1423"/>
      <c r="BH79" s="3">
        <v>1</v>
      </c>
    </row>
    <row r="80" spans="2:60" ht="27" customHeight="1">
      <c r="B80" s="194" t="s">
        <v>11</v>
      </c>
      <c r="C80" s="195" t="str">
        <f>C65</f>
        <v>C COULIS DE MANGUE | pâtisserie--ENTREMET| Auteur &gt; recette Béghin Say de Jean-Jacques Borne MOF 1994</v>
      </c>
      <c r="D80" s="195">
        <f>D65</f>
        <v>18</v>
      </c>
      <c r="E80" s="196" t="str">
        <f>E65</f>
        <v>assiettes</v>
      </c>
      <c r="F80" s="197" t="str">
        <f>F65</f>
        <v>Recette mère ► MILLE-FEUILLE meringue et chiboust pamplemousse aux fraises des bois</v>
      </c>
      <c r="G80" s="198" t="s">
        <v>174</v>
      </c>
      <c r="H80" s="199" t="s">
        <v>175</v>
      </c>
      <c r="I80" s="200"/>
      <c r="J80" s="200"/>
      <c r="K80" s="200"/>
      <c r="L80" s="200"/>
      <c r="M80" s="200"/>
      <c r="N80" s="200"/>
      <c r="O80" s="201"/>
      <c r="P80" s="202"/>
      <c r="Q80" s="203"/>
      <c r="R80" s="204" t="s">
        <v>176</v>
      </c>
      <c r="S80" s="205" t="s">
        <v>685</v>
      </c>
      <c r="T80" s="1409"/>
      <c r="U80" s="120"/>
      <c r="V80" s="1410"/>
      <c r="W80" s="1410"/>
      <c r="X80" s="1410"/>
      <c r="Y80" s="1411"/>
      <c r="Z80" s="1412"/>
      <c r="AA80" s="1413"/>
      <c r="AB80" s="1414"/>
      <c r="AC80" s="1415"/>
      <c r="AD80" s="1416"/>
      <c r="AE80" s="1415"/>
      <c r="AF80" s="1417"/>
      <c r="AG80" s="1418"/>
      <c r="AH80" s="1419"/>
      <c r="AI80" s="1420"/>
      <c r="AJ80" s="1421"/>
      <c r="AK80" s="1422"/>
      <c r="AL80" s="1423"/>
      <c r="AM80" s="1409"/>
      <c r="AN80" s="120"/>
      <c r="AO80" s="1410"/>
      <c r="AP80" s="1410"/>
      <c r="AQ80" s="1410"/>
      <c r="AR80" s="1411"/>
      <c r="AS80" s="1412"/>
      <c r="AT80" s="1413"/>
      <c r="AU80" s="1414"/>
      <c r="AV80" s="1415"/>
      <c r="AW80" s="1416"/>
      <c r="AX80" s="1415"/>
      <c r="AY80" s="1417"/>
      <c r="AZ80" s="1418"/>
      <c r="BA80" s="1419"/>
      <c r="BB80" s="1420"/>
      <c r="BC80" s="1421"/>
      <c r="BD80" s="1422"/>
      <c r="BE80" s="1423"/>
      <c r="BH80" s="3">
        <v>1</v>
      </c>
    </row>
    <row r="81" spans="2:60" ht="27" customHeight="1">
      <c r="B81" s="120" t="str">
        <f t="shared" ref="B81:B91" si="7">IF(OR(G81&lt;&gt;"",H81&lt;&gt; "",I81&lt;&gt;"",J81&lt;&gt;""),"A", "►")</f>
        <v>►</v>
      </c>
      <c r="C81" s="195" t="str">
        <f>C65</f>
        <v>C COULIS DE MANGUE | pâtisserie--ENTREMET| Auteur &gt; recette Béghin Say de Jean-Jacques Borne MOF 1994</v>
      </c>
      <c r="D81" s="195">
        <f>D65</f>
        <v>18</v>
      </c>
      <c r="E81" s="196" t="str">
        <f>E65</f>
        <v>assiettes</v>
      </c>
      <c r="F81" s="197" t="str">
        <f>F65</f>
        <v>Recette mère ► MILLE-FEUILLE meringue et chiboust pamplemousse aux fraises des bois</v>
      </c>
      <c r="G81" s="207"/>
      <c r="H81" s="208"/>
      <c r="I81" s="208"/>
      <c r="J81" s="208"/>
      <c r="K81" s="208"/>
      <c r="L81" s="208"/>
      <c r="M81" s="208"/>
      <c r="N81" s="208"/>
      <c r="O81" s="209"/>
      <c r="P81" s="9"/>
      <c r="Q81" s="9"/>
      <c r="R81" s="210" t="s">
        <v>180</v>
      </c>
      <c r="S81" s="211">
        <v>3.472222222222222E-3</v>
      </c>
      <c r="T81" s="1409"/>
      <c r="U81" s="120"/>
      <c r="V81" s="1410"/>
      <c r="W81" s="1410"/>
      <c r="X81" s="1410"/>
      <c r="Y81" s="1411"/>
      <c r="Z81" s="1412"/>
      <c r="AA81" s="1413"/>
      <c r="AB81" s="1414"/>
      <c r="AC81" s="1415"/>
      <c r="AD81" s="1416"/>
      <c r="AE81" s="1415"/>
      <c r="AF81" s="1417"/>
      <c r="AG81" s="1418"/>
      <c r="AH81" s="1419"/>
      <c r="AI81" s="1420"/>
      <c r="AJ81" s="1421"/>
      <c r="AK81" s="1422"/>
      <c r="AL81" s="1423"/>
      <c r="AM81" s="1409"/>
      <c r="AN81" s="120"/>
      <c r="AO81" s="1410"/>
      <c r="AP81" s="1410"/>
      <c r="AQ81" s="1410"/>
      <c r="AR81" s="1411"/>
      <c r="AS81" s="1412"/>
      <c r="AT81" s="1413"/>
      <c r="AU81" s="1414"/>
      <c r="AV81" s="1415"/>
      <c r="AW81" s="1416"/>
      <c r="AX81" s="1415"/>
      <c r="AY81" s="1417"/>
      <c r="AZ81" s="1418"/>
      <c r="BA81" s="1419"/>
      <c r="BB81" s="1420"/>
      <c r="BC81" s="1421"/>
      <c r="BD81" s="1422"/>
      <c r="BE81" s="1423"/>
      <c r="BH81" s="3">
        <v>1</v>
      </c>
    </row>
    <row r="82" spans="2:60" ht="27" customHeight="1">
      <c r="B82" s="120" t="str">
        <f t="shared" si="7"/>
        <v>►</v>
      </c>
      <c r="C82" s="195" t="str">
        <f>C65</f>
        <v>C COULIS DE MANGUE | pâtisserie--ENTREMET| Auteur &gt; recette Béghin Say de Jean-Jacques Borne MOF 1994</v>
      </c>
      <c r="D82" s="195">
        <f>D65</f>
        <v>18</v>
      </c>
      <c r="E82" s="196" t="str">
        <f>E65</f>
        <v>assiettes</v>
      </c>
      <c r="F82" s="197" t="str">
        <f>F65</f>
        <v>Recette mère ► MILLE-FEUILLE meringue et chiboust pamplemousse aux fraises des bois</v>
      </c>
      <c r="G82" s="207"/>
      <c r="H82" s="212"/>
      <c r="I82" s="212"/>
      <c r="J82" s="212"/>
      <c r="K82" s="212"/>
      <c r="L82" s="212"/>
      <c r="M82" s="212"/>
      <c r="N82" s="212"/>
      <c r="O82" s="213"/>
      <c r="P82" s="9"/>
      <c r="Q82" s="9"/>
      <c r="R82" s="210" t="s">
        <v>182</v>
      </c>
      <c r="S82" s="214">
        <v>3.472222222222222E-3</v>
      </c>
      <c r="T82" s="1409"/>
      <c r="U82" s="120"/>
      <c r="V82" s="1410"/>
      <c r="W82" s="1410"/>
      <c r="X82" s="1410"/>
      <c r="Y82" s="1411"/>
      <c r="Z82" s="1412"/>
      <c r="AA82" s="1413"/>
      <c r="AB82" s="1414"/>
      <c r="AC82" s="1415"/>
      <c r="AD82" s="1416"/>
      <c r="AE82" s="1415"/>
      <c r="AF82" s="1417"/>
      <c r="AG82" s="1418"/>
      <c r="AH82" s="1419"/>
      <c r="AI82" s="1420"/>
      <c r="AJ82" s="1421"/>
      <c r="AK82" s="1422"/>
      <c r="AL82" s="1423"/>
      <c r="AM82" s="1409"/>
      <c r="AN82" s="120"/>
      <c r="AO82" s="1410"/>
      <c r="AP82" s="1410"/>
      <c r="AQ82" s="1410"/>
      <c r="AR82" s="1411"/>
      <c r="AS82" s="1412"/>
      <c r="AT82" s="1413"/>
      <c r="AU82" s="1414"/>
      <c r="AV82" s="1415"/>
      <c r="AW82" s="1416"/>
      <c r="AX82" s="1415"/>
      <c r="AY82" s="1417"/>
      <c r="AZ82" s="1418"/>
      <c r="BA82" s="1419"/>
      <c r="BB82" s="1420"/>
      <c r="BC82" s="1421"/>
      <c r="BD82" s="1422"/>
      <c r="BE82" s="1423"/>
      <c r="BH82" s="3">
        <v>1</v>
      </c>
    </row>
    <row r="83" spans="2:60" ht="27" customHeight="1">
      <c r="B83" s="120" t="str">
        <f t="shared" si="7"/>
        <v>►</v>
      </c>
      <c r="C83" s="195" t="str">
        <f>C65</f>
        <v>C COULIS DE MANGUE | pâtisserie--ENTREMET| Auteur &gt; recette Béghin Say de Jean-Jacques Borne MOF 1994</v>
      </c>
      <c r="D83" s="195">
        <f>D65</f>
        <v>18</v>
      </c>
      <c r="E83" s="196" t="str">
        <f>E65</f>
        <v>assiettes</v>
      </c>
      <c r="F83" s="197" t="str">
        <f>F65</f>
        <v>Recette mère ► MILLE-FEUILLE meringue et chiboust pamplemousse aux fraises des bois</v>
      </c>
      <c r="G83" s="207"/>
      <c r="H83" s="212"/>
      <c r="I83" s="212"/>
      <c r="J83" s="212"/>
      <c r="K83" s="212"/>
      <c r="L83" s="212"/>
      <c r="M83" s="212"/>
      <c r="N83" s="212"/>
      <c r="O83" s="213"/>
      <c r="P83" s="9"/>
      <c r="Q83" s="9"/>
      <c r="R83" s="210" t="s">
        <v>190</v>
      </c>
      <c r="S83" s="215">
        <v>3.472222222222222E-3</v>
      </c>
      <c r="T83" s="1409"/>
      <c r="U83" s="120"/>
      <c r="V83" s="1410"/>
      <c r="W83" s="1410"/>
      <c r="X83" s="1410"/>
      <c r="Y83" s="1411"/>
      <c r="Z83" s="1412"/>
      <c r="AA83" s="1413"/>
      <c r="AB83" s="1414"/>
      <c r="AC83" s="1415"/>
      <c r="AD83" s="1416"/>
      <c r="AE83" s="1415"/>
      <c r="AF83" s="1417"/>
      <c r="AG83" s="1418"/>
      <c r="AH83" s="1419"/>
      <c r="AI83" s="1420"/>
      <c r="AJ83" s="1421"/>
      <c r="AK83" s="1422"/>
      <c r="AL83" s="1423"/>
      <c r="AM83" s="1409"/>
      <c r="AN83" s="120"/>
      <c r="AO83" s="1410"/>
      <c r="AP83" s="1410"/>
      <c r="AQ83" s="1410"/>
      <c r="AR83" s="1411"/>
      <c r="AS83" s="1412"/>
      <c r="AT83" s="1413"/>
      <c r="AU83" s="1414"/>
      <c r="AV83" s="1415"/>
      <c r="AW83" s="1416"/>
      <c r="AX83" s="1415"/>
      <c r="AY83" s="1417"/>
      <c r="AZ83" s="1418"/>
      <c r="BA83" s="1419"/>
      <c r="BB83" s="1420"/>
      <c r="BC83" s="1421"/>
      <c r="BD83" s="1422"/>
      <c r="BE83" s="1423"/>
      <c r="BH83" s="3">
        <v>1</v>
      </c>
    </row>
    <row r="84" spans="2:60" ht="27" customHeight="1">
      <c r="B84" s="120" t="str">
        <f t="shared" si="7"/>
        <v>►</v>
      </c>
      <c r="C84" s="195" t="str">
        <f>C65</f>
        <v>C COULIS DE MANGUE | pâtisserie--ENTREMET| Auteur &gt; recette Béghin Say de Jean-Jacques Borne MOF 1994</v>
      </c>
      <c r="D84" s="195">
        <f>D65</f>
        <v>18</v>
      </c>
      <c r="E84" s="196" t="str">
        <f>E65</f>
        <v>assiettes</v>
      </c>
      <c r="F84" s="197" t="str">
        <f>F65</f>
        <v>Recette mère ► MILLE-FEUILLE meringue et chiboust pamplemousse aux fraises des bois</v>
      </c>
      <c r="G84" s="207"/>
      <c r="H84" s="212"/>
      <c r="I84" s="212"/>
      <c r="J84" s="212"/>
      <c r="K84" s="212"/>
      <c r="L84" s="212"/>
      <c r="M84" s="212"/>
      <c r="N84" s="212"/>
      <c r="O84" s="213"/>
      <c r="P84" s="9"/>
      <c r="Q84" s="9"/>
      <c r="R84" s="216" t="s">
        <v>191</v>
      </c>
      <c r="S84" s="217">
        <f>S81+S82+S83</f>
        <v>1.0416666666666666E-2</v>
      </c>
      <c r="T84" s="1409"/>
      <c r="U84" s="120"/>
      <c r="V84" s="1410"/>
      <c r="W84" s="1410"/>
      <c r="X84" s="1410"/>
      <c r="Y84" s="1411"/>
      <c r="Z84" s="1412"/>
      <c r="AA84" s="1413"/>
      <c r="AB84" s="1414"/>
      <c r="AC84" s="1415"/>
      <c r="AD84" s="1416"/>
      <c r="AE84" s="1415"/>
      <c r="AF84" s="1417"/>
      <c r="AG84" s="1418"/>
      <c r="AH84" s="1419"/>
      <c r="AI84" s="1420"/>
      <c r="AJ84" s="1421"/>
      <c r="AK84" s="1422"/>
      <c r="AL84" s="1423"/>
      <c r="AM84" s="1409"/>
      <c r="AN84" s="120"/>
      <c r="AO84" s="1410"/>
      <c r="AP84" s="1410"/>
      <c r="AQ84" s="1410"/>
      <c r="AR84" s="1411"/>
      <c r="AS84" s="1412"/>
      <c r="AT84" s="1413"/>
      <c r="AU84" s="1414"/>
      <c r="AV84" s="1415"/>
      <c r="AW84" s="1416"/>
      <c r="AX84" s="1415"/>
      <c r="AY84" s="1417"/>
      <c r="AZ84" s="1418"/>
      <c r="BA84" s="1419"/>
      <c r="BB84" s="1420"/>
      <c r="BC84" s="1421"/>
      <c r="BD84" s="1422"/>
      <c r="BE84" s="1423"/>
      <c r="BH84" s="3">
        <v>1</v>
      </c>
    </row>
    <row r="85" spans="2:60" ht="27" customHeight="1">
      <c r="B85" s="120" t="str">
        <f t="shared" si="7"/>
        <v>►</v>
      </c>
      <c r="C85" s="195" t="str">
        <f>C65</f>
        <v>C COULIS DE MANGUE | pâtisserie--ENTREMET| Auteur &gt; recette Béghin Say de Jean-Jacques Borne MOF 1994</v>
      </c>
      <c r="D85" s="195">
        <f>D65</f>
        <v>18</v>
      </c>
      <c r="E85" s="196" t="str">
        <f>E65</f>
        <v>assiettes</v>
      </c>
      <c r="F85" s="197" t="str">
        <f>F65</f>
        <v>Recette mère ► MILLE-FEUILLE meringue et chiboust pamplemousse aux fraises des bois</v>
      </c>
      <c r="G85" s="207"/>
      <c r="H85" s="212"/>
      <c r="I85" s="212"/>
      <c r="J85" s="212"/>
      <c r="K85" s="212"/>
      <c r="L85" s="212"/>
      <c r="M85" s="212"/>
      <c r="N85" s="212"/>
      <c r="O85" s="213"/>
      <c r="P85" s="1757" t="s">
        <v>1932</v>
      </c>
      <c r="Q85" s="1758"/>
      <c r="R85" s="1758"/>
      <c r="S85" s="1759"/>
      <c r="T85" s="1409"/>
      <c r="U85" s="120"/>
      <c r="V85" s="1410"/>
      <c r="W85" s="1410"/>
      <c r="X85" s="1410"/>
      <c r="Y85" s="1411"/>
      <c r="Z85" s="1412"/>
      <c r="AA85" s="1413"/>
      <c r="AB85" s="1414"/>
      <c r="AC85" s="1415"/>
      <c r="AD85" s="1416"/>
      <c r="AE85" s="1415"/>
      <c r="AF85" s="1417"/>
      <c r="AG85" s="1418"/>
      <c r="AH85" s="1419"/>
      <c r="AI85" s="1420"/>
      <c r="AJ85" s="1421"/>
      <c r="AK85" s="1422"/>
      <c r="AL85" s="1423"/>
      <c r="AM85" s="1409"/>
      <c r="AN85" s="120"/>
      <c r="AO85" s="1410"/>
      <c r="AP85" s="1410"/>
      <c r="AQ85" s="1410"/>
      <c r="AR85" s="1411"/>
      <c r="AS85" s="1412"/>
      <c r="AT85" s="1413"/>
      <c r="AU85" s="1414"/>
      <c r="AV85" s="1415"/>
      <c r="AW85" s="1416"/>
      <c r="AX85" s="1415"/>
      <c r="AY85" s="1417"/>
      <c r="AZ85" s="1418"/>
      <c r="BA85" s="1419"/>
      <c r="BB85" s="1420"/>
      <c r="BC85" s="1421"/>
      <c r="BD85" s="1422"/>
      <c r="BE85" s="1423"/>
      <c r="BH85" s="3">
        <v>1</v>
      </c>
    </row>
    <row r="86" spans="2:60" ht="27" customHeight="1">
      <c r="B86" s="120" t="str">
        <f t="shared" si="7"/>
        <v>►</v>
      </c>
      <c r="C86" s="195" t="str">
        <f>C65</f>
        <v>C COULIS DE MANGUE | pâtisserie--ENTREMET| Auteur &gt; recette Béghin Say de Jean-Jacques Borne MOF 1994</v>
      </c>
      <c r="D86" s="195">
        <f>D65</f>
        <v>18</v>
      </c>
      <c r="E86" s="196" t="str">
        <f>E65</f>
        <v>assiettes</v>
      </c>
      <c r="F86" s="197" t="str">
        <f>F65</f>
        <v>Recette mère ► MILLE-FEUILLE meringue et chiboust pamplemousse aux fraises des bois</v>
      </c>
      <c r="G86" s="207"/>
      <c r="H86" s="212"/>
      <c r="I86" s="212"/>
      <c r="J86" s="212"/>
      <c r="K86" s="212"/>
      <c r="L86" s="212"/>
      <c r="M86" s="212"/>
      <c r="N86" s="212"/>
      <c r="O86" s="213"/>
      <c r="P86" s="222" t="s">
        <v>199</v>
      </c>
      <c r="Q86" s="223"/>
      <c r="R86" s="1277" t="s">
        <v>200</v>
      </c>
      <c r="S86" s="233">
        <f>P89*P87</f>
        <v>0</v>
      </c>
      <c r="T86" s="1409"/>
      <c r="U86" s="120"/>
      <c r="V86" s="1410"/>
      <c r="W86" s="1410"/>
      <c r="X86" s="1410"/>
      <c r="Y86" s="1411"/>
      <c r="Z86" s="1412"/>
      <c r="AA86" s="1413"/>
      <c r="AB86" s="1414"/>
      <c r="AC86" s="1415"/>
      <c r="AD86" s="1416"/>
      <c r="AE86" s="1415"/>
      <c r="AF86" s="1417"/>
      <c r="AG86" s="1418"/>
      <c r="AH86" s="1419"/>
      <c r="AI86" s="1420"/>
      <c r="AJ86" s="1421"/>
      <c r="AK86" s="1422"/>
      <c r="AL86" s="1423"/>
      <c r="AM86" s="1409"/>
      <c r="AN86" s="120"/>
      <c r="AO86" s="1410"/>
      <c r="AP86" s="1410"/>
      <c r="AQ86" s="1410"/>
      <c r="AR86" s="1411"/>
      <c r="AS86" s="1412"/>
      <c r="AT86" s="1413"/>
      <c r="AU86" s="1414"/>
      <c r="AV86" s="1415"/>
      <c r="AW86" s="1416"/>
      <c r="AX86" s="1415"/>
      <c r="AY86" s="1417"/>
      <c r="AZ86" s="1418"/>
      <c r="BA86" s="1419"/>
      <c r="BB86" s="1420"/>
      <c r="BC86" s="1421"/>
      <c r="BD86" s="1422"/>
      <c r="BE86" s="1423"/>
      <c r="BH86" s="3">
        <v>1</v>
      </c>
    </row>
    <row r="87" spans="2:60" ht="27" customHeight="1">
      <c r="B87" s="120" t="str">
        <f t="shared" si="7"/>
        <v>►</v>
      </c>
      <c r="C87" s="195" t="str">
        <f>C65</f>
        <v>C COULIS DE MANGUE | pâtisserie--ENTREMET| Auteur &gt; recette Béghin Say de Jean-Jacques Borne MOF 1994</v>
      </c>
      <c r="D87" s="195">
        <f>D65</f>
        <v>18</v>
      </c>
      <c r="E87" s="196" t="str">
        <f>E65</f>
        <v>assiettes</v>
      </c>
      <c r="F87" s="197" t="str">
        <f>F65</f>
        <v>Recette mère ► MILLE-FEUILLE meringue et chiboust pamplemousse aux fraises des bois</v>
      </c>
      <c r="G87" s="207"/>
      <c r="H87" s="212"/>
      <c r="I87" s="212"/>
      <c r="J87" s="212"/>
      <c r="K87" s="212"/>
      <c r="L87" s="212"/>
      <c r="M87" s="212"/>
      <c r="N87" s="212"/>
      <c r="O87" s="213"/>
      <c r="P87" s="224"/>
      <c r="Q87" s="225" t="s">
        <v>201</v>
      </c>
      <c r="R87" s="1760"/>
      <c r="S87" s="1761"/>
      <c r="T87" s="1409"/>
      <c r="U87" s="120"/>
      <c r="V87" s="1410"/>
      <c r="W87" s="1410"/>
      <c r="X87" s="1410"/>
      <c r="Y87" s="1411"/>
      <c r="Z87" s="1412"/>
      <c r="AA87" s="1413"/>
      <c r="AB87" s="1414"/>
      <c r="AC87" s="1415"/>
      <c r="AD87" s="1416"/>
      <c r="AE87" s="1415"/>
      <c r="AF87" s="1417"/>
      <c r="AG87" s="1418"/>
      <c r="AH87" s="1419"/>
      <c r="AI87" s="1420"/>
      <c r="AJ87" s="1421"/>
      <c r="AK87" s="1422"/>
      <c r="AL87" s="1423"/>
      <c r="AM87" s="1409"/>
      <c r="AN87" s="120"/>
      <c r="AO87" s="1410"/>
      <c r="AP87" s="1410"/>
      <c r="AQ87" s="1410"/>
      <c r="AR87" s="1411"/>
      <c r="AS87" s="1412"/>
      <c r="AT87" s="1413"/>
      <c r="AU87" s="1414"/>
      <c r="AV87" s="1415"/>
      <c r="AW87" s="1416"/>
      <c r="AX87" s="1415"/>
      <c r="AY87" s="1417"/>
      <c r="AZ87" s="1418"/>
      <c r="BA87" s="1419"/>
      <c r="BB87" s="1420"/>
      <c r="BC87" s="1421"/>
      <c r="BD87" s="1422"/>
      <c r="BE87" s="1423"/>
      <c r="BH87" s="3">
        <v>1</v>
      </c>
    </row>
    <row r="88" spans="2:60" ht="27" customHeight="1">
      <c r="B88" s="120" t="str">
        <f t="shared" si="7"/>
        <v>►</v>
      </c>
      <c r="C88" s="195" t="str">
        <f>C65</f>
        <v>C COULIS DE MANGUE | pâtisserie--ENTREMET| Auteur &gt; recette Béghin Say de Jean-Jacques Borne MOF 1994</v>
      </c>
      <c r="D88" s="195">
        <f>D65</f>
        <v>18</v>
      </c>
      <c r="E88" s="196" t="str">
        <f>E65</f>
        <v>assiettes</v>
      </c>
      <c r="F88" s="197" t="str">
        <f>F65</f>
        <v>Recette mère ► MILLE-FEUILLE meringue et chiboust pamplemousse aux fraises des bois</v>
      </c>
      <c r="G88" s="207"/>
      <c r="H88" s="212"/>
      <c r="I88" s="212"/>
      <c r="J88" s="212"/>
      <c r="K88" s="212"/>
      <c r="L88" s="212"/>
      <c r="M88" s="212"/>
      <c r="N88" s="212"/>
      <c r="O88" s="213"/>
      <c r="P88" s="1762"/>
      <c r="Q88" s="1763"/>
      <c r="R88" s="1279" t="s">
        <v>1936</v>
      </c>
      <c r="S88" s="229"/>
      <c r="T88" s="1409"/>
      <c r="U88" s="120"/>
      <c r="V88" s="1410"/>
      <c r="W88" s="1410"/>
      <c r="X88" s="1410"/>
      <c r="Y88" s="1411"/>
      <c r="Z88" s="1412"/>
      <c r="AA88" s="1413"/>
      <c r="AB88" s="1414"/>
      <c r="AC88" s="1415"/>
      <c r="AD88" s="1416"/>
      <c r="AE88" s="1415"/>
      <c r="AF88" s="1417"/>
      <c r="AG88" s="1418"/>
      <c r="AH88" s="1419"/>
      <c r="AI88" s="1420"/>
      <c r="AJ88" s="1421"/>
      <c r="AK88" s="1422"/>
      <c r="AL88" s="1423"/>
      <c r="AM88" s="1409"/>
      <c r="AN88" s="120"/>
      <c r="AO88" s="1410"/>
      <c r="AP88" s="1410"/>
      <c r="AQ88" s="1410"/>
      <c r="AR88" s="1411"/>
      <c r="AS88" s="1412"/>
      <c r="AT88" s="1413"/>
      <c r="AU88" s="1414"/>
      <c r="AV88" s="1415"/>
      <c r="AW88" s="1416"/>
      <c r="AX88" s="1415"/>
      <c r="AY88" s="1417"/>
      <c r="AZ88" s="1418"/>
      <c r="BA88" s="1419"/>
      <c r="BB88" s="1420"/>
      <c r="BC88" s="1421"/>
      <c r="BD88" s="1422"/>
      <c r="BE88" s="1423"/>
      <c r="BH88" s="3">
        <v>1</v>
      </c>
    </row>
    <row r="89" spans="2:60" ht="27" customHeight="1">
      <c r="B89" s="120" t="str">
        <f t="shared" si="7"/>
        <v>►</v>
      </c>
      <c r="C89" s="195" t="str">
        <f>C65</f>
        <v>C COULIS DE MANGUE | pâtisserie--ENTREMET| Auteur &gt; recette Béghin Say de Jean-Jacques Borne MOF 1994</v>
      </c>
      <c r="D89" s="195">
        <f>D65</f>
        <v>18</v>
      </c>
      <c r="E89" s="196" t="str">
        <f>E65</f>
        <v>assiettes</v>
      </c>
      <c r="F89" s="197" t="str">
        <f>F65</f>
        <v>Recette mère ► MILLE-FEUILLE meringue et chiboust pamplemousse aux fraises des bois</v>
      </c>
      <c r="G89" s="207"/>
      <c r="H89" s="212"/>
      <c r="I89" s="212"/>
      <c r="J89" s="212"/>
      <c r="K89" s="212"/>
      <c r="L89" s="212"/>
      <c r="M89" s="212"/>
      <c r="N89" s="212"/>
      <c r="O89" s="213"/>
      <c r="P89" s="230"/>
      <c r="Q89" s="231" t="str">
        <f>"&lt; Nb de "&amp;R87&amp;" par personne "</f>
        <v xml:space="preserve">&lt; Nb de  par personne </v>
      </c>
      <c r="R89" s="232"/>
      <c r="S89" s="838"/>
      <c r="T89" s="1409"/>
      <c r="U89" s="120"/>
      <c r="V89" s="1410"/>
      <c r="W89" s="1410"/>
      <c r="X89" s="1410"/>
      <c r="Y89" s="1411"/>
      <c r="Z89" s="1412"/>
      <c r="AA89" s="1413"/>
      <c r="AB89" s="1414"/>
      <c r="AC89" s="1415"/>
      <c r="AD89" s="1416"/>
      <c r="AE89" s="1415"/>
      <c r="AF89" s="1417"/>
      <c r="AG89" s="1418"/>
      <c r="AH89" s="1419"/>
      <c r="AI89" s="1420"/>
      <c r="AJ89" s="1421"/>
      <c r="AK89" s="1422"/>
      <c r="AL89" s="1423"/>
      <c r="AM89" s="1409"/>
      <c r="AN89" s="120"/>
      <c r="AO89" s="1410"/>
      <c r="AP89" s="1410"/>
      <c r="AQ89" s="1410"/>
      <c r="AR89" s="1411"/>
      <c r="AS89" s="1412"/>
      <c r="AT89" s="1413"/>
      <c r="AU89" s="1414"/>
      <c r="AV89" s="1415"/>
      <c r="AW89" s="1416"/>
      <c r="AX89" s="1415"/>
      <c r="AY89" s="1417"/>
      <c r="AZ89" s="1418"/>
      <c r="BA89" s="1419"/>
      <c r="BB89" s="1420"/>
      <c r="BC89" s="1421"/>
      <c r="BD89" s="1422"/>
      <c r="BE89" s="1423"/>
      <c r="BH89" s="3">
        <v>1</v>
      </c>
    </row>
    <row r="90" spans="2:60" ht="27" customHeight="1">
      <c r="B90" s="120" t="str">
        <f t="shared" si="7"/>
        <v>►</v>
      </c>
      <c r="C90" s="195" t="str">
        <f>C65</f>
        <v>C COULIS DE MANGUE | pâtisserie--ENTREMET| Auteur &gt; recette Béghin Say de Jean-Jacques Borne MOF 1994</v>
      </c>
      <c r="D90" s="195">
        <f>D65</f>
        <v>18</v>
      </c>
      <c r="E90" s="196" t="str">
        <f>E65</f>
        <v>assiettes</v>
      </c>
      <c r="F90" s="197" t="str">
        <f>F65</f>
        <v>Recette mère ► MILLE-FEUILLE meringue et chiboust pamplemousse aux fraises des bois</v>
      </c>
      <c r="G90" s="207"/>
      <c r="H90" s="212"/>
      <c r="I90" s="212"/>
      <c r="J90" s="212"/>
      <c r="K90" s="212"/>
      <c r="L90" s="212"/>
      <c r="M90" s="212"/>
      <c r="N90" s="212"/>
      <c r="O90" s="213"/>
      <c r="P90" s="234"/>
      <c r="Q90" s="231" t="str">
        <f>"&lt; Nb "&amp;R87&amp;" dans 1 " &amp;P88</f>
        <v xml:space="preserve">&lt; Nb  dans 1 </v>
      </c>
      <c r="R90" s="235"/>
      <c r="S90" s="233"/>
      <c r="T90" s="1409"/>
      <c r="U90" s="120"/>
      <c r="V90" s="1410"/>
      <c r="W90" s="1410"/>
      <c r="X90" s="1410"/>
      <c r="Y90" s="1411"/>
      <c r="Z90" s="1412"/>
      <c r="AA90" s="1413"/>
      <c r="AB90" s="1414"/>
      <c r="AC90" s="1415"/>
      <c r="AD90" s="1416"/>
      <c r="AE90" s="1415"/>
      <c r="AF90" s="1417"/>
      <c r="AG90" s="1418"/>
      <c r="AH90" s="1419"/>
      <c r="AI90" s="1420"/>
      <c r="AJ90" s="1421"/>
      <c r="AK90" s="1422"/>
      <c r="AL90" s="1423"/>
      <c r="AM90" s="1409"/>
      <c r="AN90" s="120"/>
      <c r="AO90" s="1410"/>
      <c r="AP90" s="1410"/>
      <c r="AQ90" s="1410"/>
      <c r="AR90" s="1411"/>
      <c r="AS90" s="1412"/>
      <c r="AT90" s="1413"/>
      <c r="AU90" s="1414"/>
      <c r="AV90" s="1415"/>
      <c r="AW90" s="1416"/>
      <c r="AX90" s="1415"/>
      <c r="AY90" s="1417"/>
      <c r="AZ90" s="1418"/>
      <c r="BA90" s="1419"/>
      <c r="BB90" s="1420"/>
      <c r="BC90" s="1421"/>
      <c r="BD90" s="1422"/>
      <c r="BE90" s="1423"/>
      <c r="BH90" s="3">
        <v>1</v>
      </c>
    </row>
    <row r="91" spans="2:60" ht="27" customHeight="1">
      <c r="B91" s="120" t="str">
        <f t="shared" si="7"/>
        <v>►</v>
      </c>
      <c r="C91" s="195" t="str">
        <f>C65</f>
        <v>C COULIS DE MANGUE | pâtisserie--ENTREMET| Auteur &gt; recette Béghin Say de Jean-Jacques Borne MOF 1994</v>
      </c>
      <c r="D91" s="195">
        <f>D65</f>
        <v>18</v>
      </c>
      <c r="E91" s="196" t="str">
        <f>E65</f>
        <v>assiettes</v>
      </c>
      <c r="F91" s="197" t="str">
        <f>F65</f>
        <v>Recette mère ► MILLE-FEUILLE meringue et chiboust pamplemousse aux fraises des bois</v>
      </c>
      <c r="G91" s="207"/>
      <c r="H91" s="212"/>
      <c r="I91" s="212"/>
      <c r="J91" s="212"/>
      <c r="K91" s="212"/>
      <c r="L91" s="212"/>
      <c r="M91" s="212"/>
      <c r="N91" s="212"/>
      <c r="O91" s="213"/>
      <c r="P91" s="1764" t="str">
        <f>IF(OR(P90="",S86=0),"",INT(S86/P90) &amp; " " &amp; P88 &amp; " de " &amp; P90 &amp; " " &amp; R87 &amp; IF(MOD(S86,P90)&gt;0," + 1 " &amp; P88 &amp; " de " &amp; TEXT(MOD(S86,P90),"0.00") &amp; " " &amp; R87,""))</f>
        <v/>
      </c>
      <c r="Q91" s="1765"/>
      <c r="R91" s="1765"/>
      <c r="S91" s="1766"/>
      <c r="T91" s="1409"/>
      <c r="U91" s="120"/>
      <c r="V91" s="1410"/>
      <c r="W91" s="1410"/>
      <c r="X91" s="1410"/>
      <c r="Y91" s="1411"/>
      <c r="Z91" s="1412"/>
      <c r="AA91" s="1413"/>
      <c r="AB91" s="1414"/>
      <c r="AC91" s="1415"/>
      <c r="AD91" s="1416"/>
      <c r="AE91" s="1415"/>
      <c r="AF91" s="1417"/>
      <c r="AG91" s="1418"/>
      <c r="AH91" s="1419"/>
      <c r="AI91" s="1420"/>
      <c r="AJ91" s="1421"/>
      <c r="AK91" s="1422"/>
      <c r="AL91" s="1423"/>
      <c r="AM91" s="1409"/>
      <c r="AN91" s="120"/>
      <c r="AO91" s="1410"/>
      <c r="AP91" s="1410"/>
      <c r="AQ91" s="1410"/>
      <c r="AR91" s="1411"/>
      <c r="AS91" s="1412"/>
      <c r="AT91" s="1413"/>
      <c r="AU91" s="1414"/>
      <c r="AV91" s="1415"/>
      <c r="AW91" s="1416"/>
      <c r="AX91" s="1415"/>
      <c r="AY91" s="1417"/>
      <c r="AZ91" s="1418"/>
      <c r="BA91" s="1419"/>
      <c r="BB91" s="1420"/>
      <c r="BC91" s="1421"/>
      <c r="BD91" s="1422"/>
      <c r="BE91" s="1423"/>
      <c r="BH91" s="3">
        <v>1</v>
      </c>
    </row>
    <row r="92" spans="2:60" ht="27" customHeight="1">
      <c r="B92" s="236" t="s">
        <v>16</v>
      </c>
      <c r="C92" s="195" t="str">
        <f>C65</f>
        <v>C COULIS DE MANGUE | pâtisserie--ENTREMET| Auteur &gt; recette Béghin Say de Jean-Jacques Borne MOF 1994</v>
      </c>
      <c r="D92" s="195">
        <f>D65</f>
        <v>18</v>
      </c>
      <c r="E92" s="196" t="str">
        <f>E65</f>
        <v>assiettes</v>
      </c>
      <c r="F92" s="197" t="str">
        <f>F65</f>
        <v>Recette mère ► MILLE-FEUILLE meringue et chiboust pamplemousse aux fraises des bois</v>
      </c>
      <c r="G92" s="237" t="s">
        <v>205</v>
      </c>
      <c r="H92" s="212"/>
      <c r="I92" s="212"/>
      <c r="J92" s="212"/>
      <c r="K92" s="212"/>
      <c r="L92" s="212"/>
      <c r="M92" s="212"/>
      <c r="N92" s="212"/>
      <c r="O92" s="238"/>
      <c r="P92" s="1767"/>
      <c r="Q92" s="1768"/>
      <c r="R92" s="1768"/>
      <c r="S92" s="1769"/>
      <c r="T92" s="1409"/>
      <c r="U92" s="120"/>
      <c r="V92" s="1410"/>
      <c r="W92" s="1410"/>
      <c r="X92" s="1410"/>
      <c r="Y92" s="1411"/>
      <c r="Z92" s="1412"/>
      <c r="AA92" s="1413"/>
      <c r="AB92" s="1414"/>
      <c r="AC92" s="1415"/>
      <c r="AD92" s="1416"/>
      <c r="AE92" s="1415"/>
      <c r="AF92" s="1417"/>
      <c r="AG92" s="1418"/>
      <c r="AH92" s="1419"/>
      <c r="AI92" s="1420"/>
      <c r="AJ92" s="1421"/>
      <c r="AK92" s="1422"/>
      <c r="AL92" s="1423"/>
      <c r="AM92" s="1409"/>
      <c r="AN92" s="120"/>
      <c r="AO92" s="1410"/>
      <c r="AP92" s="1410"/>
      <c r="AQ92" s="1410"/>
      <c r="AR92" s="1411"/>
      <c r="AS92" s="1412"/>
      <c r="AT92" s="1413"/>
      <c r="AU92" s="1414"/>
      <c r="AV92" s="1415"/>
      <c r="AW92" s="1416"/>
      <c r="AX92" s="1415"/>
      <c r="AY92" s="1417"/>
      <c r="AZ92" s="1418"/>
      <c r="BA92" s="1419"/>
      <c r="BB92" s="1420"/>
      <c r="BC92" s="1421"/>
      <c r="BD92" s="1422"/>
      <c r="BE92" s="1423"/>
      <c r="BH92" s="3">
        <v>1</v>
      </c>
    </row>
    <row r="93" spans="2:60" ht="27" customHeight="1">
      <c r="B93" s="236" t="s">
        <v>11</v>
      </c>
      <c r="C93" s="195" t="str">
        <f>C65</f>
        <v>C COULIS DE MANGUE | pâtisserie--ENTREMET| Auteur &gt; recette Béghin Say de Jean-Jacques Borne MOF 1994</v>
      </c>
      <c r="D93" s="195">
        <f>D65</f>
        <v>18</v>
      </c>
      <c r="E93" s="196" t="str">
        <f>E65</f>
        <v>assiettes</v>
      </c>
      <c r="F93" s="197" t="str">
        <f>F65</f>
        <v>Recette mère ► MILLE-FEUILLE meringue et chiboust pamplemousse aux fraises des bois</v>
      </c>
      <c r="G93" s="239" t="s">
        <v>206</v>
      </c>
      <c r="H93" s="240"/>
      <c r="I93" s="240"/>
      <c r="J93" s="240"/>
      <c r="K93" s="240"/>
      <c r="L93" s="240"/>
      <c r="M93" s="240"/>
      <c r="N93" s="240"/>
      <c r="O93" s="241"/>
      <c r="P93" s="242"/>
      <c r="Q93" s="243" t="s">
        <v>207</v>
      </c>
      <c r="R93" s="223"/>
      <c r="S93" s="244">
        <f>(P93*P87)/1000</f>
        <v>0</v>
      </c>
      <c r="T93" s="1409"/>
      <c r="U93" s="120"/>
      <c r="V93" s="1410"/>
      <c r="W93" s="1410"/>
      <c r="X93" s="1410"/>
      <c r="Y93" s="1411"/>
      <c r="Z93" s="1412"/>
      <c r="AA93" s="1413"/>
      <c r="AB93" s="1414"/>
      <c r="AC93" s="1415"/>
      <c r="AD93" s="1416"/>
      <c r="AE93" s="1415"/>
      <c r="AF93" s="1417"/>
      <c r="AG93" s="1418"/>
      <c r="AH93" s="1419"/>
      <c r="AI93" s="1420"/>
      <c r="AJ93" s="1421"/>
      <c r="AK93" s="1422"/>
      <c r="AL93" s="1423"/>
      <c r="AM93" s="1409"/>
      <c r="AN93" s="120"/>
      <c r="AO93" s="1410"/>
      <c r="AP93" s="1410"/>
      <c r="AQ93" s="1410"/>
      <c r="AR93" s="1411"/>
      <c r="AS93" s="1412"/>
      <c r="AT93" s="1413"/>
      <c r="AU93" s="1414"/>
      <c r="AV93" s="1415"/>
      <c r="AW93" s="1416"/>
      <c r="AX93" s="1415"/>
      <c r="AY93" s="1417"/>
      <c r="AZ93" s="1418"/>
      <c r="BA93" s="1419"/>
      <c r="BB93" s="1420"/>
      <c r="BC93" s="1421"/>
      <c r="BD93" s="1422"/>
      <c r="BE93" s="1423"/>
      <c r="BH93" s="3">
        <v>1</v>
      </c>
    </row>
    <row r="94" spans="2:60" ht="27" customHeight="1">
      <c r="B94" s="236" t="s">
        <v>11</v>
      </c>
      <c r="C94" s="195" t="str">
        <f>C65</f>
        <v>C COULIS DE MANGUE | pâtisserie--ENTREMET| Auteur &gt; recette Béghin Say de Jean-Jacques Borne MOF 1994</v>
      </c>
      <c r="D94" s="195">
        <f>D65</f>
        <v>18</v>
      </c>
      <c r="E94" s="196" t="str">
        <f>E65</f>
        <v>assiettes</v>
      </c>
      <c r="F94" s="197" t="str">
        <f>F65</f>
        <v>Recette mère ► MILLE-FEUILLE meringue et chiboust pamplemousse aux fraises des bois</v>
      </c>
      <c r="G94" s="245" t="s">
        <v>208</v>
      </c>
      <c r="H94" s="246"/>
      <c r="I94" s="246"/>
      <c r="J94" s="246"/>
      <c r="K94" s="246"/>
      <c r="L94" s="246"/>
      <c r="M94" s="246"/>
      <c r="N94" s="246"/>
      <c r="O94" s="247"/>
      <c r="P94" s="1285"/>
      <c r="Q94" s="249" t="str">
        <f>"poids par "&amp; P88</f>
        <v xml:space="preserve">poids par </v>
      </c>
      <c r="R94" s="223"/>
      <c r="S94" s="229"/>
      <c r="T94" s="1409"/>
      <c r="U94" s="120"/>
      <c r="V94" s="1410"/>
      <c r="W94" s="1410"/>
      <c r="X94" s="1410"/>
      <c r="Y94" s="1411"/>
      <c r="Z94" s="1412"/>
      <c r="AA94" s="1413"/>
      <c r="AB94" s="1414"/>
      <c r="AC94" s="1415"/>
      <c r="AD94" s="1416"/>
      <c r="AE94" s="1415"/>
      <c r="AF94" s="1417"/>
      <c r="AG94" s="1418"/>
      <c r="AH94" s="1419"/>
      <c r="AI94" s="1420"/>
      <c r="AJ94" s="1421"/>
      <c r="AK94" s="1422"/>
      <c r="AL94" s="1423"/>
      <c r="AM94" s="1409"/>
      <c r="AN94" s="120"/>
      <c r="AO94" s="1410"/>
      <c r="AP94" s="1410"/>
      <c r="AQ94" s="1410"/>
      <c r="AR94" s="1411"/>
      <c r="AS94" s="1412"/>
      <c r="AT94" s="1413"/>
      <c r="AU94" s="1414"/>
      <c r="AV94" s="1415"/>
      <c r="AW94" s="1416"/>
      <c r="AX94" s="1415"/>
      <c r="AY94" s="1417"/>
      <c r="AZ94" s="1418"/>
      <c r="BA94" s="1419"/>
      <c r="BB94" s="1420"/>
      <c r="BC94" s="1421"/>
      <c r="BD94" s="1422"/>
      <c r="BE94" s="1423"/>
      <c r="BH94" s="3">
        <v>1</v>
      </c>
    </row>
    <row r="95" spans="2:60" ht="27" customHeight="1">
      <c r="B95" s="236" t="s">
        <v>11</v>
      </c>
      <c r="C95" s="195" t="str">
        <f>C65</f>
        <v>C COULIS DE MANGUE | pâtisserie--ENTREMET| Auteur &gt; recette Béghin Say de Jean-Jacques Borne MOF 1994</v>
      </c>
      <c r="D95" s="195">
        <f>D65</f>
        <v>18</v>
      </c>
      <c r="E95" s="196" t="str">
        <f>E65</f>
        <v>assiettes</v>
      </c>
      <c r="F95" s="197" t="str">
        <f>F65</f>
        <v>Recette mère ► MILLE-FEUILLE meringue et chiboust pamplemousse aux fraises des bois</v>
      </c>
      <c r="G95" s="250"/>
      <c r="H95" s="250"/>
      <c r="I95" s="250" t="s">
        <v>209</v>
      </c>
      <c r="J95" s="251"/>
      <c r="K95" s="252"/>
      <c r="L95" s="252"/>
      <c r="M95" s="252"/>
      <c r="N95" s="252"/>
      <c r="O95" s="253"/>
      <c r="P95" s="1770" t="str">
        <f>IF(OR(S93&lt;=0,P94&lt;=0),"",_xlfn.LET(_xlpm.n,ROUND(S93/P94,9),_xlpm.q,INT(_xlpm.n),_xlpm.r,ROUND(S93-_xlpm.q*P94,9),_xlpm.base,_xlpm.q&amp;" "&amp;P88&amp;" de "&amp;TEXT(P94,"0.000")&amp;" kg",IF(_xlpm.r&lt;=0.000000001,_xlpm.base,_xlpm.base&amp;" + 1 "&amp;P88&amp;" de "&amp;TEXT(_xlpm.r,"0.000")&amp;" kg")))</f>
        <v/>
      </c>
      <c r="Q95" s="1771"/>
      <c r="R95" s="1771"/>
      <c r="S95" s="1772"/>
      <c r="T95" s="1409"/>
      <c r="U95" s="120"/>
      <c r="V95" s="1410"/>
      <c r="W95" s="1410"/>
      <c r="X95" s="1410"/>
      <c r="Y95" s="1411"/>
      <c r="Z95" s="1412"/>
      <c r="AA95" s="1413"/>
      <c r="AB95" s="1414"/>
      <c r="AC95" s="1415"/>
      <c r="AD95" s="1416"/>
      <c r="AE95" s="1415"/>
      <c r="AF95" s="1417"/>
      <c r="AG95" s="1418"/>
      <c r="AH95" s="1419"/>
      <c r="AI95" s="1420"/>
      <c r="AJ95" s="1421"/>
      <c r="AK95" s="1422"/>
      <c r="AL95" s="1423"/>
      <c r="AM95" s="1409"/>
      <c r="AN95" s="120"/>
      <c r="AO95" s="1410"/>
      <c r="AP95" s="1410"/>
      <c r="AQ95" s="1410"/>
      <c r="AR95" s="1411"/>
      <c r="AS95" s="1412"/>
      <c r="AT95" s="1413"/>
      <c r="AU95" s="1414"/>
      <c r="AV95" s="1415"/>
      <c r="AW95" s="1416"/>
      <c r="AX95" s="1415"/>
      <c r="AY95" s="1417"/>
      <c r="AZ95" s="1418"/>
      <c r="BA95" s="1419"/>
      <c r="BB95" s="1420"/>
      <c r="BC95" s="1421"/>
      <c r="BD95" s="1422"/>
      <c r="BE95" s="1423"/>
      <c r="BH95" s="3">
        <v>1</v>
      </c>
    </row>
    <row r="96" spans="2:60" ht="27" customHeight="1">
      <c r="B96" s="236" t="s">
        <v>11</v>
      </c>
      <c r="C96" s="256" t="str">
        <f>C65</f>
        <v>C COULIS DE MANGUE | pâtisserie--ENTREMET| Auteur &gt; recette Béghin Say de Jean-Jacques Borne MOF 1994</v>
      </c>
      <c r="D96" s="256">
        <f>D65</f>
        <v>18</v>
      </c>
      <c r="E96" s="257" t="str">
        <f>E65</f>
        <v>assiettes</v>
      </c>
      <c r="F96" s="258" t="str">
        <f>F65</f>
        <v>Recette mère ► MILLE-FEUILLE meringue et chiboust pamplemousse aux fraises des bois</v>
      </c>
      <c r="G96" s="259"/>
      <c r="H96" s="260"/>
      <c r="I96" s="261"/>
      <c r="J96" s="262"/>
      <c r="K96" s="261"/>
      <c r="L96" s="261"/>
      <c r="M96" s="261"/>
      <c r="N96" s="261"/>
      <c r="O96" s="263"/>
      <c r="P96" s="1773"/>
      <c r="Q96" s="1774"/>
      <c r="R96" s="1774"/>
      <c r="S96" s="1775"/>
      <c r="T96" s="1409"/>
      <c r="U96" s="120"/>
      <c r="V96" s="1410"/>
      <c r="W96" s="1410"/>
      <c r="X96" s="1410"/>
      <c r="Y96" s="1411"/>
      <c r="Z96" s="1412"/>
      <c r="AA96" s="1413"/>
      <c r="AB96" s="1414"/>
      <c r="AC96" s="1415"/>
      <c r="AD96" s="1416"/>
      <c r="AE96" s="1415"/>
      <c r="AF96" s="1417"/>
      <c r="AG96" s="1418"/>
      <c r="AH96" s="1419"/>
      <c r="AI96" s="1420"/>
      <c r="AJ96" s="1421"/>
      <c r="AK96" s="1422"/>
      <c r="AL96" s="1423"/>
      <c r="AM96" s="1409"/>
      <c r="AN96" s="120"/>
      <c r="AO96" s="1410"/>
      <c r="AP96" s="1410"/>
      <c r="AQ96" s="1410"/>
      <c r="AR96" s="1411"/>
      <c r="AS96" s="1412"/>
      <c r="AT96" s="1413"/>
      <c r="AU96" s="1414"/>
      <c r="AV96" s="1415"/>
      <c r="AW96" s="1416"/>
      <c r="AX96" s="1415"/>
      <c r="AY96" s="1417"/>
      <c r="AZ96" s="1418"/>
      <c r="BA96" s="1419"/>
      <c r="BB96" s="1420"/>
      <c r="BC96" s="1421"/>
      <c r="BD96" s="1422"/>
      <c r="BE96" s="1423"/>
      <c r="BH96" s="3">
        <v>1</v>
      </c>
    </row>
    <row r="97" spans="2:60" ht="27" customHeight="1" thickBot="1">
      <c r="B97" s="264" t="s">
        <v>11</v>
      </c>
      <c r="C97" s="265" t="str">
        <f>C65</f>
        <v>C COULIS DE MANGUE | pâtisserie--ENTREMET| Auteur &gt; recette Béghin Say de Jean-Jacques Borne MOF 1994</v>
      </c>
      <c r="D97" s="265">
        <f>D65</f>
        <v>18</v>
      </c>
      <c r="E97" s="265" t="str">
        <f>E65</f>
        <v>assiettes</v>
      </c>
      <c r="F97" s="266" t="str">
        <f>F65</f>
        <v>Recette mère ► MILLE-FEUILLE meringue et chiboust pamplemousse aux fraises des bois</v>
      </c>
      <c r="G97" s="267" t="s">
        <v>217</v>
      </c>
      <c r="H97" s="268" t="str">
        <f ca="1">CELL("nomfichier")</f>
        <v>D:\Données\1.UPRT\0-UPRT.fait\1-UPRT.FR-SITE-WEB\ff-fiches-fabrications\ff.fiches.fabrication.2023\ffr.restaurant.2023\[postit.sauvegarde.05.10.2025.xlsx]Nota.ES</v>
      </c>
      <c r="I97" s="269"/>
      <c r="J97" s="269"/>
      <c r="K97" s="269"/>
      <c r="L97" s="269"/>
      <c r="M97" s="269"/>
      <c r="N97" s="269"/>
      <c r="O97" s="269"/>
      <c r="P97" s="269"/>
      <c r="Q97" s="269"/>
      <c r="R97" s="269"/>
      <c r="S97" s="270"/>
      <c r="T97" s="1409"/>
      <c r="U97" s="120"/>
      <c r="V97" s="1410"/>
      <c r="W97" s="1410"/>
      <c r="X97" s="1410"/>
      <c r="Y97" s="1411"/>
      <c r="Z97" s="1412"/>
      <c r="AA97" s="1413"/>
      <c r="AB97" s="1414"/>
      <c r="AC97" s="1415"/>
      <c r="AD97" s="1416"/>
      <c r="AE97" s="1415"/>
      <c r="AF97" s="1417"/>
      <c r="AG97" s="1418"/>
      <c r="AH97" s="1419"/>
      <c r="AI97" s="1420"/>
      <c r="AJ97" s="1421"/>
      <c r="AK97" s="1422"/>
      <c r="AL97" s="1423"/>
      <c r="AM97" s="1409"/>
      <c r="AN97" s="120"/>
      <c r="AO97" s="1410"/>
      <c r="AP97" s="1410"/>
      <c r="AQ97" s="1410"/>
      <c r="AR97" s="1411"/>
      <c r="AS97" s="1412"/>
      <c r="AT97" s="1413"/>
      <c r="AU97" s="1414"/>
      <c r="AV97" s="1415"/>
      <c r="AW97" s="1416"/>
      <c r="AX97" s="1415"/>
      <c r="AY97" s="1417"/>
      <c r="AZ97" s="1418"/>
      <c r="BA97" s="1419"/>
      <c r="BB97" s="1420"/>
      <c r="BC97" s="1421"/>
      <c r="BD97" s="1422"/>
      <c r="BE97" s="1423"/>
      <c r="BH97" s="3">
        <v>1</v>
      </c>
    </row>
    <row r="98" spans="2:60" ht="27" customHeight="1" thickBot="1">
      <c r="B98" s="1369" t="s">
        <v>11</v>
      </c>
      <c r="C98" s="1370"/>
      <c r="D98" s="1370"/>
      <c r="E98" s="1370"/>
      <c r="F98" s="1370"/>
      <c r="G98" s="1376" t="s">
        <v>2713</v>
      </c>
      <c r="H98" s="1371"/>
      <c r="I98" s="1372"/>
      <c r="J98" s="1373"/>
      <c r="K98" s="1374"/>
      <c r="L98" s="1375"/>
      <c r="M98" s="1376"/>
      <c r="N98" s="1377"/>
      <c r="O98" s="1378"/>
      <c r="P98" s="1379"/>
      <c r="Q98" s="1380"/>
      <c r="R98" s="1381"/>
      <c r="S98" s="1382"/>
      <c r="T98" s="1409"/>
      <c r="U98" s="120"/>
      <c r="V98" s="1410"/>
      <c r="W98" s="1410"/>
      <c r="X98" s="1410"/>
      <c r="Y98" s="1411"/>
      <c r="Z98" s="1412"/>
      <c r="AA98" s="1413"/>
      <c r="AB98" s="1414"/>
      <c r="AC98" s="1415"/>
      <c r="AD98" s="1416"/>
      <c r="AE98" s="1415"/>
      <c r="AF98" s="1417"/>
      <c r="AG98" s="1418"/>
      <c r="AH98" s="1419"/>
      <c r="AI98" s="1420"/>
      <c r="AJ98" s="1421"/>
      <c r="AK98" s="1422"/>
      <c r="AL98" s="1423"/>
      <c r="AM98" s="1409"/>
      <c r="AN98" s="120"/>
      <c r="AO98" s="1410"/>
      <c r="AP98" s="1410"/>
      <c r="AQ98" s="1410"/>
      <c r="AR98" s="1411"/>
      <c r="AS98" s="1412"/>
      <c r="AT98" s="1413"/>
      <c r="AU98" s="1414"/>
      <c r="AV98" s="1415"/>
      <c r="AW98" s="1416"/>
      <c r="AX98" s="1415"/>
      <c r="AY98" s="1417"/>
      <c r="AZ98" s="1418"/>
      <c r="BA98" s="1419"/>
      <c r="BB98" s="1420"/>
      <c r="BC98" s="1421"/>
      <c r="BD98" s="1422"/>
      <c r="BE98" s="1423"/>
      <c r="BH98" s="3">
        <v>1</v>
      </c>
    </row>
    <row r="99" spans="2:60" ht="27" customHeight="1">
      <c r="B99" s="120"/>
      <c r="C99" s="1410"/>
      <c r="D99" s="1410"/>
      <c r="E99" s="1410"/>
      <c r="F99" s="1411"/>
      <c r="G99" s="1412"/>
      <c r="H99" s="1413"/>
      <c r="I99" s="1414"/>
      <c r="J99" s="1415"/>
      <c r="K99" s="1416"/>
      <c r="L99" s="1415"/>
      <c r="M99" s="1417"/>
      <c r="N99" s="1418"/>
      <c r="O99" s="1419"/>
      <c r="P99" s="1420"/>
      <c r="Q99" s="1421"/>
      <c r="R99" s="1422"/>
      <c r="S99" s="1423"/>
      <c r="T99" s="1409"/>
      <c r="U99" s="120"/>
      <c r="V99" s="1410"/>
      <c r="W99" s="1410"/>
      <c r="X99" s="1410"/>
      <c r="Y99" s="1411"/>
      <c r="Z99" s="1412"/>
      <c r="AA99" s="1413"/>
      <c r="AB99" s="1414"/>
      <c r="AC99" s="1415"/>
      <c r="AD99" s="1416"/>
      <c r="AE99" s="1415"/>
      <c r="AF99" s="1417"/>
      <c r="AG99" s="1418"/>
      <c r="AH99" s="1419"/>
      <c r="AI99" s="1420"/>
      <c r="AJ99" s="1421"/>
      <c r="AK99" s="1422"/>
      <c r="AL99" s="1423"/>
      <c r="AM99" s="1409"/>
      <c r="AN99" s="120"/>
      <c r="AO99" s="1410"/>
      <c r="AP99" s="1410"/>
      <c r="AQ99" s="1410"/>
      <c r="AR99" s="1411"/>
      <c r="AS99" s="1412"/>
      <c r="AT99" s="1413"/>
      <c r="AU99" s="1414"/>
      <c r="AV99" s="1415"/>
      <c r="AW99" s="1416"/>
      <c r="AX99" s="1415"/>
      <c r="AY99" s="1417"/>
      <c r="AZ99" s="1418"/>
      <c r="BA99" s="1419"/>
      <c r="BB99" s="1420"/>
      <c r="BC99" s="1421"/>
      <c r="BD99" s="1422"/>
      <c r="BE99" s="1423"/>
      <c r="BH99" s="3">
        <v>1</v>
      </c>
    </row>
    <row r="100" spans="2:60" ht="27" customHeight="1">
      <c r="B100" s="120"/>
      <c r="C100" s="1410"/>
      <c r="D100" s="1410"/>
      <c r="E100" s="1410"/>
      <c r="F100" s="1411"/>
      <c r="G100" s="1412"/>
      <c r="H100" s="1413"/>
      <c r="I100" s="1414"/>
      <c r="J100" s="1415"/>
      <c r="K100" s="1416"/>
      <c r="L100" s="1415"/>
      <c r="M100" s="1417"/>
      <c r="N100" s="1418"/>
      <c r="O100" s="1419"/>
      <c r="P100" s="1420"/>
      <c r="Q100" s="1421"/>
      <c r="R100" s="1422"/>
      <c r="S100" s="1423"/>
      <c r="T100" s="1409"/>
      <c r="U100" s="120"/>
      <c r="V100" s="1410"/>
      <c r="W100" s="1410"/>
      <c r="X100" s="1410"/>
      <c r="Y100" s="1411"/>
      <c r="Z100" s="1412"/>
      <c r="AA100" s="1413"/>
      <c r="AB100" s="1414"/>
      <c r="AC100" s="1415"/>
      <c r="AD100" s="1416"/>
      <c r="AE100" s="1415"/>
      <c r="AF100" s="1417"/>
      <c r="AG100" s="1418"/>
      <c r="AH100" s="1419"/>
      <c r="AI100" s="1420"/>
      <c r="AJ100" s="1421"/>
      <c r="AK100" s="1422"/>
      <c r="AL100" s="1423"/>
      <c r="AM100" s="1409"/>
      <c r="AN100" s="120"/>
      <c r="AO100" s="1410"/>
      <c r="AP100" s="1410"/>
      <c r="AQ100" s="1410"/>
      <c r="AR100" s="1411"/>
      <c r="AS100" s="1412"/>
      <c r="AT100" s="1413"/>
      <c r="AU100" s="1414"/>
      <c r="AV100" s="1415"/>
      <c r="AW100" s="1416"/>
      <c r="AX100" s="1415"/>
      <c r="AY100" s="1417"/>
      <c r="AZ100" s="1418"/>
      <c r="BA100" s="1419"/>
      <c r="BB100" s="1420"/>
      <c r="BC100" s="1421"/>
      <c r="BD100" s="1422"/>
      <c r="BE100" s="1423"/>
      <c r="BH100" s="3">
        <v>1</v>
      </c>
    </row>
    <row r="101" spans="2:60" ht="27" customHeight="1">
      <c r="B101" s="120"/>
      <c r="C101" s="1410"/>
      <c r="D101" s="1410"/>
      <c r="E101" s="1410"/>
      <c r="F101" s="1411"/>
      <c r="G101" s="1412"/>
      <c r="H101" s="1413"/>
      <c r="I101" s="1414"/>
      <c r="J101" s="1415"/>
      <c r="K101" s="1416"/>
      <c r="L101" s="1415"/>
      <c r="M101" s="1417"/>
      <c r="N101" s="1418"/>
      <c r="O101" s="1419"/>
      <c r="P101" s="1420"/>
      <c r="Q101" s="1421"/>
      <c r="R101" s="1422"/>
      <c r="S101" s="1423"/>
      <c r="T101" s="1409"/>
      <c r="U101" s="120"/>
      <c r="V101" s="1410"/>
      <c r="W101" s="1410"/>
      <c r="X101" s="1410"/>
      <c r="Y101" s="1411"/>
      <c r="Z101" s="1412"/>
      <c r="AA101" s="1413"/>
      <c r="AB101" s="1414"/>
      <c r="AC101" s="1415"/>
      <c r="AD101" s="1416"/>
      <c r="AE101" s="1415"/>
      <c r="AF101" s="1417"/>
      <c r="AG101" s="1418"/>
      <c r="AH101" s="1419"/>
      <c r="AI101" s="1420"/>
      <c r="AJ101" s="1421"/>
      <c r="AK101" s="1422"/>
      <c r="AL101" s="1423"/>
      <c r="AM101" s="1409"/>
      <c r="AN101" s="120"/>
      <c r="AO101" s="1410"/>
      <c r="AP101" s="1410"/>
      <c r="AQ101" s="1410"/>
      <c r="AR101" s="1411"/>
      <c r="AS101" s="1412"/>
      <c r="AT101" s="1413"/>
      <c r="AU101" s="1414"/>
      <c r="AV101" s="1415"/>
      <c r="AW101" s="1416"/>
      <c r="AX101" s="1415"/>
      <c r="AY101" s="1417"/>
      <c r="AZ101" s="1418"/>
      <c r="BA101" s="1419"/>
      <c r="BB101" s="1420"/>
      <c r="BC101" s="1421"/>
      <c r="BD101" s="1422"/>
      <c r="BE101" s="1423"/>
      <c r="BH101" s="3">
        <v>1</v>
      </c>
    </row>
    <row r="102" spans="2:60" ht="27" customHeight="1">
      <c r="B102" s="120"/>
      <c r="C102" s="1410"/>
      <c r="D102" s="1410"/>
      <c r="E102" s="1410"/>
      <c r="F102" s="1411"/>
      <c r="G102" s="1412"/>
      <c r="H102" s="1413"/>
      <c r="I102" s="1414"/>
      <c r="J102" s="1415"/>
      <c r="K102" s="1416"/>
      <c r="L102" s="1415"/>
      <c r="M102" s="1417"/>
      <c r="N102" s="1418"/>
      <c r="O102" s="1419"/>
      <c r="P102" s="1420"/>
      <c r="Q102" s="1421"/>
      <c r="R102" s="1422"/>
      <c r="S102" s="1423"/>
      <c r="T102" s="1409"/>
      <c r="U102" s="120"/>
      <c r="V102" s="1410"/>
      <c r="W102" s="1410"/>
      <c r="X102" s="1410"/>
      <c r="Y102" s="1411"/>
      <c r="Z102" s="1412"/>
      <c r="AA102" s="1413"/>
      <c r="AB102" s="1414"/>
      <c r="AC102" s="1415"/>
      <c r="AD102" s="1416"/>
      <c r="AE102" s="1415"/>
      <c r="AF102" s="1417"/>
      <c r="AG102" s="1418"/>
      <c r="AH102" s="1419"/>
      <c r="AI102" s="1420"/>
      <c r="AJ102" s="1421"/>
      <c r="AK102" s="1422"/>
      <c r="AL102" s="1423"/>
      <c r="AM102" s="1409"/>
      <c r="AN102" s="120"/>
      <c r="AO102" s="1410"/>
      <c r="AP102" s="1410"/>
      <c r="AQ102" s="1410"/>
      <c r="AR102" s="1411"/>
      <c r="AS102" s="1412"/>
      <c r="AT102" s="1413"/>
      <c r="AU102" s="1414"/>
      <c r="AV102" s="1415"/>
      <c r="AW102" s="1416"/>
      <c r="AX102" s="1415"/>
      <c r="AY102" s="1417"/>
      <c r="AZ102" s="1418"/>
      <c r="BA102" s="1419"/>
      <c r="BB102" s="1420"/>
      <c r="BC102" s="1421"/>
      <c r="BD102" s="1422"/>
      <c r="BE102" s="1423"/>
      <c r="BH102" s="3">
        <v>1</v>
      </c>
    </row>
    <row r="103" spans="2:60" ht="27" customHeight="1">
      <c r="B103" s="120"/>
      <c r="C103" s="1410"/>
      <c r="D103" s="1410"/>
      <c r="E103" s="1410"/>
      <c r="F103" s="1411"/>
      <c r="G103" s="1412"/>
      <c r="H103" s="1413"/>
      <c r="I103" s="1414"/>
      <c r="J103" s="1415"/>
      <c r="K103" s="1416"/>
      <c r="L103" s="1415"/>
      <c r="M103" s="1417"/>
      <c r="N103" s="1418"/>
      <c r="O103" s="1419"/>
      <c r="P103" s="1420"/>
      <c r="Q103" s="1421"/>
      <c r="R103" s="1422"/>
      <c r="S103" s="1423"/>
      <c r="T103" s="1409"/>
      <c r="U103" s="120"/>
      <c r="V103" s="1410"/>
      <c r="W103" s="1410"/>
      <c r="X103" s="1410"/>
      <c r="Y103" s="1411"/>
      <c r="Z103" s="1412"/>
      <c r="AA103" s="1413"/>
      <c r="AB103" s="1414"/>
      <c r="AC103" s="1415"/>
      <c r="AD103" s="1416"/>
      <c r="AE103" s="1415"/>
      <c r="AF103" s="1417"/>
      <c r="AG103" s="1418"/>
      <c r="AH103" s="1419"/>
      <c r="AI103" s="1420"/>
      <c r="AJ103" s="1421"/>
      <c r="AK103" s="1422"/>
      <c r="AL103" s="1423"/>
      <c r="AM103" s="1409"/>
      <c r="AN103" s="120"/>
      <c r="AO103" s="1410"/>
      <c r="AP103" s="1410"/>
      <c r="AQ103" s="1410"/>
      <c r="AR103" s="1411"/>
      <c r="AS103" s="1412"/>
      <c r="AT103" s="1413"/>
      <c r="AU103" s="1414"/>
      <c r="AV103" s="1415"/>
      <c r="AW103" s="1416"/>
      <c r="AX103" s="1415"/>
      <c r="AY103" s="1417"/>
      <c r="AZ103" s="1418"/>
      <c r="BA103" s="1419"/>
      <c r="BB103" s="1420"/>
      <c r="BC103" s="1421"/>
      <c r="BD103" s="1422"/>
      <c r="BE103" s="1423"/>
      <c r="BH103" s="3">
        <v>1</v>
      </c>
    </row>
    <row r="104" spans="2:60" ht="27" customHeight="1">
      <c r="B104" s="120"/>
      <c r="C104" s="1410"/>
      <c r="D104" s="1410"/>
      <c r="E104" s="1410"/>
      <c r="F104" s="1411"/>
      <c r="G104" s="1412"/>
      <c r="H104" s="1413"/>
      <c r="I104" s="1414"/>
      <c r="J104" s="1415"/>
      <c r="K104" s="1416"/>
      <c r="L104" s="1415"/>
      <c r="M104" s="1417"/>
      <c r="N104" s="1418"/>
      <c r="O104" s="1419"/>
      <c r="P104" s="1420"/>
      <c r="Q104" s="1421"/>
      <c r="R104" s="1422"/>
      <c r="S104" s="1423"/>
      <c r="T104" s="1409"/>
      <c r="U104" s="120"/>
      <c r="V104" s="1410"/>
      <c r="W104" s="1410"/>
      <c r="X104" s="1410"/>
      <c r="Y104" s="1411"/>
      <c r="Z104" s="1412"/>
      <c r="AA104" s="1413"/>
      <c r="AB104" s="1414"/>
      <c r="AC104" s="1415"/>
      <c r="AD104" s="1416"/>
      <c r="AE104" s="1415"/>
      <c r="AF104" s="1417"/>
      <c r="AG104" s="1418"/>
      <c r="AH104" s="1419"/>
      <c r="AI104" s="1420"/>
      <c r="AJ104" s="1421"/>
      <c r="AK104" s="1422"/>
      <c r="AL104" s="1423"/>
      <c r="AM104" s="1409"/>
      <c r="AN104" s="120"/>
      <c r="AO104" s="1410"/>
      <c r="AP104" s="1410"/>
      <c r="AQ104" s="1410"/>
      <c r="AR104" s="1411"/>
      <c r="AS104" s="1412"/>
      <c r="AT104" s="1413"/>
      <c r="AU104" s="1414"/>
      <c r="AV104" s="1415"/>
      <c r="AW104" s="1416"/>
      <c r="AX104" s="1415"/>
      <c r="AY104" s="1417"/>
      <c r="AZ104" s="1418"/>
      <c r="BA104" s="1419"/>
      <c r="BB104" s="1420"/>
      <c r="BC104" s="1421"/>
      <c r="BD104" s="1422"/>
      <c r="BE104" s="1423"/>
      <c r="BH104" s="3">
        <v>1</v>
      </c>
    </row>
    <row r="105" spans="2:60" ht="27" customHeight="1">
      <c r="B105" s="120"/>
      <c r="C105" s="1410"/>
      <c r="D105" s="1410"/>
      <c r="E105" s="1410"/>
      <c r="F105" s="1411"/>
      <c r="G105" s="1412"/>
      <c r="H105" s="1413"/>
      <c r="I105" s="1414"/>
      <c r="J105" s="1415"/>
      <c r="K105" s="1416"/>
      <c r="L105" s="1415"/>
      <c r="M105" s="1417"/>
      <c r="N105" s="1418"/>
      <c r="O105" s="1419"/>
      <c r="P105" s="1420"/>
      <c r="Q105" s="1421"/>
      <c r="R105" s="1422"/>
      <c r="S105" s="1423"/>
      <c r="T105" s="1409"/>
      <c r="U105" s="120"/>
      <c r="V105" s="1410"/>
      <c r="W105" s="1410"/>
      <c r="X105" s="1410"/>
      <c r="Y105" s="1411"/>
      <c r="Z105" s="1412"/>
      <c r="AA105" s="1413"/>
      <c r="AB105" s="1414"/>
      <c r="AC105" s="1415"/>
      <c r="AD105" s="1416"/>
      <c r="AE105" s="1415"/>
      <c r="AF105" s="1417"/>
      <c r="AG105" s="1418"/>
      <c r="AH105" s="1419"/>
      <c r="AI105" s="1420"/>
      <c r="AJ105" s="1421"/>
      <c r="AK105" s="1422"/>
      <c r="AL105" s="1423"/>
      <c r="AM105" s="1409"/>
      <c r="AN105" s="120"/>
      <c r="AO105" s="1410"/>
      <c r="AP105" s="1410"/>
      <c r="AQ105" s="1410"/>
      <c r="AR105" s="1411"/>
      <c r="AS105" s="1412"/>
      <c r="AT105" s="1413"/>
      <c r="AU105" s="1414"/>
      <c r="AV105" s="1415"/>
      <c r="AW105" s="1416"/>
      <c r="AX105" s="1415"/>
      <c r="AY105" s="1417"/>
      <c r="AZ105" s="1418"/>
      <c r="BA105" s="1419"/>
      <c r="BB105" s="1420"/>
      <c r="BC105" s="1421"/>
      <c r="BD105" s="1422"/>
      <c r="BE105" s="1423"/>
      <c r="BH105" s="3">
        <v>1</v>
      </c>
    </row>
    <row r="106" spans="2:60" ht="27" customHeight="1">
      <c r="B106" s="120"/>
      <c r="C106" s="1410"/>
      <c r="D106" s="1410"/>
      <c r="E106" s="1410"/>
      <c r="F106" s="1411"/>
      <c r="G106" s="1412"/>
      <c r="H106" s="1413"/>
      <c r="I106" s="1414"/>
      <c r="J106" s="1415"/>
      <c r="K106" s="1416"/>
      <c r="L106" s="1415"/>
      <c r="M106" s="1417"/>
      <c r="N106" s="1418"/>
      <c r="O106" s="1419"/>
      <c r="P106" s="1420"/>
      <c r="Q106" s="1421"/>
      <c r="R106" s="1422"/>
      <c r="S106" s="1423"/>
      <c r="T106" s="1409"/>
      <c r="U106" s="120"/>
      <c r="V106" s="1410"/>
      <c r="W106" s="1410"/>
      <c r="X106" s="1410"/>
      <c r="Y106" s="1411"/>
      <c r="Z106" s="1412"/>
      <c r="AA106" s="1413"/>
      <c r="AB106" s="1414"/>
      <c r="AC106" s="1415"/>
      <c r="AD106" s="1416"/>
      <c r="AE106" s="1415"/>
      <c r="AF106" s="1417"/>
      <c r="AG106" s="1418"/>
      <c r="AH106" s="1419"/>
      <c r="AI106" s="1420"/>
      <c r="AJ106" s="1421"/>
      <c r="AK106" s="1422"/>
      <c r="AL106" s="1423"/>
      <c r="AM106" s="1409"/>
      <c r="AN106" s="120"/>
      <c r="AO106" s="1410"/>
      <c r="AP106" s="1410"/>
      <c r="AQ106" s="1410"/>
      <c r="AR106" s="1411"/>
      <c r="AS106" s="1412"/>
      <c r="AT106" s="1413"/>
      <c r="AU106" s="1414"/>
      <c r="AV106" s="1415"/>
      <c r="AW106" s="1416"/>
      <c r="AX106" s="1415"/>
      <c r="AY106" s="1417"/>
      <c r="AZ106" s="1418"/>
      <c r="BA106" s="1419"/>
      <c r="BB106" s="1420"/>
      <c r="BC106" s="1421"/>
      <c r="BD106" s="1422"/>
      <c r="BE106" s="1423"/>
      <c r="BH106" s="3">
        <v>1</v>
      </c>
    </row>
    <row r="107" spans="2:60" ht="27" customHeight="1">
      <c r="B107" s="120"/>
      <c r="C107" s="1410"/>
      <c r="D107" s="1410"/>
      <c r="E107" s="1410"/>
      <c r="F107" s="1411"/>
      <c r="G107" s="1412"/>
      <c r="H107" s="1413"/>
      <c r="I107" s="1414"/>
      <c r="J107" s="1415"/>
      <c r="K107" s="1416"/>
      <c r="L107" s="1415"/>
      <c r="M107" s="1417"/>
      <c r="N107" s="1418"/>
      <c r="O107" s="1419"/>
      <c r="P107" s="1420"/>
      <c r="Q107" s="1421"/>
      <c r="R107" s="1422"/>
      <c r="S107" s="1423"/>
      <c r="T107" s="1409"/>
      <c r="U107" s="120"/>
      <c r="V107" s="1410"/>
      <c r="W107" s="1410"/>
      <c r="X107" s="1410"/>
      <c r="Y107" s="1411"/>
      <c r="Z107" s="1412"/>
      <c r="AA107" s="1413"/>
      <c r="AB107" s="1414"/>
      <c r="AC107" s="1415"/>
      <c r="AD107" s="1416"/>
      <c r="AE107" s="1415"/>
      <c r="AF107" s="1417"/>
      <c r="AG107" s="1418"/>
      <c r="AH107" s="1419"/>
      <c r="AI107" s="1420"/>
      <c r="AJ107" s="1421"/>
      <c r="AK107" s="1422"/>
      <c r="AL107" s="1423"/>
      <c r="AM107" s="1409"/>
      <c r="AN107" s="120"/>
      <c r="AO107" s="1410"/>
      <c r="AP107" s="1410"/>
      <c r="AQ107" s="1410"/>
      <c r="AR107" s="1411"/>
      <c r="AS107" s="1412"/>
      <c r="AT107" s="1413"/>
      <c r="AU107" s="1414"/>
      <c r="AV107" s="1415"/>
      <c r="AW107" s="1416"/>
      <c r="AX107" s="1415"/>
      <c r="AY107" s="1417"/>
      <c r="AZ107" s="1418"/>
      <c r="BA107" s="1419"/>
      <c r="BB107" s="1420"/>
      <c r="BC107" s="1421"/>
      <c r="BD107" s="1422"/>
      <c r="BE107" s="1423"/>
      <c r="BH107" s="3">
        <v>1</v>
      </c>
    </row>
    <row r="108" spans="2:60" ht="27" customHeight="1">
      <c r="B108" s="120"/>
      <c r="C108" s="1410"/>
      <c r="D108" s="1410"/>
      <c r="E108" s="1410"/>
      <c r="F108" s="1411"/>
      <c r="G108" s="1412"/>
      <c r="H108" s="1413"/>
      <c r="I108" s="1414"/>
      <c r="J108" s="1415"/>
      <c r="K108" s="1416"/>
      <c r="L108" s="1415"/>
      <c r="M108" s="1417"/>
      <c r="N108" s="1418"/>
      <c r="O108" s="1419"/>
      <c r="P108" s="1420"/>
      <c r="Q108" s="1421"/>
      <c r="R108" s="1422"/>
      <c r="S108" s="1423"/>
      <c r="T108" s="1409"/>
      <c r="U108" s="120"/>
      <c r="V108" s="1410"/>
      <c r="W108" s="1410"/>
      <c r="X108" s="1410"/>
      <c r="Y108" s="1411"/>
      <c r="Z108" s="1412"/>
      <c r="AA108" s="1413"/>
      <c r="AB108" s="1414"/>
      <c r="AC108" s="1415"/>
      <c r="AD108" s="1416"/>
      <c r="AE108" s="1415"/>
      <c r="AF108" s="1417"/>
      <c r="AG108" s="1418"/>
      <c r="AH108" s="1419"/>
      <c r="AI108" s="1420"/>
      <c r="AJ108" s="1421"/>
      <c r="AK108" s="1422"/>
      <c r="AL108" s="1423"/>
      <c r="AM108" s="1409"/>
      <c r="AN108" s="120"/>
      <c r="AO108" s="1410"/>
      <c r="AP108" s="1410"/>
      <c r="AQ108" s="1410"/>
      <c r="AR108" s="1411"/>
      <c r="AS108" s="1412"/>
      <c r="AT108" s="1413"/>
      <c r="AU108" s="1414"/>
      <c r="AV108" s="1415"/>
      <c r="AW108" s="1416"/>
      <c r="AX108" s="1415"/>
      <c r="AY108" s="1417"/>
      <c r="AZ108" s="1418"/>
      <c r="BA108" s="1419"/>
      <c r="BB108" s="1420"/>
      <c r="BC108" s="1421"/>
      <c r="BD108" s="1422"/>
      <c r="BE108" s="1423"/>
      <c r="BH108" s="3">
        <v>1</v>
      </c>
    </row>
    <row r="109" spans="2:60" ht="27" customHeight="1">
      <c r="B109" s="120"/>
      <c r="C109" s="1410"/>
      <c r="D109" s="1410"/>
      <c r="E109" s="1410"/>
      <c r="F109" s="1411"/>
      <c r="G109" s="1412"/>
      <c r="H109" s="1413"/>
      <c r="I109" s="1414"/>
      <c r="J109" s="1415"/>
      <c r="K109" s="1416"/>
      <c r="L109" s="1415"/>
      <c r="M109" s="1417"/>
      <c r="N109" s="1418"/>
      <c r="O109" s="1419"/>
      <c r="P109" s="1420"/>
      <c r="Q109" s="1421"/>
      <c r="R109" s="1422"/>
      <c r="S109" s="1423"/>
      <c r="T109" s="1409"/>
      <c r="U109" s="120"/>
      <c r="V109" s="1410"/>
      <c r="W109" s="1410"/>
      <c r="X109" s="1410"/>
      <c r="Y109" s="1411"/>
      <c r="Z109" s="1412"/>
      <c r="AA109" s="1413"/>
      <c r="AB109" s="1414"/>
      <c r="AC109" s="1415"/>
      <c r="AD109" s="1416"/>
      <c r="AE109" s="1415"/>
      <c r="AF109" s="1417"/>
      <c r="AG109" s="1418"/>
      <c r="AH109" s="1419"/>
      <c r="AI109" s="1420"/>
      <c r="AJ109" s="1421"/>
      <c r="AK109" s="1422"/>
      <c r="AL109" s="1423"/>
      <c r="AM109" s="1409"/>
      <c r="AN109" s="120"/>
      <c r="AO109" s="1410"/>
      <c r="AP109" s="1410"/>
      <c r="AQ109" s="1410"/>
      <c r="AR109" s="1411"/>
      <c r="AS109" s="1412"/>
      <c r="AT109" s="1413"/>
      <c r="AU109" s="1414"/>
      <c r="AV109" s="1415"/>
      <c r="AW109" s="1416"/>
      <c r="AX109" s="1415"/>
      <c r="AY109" s="1417"/>
      <c r="AZ109" s="1418"/>
      <c r="BA109" s="1419"/>
      <c r="BB109" s="1420"/>
      <c r="BC109" s="1421"/>
      <c r="BD109" s="1422"/>
      <c r="BE109" s="1423"/>
      <c r="BH109" s="3">
        <v>1</v>
      </c>
    </row>
    <row r="110" spans="2:60" ht="27" customHeight="1">
      <c r="B110" s="120"/>
      <c r="C110" s="1410"/>
      <c r="D110" s="1410"/>
      <c r="E110" s="1410"/>
      <c r="F110" s="1411"/>
      <c r="G110" s="1412"/>
      <c r="H110" s="1413"/>
      <c r="I110" s="1414"/>
      <c r="J110" s="1415"/>
      <c r="K110" s="1416"/>
      <c r="L110" s="1415"/>
      <c r="M110" s="1417"/>
      <c r="N110" s="1418"/>
      <c r="O110" s="1419"/>
      <c r="P110" s="1420"/>
      <c r="Q110" s="1421"/>
      <c r="R110" s="1422"/>
      <c r="S110" s="1423"/>
      <c r="T110" s="1409"/>
      <c r="U110" s="120"/>
      <c r="V110" s="1410"/>
      <c r="W110" s="1410"/>
      <c r="X110" s="1410"/>
      <c r="Y110" s="1411"/>
      <c r="Z110" s="1412"/>
      <c r="AA110" s="1413"/>
      <c r="AB110" s="1414"/>
      <c r="AC110" s="1415"/>
      <c r="AD110" s="1416"/>
      <c r="AE110" s="1415"/>
      <c r="AF110" s="1417"/>
      <c r="AG110" s="1418"/>
      <c r="AH110" s="1419"/>
      <c r="AI110" s="1420"/>
      <c r="AJ110" s="1421"/>
      <c r="AK110" s="1422"/>
      <c r="AL110" s="1423"/>
      <c r="AM110" s="1409"/>
      <c r="AN110" s="120"/>
      <c r="AO110" s="1410"/>
      <c r="AP110" s="1410"/>
      <c r="AQ110" s="1410"/>
      <c r="AR110" s="1411"/>
      <c r="AS110" s="1412"/>
      <c r="AT110" s="1413"/>
      <c r="AU110" s="1414"/>
      <c r="AV110" s="1415"/>
      <c r="AW110" s="1416"/>
      <c r="AX110" s="1415"/>
      <c r="AY110" s="1417"/>
      <c r="AZ110" s="1418"/>
      <c r="BA110" s="1419"/>
      <c r="BB110" s="1420"/>
      <c r="BC110" s="1421"/>
      <c r="BD110" s="1422"/>
      <c r="BE110" s="1423"/>
      <c r="BH110" s="3">
        <v>1</v>
      </c>
    </row>
    <row r="111" spans="2:60" ht="27" customHeight="1">
      <c r="B111" s="120"/>
      <c r="C111" s="1410"/>
      <c r="D111" s="1410"/>
      <c r="E111" s="1410"/>
      <c r="F111" s="1411"/>
      <c r="G111" s="1412"/>
      <c r="H111" s="1413"/>
      <c r="I111" s="1414"/>
      <c r="J111" s="1415"/>
      <c r="K111" s="1416"/>
      <c r="L111" s="1415"/>
      <c r="M111" s="1417"/>
      <c r="N111" s="1418"/>
      <c r="O111" s="1419"/>
      <c r="P111" s="1420"/>
      <c r="Q111" s="1421"/>
      <c r="R111" s="1422"/>
      <c r="S111" s="1423"/>
      <c r="T111" s="1409"/>
      <c r="U111" s="120"/>
      <c r="V111" s="1410"/>
      <c r="W111" s="1410"/>
      <c r="X111" s="1410"/>
      <c r="Y111" s="1411"/>
      <c r="Z111" s="1412"/>
      <c r="AA111" s="1413"/>
      <c r="AB111" s="1414"/>
      <c r="AC111" s="1415"/>
      <c r="AD111" s="1416"/>
      <c r="AE111" s="1415"/>
      <c r="AF111" s="1417"/>
      <c r="AG111" s="1418"/>
      <c r="AH111" s="1419"/>
      <c r="AI111" s="1420"/>
      <c r="AJ111" s="1421"/>
      <c r="AK111" s="1422"/>
      <c r="AL111" s="1423"/>
      <c r="AM111" s="1409"/>
      <c r="AN111" s="120"/>
      <c r="AO111" s="1410"/>
      <c r="AP111" s="1410"/>
      <c r="AQ111" s="1410"/>
      <c r="AR111" s="1411"/>
      <c r="AS111" s="1412"/>
      <c r="AT111" s="1413"/>
      <c r="AU111" s="1414"/>
      <c r="AV111" s="1415"/>
      <c r="AW111" s="1416"/>
      <c r="AX111" s="1415"/>
      <c r="AY111" s="1417"/>
      <c r="AZ111" s="1418"/>
      <c r="BA111" s="1419"/>
      <c r="BB111" s="1420"/>
      <c r="BC111" s="1421"/>
      <c r="BD111" s="1422"/>
      <c r="BE111" s="1423"/>
      <c r="BH111" s="3">
        <v>1</v>
      </c>
    </row>
    <row r="112" spans="2:60" ht="27" customHeight="1">
      <c r="B112" s="120"/>
      <c r="C112" s="1410"/>
      <c r="D112" s="1410"/>
      <c r="E112" s="1410"/>
      <c r="F112" s="1411"/>
      <c r="G112" s="1412"/>
      <c r="H112" s="1413"/>
      <c r="I112" s="1414"/>
      <c r="J112" s="1415"/>
      <c r="K112" s="1416"/>
      <c r="L112" s="1415"/>
      <c r="M112" s="1417"/>
      <c r="N112" s="1418"/>
      <c r="O112" s="1419"/>
      <c r="P112" s="1420"/>
      <c r="Q112" s="1421"/>
      <c r="R112" s="1422"/>
      <c r="S112" s="1423"/>
      <c r="T112" s="1409"/>
      <c r="U112" s="120"/>
      <c r="V112" s="1410"/>
      <c r="W112" s="1410"/>
      <c r="X112" s="1410"/>
      <c r="Y112" s="1411"/>
      <c r="Z112" s="1412"/>
      <c r="AA112" s="1413"/>
      <c r="AB112" s="1414"/>
      <c r="AC112" s="1415"/>
      <c r="AD112" s="1416"/>
      <c r="AE112" s="1415"/>
      <c r="AF112" s="1417"/>
      <c r="AG112" s="1418"/>
      <c r="AH112" s="1419"/>
      <c r="AI112" s="1420"/>
      <c r="AJ112" s="1421"/>
      <c r="AK112" s="1422"/>
      <c r="AL112" s="1423"/>
      <c r="AM112" s="1409"/>
      <c r="AN112" s="120"/>
      <c r="AO112" s="1410"/>
      <c r="AP112" s="1410"/>
      <c r="AQ112" s="1410"/>
      <c r="AR112" s="1411"/>
      <c r="AS112" s="1412"/>
      <c r="AT112" s="1413"/>
      <c r="AU112" s="1414"/>
      <c r="AV112" s="1415"/>
      <c r="AW112" s="1416"/>
      <c r="AX112" s="1415"/>
      <c r="AY112" s="1417"/>
      <c r="AZ112" s="1418"/>
      <c r="BA112" s="1419"/>
      <c r="BB112" s="1420"/>
      <c r="BC112" s="1421"/>
      <c r="BD112" s="1422"/>
      <c r="BE112" s="1423"/>
      <c r="BH112" s="3">
        <v>1</v>
      </c>
    </row>
    <row r="113" spans="2:60" ht="27" customHeight="1">
      <c r="B113" s="120"/>
      <c r="C113" s="1410"/>
      <c r="D113" s="1410"/>
      <c r="E113" s="1410"/>
      <c r="F113" s="1411"/>
      <c r="G113" s="1412"/>
      <c r="H113" s="1413"/>
      <c r="I113" s="1414"/>
      <c r="J113" s="1415"/>
      <c r="K113" s="1416"/>
      <c r="L113" s="1415"/>
      <c r="M113" s="1417"/>
      <c r="N113" s="1418"/>
      <c r="O113" s="1419"/>
      <c r="P113" s="1420"/>
      <c r="Q113" s="1421"/>
      <c r="R113" s="1422"/>
      <c r="S113" s="1423"/>
      <c r="T113" s="1409"/>
      <c r="U113" s="120"/>
      <c r="V113" s="1410"/>
      <c r="W113" s="1410"/>
      <c r="X113" s="1410"/>
      <c r="Y113" s="1411"/>
      <c r="Z113" s="1412"/>
      <c r="AA113" s="1413"/>
      <c r="AB113" s="1414"/>
      <c r="AC113" s="1415"/>
      <c r="AD113" s="1416"/>
      <c r="AE113" s="1415"/>
      <c r="AF113" s="1417"/>
      <c r="AG113" s="1418"/>
      <c r="AH113" s="1419"/>
      <c r="AI113" s="1420"/>
      <c r="AJ113" s="1421"/>
      <c r="AK113" s="1422"/>
      <c r="AL113" s="1423"/>
      <c r="AM113" s="1409"/>
      <c r="AN113" s="120"/>
      <c r="AO113" s="1410"/>
      <c r="AP113" s="1410"/>
      <c r="AQ113" s="1410"/>
      <c r="AR113" s="1411"/>
      <c r="AS113" s="1412"/>
      <c r="AT113" s="1413"/>
      <c r="AU113" s="1414"/>
      <c r="AV113" s="1415"/>
      <c r="AW113" s="1416"/>
      <c r="AX113" s="1415"/>
      <c r="AY113" s="1417"/>
      <c r="AZ113" s="1418"/>
      <c r="BA113" s="1419"/>
      <c r="BB113" s="1420"/>
      <c r="BC113" s="1421"/>
      <c r="BD113" s="1422"/>
      <c r="BE113" s="1423"/>
      <c r="BH113" s="3">
        <v>1</v>
      </c>
    </row>
    <row r="114" spans="2:60" ht="27" customHeight="1">
      <c r="B114" s="120"/>
      <c r="C114" s="1410"/>
      <c r="D114" s="1410"/>
      <c r="E114" s="1410"/>
      <c r="F114" s="1411"/>
      <c r="G114" s="1412"/>
      <c r="H114" s="1413"/>
      <c r="I114" s="1414"/>
      <c r="J114" s="1415"/>
      <c r="K114" s="1416"/>
      <c r="L114" s="1415"/>
      <c r="M114" s="1417"/>
      <c r="N114" s="1418"/>
      <c r="O114" s="1419"/>
      <c r="P114" s="1420"/>
      <c r="Q114" s="1421"/>
      <c r="R114" s="1422"/>
      <c r="S114" s="1423"/>
      <c r="T114" s="1409"/>
      <c r="U114" s="120"/>
      <c r="V114" s="1410"/>
      <c r="W114" s="1410"/>
      <c r="X114" s="1410"/>
      <c r="Y114" s="1411"/>
      <c r="Z114" s="1412"/>
      <c r="AA114" s="1413"/>
      <c r="AB114" s="1414"/>
      <c r="AC114" s="1415"/>
      <c r="AD114" s="1416"/>
      <c r="AE114" s="1415"/>
      <c r="AF114" s="1417"/>
      <c r="AG114" s="1418"/>
      <c r="AH114" s="1419"/>
      <c r="AI114" s="1420"/>
      <c r="AJ114" s="1421"/>
      <c r="AK114" s="1422"/>
      <c r="AL114" s="1423"/>
      <c r="AM114" s="1409"/>
      <c r="AN114" s="120"/>
      <c r="AO114" s="1410"/>
      <c r="AP114" s="1410"/>
      <c r="AQ114" s="1410"/>
      <c r="AR114" s="1411"/>
      <c r="AS114" s="1412"/>
      <c r="AT114" s="1413"/>
      <c r="AU114" s="1414"/>
      <c r="AV114" s="1415"/>
      <c r="AW114" s="1416"/>
      <c r="AX114" s="1415"/>
      <c r="AY114" s="1417"/>
      <c r="AZ114" s="1418"/>
      <c r="BA114" s="1419"/>
      <c r="BB114" s="1420"/>
      <c r="BC114" s="1421"/>
      <c r="BD114" s="1422"/>
      <c r="BE114" s="1423"/>
      <c r="BH114" s="3">
        <v>1</v>
      </c>
    </row>
    <row r="115" spans="2:60" ht="27" customHeight="1">
      <c r="B115" s="120"/>
      <c r="C115" s="1410"/>
      <c r="D115" s="1410"/>
      <c r="E115" s="1410"/>
      <c r="F115" s="1411"/>
      <c r="G115" s="1412"/>
      <c r="H115" s="1413"/>
      <c r="I115" s="1414"/>
      <c r="J115" s="1415"/>
      <c r="K115" s="1416"/>
      <c r="L115" s="1415"/>
      <c r="M115" s="1417"/>
      <c r="N115" s="1418"/>
      <c r="O115" s="1419"/>
      <c r="P115" s="1420"/>
      <c r="Q115" s="1421"/>
      <c r="R115" s="1422"/>
      <c r="S115" s="1423"/>
      <c r="T115" s="1409"/>
      <c r="U115" s="120"/>
      <c r="V115" s="1410"/>
      <c r="W115" s="1410"/>
      <c r="X115" s="1410"/>
      <c r="Y115" s="1411"/>
      <c r="Z115" s="1412"/>
      <c r="AA115" s="1413"/>
      <c r="AB115" s="1414"/>
      <c r="AC115" s="1415"/>
      <c r="AD115" s="1416"/>
      <c r="AE115" s="1415"/>
      <c r="AF115" s="1417"/>
      <c r="AG115" s="1418"/>
      <c r="AH115" s="1419"/>
      <c r="AI115" s="1420"/>
      <c r="AJ115" s="1421"/>
      <c r="AK115" s="1422"/>
      <c r="AL115" s="1423"/>
      <c r="AM115" s="1409"/>
      <c r="AN115" s="120"/>
      <c r="AO115" s="1410"/>
      <c r="AP115" s="1410"/>
      <c r="AQ115" s="1410"/>
      <c r="AR115" s="1411"/>
      <c r="AS115" s="1412"/>
      <c r="AT115" s="1413"/>
      <c r="AU115" s="1414"/>
      <c r="AV115" s="1415"/>
      <c r="AW115" s="1416"/>
      <c r="AX115" s="1415"/>
      <c r="AY115" s="1417"/>
      <c r="AZ115" s="1418"/>
      <c r="BA115" s="1419"/>
      <c r="BB115" s="1420"/>
      <c r="BC115" s="1421"/>
      <c r="BD115" s="1422"/>
      <c r="BE115" s="1423"/>
      <c r="BH115" s="3">
        <v>1</v>
      </c>
    </row>
    <row r="116" spans="2:60" ht="27" customHeight="1">
      <c r="B116" s="120"/>
      <c r="C116" s="1410"/>
      <c r="D116" s="1410"/>
      <c r="E116" s="1410"/>
      <c r="F116" s="1411"/>
      <c r="G116" s="1412"/>
      <c r="H116" s="1413"/>
      <c r="I116" s="1414"/>
      <c r="J116" s="1415"/>
      <c r="K116" s="1416"/>
      <c r="L116" s="1415"/>
      <c r="M116" s="1417"/>
      <c r="N116" s="1418"/>
      <c r="O116" s="1419"/>
      <c r="P116" s="1420"/>
      <c r="Q116" s="1421"/>
      <c r="R116" s="1422"/>
      <c r="S116" s="1423"/>
      <c r="T116" s="1409"/>
      <c r="U116" s="120"/>
      <c r="V116" s="1410"/>
      <c r="W116" s="1410"/>
      <c r="X116" s="1410"/>
      <c r="Y116" s="1411"/>
      <c r="Z116" s="1412"/>
      <c r="AA116" s="1413"/>
      <c r="AB116" s="1414"/>
      <c r="AC116" s="1415"/>
      <c r="AD116" s="1416"/>
      <c r="AE116" s="1415"/>
      <c r="AF116" s="1417"/>
      <c r="AG116" s="1418"/>
      <c r="AH116" s="1419"/>
      <c r="AI116" s="1420"/>
      <c r="AJ116" s="1421"/>
      <c r="AK116" s="1422"/>
      <c r="AL116" s="1423"/>
      <c r="AM116" s="1409"/>
      <c r="AN116" s="120"/>
      <c r="AO116" s="1410"/>
      <c r="AP116" s="1410"/>
      <c r="AQ116" s="1410"/>
      <c r="AR116" s="1411"/>
      <c r="AS116" s="1412"/>
      <c r="AT116" s="1413"/>
      <c r="AU116" s="1414"/>
      <c r="AV116" s="1415"/>
      <c r="AW116" s="1416"/>
      <c r="AX116" s="1415"/>
      <c r="AY116" s="1417"/>
      <c r="AZ116" s="1418"/>
      <c r="BA116" s="1419"/>
      <c r="BB116" s="1420"/>
      <c r="BC116" s="1421"/>
      <c r="BD116" s="1422"/>
      <c r="BE116" s="1423"/>
      <c r="BH116" s="3">
        <v>1</v>
      </c>
    </row>
    <row r="117" spans="2:60" ht="27" customHeight="1">
      <c r="B117" s="120"/>
      <c r="C117" s="1410"/>
      <c r="D117" s="1410"/>
      <c r="E117" s="1410"/>
      <c r="F117" s="1411"/>
      <c r="G117" s="1412"/>
      <c r="H117" s="1413"/>
      <c r="I117" s="1414"/>
      <c r="J117" s="1415"/>
      <c r="K117" s="1416"/>
      <c r="L117" s="1415"/>
      <c r="M117" s="1417"/>
      <c r="N117" s="1418"/>
      <c r="O117" s="1419"/>
      <c r="P117" s="1420"/>
      <c r="Q117" s="1421"/>
      <c r="R117" s="1422"/>
      <c r="S117" s="1423"/>
      <c r="T117" s="1409"/>
      <c r="U117" s="120"/>
      <c r="V117" s="1410"/>
      <c r="W117" s="1410"/>
      <c r="X117" s="1410"/>
      <c r="Y117" s="1411"/>
      <c r="Z117" s="1412"/>
      <c r="AA117" s="1413"/>
      <c r="AB117" s="1414"/>
      <c r="AC117" s="1415"/>
      <c r="AD117" s="1416"/>
      <c r="AE117" s="1415"/>
      <c r="AF117" s="1417"/>
      <c r="AG117" s="1418"/>
      <c r="AH117" s="1419"/>
      <c r="AI117" s="1420"/>
      <c r="AJ117" s="1421"/>
      <c r="AK117" s="1422"/>
      <c r="AL117" s="1423"/>
      <c r="AM117" s="1409"/>
      <c r="AN117" s="120"/>
      <c r="AO117" s="1410"/>
      <c r="AP117" s="1410"/>
      <c r="AQ117" s="1410"/>
      <c r="AR117" s="1411"/>
      <c r="AS117" s="1412"/>
      <c r="AT117" s="1413"/>
      <c r="AU117" s="1414"/>
      <c r="AV117" s="1415"/>
      <c r="AW117" s="1416"/>
      <c r="AX117" s="1415"/>
      <c r="AY117" s="1417"/>
      <c r="AZ117" s="1418"/>
      <c r="BA117" s="1419"/>
      <c r="BB117" s="1420"/>
      <c r="BC117" s="1421"/>
      <c r="BD117" s="1422"/>
      <c r="BE117" s="1423"/>
      <c r="BH117" s="3">
        <v>1</v>
      </c>
    </row>
    <row r="118" spans="2:60" ht="27" customHeight="1">
      <c r="B118" s="120"/>
      <c r="C118" s="1410"/>
      <c r="D118" s="1410"/>
      <c r="E118" s="1410"/>
      <c r="F118" s="1411"/>
      <c r="G118" s="1412"/>
      <c r="H118" s="1413"/>
      <c r="I118" s="1414"/>
      <c r="J118" s="1415"/>
      <c r="K118" s="1416"/>
      <c r="L118" s="1415"/>
      <c r="M118" s="1417"/>
      <c r="N118" s="1418"/>
      <c r="O118" s="1419"/>
      <c r="P118" s="1420"/>
      <c r="Q118" s="1421"/>
      <c r="R118" s="1422"/>
      <c r="S118" s="1423"/>
      <c r="T118" s="1409"/>
      <c r="U118" s="120"/>
      <c r="V118" s="1410"/>
      <c r="W118" s="1410"/>
      <c r="X118" s="1410"/>
      <c r="Y118" s="1411"/>
      <c r="Z118" s="1412"/>
      <c r="AA118" s="1413"/>
      <c r="AB118" s="1414"/>
      <c r="AC118" s="1415"/>
      <c r="AD118" s="1416"/>
      <c r="AE118" s="1415"/>
      <c r="AF118" s="1417"/>
      <c r="AG118" s="1418"/>
      <c r="AH118" s="1419"/>
      <c r="AI118" s="1420"/>
      <c r="AJ118" s="1421"/>
      <c r="AK118" s="1422"/>
      <c r="AL118" s="1423"/>
      <c r="AM118" s="1409"/>
      <c r="AN118" s="120"/>
      <c r="AO118" s="1410"/>
      <c r="AP118" s="1410"/>
      <c r="AQ118" s="1410"/>
      <c r="AR118" s="1411"/>
      <c r="AS118" s="1412"/>
      <c r="AT118" s="1413"/>
      <c r="AU118" s="1414"/>
      <c r="AV118" s="1415"/>
      <c r="AW118" s="1416"/>
      <c r="AX118" s="1415"/>
      <c r="AY118" s="1417"/>
      <c r="AZ118" s="1418"/>
      <c r="BA118" s="1419"/>
      <c r="BB118" s="1420"/>
      <c r="BC118" s="1421"/>
      <c r="BD118" s="1422"/>
      <c r="BE118" s="1423"/>
      <c r="BH118" s="3">
        <v>1</v>
      </c>
    </row>
    <row r="119" spans="2:60" ht="27" customHeight="1">
      <c r="B119" s="120"/>
      <c r="C119" s="1410"/>
      <c r="D119" s="1410"/>
      <c r="E119" s="1410"/>
      <c r="F119" s="1411"/>
      <c r="G119" s="1412"/>
      <c r="H119" s="1413"/>
      <c r="I119" s="1414"/>
      <c r="J119" s="1415"/>
      <c r="K119" s="1416"/>
      <c r="L119" s="1415"/>
      <c r="M119" s="1417"/>
      <c r="N119" s="1418"/>
      <c r="O119" s="1419"/>
      <c r="P119" s="1420"/>
      <c r="Q119" s="1421"/>
      <c r="R119" s="1422"/>
      <c r="S119" s="1423"/>
      <c r="T119" s="1409"/>
      <c r="U119" s="120"/>
      <c r="V119" s="1410"/>
      <c r="W119" s="1410"/>
      <c r="X119" s="1410"/>
      <c r="Y119" s="1411"/>
      <c r="Z119" s="1412"/>
      <c r="AA119" s="1413"/>
      <c r="AB119" s="1414"/>
      <c r="AC119" s="1415"/>
      <c r="AD119" s="1416"/>
      <c r="AE119" s="1415"/>
      <c r="AF119" s="1417"/>
      <c r="AG119" s="1418"/>
      <c r="AH119" s="1419"/>
      <c r="AI119" s="1420"/>
      <c r="AJ119" s="1421"/>
      <c r="AK119" s="1422"/>
      <c r="AL119" s="1423"/>
      <c r="AM119" s="1409"/>
      <c r="AN119" s="120"/>
      <c r="AO119" s="1410"/>
      <c r="AP119" s="1410"/>
      <c r="AQ119" s="1410"/>
      <c r="AR119" s="1411"/>
      <c r="AS119" s="1412"/>
      <c r="AT119" s="1413"/>
      <c r="AU119" s="1414"/>
      <c r="AV119" s="1415"/>
      <c r="AW119" s="1416"/>
      <c r="AX119" s="1415"/>
      <c r="AY119" s="1417"/>
      <c r="AZ119" s="1418"/>
      <c r="BA119" s="1419"/>
      <c r="BB119" s="1420"/>
      <c r="BC119" s="1421"/>
      <c r="BD119" s="1422"/>
      <c r="BE119" s="1423"/>
      <c r="BH119" s="3">
        <v>1</v>
      </c>
    </row>
    <row r="120" spans="2:60" ht="27" customHeight="1">
      <c r="B120" s="120"/>
      <c r="C120" s="1410"/>
      <c r="D120" s="1410"/>
      <c r="E120" s="1410"/>
      <c r="F120" s="1411"/>
      <c r="G120" s="1412"/>
      <c r="H120" s="1413"/>
      <c r="I120" s="1414"/>
      <c r="J120" s="1415"/>
      <c r="K120" s="1416"/>
      <c r="L120" s="1415"/>
      <c r="M120" s="1417"/>
      <c r="N120" s="1418"/>
      <c r="O120" s="1419"/>
      <c r="P120" s="1420"/>
      <c r="Q120" s="1421"/>
      <c r="R120" s="1422"/>
      <c r="S120" s="1423"/>
      <c r="T120" s="1409"/>
      <c r="U120" s="120"/>
      <c r="V120" s="1410"/>
      <c r="W120" s="1410"/>
      <c r="X120" s="1410"/>
      <c r="Y120" s="1411"/>
      <c r="Z120" s="1412"/>
      <c r="AA120" s="1413"/>
      <c r="AB120" s="1414"/>
      <c r="AC120" s="1415"/>
      <c r="AD120" s="1416"/>
      <c r="AE120" s="1415"/>
      <c r="AF120" s="1417"/>
      <c r="AG120" s="1418"/>
      <c r="AH120" s="1419"/>
      <c r="AI120" s="1420"/>
      <c r="AJ120" s="1421"/>
      <c r="AK120" s="1422"/>
      <c r="AL120" s="1423"/>
      <c r="AM120" s="1409"/>
      <c r="AN120" s="120"/>
      <c r="AO120" s="1410"/>
      <c r="AP120" s="1410"/>
      <c r="AQ120" s="1410"/>
      <c r="AR120" s="1411"/>
      <c r="AS120" s="1412"/>
      <c r="AT120" s="1413"/>
      <c r="AU120" s="1414"/>
      <c r="AV120" s="1415"/>
      <c r="AW120" s="1416"/>
      <c r="AX120" s="1415"/>
      <c r="AY120" s="1417"/>
      <c r="AZ120" s="1418"/>
      <c r="BA120" s="1419"/>
      <c r="BB120" s="1420"/>
      <c r="BC120" s="1421"/>
      <c r="BD120" s="1422"/>
      <c r="BE120" s="1423"/>
      <c r="BH120" s="3">
        <v>1</v>
      </c>
    </row>
    <row r="121" spans="2:60" ht="27" customHeight="1">
      <c r="B121" s="120"/>
      <c r="C121" s="1410"/>
      <c r="D121" s="1410"/>
      <c r="E121" s="1410"/>
      <c r="F121" s="1411"/>
      <c r="G121" s="1412"/>
      <c r="H121" s="1413"/>
      <c r="I121" s="1414"/>
      <c r="J121" s="1415"/>
      <c r="K121" s="1416"/>
      <c r="L121" s="1415"/>
      <c r="M121" s="1417"/>
      <c r="N121" s="1418"/>
      <c r="O121" s="1419"/>
      <c r="P121" s="1420"/>
      <c r="Q121" s="1421"/>
      <c r="R121" s="1422"/>
      <c r="S121" s="1423"/>
      <c r="T121" s="1409"/>
      <c r="U121" s="120"/>
      <c r="V121" s="1410"/>
      <c r="W121" s="1410"/>
      <c r="X121" s="1410"/>
      <c r="Y121" s="1411"/>
      <c r="Z121" s="1412"/>
      <c r="AA121" s="1413"/>
      <c r="AB121" s="1414"/>
      <c r="AC121" s="1415"/>
      <c r="AD121" s="1416"/>
      <c r="AE121" s="1415"/>
      <c r="AF121" s="1417"/>
      <c r="AG121" s="1418"/>
      <c r="AH121" s="1419"/>
      <c r="AI121" s="1420"/>
      <c r="AJ121" s="1421"/>
      <c r="AK121" s="1422"/>
      <c r="AL121" s="1423"/>
      <c r="AN121" s="120"/>
      <c r="AO121" s="1410"/>
      <c r="AP121" s="1410"/>
      <c r="AQ121" s="1410"/>
      <c r="AR121" s="1411"/>
      <c r="AS121" s="1412"/>
      <c r="AT121" s="1413"/>
      <c r="AU121" s="1414"/>
      <c r="AV121" s="1415"/>
      <c r="AW121" s="1416"/>
      <c r="AX121" s="1415"/>
      <c r="AY121" s="1417"/>
      <c r="AZ121" s="1418"/>
      <c r="BA121" s="1419"/>
      <c r="BB121" s="1420"/>
      <c r="BC121" s="1421"/>
      <c r="BD121" s="1422"/>
      <c r="BE121" s="1423"/>
      <c r="BH121" s="3">
        <v>1</v>
      </c>
    </row>
    <row r="122" spans="2:60" ht="27" customHeight="1">
      <c r="B122" s="120"/>
      <c r="C122" s="1410"/>
      <c r="D122" s="1410"/>
      <c r="E122" s="1410"/>
      <c r="F122" s="1411"/>
      <c r="G122" s="1412"/>
      <c r="H122" s="1413"/>
      <c r="I122" s="1414"/>
      <c r="J122" s="1415"/>
      <c r="K122" s="1416"/>
      <c r="L122" s="1415"/>
      <c r="M122" s="1417"/>
      <c r="N122" s="1418"/>
      <c r="O122" s="1419"/>
      <c r="P122" s="1420"/>
      <c r="Q122" s="1421"/>
      <c r="R122" s="1422"/>
      <c r="S122" s="1423"/>
      <c r="T122" s="1409"/>
      <c r="U122" s="120"/>
      <c r="V122" s="1410"/>
      <c r="W122" s="1410"/>
      <c r="X122" s="1410"/>
      <c r="Y122" s="1411"/>
      <c r="Z122" s="1412"/>
      <c r="AA122" s="1413"/>
      <c r="AB122" s="1414"/>
      <c r="AC122" s="1415"/>
      <c r="AD122" s="1416"/>
      <c r="AE122" s="1415"/>
      <c r="AF122" s="1417"/>
      <c r="AG122" s="1418"/>
      <c r="AH122" s="1419"/>
      <c r="AI122" s="1420"/>
      <c r="AJ122" s="1421"/>
      <c r="AK122" s="1422"/>
      <c r="AL122" s="1423"/>
      <c r="AN122" s="120"/>
      <c r="AO122" s="1410"/>
      <c r="AP122" s="1410"/>
      <c r="AQ122" s="1410"/>
      <c r="AR122" s="1411"/>
      <c r="AS122" s="1412"/>
      <c r="AT122" s="1413"/>
      <c r="AU122" s="1414"/>
      <c r="AV122" s="1415"/>
      <c r="AW122" s="1416"/>
      <c r="AX122" s="1415"/>
      <c r="AY122" s="1417"/>
      <c r="AZ122" s="1418"/>
      <c r="BA122" s="1419"/>
      <c r="BB122" s="1420"/>
      <c r="BC122" s="1421"/>
      <c r="BD122" s="1422"/>
      <c r="BE122" s="1423"/>
      <c r="BH122" s="3">
        <v>1</v>
      </c>
    </row>
    <row r="123" spans="2:60" ht="27" customHeight="1">
      <c r="B123" s="120"/>
      <c r="C123" s="1410"/>
      <c r="D123" s="1410"/>
      <c r="E123" s="1410"/>
      <c r="F123" s="1411"/>
      <c r="G123" s="1412"/>
      <c r="H123" s="1413"/>
      <c r="I123" s="1414"/>
      <c r="J123" s="1415"/>
      <c r="K123" s="1416"/>
      <c r="L123" s="1415"/>
      <c r="M123" s="1417"/>
      <c r="N123" s="1418"/>
      <c r="O123" s="1419"/>
      <c r="P123" s="1420"/>
      <c r="Q123" s="1421"/>
      <c r="R123" s="1422"/>
      <c r="S123" s="1423"/>
      <c r="T123" s="1409"/>
      <c r="U123" s="120"/>
      <c r="V123" s="1410"/>
      <c r="W123" s="1410"/>
      <c r="X123" s="1410"/>
      <c r="Y123" s="1411"/>
      <c r="Z123" s="1412"/>
      <c r="AA123" s="1413"/>
      <c r="AB123" s="1414"/>
      <c r="AC123" s="1415"/>
      <c r="AD123" s="1416"/>
      <c r="AE123" s="1415"/>
      <c r="AF123" s="1417"/>
      <c r="AG123" s="1418"/>
      <c r="AH123" s="1419"/>
      <c r="AI123" s="1420"/>
      <c r="AJ123" s="1421"/>
      <c r="AK123" s="1422"/>
      <c r="AL123" s="1423"/>
      <c r="AN123" s="120"/>
      <c r="AO123" s="1410"/>
      <c r="AP123" s="1410"/>
      <c r="AQ123" s="1410"/>
      <c r="AR123" s="1411"/>
      <c r="AS123" s="1412"/>
      <c r="AT123" s="1413"/>
      <c r="AU123" s="1414"/>
      <c r="AV123" s="1415"/>
      <c r="AW123" s="1416"/>
      <c r="AX123" s="1415"/>
      <c r="AY123" s="1417"/>
      <c r="AZ123" s="1418"/>
      <c r="BA123" s="1419"/>
      <c r="BB123" s="1420"/>
      <c r="BC123" s="1421"/>
      <c r="BD123" s="1422"/>
      <c r="BE123" s="1423"/>
      <c r="BH123" s="3">
        <v>1</v>
      </c>
    </row>
    <row r="124" spans="2:60" ht="27" customHeight="1">
      <c r="B124" s="120"/>
      <c r="C124" s="1410"/>
      <c r="D124" s="1410"/>
      <c r="E124" s="1410"/>
      <c r="F124" s="1411"/>
      <c r="G124" s="1412"/>
      <c r="H124" s="1413"/>
      <c r="I124" s="1414"/>
      <c r="J124" s="1415"/>
      <c r="K124" s="1416"/>
      <c r="L124" s="1415"/>
      <c r="M124" s="1417"/>
      <c r="N124" s="1418"/>
      <c r="O124" s="1419"/>
      <c r="P124" s="1420"/>
      <c r="Q124" s="1421"/>
      <c r="R124" s="1422"/>
      <c r="S124" s="1423"/>
      <c r="T124" s="1409"/>
      <c r="U124" s="120"/>
      <c r="V124" s="1410"/>
      <c r="W124" s="1410"/>
      <c r="X124" s="1410"/>
      <c r="Y124" s="1411"/>
      <c r="Z124" s="1412"/>
      <c r="AA124" s="1413"/>
      <c r="AB124" s="1414"/>
      <c r="AC124" s="1415"/>
      <c r="AD124" s="1416"/>
      <c r="AE124" s="1415"/>
      <c r="AF124" s="1417"/>
      <c r="AG124" s="1418"/>
      <c r="AH124" s="1419"/>
      <c r="AI124" s="1420"/>
      <c r="AJ124" s="1421"/>
      <c r="AK124" s="1422"/>
      <c r="AL124" s="1423"/>
      <c r="AM124" s="1409"/>
      <c r="AN124" s="120"/>
      <c r="AO124" s="1410"/>
      <c r="AP124" s="1410"/>
      <c r="AQ124" s="1410"/>
      <c r="AR124" s="1411"/>
      <c r="AS124" s="1412"/>
      <c r="AT124" s="1413"/>
      <c r="AU124" s="1414"/>
      <c r="AV124" s="1415"/>
      <c r="AW124" s="1416"/>
      <c r="AX124" s="1415"/>
      <c r="AY124" s="1417"/>
      <c r="AZ124" s="1418"/>
      <c r="BA124" s="1419"/>
      <c r="BB124" s="1420"/>
      <c r="BC124" s="1421"/>
      <c r="BD124" s="1422"/>
      <c r="BE124" s="1423"/>
      <c r="BH124" s="3">
        <v>1</v>
      </c>
    </row>
    <row r="125" spans="2:60" ht="27" customHeight="1">
      <c r="B125" s="120"/>
      <c r="C125" s="1410"/>
      <c r="D125" s="1410"/>
      <c r="E125" s="1410"/>
      <c r="F125" s="1411"/>
      <c r="G125" s="1412"/>
      <c r="H125" s="1413"/>
      <c r="I125" s="1414"/>
      <c r="J125" s="1415"/>
      <c r="K125" s="1416"/>
      <c r="L125" s="1415"/>
      <c r="M125" s="1417"/>
      <c r="N125" s="1418"/>
      <c r="O125" s="1419"/>
      <c r="P125" s="1420"/>
      <c r="Q125" s="1421"/>
      <c r="R125" s="1422"/>
      <c r="S125" s="1423"/>
      <c r="T125" s="1409"/>
      <c r="U125" s="120"/>
      <c r="V125" s="1410"/>
      <c r="W125" s="1410"/>
      <c r="X125" s="1410"/>
      <c r="Y125" s="1411"/>
      <c r="Z125" s="1412"/>
      <c r="AA125" s="1413"/>
      <c r="AB125" s="1414"/>
      <c r="AC125" s="1415"/>
      <c r="AD125" s="1416"/>
      <c r="AE125" s="1415"/>
      <c r="AF125" s="1417"/>
      <c r="AG125" s="1418"/>
      <c r="AH125" s="1419"/>
      <c r="AI125" s="1420"/>
      <c r="AJ125" s="1421"/>
      <c r="AK125" s="1422"/>
      <c r="AL125" s="1423"/>
      <c r="AM125" s="1409"/>
      <c r="AN125" s="120"/>
      <c r="AO125" s="1410"/>
      <c r="AP125" s="1410"/>
      <c r="AQ125" s="1410"/>
      <c r="AR125" s="1411"/>
      <c r="AS125" s="1412"/>
      <c r="AT125" s="1413"/>
      <c r="AU125" s="1414"/>
      <c r="AV125" s="1415"/>
      <c r="AW125" s="1416"/>
      <c r="AX125" s="1415"/>
      <c r="AY125" s="1417"/>
      <c r="AZ125" s="1418"/>
      <c r="BA125" s="1419"/>
      <c r="BB125" s="1420"/>
      <c r="BC125" s="1421"/>
      <c r="BD125" s="1422"/>
      <c r="BE125" s="1423"/>
      <c r="BH125" s="3">
        <v>1</v>
      </c>
    </row>
    <row r="126" spans="2:60" ht="27" customHeight="1">
      <c r="B126" s="120"/>
      <c r="C126" s="1410"/>
      <c r="D126" s="1410"/>
      <c r="E126" s="1410"/>
      <c r="F126" s="1411"/>
      <c r="G126" s="1412"/>
      <c r="H126" s="1413"/>
      <c r="I126" s="1414"/>
      <c r="J126" s="1415"/>
      <c r="K126" s="1416"/>
      <c r="L126" s="1415"/>
      <c r="M126" s="1417"/>
      <c r="N126" s="1418"/>
      <c r="O126" s="1419"/>
      <c r="P126" s="1420"/>
      <c r="Q126" s="1421"/>
      <c r="R126" s="1422"/>
      <c r="S126" s="1423"/>
      <c r="T126" s="1409"/>
      <c r="U126" s="120"/>
      <c r="V126" s="1410"/>
      <c r="W126" s="1410"/>
      <c r="X126" s="1410"/>
      <c r="Y126" s="1411"/>
      <c r="Z126" s="1412"/>
      <c r="AA126" s="1413"/>
      <c r="AB126" s="1414"/>
      <c r="AC126" s="1415"/>
      <c r="AD126" s="1416"/>
      <c r="AE126" s="1415"/>
      <c r="AF126" s="1417"/>
      <c r="AG126" s="1418"/>
      <c r="AH126" s="1419"/>
      <c r="AI126" s="1420"/>
      <c r="AJ126" s="1421"/>
      <c r="AK126" s="1422"/>
      <c r="AL126" s="1423"/>
      <c r="AM126" s="1409"/>
      <c r="AN126" s="120"/>
      <c r="AO126" s="1410"/>
      <c r="AP126" s="1410"/>
      <c r="AQ126" s="1410"/>
      <c r="AR126" s="1411"/>
      <c r="AS126" s="1412"/>
      <c r="AT126" s="1413"/>
      <c r="AU126" s="1414"/>
      <c r="AV126" s="1415"/>
      <c r="AW126" s="1416"/>
      <c r="AX126" s="1415"/>
      <c r="AY126" s="1417"/>
      <c r="AZ126" s="1418"/>
      <c r="BA126" s="1419"/>
      <c r="BB126" s="1420"/>
      <c r="BC126" s="1421"/>
      <c r="BD126" s="1422"/>
      <c r="BE126" s="1423"/>
      <c r="BH126" s="3">
        <v>1</v>
      </c>
    </row>
    <row r="127" spans="2:60" ht="27" customHeight="1">
      <c r="B127" s="120"/>
      <c r="C127" s="1410"/>
      <c r="D127" s="1410"/>
      <c r="E127" s="1410"/>
      <c r="F127" s="1411"/>
      <c r="G127" s="1412"/>
      <c r="H127" s="1413"/>
      <c r="I127" s="1414"/>
      <c r="J127" s="1415"/>
      <c r="K127" s="1416"/>
      <c r="L127" s="1415"/>
      <c r="M127" s="1417"/>
      <c r="N127" s="1418"/>
      <c r="O127" s="1419"/>
      <c r="P127" s="1420"/>
      <c r="Q127" s="1421"/>
      <c r="R127" s="1422"/>
      <c r="S127" s="1423"/>
      <c r="T127" s="1409"/>
      <c r="U127" s="120"/>
      <c r="V127" s="1410"/>
      <c r="W127" s="1410"/>
      <c r="X127" s="1410"/>
      <c r="Y127" s="1411"/>
      <c r="Z127" s="1412"/>
      <c r="AA127" s="1413"/>
      <c r="AB127" s="1414"/>
      <c r="AC127" s="1415"/>
      <c r="AD127" s="1416"/>
      <c r="AE127" s="1415"/>
      <c r="AF127" s="1417"/>
      <c r="AG127" s="1418"/>
      <c r="AH127" s="1419"/>
      <c r="AI127" s="1420"/>
      <c r="AJ127" s="1421"/>
      <c r="AK127" s="1422"/>
      <c r="AL127" s="1423"/>
      <c r="AM127" s="1409"/>
      <c r="AN127" s="120"/>
      <c r="AO127" s="1410"/>
      <c r="AP127" s="1410"/>
      <c r="AQ127" s="1410"/>
      <c r="AR127" s="1411"/>
      <c r="AS127" s="1412"/>
      <c r="AT127" s="1413"/>
      <c r="AU127" s="1414"/>
      <c r="AV127" s="1415"/>
      <c r="AW127" s="1416"/>
      <c r="AX127" s="1415"/>
      <c r="AY127" s="1417"/>
      <c r="AZ127" s="1418"/>
      <c r="BA127" s="1419"/>
      <c r="BB127" s="1420"/>
      <c r="BC127" s="1421"/>
      <c r="BD127" s="1422"/>
      <c r="BE127" s="1423"/>
      <c r="BH127" s="3">
        <v>1</v>
      </c>
    </row>
    <row r="128" spans="2:60" ht="27" customHeight="1">
      <c r="B128" s="120"/>
      <c r="C128" s="1410"/>
      <c r="D128" s="1410"/>
      <c r="E128" s="1410"/>
      <c r="F128" s="1411"/>
      <c r="G128" s="1412"/>
      <c r="H128" s="1413"/>
      <c r="I128" s="1414"/>
      <c r="J128" s="1415"/>
      <c r="K128" s="1416"/>
      <c r="L128" s="1415"/>
      <c r="M128" s="1417"/>
      <c r="N128" s="1418"/>
      <c r="O128" s="1419"/>
      <c r="P128" s="1420"/>
      <c r="Q128" s="1421"/>
      <c r="R128" s="1422"/>
      <c r="S128" s="1423"/>
      <c r="T128" s="1409"/>
      <c r="U128" s="120"/>
      <c r="V128" s="1410"/>
      <c r="W128" s="1410"/>
      <c r="X128" s="1410"/>
      <c r="Y128" s="1411"/>
      <c r="Z128" s="1412"/>
      <c r="AA128" s="1413"/>
      <c r="AB128" s="1414"/>
      <c r="AC128" s="1415"/>
      <c r="AD128" s="1416"/>
      <c r="AE128" s="1415"/>
      <c r="AF128" s="1417"/>
      <c r="AG128" s="1418"/>
      <c r="AH128" s="1419"/>
      <c r="AI128" s="1420"/>
      <c r="AJ128" s="1421"/>
      <c r="AK128" s="1422"/>
      <c r="AL128" s="1423"/>
      <c r="AM128" s="1409"/>
      <c r="AN128" s="120"/>
      <c r="AO128" s="1410"/>
      <c r="AP128" s="1410"/>
      <c r="AQ128" s="1410"/>
      <c r="AR128" s="1411"/>
      <c r="AS128" s="1412"/>
      <c r="AT128" s="1413"/>
      <c r="AU128" s="1414"/>
      <c r="AV128" s="1415"/>
      <c r="AW128" s="1416"/>
      <c r="AX128" s="1415"/>
      <c r="AY128" s="1417"/>
      <c r="AZ128" s="1418"/>
      <c r="BA128" s="1419"/>
      <c r="BB128" s="1420"/>
      <c r="BC128" s="1421"/>
      <c r="BD128" s="1422"/>
      <c r="BE128" s="1423"/>
      <c r="BH128" s="3">
        <v>1</v>
      </c>
    </row>
    <row r="129" spans="2:60" ht="27" customHeight="1">
      <c r="B129" s="120"/>
      <c r="C129" s="1410"/>
      <c r="D129" s="1410"/>
      <c r="E129" s="1410"/>
      <c r="F129" s="1411"/>
      <c r="G129" s="1412"/>
      <c r="H129" s="1413"/>
      <c r="I129" s="1414"/>
      <c r="J129" s="1415"/>
      <c r="K129" s="1416"/>
      <c r="L129" s="1415"/>
      <c r="M129" s="1417"/>
      <c r="N129" s="1418"/>
      <c r="O129" s="1419"/>
      <c r="P129" s="1420"/>
      <c r="Q129" s="1421"/>
      <c r="R129" s="1422"/>
      <c r="S129" s="1423"/>
      <c r="T129" s="1409"/>
      <c r="U129" s="120"/>
      <c r="V129" s="1410"/>
      <c r="W129" s="1410"/>
      <c r="X129" s="1410"/>
      <c r="Y129" s="1411"/>
      <c r="Z129" s="1412"/>
      <c r="AA129" s="1413"/>
      <c r="AB129" s="1414"/>
      <c r="AC129" s="1415"/>
      <c r="AD129" s="1416"/>
      <c r="AE129" s="1415"/>
      <c r="AF129" s="1417"/>
      <c r="AG129" s="1418"/>
      <c r="AH129" s="1419"/>
      <c r="AI129" s="1420"/>
      <c r="AJ129" s="1421"/>
      <c r="AK129" s="1422"/>
      <c r="AL129" s="1423"/>
      <c r="AM129" s="1409"/>
      <c r="AN129" s="120"/>
      <c r="AO129" s="1410"/>
      <c r="AP129" s="1410"/>
      <c r="AQ129" s="1410"/>
      <c r="AR129" s="1411"/>
      <c r="AS129" s="1412"/>
      <c r="AT129" s="1413"/>
      <c r="AU129" s="1414"/>
      <c r="AV129" s="1415"/>
      <c r="AW129" s="1416"/>
      <c r="AX129" s="1415"/>
      <c r="AY129" s="1417"/>
      <c r="AZ129" s="1418"/>
      <c r="BA129" s="1419"/>
      <c r="BB129" s="1420"/>
      <c r="BC129" s="1421"/>
      <c r="BD129" s="1422"/>
      <c r="BE129" s="1423"/>
      <c r="BH129" s="3">
        <v>1</v>
      </c>
    </row>
    <row r="130" spans="2:60" ht="27" customHeight="1">
      <c r="B130" s="120"/>
      <c r="C130" s="1410"/>
      <c r="D130" s="1410"/>
      <c r="E130" s="1410"/>
      <c r="F130" s="1411"/>
      <c r="G130" s="1412"/>
      <c r="H130" s="1413"/>
      <c r="I130" s="1414"/>
      <c r="J130" s="1415"/>
      <c r="K130" s="1416"/>
      <c r="L130" s="1415"/>
      <c r="M130" s="1417"/>
      <c r="N130" s="1418"/>
      <c r="O130" s="1419"/>
      <c r="P130" s="1420"/>
      <c r="Q130" s="1421"/>
      <c r="R130" s="1422"/>
      <c r="S130" s="1423"/>
      <c r="T130" s="1409"/>
      <c r="U130" s="120"/>
      <c r="V130" s="1410"/>
      <c r="W130" s="1410"/>
      <c r="X130" s="1410"/>
      <c r="Y130" s="1411"/>
      <c r="Z130" s="1412"/>
      <c r="AA130" s="1413"/>
      <c r="AB130" s="1414"/>
      <c r="AC130" s="1415"/>
      <c r="AD130" s="1416"/>
      <c r="AE130" s="1415"/>
      <c r="AF130" s="1417"/>
      <c r="AG130" s="1418"/>
      <c r="AH130" s="1419"/>
      <c r="AI130" s="1420"/>
      <c r="AJ130" s="1421"/>
      <c r="AK130" s="1422"/>
      <c r="AL130" s="1423"/>
      <c r="AM130" s="1409"/>
      <c r="AN130" s="120"/>
      <c r="AO130" s="1410"/>
      <c r="AP130" s="1410"/>
      <c r="AQ130" s="1410"/>
      <c r="AR130" s="1411"/>
      <c r="AS130" s="1412"/>
      <c r="AT130" s="1413"/>
      <c r="AU130" s="1414"/>
      <c r="AV130" s="1415"/>
      <c r="AW130" s="1416"/>
      <c r="AX130" s="1415"/>
      <c r="AY130" s="1417"/>
      <c r="AZ130" s="1418"/>
      <c r="BA130" s="1419"/>
      <c r="BB130" s="1420"/>
      <c r="BC130" s="1421"/>
      <c r="BD130" s="1422"/>
      <c r="BE130" s="1423"/>
      <c r="BH130" s="3">
        <v>1</v>
      </c>
    </row>
    <row r="131" spans="2:60" ht="27" customHeight="1">
      <c r="B131" s="120"/>
      <c r="C131" s="1410"/>
      <c r="D131" s="1410"/>
      <c r="E131" s="1410"/>
      <c r="F131" s="1411"/>
      <c r="G131" s="1412"/>
      <c r="H131" s="1413"/>
      <c r="I131" s="1414"/>
      <c r="J131" s="1415"/>
      <c r="K131" s="1416"/>
      <c r="L131" s="1415"/>
      <c r="M131" s="1417"/>
      <c r="N131" s="1418"/>
      <c r="O131" s="1419"/>
      <c r="P131" s="1420"/>
      <c r="Q131" s="1421"/>
      <c r="R131" s="1422"/>
      <c r="S131" s="1423"/>
      <c r="T131" s="1409"/>
      <c r="U131" s="120"/>
      <c r="V131" s="1410"/>
      <c r="W131" s="1410"/>
      <c r="X131" s="1410"/>
      <c r="Y131" s="1411"/>
      <c r="Z131" s="1412"/>
      <c r="AA131" s="1413"/>
      <c r="AB131" s="1414"/>
      <c r="AC131" s="1415"/>
      <c r="AD131" s="1416"/>
      <c r="AE131" s="1415"/>
      <c r="AF131" s="1417"/>
      <c r="AG131" s="1418"/>
      <c r="AH131" s="1419"/>
      <c r="AI131" s="1420"/>
      <c r="AJ131" s="1421"/>
      <c r="AK131" s="1422"/>
      <c r="AL131" s="1423"/>
      <c r="AM131" s="1409"/>
      <c r="AN131" s="120"/>
      <c r="AO131" s="1410"/>
      <c r="AP131" s="1410"/>
      <c r="AQ131" s="1410"/>
      <c r="AR131" s="1411"/>
      <c r="AS131" s="1412"/>
      <c r="AT131" s="1413"/>
      <c r="AU131" s="1414"/>
      <c r="AV131" s="1415"/>
      <c r="AW131" s="1416"/>
      <c r="AX131" s="1415"/>
      <c r="AY131" s="1417"/>
      <c r="AZ131" s="1418"/>
      <c r="BA131" s="1419"/>
      <c r="BB131" s="1420"/>
      <c r="BC131" s="1421"/>
      <c r="BD131" s="1422"/>
      <c r="BE131" s="1423"/>
      <c r="BH131" s="3">
        <v>1</v>
      </c>
    </row>
    <row r="132" spans="2:60" ht="27" customHeight="1">
      <c r="B132" s="120"/>
      <c r="C132" s="1410"/>
      <c r="D132" s="1410"/>
      <c r="E132" s="1410"/>
      <c r="F132" s="1411"/>
      <c r="G132" s="1412"/>
      <c r="H132" s="1413"/>
      <c r="I132" s="1414"/>
      <c r="J132" s="1415"/>
      <c r="K132" s="1416"/>
      <c r="L132" s="1415"/>
      <c r="M132" s="1417"/>
      <c r="N132" s="1418"/>
      <c r="O132" s="1419"/>
      <c r="P132" s="1420"/>
      <c r="Q132" s="1421"/>
      <c r="R132" s="1422"/>
      <c r="S132" s="1423"/>
      <c r="T132" s="1409"/>
      <c r="U132" s="120"/>
      <c r="V132" s="1410"/>
      <c r="W132" s="1410"/>
      <c r="X132" s="1410"/>
      <c r="Y132" s="1411"/>
      <c r="Z132" s="1412"/>
      <c r="AA132" s="1413"/>
      <c r="AB132" s="1414"/>
      <c r="AC132" s="1415"/>
      <c r="AD132" s="1416"/>
      <c r="AE132" s="1415"/>
      <c r="AF132" s="1417"/>
      <c r="AG132" s="1418"/>
      <c r="AH132" s="1419"/>
      <c r="AI132" s="1420"/>
      <c r="AJ132" s="1421"/>
      <c r="AK132" s="1422"/>
      <c r="AL132" s="1423"/>
      <c r="AM132" s="1409"/>
      <c r="AN132" s="120"/>
      <c r="AO132" s="1410"/>
      <c r="AP132" s="1410"/>
      <c r="AQ132" s="1410"/>
      <c r="AR132" s="1411"/>
      <c r="AS132" s="1412"/>
      <c r="AT132" s="1413"/>
      <c r="AU132" s="1414"/>
      <c r="AV132" s="1415"/>
      <c r="AW132" s="1416"/>
      <c r="AX132" s="1415"/>
      <c r="AY132" s="1417"/>
      <c r="AZ132" s="1418"/>
      <c r="BA132" s="1419"/>
      <c r="BB132" s="1420"/>
      <c r="BC132" s="1421"/>
      <c r="BD132" s="1422"/>
      <c r="BE132" s="1423"/>
      <c r="BH132" s="3">
        <v>1</v>
      </c>
    </row>
    <row r="133" spans="2:60" ht="27" customHeight="1">
      <c r="B133" s="120"/>
      <c r="C133" s="1410"/>
      <c r="D133" s="1410"/>
      <c r="E133" s="1410"/>
      <c r="F133" s="1411"/>
      <c r="G133" s="1412"/>
      <c r="H133" s="1413"/>
      <c r="I133" s="1414"/>
      <c r="J133" s="1415"/>
      <c r="K133" s="1416"/>
      <c r="L133" s="1415"/>
      <c r="M133" s="1417"/>
      <c r="N133" s="1418"/>
      <c r="O133" s="1419"/>
      <c r="P133" s="1420"/>
      <c r="Q133" s="1421"/>
      <c r="R133" s="1422"/>
      <c r="S133" s="1423"/>
      <c r="T133" s="1409"/>
      <c r="U133" s="120"/>
      <c r="V133" s="1410"/>
      <c r="W133" s="1410"/>
      <c r="X133" s="1410"/>
      <c r="Y133" s="1411"/>
      <c r="Z133" s="1412"/>
      <c r="AA133" s="1413"/>
      <c r="AB133" s="1414"/>
      <c r="AC133" s="1415"/>
      <c r="AD133" s="1416"/>
      <c r="AE133" s="1415"/>
      <c r="AF133" s="1417"/>
      <c r="AG133" s="1418"/>
      <c r="AH133" s="1419"/>
      <c r="AI133" s="1420"/>
      <c r="AJ133" s="1421"/>
      <c r="AK133" s="1422"/>
      <c r="AL133" s="1423"/>
      <c r="AM133" s="1409"/>
      <c r="AN133" s="120"/>
      <c r="AO133" s="1410"/>
      <c r="AP133" s="1410"/>
      <c r="AQ133" s="1410"/>
      <c r="AR133" s="1411"/>
      <c r="AS133" s="1412"/>
      <c r="AT133" s="1413"/>
      <c r="AU133" s="1414"/>
      <c r="AV133" s="1415"/>
      <c r="AW133" s="1416"/>
      <c r="AX133" s="1415"/>
      <c r="AY133" s="1417"/>
      <c r="AZ133" s="1418"/>
      <c r="BA133" s="1419"/>
      <c r="BB133" s="1420"/>
      <c r="BC133" s="1421"/>
      <c r="BD133" s="1422"/>
      <c r="BE133" s="1423"/>
      <c r="BH133" s="3">
        <v>1</v>
      </c>
    </row>
    <row r="134" spans="2:60" ht="27" customHeight="1">
      <c r="B134" s="120"/>
      <c r="C134" s="1410"/>
      <c r="D134" s="1410"/>
      <c r="E134" s="1410"/>
      <c r="F134" s="1411"/>
      <c r="G134" s="1412"/>
      <c r="H134" s="1413"/>
      <c r="I134" s="1414"/>
      <c r="J134" s="1415"/>
      <c r="K134" s="1416"/>
      <c r="L134" s="1415"/>
      <c r="M134" s="1417"/>
      <c r="N134" s="1418"/>
      <c r="O134" s="1419"/>
      <c r="P134" s="1420"/>
      <c r="Q134" s="1421"/>
      <c r="R134" s="1422"/>
      <c r="S134" s="1423"/>
      <c r="T134" s="1409"/>
      <c r="U134" s="120"/>
      <c r="V134" s="1410"/>
      <c r="W134" s="1410"/>
      <c r="X134" s="1410"/>
      <c r="Y134" s="1411"/>
      <c r="Z134" s="1412"/>
      <c r="AA134" s="1413"/>
      <c r="AB134" s="1414"/>
      <c r="AC134" s="1415"/>
      <c r="AD134" s="1416"/>
      <c r="AE134" s="1415"/>
      <c r="AF134" s="1417"/>
      <c r="AG134" s="1418"/>
      <c r="AH134" s="1419"/>
      <c r="AI134" s="1420"/>
      <c r="AJ134" s="1421"/>
      <c r="AK134" s="1422"/>
      <c r="AL134" s="1423"/>
      <c r="AM134" s="1409"/>
      <c r="AN134" s="120"/>
      <c r="AO134" s="1410"/>
      <c r="AP134" s="1410"/>
      <c r="AQ134" s="1410"/>
      <c r="AR134" s="1411"/>
      <c r="AS134" s="1412"/>
      <c r="AT134" s="1413"/>
      <c r="AU134" s="1414"/>
      <c r="AV134" s="1415"/>
      <c r="AW134" s="1416"/>
      <c r="AX134" s="1415"/>
      <c r="AY134" s="1417"/>
      <c r="AZ134" s="1418"/>
      <c r="BA134" s="1419"/>
      <c r="BB134" s="1420"/>
      <c r="BC134" s="1421"/>
      <c r="BD134" s="1422"/>
      <c r="BE134" s="1423"/>
      <c r="BH134" s="3">
        <v>1</v>
      </c>
    </row>
    <row r="135" spans="2:60" ht="27" customHeight="1">
      <c r="B135" s="120"/>
      <c r="C135" s="1410"/>
      <c r="D135" s="1410"/>
      <c r="E135" s="1410"/>
      <c r="F135" s="1411"/>
      <c r="G135" s="1412"/>
      <c r="H135" s="1413"/>
      <c r="I135" s="1414"/>
      <c r="J135" s="1415"/>
      <c r="K135" s="1416"/>
      <c r="L135" s="1415"/>
      <c r="M135" s="1417"/>
      <c r="N135" s="1418"/>
      <c r="O135" s="1419"/>
      <c r="P135" s="1420"/>
      <c r="Q135" s="1421"/>
      <c r="R135" s="1422"/>
      <c r="S135" s="1423"/>
      <c r="T135" s="1409"/>
      <c r="U135" s="120"/>
      <c r="V135" s="1410"/>
      <c r="W135" s="1410"/>
      <c r="X135" s="1410"/>
      <c r="Y135" s="1411"/>
      <c r="Z135" s="1412"/>
      <c r="AA135" s="1413"/>
      <c r="AB135" s="1414"/>
      <c r="AC135" s="1415"/>
      <c r="AD135" s="1416"/>
      <c r="AE135" s="1415"/>
      <c r="AF135" s="1417"/>
      <c r="AG135" s="1418"/>
      <c r="AH135" s="1419"/>
      <c r="AI135" s="1420"/>
      <c r="AJ135" s="1421"/>
      <c r="AK135" s="1422"/>
      <c r="AL135" s="1423"/>
      <c r="AM135" s="1409"/>
      <c r="AN135" s="120"/>
      <c r="AO135" s="1410"/>
      <c r="AP135" s="1410"/>
      <c r="AQ135" s="1410"/>
      <c r="AR135" s="1411"/>
      <c r="AS135" s="1412"/>
      <c r="AT135" s="1413"/>
      <c r="AU135" s="1414"/>
      <c r="AV135" s="1415"/>
      <c r="AW135" s="1416"/>
      <c r="AX135" s="1415"/>
      <c r="AY135" s="1417"/>
      <c r="AZ135" s="1418"/>
      <c r="BA135" s="1419"/>
      <c r="BB135" s="1420"/>
      <c r="BC135" s="1421"/>
      <c r="BD135" s="1422"/>
      <c r="BE135" s="1423"/>
      <c r="BH135" s="3">
        <v>1</v>
      </c>
    </row>
    <row r="136" spans="2:60" ht="27" customHeight="1">
      <c r="B136" s="120"/>
      <c r="C136" s="1410"/>
      <c r="D136" s="1410"/>
      <c r="E136" s="1410"/>
      <c r="F136" s="1411"/>
      <c r="G136" s="1412"/>
      <c r="H136" s="1413"/>
      <c r="I136" s="1414"/>
      <c r="J136" s="1415"/>
      <c r="K136" s="1416"/>
      <c r="L136" s="1415"/>
      <c r="M136" s="1417"/>
      <c r="N136" s="1418"/>
      <c r="O136" s="1419"/>
      <c r="P136" s="1420"/>
      <c r="Q136" s="1421"/>
      <c r="R136" s="1422"/>
      <c r="S136" s="1423"/>
      <c r="T136" s="1409"/>
      <c r="U136" s="120"/>
      <c r="V136" s="1410"/>
      <c r="W136" s="1410"/>
      <c r="X136" s="1410"/>
      <c r="Y136" s="1411"/>
      <c r="Z136" s="1412"/>
      <c r="AA136" s="1413"/>
      <c r="AB136" s="1414"/>
      <c r="AC136" s="1415"/>
      <c r="AD136" s="1416"/>
      <c r="AE136" s="1415"/>
      <c r="AF136" s="1417"/>
      <c r="AG136" s="1418"/>
      <c r="AH136" s="1419"/>
      <c r="AI136" s="1420"/>
      <c r="AJ136" s="1421"/>
      <c r="AK136" s="1422"/>
      <c r="AL136" s="1423"/>
      <c r="AM136" s="1409"/>
      <c r="AN136" s="120"/>
      <c r="AO136" s="1410"/>
      <c r="AP136" s="1410"/>
      <c r="AQ136" s="1410"/>
      <c r="AR136" s="1411"/>
      <c r="AS136" s="1412"/>
      <c r="AT136" s="1413"/>
      <c r="AU136" s="1414"/>
      <c r="AV136" s="1415"/>
      <c r="AW136" s="1416"/>
      <c r="AX136" s="1415"/>
      <c r="AY136" s="1417"/>
      <c r="AZ136" s="1418"/>
      <c r="BA136" s="1419"/>
      <c r="BB136" s="1420"/>
      <c r="BC136" s="1421"/>
      <c r="BD136" s="1422"/>
      <c r="BE136" s="1423"/>
      <c r="BH136" s="3">
        <v>1</v>
      </c>
    </row>
    <row r="137" spans="2:60" ht="27" customHeight="1">
      <c r="B137" s="120"/>
      <c r="C137" s="1410"/>
      <c r="D137" s="1410"/>
      <c r="E137" s="1410"/>
      <c r="F137" s="1411"/>
      <c r="G137" s="1412"/>
      <c r="H137" s="1413"/>
      <c r="I137" s="1414"/>
      <c r="J137" s="1415"/>
      <c r="K137" s="1416"/>
      <c r="L137" s="1415"/>
      <c r="M137" s="1417"/>
      <c r="N137" s="1418"/>
      <c r="O137" s="1419"/>
      <c r="P137" s="1420"/>
      <c r="Q137" s="1421"/>
      <c r="R137" s="1422"/>
      <c r="S137" s="1423"/>
      <c r="T137" s="1409"/>
      <c r="U137" s="120"/>
      <c r="V137" s="1410"/>
      <c r="W137" s="1410"/>
      <c r="X137" s="1410"/>
      <c r="Y137" s="1411"/>
      <c r="Z137" s="1412"/>
      <c r="AA137" s="1413"/>
      <c r="AB137" s="1414"/>
      <c r="AC137" s="1415"/>
      <c r="AD137" s="1416"/>
      <c r="AE137" s="1415"/>
      <c r="AF137" s="1417"/>
      <c r="AG137" s="1418"/>
      <c r="AH137" s="1419"/>
      <c r="AI137" s="1420"/>
      <c r="AJ137" s="1421"/>
      <c r="AK137" s="1422"/>
      <c r="AL137" s="1423"/>
      <c r="AM137" s="1409"/>
      <c r="AN137" s="120"/>
      <c r="AO137" s="1410"/>
      <c r="AP137" s="1410"/>
      <c r="AQ137" s="1410"/>
      <c r="AR137" s="1411"/>
      <c r="AS137" s="1412"/>
      <c r="AT137" s="1413"/>
      <c r="AU137" s="1414"/>
      <c r="AV137" s="1415"/>
      <c r="AW137" s="1416"/>
      <c r="AX137" s="1415"/>
      <c r="AY137" s="1417"/>
      <c r="AZ137" s="1418"/>
      <c r="BA137" s="1419"/>
      <c r="BB137" s="1420"/>
      <c r="BC137" s="1421"/>
      <c r="BD137" s="1422"/>
      <c r="BE137" s="1423"/>
      <c r="BH137" s="3">
        <v>1</v>
      </c>
    </row>
    <row r="138" spans="2:60" ht="27" customHeight="1">
      <c r="B138" s="120"/>
      <c r="C138" s="1410"/>
      <c r="D138" s="1410"/>
      <c r="E138" s="1410"/>
      <c r="F138" s="1411"/>
      <c r="G138" s="1412"/>
      <c r="H138" s="1413"/>
      <c r="I138" s="1414"/>
      <c r="J138" s="1415"/>
      <c r="K138" s="1416"/>
      <c r="L138" s="1415"/>
      <c r="M138" s="1417"/>
      <c r="N138" s="1418"/>
      <c r="O138" s="1419"/>
      <c r="P138" s="1420"/>
      <c r="Q138" s="1421"/>
      <c r="R138" s="1422"/>
      <c r="S138" s="1423"/>
      <c r="T138" s="1409"/>
      <c r="U138" s="120"/>
      <c r="V138" s="1410"/>
      <c r="W138" s="1410"/>
      <c r="X138" s="1410"/>
      <c r="Y138" s="1411"/>
      <c r="Z138" s="1412"/>
      <c r="AA138" s="1413"/>
      <c r="AB138" s="1414"/>
      <c r="AC138" s="1415"/>
      <c r="AD138" s="1416"/>
      <c r="AE138" s="1415"/>
      <c r="AF138" s="1417"/>
      <c r="AG138" s="1418"/>
      <c r="AH138" s="1419"/>
      <c r="AI138" s="1420"/>
      <c r="AJ138" s="1421"/>
      <c r="AK138" s="1422"/>
      <c r="AL138" s="1423"/>
      <c r="AM138" s="1409"/>
      <c r="AN138" s="120"/>
      <c r="AO138" s="1410"/>
      <c r="AP138" s="1410"/>
      <c r="AQ138" s="1410"/>
      <c r="AR138" s="1411"/>
      <c r="AS138" s="1412"/>
      <c r="AT138" s="1413"/>
      <c r="AU138" s="1414"/>
      <c r="AV138" s="1415"/>
      <c r="AW138" s="1416"/>
      <c r="AX138" s="1415"/>
      <c r="AY138" s="1417"/>
      <c r="AZ138" s="1418"/>
      <c r="BA138" s="1419"/>
      <c r="BB138" s="1420"/>
      <c r="BC138" s="1421"/>
      <c r="BD138" s="1422"/>
      <c r="BE138" s="1423"/>
      <c r="BH138" s="3">
        <v>1</v>
      </c>
    </row>
    <row r="139" spans="2:60" ht="27" customHeight="1">
      <c r="B139" s="120"/>
      <c r="C139" s="1410"/>
      <c r="D139" s="1410"/>
      <c r="E139" s="1410"/>
      <c r="F139" s="1411"/>
      <c r="G139" s="1412"/>
      <c r="H139" s="1413"/>
      <c r="I139" s="1414"/>
      <c r="J139" s="1415"/>
      <c r="K139" s="1416"/>
      <c r="L139" s="1415"/>
      <c r="M139" s="1417"/>
      <c r="N139" s="1418"/>
      <c r="O139" s="1419"/>
      <c r="P139" s="1420"/>
      <c r="Q139" s="1421"/>
      <c r="R139" s="1422"/>
      <c r="S139" s="1423"/>
      <c r="T139" s="1409"/>
      <c r="U139" s="120"/>
      <c r="V139" s="1410"/>
      <c r="W139" s="1410"/>
      <c r="X139" s="1410"/>
      <c r="Y139" s="1411"/>
      <c r="Z139" s="1412"/>
      <c r="AA139" s="1413"/>
      <c r="AB139" s="1414"/>
      <c r="AC139" s="1415"/>
      <c r="AD139" s="1416"/>
      <c r="AE139" s="1415"/>
      <c r="AF139" s="1417"/>
      <c r="AG139" s="1418"/>
      <c r="AH139" s="1419"/>
      <c r="AI139" s="1420"/>
      <c r="AJ139" s="1421"/>
      <c r="AK139" s="1422"/>
      <c r="AL139" s="1423"/>
      <c r="AM139" s="1409"/>
      <c r="AN139" s="120"/>
      <c r="AO139" s="1410"/>
      <c r="AP139" s="1410"/>
      <c r="AQ139" s="1410"/>
      <c r="AR139" s="1411"/>
      <c r="AS139" s="1412"/>
      <c r="AT139" s="1413"/>
      <c r="AU139" s="1414"/>
      <c r="AV139" s="1415"/>
      <c r="AW139" s="1416"/>
      <c r="AX139" s="1415"/>
      <c r="AY139" s="1417"/>
      <c r="AZ139" s="1418"/>
      <c r="BA139" s="1419"/>
      <c r="BB139" s="1420"/>
      <c r="BC139" s="1421"/>
      <c r="BD139" s="1422"/>
      <c r="BE139" s="1423"/>
      <c r="BH139" s="3">
        <v>1</v>
      </c>
    </row>
    <row r="140" spans="2:60" ht="27" customHeight="1">
      <c r="B140" s="120"/>
      <c r="C140" s="1410"/>
      <c r="D140" s="1410"/>
      <c r="E140" s="1410"/>
      <c r="F140" s="1411"/>
      <c r="G140" s="1412"/>
      <c r="H140" s="1413"/>
      <c r="I140" s="1414"/>
      <c r="J140" s="1415"/>
      <c r="K140" s="1416"/>
      <c r="L140" s="1415"/>
      <c r="M140" s="1417"/>
      <c r="N140" s="1418"/>
      <c r="O140" s="1419"/>
      <c r="P140" s="1420"/>
      <c r="Q140" s="1421"/>
      <c r="R140" s="1422"/>
      <c r="S140" s="1423"/>
      <c r="T140" s="1409"/>
      <c r="U140" s="120"/>
      <c r="V140" s="1410"/>
      <c r="W140" s="1410"/>
      <c r="X140" s="1410"/>
      <c r="Y140" s="1411"/>
      <c r="Z140" s="1412"/>
      <c r="AA140" s="1413"/>
      <c r="AB140" s="1414"/>
      <c r="AC140" s="1415"/>
      <c r="AD140" s="1416"/>
      <c r="AE140" s="1415"/>
      <c r="AF140" s="1417"/>
      <c r="AG140" s="1418"/>
      <c r="AH140" s="1419"/>
      <c r="AI140" s="1420"/>
      <c r="AJ140" s="1421"/>
      <c r="AK140" s="1422"/>
      <c r="AL140" s="1423"/>
      <c r="AM140" s="1409"/>
      <c r="AN140" s="120"/>
      <c r="AO140" s="1410"/>
      <c r="AP140" s="1410"/>
      <c r="AQ140" s="1410"/>
      <c r="AR140" s="1411"/>
      <c r="AS140" s="1412"/>
      <c r="AT140" s="1413"/>
      <c r="AU140" s="1414"/>
      <c r="AV140" s="1415"/>
      <c r="AW140" s="1416"/>
      <c r="AX140" s="1415"/>
      <c r="AY140" s="1417"/>
      <c r="AZ140" s="1418"/>
      <c r="BA140" s="1419"/>
      <c r="BB140" s="1420"/>
      <c r="BC140" s="1421"/>
      <c r="BD140" s="1422"/>
      <c r="BE140" s="1423"/>
      <c r="BH140" s="3">
        <v>1</v>
      </c>
    </row>
    <row r="141" spans="2:60" ht="27" customHeight="1">
      <c r="B141" s="120"/>
      <c r="C141" s="1410"/>
      <c r="D141" s="1410"/>
      <c r="E141" s="1410"/>
      <c r="F141" s="1411"/>
      <c r="G141" s="1412"/>
      <c r="H141" s="1413"/>
      <c r="I141" s="1414"/>
      <c r="J141" s="1415"/>
      <c r="K141" s="1416"/>
      <c r="L141" s="1415"/>
      <c r="M141" s="1417"/>
      <c r="N141" s="1418"/>
      <c r="O141" s="1419"/>
      <c r="P141" s="1420"/>
      <c r="Q141" s="1421"/>
      <c r="R141" s="1422"/>
      <c r="S141" s="1423"/>
      <c r="T141" s="1409"/>
      <c r="U141" s="120"/>
      <c r="V141" s="1410"/>
      <c r="W141" s="1410"/>
      <c r="X141" s="1410"/>
      <c r="Y141" s="1411"/>
      <c r="Z141" s="1412"/>
      <c r="AA141" s="1413"/>
      <c r="AB141" s="1414"/>
      <c r="AC141" s="1415"/>
      <c r="AD141" s="1416"/>
      <c r="AE141" s="1415"/>
      <c r="AF141" s="1417"/>
      <c r="AG141" s="1418"/>
      <c r="AH141" s="1419"/>
      <c r="AI141" s="1420"/>
      <c r="AJ141" s="1421"/>
      <c r="AK141" s="1422"/>
      <c r="AL141" s="1423"/>
      <c r="AM141" s="1409"/>
      <c r="AN141" s="120"/>
      <c r="AO141" s="1410"/>
      <c r="AP141" s="1410"/>
      <c r="AQ141" s="1410"/>
      <c r="AR141" s="1411"/>
      <c r="AS141" s="1412"/>
      <c r="AT141" s="1413"/>
      <c r="AU141" s="1414"/>
      <c r="AV141" s="1415"/>
      <c r="AW141" s="1416"/>
      <c r="AX141" s="1415"/>
      <c r="AY141" s="1417"/>
      <c r="AZ141" s="1418"/>
      <c r="BA141" s="1419"/>
      <c r="BB141" s="1420"/>
      <c r="BC141" s="1421"/>
      <c r="BD141" s="1422"/>
      <c r="BE141" s="1423"/>
      <c r="BH141" s="3">
        <v>1</v>
      </c>
    </row>
    <row r="142" spans="2:60" ht="27" customHeight="1">
      <c r="B142" s="120"/>
      <c r="C142" s="1410"/>
      <c r="D142" s="1410"/>
      <c r="E142" s="1410"/>
      <c r="F142" s="1411"/>
      <c r="G142" s="1412"/>
      <c r="H142" s="1413"/>
      <c r="I142" s="1414"/>
      <c r="J142" s="1415"/>
      <c r="K142" s="1416"/>
      <c r="L142" s="1415"/>
      <c r="M142" s="1417"/>
      <c r="N142" s="1418"/>
      <c r="O142" s="1419"/>
      <c r="P142" s="1420"/>
      <c r="Q142" s="1421"/>
      <c r="R142" s="1422"/>
      <c r="S142" s="1423"/>
      <c r="T142" s="1409"/>
      <c r="U142" s="120"/>
      <c r="V142" s="1410"/>
      <c r="W142" s="1410"/>
      <c r="X142" s="1410"/>
      <c r="Y142" s="1411"/>
      <c r="Z142" s="1412"/>
      <c r="AA142" s="1413"/>
      <c r="AB142" s="1414"/>
      <c r="AC142" s="1415"/>
      <c r="AD142" s="1416"/>
      <c r="AE142" s="1415"/>
      <c r="AF142" s="1417"/>
      <c r="AG142" s="1418"/>
      <c r="AH142" s="1419"/>
      <c r="AI142" s="1420"/>
      <c r="AJ142" s="1421"/>
      <c r="AK142" s="1422"/>
      <c r="AL142" s="1423"/>
      <c r="AM142" s="1409"/>
      <c r="AN142" s="120"/>
      <c r="AO142" s="1410"/>
      <c r="AP142" s="1410"/>
      <c r="AQ142" s="1410"/>
      <c r="AR142" s="1411"/>
      <c r="AS142" s="1412"/>
      <c r="AT142" s="1413"/>
      <c r="AU142" s="1414"/>
      <c r="AV142" s="1415"/>
      <c r="AW142" s="1416"/>
      <c r="AX142" s="1415"/>
      <c r="AY142" s="1417"/>
      <c r="AZ142" s="1418"/>
      <c r="BA142" s="1419"/>
      <c r="BB142" s="1420"/>
      <c r="BC142" s="1421"/>
      <c r="BD142" s="1422"/>
      <c r="BE142" s="1423"/>
      <c r="BH142" s="3">
        <v>1</v>
      </c>
    </row>
    <row r="143" spans="2:60" ht="27" customHeight="1">
      <c r="B143" s="120"/>
      <c r="C143" s="1410"/>
      <c r="D143" s="1410"/>
      <c r="E143" s="1410"/>
      <c r="F143" s="1411"/>
      <c r="G143" s="1412"/>
      <c r="H143" s="1413"/>
      <c r="I143" s="1414"/>
      <c r="J143" s="1415"/>
      <c r="K143" s="1416"/>
      <c r="L143" s="1415"/>
      <c r="M143" s="1417"/>
      <c r="N143" s="1418"/>
      <c r="O143" s="1419"/>
      <c r="P143" s="1420"/>
      <c r="Q143" s="1421"/>
      <c r="R143" s="1422"/>
      <c r="S143" s="1423"/>
      <c r="T143" s="1409"/>
      <c r="U143" s="120"/>
      <c r="V143" s="1410"/>
      <c r="W143" s="1410"/>
      <c r="X143" s="1410"/>
      <c r="Y143" s="1411"/>
      <c r="Z143" s="1412"/>
      <c r="AA143" s="1413"/>
      <c r="AB143" s="1414"/>
      <c r="AC143" s="1415"/>
      <c r="AD143" s="1416"/>
      <c r="AE143" s="1415"/>
      <c r="AF143" s="1417"/>
      <c r="AG143" s="1418"/>
      <c r="AH143" s="1419"/>
      <c r="AI143" s="1420"/>
      <c r="AJ143" s="1421"/>
      <c r="AK143" s="1422"/>
      <c r="AL143" s="1423"/>
      <c r="AM143" s="1409"/>
      <c r="AN143" s="120"/>
      <c r="AO143" s="1410"/>
      <c r="AP143" s="1410"/>
      <c r="AQ143" s="1410"/>
      <c r="AR143" s="1411"/>
      <c r="AS143" s="1412"/>
      <c r="AT143" s="1413"/>
      <c r="AU143" s="1414"/>
      <c r="AV143" s="1415"/>
      <c r="AW143" s="1416"/>
      <c r="AX143" s="1415"/>
      <c r="AY143" s="1417"/>
      <c r="AZ143" s="1418"/>
      <c r="BA143" s="1419"/>
      <c r="BB143" s="1420"/>
      <c r="BC143" s="1421"/>
      <c r="BD143" s="1422"/>
      <c r="BE143" s="1423"/>
      <c r="BH143" s="3">
        <v>1</v>
      </c>
    </row>
    <row r="144" spans="2:60" ht="27" customHeight="1">
      <c r="B144" s="120"/>
      <c r="C144" s="1410"/>
      <c r="D144" s="1410"/>
      <c r="E144" s="1410"/>
      <c r="F144" s="1411"/>
      <c r="G144" s="1412"/>
      <c r="H144" s="1413"/>
      <c r="I144" s="1414"/>
      <c r="J144" s="1415"/>
      <c r="K144" s="1416"/>
      <c r="L144" s="1415"/>
      <c r="M144" s="1417"/>
      <c r="N144" s="1418"/>
      <c r="O144" s="1419"/>
      <c r="P144" s="1420"/>
      <c r="Q144" s="1421"/>
      <c r="R144" s="1422"/>
      <c r="S144" s="1423"/>
      <c r="T144" s="1409"/>
      <c r="U144" s="120"/>
      <c r="V144" s="1410"/>
      <c r="W144" s="1410"/>
      <c r="X144" s="1410"/>
      <c r="Y144" s="1411"/>
      <c r="Z144" s="1412"/>
      <c r="AA144" s="1413"/>
      <c r="AB144" s="1414"/>
      <c r="AC144" s="1415"/>
      <c r="AD144" s="1416"/>
      <c r="AE144" s="1415"/>
      <c r="AF144" s="1417"/>
      <c r="AG144" s="1418"/>
      <c r="AH144" s="1419"/>
      <c r="AI144" s="1420"/>
      <c r="AJ144" s="1421"/>
      <c r="AK144" s="1422"/>
      <c r="AL144" s="1423"/>
      <c r="AM144" s="1409"/>
      <c r="AN144" s="120"/>
      <c r="AO144" s="1410"/>
      <c r="AP144" s="1410"/>
      <c r="AQ144" s="1410"/>
      <c r="AR144" s="1411"/>
      <c r="AS144" s="1412"/>
      <c r="AT144" s="1413"/>
      <c r="AU144" s="1414"/>
      <c r="AV144" s="1415"/>
      <c r="AW144" s="1416"/>
      <c r="AX144" s="1415"/>
      <c r="AY144" s="1417"/>
      <c r="AZ144" s="1418"/>
      <c r="BA144" s="1419"/>
      <c r="BB144" s="1420"/>
      <c r="BC144" s="1421"/>
      <c r="BD144" s="1422"/>
      <c r="BE144" s="1423"/>
      <c r="BH144" s="3">
        <v>1</v>
      </c>
    </row>
    <row r="145" spans="2:60" ht="27" customHeight="1">
      <c r="B145" s="120"/>
      <c r="C145" s="1410"/>
      <c r="D145" s="1410"/>
      <c r="E145" s="1410"/>
      <c r="F145" s="1411"/>
      <c r="G145" s="1412"/>
      <c r="H145" s="1413"/>
      <c r="I145" s="1414"/>
      <c r="J145" s="1415"/>
      <c r="K145" s="1416"/>
      <c r="L145" s="1415"/>
      <c r="M145" s="1417"/>
      <c r="N145" s="1418"/>
      <c r="O145" s="1419"/>
      <c r="P145" s="1420"/>
      <c r="Q145" s="1421"/>
      <c r="R145" s="1422"/>
      <c r="S145" s="1423"/>
      <c r="T145" s="1409"/>
      <c r="U145" s="120"/>
      <c r="V145" s="1410"/>
      <c r="W145" s="1410"/>
      <c r="X145" s="1410"/>
      <c r="Y145" s="1411"/>
      <c r="Z145" s="1412"/>
      <c r="AA145" s="1413"/>
      <c r="AB145" s="1414"/>
      <c r="AC145" s="1415"/>
      <c r="AD145" s="1416"/>
      <c r="AE145" s="1415"/>
      <c r="AF145" s="1417"/>
      <c r="AG145" s="1418"/>
      <c r="AH145" s="1419"/>
      <c r="AI145" s="1420"/>
      <c r="AJ145" s="1421"/>
      <c r="AK145" s="1422"/>
      <c r="AL145" s="1423"/>
      <c r="AM145" s="1409"/>
      <c r="AN145" s="120"/>
      <c r="AO145" s="1410"/>
      <c r="AP145" s="1410"/>
      <c r="AQ145" s="1410"/>
      <c r="AR145" s="1411"/>
      <c r="AS145" s="1412"/>
      <c r="AT145" s="1413"/>
      <c r="AU145" s="1414"/>
      <c r="AV145" s="1415"/>
      <c r="AW145" s="1416"/>
      <c r="AX145" s="1415"/>
      <c r="AY145" s="1417"/>
      <c r="AZ145" s="1418"/>
      <c r="BA145" s="1419"/>
      <c r="BB145" s="1420"/>
      <c r="BC145" s="1421"/>
      <c r="BD145" s="1422"/>
      <c r="BE145" s="1423"/>
      <c r="BH145" s="3">
        <v>1</v>
      </c>
    </row>
    <row r="146" spans="2:60" ht="27" customHeight="1">
      <c r="B146" s="120"/>
      <c r="C146" s="1410"/>
      <c r="D146" s="1410"/>
      <c r="E146" s="1410"/>
      <c r="F146" s="1411"/>
      <c r="G146" s="1412"/>
      <c r="H146" s="1413"/>
      <c r="I146" s="1414"/>
      <c r="J146" s="1415"/>
      <c r="K146" s="1416"/>
      <c r="L146" s="1415"/>
      <c r="M146" s="1417"/>
      <c r="N146" s="1418"/>
      <c r="O146" s="1419"/>
      <c r="P146" s="1420"/>
      <c r="Q146" s="1421"/>
      <c r="R146" s="1422"/>
      <c r="S146" s="1423"/>
      <c r="T146" s="1409"/>
      <c r="U146" s="120"/>
      <c r="V146" s="1410"/>
      <c r="W146" s="1410"/>
      <c r="X146" s="1410"/>
      <c r="Y146" s="1411"/>
      <c r="Z146" s="1412"/>
      <c r="AA146" s="1413"/>
      <c r="AB146" s="1414"/>
      <c r="AC146" s="1415"/>
      <c r="AD146" s="1416"/>
      <c r="AE146" s="1415"/>
      <c r="AF146" s="1417"/>
      <c r="AG146" s="1418"/>
      <c r="AH146" s="1419"/>
      <c r="AI146" s="1420"/>
      <c r="AJ146" s="1421"/>
      <c r="AK146" s="1422"/>
      <c r="AL146" s="1423"/>
      <c r="AM146" s="1409"/>
      <c r="AN146" s="120"/>
      <c r="AO146" s="1410"/>
      <c r="AP146" s="1410"/>
      <c r="AQ146" s="1410"/>
      <c r="AR146" s="1411"/>
      <c r="AS146" s="1412"/>
      <c r="AT146" s="1413"/>
      <c r="AU146" s="1414"/>
      <c r="AV146" s="1415"/>
      <c r="AW146" s="1416"/>
      <c r="AX146" s="1415"/>
      <c r="AY146" s="1417"/>
      <c r="AZ146" s="1418"/>
      <c r="BA146" s="1419"/>
      <c r="BB146" s="1420"/>
      <c r="BC146" s="1421"/>
      <c r="BD146" s="1422"/>
      <c r="BE146" s="1423"/>
      <c r="BH146" s="3">
        <v>1</v>
      </c>
    </row>
    <row r="147" spans="2:60" ht="27" customHeight="1">
      <c r="B147" s="120"/>
      <c r="C147" s="1410"/>
      <c r="D147" s="1410"/>
      <c r="E147" s="1410"/>
      <c r="F147" s="1411"/>
      <c r="G147" s="1412"/>
      <c r="H147" s="1413"/>
      <c r="I147" s="1414"/>
      <c r="J147" s="1415"/>
      <c r="K147" s="1416"/>
      <c r="L147" s="1415"/>
      <c r="M147" s="1417"/>
      <c r="N147" s="1418"/>
      <c r="O147" s="1419"/>
      <c r="P147" s="1420"/>
      <c r="Q147" s="1421"/>
      <c r="R147" s="1422"/>
      <c r="S147" s="1423"/>
      <c r="T147" s="1409"/>
      <c r="U147" s="120"/>
      <c r="V147" s="1410"/>
      <c r="W147" s="1410"/>
      <c r="X147" s="1410"/>
      <c r="Y147" s="1411"/>
      <c r="Z147" s="1412"/>
      <c r="AA147" s="1413"/>
      <c r="AB147" s="1414"/>
      <c r="AC147" s="1415"/>
      <c r="AD147" s="1416"/>
      <c r="AE147" s="1415"/>
      <c r="AF147" s="1417"/>
      <c r="AG147" s="1418"/>
      <c r="AH147" s="1419"/>
      <c r="AI147" s="1420"/>
      <c r="AJ147" s="1421"/>
      <c r="AK147" s="1422"/>
      <c r="AL147" s="1423"/>
      <c r="AM147" s="1409"/>
      <c r="AN147" s="120"/>
      <c r="AO147" s="1410"/>
      <c r="AP147" s="1410"/>
      <c r="AQ147" s="1410"/>
      <c r="AR147" s="1411"/>
      <c r="AS147" s="1412"/>
      <c r="AT147" s="1413"/>
      <c r="AU147" s="1414"/>
      <c r="AV147" s="1415"/>
      <c r="AW147" s="1416"/>
      <c r="AX147" s="1415"/>
      <c r="AY147" s="1417"/>
      <c r="AZ147" s="1418"/>
      <c r="BA147" s="1419"/>
      <c r="BB147" s="1420"/>
      <c r="BC147" s="1421"/>
      <c r="BD147" s="1422"/>
      <c r="BE147" s="1423"/>
      <c r="BH147" s="3">
        <v>1</v>
      </c>
    </row>
    <row r="148" spans="2:60" ht="27" customHeight="1">
      <c r="B148" s="120"/>
      <c r="C148" s="1410"/>
      <c r="D148" s="1410"/>
      <c r="E148" s="1410"/>
      <c r="F148" s="1411"/>
      <c r="G148" s="1412"/>
      <c r="H148" s="1413"/>
      <c r="I148" s="1414"/>
      <c r="J148" s="1415"/>
      <c r="K148" s="1416"/>
      <c r="L148" s="1415"/>
      <c r="M148" s="1417"/>
      <c r="N148" s="1418"/>
      <c r="O148" s="1419"/>
      <c r="P148" s="1420"/>
      <c r="Q148" s="1421"/>
      <c r="R148" s="1422"/>
      <c r="S148" s="1423"/>
      <c r="T148" s="1409"/>
      <c r="U148" s="120"/>
      <c r="V148" s="1410"/>
      <c r="W148" s="1410"/>
      <c r="X148" s="1410"/>
      <c r="Y148" s="1411"/>
      <c r="Z148" s="1412"/>
      <c r="AA148" s="1413"/>
      <c r="AB148" s="1414"/>
      <c r="AC148" s="1415"/>
      <c r="AD148" s="1416"/>
      <c r="AE148" s="1415"/>
      <c r="AF148" s="1417"/>
      <c r="AG148" s="1418"/>
      <c r="AH148" s="1419"/>
      <c r="AI148" s="1420"/>
      <c r="AJ148" s="1421"/>
      <c r="AK148" s="1422"/>
      <c r="AL148" s="1423"/>
      <c r="AM148" s="1409"/>
      <c r="AN148" s="120"/>
      <c r="AO148" s="1410"/>
      <c r="AP148" s="1410"/>
      <c r="AQ148" s="1410"/>
      <c r="AR148" s="1411"/>
      <c r="AS148" s="1412"/>
      <c r="AT148" s="1413"/>
      <c r="AU148" s="1414"/>
      <c r="AV148" s="1415"/>
      <c r="AW148" s="1416"/>
      <c r="AX148" s="1415"/>
      <c r="AY148" s="1417"/>
      <c r="AZ148" s="1418"/>
      <c r="BA148" s="1419"/>
      <c r="BB148" s="1420"/>
      <c r="BC148" s="1421"/>
      <c r="BD148" s="1422"/>
      <c r="BE148" s="1423"/>
      <c r="BH148" s="3">
        <v>1</v>
      </c>
    </row>
    <row r="149" spans="2:60" ht="27" customHeight="1">
      <c r="B149" s="120"/>
      <c r="C149" s="1410"/>
      <c r="D149" s="1410"/>
      <c r="E149" s="1410"/>
      <c r="F149" s="1411"/>
      <c r="G149" s="1412"/>
      <c r="H149" s="1413"/>
      <c r="I149" s="1414"/>
      <c r="J149" s="1415"/>
      <c r="K149" s="1416"/>
      <c r="L149" s="1415"/>
      <c r="M149" s="1417"/>
      <c r="N149" s="1418"/>
      <c r="O149" s="1419"/>
      <c r="P149" s="1420"/>
      <c r="Q149" s="1421"/>
      <c r="R149" s="1422"/>
      <c r="S149" s="1423"/>
      <c r="T149" s="1409"/>
      <c r="U149" s="120"/>
      <c r="V149" s="1410"/>
      <c r="W149" s="1410"/>
      <c r="X149" s="1410"/>
      <c r="Y149" s="1411"/>
      <c r="Z149" s="1412"/>
      <c r="AA149" s="1413"/>
      <c r="AB149" s="1414"/>
      <c r="AC149" s="1415"/>
      <c r="AD149" s="1416"/>
      <c r="AE149" s="1415"/>
      <c r="AF149" s="1417"/>
      <c r="AG149" s="1418"/>
      <c r="AH149" s="1419"/>
      <c r="AI149" s="1420"/>
      <c r="AJ149" s="1421"/>
      <c r="AK149" s="1422"/>
      <c r="AL149" s="1423"/>
      <c r="AM149" s="1409"/>
      <c r="AN149" s="120"/>
      <c r="AO149" s="1410"/>
      <c r="AP149" s="1410"/>
      <c r="AQ149" s="1410"/>
      <c r="AR149" s="1411"/>
      <c r="AS149" s="1412"/>
      <c r="AT149" s="1413"/>
      <c r="AU149" s="1414"/>
      <c r="AV149" s="1415"/>
      <c r="AW149" s="1416"/>
      <c r="AX149" s="1415"/>
      <c r="AY149" s="1417"/>
      <c r="AZ149" s="1418"/>
      <c r="BA149" s="1419"/>
      <c r="BB149" s="1420"/>
      <c r="BC149" s="1421"/>
      <c r="BD149" s="1422"/>
      <c r="BE149" s="1423"/>
      <c r="BH149" s="3">
        <v>1</v>
      </c>
    </row>
    <row r="150" spans="2:60" ht="27" customHeight="1">
      <c r="B150" s="120"/>
      <c r="C150" s="1410"/>
      <c r="D150" s="1410"/>
      <c r="E150" s="1410"/>
      <c r="F150" s="1411"/>
      <c r="G150" s="1412"/>
      <c r="H150" s="1413"/>
      <c r="I150" s="1414"/>
      <c r="J150" s="1415"/>
      <c r="K150" s="1416"/>
      <c r="L150" s="1415"/>
      <c r="M150" s="1417"/>
      <c r="N150" s="1418"/>
      <c r="O150" s="1419"/>
      <c r="P150" s="1420"/>
      <c r="Q150" s="1421"/>
      <c r="R150" s="1422"/>
      <c r="S150" s="1423"/>
      <c r="T150" s="1409"/>
      <c r="U150" s="120"/>
      <c r="V150" s="1410"/>
      <c r="W150" s="1410"/>
      <c r="X150" s="1410"/>
      <c r="Y150" s="1411"/>
      <c r="Z150" s="1412"/>
      <c r="AA150" s="1413"/>
      <c r="AB150" s="1414"/>
      <c r="AC150" s="1415"/>
      <c r="AD150" s="1416"/>
      <c r="AE150" s="1415"/>
      <c r="AF150" s="1417"/>
      <c r="AG150" s="1418"/>
      <c r="AH150" s="1419"/>
      <c r="AI150" s="1420"/>
      <c r="AJ150" s="1421"/>
      <c r="AK150" s="1422"/>
      <c r="AL150" s="1423"/>
      <c r="AM150" s="1409"/>
      <c r="AN150" s="120"/>
      <c r="AO150" s="1410"/>
      <c r="AP150" s="1410"/>
      <c r="AQ150" s="1410"/>
      <c r="AR150" s="1411"/>
      <c r="AS150" s="1412"/>
      <c r="AT150" s="1413"/>
      <c r="AU150" s="1414"/>
      <c r="AV150" s="1415"/>
      <c r="AW150" s="1416"/>
      <c r="AX150" s="1415"/>
      <c r="AY150" s="1417"/>
      <c r="AZ150" s="1418"/>
      <c r="BA150" s="1419"/>
      <c r="BB150" s="1420"/>
      <c r="BC150" s="1421"/>
      <c r="BD150" s="1422"/>
      <c r="BE150" s="1423"/>
      <c r="BH150" s="3">
        <v>1</v>
      </c>
    </row>
    <row r="151" spans="2:60" ht="27" customHeight="1">
      <c r="B151" s="120"/>
      <c r="C151" s="1410"/>
      <c r="D151" s="1410"/>
      <c r="E151" s="1410"/>
      <c r="F151" s="1411"/>
      <c r="G151" s="1412"/>
      <c r="H151" s="1413"/>
      <c r="I151" s="1414"/>
      <c r="J151" s="1415"/>
      <c r="K151" s="1416"/>
      <c r="L151" s="1415"/>
      <c r="M151" s="1417"/>
      <c r="N151" s="1418"/>
      <c r="O151" s="1419"/>
      <c r="P151" s="1420"/>
      <c r="Q151" s="1421"/>
      <c r="R151" s="1422"/>
      <c r="S151" s="1423"/>
      <c r="T151" s="1409"/>
      <c r="U151" s="120"/>
      <c r="V151" s="1410"/>
      <c r="W151" s="1410"/>
      <c r="X151" s="1410"/>
      <c r="Y151" s="1411"/>
      <c r="Z151" s="1412"/>
      <c r="AA151" s="1413"/>
      <c r="AB151" s="1414"/>
      <c r="AC151" s="1415"/>
      <c r="AD151" s="1416"/>
      <c r="AE151" s="1415"/>
      <c r="AF151" s="1417"/>
      <c r="AG151" s="1418"/>
      <c r="AH151" s="1419"/>
      <c r="AI151" s="1420"/>
      <c r="AJ151" s="1421"/>
      <c r="AK151" s="1422"/>
      <c r="AL151" s="1423"/>
      <c r="AM151" s="1409"/>
      <c r="AN151" s="120"/>
      <c r="AO151" s="1410"/>
      <c r="AP151" s="1410"/>
      <c r="AQ151" s="1410"/>
      <c r="AR151" s="1411"/>
      <c r="AS151" s="1412"/>
      <c r="AT151" s="1413"/>
      <c r="AU151" s="1414"/>
      <c r="AV151" s="1415"/>
      <c r="AW151" s="1416"/>
      <c r="AX151" s="1415"/>
      <c r="AY151" s="1417"/>
      <c r="AZ151" s="1418"/>
      <c r="BA151" s="1419"/>
      <c r="BB151" s="1420"/>
      <c r="BC151" s="1421"/>
      <c r="BD151" s="1422"/>
      <c r="BE151" s="1423"/>
      <c r="BH151" s="3">
        <v>1</v>
      </c>
    </row>
    <row r="152" spans="2:60" ht="27" customHeight="1">
      <c r="B152" s="120"/>
      <c r="C152" s="1410"/>
      <c r="D152" s="1410"/>
      <c r="E152" s="1410"/>
      <c r="F152" s="1411"/>
      <c r="G152" s="1412"/>
      <c r="H152" s="1413"/>
      <c r="I152" s="1414"/>
      <c r="J152" s="1415"/>
      <c r="K152" s="1416"/>
      <c r="L152" s="1415"/>
      <c r="M152" s="1417"/>
      <c r="N152" s="1418"/>
      <c r="O152" s="1419"/>
      <c r="P152" s="1420"/>
      <c r="Q152" s="1421"/>
      <c r="R152" s="1422"/>
      <c r="S152" s="1423"/>
      <c r="T152" s="1409"/>
      <c r="U152" s="120"/>
      <c r="V152" s="1410"/>
      <c r="W152" s="1410"/>
      <c r="X152" s="1410"/>
      <c r="Y152" s="1411"/>
      <c r="Z152" s="1412"/>
      <c r="AA152" s="1413"/>
      <c r="AB152" s="1414"/>
      <c r="AC152" s="1415"/>
      <c r="AD152" s="1416"/>
      <c r="AE152" s="1415"/>
      <c r="AF152" s="1417"/>
      <c r="AG152" s="1418"/>
      <c r="AH152" s="1419"/>
      <c r="AI152" s="1420"/>
      <c r="AJ152" s="1421"/>
      <c r="AK152" s="1422"/>
      <c r="AL152" s="1423"/>
      <c r="AM152" s="1409"/>
      <c r="AN152" s="120"/>
      <c r="AO152" s="1410"/>
      <c r="AP152" s="1410"/>
      <c r="AQ152" s="1410"/>
      <c r="AR152" s="1411"/>
      <c r="AS152" s="1412"/>
      <c r="AT152" s="1413"/>
      <c r="AU152" s="1414"/>
      <c r="AV152" s="1415"/>
      <c r="AW152" s="1416"/>
      <c r="AX152" s="1415"/>
      <c r="AY152" s="1417"/>
      <c r="AZ152" s="1418"/>
      <c r="BA152" s="1419"/>
      <c r="BB152" s="1420"/>
      <c r="BC152" s="1421"/>
      <c r="BD152" s="1422"/>
      <c r="BE152" s="1423"/>
      <c r="BH152" s="3">
        <v>1</v>
      </c>
    </row>
    <row r="153" spans="2:60" ht="27" customHeight="1">
      <c r="B153" s="120"/>
      <c r="C153" s="1410"/>
      <c r="D153" s="1410"/>
      <c r="E153" s="1410"/>
      <c r="F153" s="1411"/>
      <c r="G153" s="1412"/>
      <c r="H153" s="1413"/>
      <c r="I153" s="1414"/>
      <c r="J153" s="1415"/>
      <c r="K153" s="1416"/>
      <c r="L153" s="1415"/>
      <c r="M153" s="1417"/>
      <c r="N153" s="1418"/>
      <c r="O153" s="1419"/>
      <c r="P153" s="1420"/>
      <c r="Q153" s="1421"/>
      <c r="R153" s="1422"/>
      <c r="S153" s="1423"/>
      <c r="T153" s="1409"/>
      <c r="U153" s="120"/>
      <c r="V153" s="1410"/>
      <c r="W153" s="1410"/>
      <c r="X153" s="1410"/>
      <c r="Y153" s="1411"/>
      <c r="Z153" s="1412"/>
      <c r="AA153" s="1413"/>
      <c r="AB153" s="1414"/>
      <c r="AC153" s="1415"/>
      <c r="AD153" s="1416"/>
      <c r="AE153" s="1415"/>
      <c r="AF153" s="1417"/>
      <c r="AG153" s="1418"/>
      <c r="AH153" s="1419"/>
      <c r="AI153" s="1420"/>
      <c r="AJ153" s="1421"/>
      <c r="AK153" s="1422"/>
      <c r="AL153" s="1423"/>
      <c r="AM153" s="1409"/>
      <c r="AN153" s="120"/>
      <c r="AO153" s="1410"/>
      <c r="AP153" s="1410"/>
      <c r="AQ153" s="1410"/>
      <c r="AR153" s="1411"/>
      <c r="AS153" s="1412"/>
      <c r="AT153" s="1413"/>
      <c r="AU153" s="1414"/>
      <c r="AV153" s="1415"/>
      <c r="AW153" s="1416"/>
      <c r="AX153" s="1415"/>
      <c r="AY153" s="1417"/>
      <c r="AZ153" s="1418"/>
      <c r="BA153" s="1419"/>
      <c r="BB153" s="1420"/>
      <c r="BC153" s="1421"/>
      <c r="BD153" s="1422"/>
      <c r="BE153" s="1423"/>
      <c r="BH153" s="3">
        <v>1</v>
      </c>
    </row>
    <row r="154" spans="2:60" ht="27" customHeight="1">
      <c r="B154" s="120"/>
      <c r="C154" s="1410"/>
      <c r="D154" s="1410"/>
      <c r="E154" s="1410"/>
      <c r="F154" s="1411"/>
      <c r="G154" s="1412"/>
      <c r="H154" s="1413"/>
      <c r="I154" s="1414"/>
      <c r="J154" s="1415"/>
      <c r="K154" s="1416"/>
      <c r="L154" s="1415"/>
      <c r="M154" s="1417"/>
      <c r="N154" s="1418"/>
      <c r="O154" s="1419"/>
      <c r="P154" s="1420"/>
      <c r="Q154" s="1421"/>
      <c r="R154" s="1422"/>
      <c r="S154" s="1423"/>
      <c r="T154" s="1409"/>
      <c r="U154" s="120"/>
      <c r="V154" s="1410"/>
      <c r="W154" s="1410"/>
      <c r="X154" s="1410"/>
      <c r="Y154" s="1411"/>
      <c r="Z154" s="1412"/>
      <c r="AA154" s="1413"/>
      <c r="AB154" s="1414"/>
      <c r="AC154" s="1415"/>
      <c r="AD154" s="1416"/>
      <c r="AE154" s="1415"/>
      <c r="AF154" s="1417"/>
      <c r="AG154" s="1418"/>
      <c r="AH154" s="1419"/>
      <c r="AI154" s="1420"/>
      <c r="AJ154" s="1421"/>
      <c r="AK154" s="1422"/>
      <c r="AL154" s="1423"/>
      <c r="AM154" s="1409"/>
      <c r="AN154" s="120"/>
      <c r="AO154" s="1410"/>
      <c r="AP154" s="1410"/>
      <c r="AQ154" s="1410"/>
      <c r="AR154" s="1411"/>
      <c r="AS154" s="1412"/>
      <c r="AT154" s="1413"/>
      <c r="AU154" s="1414"/>
      <c r="AV154" s="1415"/>
      <c r="AW154" s="1416"/>
      <c r="AX154" s="1415"/>
      <c r="AY154" s="1417"/>
      <c r="AZ154" s="1418"/>
      <c r="BA154" s="1419"/>
      <c r="BB154" s="1420"/>
      <c r="BC154" s="1421"/>
      <c r="BD154" s="1422"/>
      <c r="BE154" s="1423"/>
      <c r="BH154" s="3">
        <v>1</v>
      </c>
    </row>
    <row r="155" spans="2:60" ht="27" customHeight="1">
      <c r="B155" s="120"/>
      <c r="C155" s="1410"/>
      <c r="D155" s="1410"/>
      <c r="E155" s="1410"/>
      <c r="F155" s="1411"/>
      <c r="G155" s="1412"/>
      <c r="H155" s="1413"/>
      <c r="I155" s="1414"/>
      <c r="J155" s="1415"/>
      <c r="K155" s="1416"/>
      <c r="L155" s="1415"/>
      <c r="M155" s="1417"/>
      <c r="N155" s="1418"/>
      <c r="O155" s="1419"/>
      <c r="P155" s="1420"/>
      <c r="Q155" s="1421"/>
      <c r="R155" s="1422"/>
      <c r="S155" s="1423"/>
      <c r="T155" s="1409"/>
      <c r="U155" s="120"/>
      <c r="V155" s="1410"/>
      <c r="W155" s="1410"/>
      <c r="X155" s="1410"/>
      <c r="Y155" s="1411"/>
      <c r="Z155" s="1412"/>
      <c r="AA155" s="1413"/>
      <c r="AB155" s="1414"/>
      <c r="AC155" s="1415"/>
      <c r="AD155" s="1416"/>
      <c r="AE155" s="1415"/>
      <c r="AF155" s="1417"/>
      <c r="AG155" s="1418"/>
      <c r="AH155" s="1419"/>
      <c r="AI155" s="1420"/>
      <c r="AJ155" s="1421"/>
      <c r="AK155" s="1422"/>
      <c r="AL155" s="1423"/>
      <c r="AM155" s="1409"/>
      <c r="AN155" s="120"/>
      <c r="AO155" s="1410"/>
      <c r="AP155" s="1410"/>
      <c r="AQ155" s="1410"/>
      <c r="AR155" s="1411"/>
      <c r="AS155" s="1412"/>
      <c r="AT155" s="1413"/>
      <c r="AU155" s="1414"/>
      <c r="AV155" s="1415"/>
      <c r="AW155" s="1416"/>
      <c r="AX155" s="1415"/>
      <c r="AY155" s="1417"/>
      <c r="AZ155" s="1418"/>
      <c r="BA155" s="1419"/>
      <c r="BB155" s="1420"/>
      <c r="BC155" s="1421"/>
      <c r="BD155" s="1422"/>
      <c r="BE155" s="1423"/>
      <c r="BH155" s="3">
        <v>1</v>
      </c>
    </row>
    <row r="156" spans="2:60" ht="27" customHeight="1">
      <c r="B156" s="120"/>
      <c r="C156" s="1410"/>
      <c r="D156" s="1410"/>
      <c r="E156" s="1410"/>
      <c r="F156" s="1411"/>
      <c r="G156" s="1412"/>
      <c r="H156" s="1413"/>
      <c r="I156" s="1414"/>
      <c r="J156" s="1415"/>
      <c r="K156" s="1416"/>
      <c r="L156" s="1415"/>
      <c r="M156" s="1417"/>
      <c r="N156" s="1418"/>
      <c r="O156" s="1419"/>
      <c r="P156" s="1420"/>
      <c r="Q156" s="1421"/>
      <c r="R156" s="1422"/>
      <c r="S156" s="1423"/>
      <c r="T156" s="1409"/>
      <c r="U156" s="120"/>
      <c r="V156" s="1410"/>
      <c r="W156" s="1410"/>
      <c r="X156" s="1410"/>
      <c r="Y156" s="1411"/>
      <c r="Z156" s="1412"/>
      <c r="AA156" s="1413"/>
      <c r="AB156" s="1414"/>
      <c r="AC156" s="1415"/>
      <c r="AD156" s="1416"/>
      <c r="AE156" s="1415"/>
      <c r="AF156" s="1417"/>
      <c r="AG156" s="1418"/>
      <c r="AH156" s="1419"/>
      <c r="AI156" s="1420"/>
      <c r="AJ156" s="1421"/>
      <c r="AK156" s="1422"/>
      <c r="AL156" s="1423"/>
      <c r="AM156" s="1409"/>
      <c r="AN156" s="120"/>
      <c r="AO156" s="1410"/>
      <c r="AP156" s="1410"/>
      <c r="AQ156" s="1410"/>
      <c r="AR156" s="1411"/>
      <c r="AS156" s="1412"/>
      <c r="AT156" s="1413"/>
      <c r="AU156" s="1414"/>
      <c r="AV156" s="1415"/>
      <c r="AW156" s="1416"/>
      <c r="AX156" s="1415"/>
      <c r="AY156" s="1417"/>
      <c r="AZ156" s="1418"/>
      <c r="BA156" s="1419"/>
      <c r="BB156" s="1420"/>
      <c r="BC156" s="1421"/>
      <c r="BD156" s="1422"/>
      <c r="BE156" s="1423"/>
      <c r="BH156" s="3">
        <v>1</v>
      </c>
    </row>
    <row r="157" spans="2:60" ht="27" customHeight="1">
      <c r="B157" s="120"/>
      <c r="C157" s="1410"/>
      <c r="D157" s="1410"/>
      <c r="E157" s="1410"/>
      <c r="F157" s="1411"/>
      <c r="G157" s="1412"/>
      <c r="H157" s="1413"/>
      <c r="I157" s="1414"/>
      <c r="J157" s="1415"/>
      <c r="K157" s="1416"/>
      <c r="L157" s="1415"/>
      <c r="M157" s="1417"/>
      <c r="N157" s="1418"/>
      <c r="O157" s="1419"/>
      <c r="P157" s="1420"/>
      <c r="Q157" s="1421"/>
      <c r="R157" s="1422"/>
      <c r="S157" s="1423"/>
      <c r="T157" s="1409"/>
      <c r="U157" s="120"/>
      <c r="V157" s="1410"/>
      <c r="W157" s="1410"/>
      <c r="X157" s="1410"/>
      <c r="Y157" s="1411"/>
      <c r="Z157" s="1412"/>
      <c r="AA157" s="1413"/>
      <c r="AB157" s="1414"/>
      <c r="AC157" s="1415"/>
      <c r="AD157" s="1416"/>
      <c r="AE157" s="1415"/>
      <c r="AF157" s="1417"/>
      <c r="AG157" s="1418"/>
      <c r="AH157" s="1419"/>
      <c r="AI157" s="1420"/>
      <c r="AJ157" s="1421"/>
      <c r="AK157" s="1422"/>
      <c r="AL157" s="1423"/>
      <c r="AM157" s="1409"/>
      <c r="AN157" s="120"/>
      <c r="AO157" s="1410"/>
      <c r="AP157" s="1410"/>
      <c r="AQ157" s="1410"/>
      <c r="AR157" s="1411"/>
      <c r="AS157" s="1412"/>
      <c r="AT157" s="1413"/>
      <c r="AU157" s="1414"/>
      <c r="AV157" s="1415"/>
      <c r="AW157" s="1416"/>
      <c r="AX157" s="1415"/>
      <c r="AY157" s="1417"/>
      <c r="AZ157" s="1418"/>
      <c r="BA157" s="1419"/>
      <c r="BB157" s="1420"/>
      <c r="BC157" s="1421"/>
      <c r="BD157" s="1422"/>
      <c r="BE157" s="1423"/>
      <c r="BH157" s="3">
        <v>1</v>
      </c>
    </row>
    <row r="158" spans="2:60" ht="27" customHeight="1">
      <c r="B158" s="120"/>
      <c r="C158" s="1410"/>
      <c r="D158" s="1410"/>
      <c r="E158" s="1410"/>
      <c r="F158" s="1411"/>
      <c r="G158" s="1412"/>
      <c r="H158" s="1413"/>
      <c r="I158" s="1414"/>
      <c r="J158" s="1415"/>
      <c r="K158" s="1416"/>
      <c r="L158" s="1415"/>
      <c r="M158" s="1417"/>
      <c r="N158" s="1418"/>
      <c r="O158" s="1419"/>
      <c r="P158" s="1420"/>
      <c r="Q158" s="1421"/>
      <c r="R158" s="1422"/>
      <c r="S158" s="1423"/>
      <c r="T158" s="1409"/>
      <c r="U158" s="120"/>
      <c r="V158" s="1410"/>
      <c r="W158" s="1410"/>
      <c r="X158" s="1410"/>
      <c r="Y158" s="1411"/>
      <c r="Z158" s="1412"/>
      <c r="AA158" s="1413"/>
      <c r="AB158" s="1414"/>
      <c r="AC158" s="1415"/>
      <c r="AD158" s="1416"/>
      <c r="AE158" s="1415"/>
      <c r="AF158" s="1417"/>
      <c r="AG158" s="1418"/>
      <c r="AH158" s="1419"/>
      <c r="AI158" s="1420"/>
      <c r="AJ158" s="1421"/>
      <c r="AK158" s="1422"/>
      <c r="AL158" s="1423"/>
      <c r="AM158" s="1409"/>
      <c r="AN158" s="120"/>
      <c r="AO158" s="1410"/>
      <c r="AP158" s="1410"/>
      <c r="AQ158" s="1410"/>
      <c r="AR158" s="1411"/>
      <c r="AS158" s="1412"/>
      <c r="AT158" s="1413"/>
      <c r="AU158" s="1414"/>
      <c r="AV158" s="1415"/>
      <c r="AW158" s="1416"/>
      <c r="AX158" s="1415"/>
      <c r="AY158" s="1417"/>
      <c r="AZ158" s="1418"/>
      <c r="BA158" s="1419"/>
      <c r="BB158" s="1420"/>
      <c r="BC158" s="1421"/>
      <c r="BD158" s="1422"/>
      <c r="BE158" s="1423"/>
      <c r="BH158" s="3">
        <v>1</v>
      </c>
    </row>
    <row r="159" spans="2:60" ht="27" customHeight="1">
      <c r="B159" s="120"/>
      <c r="C159" s="1410"/>
      <c r="D159" s="1410"/>
      <c r="E159" s="1410"/>
      <c r="F159" s="1411"/>
      <c r="G159" s="1412"/>
      <c r="H159" s="1413"/>
      <c r="I159" s="1414"/>
      <c r="J159" s="1415"/>
      <c r="K159" s="1416"/>
      <c r="L159" s="1415"/>
      <c r="M159" s="1417"/>
      <c r="N159" s="1418"/>
      <c r="O159" s="1419"/>
      <c r="P159" s="1420"/>
      <c r="Q159" s="1421"/>
      <c r="R159" s="1422"/>
      <c r="S159" s="1423"/>
      <c r="T159" s="1409"/>
      <c r="U159" s="120"/>
      <c r="V159" s="1410"/>
      <c r="W159" s="1410"/>
      <c r="X159" s="1410"/>
      <c r="Y159" s="1411"/>
      <c r="Z159" s="1412"/>
      <c r="AA159" s="1413"/>
      <c r="AB159" s="1414"/>
      <c r="AC159" s="1415"/>
      <c r="AD159" s="1416"/>
      <c r="AE159" s="1415"/>
      <c r="AF159" s="1417"/>
      <c r="AG159" s="1418"/>
      <c r="AH159" s="1419"/>
      <c r="AI159" s="1420"/>
      <c r="AJ159" s="1421"/>
      <c r="AK159" s="1422"/>
      <c r="AL159" s="1423"/>
      <c r="AM159" s="1409"/>
      <c r="AN159" s="120"/>
      <c r="AO159" s="1410"/>
      <c r="AP159" s="1410"/>
      <c r="AQ159" s="1410"/>
      <c r="AR159" s="1411"/>
      <c r="AS159" s="1412"/>
      <c r="AT159" s="1413"/>
      <c r="AU159" s="1414"/>
      <c r="AV159" s="1415"/>
      <c r="AW159" s="1416"/>
      <c r="AX159" s="1415"/>
      <c r="AY159" s="1417"/>
      <c r="AZ159" s="1418"/>
      <c r="BA159" s="1419"/>
      <c r="BB159" s="1420"/>
      <c r="BC159" s="1421"/>
      <c r="BD159" s="1422"/>
      <c r="BE159" s="1423"/>
      <c r="BH159" s="3">
        <v>1</v>
      </c>
    </row>
    <row r="160" spans="2:60" ht="27" customHeight="1">
      <c r="B160" s="120"/>
      <c r="C160" s="1410"/>
      <c r="D160" s="1410"/>
      <c r="E160" s="1410"/>
      <c r="F160" s="1411"/>
      <c r="G160" s="1412"/>
      <c r="H160" s="1413"/>
      <c r="I160" s="1414"/>
      <c r="J160" s="1415"/>
      <c r="K160" s="1416"/>
      <c r="L160" s="1415"/>
      <c r="M160" s="1417"/>
      <c r="N160" s="1418"/>
      <c r="O160" s="1419"/>
      <c r="P160" s="1420"/>
      <c r="Q160" s="1421"/>
      <c r="R160" s="1422"/>
      <c r="S160" s="1423"/>
      <c r="T160" s="1409"/>
      <c r="U160" s="120"/>
      <c r="V160" s="1410"/>
      <c r="W160" s="1410"/>
      <c r="X160" s="1410"/>
      <c r="Y160" s="1411"/>
      <c r="Z160" s="1412"/>
      <c r="AA160" s="1413"/>
      <c r="AB160" s="1414"/>
      <c r="AC160" s="1415"/>
      <c r="AD160" s="1416"/>
      <c r="AE160" s="1415"/>
      <c r="AF160" s="1417"/>
      <c r="AG160" s="1418"/>
      <c r="AH160" s="1419"/>
      <c r="AI160" s="1420"/>
      <c r="AJ160" s="1421"/>
      <c r="AK160" s="1422"/>
      <c r="AL160" s="1423"/>
      <c r="AM160" s="1409"/>
      <c r="AN160" s="120"/>
      <c r="AO160" s="1410"/>
      <c r="AP160" s="1410"/>
      <c r="AQ160" s="1410"/>
      <c r="AR160" s="1411"/>
      <c r="AS160" s="1412"/>
      <c r="AT160" s="1413"/>
      <c r="AU160" s="1414"/>
      <c r="AV160" s="1415"/>
      <c r="AW160" s="1416"/>
      <c r="AX160" s="1415"/>
      <c r="AY160" s="1417"/>
      <c r="AZ160" s="1418"/>
      <c r="BA160" s="1419"/>
      <c r="BB160" s="1420"/>
      <c r="BC160" s="1421"/>
      <c r="BD160" s="1422"/>
      <c r="BE160" s="1423"/>
      <c r="BH160" s="3">
        <v>1</v>
      </c>
    </row>
    <row r="161" spans="2:60" ht="27" customHeight="1">
      <c r="B161" s="120"/>
      <c r="C161" s="1410"/>
      <c r="D161" s="1410"/>
      <c r="E161" s="1410"/>
      <c r="F161" s="1411"/>
      <c r="G161" s="1412"/>
      <c r="H161" s="1413"/>
      <c r="I161" s="1414"/>
      <c r="J161" s="1415"/>
      <c r="K161" s="1416"/>
      <c r="L161" s="1415"/>
      <c r="M161" s="1417"/>
      <c r="N161" s="1418"/>
      <c r="O161" s="1419"/>
      <c r="P161" s="1420"/>
      <c r="Q161" s="1421"/>
      <c r="R161" s="1422"/>
      <c r="S161" s="1423"/>
      <c r="T161" s="1409"/>
      <c r="U161" s="120"/>
      <c r="V161" s="1410"/>
      <c r="W161" s="1410"/>
      <c r="X161" s="1410"/>
      <c r="Y161" s="1411"/>
      <c r="Z161" s="1412"/>
      <c r="AA161" s="1413"/>
      <c r="AB161" s="1414"/>
      <c r="AC161" s="1415"/>
      <c r="AD161" s="1416"/>
      <c r="AE161" s="1415"/>
      <c r="AF161" s="1417"/>
      <c r="AG161" s="1418"/>
      <c r="AH161" s="1419"/>
      <c r="AI161" s="1420"/>
      <c r="AJ161" s="1421"/>
      <c r="AK161" s="1422"/>
      <c r="AL161" s="1423"/>
      <c r="AM161" s="1409"/>
      <c r="AN161" s="120"/>
      <c r="AO161" s="1410"/>
      <c r="AP161" s="1410"/>
      <c r="AQ161" s="1410"/>
      <c r="AR161" s="1411"/>
      <c r="AS161" s="1412"/>
      <c r="AT161" s="1413"/>
      <c r="AU161" s="1414"/>
      <c r="AV161" s="1415"/>
      <c r="AW161" s="1416"/>
      <c r="AX161" s="1415"/>
      <c r="AY161" s="1417"/>
      <c r="AZ161" s="1418"/>
      <c r="BA161" s="1419"/>
      <c r="BB161" s="1420"/>
      <c r="BC161" s="1421"/>
      <c r="BD161" s="1422"/>
      <c r="BE161" s="1423"/>
      <c r="BH161" s="3">
        <v>1</v>
      </c>
    </row>
    <row r="162" spans="2:60" ht="27" customHeight="1">
      <c r="B162" s="120"/>
      <c r="C162" s="1410"/>
      <c r="D162" s="1410"/>
      <c r="E162" s="1410"/>
      <c r="F162" s="1411"/>
      <c r="G162" s="1412"/>
      <c r="H162" s="1413"/>
      <c r="I162" s="1414"/>
      <c r="J162" s="1415"/>
      <c r="K162" s="1416"/>
      <c r="L162" s="1415"/>
      <c r="M162" s="1417"/>
      <c r="N162" s="1418"/>
      <c r="O162" s="1419"/>
      <c r="P162" s="1420"/>
      <c r="Q162" s="1421"/>
      <c r="R162" s="1422"/>
      <c r="S162" s="1423"/>
      <c r="T162" s="1409"/>
      <c r="U162" s="120"/>
      <c r="V162" s="1410"/>
      <c r="W162" s="1410"/>
      <c r="X162" s="1410"/>
      <c r="Y162" s="1411"/>
      <c r="Z162" s="1412"/>
      <c r="AA162" s="1413"/>
      <c r="AB162" s="1414"/>
      <c r="AC162" s="1415"/>
      <c r="AD162" s="1416"/>
      <c r="AE162" s="1415"/>
      <c r="AF162" s="1417"/>
      <c r="AG162" s="1418"/>
      <c r="AH162" s="1419"/>
      <c r="AI162" s="1420"/>
      <c r="AJ162" s="1421"/>
      <c r="AK162" s="1422"/>
      <c r="AL162" s="1423"/>
      <c r="AM162" s="1409"/>
      <c r="AN162" s="120"/>
      <c r="AO162" s="1410"/>
      <c r="AP162" s="1410"/>
      <c r="AQ162" s="1410"/>
      <c r="AR162" s="1411"/>
      <c r="AS162" s="1412"/>
      <c r="AT162" s="1413"/>
      <c r="AU162" s="1414"/>
      <c r="AV162" s="1415"/>
      <c r="AW162" s="1416"/>
      <c r="AX162" s="1415"/>
      <c r="AY162" s="1417"/>
      <c r="AZ162" s="1418"/>
      <c r="BA162" s="1419"/>
      <c r="BB162" s="1420"/>
      <c r="BC162" s="1421"/>
      <c r="BD162" s="1422"/>
      <c r="BE162" s="1423"/>
      <c r="BH162" s="3">
        <v>1</v>
      </c>
    </row>
    <row r="163" spans="2:60" ht="27" customHeight="1">
      <c r="B163" s="120"/>
      <c r="C163" s="1410"/>
      <c r="D163" s="1410"/>
      <c r="E163" s="1410"/>
      <c r="F163" s="1411"/>
      <c r="G163" s="1412"/>
      <c r="H163" s="1413"/>
      <c r="I163" s="1414"/>
      <c r="J163" s="1415"/>
      <c r="K163" s="1416"/>
      <c r="L163" s="1415"/>
      <c r="M163" s="1417"/>
      <c r="N163" s="1418"/>
      <c r="O163" s="1419"/>
      <c r="P163" s="1420"/>
      <c r="Q163" s="1421"/>
      <c r="R163" s="1422"/>
      <c r="S163" s="1423"/>
      <c r="T163" s="1409"/>
      <c r="U163" s="120"/>
      <c r="V163" s="1410"/>
      <c r="W163" s="1410"/>
      <c r="X163" s="1410"/>
      <c r="Y163" s="1411"/>
      <c r="Z163" s="1412"/>
      <c r="AA163" s="1413"/>
      <c r="AB163" s="1414"/>
      <c r="AC163" s="1415"/>
      <c r="AD163" s="1416"/>
      <c r="AE163" s="1415"/>
      <c r="AF163" s="1417"/>
      <c r="AG163" s="1418"/>
      <c r="AH163" s="1419"/>
      <c r="AI163" s="1420"/>
      <c r="AJ163" s="1421"/>
      <c r="AK163" s="1422"/>
      <c r="AL163" s="1423"/>
      <c r="AM163" s="1409"/>
      <c r="AN163" s="120"/>
      <c r="AO163" s="1410"/>
      <c r="AP163" s="1410"/>
      <c r="AQ163" s="1410"/>
      <c r="AR163" s="1411"/>
      <c r="AS163" s="1412"/>
      <c r="AT163" s="1413"/>
      <c r="AU163" s="1414"/>
      <c r="AV163" s="1415"/>
      <c r="AW163" s="1416"/>
      <c r="AX163" s="1415"/>
      <c r="AY163" s="1417"/>
      <c r="AZ163" s="1418"/>
      <c r="BA163" s="1419"/>
      <c r="BB163" s="1420"/>
      <c r="BC163" s="1421"/>
      <c r="BD163" s="1422"/>
      <c r="BE163" s="1423"/>
      <c r="BH163" s="3">
        <v>1</v>
      </c>
    </row>
    <row r="164" spans="2:60" ht="27" customHeight="1">
      <c r="B164" s="120"/>
      <c r="C164" s="1410"/>
      <c r="D164" s="1410"/>
      <c r="E164" s="1410"/>
      <c r="F164" s="1411"/>
      <c r="G164" s="1412"/>
      <c r="H164" s="1413"/>
      <c r="I164" s="1414"/>
      <c r="J164" s="1415"/>
      <c r="K164" s="1416"/>
      <c r="L164" s="1415"/>
      <c r="M164" s="1417"/>
      <c r="N164" s="1418"/>
      <c r="O164" s="1419"/>
      <c r="P164" s="1420"/>
      <c r="Q164" s="1421"/>
      <c r="R164" s="1422"/>
      <c r="S164" s="1423"/>
      <c r="T164" s="1409"/>
      <c r="U164" s="120"/>
      <c r="V164" s="1410"/>
      <c r="W164" s="1410"/>
      <c r="X164" s="1410"/>
      <c r="Y164" s="1411"/>
      <c r="Z164" s="1412"/>
      <c r="AA164" s="1413"/>
      <c r="AB164" s="1414"/>
      <c r="AC164" s="1415"/>
      <c r="AD164" s="1416"/>
      <c r="AE164" s="1415"/>
      <c r="AF164" s="1417"/>
      <c r="AG164" s="1418"/>
      <c r="AH164" s="1419"/>
      <c r="AI164" s="1420"/>
      <c r="AJ164" s="1421"/>
      <c r="AK164" s="1422"/>
      <c r="AL164" s="1423"/>
      <c r="AM164" s="1409"/>
      <c r="AN164" s="120"/>
      <c r="AO164" s="1410"/>
      <c r="AP164" s="1410"/>
      <c r="AQ164" s="1410"/>
      <c r="AR164" s="1411"/>
      <c r="AS164" s="1412"/>
      <c r="AT164" s="1413"/>
      <c r="AU164" s="1414"/>
      <c r="AV164" s="1415"/>
      <c r="AW164" s="1416"/>
      <c r="AX164" s="1415"/>
      <c r="AY164" s="1417"/>
      <c r="AZ164" s="1418"/>
      <c r="BA164" s="1419"/>
      <c r="BB164" s="1420"/>
      <c r="BC164" s="1421"/>
      <c r="BD164" s="1422"/>
      <c r="BE164" s="1423"/>
      <c r="BH164" s="3">
        <v>1</v>
      </c>
    </row>
    <row r="165" spans="2:60" ht="27" customHeight="1">
      <c r="B165" s="120"/>
      <c r="C165" s="1410"/>
      <c r="D165" s="1410"/>
      <c r="E165" s="1410"/>
      <c r="F165" s="1411"/>
      <c r="G165" s="1412"/>
      <c r="H165" s="1413"/>
      <c r="I165" s="1414"/>
      <c r="J165" s="1415"/>
      <c r="K165" s="1416"/>
      <c r="L165" s="1415"/>
      <c r="M165" s="1417"/>
      <c r="N165" s="1418"/>
      <c r="O165" s="1419"/>
      <c r="P165" s="1420"/>
      <c r="Q165" s="1421"/>
      <c r="R165" s="1422"/>
      <c r="S165" s="1423"/>
      <c r="T165" s="1409"/>
      <c r="U165" s="120"/>
      <c r="V165" s="1410"/>
      <c r="W165" s="1410"/>
      <c r="X165" s="1410"/>
      <c r="Y165" s="1411"/>
      <c r="Z165" s="1412"/>
      <c r="AA165" s="1413"/>
      <c r="AB165" s="1414"/>
      <c r="AC165" s="1415"/>
      <c r="AD165" s="1416"/>
      <c r="AE165" s="1415"/>
      <c r="AF165" s="1417"/>
      <c r="AG165" s="1418"/>
      <c r="AH165" s="1419"/>
      <c r="AI165" s="1420"/>
      <c r="AJ165" s="1421"/>
      <c r="AK165" s="1422"/>
      <c r="AL165" s="1423"/>
      <c r="AM165" s="1409"/>
      <c r="AN165" s="120"/>
      <c r="AO165" s="1410"/>
      <c r="AP165" s="1410"/>
      <c r="AQ165" s="1410"/>
      <c r="AR165" s="1411"/>
      <c r="AS165" s="1412"/>
      <c r="AT165" s="1413"/>
      <c r="AU165" s="1414"/>
      <c r="AV165" s="1415"/>
      <c r="AW165" s="1416"/>
      <c r="AX165" s="1415"/>
      <c r="AY165" s="1417"/>
      <c r="AZ165" s="1418"/>
      <c r="BA165" s="1419"/>
      <c r="BB165" s="1420"/>
      <c r="BC165" s="1421"/>
      <c r="BD165" s="1422"/>
      <c r="BE165" s="1423"/>
      <c r="BH165" s="3">
        <v>1</v>
      </c>
    </row>
    <row r="166" spans="2:60" ht="27" customHeight="1">
      <c r="B166" s="120"/>
      <c r="C166" s="1410"/>
      <c r="D166" s="1410"/>
      <c r="E166" s="1410"/>
      <c r="F166" s="1411"/>
      <c r="G166" s="1412"/>
      <c r="H166" s="1413"/>
      <c r="I166" s="1414"/>
      <c r="J166" s="1415"/>
      <c r="K166" s="1416"/>
      <c r="L166" s="1415"/>
      <c r="M166" s="1417"/>
      <c r="N166" s="1418"/>
      <c r="O166" s="1419"/>
      <c r="P166" s="1420"/>
      <c r="Q166" s="1421"/>
      <c r="R166" s="1422"/>
      <c r="S166" s="1423"/>
      <c r="T166" s="1409"/>
      <c r="U166" s="120"/>
      <c r="V166" s="1410"/>
      <c r="W166" s="1410"/>
      <c r="X166" s="1410"/>
      <c r="Y166" s="1411"/>
      <c r="Z166" s="1412"/>
      <c r="AA166" s="1413"/>
      <c r="AB166" s="1414"/>
      <c r="AC166" s="1415"/>
      <c r="AD166" s="1416"/>
      <c r="AE166" s="1415"/>
      <c r="AF166" s="1417"/>
      <c r="AG166" s="1418"/>
      <c r="AH166" s="1419"/>
      <c r="AI166" s="1420"/>
      <c r="AJ166" s="1421"/>
      <c r="AK166" s="1422"/>
      <c r="AL166" s="1423"/>
      <c r="AM166" s="1409"/>
      <c r="AN166" s="120"/>
      <c r="AO166" s="1410"/>
      <c r="AP166" s="1410"/>
      <c r="AQ166" s="1410"/>
      <c r="AR166" s="1411"/>
      <c r="AS166" s="1412"/>
      <c r="AT166" s="1413"/>
      <c r="AU166" s="1414"/>
      <c r="AV166" s="1415"/>
      <c r="AW166" s="1416"/>
      <c r="AX166" s="1415"/>
      <c r="AY166" s="1417"/>
      <c r="AZ166" s="1418"/>
      <c r="BA166" s="1419"/>
      <c r="BB166" s="1420"/>
      <c r="BC166" s="1421"/>
      <c r="BD166" s="1422"/>
      <c r="BE166" s="1423"/>
      <c r="BH166" s="3">
        <v>1</v>
      </c>
    </row>
    <row r="167" spans="2:60" ht="27" customHeight="1">
      <c r="B167" s="120"/>
      <c r="C167" s="1410"/>
      <c r="D167" s="1410"/>
      <c r="E167" s="1410"/>
      <c r="F167" s="1411"/>
      <c r="G167" s="1412"/>
      <c r="H167" s="1413"/>
      <c r="I167" s="1414"/>
      <c r="J167" s="1415"/>
      <c r="K167" s="1416"/>
      <c r="L167" s="1415"/>
      <c r="M167" s="1417"/>
      <c r="N167" s="1418"/>
      <c r="O167" s="1419"/>
      <c r="P167" s="1420"/>
      <c r="Q167" s="1421"/>
      <c r="R167" s="1422"/>
      <c r="S167" s="1423"/>
      <c r="T167" s="1409"/>
      <c r="U167" s="120"/>
      <c r="V167" s="1410"/>
      <c r="W167" s="1410"/>
      <c r="X167" s="1410"/>
      <c r="Y167" s="1411"/>
      <c r="Z167" s="1412"/>
      <c r="AA167" s="1413"/>
      <c r="AB167" s="1414"/>
      <c r="AC167" s="1415"/>
      <c r="AD167" s="1416"/>
      <c r="AE167" s="1415"/>
      <c r="AF167" s="1417"/>
      <c r="AG167" s="1418"/>
      <c r="AH167" s="1419"/>
      <c r="AI167" s="1420"/>
      <c r="AJ167" s="1421"/>
      <c r="AK167" s="1422"/>
      <c r="AL167" s="1423"/>
      <c r="AM167" s="1409"/>
      <c r="AN167" s="120"/>
      <c r="AO167" s="1410"/>
      <c r="AP167" s="1410"/>
      <c r="AQ167" s="1410"/>
      <c r="AR167" s="1411"/>
      <c r="AS167" s="1412"/>
      <c r="AT167" s="1413"/>
      <c r="AU167" s="1414"/>
      <c r="AV167" s="1415"/>
      <c r="AW167" s="1416"/>
      <c r="AX167" s="1415"/>
      <c r="AY167" s="1417"/>
      <c r="AZ167" s="1418"/>
      <c r="BA167" s="1419"/>
      <c r="BB167" s="1420"/>
      <c r="BC167" s="1421"/>
      <c r="BD167" s="1422"/>
      <c r="BE167" s="1423"/>
      <c r="BH167" s="3">
        <v>1</v>
      </c>
    </row>
    <row r="168" spans="2:60" ht="27" customHeight="1">
      <c r="B168" s="120"/>
      <c r="C168" s="1410"/>
      <c r="D168" s="1410"/>
      <c r="E168" s="1410"/>
      <c r="F168" s="1411"/>
      <c r="G168" s="1412"/>
      <c r="H168" s="1413"/>
      <c r="I168" s="1414"/>
      <c r="J168" s="1415"/>
      <c r="K168" s="1416"/>
      <c r="L168" s="1415"/>
      <c r="M168" s="1417"/>
      <c r="N168" s="1418"/>
      <c r="O168" s="1419"/>
      <c r="P168" s="1420"/>
      <c r="Q168" s="1421"/>
      <c r="R168" s="1422"/>
      <c r="S168" s="1423"/>
      <c r="T168" s="1409"/>
      <c r="U168" s="120"/>
      <c r="V168" s="1410"/>
      <c r="W168" s="1410"/>
      <c r="X168" s="1410"/>
      <c r="Y168" s="1411"/>
      <c r="Z168" s="1412"/>
      <c r="AA168" s="1413"/>
      <c r="AB168" s="1414"/>
      <c r="AC168" s="1415"/>
      <c r="AD168" s="1416"/>
      <c r="AE168" s="1415"/>
      <c r="AF168" s="1417"/>
      <c r="AG168" s="1418"/>
      <c r="AH168" s="1419"/>
      <c r="AI168" s="1420"/>
      <c r="AJ168" s="1421"/>
      <c r="AK168" s="1422"/>
      <c r="AL168" s="1423"/>
      <c r="AM168" s="1409"/>
      <c r="AN168" s="120"/>
      <c r="AO168" s="1410"/>
      <c r="AP168" s="1410"/>
      <c r="AQ168" s="1410"/>
      <c r="AR168" s="1411"/>
      <c r="AS168" s="1412"/>
      <c r="AT168" s="1413"/>
      <c r="AU168" s="1414"/>
      <c r="AV168" s="1415"/>
      <c r="AW168" s="1416"/>
      <c r="AX168" s="1415"/>
      <c r="AY168" s="1417"/>
      <c r="AZ168" s="1418"/>
      <c r="BA168" s="1419"/>
      <c r="BB168" s="1420"/>
      <c r="BC168" s="1421"/>
      <c r="BD168" s="1422"/>
      <c r="BE168" s="1423"/>
      <c r="BH168" s="3">
        <v>1</v>
      </c>
    </row>
    <row r="169" spans="2:60" ht="27" customHeight="1">
      <c r="B169" s="120"/>
      <c r="C169" s="1410"/>
      <c r="D169" s="1410"/>
      <c r="E169" s="1410"/>
      <c r="F169" s="1411"/>
      <c r="G169" s="1412"/>
      <c r="H169" s="1413"/>
      <c r="I169" s="1414"/>
      <c r="J169" s="1415"/>
      <c r="K169" s="1416"/>
      <c r="L169" s="1415"/>
      <c r="M169" s="1417"/>
      <c r="N169" s="1418"/>
      <c r="O169" s="1419"/>
      <c r="P169" s="1420"/>
      <c r="Q169" s="1421"/>
      <c r="R169" s="1422"/>
      <c r="S169" s="1423"/>
      <c r="T169" s="1409"/>
      <c r="U169" s="120"/>
      <c r="V169" s="1410"/>
      <c r="W169" s="1410"/>
      <c r="X169" s="1410"/>
      <c r="Y169" s="1411"/>
      <c r="Z169" s="1412"/>
      <c r="AA169" s="1413"/>
      <c r="AB169" s="1414"/>
      <c r="AC169" s="1415"/>
      <c r="AD169" s="1416"/>
      <c r="AE169" s="1415"/>
      <c r="AF169" s="1417"/>
      <c r="AG169" s="1418"/>
      <c r="AH169" s="1419"/>
      <c r="AI169" s="1420"/>
      <c r="AJ169" s="1421"/>
      <c r="AK169" s="1422"/>
      <c r="AL169" s="1423"/>
      <c r="AM169" s="1409"/>
      <c r="AN169" s="120"/>
      <c r="AO169" s="1410"/>
      <c r="AP169" s="1410"/>
      <c r="AQ169" s="1410"/>
      <c r="AR169" s="1411"/>
      <c r="AS169" s="1412"/>
      <c r="AT169" s="1413"/>
      <c r="AU169" s="1414"/>
      <c r="AV169" s="1415"/>
      <c r="AW169" s="1416"/>
      <c r="AX169" s="1415"/>
      <c r="AY169" s="1417"/>
      <c r="AZ169" s="1418"/>
      <c r="BA169" s="1419"/>
      <c r="BB169" s="1420"/>
      <c r="BC169" s="1421"/>
      <c r="BD169" s="1422"/>
      <c r="BE169" s="1423"/>
      <c r="BH169" s="3">
        <v>1</v>
      </c>
    </row>
    <row r="170" spans="2:60" ht="27" customHeight="1">
      <c r="B170" s="120"/>
      <c r="C170" s="1410"/>
      <c r="D170" s="1410"/>
      <c r="E170" s="1410"/>
      <c r="F170" s="1411"/>
      <c r="G170" s="1412"/>
      <c r="H170" s="1413"/>
      <c r="I170" s="1414"/>
      <c r="J170" s="1415"/>
      <c r="K170" s="1416"/>
      <c r="L170" s="1415"/>
      <c r="M170" s="1417"/>
      <c r="N170" s="1418"/>
      <c r="O170" s="1419"/>
      <c r="P170" s="1420"/>
      <c r="Q170" s="1421"/>
      <c r="R170" s="1422"/>
      <c r="S170" s="1423"/>
      <c r="T170" s="1409"/>
      <c r="U170" s="120"/>
      <c r="V170" s="1410"/>
      <c r="W170" s="1410"/>
      <c r="X170" s="1410"/>
      <c r="Y170" s="1411"/>
      <c r="Z170" s="1412"/>
      <c r="AA170" s="1413"/>
      <c r="AB170" s="1414"/>
      <c r="AC170" s="1415"/>
      <c r="AD170" s="1416"/>
      <c r="AE170" s="1415"/>
      <c r="AF170" s="1417"/>
      <c r="AG170" s="1418"/>
      <c r="AH170" s="1419"/>
      <c r="AI170" s="1420"/>
      <c r="AJ170" s="1421"/>
      <c r="AK170" s="1422"/>
      <c r="AL170" s="1423"/>
      <c r="AM170" s="1409"/>
      <c r="AN170" s="120"/>
      <c r="AO170" s="1410"/>
      <c r="AP170" s="1410"/>
      <c r="AQ170" s="1410"/>
      <c r="AR170" s="1411"/>
      <c r="AS170" s="1412"/>
      <c r="AT170" s="1413"/>
      <c r="AU170" s="1414"/>
      <c r="AV170" s="1415"/>
      <c r="AW170" s="1416"/>
      <c r="AX170" s="1415"/>
      <c r="AY170" s="1417"/>
      <c r="AZ170" s="1418"/>
      <c r="BA170" s="1419"/>
      <c r="BB170" s="1420"/>
      <c r="BC170" s="1421"/>
      <c r="BD170" s="1422"/>
      <c r="BE170" s="1423"/>
      <c r="BH170" s="3">
        <v>1</v>
      </c>
    </row>
    <row r="171" spans="2:60" ht="27" customHeight="1">
      <c r="B171" s="120"/>
      <c r="C171" s="1410"/>
      <c r="D171" s="1410"/>
      <c r="E171" s="1410"/>
      <c r="F171" s="1411"/>
      <c r="G171" s="1412"/>
      <c r="H171" s="1413"/>
      <c r="I171" s="1414"/>
      <c r="J171" s="1415"/>
      <c r="K171" s="1416"/>
      <c r="L171" s="1415"/>
      <c r="M171" s="1417"/>
      <c r="N171" s="1418"/>
      <c r="O171" s="1419"/>
      <c r="P171" s="1420"/>
      <c r="Q171" s="1421"/>
      <c r="R171" s="1422"/>
      <c r="S171" s="1423"/>
      <c r="T171" s="1409"/>
      <c r="U171" s="120"/>
      <c r="V171" s="1410"/>
      <c r="W171" s="1410"/>
      <c r="X171" s="1410"/>
      <c r="Y171" s="1411"/>
      <c r="Z171" s="1412"/>
      <c r="AA171" s="1413"/>
      <c r="AB171" s="1414"/>
      <c r="AC171" s="1415"/>
      <c r="AD171" s="1416"/>
      <c r="AE171" s="1415"/>
      <c r="AF171" s="1417"/>
      <c r="AG171" s="1418"/>
      <c r="AH171" s="1419"/>
      <c r="AI171" s="1420"/>
      <c r="AJ171" s="1421"/>
      <c r="AK171" s="1422"/>
      <c r="AL171" s="1423"/>
      <c r="AM171" s="1409"/>
      <c r="AN171" s="120"/>
      <c r="AO171" s="1410"/>
      <c r="AP171" s="1410"/>
      <c r="AQ171" s="1410"/>
      <c r="AR171" s="1411"/>
      <c r="AS171" s="1412"/>
      <c r="AT171" s="1413"/>
      <c r="AU171" s="1414"/>
      <c r="AV171" s="1415"/>
      <c r="AW171" s="1416"/>
      <c r="AX171" s="1415"/>
      <c r="AY171" s="1417"/>
      <c r="AZ171" s="1418"/>
      <c r="BA171" s="1419"/>
      <c r="BB171" s="1420"/>
      <c r="BC171" s="1421"/>
      <c r="BD171" s="1422"/>
      <c r="BE171" s="1423"/>
      <c r="BH171" s="3">
        <v>1</v>
      </c>
    </row>
    <row r="172" spans="2:60" ht="27" customHeight="1">
      <c r="B172" s="120"/>
      <c r="C172" s="1410"/>
      <c r="D172" s="1410"/>
      <c r="E172" s="1410"/>
      <c r="F172" s="1411"/>
      <c r="G172" s="1412"/>
      <c r="H172" s="1413"/>
      <c r="I172" s="1414"/>
      <c r="J172" s="1415"/>
      <c r="K172" s="1416"/>
      <c r="L172" s="1415"/>
      <c r="M172" s="1417"/>
      <c r="N172" s="1418"/>
      <c r="O172" s="1419"/>
      <c r="P172" s="1420"/>
      <c r="Q172" s="1421"/>
      <c r="R172" s="1422"/>
      <c r="S172" s="1423"/>
      <c r="T172" s="1409"/>
      <c r="U172" s="120"/>
      <c r="V172" s="1410"/>
      <c r="W172" s="1410"/>
      <c r="X172" s="1410"/>
      <c r="Y172" s="1411"/>
      <c r="Z172" s="1412"/>
      <c r="AA172" s="1413"/>
      <c r="AB172" s="1414"/>
      <c r="AC172" s="1415"/>
      <c r="AD172" s="1416"/>
      <c r="AE172" s="1415"/>
      <c r="AF172" s="1417"/>
      <c r="AG172" s="1418"/>
      <c r="AH172" s="1419"/>
      <c r="AI172" s="1420"/>
      <c r="AJ172" s="1421"/>
      <c r="AK172" s="1422"/>
      <c r="AL172" s="1423"/>
      <c r="AM172" s="1409"/>
      <c r="AN172" s="120"/>
      <c r="AO172" s="1410"/>
      <c r="AP172" s="1410"/>
      <c r="AQ172" s="1410"/>
      <c r="AR172" s="1411"/>
      <c r="AS172" s="1412"/>
      <c r="AT172" s="1413"/>
      <c r="AU172" s="1414"/>
      <c r="AV172" s="1415"/>
      <c r="AW172" s="1416"/>
      <c r="AX172" s="1415"/>
      <c r="AY172" s="1417"/>
      <c r="AZ172" s="1418"/>
      <c r="BA172" s="1419"/>
      <c r="BB172" s="1420"/>
      <c r="BC172" s="1421"/>
      <c r="BD172" s="1422"/>
      <c r="BE172" s="1423"/>
      <c r="BH172" s="3">
        <v>1</v>
      </c>
    </row>
    <row r="173" spans="2:60" ht="27" customHeight="1">
      <c r="B173" s="120"/>
      <c r="C173" s="1410"/>
      <c r="D173" s="1410"/>
      <c r="E173" s="1410"/>
      <c r="F173" s="1411"/>
      <c r="G173" s="1412"/>
      <c r="H173" s="1413"/>
      <c r="I173" s="1414"/>
      <c r="J173" s="1415"/>
      <c r="K173" s="1416"/>
      <c r="L173" s="1415"/>
      <c r="M173" s="1417"/>
      <c r="N173" s="1418"/>
      <c r="O173" s="1419"/>
      <c r="P173" s="1420"/>
      <c r="Q173" s="1421"/>
      <c r="R173" s="1422"/>
      <c r="S173" s="1423"/>
      <c r="T173" s="1409"/>
      <c r="U173" s="120"/>
      <c r="V173" s="1410"/>
      <c r="W173" s="1410"/>
      <c r="X173" s="1410"/>
      <c r="Y173" s="1411"/>
      <c r="Z173" s="1412"/>
      <c r="AA173" s="1413"/>
      <c r="AB173" s="1414"/>
      <c r="AC173" s="1415"/>
      <c r="AD173" s="1416"/>
      <c r="AE173" s="1415"/>
      <c r="AF173" s="1417"/>
      <c r="AG173" s="1418"/>
      <c r="AH173" s="1419"/>
      <c r="AI173" s="1420"/>
      <c r="AJ173" s="1421"/>
      <c r="AK173" s="1422"/>
      <c r="AL173" s="1423"/>
      <c r="AM173" s="1409"/>
      <c r="AN173" s="120"/>
      <c r="AO173" s="1410"/>
      <c r="AP173" s="1410"/>
      <c r="AQ173" s="1410"/>
      <c r="AR173" s="1411"/>
      <c r="AS173" s="1412"/>
      <c r="AT173" s="1413"/>
      <c r="AU173" s="1414"/>
      <c r="AV173" s="1415"/>
      <c r="AW173" s="1416"/>
      <c r="AX173" s="1415"/>
      <c r="AY173" s="1417"/>
      <c r="AZ173" s="1418"/>
      <c r="BA173" s="1419"/>
      <c r="BB173" s="1420"/>
      <c r="BC173" s="1421"/>
      <c r="BD173" s="1422"/>
      <c r="BE173" s="1423"/>
      <c r="BH173" s="3">
        <v>1</v>
      </c>
    </row>
    <row r="174" spans="2:60" ht="27" customHeight="1">
      <c r="B174" s="120"/>
      <c r="C174" s="1410"/>
      <c r="D174" s="1410"/>
      <c r="E174" s="1410"/>
      <c r="F174" s="1411"/>
      <c r="G174" s="1412"/>
      <c r="H174" s="1413"/>
      <c r="I174" s="1414"/>
      <c r="J174" s="1415"/>
      <c r="K174" s="1416"/>
      <c r="L174" s="1415"/>
      <c r="M174" s="1417"/>
      <c r="N174" s="1418"/>
      <c r="O174" s="1419"/>
      <c r="P174" s="1420"/>
      <c r="Q174" s="1421"/>
      <c r="R174" s="1422"/>
      <c r="S174" s="1423"/>
      <c r="T174" s="1409"/>
      <c r="U174" s="120"/>
      <c r="V174" s="1410"/>
      <c r="W174" s="1410"/>
      <c r="X174" s="1410"/>
      <c r="Y174" s="1411"/>
      <c r="Z174" s="1412"/>
      <c r="AA174" s="1413"/>
      <c r="AB174" s="1414"/>
      <c r="AC174" s="1415"/>
      <c r="AD174" s="1416"/>
      <c r="AE174" s="1415"/>
      <c r="AF174" s="1417"/>
      <c r="AG174" s="1418"/>
      <c r="AH174" s="1419"/>
      <c r="AI174" s="1420"/>
      <c r="AJ174" s="1421"/>
      <c r="AK174" s="1422"/>
      <c r="AL174" s="1423"/>
      <c r="AM174" s="1409"/>
      <c r="AN174" s="120"/>
      <c r="AO174" s="1410"/>
      <c r="AP174" s="1410"/>
      <c r="AQ174" s="1410"/>
      <c r="AR174" s="1411"/>
      <c r="AS174" s="1412"/>
      <c r="AT174" s="1413"/>
      <c r="AU174" s="1414"/>
      <c r="AV174" s="1415"/>
      <c r="AW174" s="1416"/>
      <c r="AX174" s="1415"/>
      <c r="AY174" s="1417"/>
      <c r="AZ174" s="1418"/>
      <c r="BA174" s="1419"/>
      <c r="BB174" s="1420"/>
      <c r="BC174" s="1421"/>
      <c r="BD174" s="1422"/>
      <c r="BE174" s="1423"/>
      <c r="BH174" s="3">
        <v>1</v>
      </c>
    </row>
    <row r="175" spans="2:60" ht="27" customHeight="1">
      <c r="B175" s="120"/>
      <c r="C175" s="1410"/>
      <c r="D175" s="1410"/>
      <c r="E175" s="1410"/>
      <c r="F175" s="1411"/>
      <c r="G175" s="1412"/>
      <c r="H175" s="1413"/>
      <c r="I175" s="1414"/>
      <c r="J175" s="1415"/>
      <c r="K175" s="1416"/>
      <c r="L175" s="1415"/>
      <c r="M175" s="1417"/>
      <c r="N175" s="1418"/>
      <c r="O175" s="1419"/>
      <c r="P175" s="1420"/>
      <c r="Q175" s="1421"/>
      <c r="R175" s="1422"/>
      <c r="S175" s="1423"/>
      <c r="T175" s="1409"/>
      <c r="U175" s="120"/>
      <c r="V175" s="1410"/>
      <c r="W175" s="1410"/>
      <c r="X175" s="1410"/>
      <c r="Y175" s="1411"/>
      <c r="Z175" s="1412"/>
      <c r="AA175" s="1413"/>
      <c r="AB175" s="1414"/>
      <c r="AC175" s="1415"/>
      <c r="AD175" s="1416"/>
      <c r="AE175" s="1415"/>
      <c r="AF175" s="1417"/>
      <c r="AG175" s="1418"/>
      <c r="AH175" s="1419"/>
      <c r="AI175" s="1420"/>
      <c r="AJ175" s="1421"/>
      <c r="AK175" s="1422"/>
      <c r="AL175" s="1423"/>
      <c r="AM175" s="1409"/>
      <c r="AN175" s="120"/>
      <c r="AO175" s="1410"/>
      <c r="AP175" s="1410"/>
      <c r="AQ175" s="1410"/>
      <c r="AR175" s="1411"/>
      <c r="AS175" s="1412"/>
      <c r="AT175" s="1413"/>
      <c r="AU175" s="1414"/>
      <c r="AV175" s="1415"/>
      <c r="AW175" s="1416"/>
      <c r="AX175" s="1415"/>
      <c r="AY175" s="1417"/>
      <c r="AZ175" s="1418"/>
      <c r="BA175" s="1419"/>
      <c r="BB175" s="1420"/>
      <c r="BC175" s="1421"/>
      <c r="BD175" s="1422"/>
      <c r="BE175" s="1423"/>
      <c r="BH175" s="3">
        <v>1</v>
      </c>
    </row>
    <row r="176" spans="2:60" ht="27" customHeight="1">
      <c r="B176" s="120"/>
      <c r="C176" s="1410"/>
      <c r="D176" s="1410"/>
      <c r="E176" s="1410"/>
      <c r="F176" s="1411"/>
      <c r="G176" s="1412"/>
      <c r="H176" s="1413"/>
      <c r="I176" s="1414"/>
      <c r="J176" s="1415"/>
      <c r="K176" s="1416"/>
      <c r="L176" s="1415"/>
      <c r="M176" s="1417"/>
      <c r="N176" s="1418"/>
      <c r="O176" s="1419"/>
      <c r="P176" s="1420"/>
      <c r="Q176" s="1421"/>
      <c r="R176" s="1422"/>
      <c r="S176" s="1423"/>
      <c r="T176" s="1409"/>
      <c r="U176" s="120"/>
      <c r="V176" s="1410"/>
      <c r="W176" s="1410"/>
      <c r="X176" s="1410"/>
      <c r="Y176" s="1411"/>
      <c r="Z176" s="1412"/>
      <c r="AA176" s="1413"/>
      <c r="AB176" s="1414"/>
      <c r="AC176" s="1415"/>
      <c r="AD176" s="1416"/>
      <c r="AE176" s="1415"/>
      <c r="AF176" s="1417"/>
      <c r="AG176" s="1418"/>
      <c r="AH176" s="1419"/>
      <c r="AI176" s="1420"/>
      <c r="AJ176" s="1421"/>
      <c r="AK176" s="1422"/>
      <c r="AL176" s="1423"/>
      <c r="AM176" s="1409"/>
      <c r="AN176" s="120"/>
      <c r="AO176" s="1410"/>
      <c r="AP176" s="1410"/>
      <c r="AQ176" s="1410"/>
      <c r="AR176" s="1411"/>
      <c r="AS176" s="1412"/>
      <c r="AT176" s="1413"/>
      <c r="AU176" s="1414"/>
      <c r="AV176" s="1415"/>
      <c r="AW176" s="1416"/>
      <c r="AX176" s="1415"/>
      <c r="AY176" s="1417"/>
      <c r="AZ176" s="1418"/>
      <c r="BA176" s="1419"/>
      <c r="BB176" s="1420"/>
      <c r="BC176" s="1421"/>
      <c r="BD176" s="1422"/>
      <c r="BE176" s="1423"/>
      <c r="BH176" s="3">
        <v>1</v>
      </c>
    </row>
    <row r="177" spans="2:60" ht="27" customHeight="1">
      <c r="B177" s="120"/>
      <c r="C177" s="1410"/>
      <c r="D177" s="1410"/>
      <c r="E177" s="1410"/>
      <c r="F177" s="1411"/>
      <c r="G177" s="1412"/>
      <c r="H177" s="1413"/>
      <c r="I177" s="1414"/>
      <c r="J177" s="1415"/>
      <c r="K177" s="1416"/>
      <c r="L177" s="1415"/>
      <c r="M177" s="1417"/>
      <c r="N177" s="1418"/>
      <c r="O177" s="1419"/>
      <c r="P177" s="1420"/>
      <c r="Q177" s="1421"/>
      <c r="R177" s="1422"/>
      <c r="S177" s="1423"/>
      <c r="T177" s="1409"/>
      <c r="U177" s="120"/>
      <c r="V177" s="1410"/>
      <c r="W177" s="1410"/>
      <c r="X177" s="1410"/>
      <c r="Y177" s="1411"/>
      <c r="Z177" s="1412"/>
      <c r="AA177" s="1413"/>
      <c r="AB177" s="1414"/>
      <c r="AC177" s="1415"/>
      <c r="AD177" s="1416"/>
      <c r="AE177" s="1415"/>
      <c r="AF177" s="1417"/>
      <c r="AG177" s="1418"/>
      <c r="AH177" s="1419"/>
      <c r="AI177" s="1420"/>
      <c r="AJ177" s="1421"/>
      <c r="AK177" s="1422"/>
      <c r="AL177" s="1423"/>
      <c r="AM177" s="1409"/>
      <c r="AN177" s="120"/>
      <c r="AO177" s="1410"/>
      <c r="AP177" s="1410"/>
      <c r="AQ177" s="1410"/>
      <c r="AR177" s="1411"/>
      <c r="AS177" s="1412"/>
      <c r="AT177" s="1413"/>
      <c r="AU177" s="1414"/>
      <c r="AV177" s="1415"/>
      <c r="AW177" s="1416"/>
      <c r="AX177" s="1415"/>
      <c r="AY177" s="1417"/>
      <c r="AZ177" s="1418"/>
      <c r="BA177" s="1419"/>
      <c r="BB177" s="1420"/>
      <c r="BC177" s="1421"/>
      <c r="BD177" s="1422"/>
      <c r="BE177" s="1423"/>
      <c r="BH177" s="3">
        <v>1</v>
      </c>
    </row>
    <row r="178" spans="2:60" ht="27" customHeight="1">
      <c r="B178" s="120"/>
      <c r="C178" s="1410"/>
      <c r="D178" s="1410"/>
      <c r="E178" s="1410"/>
      <c r="F178" s="1411"/>
      <c r="G178" s="1412"/>
      <c r="H178" s="1413"/>
      <c r="I178" s="1414"/>
      <c r="J178" s="1415"/>
      <c r="K178" s="1416"/>
      <c r="L178" s="1415"/>
      <c r="M178" s="1417"/>
      <c r="N178" s="1418"/>
      <c r="O178" s="1419"/>
      <c r="P178" s="1420"/>
      <c r="Q178" s="1421"/>
      <c r="R178" s="1422"/>
      <c r="S178" s="1423"/>
      <c r="T178" s="1409"/>
      <c r="U178" s="120"/>
      <c r="V178" s="1410"/>
      <c r="W178" s="1410"/>
      <c r="X178" s="1410"/>
      <c r="Y178" s="1411"/>
      <c r="Z178" s="1412"/>
      <c r="AA178" s="1413"/>
      <c r="AB178" s="1414"/>
      <c r="AC178" s="1415"/>
      <c r="AD178" s="1416"/>
      <c r="AE178" s="1415"/>
      <c r="AF178" s="1417"/>
      <c r="AG178" s="1418"/>
      <c r="AH178" s="1419"/>
      <c r="AI178" s="1420"/>
      <c r="AJ178" s="1421"/>
      <c r="AK178" s="1422"/>
      <c r="AL178" s="1423"/>
      <c r="AM178" s="1409"/>
      <c r="AN178" s="120"/>
      <c r="AO178" s="1410"/>
      <c r="AP178" s="1410"/>
      <c r="AQ178" s="1410"/>
      <c r="AR178" s="1411"/>
      <c r="AS178" s="1412"/>
      <c r="AT178" s="1413"/>
      <c r="AU178" s="1414"/>
      <c r="AV178" s="1415"/>
      <c r="AW178" s="1416"/>
      <c r="AX178" s="1415"/>
      <c r="AY178" s="1417"/>
      <c r="AZ178" s="1418"/>
      <c r="BA178" s="1419"/>
      <c r="BB178" s="1420"/>
      <c r="BC178" s="1421"/>
      <c r="BD178" s="1422"/>
      <c r="BE178" s="1423"/>
      <c r="BH178" s="3">
        <v>1</v>
      </c>
    </row>
    <row r="179" spans="2:60" ht="27" customHeight="1">
      <c r="B179" s="120"/>
      <c r="C179" s="1410"/>
      <c r="D179" s="1410"/>
      <c r="E179" s="1410"/>
      <c r="F179" s="1411"/>
      <c r="G179" s="1412"/>
      <c r="H179" s="1413"/>
      <c r="I179" s="1414"/>
      <c r="J179" s="1415"/>
      <c r="K179" s="1416"/>
      <c r="L179" s="1415"/>
      <c r="M179" s="1417"/>
      <c r="N179" s="1418"/>
      <c r="O179" s="1419"/>
      <c r="P179" s="1420"/>
      <c r="Q179" s="1421"/>
      <c r="R179" s="1422"/>
      <c r="S179" s="1423"/>
      <c r="T179" s="1409"/>
      <c r="U179" s="120"/>
      <c r="V179" s="1410"/>
      <c r="W179" s="1410"/>
      <c r="X179" s="1410"/>
      <c r="Y179" s="1411"/>
      <c r="Z179" s="1412"/>
      <c r="AA179" s="1413"/>
      <c r="AB179" s="1414"/>
      <c r="AC179" s="1415"/>
      <c r="AD179" s="1416"/>
      <c r="AE179" s="1415"/>
      <c r="AF179" s="1417"/>
      <c r="AG179" s="1418"/>
      <c r="AH179" s="1419"/>
      <c r="AI179" s="1420"/>
      <c r="AJ179" s="1421"/>
      <c r="AK179" s="1422"/>
      <c r="AL179" s="1423"/>
      <c r="AM179" s="1409"/>
      <c r="AN179" s="120"/>
      <c r="AO179" s="1410"/>
      <c r="AP179" s="1410"/>
      <c r="AQ179" s="1410"/>
      <c r="AR179" s="1411"/>
      <c r="AS179" s="1412"/>
      <c r="AT179" s="1413"/>
      <c r="AU179" s="1414"/>
      <c r="AV179" s="1415"/>
      <c r="AW179" s="1416"/>
      <c r="AX179" s="1415"/>
      <c r="AY179" s="1417"/>
      <c r="AZ179" s="1418"/>
      <c r="BA179" s="1419"/>
      <c r="BB179" s="1420"/>
      <c r="BC179" s="1421"/>
      <c r="BD179" s="1422"/>
      <c r="BE179" s="1423"/>
      <c r="BH179" s="3">
        <v>1</v>
      </c>
    </row>
    <row r="180" spans="2:60" ht="27" customHeight="1">
      <c r="B180" s="120"/>
      <c r="C180" s="1410"/>
      <c r="D180" s="1410"/>
      <c r="E180" s="1410"/>
      <c r="F180" s="1411"/>
      <c r="G180" s="1412"/>
      <c r="H180" s="1413"/>
      <c r="I180" s="1414"/>
      <c r="J180" s="1415"/>
      <c r="K180" s="1416"/>
      <c r="L180" s="1415"/>
      <c r="M180" s="1417"/>
      <c r="N180" s="1418"/>
      <c r="O180" s="1419"/>
      <c r="P180" s="1420"/>
      <c r="Q180" s="1421"/>
      <c r="R180" s="1422"/>
      <c r="S180" s="1423"/>
      <c r="T180" s="1409"/>
      <c r="U180" s="120"/>
      <c r="V180" s="1410"/>
      <c r="W180" s="1410"/>
      <c r="X180" s="1410"/>
      <c r="Y180" s="1411"/>
      <c r="Z180" s="1412"/>
      <c r="AA180" s="1413"/>
      <c r="AB180" s="1414"/>
      <c r="AC180" s="1415"/>
      <c r="AD180" s="1416"/>
      <c r="AE180" s="1415"/>
      <c r="AF180" s="1417"/>
      <c r="AG180" s="1418"/>
      <c r="AH180" s="1419"/>
      <c r="AI180" s="1420"/>
      <c r="AJ180" s="1421"/>
      <c r="AK180" s="1422"/>
      <c r="AL180" s="1423"/>
      <c r="AM180" s="1409"/>
      <c r="AN180" s="120"/>
      <c r="AO180" s="1410"/>
      <c r="AP180" s="1410"/>
      <c r="AQ180" s="1410"/>
      <c r="AR180" s="1411"/>
      <c r="AS180" s="1412"/>
      <c r="AT180" s="1413"/>
      <c r="AU180" s="1414"/>
      <c r="AV180" s="1415"/>
      <c r="AW180" s="1416"/>
      <c r="AX180" s="1415"/>
      <c r="AY180" s="1417"/>
      <c r="AZ180" s="1418"/>
      <c r="BA180" s="1419"/>
      <c r="BB180" s="1420"/>
      <c r="BC180" s="1421"/>
      <c r="BD180" s="1422"/>
      <c r="BE180" s="1423"/>
      <c r="BH180" s="3">
        <v>1</v>
      </c>
    </row>
    <row r="181" spans="2:60" ht="27" customHeight="1">
      <c r="B181" s="120"/>
      <c r="C181" s="1410"/>
      <c r="D181" s="1410"/>
      <c r="E181" s="1410"/>
      <c r="F181" s="1411"/>
      <c r="G181" s="1412"/>
      <c r="H181" s="1413"/>
      <c r="I181" s="1414"/>
      <c r="J181" s="1415"/>
      <c r="K181" s="1416"/>
      <c r="L181" s="1415"/>
      <c r="M181" s="1417"/>
      <c r="N181" s="1418"/>
      <c r="O181" s="1419"/>
      <c r="P181" s="1420"/>
      <c r="Q181" s="1421"/>
      <c r="R181" s="1422"/>
      <c r="S181" s="1423"/>
      <c r="T181" s="1409"/>
      <c r="U181" s="120"/>
      <c r="V181" s="1410"/>
      <c r="W181" s="1410"/>
      <c r="X181" s="1410"/>
      <c r="Y181" s="1411"/>
      <c r="Z181" s="1412"/>
      <c r="AA181" s="1413"/>
      <c r="AB181" s="1414"/>
      <c r="AC181" s="1415"/>
      <c r="AD181" s="1416"/>
      <c r="AE181" s="1415"/>
      <c r="AF181" s="1417"/>
      <c r="AG181" s="1418"/>
      <c r="AH181" s="1419"/>
      <c r="AI181" s="1420"/>
      <c r="AJ181" s="1421"/>
      <c r="AK181" s="1422"/>
      <c r="AL181" s="1423"/>
      <c r="AM181" s="1409"/>
      <c r="AN181" s="120"/>
      <c r="AO181" s="1410"/>
      <c r="AP181" s="1410"/>
      <c r="AQ181" s="1410"/>
      <c r="AR181" s="1411"/>
      <c r="AS181" s="1412"/>
      <c r="AT181" s="1413"/>
      <c r="AU181" s="1414"/>
      <c r="AV181" s="1415"/>
      <c r="AW181" s="1416"/>
      <c r="AX181" s="1415"/>
      <c r="AY181" s="1417"/>
      <c r="AZ181" s="1418"/>
      <c r="BA181" s="1419"/>
      <c r="BB181" s="1420"/>
      <c r="BC181" s="1421"/>
      <c r="BD181" s="1422"/>
      <c r="BE181" s="1423"/>
      <c r="BH181" s="3">
        <v>1</v>
      </c>
    </row>
    <row r="182" spans="2:60" ht="27" customHeight="1">
      <c r="B182" s="120"/>
      <c r="C182" s="1410"/>
      <c r="D182" s="1410"/>
      <c r="E182" s="1410"/>
      <c r="F182" s="1411"/>
      <c r="G182" s="1412"/>
      <c r="H182" s="1413"/>
      <c r="I182" s="1414"/>
      <c r="J182" s="1415"/>
      <c r="K182" s="1416"/>
      <c r="L182" s="1415"/>
      <c r="M182" s="1417"/>
      <c r="N182" s="1418"/>
      <c r="O182" s="1419"/>
      <c r="P182" s="1420"/>
      <c r="Q182" s="1421"/>
      <c r="R182" s="1422"/>
      <c r="S182" s="1423"/>
      <c r="T182" s="1409"/>
      <c r="U182" s="120"/>
      <c r="V182" s="1410"/>
      <c r="W182" s="1410"/>
      <c r="X182" s="1410"/>
      <c r="Y182" s="1411"/>
      <c r="Z182" s="1412"/>
      <c r="AA182" s="1413"/>
      <c r="AB182" s="1414"/>
      <c r="AC182" s="1415"/>
      <c r="AD182" s="1416"/>
      <c r="AE182" s="1415"/>
      <c r="AF182" s="1417"/>
      <c r="AG182" s="1418"/>
      <c r="AH182" s="1419"/>
      <c r="AI182" s="1420"/>
      <c r="AJ182" s="1421"/>
      <c r="AK182" s="1422"/>
      <c r="AL182" s="1423"/>
      <c r="AM182" s="1409"/>
      <c r="AN182" s="120"/>
      <c r="AO182" s="1410"/>
      <c r="AP182" s="1410"/>
      <c r="AQ182" s="1410"/>
      <c r="AR182" s="1411"/>
      <c r="AS182" s="1412"/>
      <c r="AT182" s="1413"/>
      <c r="AU182" s="1414"/>
      <c r="AV182" s="1415"/>
      <c r="AW182" s="1416"/>
      <c r="AX182" s="1415"/>
      <c r="AY182" s="1417"/>
      <c r="AZ182" s="1418"/>
      <c r="BA182" s="1419"/>
      <c r="BB182" s="1420"/>
      <c r="BC182" s="1421"/>
      <c r="BD182" s="1422"/>
      <c r="BE182" s="1423"/>
      <c r="BH182" s="3">
        <v>1</v>
      </c>
    </row>
    <row r="183" spans="2:60" ht="27" customHeight="1">
      <c r="B183" s="120"/>
      <c r="C183" s="1410"/>
      <c r="D183" s="1410"/>
      <c r="E183" s="1410"/>
      <c r="F183" s="1411"/>
      <c r="G183" s="1412"/>
      <c r="H183" s="1413"/>
      <c r="I183" s="1414"/>
      <c r="J183" s="1415"/>
      <c r="K183" s="1416"/>
      <c r="L183" s="1415"/>
      <c r="M183" s="1417"/>
      <c r="N183" s="1418"/>
      <c r="O183" s="1419"/>
      <c r="P183" s="1420"/>
      <c r="Q183" s="1421"/>
      <c r="R183" s="1422"/>
      <c r="S183" s="1423"/>
      <c r="T183" s="1409"/>
      <c r="U183" s="120"/>
      <c r="V183" s="1410"/>
      <c r="W183" s="1410"/>
      <c r="X183" s="1410"/>
      <c r="Y183" s="1411"/>
      <c r="Z183" s="1412"/>
      <c r="AA183" s="1413"/>
      <c r="AB183" s="1414"/>
      <c r="AC183" s="1415"/>
      <c r="AD183" s="1416"/>
      <c r="AE183" s="1415"/>
      <c r="AF183" s="1417"/>
      <c r="AG183" s="1418"/>
      <c r="AH183" s="1419"/>
      <c r="AI183" s="1420"/>
      <c r="AJ183" s="1421"/>
      <c r="AK183" s="1422"/>
      <c r="AL183" s="1423"/>
      <c r="AM183" s="1409"/>
      <c r="AN183" s="120"/>
      <c r="AO183" s="1410"/>
      <c r="AP183" s="1410"/>
      <c r="AQ183" s="1410"/>
      <c r="AR183" s="1411"/>
      <c r="AS183" s="1412"/>
      <c r="AT183" s="1413"/>
      <c r="AU183" s="1414"/>
      <c r="AV183" s="1415"/>
      <c r="AW183" s="1416"/>
      <c r="AX183" s="1415"/>
      <c r="AY183" s="1417"/>
      <c r="AZ183" s="1418"/>
      <c r="BA183" s="1419"/>
      <c r="BB183" s="1420"/>
      <c r="BC183" s="1421"/>
      <c r="BD183" s="1422"/>
      <c r="BE183" s="1423"/>
      <c r="BH183" s="3">
        <v>1</v>
      </c>
    </row>
    <row r="184" spans="2:60" ht="27" customHeight="1">
      <c r="B184" s="120"/>
      <c r="C184" s="1410"/>
      <c r="D184" s="1410"/>
      <c r="E184" s="1410"/>
      <c r="F184" s="1411"/>
      <c r="G184" s="1412"/>
      <c r="H184" s="1413"/>
      <c r="I184" s="1414"/>
      <c r="J184" s="1415"/>
      <c r="K184" s="1416"/>
      <c r="L184" s="1415"/>
      <c r="M184" s="1417"/>
      <c r="N184" s="1418"/>
      <c r="O184" s="1419"/>
      <c r="P184" s="1420"/>
      <c r="Q184" s="1421"/>
      <c r="R184" s="1422"/>
      <c r="S184" s="1423"/>
      <c r="T184" s="1409"/>
      <c r="U184" s="120"/>
      <c r="V184" s="1410"/>
      <c r="W184" s="1410"/>
      <c r="X184" s="1410"/>
      <c r="Y184" s="1411"/>
      <c r="Z184" s="1412"/>
      <c r="AA184" s="1413"/>
      <c r="AB184" s="1414"/>
      <c r="AC184" s="1415"/>
      <c r="AD184" s="1416"/>
      <c r="AE184" s="1415"/>
      <c r="AF184" s="1417"/>
      <c r="AG184" s="1418"/>
      <c r="AH184" s="1419"/>
      <c r="AI184" s="1420"/>
      <c r="AJ184" s="1421"/>
      <c r="AK184" s="1422"/>
      <c r="AL184" s="1423"/>
      <c r="AM184" s="1409"/>
      <c r="AN184" s="120"/>
      <c r="AO184" s="1410"/>
      <c r="AP184" s="1410"/>
      <c r="AQ184" s="1410"/>
      <c r="AR184" s="1411"/>
      <c r="AS184" s="1412"/>
      <c r="AT184" s="1413"/>
      <c r="AU184" s="1414"/>
      <c r="AV184" s="1415"/>
      <c r="AW184" s="1416"/>
      <c r="AX184" s="1415"/>
      <c r="AY184" s="1417"/>
      <c r="AZ184" s="1418"/>
      <c r="BA184" s="1419"/>
      <c r="BB184" s="1420"/>
      <c r="BC184" s="1421"/>
      <c r="BD184" s="1422"/>
      <c r="BE184" s="1423"/>
      <c r="BH184" s="3">
        <v>1</v>
      </c>
    </row>
    <row r="185" spans="2:60" ht="27" customHeight="1">
      <c r="B185" s="120"/>
      <c r="C185" s="1410"/>
      <c r="D185" s="1410"/>
      <c r="E185" s="1410"/>
      <c r="F185" s="1411"/>
      <c r="G185" s="1412"/>
      <c r="H185" s="1413"/>
      <c r="I185" s="1414"/>
      <c r="J185" s="1415"/>
      <c r="K185" s="1416"/>
      <c r="L185" s="1415"/>
      <c r="M185" s="1417"/>
      <c r="N185" s="1418"/>
      <c r="O185" s="1419"/>
      <c r="P185" s="1420"/>
      <c r="Q185" s="1421"/>
      <c r="R185" s="1422"/>
      <c r="S185" s="1423"/>
      <c r="T185" s="1409"/>
      <c r="U185" s="120"/>
      <c r="V185" s="1410"/>
      <c r="W185" s="1410"/>
      <c r="X185" s="1410"/>
      <c r="Y185" s="1411"/>
      <c r="Z185" s="1412"/>
      <c r="AA185" s="1413"/>
      <c r="AB185" s="1414"/>
      <c r="AC185" s="1415"/>
      <c r="AD185" s="1416"/>
      <c r="AE185" s="1415"/>
      <c r="AF185" s="1417"/>
      <c r="AG185" s="1418"/>
      <c r="AH185" s="1419"/>
      <c r="AI185" s="1420"/>
      <c r="AJ185" s="1421"/>
      <c r="AK185" s="1422"/>
      <c r="AL185" s="1423"/>
      <c r="AM185" s="1409"/>
      <c r="AN185" s="120"/>
      <c r="AO185" s="1410"/>
      <c r="AP185" s="1410"/>
      <c r="AQ185" s="1410"/>
      <c r="AR185" s="1411"/>
      <c r="AS185" s="1412"/>
      <c r="AT185" s="1413"/>
      <c r="AU185" s="1414"/>
      <c r="AV185" s="1415"/>
      <c r="AW185" s="1416"/>
      <c r="AX185" s="1415"/>
      <c r="AY185" s="1417"/>
      <c r="AZ185" s="1418"/>
      <c r="BA185" s="1419"/>
      <c r="BB185" s="1420"/>
      <c r="BC185" s="1421"/>
      <c r="BD185" s="1422"/>
      <c r="BE185" s="1423"/>
      <c r="BH185" s="3">
        <v>1</v>
      </c>
    </row>
    <row r="186" spans="2:60" ht="27" customHeight="1">
      <c r="B186" s="120"/>
      <c r="C186" s="1410"/>
      <c r="D186" s="1410"/>
      <c r="E186" s="1410"/>
      <c r="F186" s="1411"/>
      <c r="G186" s="1412"/>
      <c r="H186" s="1413"/>
      <c r="I186" s="1414"/>
      <c r="J186" s="1415"/>
      <c r="K186" s="1416"/>
      <c r="L186" s="1415"/>
      <c r="M186" s="1417"/>
      <c r="N186" s="1418"/>
      <c r="O186" s="1419"/>
      <c r="P186" s="1420"/>
      <c r="Q186" s="1421"/>
      <c r="R186" s="1422"/>
      <c r="S186" s="1423"/>
      <c r="T186" s="1409"/>
      <c r="U186" s="120"/>
      <c r="V186" s="1410"/>
      <c r="W186" s="1410"/>
      <c r="X186" s="1410"/>
      <c r="Y186" s="1411"/>
      <c r="Z186" s="1412"/>
      <c r="AA186" s="1413"/>
      <c r="AB186" s="1414"/>
      <c r="AC186" s="1415"/>
      <c r="AD186" s="1416"/>
      <c r="AE186" s="1415"/>
      <c r="AF186" s="1417"/>
      <c r="AG186" s="1418"/>
      <c r="AH186" s="1419"/>
      <c r="AI186" s="1420"/>
      <c r="AJ186" s="1421"/>
      <c r="AK186" s="1422"/>
      <c r="AL186" s="1423"/>
      <c r="AM186" s="1409"/>
      <c r="AN186" s="120"/>
      <c r="AO186" s="1410"/>
      <c r="AP186" s="1410"/>
      <c r="AQ186" s="1410"/>
      <c r="AR186" s="1411"/>
      <c r="AS186" s="1412"/>
      <c r="AT186" s="1413"/>
      <c r="AU186" s="1414"/>
      <c r="AV186" s="1415"/>
      <c r="AW186" s="1416"/>
      <c r="AX186" s="1415"/>
      <c r="AY186" s="1417"/>
      <c r="AZ186" s="1418"/>
      <c r="BA186" s="1419"/>
      <c r="BB186" s="1420"/>
      <c r="BC186" s="1421"/>
      <c r="BD186" s="1422"/>
      <c r="BE186" s="1423"/>
      <c r="BH186" s="3">
        <v>1</v>
      </c>
    </row>
    <row r="187" spans="2:60" ht="27" customHeight="1">
      <c r="B187" s="120"/>
      <c r="C187" s="1410"/>
      <c r="D187" s="1410"/>
      <c r="E187" s="1410"/>
      <c r="F187" s="1411"/>
      <c r="G187" s="1412"/>
      <c r="H187" s="1413"/>
      <c r="I187" s="1414"/>
      <c r="J187" s="1415"/>
      <c r="K187" s="1416"/>
      <c r="L187" s="1415"/>
      <c r="M187" s="1417"/>
      <c r="N187" s="1418"/>
      <c r="O187" s="1419"/>
      <c r="P187" s="1420"/>
      <c r="Q187" s="1421"/>
      <c r="R187" s="1422"/>
      <c r="S187" s="1423"/>
      <c r="T187" s="1409"/>
      <c r="U187" s="120"/>
      <c r="V187" s="1410"/>
      <c r="W187" s="1410"/>
      <c r="X187" s="1410"/>
      <c r="Y187" s="1411"/>
      <c r="Z187" s="1412"/>
      <c r="AA187" s="1413"/>
      <c r="AB187" s="1414"/>
      <c r="AC187" s="1415"/>
      <c r="AD187" s="1416"/>
      <c r="AE187" s="1415"/>
      <c r="AF187" s="1417"/>
      <c r="AG187" s="1418"/>
      <c r="AH187" s="1419"/>
      <c r="AI187" s="1420"/>
      <c r="AJ187" s="1421"/>
      <c r="AK187" s="1422"/>
      <c r="AL187" s="1423"/>
      <c r="AM187" s="1409"/>
      <c r="AN187" s="120"/>
      <c r="AO187" s="1410"/>
      <c r="AP187" s="1410"/>
      <c r="AQ187" s="1410"/>
      <c r="AR187" s="1411"/>
      <c r="AS187" s="1412"/>
      <c r="AT187" s="1413"/>
      <c r="AU187" s="1414"/>
      <c r="AV187" s="1415"/>
      <c r="AW187" s="1416"/>
      <c r="AX187" s="1415"/>
      <c r="AY187" s="1417"/>
      <c r="AZ187" s="1418"/>
      <c r="BA187" s="1419"/>
      <c r="BB187" s="1420"/>
      <c r="BC187" s="1421"/>
      <c r="BD187" s="1422"/>
      <c r="BE187" s="1423"/>
      <c r="BH187" s="3">
        <v>1</v>
      </c>
    </row>
    <row r="188" spans="2:60" ht="27" customHeight="1">
      <c r="B188" s="120"/>
      <c r="C188" s="1410"/>
      <c r="D188" s="1410"/>
      <c r="E188" s="1410"/>
      <c r="F188" s="1411"/>
      <c r="G188" s="1412"/>
      <c r="H188" s="1413"/>
      <c r="I188" s="1414"/>
      <c r="J188" s="1415"/>
      <c r="K188" s="1416"/>
      <c r="L188" s="1415"/>
      <c r="M188" s="1417"/>
      <c r="N188" s="1418"/>
      <c r="O188" s="1419"/>
      <c r="P188" s="1420"/>
      <c r="Q188" s="1421"/>
      <c r="R188" s="1422"/>
      <c r="S188" s="1423"/>
      <c r="T188" s="1409"/>
      <c r="U188" s="120"/>
      <c r="V188" s="1410"/>
      <c r="W188" s="1410"/>
      <c r="X188" s="1410"/>
      <c r="Y188" s="1411"/>
      <c r="Z188" s="1412"/>
      <c r="AA188" s="1413"/>
      <c r="AB188" s="1414"/>
      <c r="AC188" s="1415"/>
      <c r="AD188" s="1416"/>
      <c r="AE188" s="1415"/>
      <c r="AF188" s="1417"/>
      <c r="AG188" s="1418"/>
      <c r="AH188" s="1419"/>
      <c r="AI188" s="1420"/>
      <c r="AJ188" s="1421"/>
      <c r="AK188" s="1422"/>
      <c r="AL188" s="1423"/>
      <c r="AM188" s="1409"/>
      <c r="AN188" s="120"/>
      <c r="AO188" s="1410"/>
      <c r="AP188" s="1410"/>
      <c r="AQ188" s="1410"/>
      <c r="AR188" s="1411"/>
      <c r="AS188" s="1412"/>
      <c r="AT188" s="1413"/>
      <c r="AU188" s="1414"/>
      <c r="AV188" s="1415"/>
      <c r="AW188" s="1416"/>
      <c r="AX188" s="1415"/>
      <c r="AY188" s="1417"/>
      <c r="AZ188" s="1418"/>
      <c r="BA188" s="1419"/>
      <c r="BB188" s="1420"/>
      <c r="BC188" s="1421"/>
      <c r="BD188" s="1422"/>
      <c r="BE188" s="1423"/>
      <c r="BH188" s="3">
        <v>1</v>
      </c>
    </row>
    <row r="189" spans="2:60" ht="27" customHeight="1">
      <c r="B189" s="120"/>
      <c r="C189" s="1410"/>
      <c r="D189" s="1410"/>
      <c r="E189" s="1410"/>
      <c r="F189" s="1411"/>
      <c r="G189" s="1412"/>
      <c r="H189" s="1413"/>
      <c r="I189" s="1414"/>
      <c r="J189" s="1415"/>
      <c r="K189" s="1416"/>
      <c r="L189" s="1415"/>
      <c r="M189" s="1417"/>
      <c r="N189" s="1418"/>
      <c r="O189" s="1419"/>
      <c r="P189" s="1420"/>
      <c r="Q189" s="1421"/>
      <c r="R189" s="1422"/>
      <c r="S189" s="1423"/>
      <c r="T189" s="1409"/>
      <c r="U189" s="120"/>
      <c r="V189" s="1410"/>
      <c r="W189" s="1410"/>
      <c r="X189" s="1410"/>
      <c r="Y189" s="1411"/>
      <c r="Z189" s="1412"/>
      <c r="AA189" s="1413"/>
      <c r="AB189" s="1414"/>
      <c r="AC189" s="1415"/>
      <c r="AD189" s="1416"/>
      <c r="AE189" s="1415"/>
      <c r="AF189" s="1417"/>
      <c r="AG189" s="1418"/>
      <c r="AH189" s="1419"/>
      <c r="AI189" s="1420"/>
      <c r="AJ189" s="1421"/>
      <c r="AK189" s="1422"/>
      <c r="AL189" s="1423"/>
      <c r="AM189" s="1409"/>
      <c r="AN189" s="120"/>
      <c r="AO189" s="1410"/>
      <c r="AP189" s="1410"/>
      <c r="AQ189" s="1410"/>
      <c r="AR189" s="1411"/>
      <c r="AS189" s="1412"/>
      <c r="AT189" s="1413"/>
      <c r="AU189" s="1414"/>
      <c r="AV189" s="1415"/>
      <c r="AW189" s="1416"/>
      <c r="AX189" s="1415"/>
      <c r="AY189" s="1417"/>
      <c r="AZ189" s="1418"/>
      <c r="BA189" s="1419"/>
      <c r="BB189" s="1420"/>
      <c r="BC189" s="1421"/>
      <c r="BD189" s="1422"/>
      <c r="BE189" s="1423"/>
      <c r="BH189" s="3">
        <v>1</v>
      </c>
    </row>
    <row r="190" spans="2:60" ht="27" customHeight="1">
      <c r="B190" s="120"/>
      <c r="C190" s="1410"/>
      <c r="D190" s="1410"/>
      <c r="E190" s="1410"/>
      <c r="F190" s="1411"/>
      <c r="G190" s="1412"/>
      <c r="H190" s="1413"/>
      <c r="I190" s="1414"/>
      <c r="J190" s="1415"/>
      <c r="K190" s="1416"/>
      <c r="L190" s="1415"/>
      <c r="M190" s="1417"/>
      <c r="N190" s="1418"/>
      <c r="O190" s="1419"/>
      <c r="P190" s="1420"/>
      <c r="Q190" s="1421"/>
      <c r="R190" s="1422"/>
      <c r="S190" s="1423"/>
      <c r="T190" s="1409"/>
      <c r="U190" s="120"/>
      <c r="V190" s="1410"/>
      <c r="W190" s="1410"/>
      <c r="X190" s="1410"/>
      <c r="Y190" s="1411"/>
      <c r="Z190" s="1412"/>
      <c r="AA190" s="1413"/>
      <c r="AB190" s="1414"/>
      <c r="AC190" s="1415"/>
      <c r="AD190" s="1416"/>
      <c r="AE190" s="1415"/>
      <c r="AF190" s="1417"/>
      <c r="AG190" s="1418"/>
      <c r="AH190" s="1419"/>
      <c r="AI190" s="1420"/>
      <c r="AJ190" s="1421"/>
      <c r="AK190" s="1422"/>
      <c r="AL190" s="1423"/>
      <c r="AM190" s="1409"/>
      <c r="AN190" s="120"/>
      <c r="AO190" s="1410"/>
      <c r="AP190" s="1410"/>
      <c r="AQ190" s="1410"/>
      <c r="AR190" s="1411"/>
      <c r="AS190" s="1412"/>
      <c r="AT190" s="1413"/>
      <c r="AU190" s="1414"/>
      <c r="AV190" s="1415"/>
      <c r="AW190" s="1416"/>
      <c r="AX190" s="1415"/>
      <c r="AY190" s="1417"/>
      <c r="AZ190" s="1418"/>
      <c r="BA190" s="1419"/>
      <c r="BB190" s="1420"/>
      <c r="BC190" s="1421"/>
      <c r="BD190" s="1422"/>
      <c r="BE190" s="1423"/>
      <c r="BH190" s="3">
        <v>1</v>
      </c>
    </row>
    <row r="191" spans="2:60" ht="27" customHeight="1">
      <c r="B191" s="120"/>
      <c r="C191" s="1410"/>
      <c r="D191" s="1410"/>
      <c r="E191" s="1410"/>
      <c r="F191" s="1411"/>
      <c r="G191" s="1412"/>
      <c r="H191" s="1413"/>
      <c r="I191" s="1414"/>
      <c r="J191" s="1415"/>
      <c r="K191" s="1416"/>
      <c r="L191" s="1415"/>
      <c r="M191" s="1417"/>
      <c r="N191" s="1418"/>
      <c r="O191" s="1419"/>
      <c r="P191" s="1420"/>
      <c r="Q191" s="1421"/>
      <c r="R191" s="1422"/>
      <c r="S191" s="1423"/>
      <c r="T191" s="1409"/>
      <c r="U191" s="120"/>
      <c r="V191" s="1410"/>
      <c r="W191" s="1410"/>
      <c r="X191" s="1410"/>
      <c r="Y191" s="1411"/>
      <c r="Z191" s="1412"/>
      <c r="AA191" s="1413"/>
      <c r="AB191" s="1414"/>
      <c r="AC191" s="1415"/>
      <c r="AD191" s="1416"/>
      <c r="AE191" s="1415"/>
      <c r="AF191" s="1417"/>
      <c r="AG191" s="1418"/>
      <c r="AH191" s="1419"/>
      <c r="AI191" s="1420"/>
      <c r="AJ191" s="1421"/>
      <c r="AK191" s="1422"/>
      <c r="AL191" s="1423"/>
      <c r="AM191" s="1409"/>
      <c r="AN191" s="120"/>
      <c r="AO191" s="1410"/>
      <c r="AP191" s="1410"/>
      <c r="AQ191" s="1410"/>
      <c r="AR191" s="1411"/>
      <c r="AS191" s="1412"/>
      <c r="AT191" s="1413"/>
      <c r="AU191" s="1414"/>
      <c r="AV191" s="1415"/>
      <c r="AW191" s="1416"/>
      <c r="AX191" s="1415"/>
      <c r="AY191" s="1417"/>
      <c r="AZ191" s="1418"/>
      <c r="BA191" s="1419"/>
      <c r="BB191" s="1420"/>
      <c r="BC191" s="1421"/>
      <c r="BD191" s="1422"/>
      <c r="BE191" s="1423"/>
      <c r="BH191" s="3">
        <v>1</v>
      </c>
    </row>
    <row r="192" spans="2:60" ht="27" customHeight="1">
      <c r="B192" s="120"/>
      <c r="C192" s="1410"/>
      <c r="D192" s="1410"/>
      <c r="E192" s="1410"/>
      <c r="F192" s="1411"/>
      <c r="G192" s="1412"/>
      <c r="H192" s="1413"/>
      <c r="I192" s="1414"/>
      <c r="J192" s="1415"/>
      <c r="K192" s="1416"/>
      <c r="L192" s="1415"/>
      <c r="M192" s="1417"/>
      <c r="N192" s="1418"/>
      <c r="O192" s="1419"/>
      <c r="P192" s="1420"/>
      <c r="Q192" s="1421"/>
      <c r="R192" s="1422"/>
      <c r="S192" s="1423"/>
      <c r="T192" s="1409"/>
      <c r="U192" s="120"/>
      <c r="V192" s="1410"/>
      <c r="W192" s="1410"/>
      <c r="X192" s="1410"/>
      <c r="Y192" s="1411"/>
      <c r="Z192" s="1412"/>
      <c r="AA192" s="1413"/>
      <c r="AB192" s="1414"/>
      <c r="AC192" s="1415"/>
      <c r="AD192" s="1416"/>
      <c r="AE192" s="1415"/>
      <c r="AF192" s="1417"/>
      <c r="AG192" s="1418"/>
      <c r="AH192" s="1419"/>
      <c r="AI192" s="1420"/>
      <c r="AJ192" s="1421"/>
      <c r="AK192" s="1422"/>
      <c r="AL192" s="1423"/>
      <c r="AM192" s="1409"/>
      <c r="AN192" s="120"/>
      <c r="AO192" s="1410"/>
      <c r="AP192" s="1410"/>
      <c r="AQ192" s="1410"/>
      <c r="AR192" s="1411"/>
      <c r="AS192" s="1412"/>
      <c r="AT192" s="1413"/>
      <c r="AU192" s="1414"/>
      <c r="AV192" s="1415"/>
      <c r="AW192" s="1416"/>
      <c r="AX192" s="1415"/>
      <c r="AY192" s="1417"/>
      <c r="AZ192" s="1418"/>
      <c r="BA192" s="1419"/>
      <c r="BB192" s="1420"/>
      <c r="BC192" s="1421"/>
      <c r="BD192" s="1422"/>
      <c r="BE192" s="1423"/>
      <c r="BH192" s="3">
        <v>1</v>
      </c>
    </row>
    <row r="193" spans="2:60" ht="27" customHeight="1">
      <c r="B193" s="120"/>
      <c r="C193" s="1410"/>
      <c r="D193" s="1410"/>
      <c r="E193" s="1410"/>
      <c r="F193" s="1411"/>
      <c r="G193" s="1412"/>
      <c r="H193" s="1413"/>
      <c r="I193" s="1414"/>
      <c r="J193" s="1415"/>
      <c r="K193" s="1416"/>
      <c r="L193" s="1415"/>
      <c r="M193" s="1417"/>
      <c r="N193" s="1418"/>
      <c r="O193" s="1419"/>
      <c r="P193" s="1420"/>
      <c r="Q193" s="1421"/>
      <c r="R193" s="1422"/>
      <c r="S193" s="1423"/>
      <c r="T193" s="1409"/>
      <c r="U193" s="120"/>
      <c r="V193" s="1410"/>
      <c r="W193" s="1410"/>
      <c r="X193" s="1410"/>
      <c r="Y193" s="1411"/>
      <c r="Z193" s="1412"/>
      <c r="AA193" s="1413"/>
      <c r="AB193" s="1414"/>
      <c r="AC193" s="1415"/>
      <c r="AD193" s="1416"/>
      <c r="AE193" s="1415"/>
      <c r="AF193" s="1417"/>
      <c r="AG193" s="1418"/>
      <c r="AH193" s="1419"/>
      <c r="AI193" s="1420"/>
      <c r="AJ193" s="1421"/>
      <c r="AK193" s="1422"/>
      <c r="AL193" s="1423"/>
      <c r="AM193" s="1409"/>
      <c r="AN193" s="120"/>
      <c r="AO193" s="1410"/>
      <c r="AP193" s="1410"/>
      <c r="AQ193" s="1410"/>
      <c r="AR193" s="1411"/>
      <c r="AS193" s="1412"/>
      <c r="AT193" s="1413"/>
      <c r="AU193" s="1414"/>
      <c r="AV193" s="1415"/>
      <c r="AW193" s="1416"/>
      <c r="AX193" s="1415"/>
      <c r="AY193" s="1417"/>
      <c r="AZ193" s="1418"/>
      <c r="BA193" s="1419"/>
      <c r="BB193" s="1420"/>
      <c r="BC193" s="1421"/>
      <c r="BD193" s="1422"/>
      <c r="BE193" s="1423"/>
      <c r="BH193" s="3">
        <v>1</v>
      </c>
    </row>
    <row r="194" spans="2:60" ht="27" customHeight="1">
      <c r="B194" s="120"/>
      <c r="C194" s="1410"/>
      <c r="D194" s="1410"/>
      <c r="E194" s="1410"/>
      <c r="F194" s="1411"/>
      <c r="G194" s="1412"/>
      <c r="H194" s="1413"/>
      <c r="I194" s="1414"/>
      <c r="J194" s="1415"/>
      <c r="K194" s="1416"/>
      <c r="L194" s="1415"/>
      <c r="M194" s="1417"/>
      <c r="N194" s="1418"/>
      <c r="O194" s="1419"/>
      <c r="P194" s="1420"/>
      <c r="Q194" s="1421"/>
      <c r="R194" s="1422"/>
      <c r="S194" s="1423"/>
      <c r="T194" s="1409"/>
      <c r="U194" s="120"/>
      <c r="V194" s="1410"/>
      <c r="W194" s="1410"/>
      <c r="X194" s="1410"/>
      <c r="Y194" s="1411"/>
      <c r="Z194" s="1412"/>
      <c r="AA194" s="1413"/>
      <c r="AB194" s="1414"/>
      <c r="AC194" s="1415"/>
      <c r="AD194" s="1416"/>
      <c r="AE194" s="1415"/>
      <c r="AF194" s="1417"/>
      <c r="AG194" s="1418"/>
      <c r="AH194" s="1419"/>
      <c r="AI194" s="1420"/>
      <c r="AJ194" s="1421"/>
      <c r="AK194" s="1422"/>
      <c r="AL194" s="1423"/>
      <c r="AM194" s="1409"/>
      <c r="AN194" s="120"/>
      <c r="AO194" s="1410"/>
      <c r="AP194" s="1410"/>
      <c r="AQ194" s="1410"/>
      <c r="AR194" s="1411"/>
      <c r="AS194" s="1412"/>
      <c r="AT194" s="1413"/>
      <c r="AU194" s="1414"/>
      <c r="AV194" s="1415"/>
      <c r="AW194" s="1416"/>
      <c r="AX194" s="1415"/>
      <c r="AY194" s="1417"/>
      <c r="AZ194" s="1418"/>
      <c r="BA194" s="1419"/>
      <c r="BB194" s="1420"/>
      <c r="BC194" s="1421"/>
      <c r="BD194" s="1422"/>
      <c r="BE194" s="1423"/>
      <c r="BH194" s="3">
        <v>1</v>
      </c>
    </row>
    <row r="195" spans="2:60" ht="27" customHeight="1">
      <c r="B195" s="120"/>
      <c r="C195" s="1410"/>
      <c r="D195" s="1410"/>
      <c r="E195" s="1410"/>
      <c r="F195" s="1411"/>
      <c r="G195" s="1412"/>
      <c r="H195" s="1413"/>
      <c r="I195" s="1414"/>
      <c r="J195" s="1415"/>
      <c r="K195" s="1416"/>
      <c r="L195" s="1415"/>
      <c r="M195" s="1417"/>
      <c r="N195" s="1418"/>
      <c r="O195" s="1419"/>
      <c r="P195" s="1420"/>
      <c r="Q195" s="1421"/>
      <c r="R195" s="1422"/>
      <c r="S195" s="1423"/>
      <c r="T195" s="1409"/>
      <c r="U195" s="120"/>
      <c r="V195" s="1410"/>
      <c r="W195" s="1410"/>
      <c r="X195" s="1410"/>
      <c r="Y195" s="1411"/>
      <c r="Z195" s="1412"/>
      <c r="AA195" s="1413"/>
      <c r="AB195" s="1414"/>
      <c r="AC195" s="1415"/>
      <c r="AD195" s="1416"/>
      <c r="AE195" s="1415"/>
      <c r="AF195" s="1417"/>
      <c r="AG195" s="1418"/>
      <c r="AH195" s="1419"/>
      <c r="AI195" s="1420"/>
      <c r="AJ195" s="1421"/>
      <c r="AK195" s="1422"/>
      <c r="AL195" s="1423"/>
      <c r="AM195" s="1409"/>
      <c r="AN195" s="120"/>
      <c r="AO195" s="1410"/>
      <c r="AP195" s="1410"/>
      <c r="AQ195" s="1410"/>
      <c r="AR195" s="1411"/>
      <c r="AS195" s="1412"/>
      <c r="AT195" s="1413"/>
      <c r="AU195" s="1414"/>
      <c r="AV195" s="1415"/>
      <c r="AW195" s="1416"/>
      <c r="AX195" s="1415"/>
      <c r="AY195" s="1417"/>
      <c r="AZ195" s="1418"/>
      <c r="BA195" s="1419"/>
      <c r="BB195" s="1420"/>
      <c r="BC195" s="1421"/>
      <c r="BD195" s="1422"/>
      <c r="BE195" s="1423"/>
      <c r="BH195" s="3">
        <v>1</v>
      </c>
    </row>
    <row r="196" spans="2:60" ht="27" customHeight="1">
      <c r="B196" s="120"/>
      <c r="C196" s="1410"/>
      <c r="D196" s="1410"/>
      <c r="E196" s="1410"/>
      <c r="F196" s="1411"/>
      <c r="G196" s="1412"/>
      <c r="H196" s="1413"/>
      <c r="I196" s="1414"/>
      <c r="J196" s="1415"/>
      <c r="K196" s="1416"/>
      <c r="L196" s="1415"/>
      <c r="M196" s="1417"/>
      <c r="N196" s="1418"/>
      <c r="O196" s="1419"/>
      <c r="P196" s="1420"/>
      <c r="Q196" s="1421"/>
      <c r="R196" s="1422"/>
      <c r="S196" s="1423"/>
      <c r="T196" s="1409"/>
      <c r="U196" s="120"/>
      <c r="V196" s="1410"/>
      <c r="W196" s="1410"/>
      <c r="X196" s="1410"/>
      <c r="Y196" s="1411"/>
      <c r="Z196" s="1412"/>
      <c r="AA196" s="1413"/>
      <c r="AB196" s="1414"/>
      <c r="AC196" s="1415"/>
      <c r="AD196" s="1416"/>
      <c r="AE196" s="1415"/>
      <c r="AF196" s="1417"/>
      <c r="AG196" s="1418"/>
      <c r="AH196" s="1419"/>
      <c r="AI196" s="1420"/>
      <c r="AJ196" s="1421"/>
      <c r="AK196" s="1422"/>
      <c r="AL196" s="1423"/>
      <c r="AM196" s="1409"/>
      <c r="AN196" s="120"/>
      <c r="AO196" s="1410"/>
      <c r="AP196" s="1410"/>
      <c r="AQ196" s="1410"/>
      <c r="AR196" s="1411"/>
      <c r="AS196" s="1412"/>
      <c r="AT196" s="1413"/>
      <c r="AU196" s="1414"/>
      <c r="AV196" s="1415"/>
      <c r="AW196" s="1416"/>
      <c r="AX196" s="1415"/>
      <c r="AY196" s="1417"/>
      <c r="AZ196" s="1418"/>
      <c r="BA196" s="1419"/>
      <c r="BB196" s="1420"/>
      <c r="BC196" s="1421"/>
      <c r="BD196" s="1422"/>
      <c r="BE196" s="1423"/>
      <c r="BH196" s="3">
        <v>1</v>
      </c>
    </row>
    <row r="197" spans="2:60" ht="27" customHeight="1">
      <c r="B197" s="120"/>
      <c r="C197" s="1410"/>
      <c r="D197" s="1410"/>
      <c r="E197" s="1410"/>
      <c r="F197" s="1411"/>
      <c r="G197" s="1412"/>
      <c r="H197" s="1413"/>
      <c r="I197" s="1414"/>
      <c r="J197" s="1415"/>
      <c r="K197" s="1416"/>
      <c r="L197" s="1415"/>
      <c r="M197" s="1417"/>
      <c r="N197" s="1418"/>
      <c r="O197" s="1419"/>
      <c r="P197" s="1420"/>
      <c r="Q197" s="1421"/>
      <c r="R197" s="1422"/>
      <c r="S197" s="1423"/>
      <c r="T197" s="1409"/>
      <c r="U197" s="120"/>
      <c r="V197" s="1410"/>
      <c r="W197" s="1410"/>
      <c r="X197" s="1410"/>
      <c r="Y197" s="1411"/>
      <c r="Z197" s="1412"/>
      <c r="AA197" s="1413"/>
      <c r="AB197" s="1414"/>
      <c r="AC197" s="1415"/>
      <c r="AD197" s="1416"/>
      <c r="AE197" s="1415"/>
      <c r="AF197" s="1417"/>
      <c r="AG197" s="1418"/>
      <c r="AH197" s="1419"/>
      <c r="AI197" s="1420"/>
      <c r="AJ197" s="1421"/>
      <c r="AK197" s="1422"/>
      <c r="AL197" s="1423"/>
      <c r="AM197" s="1409"/>
      <c r="AN197" s="120"/>
      <c r="AO197" s="1410"/>
      <c r="AP197" s="1410"/>
      <c r="AQ197" s="1410"/>
      <c r="AR197" s="1411"/>
      <c r="AS197" s="1412"/>
      <c r="AT197" s="1413"/>
      <c r="AU197" s="1414"/>
      <c r="AV197" s="1415"/>
      <c r="AW197" s="1416"/>
      <c r="AX197" s="1415"/>
      <c r="AY197" s="1417"/>
      <c r="AZ197" s="1418"/>
      <c r="BA197" s="1419"/>
      <c r="BB197" s="1420"/>
      <c r="BC197" s="1421"/>
      <c r="BD197" s="1422"/>
      <c r="BE197" s="1423"/>
      <c r="BH197" s="3">
        <v>1</v>
      </c>
    </row>
    <row r="198" spans="2:60" ht="27" customHeight="1">
      <c r="B198" s="120"/>
      <c r="C198" s="1410"/>
      <c r="D198" s="1410"/>
      <c r="E198" s="1410"/>
      <c r="F198" s="1411"/>
      <c r="G198" s="1412"/>
      <c r="H198" s="1413"/>
      <c r="I198" s="1414"/>
      <c r="J198" s="1415"/>
      <c r="K198" s="1416"/>
      <c r="L198" s="1415"/>
      <c r="M198" s="1417"/>
      <c r="N198" s="1418"/>
      <c r="O198" s="1419"/>
      <c r="P198" s="1420"/>
      <c r="Q198" s="1421"/>
      <c r="R198" s="1422"/>
      <c r="S198" s="1423"/>
      <c r="T198" s="1409"/>
      <c r="U198" s="120"/>
      <c r="V198" s="1410"/>
      <c r="W198" s="1410"/>
      <c r="X198" s="1410"/>
      <c r="Y198" s="1411"/>
      <c r="Z198" s="1412"/>
      <c r="AA198" s="1413"/>
      <c r="AB198" s="1414"/>
      <c r="AC198" s="1415"/>
      <c r="AD198" s="1416"/>
      <c r="AE198" s="1415"/>
      <c r="AF198" s="1417"/>
      <c r="AG198" s="1418"/>
      <c r="AH198" s="1419"/>
      <c r="AI198" s="1420"/>
      <c r="AJ198" s="1421"/>
      <c r="AK198" s="1422"/>
      <c r="AL198" s="1423"/>
      <c r="AM198" s="1409"/>
      <c r="AN198" s="120"/>
      <c r="AO198" s="1410"/>
      <c r="AP198" s="1410"/>
      <c r="AQ198" s="1410"/>
      <c r="AR198" s="1411"/>
      <c r="AS198" s="1412"/>
      <c r="AT198" s="1413"/>
      <c r="AU198" s="1414"/>
      <c r="AV198" s="1415"/>
      <c r="AW198" s="1416"/>
      <c r="AX198" s="1415"/>
      <c r="AY198" s="1417"/>
      <c r="AZ198" s="1418"/>
      <c r="BA198" s="1419"/>
      <c r="BB198" s="1420"/>
      <c r="BC198" s="1421"/>
      <c r="BD198" s="1422"/>
      <c r="BE198" s="1423"/>
      <c r="BH198" s="3">
        <v>1</v>
      </c>
    </row>
    <row r="199" spans="2:60" ht="27" customHeight="1">
      <c r="B199" s="120"/>
      <c r="C199" s="1410"/>
      <c r="D199" s="1410"/>
      <c r="E199" s="1410"/>
      <c r="F199" s="1411"/>
      <c r="G199" s="1412"/>
      <c r="H199" s="1413"/>
      <c r="I199" s="1414"/>
      <c r="J199" s="1415"/>
      <c r="K199" s="1416"/>
      <c r="L199" s="1415"/>
      <c r="M199" s="1417"/>
      <c r="N199" s="1418"/>
      <c r="O199" s="1419"/>
      <c r="P199" s="1420"/>
      <c r="Q199" s="1421"/>
      <c r="R199" s="1422"/>
      <c r="S199" s="1423"/>
      <c r="T199" s="1409"/>
      <c r="U199" s="120"/>
      <c r="V199" s="1410"/>
      <c r="W199" s="1410"/>
      <c r="X199" s="1410"/>
      <c r="Y199" s="1411"/>
      <c r="Z199" s="1412"/>
      <c r="AA199" s="1413"/>
      <c r="AB199" s="1414"/>
      <c r="AC199" s="1415"/>
      <c r="AD199" s="1416"/>
      <c r="AE199" s="1415"/>
      <c r="AF199" s="1417"/>
      <c r="AG199" s="1418"/>
      <c r="AH199" s="1419"/>
      <c r="AI199" s="1420"/>
      <c r="AJ199" s="1421"/>
      <c r="AK199" s="1422"/>
      <c r="AL199" s="1423"/>
      <c r="AM199" s="1409"/>
      <c r="AN199" s="120"/>
      <c r="AO199" s="1410"/>
      <c r="AP199" s="1410"/>
      <c r="AQ199" s="1410"/>
      <c r="AR199" s="1411"/>
      <c r="AS199" s="1412"/>
      <c r="AT199" s="1413"/>
      <c r="AU199" s="1414"/>
      <c r="AV199" s="1415"/>
      <c r="AW199" s="1416"/>
      <c r="AX199" s="1415"/>
      <c r="AY199" s="1417"/>
      <c r="AZ199" s="1418"/>
      <c r="BA199" s="1419"/>
      <c r="BB199" s="1420"/>
      <c r="BC199" s="1421"/>
      <c r="BD199" s="1422"/>
      <c r="BE199" s="1423"/>
      <c r="BH199" s="3">
        <v>1</v>
      </c>
    </row>
    <row r="200" spans="2:60" ht="27" customHeight="1">
      <c r="B200" s="120"/>
      <c r="C200" s="1410"/>
      <c r="D200" s="1410"/>
      <c r="E200" s="1410"/>
      <c r="F200" s="1411"/>
      <c r="G200" s="1412"/>
      <c r="H200" s="1413"/>
      <c r="I200" s="1414"/>
      <c r="J200" s="1415"/>
      <c r="K200" s="1416"/>
      <c r="L200" s="1415"/>
      <c r="M200" s="1417"/>
      <c r="N200" s="1418"/>
      <c r="O200" s="1419"/>
      <c r="P200" s="1420"/>
      <c r="Q200" s="1421"/>
      <c r="R200" s="1422"/>
      <c r="S200" s="1423"/>
      <c r="T200" s="1409"/>
      <c r="U200" s="120"/>
      <c r="V200" s="1410"/>
      <c r="W200" s="1410"/>
      <c r="X200" s="1410"/>
      <c r="Y200" s="1411"/>
      <c r="Z200" s="1412"/>
      <c r="AA200" s="1413"/>
      <c r="AB200" s="1414"/>
      <c r="AC200" s="1415"/>
      <c r="AD200" s="1416"/>
      <c r="AE200" s="1415"/>
      <c r="AF200" s="1417"/>
      <c r="AG200" s="1418"/>
      <c r="AH200" s="1419"/>
      <c r="AI200" s="1420"/>
      <c r="AJ200" s="1421"/>
      <c r="AK200" s="1422"/>
      <c r="AL200" s="1423"/>
      <c r="AM200" s="1409"/>
      <c r="AN200" s="120"/>
      <c r="AO200" s="1410"/>
      <c r="AP200" s="1410"/>
      <c r="AQ200" s="1410"/>
      <c r="AR200" s="1411"/>
      <c r="AS200" s="1412"/>
      <c r="AT200" s="1413"/>
      <c r="AU200" s="1414"/>
      <c r="AV200" s="1415"/>
      <c r="AW200" s="1416"/>
      <c r="AX200" s="1415"/>
      <c r="AY200" s="1417"/>
      <c r="AZ200" s="1418"/>
      <c r="BA200" s="1419"/>
      <c r="BB200" s="1420"/>
      <c r="BC200" s="1421"/>
      <c r="BD200" s="1422"/>
      <c r="BE200" s="1423"/>
      <c r="BH200" s="3">
        <v>1</v>
      </c>
    </row>
    <row r="201" spans="2:60" ht="27" customHeight="1">
      <c r="B201" s="120"/>
      <c r="C201" s="1410"/>
      <c r="D201" s="1410"/>
      <c r="E201" s="1410"/>
      <c r="F201" s="1411"/>
      <c r="G201" s="1412"/>
      <c r="H201" s="1413"/>
      <c r="I201" s="1414"/>
      <c r="J201" s="1415"/>
      <c r="K201" s="1416"/>
      <c r="L201" s="1415"/>
      <c r="M201" s="1417"/>
      <c r="N201" s="1418"/>
      <c r="O201" s="1419"/>
      <c r="P201" s="1420"/>
      <c r="Q201" s="1421"/>
      <c r="R201" s="1422"/>
      <c r="S201" s="1423"/>
      <c r="T201" s="1409"/>
      <c r="U201" s="120"/>
      <c r="V201" s="1410"/>
      <c r="W201" s="1410"/>
      <c r="X201" s="1410"/>
      <c r="Y201" s="1411"/>
      <c r="Z201" s="1412"/>
      <c r="AA201" s="1413"/>
      <c r="AB201" s="1414"/>
      <c r="AC201" s="1415"/>
      <c r="AD201" s="1416"/>
      <c r="AE201" s="1415"/>
      <c r="AF201" s="1417"/>
      <c r="AG201" s="1418"/>
      <c r="AH201" s="1419"/>
      <c r="AI201" s="1420"/>
      <c r="AJ201" s="1421"/>
      <c r="AK201" s="1422"/>
      <c r="AL201" s="1423"/>
      <c r="AM201" s="1409"/>
      <c r="AN201" s="120"/>
      <c r="AO201" s="1410"/>
      <c r="AP201" s="1410"/>
      <c r="AQ201" s="1410"/>
      <c r="AR201" s="1411"/>
      <c r="AS201" s="1412"/>
      <c r="AT201" s="1413"/>
      <c r="AU201" s="1414"/>
      <c r="AV201" s="1415"/>
      <c r="AW201" s="1416"/>
      <c r="AX201" s="1415"/>
      <c r="AY201" s="1417"/>
      <c r="AZ201" s="1418"/>
      <c r="BA201" s="1419"/>
      <c r="BB201" s="1420"/>
      <c r="BC201" s="1421"/>
      <c r="BD201" s="1422"/>
      <c r="BE201" s="1423"/>
      <c r="BH201" s="3">
        <v>1</v>
      </c>
    </row>
    <row r="202" spans="2:60" ht="27" customHeight="1">
      <c r="B202" s="120"/>
      <c r="C202" s="1410"/>
      <c r="D202" s="1410"/>
      <c r="E202" s="1410"/>
      <c r="F202" s="1411"/>
      <c r="G202" s="1412"/>
      <c r="H202" s="1413"/>
      <c r="I202" s="1414"/>
      <c r="J202" s="1415"/>
      <c r="K202" s="1416"/>
      <c r="L202" s="1415"/>
      <c r="M202" s="1417"/>
      <c r="N202" s="1418"/>
      <c r="O202" s="1419"/>
      <c r="P202" s="1420"/>
      <c r="Q202" s="1421"/>
      <c r="R202" s="1422"/>
      <c r="S202" s="1423"/>
      <c r="T202" s="1409"/>
      <c r="U202" s="120"/>
      <c r="V202" s="1410"/>
      <c r="W202" s="1410"/>
      <c r="X202" s="1410"/>
      <c r="Y202" s="1411"/>
      <c r="Z202" s="1412"/>
      <c r="AA202" s="1413"/>
      <c r="AB202" s="1414"/>
      <c r="AC202" s="1415"/>
      <c r="AD202" s="1416"/>
      <c r="AE202" s="1415"/>
      <c r="AF202" s="1417"/>
      <c r="AG202" s="1418"/>
      <c r="AH202" s="1419"/>
      <c r="AI202" s="1420"/>
      <c r="AJ202" s="1421"/>
      <c r="AK202" s="1422"/>
      <c r="AL202" s="1423"/>
      <c r="AM202" s="1409"/>
      <c r="AN202" s="120"/>
      <c r="AO202" s="1410"/>
      <c r="AP202" s="1410"/>
      <c r="AQ202" s="1410"/>
      <c r="AR202" s="1411"/>
      <c r="AS202" s="1412"/>
      <c r="AT202" s="1413"/>
      <c r="AU202" s="1414"/>
      <c r="AV202" s="1415"/>
      <c r="AW202" s="1416"/>
      <c r="AX202" s="1415"/>
      <c r="AY202" s="1417"/>
      <c r="AZ202" s="1418"/>
      <c r="BA202" s="1419"/>
      <c r="BB202" s="1420"/>
      <c r="BC202" s="1421"/>
      <c r="BD202" s="1422"/>
      <c r="BE202" s="1423"/>
      <c r="BH202" s="3">
        <v>1</v>
      </c>
    </row>
    <row r="203" spans="2:60" ht="27" customHeight="1">
      <c r="B203" s="120"/>
      <c r="C203" s="1410"/>
      <c r="D203" s="1410"/>
      <c r="E203" s="1410"/>
      <c r="F203" s="1411"/>
      <c r="G203" s="1412"/>
      <c r="H203" s="1413"/>
      <c r="I203" s="1414"/>
      <c r="J203" s="1415"/>
      <c r="K203" s="1416"/>
      <c r="L203" s="1415"/>
      <c r="M203" s="1417"/>
      <c r="N203" s="1418"/>
      <c r="O203" s="1419"/>
      <c r="P203" s="1420"/>
      <c r="Q203" s="1421"/>
      <c r="R203" s="1422"/>
      <c r="S203" s="1423"/>
      <c r="T203" s="1409"/>
      <c r="U203" s="120"/>
      <c r="V203" s="1410"/>
      <c r="W203" s="1410"/>
      <c r="X203" s="1410"/>
      <c r="Y203" s="1411"/>
      <c r="Z203" s="1412"/>
      <c r="AA203" s="1413"/>
      <c r="AB203" s="1414"/>
      <c r="AC203" s="1415"/>
      <c r="AD203" s="1416"/>
      <c r="AE203" s="1415"/>
      <c r="AF203" s="1417"/>
      <c r="AG203" s="1418"/>
      <c r="AH203" s="1419"/>
      <c r="AI203" s="1420"/>
      <c r="AJ203" s="1421"/>
      <c r="AK203" s="1422"/>
      <c r="AL203" s="1423"/>
      <c r="AM203" s="1409"/>
      <c r="AN203" s="120"/>
      <c r="AO203" s="1410"/>
      <c r="AP203" s="1410"/>
      <c r="AQ203" s="1410"/>
      <c r="AR203" s="1411"/>
      <c r="AS203" s="1412"/>
      <c r="AT203" s="1413"/>
      <c r="AU203" s="1414"/>
      <c r="AV203" s="1415"/>
      <c r="AW203" s="1416"/>
      <c r="AX203" s="1415"/>
      <c r="AY203" s="1417"/>
      <c r="AZ203" s="1418"/>
      <c r="BA203" s="1419"/>
      <c r="BB203" s="1420"/>
      <c r="BC203" s="1421"/>
      <c r="BD203" s="1422"/>
      <c r="BE203" s="1423"/>
      <c r="BH203" s="3">
        <v>1</v>
      </c>
    </row>
    <row r="204" spans="2:60" ht="27" customHeight="1">
      <c r="B204" s="120"/>
      <c r="C204" s="1410"/>
      <c r="D204" s="1410"/>
      <c r="E204" s="1410"/>
      <c r="F204" s="1411"/>
      <c r="G204" s="1412"/>
      <c r="H204" s="1413"/>
      <c r="I204" s="1414"/>
      <c r="J204" s="1415"/>
      <c r="K204" s="1416"/>
      <c r="L204" s="1415"/>
      <c r="M204" s="1417"/>
      <c r="N204" s="1418"/>
      <c r="O204" s="1419"/>
      <c r="P204" s="1420"/>
      <c r="Q204" s="1421"/>
      <c r="R204" s="1422"/>
      <c r="S204" s="1423"/>
      <c r="T204" s="1409"/>
      <c r="U204" s="120"/>
      <c r="V204" s="1410"/>
      <c r="W204" s="1410"/>
      <c r="X204" s="1410"/>
      <c r="Y204" s="1411"/>
      <c r="Z204" s="1412"/>
      <c r="AA204" s="1413"/>
      <c r="AB204" s="1414"/>
      <c r="AC204" s="1415"/>
      <c r="AD204" s="1416"/>
      <c r="AE204" s="1415"/>
      <c r="AF204" s="1417"/>
      <c r="AG204" s="1418"/>
      <c r="AH204" s="1419"/>
      <c r="AI204" s="1420"/>
      <c r="AJ204" s="1421"/>
      <c r="AK204" s="1422"/>
      <c r="AL204" s="1423"/>
      <c r="AM204" s="1409"/>
      <c r="AN204" s="120"/>
      <c r="AO204" s="1410"/>
      <c r="AP204" s="1410"/>
      <c r="AQ204" s="1410"/>
      <c r="AR204" s="1411"/>
      <c r="AS204" s="1412"/>
      <c r="AT204" s="1413"/>
      <c r="AU204" s="1414"/>
      <c r="AV204" s="1415"/>
      <c r="AW204" s="1416"/>
      <c r="AX204" s="1415"/>
      <c r="AY204" s="1417"/>
      <c r="AZ204" s="1418"/>
      <c r="BA204" s="1419"/>
      <c r="BB204" s="1420"/>
      <c r="BC204" s="1421"/>
      <c r="BD204" s="1422"/>
      <c r="BE204" s="1423"/>
      <c r="BH204" s="3">
        <v>1</v>
      </c>
    </row>
    <row r="205" spans="2:60" ht="27" customHeight="1">
      <c r="B205" s="120"/>
      <c r="C205" s="1410"/>
      <c r="D205" s="1410"/>
      <c r="E205" s="1410"/>
      <c r="F205" s="1411"/>
      <c r="G205" s="1412"/>
      <c r="H205" s="1413"/>
      <c r="I205" s="1414"/>
      <c r="J205" s="1415"/>
      <c r="K205" s="1416"/>
      <c r="L205" s="1415"/>
      <c r="M205" s="1417"/>
      <c r="N205" s="1418"/>
      <c r="O205" s="1419"/>
      <c r="P205" s="1420"/>
      <c r="Q205" s="1421"/>
      <c r="R205" s="1422"/>
      <c r="S205" s="1423"/>
      <c r="T205" s="1409"/>
      <c r="U205" s="120"/>
      <c r="V205" s="1410"/>
      <c r="W205" s="1410"/>
      <c r="X205" s="1410"/>
      <c r="Y205" s="1411"/>
      <c r="Z205" s="1412"/>
      <c r="AA205" s="1413"/>
      <c r="AB205" s="1414"/>
      <c r="AC205" s="1415"/>
      <c r="AD205" s="1416"/>
      <c r="AE205" s="1415"/>
      <c r="AF205" s="1417"/>
      <c r="AG205" s="1418"/>
      <c r="AH205" s="1419"/>
      <c r="AI205" s="1420"/>
      <c r="AJ205" s="1421"/>
      <c r="AK205" s="1422"/>
      <c r="AL205" s="1423"/>
      <c r="AM205" s="1409"/>
      <c r="AN205" s="120"/>
      <c r="AO205" s="1410"/>
      <c r="AP205" s="1410"/>
      <c r="AQ205" s="1410"/>
      <c r="AR205" s="1411"/>
      <c r="AS205" s="1412"/>
      <c r="AT205" s="1413"/>
      <c r="AU205" s="1414"/>
      <c r="AV205" s="1415"/>
      <c r="AW205" s="1416"/>
      <c r="AX205" s="1415"/>
      <c r="AY205" s="1417"/>
      <c r="AZ205" s="1418"/>
      <c r="BA205" s="1419"/>
      <c r="BB205" s="1420"/>
      <c r="BC205" s="1421"/>
      <c r="BD205" s="1422"/>
      <c r="BE205" s="1423"/>
      <c r="BH205" s="3">
        <v>1</v>
      </c>
    </row>
    <row r="206" spans="2:60" ht="27" customHeight="1">
      <c r="B206" s="120"/>
      <c r="C206" s="1410"/>
      <c r="D206" s="1410"/>
      <c r="E206" s="1410"/>
      <c r="F206" s="1411"/>
      <c r="G206" s="1412"/>
      <c r="H206" s="1413"/>
      <c r="I206" s="1414"/>
      <c r="J206" s="1415"/>
      <c r="K206" s="1416"/>
      <c r="L206" s="1415"/>
      <c r="M206" s="1417"/>
      <c r="N206" s="1418"/>
      <c r="O206" s="1419"/>
      <c r="P206" s="1420"/>
      <c r="Q206" s="1421"/>
      <c r="R206" s="1422"/>
      <c r="S206" s="1423"/>
      <c r="T206" s="1409"/>
      <c r="U206" s="120"/>
      <c r="V206" s="1410"/>
      <c r="W206" s="1410"/>
      <c r="X206" s="1410"/>
      <c r="Y206" s="1411"/>
      <c r="Z206" s="1412"/>
      <c r="AA206" s="1413"/>
      <c r="AB206" s="1414"/>
      <c r="AC206" s="1415"/>
      <c r="AD206" s="1416"/>
      <c r="AE206" s="1415"/>
      <c r="AF206" s="1417"/>
      <c r="AG206" s="1418"/>
      <c r="AH206" s="1419"/>
      <c r="AI206" s="1420"/>
      <c r="AJ206" s="1421"/>
      <c r="AK206" s="1422"/>
      <c r="AL206" s="1423"/>
      <c r="AM206" s="1409"/>
      <c r="AN206" s="120"/>
      <c r="AO206" s="1410"/>
      <c r="AP206" s="1410"/>
      <c r="AQ206" s="1410"/>
      <c r="AR206" s="1411"/>
      <c r="AS206" s="1412"/>
      <c r="AT206" s="1413"/>
      <c r="AU206" s="1414"/>
      <c r="AV206" s="1415"/>
      <c r="AW206" s="1416"/>
      <c r="AX206" s="1415"/>
      <c r="AY206" s="1417"/>
      <c r="AZ206" s="1418"/>
      <c r="BA206" s="1419"/>
      <c r="BB206" s="1420"/>
      <c r="BC206" s="1421"/>
      <c r="BD206" s="1422"/>
      <c r="BE206" s="1423"/>
      <c r="BH206" s="3">
        <v>1</v>
      </c>
    </row>
    <row r="207" spans="2:60" ht="27" customHeight="1">
      <c r="B207" s="120"/>
      <c r="C207" s="1410"/>
      <c r="D207" s="1410"/>
      <c r="E207" s="1410"/>
      <c r="F207" s="1411"/>
      <c r="G207" s="1412"/>
      <c r="H207" s="1413"/>
      <c r="I207" s="1414"/>
      <c r="J207" s="1415"/>
      <c r="K207" s="1416"/>
      <c r="L207" s="1415"/>
      <c r="M207" s="1417"/>
      <c r="N207" s="1418"/>
      <c r="O207" s="1419"/>
      <c r="P207" s="1420"/>
      <c r="Q207" s="1421"/>
      <c r="R207" s="1422"/>
      <c r="S207" s="1423"/>
      <c r="T207" s="1409"/>
      <c r="U207" s="120"/>
      <c r="V207" s="1410"/>
      <c r="W207" s="1410"/>
      <c r="X207" s="1410"/>
      <c r="Y207" s="1411"/>
      <c r="Z207" s="1412"/>
      <c r="AA207" s="1413"/>
      <c r="AB207" s="1414"/>
      <c r="AC207" s="1415"/>
      <c r="AD207" s="1416"/>
      <c r="AE207" s="1415"/>
      <c r="AF207" s="1417"/>
      <c r="AG207" s="1418"/>
      <c r="AH207" s="1419"/>
      <c r="AI207" s="1420"/>
      <c r="AJ207" s="1421"/>
      <c r="AK207" s="1422"/>
      <c r="AL207" s="1423"/>
      <c r="AM207" s="1409"/>
      <c r="AN207" s="120"/>
      <c r="AO207" s="1410"/>
      <c r="AP207" s="1410"/>
      <c r="AQ207" s="1410"/>
      <c r="AR207" s="1411"/>
      <c r="AS207" s="1412"/>
      <c r="AT207" s="1413"/>
      <c r="AU207" s="1414"/>
      <c r="AV207" s="1415"/>
      <c r="AW207" s="1416"/>
      <c r="AX207" s="1415"/>
      <c r="AY207" s="1417"/>
      <c r="AZ207" s="1418"/>
      <c r="BA207" s="1419"/>
      <c r="BB207" s="1420"/>
      <c r="BC207" s="1421"/>
      <c r="BD207" s="1422"/>
      <c r="BE207" s="1423"/>
      <c r="BH207" s="3">
        <v>1</v>
      </c>
    </row>
    <row r="208" spans="2:60" ht="27" customHeight="1">
      <c r="B208" s="120"/>
      <c r="C208" s="1410"/>
      <c r="D208" s="1410"/>
      <c r="E208" s="1410"/>
      <c r="F208" s="1411"/>
      <c r="G208" s="1412"/>
      <c r="H208" s="1413"/>
      <c r="I208" s="1414"/>
      <c r="J208" s="1415"/>
      <c r="K208" s="1416"/>
      <c r="L208" s="1415"/>
      <c r="M208" s="1417"/>
      <c r="N208" s="1418"/>
      <c r="O208" s="1419"/>
      <c r="P208" s="1420"/>
      <c r="Q208" s="1421"/>
      <c r="R208" s="1422"/>
      <c r="S208" s="1423"/>
      <c r="T208" s="1409"/>
      <c r="U208" s="120"/>
      <c r="V208" s="1410"/>
      <c r="W208" s="1410"/>
      <c r="X208" s="1410"/>
      <c r="Y208" s="1411"/>
      <c r="Z208" s="1412"/>
      <c r="AA208" s="1413"/>
      <c r="AB208" s="1414"/>
      <c r="AC208" s="1415"/>
      <c r="AD208" s="1416"/>
      <c r="AE208" s="1415"/>
      <c r="AF208" s="1417"/>
      <c r="AG208" s="1418"/>
      <c r="AH208" s="1419"/>
      <c r="AI208" s="1420"/>
      <c r="AJ208" s="1421"/>
      <c r="AK208" s="1422"/>
      <c r="AL208" s="1423"/>
      <c r="AM208" s="1409"/>
      <c r="AN208" s="120"/>
      <c r="AO208" s="1410"/>
      <c r="AP208" s="1410"/>
      <c r="AQ208" s="1410"/>
      <c r="AR208" s="1411"/>
      <c r="AS208" s="1412"/>
      <c r="AT208" s="1413"/>
      <c r="AU208" s="1414"/>
      <c r="AV208" s="1415"/>
      <c r="AW208" s="1416"/>
      <c r="AX208" s="1415"/>
      <c r="AY208" s="1417"/>
      <c r="AZ208" s="1418"/>
      <c r="BA208" s="1419"/>
      <c r="BB208" s="1420"/>
      <c r="BC208" s="1421"/>
      <c r="BD208" s="1422"/>
      <c r="BE208" s="1423"/>
      <c r="BH208" s="3">
        <v>1</v>
      </c>
    </row>
    <row r="209" spans="2:60" ht="27" customHeight="1">
      <c r="B209" s="120"/>
      <c r="C209" s="1410"/>
      <c r="D209" s="1410"/>
      <c r="E209" s="1410"/>
      <c r="F209" s="1411"/>
      <c r="G209" s="1412"/>
      <c r="H209" s="1413"/>
      <c r="I209" s="1414"/>
      <c r="J209" s="1415"/>
      <c r="K209" s="1416"/>
      <c r="L209" s="1415"/>
      <c r="M209" s="1417"/>
      <c r="N209" s="1418"/>
      <c r="O209" s="1419"/>
      <c r="P209" s="1420"/>
      <c r="Q209" s="1421"/>
      <c r="R209" s="1422"/>
      <c r="S209" s="1423"/>
      <c r="T209" s="1409"/>
      <c r="U209" s="120"/>
      <c r="V209" s="1410"/>
      <c r="W209" s="1410"/>
      <c r="X209" s="1410"/>
      <c r="Y209" s="1411"/>
      <c r="Z209" s="1412"/>
      <c r="AA209" s="1413"/>
      <c r="AB209" s="1414"/>
      <c r="AC209" s="1415"/>
      <c r="AD209" s="1416"/>
      <c r="AE209" s="1415"/>
      <c r="AF209" s="1417"/>
      <c r="AG209" s="1418"/>
      <c r="AH209" s="1419"/>
      <c r="AI209" s="1420"/>
      <c r="AJ209" s="1421"/>
      <c r="AK209" s="1422"/>
      <c r="AL209" s="1423"/>
      <c r="AM209" s="1409"/>
      <c r="AN209" s="120"/>
      <c r="AO209" s="1410"/>
      <c r="AP209" s="1410"/>
      <c r="AQ209" s="1410"/>
      <c r="AR209" s="1411"/>
      <c r="AS209" s="1412"/>
      <c r="AT209" s="1413"/>
      <c r="AU209" s="1414"/>
      <c r="AV209" s="1415"/>
      <c r="AW209" s="1416"/>
      <c r="AX209" s="1415"/>
      <c r="AY209" s="1417"/>
      <c r="AZ209" s="1418"/>
      <c r="BA209" s="1419"/>
      <c r="BB209" s="1420"/>
      <c r="BC209" s="1421"/>
      <c r="BD209" s="1422"/>
      <c r="BE209" s="1423"/>
      <c r="BH209" s="3">
        <v>1</v>
      </c>
    </row>
    <row r="210" spans="2:60" ht="27" customHeight="1">
      <c r="B210" s="120"/>
      <c r="C210" s="1410"/>
      <c r="D210" s="1410"/>
      <c r="E210" s="1410"/>
      <c r="F210" s="1411"/>
      <c r="G210" s="1412"/>
      <c r="H210" s="1413"/>
      <c r="I210" s="1414"/>
      <c r="J210" s="1415"/>
      <c r="K210" s="1416"/>
      <c r="L210" s="1415"/>
      <c r="M210" s="1417"/>
      <c r="N210" s="1418"/>
      <c r="O210" s="1419"/>
      <c r="P210" s="1420"/>
      <c r="Q210" s="1421"/>
      <c r="R210" s="1422"/>
      <c r="S210" s="1423"/>
      <c r="T210" s="1409"/>
      <c r="U210" s="120"/>
      <c r="V210" s="1410"/>
      <c r="W210" s="1410"/>
      <c r="X210" s="1410"/>
      <c r="Y210" s="1411"/>
      <c r="Z210" s="1412"/>
      <c r="AA210" s="1413"/>
      <c r="AB210" s="1414"/>
      <c r="AC210" s="1415"/>
      <c r="AD210" s="1416"/>
      <c r="AE210" s="1415"/>
      <c r="AF210" s="1417"/>
      <c r="AG210" s="1418"/>
      <c r="AH210" s="1419"/>
      <c r="AI210" s="1420"/>
      <c r="AJ210" s="1421"/>
      <c r="AK210" s="1422"/>
      <c r="AL210" s="1423"/>
      <c r="AM210" s="1409"/>
      <c r="AN210" s="120"/>
      <c r="AO210" s="1410"/>
      <c r="AP210" s="1410"/>
      <c r="AQ210" s="1410"/>
      <c r="AR210" s="1411"/>
      <c r="AS210" s="1412"/>
      <c r="AT210" s="1413"/>
      <c r="AU210" s="1414"/>
      <c r="AV210" s="1415"/>
      <c r="AW210" s="1416"/>
      <c r="AX210" s="1415"/>
      <c r="AY210" s="1417"/>
      <c r="AZ210" s="1418"/>
      <c r="BA210" s="1419"/>
      <c r="BB210" s="1420"/>
      <c r="BC210" s="1421"/>
      <c r="BD210" s="1422"/>
      <c r="BE210" s="1423"/>
      <c r="BH210" s="3">
        <v>1</v>
      </c>
    </row>
    <row r="211" spans="2:60" ht="27" customHeight="1">
      <c r="B211" s="120"/>
      <c r="C211" s="1410"/>
      <c r="D211" s="1410"/>
      <c r="E211" s="1410"/>
      <c r="F211" s="1411"/>
      <c r="G211" s="1412"/>
      <c r="H211" s="1413"/>
      <c r="I211" s="1414"/>
      <c r="J211" s="1415"/>
      <c r="K211" s="1416"/>
      <c r="L211" s="1415"/>
      <c r="M211" s="1417"/>
      <c r="N211" s="1418"/>
      <c r="O211" s="1419"/>
      <c r="P211" s="1420"/>
      <c r="Q211" s="1421"/>
      <c r="R211" s="1422"/>
      <c r="S211" s="1423"/>
      <c r="T211" s="1409"/>
      <c r="U211" s="120"/>
      <c r="V211" s="1410"/>
      <c r="W211" s="1410"/>
      <c r="X211" s="1410"/>
      <c r="Y211" s="1411"/>
      <c r="Z211" s="1412"/>
      <c r="AA211" s="1413"/>
      <c r="AB211" s="1414"/>
      <c r="AC211" s="1415"/>
      <c r="AD211" s="1416"/>
      <c r="AE211" s="1415"/>
      <c r="AF211" s="1417"/>
      <c r="AG211" s="1418"/>
      <c r="AH211" s="1419"/>
      <c r="AI211" s="1420"/>
      <c r="AJ211" s="1421"/>
      <c r="AK211" s="1422"/>
      <c r="AL211" s="1423"/>
      <c r="AM211" s="1409"/>
      <c r="AN211" s="120"/>
      <c r="AO211" s="1410"/>
      <c r="AP211" s="1410"/>
      <c r="AQ211" s="1410"/>
      <c r="AR211" s="1411"/>
      <c r="AS211" s="1412"/>
      <c r="AT211" s="1413"/>
      <c r="AU211" s="1414"/>
      <c r="AV211" s="1415"/>
      <c r="AW211" s="1416"/>
      <c r="AX211" s="1415"/>
      <c r="AY211" s="1417"/>
      <c r="AZ211" s="1418"/>
      <c r="BA211" s="1419"/>
      <c r="BB211" s="1420"/>
      <c r="BC211" s="1421"/>
      <c r="BD211" s="1422"/>
      <c r="BE211" s="1423"/>
      <c r="BH211" s="3">
        <v>1</v>
      </c>
    </row>
    <row r="212" spans="2:60" ht="27" customHeight="1">
      <c r="B212" s="120"/>
      <c r="C212" s="1410"/>
      <c r="D212" s="1410"/>
      <c r="E212" s="1410"/>
      <c r="F212" s="1411"/>
      <c r="G212" s="1412"/>
      <c r="H212" s="1413"/>
      <c r="I212" s="1414"/>
      <c r="J212" s="1415"/>
      <c r="K212" s="1416"/>
      <c r="L212" s="1415"/>
      <c r="M212" s="1417"/>
      <c r="N212" s="1418"/>
      <c r="O212" s="1419"/>
      <c r="P212" s="1420"/>
      <c r="Q212" s="1421"/>
      <c r="R212" s="1422"/>
      <c r="S212" s="1423"/>
      <c r="T212" s="1409"/>
      <c r="U212" s="120"/>
      <c r="V212" s="1410"/>
      <c r="W212" s="1410"/>
      <c r="X212" s="1410"/>
      <c r="Y212" s="1411"/>
      <c r="Z212" s="1412"/>
      <c r="AA212" s="1413"/>
      <c r="AB212" s="1414"/>
      <c r="AC212" s="1415"/>
      <c r="AD212" s="1416"/>
      <c r="AE212" s="1415"/>
      <c r="AF212" s="1417"/>
      <c r="AG212" s="1418"/>
      <c r="AH212" s="1419"/>
      <c r="AI212" s="1420"/>
      <c r="AJ212" s="1421"/>
      <c r="AK212" s="1422"/>
      <c r="AL212" s="1423"/>
      <c r="AM212" s="1409"/>
      <c r="AN212" s="120"/>
      <c r="AO212" s="1410"/>
      <c r="AP212" s="1410"/>
      <c r="AQ212" s="1410"/>
      <c r="AR212" s="1411"/>
      <c r="AS212" s="1412"/>
      <c r="AT212" s="1413"/>
      <c r="AU212" s="1414"/>
      <c r="AV212" s="1415"/>
      <c r="AW212" s="1416"/>
      <c r="AX212" s="1415"/>
      <c r="AY212" s="1417"/>
      <c r="AZ212" s="1418"/>
      <c r="BA212" s="1419"/>
      <c r="BB212" s="1420"/>
      <c r="BC212" s="1421"/>
      <c r="BD212" s="1422"/>
      <c r="BE212" s="1423"/>
      <c r="BH212" s="3">
        <v>1</v>
      </c>
    </row>
    <row r="213" spans="2:60" ht="27" customHeight="1">
      <c r="B213" s="120"/>
      <c r="C213" s="1410"/>
      <c r="D213" s="1410"/>
      <c r="E213" s="1410"/>
      <c r="F213" s="1411"/>
      <c r="G213" s="1412"/>
      <c r="H213" s="1413"/>
      <c r="I213" s="1414"/>
      <c r="J213" s="1415"/>
      <c r="K213" s="1416"/>
      <c r="L213" s="1415"/>
      <c r="M213" s="1417"/>
      <c r="N213" s="1418"/>
      <c r="O213" s="1419"/>
      <c r="P213" s="1420"/>
      <c r="Q213" s="1421"/>
      <c r="R213" s="1422"/>
      <c r="S213" s="1423"/>
      <c r="T213" s="1409"/>
      <c r="U213" s="120"/>
      <c r="V213" s="1410"/>
      <c r="W213" s="1410"/>
      <c r="X213" s="1410"/>
      <c r="Y213" s="1411"/>
      <c r="Z213" s="1412"/>
      <c r="AA213" s="1413"/>
      <c r="AB213" s="1414"/>
      <c r="AC213" s="1415"/>
      <c r="AD213" s="1416"/>
      <c r="AE213" s="1415"/>
      <c r="AF213" s="1417"/>
      <c r="AG213" s="1418"/>
      <c r="AH213" s="1419"/>
      <c r="AI213" s="1420"/>
      <c r="AJ213" s="1421"/>
      <c r="AK213" s="1422"/>
      <c r="AL213" s="1423"/>
      <c r="AM213" s="1409"/>
      <c r="AN213" s="120"/>
      <c r="AO213" s="1410"/>
      <c r="AP213" s="1410"/>
      <c r="AQ213" s="1410"/>
      <c r="AR213" s="1411"/>
      <c r="AS213" s="1412"/>
      <c r="AT213" s="1413"/>
      <c r="AU213" s="1414"/>
      <c r="AV213" s="1415"/>
      <c r="AW213" s="1416"/>
      <c r="AX213" s="1415"/>
      <c r="AY213" s="1417"/>
      <c r="AZ213" s="1418"/>
      <c r="BA213" s="1419"/>
      <c r="BB213" s="1420"/>
      <c r="BC213" s="1421"/>
      <c r="BD213" s="1422"/>
      <c r="BE213" s="1423"/>
      <c r="BH213" s="3">
        <v>1</v>
      </c>
    </row>
    <row r="214" spans="2:60" ht="27" customHeight="1">
      <c r="B214" s="120"/>
      <c r="C214" s="1410"/>
      <c r="D214" s="1410"/>
      <c r="E214" s="1410"/>
      <c r="F214" s="1411"/>
      <c r="G214" s="1412"/>
      <c r="H214" s="1413"/>
      <c r="I214" s="1414"/>
      <c r="J214" s="1415"/>
      <c r="K214" s="1416"/>
      <c r="L214" s="1415"/>
      <c r="M214" s="1417"/>
      <c r="N214" s="1418"/>
      <c r="O214" s="1419"/>
      <c r="P214" s="1420"/>
      <c r="Q214" s="1421"/>
      <c r="R214" s="1422"/>
      <c r="S214" s="1423"/>
      <c r="T214" s="1409"/>
      <c r="U214" s="120"/>
      <c r="V214" s="1410"/>
      <c r="W214" s="1410"/>
      <c r="X214" s="1410"/>
      <c r="Y214" s="1411"/>
      <c r="Z214" s="1412"/>
      <c r="AA214" s="1413"/>
      <c r="AB214" s="1414"/>
      <c r="AC214" s="1415"/>
      <c r="AD214" s="1416"/>
      <c r="AE214" s="1415"/>
      <c r="AF214" s="1417"/>
      <c r="AG214" s="1418"/>
      <c r="AH214" s="1419"/>
      <c r="AI214" s="1420"/>
      <c r="AJ214" s="1421"/>
      <c r="AK214" s="1422"/>
      <c r="AL214" s="1423"/>
      <c r="AM214" s="1409"/>
      <c r="AN214" s="120"/>
      <c r="AO214" s="1410"/>
      <c r="AP214" s="1410"/>
      <c r="AQ214" s="1410"/>
      <c r="AR214" s="1411"/>
      <c r="AS214" s="1412"/>
      <c r="AT214" s="1413"/>
      <c r="AU214" s="1414"/>
      <c r="AV214" s="1415"/>
      <c r="AW214" s="1416"/>
      <c r="AX214" s="1415"/>
      <c r="AY214" s="1417"/>
      <c r="AZ214" s="1418"/>
      <c r="BA214" s="1419"/>
      <c r="BB214" s="1420"/>
      <c r="BC214" s="1421"/>
      <c r="BD214" s="1422"/>
      <c r="BE214" s="1423"/>
      <c r="BH214" s="3">
        <v>1</v>
      </c>
    </row>
    <row r="215" spans="2:60" ht="27" customHeight="1">
      <c r="B215" s="120"/>
      <c r="C215" s="1410"/>
      <c r="D215" s="1410"/>
      <c r="E215" s="1410"/>
      <c r="F215" s="1411"/>
      <c r="G215" s="1412"/>
      <c r="H215" s="1413"/>
      <c r="I215" s="1414"/>
      <c r="J215" s="1415"/>
      <c r="K215" s="1416"/>
      <c r="L215" s="1415"/>
      <c r="M215" s="1417"/>
      <c r="N215" s="1418"/>
      <c r="O215" s="1419"/>
      <c r="P215" s="1420"/>
      <c r="Q215" s="1421"/>
      <c r="R215" s="1422"/>
      <c r="S215" s="1423"/>
      <c r="T215" s="1409"/>
      <c r="U215" s="120"/>
      <c r="V215" s="1410"/>
      <c r="W215" s="1410"/>
      <c r="X215" s="1410"/>
      <c r="Y215" s="1411"/>
      <c r="Z215" s="1412"/>
      <c r="AA215" s="1413"/>
      <c r="AB215" s="1414"/>
      <c r="AC215" s="1415"/>
      <c r="AD215" s="1416"/>
      <c r="AE215" s="1415"/>
      <c r="AF215" s="1417"/>
      <c r="AG215" s="1418"/>
      <c r="AH215" s="1419"/>
      <c r="AI215" s="1420"/>
      <c r="AJ215" s="1421"/>
      <c r="AK215" s="1422"/>
      <c r="AL215" s="1423"/>
      <c r="AM215" s="1409"/>
      <c r="AN215" s="120"/>
      <c r="AO215" s="1410"/>
      <c r="AP215" s="1410"/>
      <c r="AQ215" s="1410"/>
      <c r="AR215" s="1411"/>
      <c r="AS215" s="1412"/>
      <c r="AT215" s="1413"/>
      <c r="AU215" s="1414"/>
      <c r="AV215" s="1415"/>
      <c r="AW215" s="1416"/>
      <c r="AX215" s="1415"/>
      <c r="AY215" s="1417"/>
      <c r="AZ215" s="1418"/>
      <c r="BA215" s="1419"/>
      <c r="BB215" s="1420"/>
      <c r="BC215" s="1421"/>
      <c r="BD215" s="1422"/>
      <c r="BE215" s="1423"/>
      <c r="BH215" s="3">
        <v>1</v>
      </c>
    </row>
    <row r="216" spans="2:60" ht="27" customHeight="1">
      <c r="B216" s="120"/>
      <c r="C216" s="1410"/>
      <c r="D216" s="1410"/>
      <c r="E216" s="1410"/>
      <c r="F216" s="1411"/>
      <c r="G216" s="1412"/>
      <c r="H216" s="1413"/>
      <c r="I216" s="1414"/>
      <c r="J216" s="1415"/>
      <c r="K216" s="1416"/>
      <c r="L216" s="1415"/>
      <c r="M216" s="1417"/>
      <c r="N216" s="1418"/>
      <c r="O216" s="1419"/>
      <c r="P216" s="1420"/>
      <c r="Q216" s="1421"/>
      <c r="R216" s="1422"/>
      <c r="S216" s="1423"/>
      <c r="T216" s="1409"/>
      <c r="U216" s="120"/>
      <c r="V216" s="1410"/>
      <c r="W216" s="1410"/>
      <c r="X216" s="1410"/>
      <c r="Y216" s="1411"/>
      <c r="Z216" s="1412"/>
      <c r="AA216" s="1413"/>
      <c r="AB216" s="1414"/>
      <c r="AC216" s="1415"/>
      <c r="AD216" s="1416"/>
      <c r="AE216" s="1415"/>
      <c r="AF216" s="1417"/>
      <c r="AG216" s="1418"/>
      <c r="AH216" s="1419"/>
      <c r="AI216" s="1420"/>
      <c r="AJ216" s="1421"/>
      <c r="AK216" s="1422"/>
      <c r="AL216" s="1423"/>
      <c r="AM216" s="1409"/>
      <c r="AN216" s="120"/>
      <c r="AO216" s="1410"/>
      <c r="AP216" s="1410"/>
      <c r="AQ216" s="1410"/>
      <c r="AR216" s="1411"/>
      <c r="AS216" s="1412"/>
      <c r="AT216" s="1413"/>
      <c r="AU216" s="1414"/>
      <c r="AV216" s="1415"/>
      <c r="AW216" s="1416"/>
      <c r="AX216" s="1415"/>
      <c r="AY216" s="1417"/>
      <c r="AZ216" s="1418"/>
      <c r="BA216" s="1419"/>
      <c r="BB216" s="1420"/>
      <c r="BC216" s="1421"/>
      <c r="BD216" s="1422"/>
      <c r="BE216" s="1423"/>
      <c r="BH216" s="3">
        <v>1</v>
      </c>
    </row>
    <row r="217" spans="2:60" ht="27" customHeight="1">
      <c r="B217" s="120"/>
      <c r="C217" s="1410"/>
      <c r="D217" s="1410"/>
      <c r="E217" s="1410"/>
      <c r="F217" s="1411"/>
      <c r="G217" s="1412"/>
      <c r="H217" s="1413"/>
      <c r="I217" s="1414"/>
      <c r="J217" s="1415"/>
      <c r="K217" s="1416"/>
      <c r="L217" s="1415"/>
      <c r="M217" s="1417"/>
      <c r="N217" s="1418"/>
      <c r="O217" s="1419"/>
      <c r="P217" s="1420"/>
      <c r="Q217" s="1421"/>
      <c r="R217" s="1422"/>
      <c r="S217" s="1423"/>
      <c r="T217" s="1409"/>
      <c r="U217" s="120"/>
      <c r="V217" s="1410"/>
      <c r="W217" s="1410"/>
      <c r="X217" s="1410"/>
      <c r="Y217" s="1411"/>
      <c r="Z217" s="1412"/>
      <c r="AA217" s="1413"/>
      <c r="AB217" s="1414"/>
      <c r="AC217" s="1415"/>
      <c r="AD217" s="1416"/>
      <c r="AE217" s="1415"/>
      <c r="AF217" s="1417"/>
      <c r="AG217" s="1418"/>
      <c r="AH217" s="1419"/>
      <c r="AI217" s="1420"/>
      <c r="AJ217" s="1421"/>
      <c r="AK217" s="1422"/>
      <c r="AL217" s="1423"/>
      <c r="AM217" s="1409"/>
      <c r="AN217" s="120"/>
      <c r="AO217" s="1410"/>
      <c r="AP217" s="1410"/>
      <c r="AQ217" s="1410"/>
      <c r="AR217" s="1411"/>
      <c r="AS217" s="1412"/>
      <c r="AT217" s="1413"/>
      <c r="AU217" s="1414"/>
      <c r="AV217" s="1415"/>
      <c r="AW217" s="1416"/>
      <c r="AX217" s="1415"/>
      <c r="AY217" s="1417"/>
      <c r="AZ217" s="1418"/>
      <c r="BA217" s="1419"/>
      <c r="BB217" s="1420"/>
      <c r="BC217" s="1421"/>
      <c r="BD217" s="1422"/>
      <c r="BE217" s="1423"/>
      <c r="BH217" s="3">
        <v>1</v>
      </c>
    </row>
    <row r="218" spans="2:60" ht="27" customHeight="1">
      <c r="B218" s="120"/>
      <c r="C218" s="1410"/>
      <c r="D218" s="1410"/>
      <c r="E218" s="1410"/>
      <c r="F218" s="1411"/>
      <c r="G218" s="1412"/>
      <c r="H218" s="1413"/>
      <c r="I218" s="1414"/>
      <c r="J218" s="1415"/>
      <c r="K218" s="1416"/>
      <c r="L218" s="1415"/>
      <c r="M218" s="1417"/>
      <c r="N218" s="1418"/>
      <c r="O218" s="1419"/>
      <c r="P218" s="1420"/>
      <c r="Q218" s="1421"/>
      <c r="R218" s="1422"/>
      <c r="S218" s="1423"/>
      <c r="T218" s="1409"/>
      <c r="U218" s="120"/>
      <c r="V218" s="1410"/>
      <c r="W218" s="1410"/>
      <c r="X218" s="1410"/>
      <c r="Y218" s="1411"/>
      <c r="Z218" s="1412"/>
      <c r="AA218" s="1413"/>
      <c r="AB218" s="1414"/>
      <c r="AC218" s="1415"/>
      <c r="AD218" s="1416"/>
      <c r="AE218" s="1415"/>
      <c r="AF218" s="1417"/>
      <c r="AG218" s="1418"/>
      <c r="AH218" s="1419"/>
      <c r="AI218" s="1420"/>
      <c r="AJ218" s="1421"/>
      <c r="AK218" s="1422"/>
      <c r="AL218" s="1423"/>
      <c r="AM218" s="1409"/>
      <c r="AN218" s="120"/>
      <c r="AO218" s="1410"/>
      <c r="AP218" s="1410"/>
      <c r="AQ218" s="1410"/>
      <c r="AR218" s="1411"/>
      <c r="AS218" s="1412"/>
      <c r="AT218" s="1413"/>
      <c r="AU218" s="1414"/>
      <c r="AV218" s="1415"/>
      <c r="AW218" s="1416"/>
      <c r="AX218" s="1415"/>
      <c r="AY218" s="1417"/>
      <c r="AZ218" s="1418"/>
      <c r="BA218" s="1419"/>
      <c r="BB218" s="1420"/>
      <c r="BC218" s="1421"/>
      <c r="BD218" s="1422"/>
      <c r="BE218" s="1423"/>
      <c r="BH218" s="3">
        <v>1</v>
      </c>
    </row>
    <row r="219" spans="2:60" ht="27" customHeight="1">
      <c r="B219" s="120"/>
      <c r="C219" s="1410"/>
      <c r="D219" s="1410"/>
      <c r="E219" s="1410"/>
      <c r="F219" s="1411"/>
      <c r="G219" s="1412"/>
      <c r="H219" s="1413"/>
      <c r="I219" s="1414"/>
      <c r="J219" s="1415"/>
      <c r="K219" s="1416"/>
      <c r="L219" s="1415"/>
      <c r="M219" s="1417"/>
      <c r="N219" s="1418"/>
      <c r="O219" s="1419"/>
      <c r="P219" s="1420"/>
      <c r="Q219" s="1421"/>
      <c r="R219" s="1422"/>
      <c r="S219" s="1423"/>
      <c r="T219" s="1409"/>
      <c r="U219" s="120"/>
      <c r="V219" s="1410"/>
      <c r="W219" s="1410"/>
      <c r="X219" s="1410"/>
      <c r="Y219" s="1411"/>
      <c r="Z219" s="1412"/>
      <c r="AA219" s="1413"/>
      <c r="AB219" s="1414"/>
      <c r="AC219" s="1415"/>
      <c r="AD219" s="1416"/>
      <c r="AE219" s="1415"/>
      <c r="AF219" s="1417"/>
      <c r="AG219" s="1418"/>
      <c r="AH219" s="1419"/>
      <c r="AI219" s="1420"/>
      <c r="AJ219" s="1421"/>
      <c r="AK219" s="1422"/>
      <c r="AL219" s="1423"/>
      <c r="AM219" s="1409"/>
      <c r="AN219" s="120"/>
      <c r="AO219" s="1410"/>
      <c r="AP219" s="1410"/>
      <c r="AQ219" s="1410"/>
      <c r="AR219" s="1411"/>
      <c r="AS219" s="1412"/>
      <c r="AT219" s="1413"/>
      <c r="AU219" s="1414"/>
      <c r="AV219" s="1415"/>
      <c r="AW219" s="1416"/>
      <c r="AX219" s="1415"/>
      <c r="AY219" s="1417"/>
      <c r="AZ219" s="1418"/>
      <c r="BA219" s="1419"/>
      <c r="BB219" s="1420"/>
      <c r="BC219" s="1421"/>
      <c r="BD219" s="1422"/>
      <c r="BE219" s="1423"/>
      <c r="BH219" s="3">
        <v>1</v>
      </c>
    </row>
    <row r="220" spans="2:60" ht="27" customHeight="1">
      <c r="B220" s="120"/>
      <c r="C220" s="1410"/>
      <c r="D220" s="1410"/>
      <c r="E220" s="1410"/>
      <c r="F220" s="1411"/>
      <c r="G220" s="1412"/>
      <c r="H220" s="1413"/>
      <c r="I220" s="1414"/>
      <c r="J220" s="1415"/>
      <c r="K220" s="1416"/>
      <c r="L220" s="1415"/>
      <c r="M220" s="1417"/>
      <c r="N220" s="1418"/>
      <c r="O220" s="1419"/>
      <c r="P220" s="1420"/>
      <c r="Q220" s="1421"/>
      <c r="R220" s="1422"/>
      <c r="S220" s="1423"/>
      <c r="T220" s="1409"/>
      <c r="U220" s="120"/>
      <c r="V220" s="1410"/>
      <c r="W220" s="1410"/>
      <c r="X220" s="1410"/>
      <c r="Y220" s="1411"/>
      <c r="Z220" s="1412"/>
      <c r="AA220" s="1413"/>
      <c r="AB220" s="1414"/>
      <c r="AC220" s="1415"/>
      <c r="AD220" s="1416"/>
      <c r="AE220" s="1415"/>
      <c r="AF220" s="1417"/>
      <c r="AG220" s="1418"/>
      <c r="AH220" s="1419"/>
      <c r="AI220" s="1420"/>
      <c r="AJ220" s="1421"/>
      <c r="AK220" s="1422"/>
      <c r="AL220" s="1423"/>
      <c r="AM220" s="1409"/>
      <c r="AN220" s="120"/>
      <c r="AO220" s="1410"/>
      <c r="AP220" s="1410"/>
      <c r="AQ220" s="1410"/>
      <c r="AR220" s="1411"/>
      <c r="AS220" s="1412"/>
      <c r="AT220" s="1413"/>
      <c r="AU220" s="1414"/>
      <c r="AV220" s="1415"/>
      <c r="AW220" s="1416"/>
      <c r="AX220" s="1415"/>
      <c r="AY220" s="1417"/>
      <c r="AZ220" s="1418"/>
      <c r="BA220" s="1419"/>
      <c r="BB220" s="1420"/>
      <c r="BC220" s="1421"/>
      <c r="BD220" s="1422"/>
      <c r="BE220" s="1423"/>
      <c r="BH220" s="3">
        <v>1</v>
      </c>
    </row>
    <row r="221" spans="2:60" ht="27" customHeight="1">
      <c r="B221" s="120"/>
      <c r="C221" s="1410"/>
      <c r="D221" s="1410"/>
      <c r="E221" s="1410"/>
      <c r="F221" s="1411"/>
      <c r="G221" s="1412"/>
      <c r="H221" s="1413"/>
      <c r="I221" s="1414"/>
      <c r="J221" s="1415"/>
      <c r="K221" s="1416"/>
      <c r="L221" s="1415"/>
      <c r="M221" s="1417"/>
      <c r="N221" s="1418"/>
      <c r="O221" s="1419"/>
      <c r="P221" s="1420"/>
      <c r="Q221" s="1421"/>
      <c r="R221" s="1422"/>
      <c r="S221" s="1423"/>
      <c r="T221" s="1409"/>
      <c r="U221" s="120"/>
      <c r="V221" s="1410"/>
      <c r="W221" s="1410"/>
      <c r="X221" s="1410"/>
      <c r="Y221" s="1411"/>
      <c r="Z221" s="1412"/>
      <c r="AA221" s="1413"/>
      <c r="AB221" s="1414"/>
      <c r="AC221" s="1415"/>
      <c r="AD221" s="1416"/>
      <c r="AE221" s="1415"/>
      <c r="AF221" s="1417"/>
      <c r="AG221" s="1418"/>
      <c r="AH221" s="1419"/>
      <c r="AI221" s="1420"/>
      <c r="AJ221" s="1421"/>
      <c r="AK221" s="1422"/>
      <c r="AL221" s="1423"/>
      <c r="AM221" s="1409"/>
      <c r="AN221" s="120"/>
      <c r="AO221" s="1410"/>
      <c r="AP221" s="1410"/>
      <c r="AQ221" s="1410"/>
      <c r="AR221" s="1411"/>
      <c r="AS221" s="1412"/>
      <c r="AT221" s="1413"/>
      <c r="AU221" s="1414"/>
      <c r="AV221" s="1415"/>
      <c r="AW221" s="1416"/>
      <c r="AX221" s="1415"/>
      <c r="AY221" s="1417"/>
      <c r="AZ221" s="1418"/>
      <c r="BA221" s="1419"/>
      <c r="BB221" s="1420"/>
      <c r="BC221" s="1421"/>
      <c r="BD221" s="1422"/>
      <c r="BE221" s="1423"/>
      <c r="BH221" s="3">
        <v>1</v>
      </c>
    </row>
    <row r="222" spans="2:60" ht="27" customHeight="1">
      <c r="B222" s="120"/>
      <c r="C222" s="1410"/>
      <c r="D222" s="1410"/>
      <c r="E222" s="1410"/>
      <c r="F222" s="1411"/>
      <c r="G222" s="1412"/>
      <c r="H222" s="1413"/>
      <c r="I222" s="1414"/>
      <c r="J222" s="1415"/>
      <c r="K222" s="1416"/>
      <c r="L222" s="1415"/>
      <c r="M222" s="1417"/>
      <c r="N222" s="1418"/>
      <c r="O222" s="1419"/>
      <c r="P222" s="1420"/>
      <c r="Q222" s="1421"/>
      <c r="R222" s="1422"/>
      <c r="S222" s="1423"/>
      <c r="T222" s="1409"/>
      <c r="U222" s="120"/>
      <c r="V222" s="1410"/>
      <c r="W222" s="1410"/>
      <c r="X222" s="1410"/>
      <c r="Y222" s="1411"/>
      <c r="Z222" s="1412"/>
      <c r="AA222" s="1413"/>
      <c r="AB222" s="1414"/>
      <c r="AC222" s="1415"/>
      <c r="AD222" s="1416"/>
      <c r="AE222" s="1415"/>
      <c r="AF222" s="1417"/>
      <c r="AG222" s="1418"/>
      <c r="AH222" s="1419"/>
      <c r="AI222" s="1420"/>
      <c r="AJ222" s="1421"/>
      <c r="AK222" s="1422"/>
      <c r="AL222" s="1423"/>
      <c r="AM222" s="1409"/>
      <c r="AN222" s="120"/>
      <c r="AO222" s="1410"/>
      <c r="AP222" s="1410"/>
      <c r="AQ222" s="1410"/>
      <c r="AR222" s="1411"/>
      <c r="AS222" s="1412"/>
      <c r="AT222" s="1413"/>
      <c r="AU222" s="1414"/>
      <c r="AV222" s="1415"/>
      <c r="AW222" s="1416"/>
      <c r="AX222" s="1415"/>
      <c r="AY222" s="1417"/>
      <c r="AZ222" s="1418"/>
      <c r="BA222" s="1419"/>
      <c r="BB222" s="1420"/>
      <c r="BC222" s="1421"/>
      <c r="BD222" s="1422"/>
      <c r="BE222" s="1423"/>
      <c r="BH222" s="3">
        <v>1</v>
      </c>
    </row>
    <row r="223" spans="2:60" ht="27" customHeight="1">
      <c r="B223" s="120"/>
      <c r="C223" s="1410"/>
      <c r="D223" s="1410"/>
      <c r="E223" s="1410"/>
      <c r="F223" s="1411"/>
      <c r="G223" s="1412"/>
      <c r="H223" s="1413"/>
      <c r="I223" s="1414"/>
      <c r="J223" s="1415"/>
      <c r="K223" s="1416"/>
      <c r="L223" s="1415"/>
      <c r="M223" s="1417"/>
      <c r="N223" s="1418"/>
      <c r="O223" s="1419"/>
      <c r="P223" s="1420"/>
      <c r="Q223" s="1421"/>
      <c r="R223" s="1422"/>
      <c r="S223" s="1423"/>
      <c r="T223" s="1409"/>
      <c r="U223" s="120"/>
      <c r="V223" s="1410"/>
      <c r="W223" s="1410"/>
      <c r="X223" s="1410"/>
      <c r="Y223" s="1411"/>
      <c r="Z223" s="1412"/>
      <c r="AA223" s="1413"/>
      <c r="AB223" s="1414"/>
      <c r="AC223" s="1415"/>
      <c r="AD223" s="1416"/>
      <c r="AE223" s="1415"/>
      <c r="AF223" s="1417"/>
      <c r="AG223" s="1418"/>
      <c r="AH223" s="1419"/>
      <c r="AI223" s="1420"/>
      <c r="AJ223" s="1421"/>
      <c r="AK223" s="1422"/>
      <c r="AL223" s="1423"/>
      <c r="AM223" s="1409"/>
      <c r="AN223" s="120"/>
      <c r="AO223" s="1410"/>
      <c r="AP223" s="1410"/>
      <c r="AQ223" s="1410"/>
      <c r="AR223" s="1411"/>
      <c r="AS223" s="1412"/>
      <c r="AT223" s="1413"/>
      <c r="AU223" s="1414"/>
      <c r="AV223" s="1415"/>
      <c r="AW223" s="1416"/>
      <c r="AX223" s="1415"/>
      <c r="AY223" s="1417"/>
      <c r="AZ223" s="1418"/>
      <c r="BA223" s="1419"/>
      <c r="BB223" s="1420"/>
      <c r="BC223" s="1421"/>
      <c r="BD223" s="1422"/>
      <c r="BE223" s="1423"/>
      <c r="BH223" s="3">
        <v>1</v>
      </c>
    </row>
    <row r="224" spans="2:60" ht="27" customHeight="1">
      <c r="B224" s="120"/>
      <c r="C224" s="1410"/>
      <c r="D224" s="1410"/>
      <c r="E224" s="1410"/>
      <c r="F224" s="1411"/>
      <c r="G224" s="1412"/>
      <c r="H224" s="1413"/>
      <c r="I224" s="1414"/>
      <c r="J224" s="1415"/>
      <c r="K224" s="1416"/>
      <c r="L224" s="1415"/>
      <c r="M224" s="1417"/>
      <c r="N224" s="1418"/>
      <c r="O224" s="1419"/>
      <c r="P224" s="1420"/>
      <c r="Q224" s="1421"/>
      <c r="R224" s="1422"/>
      <c r="S224" s="1423"/>
      <c r="T224" s="1409"/>
      <c r="U224" s="120"/>
      <c r="V224" s="1410"/>
      <c r="W224" s="1410"/>
      <c r="X224" s="1410"/>
      <c r="Y224" s="1411"/>
      <c r="Z224" s="1412"/>
      <c r="AA224" s="1413"/>
      <c r="AB224" s="1414"/>
      <c r="AC224" s="1415"/>
      <c r="AD224" s="1416"/>
      <c r="AE224" s="1415"/>
      <c r="AF224" s="1417"/>
      <c r="AG224" s="1418"/>
      <c r="AH224" s="1419"/>
      <c r="AI224" s="1420"/>
      <c r="AJ224" s="1421"/>
      <c r="AK224" s="1422"/>
      <c r="AL224" s="1423"/>
      <c r="AM224" s="1409"/>
      <c r="AN224" s="120"/>
      <c r="AO224" s="1410"/>
      <c r="AP224" s="1410"/>
      <c r="AQ224" s="1410"/>
      <c r="AR224" s="1411"/>
      <c r="AS224" s="1412"/>
      <c r="AT224" s="1413"/>
      <c r="AU224" s="1414"/>
      <c r="AV224" s="1415"/>
      <c r="AW224" s="1416"/>
      <c r="AX224" s="1415"/>
      <c r="AY224" s="1417"/>
      <c r="AZ224" s="1418"/>
      <c r="BA224" s="1419"/>
      <c r="BB224" s="1420"/>
      <c r="BC224" s="1421"/>
      <c r="BD224" s="1422"/>
      <c r="BE224" s="1423"/>
      <c r="BH224" s="3">
        <v>1</v>
      </c>
    </row>
    <row r="225" spans="2:60" ht="27" customHeight="1">
      <c r="B225" s="120"/>
      <c r="C225" s="1410"/>
      <c r="D225" s="1410"/>
      <c r="E225" s="1410"/>
      <c r="F225" s="1411"/>
      <c r="G225" s="1412"/>
      <c r="H225" s="1413"/>
      <c r="I225" s="1414"/>
      <c r="J225" s="1415"/>
      <c r="K225" s="1416"/>
      <c r="L225" s="1415"/>
      <c r="M225" s="1417"/>
      <c r="N225" s="1418"/>
      <c r="O225" s="1419"/>
      <c r="P225" s="1420"/>
      <c r="Q225" s="1421"/>
      <c r="R225" s="1422"/>
      <c r="S225" s="1423"/>
      <c r="T225" s="1409"/>
      <c r="U225" s="120"/>
      <c r="V225" s="1410"/>
      <c r="W225" s="1410"/>
      <c r="X225" s="1410"/>
      <c r="Y225" s="1411"/>
      <c r="Z225" s="1412"/>
      <c r="AA225" s="1413"/>
      <c r="AB225" s="1414"/>
      <c r="AC225" s="1415"/>
      <c r="AD225" s="1416"/>
      <c r="AE225" s="1415"/>
      <c r="AF225" s="1417"/>
      <c r="AG225" s="1418"/>
      <c r="AH225" s="1419"/>
      <c r="AI225" s="1420"/>
      <c r="AJ225" s="1421"/>
      <c r="AK225" s="1422"/>
      <c r="AL225" s="1423"/>
      <c r="AM225" s="1409"/>
      <c r="AN225" s="120"/>
      <c r="AO225" s="1410"/>
      <c r="AP225" s="1410"/>
      <c r="AQ225" s="1410"/>
      <c r="AR225" s="1411"/>
      <c r="AS225" s="1412"/>
      <c r="AT225" s="1413"/>
      <c r="AU225" s="1414"/>
      <c r="AV225" s="1415"/>
      <c r="AW225" s="1416"/>
      <c r="AX225" s="1415"/>
      <c r="AY225" s="1417"/>
      <c r="AZ225" s="1418"/>
      <c r="BA225" s="1419"/>
      <c r="BB225" s="1420"/>
      <c r="BC225" s="1421"/>
      <c r="BD225" s="1422"/>
      <c r="BE225" s="1423"/>
      <c r="BH225" s="3">
        <v>1</v>
      </c>
    </row>
    <row r="226" spans="2:60" ht="27" customHeight="1">
      <c r="B226" s="120"/>
      <c r="C226" s="1410"/>
      <c r="D226" s="1410"/>
      <c r="E226" s="1410"/>
      <c r="F226" s="1411"/>
      <c r="G226" s="1412"/>
      <c r="H226" s="1413"/>
      <c r="I226" s="1414"/>
      <c r="J226" s="1415"/>
      <c r="K226" s="1416"/>
      <c r="L226" s="1415"/>
      <c r="M226" s="1417"/>
      <c r="N226" s="1418"/>
      <c r="O226" s="1419"/>
      <c r="P226" s="1420"/>
      <c r="Q226" s="1421"/>
      <c r="R226" s="1422"/>
      <c r="S226" s="1423"/>
      <c r="T226" s="1409"/>
      <c r="U226" s="120"/>
      <c r="V226" s="1410"/>
      <c r="W226" s="1410"/>
      <c r="X226" s="1410"/>
      <c r="Y226" s="1411"/>
      <c r="Z226" s="1412"/>
      <c r="AA226" s="1413"/>
      <c r="AB226" s="1414"/>
      <c r="AC226" s="1415"/>
      <c r="AD226" s="1416"/>
      <c r="AE226" s="1415"/>
      <c r="AF226" s="1417"/>
      <c r="AG226" s="1418"/>
      <c r="AH226" s="1419"/>
      <c r="AI226" s="1420"/>
      <c r="AJ226" s="1421"/>
      <c r="AK226" s="1422"/>
      <c r="AL226" s="1423"/>
      <c r="AM226" s="1409"/>
      <c r="AN226" s="120"/>
      <c r="AO226" s="1410"/>
      <c r="AP226" s="1410"/>
      <c r="AQ226" s="1410"/>
      <c r="AR226" s="1411"/>
      <c r="AS226" s="1412"/>
      <c r="AT226" s="1413"/>
      <c r="AU226" s="1414"/>
      <c r="AV226" s="1415"/>
      <c r="AW226" s="1416"/>
      <c r="AX226" s="1415"/>
      <c r="AY226" s="1417"/>
      <c r="AZ226" s="1418"/>
      <c r="BA226" s="1419"/>
      <c r="BB226" s="1420"/>
      <c r="BC226" s="1421"/>
      <c r="BD226" s="1422"/>
      <c r="BE226" s="1423"/>
      <c r="BH226" s="3">
        <v>1</v>
      </c>
    </row>
    <row r="227" spans="2:60" ht="27" customHeight="1">
      <c r="B227" s="120"/>
      <c r="C227" s="1410"/>
      <c r="D227" s="1410"/>
      <c r="E227" s="1410"/>
      <c r="F227" s="1411"/>
      <c r="G227" s="1412"/>
      <c r="H227" s="1413"/>
      <c r="I227" s="1414"/>
      <c r="J227" s="1415"/>
      <c r="K227" s="1416"/>
      <c r="L227" s="1415"/>
      <c r="M227" s="1417"/>
      <c r="N227" s="1418"/>
      <c r="O227" s="1419"/>
      <c r="P227" s="1420"/>
      <c r="Q227" s="1421"/>
      <c r="R227" s="1422"/>
      <c r="S227" s="1423"/>
      <c r="T227" s="1409"/>
      <c r="U227" s="120"/>
      <c r="V227" s="1410"/>
      <c r="W227" s="1410"/>
      <c r="X227" s="1410"/>
      <c r="Y227" s="1411"/>
      <c r="Z227" s="1412"/>
      <c r="AA227" s="1413"/>
      <c r="AB227" s="1414"/>
      <c r="AC227" s="1415"/>
      <c r="AD227" s="1416"/>
      <c r="AE227" s="1415"/>
      <c r="AF227" s="1417"/>
      <c r="AG227" s="1418"/>
      <c r="AH227" s="1419"/>
      <c r="AI227" s="1420"/>
      <c r="AJ227" s="1421"/>
      <c r="AK227" s="1422"/>
      <c r="AL227" s="1423"/>
      <c r="AM227" s="1409"/>
      <c r="AN227" s="120"/>
      <c r="AO227" s="1410"/>
      <c r="AP227" s="1410"/>
      <c r="AQ227" s="1410"/>
      <c r="AR227" s="1411"/>
      <c r="AS227" s="1412"/>
      <c r="AT227" s="1413"/>
      <c r="AU227" s="1414"/>
      <c r="AV227" s="1415"/>
      <c r="AW227" s="1416"/>
      <c r="AX227" s="1415"/>
      <c r="AY227" s="1417"/>
      <c r="AZ227" s="1418"/>
      <c r="BA227" s="1419"/>
      <c r="BB227" s="1420"/>
      <c r="BC227" s="1421"/>
      <c r="BD227" s="1422"/>
      <c r="BE227" s="1423"/>
      <c r="BH227" s="3">
        <v>1</v>
      </c>
    </row>
    <row r="228" spans="2:60" ht="27" customHeight="1">
      <c r="B228" s="120"/>
      <c r="C228" s="1410"/>
      <c r="D228" s="1410"/>
      <c r="E228" s="1410"/>
      <c r="F228" s="1411"/>
      <c r="G228" s="1412"/>
      <c r="H228" s="1413"/>
      <c r="I228" s="1414"/>
      <c r="J228" s="1415"/>
      <c r="K228" s="1416"/>
      <c r="L228" s="1415"/>
      <c r="M228" s="1417"/>
      <c r="N228" s="1418"/>
      <c r="O228" s="1419"/>
      <c r="P228" s="1420"/>
      <c r="Q228" s="1421"/>
      <c r="R228" s="1422"/>
      <c r="S228" s="1423"/>
      <c r="T228" s="1424"/>
      <c r="U228" s="120"/>
      <c r="V228" s="1410"/>
      <c r="W228" s="1410"/>
      <c r="X228" s="1410"/>
      <c r="Y228" s="1411"/>
      <c r="Z228" s="1412"/>
      <c r="AA228" s="1413"/>
      <c r="AB228" s="1414"/>
      <c r="AC228" s="1415"/>
      <c r="AD228" s="1416"/>
      <c r="AE228" s="1415"/>
      <c r="AF228" s="1417"/>
      <c r="AG228" s="1418"/>
      <c r="AH228" s="1419"/>
      <c r="AI228" s="1420"/>
      <c r="AJ228" s="1421"/>
      <c r="AK228" s="1422"/>
      <c r="AL228" s="1423"/>
      <c r="AM228" s="1409"/>
      <c r="AN228" s="120"/>
      <c r="AO228" s="1410"/>
      <c r="AP228" s="1410"/>
      <c r="AQ228" s="1410"/>
      <c r="AR228" s="1411"/>
      <c r="AS228" s="1412"/>
      <c r="AT228" s="1413"/>
      <c r="AU228" s="1414"/>
      <c r="AV228" s="1415"/>
      <c r="AW228" s="1416"/>
      <c r="AX228" s="1415"/>
      <c r="AY228" s="1417"/>
      <c r="AZ228" s="1418"/>
      <c r="BA228" s="1419"/>
      <c r="BB228" s="1420"/>
      <c r="BC228" s="1421"/>
      <c r="BD228" s="1422"/>
      <c r="BE228" s="1423"/>
      <c r="BH228" s="3">
        <v>1</v>
      </c>
    </row>
    <row r="229" spans="2:60" ht="27" customHeight="1">
      <c r="B229" s="120"/>
      <c r="C229" s="1410"/>
      <c r="D229" s="1410"/>
      <c r="E229" s="1410"/>
      <c r="F229" s="1411"/>
      <c r="G229" s="1412"/>
      <c r="H229" s="1413"/>
      <c r="I229" s="1414"/>
      <c r="J229" s="1415"/>
      <c r="K229" s="1416"/>
      <c r="L229" s="1415"/>
      <c r="M229" s="1417"/>
      <c r="N229" s="1418"/>
      <c r="O229" s="1419"/>
      <c r="P229" s="1420"/>
      <c r="Q229" s="1421"/>
      <c r="R229" s="1422"/>
      <c r="S229" s="1423"/>
      <c r="T229" s="1424"/>
      <c r="U229" s="120"/>
      <c r="V229" s="1410"/>
      <c r="W229" s="1410"/>
      <c r="X229" s="1410"/>
      <c r="Y229" s="1411"/>
      <c r="Z229" s="1412"/>
      <c r="AA229" s="1413"/>
      <c r="AB229" s="1414"/>
      <c r="AC229" s="1415"/>
      <c r="AD229" s="1416"/>
      <c r="AE229" s="1415"/>
      <c r="AF229" s="1417"/>
      <c r="AG229" s="1418"/>
      <c r="AH229" s="1419"/>
      <c r="AI229" s="1420"/>
      <c r="AJ229" s="1421"/>
      <c r="AK229" s="1422"/>
      <c r="AL229" s="1423"/>
      <c r="AM229" s="1409"/>
      <c r="AN229" s="120"/>
      <c r="AO229" s="1410"/>
      <c r="AP229" s="1410"/>
      <c r="AQ229" s="1410"/>
      <c r="AR229" s="1411"/>
      <c r="AS229" s="1412"/>
      <c r="AT229" s="1413"/>
      <c r="AU229" s="1414"/>
      <c r="AV229" s="1415"/>
      <c r="AW229" s="1416"/>
      <c r="AX229" s="1415"/>
      <c r="AY229" s="1417"/>
      <c r="AZ229" s="1418"/>
      <c r="BA229" s="1419"/>
      <c r="BB229" s="1420"/>
      <c r="BC229" s="1421"/>
      <c r="BD229" s="1422"/>
      <c r="BE229" s="1423"/>
      <c r="BH229" s="3">
        <v>1</v>
      </c>
    </row>
    <row r="230" spans="2:60" ht="27" customHeight="1">
      <c r="B230" s="120"/>
      <c r="C230" s="1410"/>
      <c r="D230" s="1410"/>
      <c r="E230" s="1410"/>
      <c r="F230" s="1411"/>
      <c r="G230" s="1412"/>
      <c r="H230" s="1413"/>
      <c r="I230" s="1414"/>
      <c r="J230" s="1415"/>
      <c r="K230" s="1416"/>
      <c r="L230" s="1415"/>
      <c r="M230" s="1417"/>
      <c r="N230" s="1418"/>
      <c r="O230" s="1419"/>
      <c r="P230" s="1420"/>
      <c r="Q230" s="1421"/>
      <c r="R230" s="1422"/>
      <c r="S230" s="1423"/>
      <c r="U230" s="120"/>
      <c r="V230" s="1410"/>
      <c r="W230" s="1410"/>
      <c r="X230" s="1410"/>
      <c r="Y230" s="1411"/>
      <c r="Z230" s="1412"/>
      <c r="AA230" s="1413"/>
      <c r="AB230" s="1414"/>
      <c r="AC230" s="1415"/>
      <c r="AD230" s="1416"/>
      <c r="AE230" s="1415"/>
      <c r="AF230" s="1417"/>
      <c r="AG230" s="1418"/>
      <c r="AH230" s="1419"/>
      <c r="AI230" s="1420"/>
      <c r="AJ230" s="1421"/>
      <c r="AK230" s="1422"/>
      <c r="AL230" s="1423"/>
      <c r="AN230" s="120"/>
      <c r="AO230" s="1410"/>
      <c r="AP230" s="1410"/>
      <c r="AQ230" s="1410"/>
      <c r="AR230" s="1411"/>
      <c r="AS230" s="1412"/>
      <c r="AT230" s="1413"/>
      <c r="AU230" s="1414"/>
      <c r="AV230" s="1415"/>
      <c r="AW230" s="1416"/>
      <c r="AX230" s="1415"/>
      <c r="AY230" s="1417"/>
      <c r="AZ230" s="1418"/>
      <c r="BA230" s="1419"/>
      <c r="BB230" s="1420"/>
      <c r="BC230" s="1421"/>
      <c r="BD230" s="1422"/>
      <c r="BE230" s="1423"/>
      <c r="BH230" s="3">
        <v>1</v>
      </c>
    </row>
    <row r="231" spans="2:60" ht="27" customHeight="1">
      <c r="B231" s="120"/>
      <c r="C231" s="1410"/>
      <c r="D231" s="1410"/>
      <c r="E231" s="1410"/>
      <c r="F231" s="1411"/>
      <c r="G231" s="1412"/>
      <c r="H231" s="1413"/>
      <c r="I231" s="1414"/>
      <c r="J231" s="1415"/>
      <c r="K231" s="1416"/>
      <c r="L231" s="1415"/>
      <c r="M231" s="1417"/>
      <c r="N231" s="1418"/>
      <c r="O231" s="1419"/>
      <c r="P231" s="1420"/>
      <c r="Q231" s="1421"/>
      <c r="R231" s="1422"/>
      <c r="S231" s="1423"/>
      <c r="U231" s="120"/>
      <c r="V231" s="1410"/>
      <c r="W231" s="1410"/>
      <c r="X231" s="1410"/>
      <c r="Y231" s="1411"/>
      <c r="Z231" s="1412"/>
      <c r="AA231" s="1413"/>
      <c r="AB231" s="1414"/>
      <c r="AC231" s="1415"/>
      <c r="AD231" s="1416"/>
      <c r="AE231" s="1415"/>
      <c r="AF231" s="1417"/>
      <c r="AG231" s="1418"/>
      <c r="AH231" s="1419"/>
      <c r="AI231" s="1420"/>
      <c r="AJ231" s="1421"/>
      <c r="AK231" s="1422"/>
      <c r="AL231" s="1423"/>
      <c r="AN231" s="120"/>
      <c r="AO231" s="1410"/>
      <c r="AP231" s="1410"/>
      <c r="AQ231" s="1410"/>
      <c r="AR231" s="1411"/>
      <c r="AS231" s="1412"/>
      <c r="AT231" s="1413"/>
      <c r="AU231" s="1414"/>
      <c r="AV231" s="1415"/>
      <c r="AW231" s="1416"/>
      <c r="AX231" s="1415"/>
      <c r="AY231" s="1417"/>
      <c r="AZ231" s="1418"/>
      <c r="BA231" s="1419"/>
      <c r="BB231" s="1420"/>
      <c r="BC231" s="1421"/>
      <c r="BD231" s="1422"/>
      <c r="BE231" s="1423"/>
      <c r="BH231" s="3">
        <v>1</v>
      </c>
    </row>
    <row r="232" spans="2:60" ht="27" customHeight="1">
      <c r="B232" s="120"/>
      <c r="C232" s="1410"/>
      <c r="D232" s="1410"/>
      <c r="E232" s="1410"/>
      <c r="F232" s="1411"/>
      <c r="G232" s="1412"/>
      <c r="H232" s="1413"/>
      <c r="I232" s="1414"/>
      <c r="J232" s="1415"/>
      <c r="K232" s="1416"/>
      <c r="L232" s="1415"/>
      <c r="M232" s="1417"/>
      <c r="N232" s="1418"/>
      <c r="O232" s="1419"/>
      <c r="P232" s="1420"/>
      <c r="Q232" s="1421"/>
      <c r="R232" s="1422"/>
      <c r="S232" s="1423"/>
      <c r="U232" s="120"/>
      <c r="V232" s="1410"/>
      <c r="W232" s="1410"/>
      <c r="X232" s="1410"/>
      <c r="Y232" s="1411"/>
      <c r="Z232" s="1412"/>
      <c r="AA232" s="1413"/>
      <c r="AB232" s="1414"/>
      <c r="AC232" s="1415"/>
      <c r="AD232" s="1416"/>
      <c r="AE232" s="1415"/>
      <c r="AF232" s="1417"/>
      <c r="AG232" s="1418"/>
      <c r="AH232" s="1419"/>
      <c r="AI232" s="1420"/>
      <c r="AJ232" s="1421"/>
      <c r="AK232" s="1422"/>
      <c r="AL232" s="1423"/>
      <c r="AN232" s="120"/>
      <c r="AO232" s="1410"/>
      <c r="AP232" s="1410"/>
      <c r="AQ232" s="1410"/>
      <c r="AR232" s="1411"/>
      <c r="AS232" s="1412"/>
      <c r="AT232" s="1413"/>
      <c r="AU232" s="1414"/>
      <c r="AV232" s="1415"/>
      <c r="AW232" s="1416"/>
      <c r="AX232" s="1415"/>
      <c r="AY232" s="1417"/>
      <c r="AZ232" s="1418"/>
      <c r="BA232" s="1419"/>
      <c r="BB232" s="1420"/>
      <c r="BC232" s="1421"/>
      <c r="BD232" s="1422"/>
      <c r="BE232" s="1423"/>
      <c r="BH232" s="3">
        <v>1</v>
      </c>
    </row>
    <row r="233" spans="2:60" ht="27" customHeight="1">
      <c r="B233" s="120"/>
      <c r="C233" s="1410"/>
      <c r="D233" s="1410"/>
      <c r="E233" s="1410"/>
      <c r="F233" s="1411"/>
      <c r="G233" s="1412"/>
      <c r="H233" s="1413"/>
      <c r="I233" s="1414"/>
      <c r="J233" s="1415"/>
      <c r="K233" s="1416"/>
      <c r="L233" s="1415"/>
      <c r="M233" s="1417"/>
      <c r="N233" s="1418"/>
      <c r="O233" s="1419"/>
      <c r="P233" s="1420"/>
      <c r="Q233" s="1421"/>
      <c r="R233" s="1422"/>
      <c r="S233" s="1423"/>
      <c r="U233" s="120"/>
      <c r="V233" s="1410"/>
      <c r="W233" s="1410"/>
      <c r="X233" s="1410"/>
      <c r="Y233" s="1411"/>
      <c r="Z233" s="1412"/>
      <c r="AA233" s="1413"/>
      <c r="AB233" s="1414"/>
      <c r="AC233" s="1415"/>
      <c r="AD233" s="1416"/>
      <c r="AE233" s="1415"/>
      <c r="AF233" s="1417"/>
      <c r="AG233" s="1418"/>
      <c r="AH233" s="1419"/>
      <c r="AI233" s="1420"/>
      <c r="AJ233" s="1421"/>
      <c r="AK233" s="1422"/>
      <c r="AL233" s="1423"/>
      <c r="AN233" s="120"/>
      <c r="AO233" s="1410"/>
      <c r="AP233" s="1410"/>
      <c r="AQ233" s="1410"/>
      <c r="AR233" s="1411"/>
      <c r="AS233" s="1412"/>
      <c r="AT233" s="1413"/>
      <c r="AU233" s="1414"/>
      <c r="AV233" s="1415"/>
      <c r="AW233" s="1416"/>
      <c r="AX233" s="1415"/>
      <c r="AY233" s="1417"/>
      <c r="AZ233" s="1418"/>
      <c r="BA233" s="1419"/>
      <c r="BB233" s="1420"/>
      <c r="BC233" s="1421"/>
      <c r="BD233" s="1422"/>
      <c r="BE233" s="1423"/>
      <c r="BH233" s="3">
        <v>1</v>
      </c>
    </row>
    <row r="234" spans="2:60" ht="27" customHeight="1">
      <c r="B234" s="120"/>
      <c r="C234" s="1410"/>
      <c r="D234" s="1410"/>
      <c r="E234" s="1410"/>
      <c r="F234" s="1411"/>
      <c r="G234" s="1412"/>
      <c r="H234" s="1413"/>
      <c r="I234" s="1414"/>
      <c r="J234" s="1415"/>
      <c r="K234" s="1416"/>
      <c r="L234" s="1415"/>
      <c r="M234" s="1417"/>
      <c r="N234" s="1418"/>
      <c r="O234" s="1419"/>
      <c r="P234" s="1420"/>
      <c r="Q234" s="1421"/>
      <c r="R234" s="1422"/>
      <c r="S234" s="1423"/>
      <c r="U234" s="120"/>
      <c r="V234" s="1410"/>
      <c r="W234" s="1410"/>
      <c r="X234" s="1410"/>
      <c r="Y234" s="1411"/>
      <c r="Z234" s="1412"/>
      <c r="AA234" s="1413"/>
      <c r="AB234" s="1414"/>
      <c r="AC234" s="1415"/>
      <c r="AD234" s="1416"/>
      <c r="AE234" s="1415"/>
      <c r="AF234" s="1417"/>
      <c r="AG234" s="1418"/>
      <c r="AH234" s="1419"/>
      <c r="AI234" s="1420"/>
      <c r="AJ234" s="1421"/>
      <c r="AK234" s="1422"/>
      <c r="AL234" s="1423"/>
      <c r="AN234" s="120"/>
      <c r="AO234" s="1410"/>
      <c r="AP234" s="1410"/>
      <c r="AQ234" s="1410"/>
      <c r="AR234" s="1411"/>
      <c r="AS234" s="1412"/>
      <c r="AT234" s="1413"/>
      <c r="AU234" s="1414"/>
      <c r="AV234" s="1415"/>
      <c r="AW234" s="1416"/>
      <c r="AX234" s="1415"/>
      <c r="AY234" s="1417"/>
      <c r="AZ234" s="1418"/>
      <c r="BA234" s="1419"/>
      <c r="BB234" s="1420"/>
      <c r="BC234" s="1421"/>
      <c r="BD234" s="1422"/>
      <c r="BE234" s="1423"/>
      <c r="BH234" s="3">
        <v>1</v>
      </c>
    </row>
    <row r="235" spans="2:60" ht="27" customHeight="1">
      <c r="B235" s="120"/>
      <c r="C235" s="1410"/>
      <c r="D235" s="1410"/>
      <c r="E235" s="1410"/>
      <c r="F235" s="1411"/>
      <c r="G235" s="1412"/>
      <c r="H235" s="1413"/>
      <c r="I235" s="1414"/>
      <c r="J235" s="1415"/>
      <c r="K235" s="1416"/>
      <c r="L235" s="1415"/>
      <c r="M235" s="1417"/>
      <c r="N235" s="1418"/>
      <c r="O235" s="1419"/>
      <c r="P235" s="1420"/>
      <c r="Q235" s="1421"/>
      <c r="R235" s="1422"/>
      <c r="S235" s="1423"/>
      <c r="U235" s="120"/>
      <c r="V235" s="1410"/>
      <c r="W235" s="1410"/>
      <c r="X235" s="1410"/>
      <c r="Y235" s="1411"/>
      <c r="Z235" s="1412"/>
      <c r="AA235" s="1413"/>
      <c r="AB235" s="1414"/>
      <c r="AC235" s="1415"/>
      <c r="AD235" s="1416"/>
      <c r="AE235" s="1415"/>
      <c r="AF235" s="1417"/>
      <c r="AG235" s="1418"/>
      <c r="AH235" s="1419"/>
      <c r="AI235" s="1420"/>
      <c r="AJ235" s="1421"/>
      <c r="AK235" s="1422"/>
      <c r="AL235" s="1423"/>
      <c r="AN235" s="120"/>
      <c r="AO235" s="1410"/>
      <c r="AP235" s="1410"/>
      <c r="AQ235" s="1410"/>
      <c r="AR235" s="1411"/>
      <c r="AS235" s="1412"/>
      <c r="AT235" s="1413"/>
      <c r="AU235" s="1414"/>
      <c r="AV235" s="1415"/>
      <c r="AW235" s="1416"/>
      <c r="AX235" s="1415"/>
      <c r="AY235" s="1417"/>
      <c r="AZ235" s="1418"/>
      <c r="BA235" s="1419"/>
      <c r="BB235" s="1420"/>
      <c r="BC235" s="1421"/>
      <c r="BD235" s="1422"/>
      <c r="BE235" s="1423"/>
      <c r="BH235" s="3">
        <v>1</v>
      </c>
    </row>
    <row r="236" spans="2:60" ht="27" customHeight="1">
      <c r="B236" s="120"/>
      <c r="C236" s="1410"/>
      <c r="D236" s="1410"/>
      <c r="E236" s="1410"/>
      <c r="F236" s="1411"/>
      <c r="G236" s="1412"/>
      <c r="H236" s="1413"/>
      <c r="I236" s="1414"/>
      <c r="J236" s="1415"/>
      <c r="K236" s="1416"/>
      <c r="L236" s="1415"/>
      <c r="M236" s="1417"/>
      <c r="N236" s="1418"/>
      <c r="O236" s="1419"/>
      <c r="P236" s="1420"/>
      <c r="Q236" s="1421"/>
      <c r="R236" s="1422"/>
      <c r="S236" s="1423"/>
      <c r="U236" s="120"/>
      <c r="V236" s="1410"/>
      <c r="W236" s="1410"/>
      <c r="X236" s="1410"/>
      <c r="Y236" s="1411"/>
      <c r="Z236" s="1412"/>
      <c r="AA236" s="1413"/>
      <c r="AB236" s="1414"/>
      <c r="AC236" s="1415"/>
      <c r="AD236" s="1416"/>
      <c r="AE236" s="1415"/>
      <c r="AF236" s="1417"/>
      <c r="AG236" s="1418"/>
      <c r="AH236" s="1419"/>
      <c r="AI236" s="1420"/>
      <c r="AJ236" s="1421"/>
      <c r="AK236" s="1422"/>
      <c r="AL236" s="1423"/>
      <c r="AN236" s="120"/>
      <c r="AO236" s="1410"/>
      <c r="AP236" s="1410"/>
      <c r="AQ236" s="1410"/>
      <c r="AR236" s="1411"/>
      <c r="AS236" s="1412"/>
      <c r="AT236" s="1413"/>
      <c r="AU236" s="1414"/>
      <c r="AV236" s="1415"/>
      <c r="AW236" s="1416"/>
      <c r="AX236" s="1415"/>
      <c r="AY236" s="1417"/>
      <c r="AZ236" s="1418"/>
      <c r="BA236" s="1419"/>
      <c r="BB236" s="1420"/>
      <c r="BC236" s="1421"/>
      <c r="BD236" s="1422"/>
      <c r="BE236" s="1423"/>
      <c r="BH236" s="3">
        <v>1</v>
      </c>
    </row>
    <row r="237" spans="2:60" ht="27" customHeight="1">
      <c r="B237" s="120"/>
      <c r="C237" s="1410"/>
      <c r="D237" s="1410"/>
      <c r="E237" s="1410"/>
      <c r="F237" s="1411"/>
      <c r="G237" s="1412"/>
      <c r="H237" s="1413"/>
      <c r="I237" s="1414"/>
      <c r="J237" s="1415"/>
      <c r="K237" s="1416"/>
      <c r="L237" s="1415"/>
      <c r="M237" s="1417"/>
      <c r="N237" s="1418"/>
      <c r="O237" s="1419"/>
      <c r="P237" s="1420"/>
      <c r="Q237" s="1421"/>
      <c r="R237" s="1422"/>
      <c r="S237" s="1423"/>
      <c r="U237" s="120"/>
      <c r="V237" s="1410"/>
      <c r="W237" s="1410"/>
      <c r="X237" s="1410"/>
      <c r="Y237" s="1411"/>
      <c r="Z237" s="1412"/>
      <c r="AA237" s="1413"/>
      <c r="AB237" s="1414"/>
      <c r="AC237" s="1415"/>
      <c r="AD237" s="1416"/>
      <c r="AE237" s="1415"/>
      <c r="AF237" s="1417"/>
      <c r="AG237" s="1418"/>
      <c r="AH237" s="1419"/>
      <c r="AI237" s="1420"/>
      <c r="AJ237" s="1421"/>
      <c r="AK237" s="1422"/>
      <c r="AL237" s="1423"/>
      <c r="AN237" s="120"/>
      <c r="AO237" s="1410"/>
      <c r="AP237" s="1410"/>
      <c r="AQ237" s="1410"/>
      <c r="AR237" s="1411"/>
      <c r="AS237" s="1412"/>
      <c r="AT237" s="1413"/>
      <c r="AU237" s="1414"/>
      <c r="AV237" s="1415"/>
      <c r="AW237" s="1416"/>
      <c r="AX237" s="1415"/>
      <c r="AY237" s="1417"/>
      <c r="AZ237" s="1418"/>
      <c r="BA237" s="1419"/>
      <c r="BB237" s="1420"/>
      <c r="BC237" s="1421"/>
      <c r="BD237" s="1422"/>
      <c r="BE237" s="1423"/>
      <c r="BH237" s="3">
        <v>1</v>
      </c>
    </row>
    <row r="238" spans="2:60" ht="27" customHeight="1">
      <c r="B238" s="120"/>
      <c r="C238" s="1410"/>
      <c r="D238" s="1410"/>
      <c r="E238" s="1410"/>
      <c r="F238" s="1411"/>
      <c r="G238" s="1412"/>
      <c r="H238" s="1413"/>
      <c r="I238" s="1414"/>
      <c r="J238" s="1415"/>
      <c r="K238" s="1416"/>
      <c r="L238" s="1415"/>
      <c r="M238" s="1417"/>
      <c r="N238" s="1418"/>
      <c r="O238" s="1419"/>
      <c r="P238" s="1420"/>
      <c r="Q238" s="1421"/>
      <c r="R238" s="1422"/>
      <c r="S238" s="1423"/>
      <c r="U238" s="120"/>
      <c r="V238" s="1410"/>
      <c r="W238" s="1410"/>
      <c r="X238" s="1410"/>
      <c r="Y238" s="1411"/>
      <c r="Z238" s="1412"/>
      <c r="AA238" s="1413"/>
      <c r="AB238" s="1414"/>
      <c r="AC238" s="1415"/>
      <c r="AD238" s="1416"/>
      <c r="AE238" s="1415"/>
      <c r="AF238" s="1417"/>
      <c r="AG238" s="1418"/>
      <c r="AH238" s="1419"/>
      <c r="AI238" s="1420"/>
      <c r="AJ238" s="1421"/>
      <c r="AK238" s="1422"/>
      <c r="AL238" s="1423"/>
      <c r="AN238" s="120"/>
      <c r="AO238" s="1410"/>
      <c r="AP238" s="1410"/>
      <c r="AQ238" s="1410"/>
      <c r="AR238" s="1411"/>
      <c r="AS238" s="1412"/>
      <c r="AT238" s="1413"/>
      <c r="AU238" s="1414"/>
      <c r="AV238" s="1415"/>
      <c r="AW238" s="1416"/>
      <c r="AX238" s="1415"/>
      <c r="AY238" s="1417"/>
      <c r="AZ238" s="1418"/>
      <c r="BA238" s="1419"/>
      <c r="BB238" s="1420"/>
      <c r="BC238" s="1421"/>
      <c r="BD238" s="1422"/>
      <c r="BE238" s="1423"/>
      <c r="BH238" s="3">
        <v>1</v>
      </c>
    </row>
    <row r="239" spans="2:60" ht="27" customHeight="1">
      <c r="B239" s="120"/>
      <c r="C239" s="1410"/>
      <c r="D239" s="1410"/>
      <c r="E239" s="1410"/>
      <c r="F239" s="1411"/>
      <c r="G239" s="1412"/>
      <c r="H239" s="1413"/>
      <c r="I239" s="1414"/>
      <c r="J239" s="1415"/>
      <c r="K239" s="1416"/>
      <c r="L239" s="1415"/>
      <c r="M239" s="1417"/>
      <c r="N239" s="1418"/>
      <c r="O239" s="1419"/>
      <c r="P239" s="1420"/>
      <c r="Q239" s="1421"/>
      <c r="R239" s="1422"/>
      <c r="S239" s="1423"/>
      <c r="U239" s="120"/>
      <c r="V239" s="1410"/>
      <c r="W239" s="1410"/>
      <c r="X239" s="1410"/>
      <c r="Y239" s="1411"/>
      <c r="Z239" s="1412"/>
      <c r="AA239" s="1413"/>
      <c r="AB239" s="1414"/>
      <c r="AC239" s="1415"/>
      <c r="AD239" s="1416"/>
      <c r="AE239" s="1415"/>
      <c r="AF239" s="1417"/>
      <c r="AG239" s="1418"/>
      <c r="AH239" s="1419"/>
      <c r="AI239" s="1420"/>
      <c r="AJ239" s="1421"/>
      <c r="AK239" s="1422"/>
      <c r="AL239" s="1423"/>
      <c r="AN239" s="120"/>
      <c r="AO239" s="1410"/>
      <c r="AP239" s="1410"/>
      <c r="AQ239" s="1410"/>
      <c r="AR239" s="1411"/>
      <c r="AS239" s="1412"/>
      <c r="AT239" s="1413"/>
      <c r="AU239" s="1414"/>
      <c r="AV239" s="1415"/>
      <c r="AW239" s="1416"/>
      <c r="AX239" s="1415"/>
      <c r="AY239" s="1417"/>
      <c r="AZ239" s="1418"/>
      <c r="BA239" s="1419"/>
      <c r="BB239" s="1420"/>
      <c r="BC239" s="1421"/>
      <c r="BD239" s="1422"/>
      <c r="BE239" s="1423"/>
      <c r="BH239" s="3">
        <v>1</v>
      </c>
    </row>
    <row r="240" spans="2:60" ht="27" customHeight="1">
      <c r="B240" s="120"/>
      <c r="C240" s="1410"/>
      <c r="D240" s="1410"/>
      <c r="E240" s="1410"/>
      <c r="F240" s="1411"/>
      <c r="G240" s="1412"/>
      <c r="H240" s="1413"/>
      <c r="I240" s="1414"/>
      <c r="J240" s="1415"/>
      <c r="K240" s="1416"/>
      <c r="L240" s="1415"/>
      <c r="M240" s="1417"/>
      <c r="N240" s="1418"/>
      <c r="O240" s="1419"/>
      <c r="P240" s="1420"/>
      <c r="Q240" s="1421"/>
      <c r="R240" s="1422"/>
      <c r="S240" s="1423"/>
      <c r="U240" s="120"/>
      <c r="V240" s="1410"/>
      <c r="W240" s="1410"/>
      <c r="X240" s="1410"/>
      <c r="Y240" s="1411"/>
      <c r="Z240" s="1412"/>
      <c r="AA240" s="1413"/>
      <c r="AB240" s="1414"/>
      <c r="AC240" s="1415"/>
      <c r="AD240" s="1416"/>
      <c r="AE240" s="1415"/>
      <c r="AF240" s="1417"/>
      <c r="AG240" s="1418"/>
      <c r="AH240" s="1419"/>
      <c r="AI240" s="1420"/>
      <c r="AJ240" s="1421"/>
      <c r="AK240" s="1422"/>
      <c r="AL240" s="1423"/>
      <c r="AN240" s="120"/>
      <c r="AO240" s="1410"/>
      <c r="AP240" s="1410"/>
      <c r="AQ240" s="1410"/>
      <c r="AR240" s="1411"/>
      <c r="AS240" s="1412"/>
      <c r="AT240" s="1413"/>
      <c r="AU240" s="1414"/>
      <c r="AV240" s="1415"/>
      <c r="AW240" s="1416"/>
      <c r="AX240" s="1415"/>
      <c r="AY240" s="1417"/>
      <c r="AZ240" s="1418"/>
      <c r="BA240" s="1419"/>
      <c r="BB240" s="1420"/>
      <c r="BC240" s="1421"/>
      <c r="BD240" s="1422"/>
      <c r="BE240" s="1423"/>
      <c r="BH240" s="3">
        <v>1</v>
      </c>
    </row>
    <row r="241" spans="2:60" ht="27" customHeight="1">
      <c r="B241" s="120"/>
      <c r="C241" s="1410"/>
      <c r="D241" s="1410"/>
      <c r="E241" s="1410"/>
      <c r="F241" s="1411"/>
      <c r="G241" s="1412"/>
      <c r="H241" s="1413"/>
      <c r="I241" s="1414"/>
      <c r="J241" s="1415"/>
      <c r="K241" s="1416"/>
      <c r="L241" s="1415"/>
      <c r="M241" s="1417"/>
      <c r="N241" s="1418"/>
      <c r="O241" s="1419"/>
      <c r="P241" s="1420"/>
      <c r="Q241" s="1421"/>
      <c r="R241" s="1422"/>
      <c r="S241" s="1423"/>
      <c r="U241" s="120"/>
      <c r="V241" s="1410"/>
      <c r="W241" s="1410"/>
      <c r="X241" s="1410"/>
      <c r="Y241" s="1411"/>
      <c r="Z241" s="1412"/>
      <c r="AA241" s="1413"/>
      <c r="AB241" s="1414"/>
      <c r="AC241" s="1415"/>
      <c r="AD241" s="1416"/>
      <c r="AE241" s="1415"/>
      <c r="AF241" s="1417"/>
      <c r="AG241" s="1418"/>
      <c r="AH241" s="1419"/>
      <c r="AI241" s="1420"/>
      <c r="AJ241" s="1421"/>
      <c r="AK241" s="1422"/>
      <c r="AL241" s="1423"/>
      <c r="AN241" s="120"/>
      <c r="AO241" s="1410"/>
      <c r="AP241" s="1410"/>
      <c r="AQ241" s="1410"/>
      <c r="AR241" s="1411"/>
      <c r="AS241" s="1412"/>
      <c r="AT241" s="1413"/>
      <c r="AU241" s="1414"/>
      <c r="AV241" s="1415"/>
      <c r="AW241" s="1416"/>
      <c r="AX241" s="1415"/>
      <c r="AY241" s="1417"/>
      <c r="AZ241" s="1418"/>
      <c r="BA241" s="1419"/>
      <c r="BB241" s="1420"/>
      <c r="BC241" s="1421"/>
      <c r="BD241" s="1422"/>
      <c r="BE241" s="1423"/>
      <c r="BH241" s="3">
        <v>1</v>
      </c>
    </row>
    <row r="242" spans="2:60" ht="27" customHeight="1">
      <c r="B242" s="120"/>
      <c r="C242" s="1410"/>
      <c r="D242" s="1410"/>
      <c r="E242" s="1410"/>
      <c r="F242" s="1411"/>
      <c r="G242" s="1412"/>
      <c r="H242" s="1413"/>
      <c r="I242" s="1414"/>
      <c r="J242" s="1415"/>
      <c r="K242" s="1416"/>
      <c r="L242" s="1415"/>
      <c r="M242" s="1417"/>
      <c r="N242" s="1418"/>
      <c r="O242" s="1419"/>
      <c r="P242" s="1420"/>
      <c r="Q242" s="1421"/>
      <c r="R242" s="1422"/>
      <c r="S242" s="1423"/>
      <c r="U242" s="120"/>
      <c r="V242" s="1410"/>
      <c r="W242" s="1410"/>
      <c r="X242" s="1410"/>
      <c r="Y242" s="1411"/>
      <c r="Z242" s="1412"/>
      <c r="AA242" s="1413"/>
      <c r="AB242" s="1414"/>
      <c r="AC242" s="1415"/>
      <c r="AD242" s="1416"/>
      <c r="AE242" s="1415"/>
      <c r="AF242" s="1417"/>
      <c r="AG242" s="1418"/>
      <c r="AH242" s="1419"/>
      <c r="AI242" s="1420"/>
      <c r="AJ242" s="1421"/>
      <c r="AK242" s="1422"/>
      <c r="AL242" s="1423"/>
      <c r="AN242" s="120"/>
      <c r="AO242" s="1410"/>
      <c r="AP242" s="1410"/>
      <c r="AQ242" s="1410"/>
      <c r="AR242" s="1411"/>
      <c r="AS242" s="1412"/>
      <c r="AT242" s="1413"/>
      <c r="AU242" s="1414"/>
      <c r="AV242" s="1415"/>
      <c r="AW242" s="1416"/>
      <c r="AX242" s="1415"/>
      <c r="AY242" s="1417"/>
      <c r="AZ242" s="1418"/>
      <c r="BA242" s="1419"/>
      <c r="BB242" s="1420"/>
      <c r="BC242" s="1421"/>
      <c r="BD242" s="1422"/>
      <c r="BE242" s="1423"/>
      <c r="BH242" s="3">
        <v>1</v>
      </c>
    </row>
    <row r="243" spans="2:60" ht="27" customHeight="1">
      <c r="B243" s="120"/>
      <c r="C243" s="1410"/>
      <c r="D243" s="1410"/>
      <c r="E243" s="1410"/>
      <c r="F243" s="1411"/>
      <c r="G243" s="1412"/>
      <c r="H243" s="1413"/>
      <c r="I243" s="1414"/>
      <c r="J243" s="1415"/>
      <c r="K243" s="1416"/>
      <c r="L243" s="1415"/>
      <c r="M243" s="1417"/>
      <c r="N243" s="1418"/>
      <c r="O243" s="1419"/>
      <c r="P243" s="1420"/>
      <c r="Q243" s="1421"/>
      <c r="R243" s="1422"/>
      <c r="S243" s="1423"/>
      <c r="U243" s="120"/>
      <c r="V243" s="1410"/>
      <c r="W243" s="1410"/>
      <c r="X243" s="1410"/>
      <c r="Y243" s="1411"/>
      <c r="Z243" s="1412"/>
      <c r="AA243" s="1413"/>
      <c r="AB243" s="1414"/>
      <c r="AC243" s="1415"/>
      <c r="AD243" s="1416"/>
      <c r="AE243" s="1415"/>
      <c r="AF243" s="1417"/>
      <c r="AG243" s="1418"/>
      <c r="AH243" s="1419"/>
      <c r="AI243" s="1420"/>
      <c r="AJ243" s="1421"/>
      <c r="AK243" s="1422"/>
      <c r="AL243" s="1423"/>
      <c r="AN243" s="120"/>
      <c r="AO243" s="1410"/>
      <c r="AP243" s="1410"/>
      <c r="AQ243" s="1410"/>
      <c r="AR243" s="1411"/>
      <c r="AS243" s="1412"/>
      <c r="AT243" s="1413"/>
      <c r="AU243" s="1414"/>
      <c r="AV243" s="1415"/>
      <c r="AW243" s="1416"/>
      <c r="AX243" s="1415"/>
      <c r="AY243" s="1417"/>
      <c r="AZ243" s="1418"/>
      <c r="BA243" s="1419"/>
      <c r="BB243" s="1420"/>
      <c r="BC243" s="1421"/>
      <c r="BD243" s="1422"/>
      <c r="BE243" s="1423"/>
      <c r="BH243" s="3">
        <v>1</v>
      </c>
    </row>
    <row r="244" spans="2:60" ht="27" customHeight="1">
      <c r="B244" s="120"/>
      <c r="C244" s="1410"/>
      <c r="D244" s="1410"/>
      <c r="E244" s="1410"/>
      <c r="F244" s="1411"/>
      <c r="G244" s="1412"/>
      <c r="H244" s="1413"/>
      <c r="I244" s="1414"/>
      <c r="J244" s="1415"/>
      <c r="K244" s="1416"/>
      <c r="L244" s="1415"/>
      <c r="M244" s="1417"/>
      <c r="N244" s="1418"/>
      <c r="O244" s="1419"/>
      <c r="P244" s="1420"/>
      <c r="Q244" s="1421"/>
      <c r="R244" s="1422"/>
      <c r="S244" s="1423"/>
      <c r="U244" s="120"/>
      <c r="V244" s="1410"/>
      <c r="W244" s="1410"/>
      <c r="X244" s="1410"/>
      <c r="Y244" s="1411"/>
      <c r="Z244" s="1412"/>
      <c r="AA244" s="1413"/>
      <c r="AB244" s="1414"/>
      <c r="AC244" s="1415"/>
      <c r="AD244" s="1416"/>
      <c r="AE244" s="1415"/>
      <c r="AF244" s="1417"/>
      <c r="AG244" s="1418"/>
      <c r="AH244" s="1419"/>
      <c r="AI244" s="1420"/>
      <c r="AJ244" s="1421"/>
      <c r="AK244" s="1422"/>
      <c r="AL244" s="1423"/>
      <c r="AN244" s="120"/>
      <c r="AO244" s="1410"/>
      <c r="AP244" s="1410"/>
      <c r="AQ244" s="1410"/>
      <c r="AR244" s="1411"/>
      <c r="AS244" s="1412"/>
      <c r="AT244" s="1413"/>
      <c r="AU244" s="1414"/>
      <c r="AV244" s="1415"/>
      <c r="AW244" s="1416"/>
      <c r="AX244" s="1415"/>
      <c r="AY244" s="1417"/>
      <c r="AZ244" s="1418"/>
      <c r="BA244" s="1419"/>
      <c r="BB244" s="1420"/>
      <c r="BC244" s="1421"/>
      <c r="BD244" s="1422"/>
      <c r="BE244" s="1423"/>
      <c r="BH244" s="3">
        <v>1</v>
      </c>
    </row>
    <row r="245" spans="2:60" ht="27" customHeight="1">
      <c r="B245" s="120"/>
      <c r="C245" s="1410"/>
      <c r="D245" s="1410"/>
      <c r="E245" s="1410"/>
      <c r="F245" s="1411"/>
      <c r="G245" s="1412"/>
      <c r="H245" s="1413"/>
      <c r="I245" s="1414"/>
      <c r="J245" s="1415"/>
      <c r="K245" s="1416"/>
      <c r="L245" s="1415"/>
      <c r="M245" s="1417"/>
      <c r="N245" s="1418"/>
      <c r="O245" s="1419"/>
      <c r="P245" s="1420"/>
      <c r="Q245" s="1421"/>
      <c r="R245" s="1422"/>
      <c r="S245" s="1423"/>
      <c r="U245" s="120"/>
      <c r="V245" s="1410"/>
      <c r="W245" s="1410"/>
      <c r="X245" s="1410"/>
      <c r="Y245" s="1411"/>
      <c r="Z245" s="1412"/>
      <c r="AA245" s="1413"/>
      <c r="AB245" s="1414"/>
      <c r="AC245" s="1415"/>
      <c r="AD245" s="1416"/>
      <c r="AE245" s="1415"/>
      <c r="AF245" s="1417"/>
      <c r="AG245" s="1418"/>
      <c r="AH245" s="1419"/>
      <c r="AI245" s="1420"/>
      <c r="AJ245" s="1421"/>
      <c r="AK245" s="1422"/>
      <c r="AL245" s="1423"/>
      <c r="AN245" s="120"/>
      <c r="AO245" s="1410"/>
      <c r="AP245" s="1410"/>
      <c r="AQ245" s="1410"/>
      <c r="AR245" s="1411"/>
      <c r="AS245" s="1412"/>
      <c r="AT245" s="1413"/>
      <c r="AU245" s="1414"/>
      <c r="AV245" s="1415"/>
      <c r="AW245" s="1416"/>
      <c r="AX245" s="1415"/>
      <c r="AY245" s="1417"/>
      <c r="AZ245" s="1418"/>
      <c r="BA245" s="1419"/>
      <c r="BB245" s="1420"/>
      <c r="BC245" s="1421"/>
      <c r="BD245" s="1422"/>
      <c r="BE245" s="1423"/>
      <c r="BH245" s="3"/>
    </row>
    <row r="246" spans="2:60" ht="27" customHeight="1">
      <c r="B246" s="120"/>
      <c r="C246" s="1410"/>
      <c r="D246" s="1410"/>
      <c r="E246" s="1410"/>
      <c r="F246" s="1411"/>
      <c r="G246" s="1412"/>
      <c r="H246" s="1413"/>
      <c r="I246" s="1414"/>
      <c r="J246" s="1415"/>
      <c r="K246" s="1416"/>
      <c r="L246" s="1415"/>
      <c r="M246" s="1417"/>
      <c r="N246" s="1418"/>
      <c r="O246" s="1419"/>
      <c r="P246" s="1420"/>
      <c r="Q246" s="1421"/>
      <c r="R246" s="1422"/>
      <c r="S246" s="1423"/>
      <c r="U246" s="120"/>
      <c r="V246" s="1410"/>
      <c r="W246" s="1410"/>
      <c r="X246" s="1410"/>
      <c r="Y246" s="1411"/>
      <c r="Z246" s="1412"/>
      <c r="AA246" s="1413"/>
      <c r="AB246" s="1414"/>
      <c r="AC246" s="1415"/>
      <c r="AD246" s="1416"/>
      <c r="AE246" s="1415"/>
      <c r="AF246" s="1417"/>
      <c r="AG246" s="1418"/>
      <c r="AH246" s="1419"/>
      <c r="AI246" s="1420"/>
      <c r="AJ246" s="1421"/>
      <c r="AK246" s="1422"/>
      <c r="AL246" s="1423"/>
      <c r="AN246" s="120"/>
      <c r="AO246" s="1410"/>
      <c r="AP246" s="1410"/>
      <c r="AQ246" s="1410"/>
      <c r="AR246" s="1411"/>
      <c r="AS246" s="1412"/>
      <c r="AT246" s="1413"/>
      <c r="AU246" s="1414"/>
      <c r="AV246" s="1415"/>
      <c r="AW246" s="1416"/>
      <c r="AX246" s="1415"/>
      <c r="AY246" s="1417"/>
      <c r="AZ246" s="1418"/>
      <c r="BA246" s="1419"/>
      <c r="BB246" s="1420"/>
      <c r="BC246" s="1421"/>
      <c r="BD246" s="1422"/>
      <c r="BE246" s="1423"/>
      <c r="BH246" s="3"/>
    </row>
    <row r="247" spans="2:60" ht="27" customHeight="1">
      <c r="B247" s="120"/>
      <c r="C247" s="1410"/>
      <c r="D247" s="1410"/>
      <c r="E247" s="1410"/>
      <c r="F247" s="1411"/>
      <c r="G247" s="1412"/>
      <c r="H247" s="1413"/>
      <c r="I247" s="1414"/>
      <c r="J247" s="1415"/>
      <c r="K247" s="1416"/>
      <c r="L247" s="1415"/>
      <c r="M247" s="1417"/>
      <c r="N247" s="1418"/>
      <c r="O247" s="1419"/>
      <c r="P247" s="1420"/>
      <c r="Q247" s="1421"/>
      <c r="R247" s="1422"/>
      <c r="S247" s="1423"/>
      <c r="U247" s="120"/>
      <c r="V247" s="1410"/>
      <c r="W247" s="1410"/>
      <c r="X247" s="1410"/>
      <c r="Y247" s="1411"/>
      <c r="Z247" s="1412"/>
      <c r="AA247" s="1413"/>
      <c r="AB247" s="1414"/>
      <c r="AC247" s="1415"/>
      <c r="AD247" s="1416"/>
      <c r="AE247" s="1415"/>
      <c r="AF247" s="1417"/>
      <c r="AG247" s="1418"/>
      <c r="AH247" s="1419"/>
      <c r="AI247" s="1420"/>
      <c r="AJ247" s="1421"/>
      <c r="AK247" s="1422"/>
      <c r="AL247" s="1423"/>
      <c r="AN247" s="120"/>
      <c r="AO247" s="1410"/>
      <c r="AP247" s="1410"/>
      <c r="AQ247" s="1410"/>
      <c r="AR247" s="1411"/>
      <c r="AS247" s="1412"/>
      <c r="AT247" s="1413"/>
      <c r="AU247" s="1414"/>
      <c r="AV247" s="1415"/>
      <c r="AW247" s="1416"/>
      <c r="AX247" s="1415"/>
      <c r="AY247" s="1417"/>
      <c r="AZ247" s="1418"/>
      <c r="BA247" s="1419"/>
      <c r="BB247" s="1420"/>
      <c r="BC247" s="1421"/>
      <c r="BD247" s="1422"/>
      <c r="BE247" s="1423"/>
      <c r="BH247" s="3"/>
    </row>
    <row r="248" spans="2:60" ht="27" customHeight="1">
      <c r="B248" s="120"/>
      <c r="C248" s="1410"/>
      <c r="D248" s="1410"/>
      <c r="E248" s="1410"/>
      <c r="F248" s="1411"/>
      <c r="G248" s="1412"/>
      <c r="H248" s="1413"/>
      <c r="I248" s="1414"/>
      <c r="J248" s="1415"/>
      <c r="K248" s="1416"/>
      <c r="L248" s="1415"/>
      <c r="M248" s="1417"/>
      <c r="N248" s="1418"/>
      <c r="O248" s="1419"/>
      <c r="P248" s="1420"/>
      <c r="Q248" s="1421"/>
      <c r="R248" s="1422"/>
      <c r="S248" s="1423"/>
      <c r="U248" s="120"/>
      <c r="V248" s="1410"/>
      <c r="W248" s="1410"/>
      <c r="X248" s="1410"/>
      <c r="Y248" s="1411"/>
      <c r="Z248" s="1412"/>
      <c r="AA248" s="1413"/>
      <c r="AB248" s="1414"/>
      <c r="AC248" s="1415"/>
      <c r="AD248" s="1416"/>
      <c r="AE248" s="1415"/>
      <c r="AF248" s="1417"/>
      <c r="AG248" s="1418"/>
      <c r="AH248" s="1419"/>
      <c r="AI248" s="1420"/>
      <c r="AJ248" s="1421"/>
      <c r="AK248" s="1422"/>
      <c r="AL248" s="1423"/>
      <c r="AN248" s="120"/>
      <c r="AO248" s="1410"/>
      <c r="AP248" s="1410"/>
      <c r="AQ248" s="1410"/>
      <c r="AR248" s="1411"/>
      <c r="AS248" s="1412"/>
      <c r="AT248" s="1413"/>
      <c r="AU248" s="1414"/>
      <c r="AV248" s="1415"/>
      <c r="AW248" s="1416"/>
      <c r="AX248" s="1415"/>
      <c r="AY248" s="1417"/>
      <c r="AZ248" s="1418"/>
      <c r="BA248" s="1419"/>
      <c r="BB248" s="1420"/>
      <c r="BC248" s="1421"/>
      <c r="BD248" s="1422"/>
      <c r="BE248" s="1423"/>
      <c r="BH248" s="3">
        <v>1</v>
      </c>
    </row>
    <row r="249" spans="2:60" ht="27" customHeight="1">
      <c r="B249" s="120"/>
      <c r="C249" s="1410"/>
      <c r="D249" s="1410"/>
      <c r="E249" s="1410"/>
      <c r="F249" s="1411"/>
      <c r="G249" s="1412"/>
      <c r="H249" s="1413"/>
      <c r="I249" s="1414"/>
      <c r="J249" s="1415"/>
      <c r="K249" s="1416"/>
      <c r="L249" s="1415"/>
      <c r="M249" s="1417"/>
      <c r="N249" s="1418"/>
      <c r="O249" s="1419"/>
      <c r="P249" s="1420"/>
      <c r="Q249" s="1421"/>
      <c r="R249" s="1422"/>
      <c r="S249" s="1423"/>
      <c r="U249" s="120"/>
      <c r="V249" s="1410"/>
      <c r="W249" s="1410"/>
      <c r="X249" s="1410"/>
      <c r="Y249" s="1411"/>
      <c r="Z249" s="1412"/>
      <c r="AA249" s="1413"/>
      <c r="AB249" s="1414"/>
      <c r="AC249" s="1415"/>
      <c r="AD249" s="1416"/>
      <c r="AE249" s="1415"/>
      <c r="AF249" s="1417"/>
      <c r="AG249" s="1418"/>
      <c r="AH249" s="1419"/>
      <c r="AI249" s="1420"/>
      <c r="AJ249" s="1421"/>
      <c r="AK249" s="1422"/>
      <c r="AL249" s="1423"/>
      <c r="AN249" s="120"/>
      <c r="AO249" s="1410"/>
      <c r="AP249" s="1410"/>
      <c r="AQ249" s="1410"/>
      <c r="AR249" s="1411"/>
      <c r="AS249" s="1412"/>
      <c r="AT249" s="1413"/>
      <c r="AU249" s="1414"/>
      <c r="AV249" s="1415"/>
      <c r="AW249" s="1416"/>
      <c r="AX249" s="1415"/>
      <c r="AY249" s="1417"/>
      <c r="AZ249" s="1418"/>
      <c r="BA249" s="1419"/>
      <c r="BB249" s="1420"/>
      <c r="BC249" s="1421"/>
      <c r="BD249" s="1422"/>
      <c r="BE249" s="1423"/>
      <c r="BH249" s="3">
        <v>1</v>
      </c>
    </row>
    <row r="250" spans="2:60" ht="27" customHeight="1">
      <c r="B250" s="120"/>
      <c r="C250" s="1410"/>
      <c r="D250" s="1410"/>
      <c r="E250" s="1410"/>
      <c r="F250" s="1411"/>
      <c r="G250" s="1412"/>
      <c r="H250" s="1413"/>
      <c r="I250" s="1414"/>
      <c r="J250" s="1415"/>
      <c r="K250" s="1416"/>
      <c r="L250" s="1415"/>
      <c r="M250" s="1417"/>
      <c r="N250" s="1418"/>
      <c r="O250" s="1419"/>
      <c r="P250" s="1420"/>
      <c r="Q250" s="1421"/>
      <c r="R250" s="1422"/>
      <c r="S250" s="1423"/>
      <c r="U250" s="120"/>
      <c r="V250" s="1410"/>
      <c r="W250" s="1410"/>
      <c r="X250" s="1410"/>
      <c r="Y250" s="1411"/>
      <c r="Z250" s="1412"/>
      <c r="AA250" s="1413"/>
      <c r="AB250" s="1414"/>
      <c r="AC250" s="1415"/>
      <c r="AD250" s="1416"/>
      <c r="AE250" s="1415"/>
      <c r="AF250" s="1417"/>
      <c r="AG250" s="1418"/>
      <c r="AH250" s="1419"/>
      <c r="AI250" s="1420"/>
      <c r="AJ250" s="1421"/>
      <c r="AK250" s="1422"/>
      <c r="AL250" s="1423"/>
      <c r="AN250" s="120"/>
      <c r="AO250" s="1410"/>
      <c r="AP250" s="1410"/>
      <c r="AQ250" s="1410"/>
      <c r="AR250" s="1411"/>
      <c r="AS250" s="1412"/>
      <c r="AT250" s="1413"/>
      <c r="AU250" s="1414"/>
      <c r="AV250" s="1415"/>
      <c r="AW250" s="1416"/>
      <c r="AX250" s="1415"/>
      <c r="AY250" s="1417"/>
      <c r="AZ250" s="1418"/>
      <c r="BA250" s="1419"/>
      <c r="BB250" s="1420"/>
      <c r="BC250" s="1421"/>
      <c r="BD250" s="1422"/>
      <c r="BE250" s="1423"/>
      <c r="BH250" s="3">
        <v>1</v>
      </c>
    </row>
    <row r="251" spans="2:60" ht="27" customHeight="1">
      <c r="B251" s="120"/>
      <c r="C251" s="1410"/>
      <c r="D251" s="1410"/>
      <c r="E251" s="1410"/>
      <c r="F251" s="1411"/>
      <c r="G251" s="1412"/>
      <c r="H251" s="1413"/>
      <c r="I251" s="1414"/>
      <c r="J251" s="1415"/>
      <c r="K251" s="1416"/>
      <c r="L251" s="1415"/>
      <c r="M251" s="1417"/>
      <c r="N251" s="1418"/>
      <c r="O251" s="1419"/>
      <c r="P251" s="1420"/>
      <c r="Q251" s="1421"/>
      <c r="R251" s="1422"/>
      <c r="S251" s="1423"/>
      <c r="U251" s="120"/>
      <c r="V251" s="1410"/>
      <c r="W251" s="1410"/>
      <c r="X251" s="1410"/>
      <c r="Y251" s="1411"/>
      <c r="Z251" s="1412"/>
      <c r="AA251" s="1413"/>
      <c r="AB251" s="1414"/>
      <c r="AC251" s="1415"/>
      <c r="AD251" s="1416"/>
      <c r="AE251" s="1415"/>
      <c r="AF251" s="1417"/>
      <c r="AG251" s="1418"/>
      <c r="AH251" s="1419"/>
      <c r="AI251" s="1420"/>
      <c r="AJ251" s="1421"/>
      <c r="AK251" s="1422"/>
      <c r="AL251" s="1423"/>
      <c r="AN251" s="120"/>
      <c r="AO251" s="1410"/>
      <c r="AP251" s="1410"/>
      <c r="AQ251" s="1410"/>
      <c r="AR251" s="1411"/>
      <c r="AS251" s="1412"/>
      <c r="AT251" s="1413"/>
      <c r="AU251" s="1414"/>
      <c r="AV251" s="1415"/>
      <c r="AW251" s="1416"/>
      <c r="AX251" s="1415"/>
      <c r="AY251" s="1417"/>
      <c r="AZ251" s="1418"/>
      <c r="BA251" s="1419"/>
      <c r="BB251" s="1420"/>
      <c r="BC251" s="1421"/>
      <c r="BD251" s="1422"/>
      <c r="BE251" s="1423"/>
      <c r="BH251" s="3">
        <v>1</v>
      </c>
    </row>
    <row r="252" spans="2:60" ht="27" customHeight="1">
      <c r="B252" s="120"/>
      <c r="C252" s="1410"/>
      <c r="D252" s="1410"/>
      <c r="E252" s="1410"/>
      <c r="F252" s="1411"/>
      <c r="G252" s="1412"/>
      <c r="H252" s="1413"/>
      <c r="I252" s="1414"/>
      <c r="J252" s="1415"/>
      <c r="K252" s="1416"/>
      <c r="L252" s="1415"/>
      <c r="M252" s="1417"/>
      <c r="N252" s="1418"/>
      <c r="O252" s="1419"/>
      <c r="P252" s="1420"/>
      <c r="Q252" s="1421"/>
      <c r="R252" s="1422"/>
      <c r="S252" s="1423"/>
      <c r="U252" s="120"/>
      <c r="V252" s="1410"/>
      <c r="W252" s="1410"/>
      <c r="X252" s="1410"/>
      <c r="Y252" s="1411"/>
      <c r="Z252" s="1412"/>
      <c r="AA252" s="1413"/>
      <c r="AB252" s="1414"/>
      <c r="AC252" s="1415"/>
      <c r="AD252" s="1416"/>
      <c r="AE252" s="1415"/>
      <c r="AF252" s="1417"/>
      <c r="AG252" s="1418"/>
      <c r="AH252" s="1419"/>
      <c r="AI252" s="1420"/>
      <c r="AJ252" s="1421"/>
      <c r="AK252" s="1422"/>
      <c r="AL252" s="1423"/>
      <c r="AN252" s="120"/>
      <c r="AO252" s="1410"/>
      <c r="AP252" s="1410"/>
      <c r="AQ252" s="1410"/>
      <c r="AR252" s="1411"/>
      <c r="AS252" s="1412"/>
      <c r="AT252" s="1413"/>
      <c r="AU252" s="1414"/>
      <c r="AV252" s="1415"/>
      <c r="AW252" s="1416"/>
      <c r="AX252" s="1415"/>
      <c r="AY252" s="1417"/>
      <c r="AZ252" s="1418"/>
      <c r="BA252" s="1419"/>
      <c r="BB252" s="1420"/>
      <c r="BC252" s="1421"/>
      <c r="BD252" s="1422"/>
      <c r="BE252" s="1423"/>
      <c r="BH252" s="3">
        <v>1</v>
      </c>
    </row>
    <row r="253" spans="2:60" ht="27" customHeight="1">
      <c r="B253" s="120"/>
      <c r="C253" s="1410"/>
      <c r="D253" s="1410"/>
      <c r="E253" s="1410"/>
      <c r="F253" s="1411"/>
      <c r="G253" s="1412"/>
      <c r="H253" s="1413"/>
      <c r="I253" s="1414"/>
      <c r="J253" s="1415"/>
      <c r="K253" s="1416"/>
      <c r="L253" s="1415"/>
      <c r="M253" s="1417"/>
      <c r="N253" s="1418"/>
      <c r="O253" s="1419"/>
      <c r="P253" s="1420"/>
      <c r="Q253" s="1421"/>
      <c r="R253" s="1422"/>
      <c r="S253" s="1423"/>
      <c r="U253" s="120"/>
      <c r="V253" s="1410"/>
      <c r="W253" s="1410"/>
      <c r="X253" s="1410"/>
      <c r="Y253" s="1411"/>
      <c r="Z253" s="1412"/>
      <c r="AA253" s="1413"/>
      <c r="AB253" s="1414"/>
      <c r="AC253" s="1415"/>
      <c r="AD253" s="1416"/>
      <c r="AE253" s="1415"/>
      <c r="AF253" s="1417"/>
      <c r="AG253" s="1418"/>
      <c r="AH253" s="1419"/>
      <c r="AI253" s="1420"/>
      <c r="AJ253" s="1421"/>
      <c r="AK253" s="1422"/>
      <c r="AL253" s="1423"/>
      <c r="AN253" s="120"/>
      <c r="AO253" s="1410"/>
      <c r="AP253" s="1410"/>
      <c r="AQ253" s="1410"/>
      <c r="AR253" s="1411"/>
      <c r="AS253" s="1412"/>
      <c r="AT253" s="1413"/>
      <c r="AU253" s="1414"/>
      <c r="AV253" s="1415"/>
      <c r="AW253" s="1416"/>
      <c r="AX253" s="1415"/>
      <c r="AY253" s="1417"/>
      <c r="AZ253" s="1418"/>
      <c r="BA253" s="1419"/>
      <c r="BB253" s="1420"/>
      <c r="BC253" s="1421"/>
      <c r="BD253" s="1422"/>
      <c r="BE253" s="1423"/>
      <c r="BH253" s="3">
        <v>1</v>
      </c>
    </row>
    <row r="254" spans="2:60" ht="27" customHeight="1">
      <c r="B254" s="120"/>
      <c r="C254" s="1410"/>
      <c r="D254" s="1410"/>
      <c r="E254" s="1410"/>
      <c r="F254" s="1411"/>
      <c r="G254" s="1412"/>
      <c r="H254" s="1413"/>
      <c r="I254" s="1414"/>
      <c r="J254" s="1415"/>
      <c r="K254" s="1416"/>
      <c r="L254" s="1415"/>
      <c r="M254" s="1417"/>
      <c r="N254" s="1418"/>
      <c r="O254" s="1419"/>
      <c r="P254" s="1420"/>
      <c r="Q254" s="1421"/>
      <c r="R254" s="1422"/>
      <c r="S254" s="1423"/>
      <c r="U254" s="120"/>
      <c r="V254" s="1410"/>
      <c r="W254" s="1410"/>
      <c r="X254" s="1410"/>
      <c r="Y254" s="1411"/>
      <c r="Z254" s="1412"/>
      <c r="AA254" s="1413"/>
      <c r="AB254" s="1414"/>
      <c r="AC254" s="1415"/>
      <c r="AD254" s="1416"/>
      <c r="AE254" s="1415"/>
      <c r="AF254" s="1417"/>
      <c r="AG254" s="1418"/>
      <c r="AH254" s="1419"/>
      <c r="AI254" s="1420"/>
      <c r="AJ254" s="1421"/>
      <c r="AK254" s="1422"/>
      <c r="AL254" s="1423"/>
      <c r="AN254" s="120"/>
      <c r="AO254" s="1410"/>
      <c r="AP254" s="1410"/>
      <c r="AQ254" s="1410"/>
      <c r="AR254" s="1411"/>
      <c r="AS254" s="1412"/>
      <c r="AT254" s="1413"/>
      <c r="AU254" s="1414"/>
      <c r="AV254" s="1415"/>
      <c r="AW254" s="1416"/>
      <c r="AX254" s="1415"/>
      <c r="AY254" s="1417"/>
      <c r="AZ254" s="1418"/>
      <c r="BA254" s="1419"/>
      <c r="BB254" s="1420"/>
      <c r="BC254" s="1421"/>
      <c r="BD254" s="1422"/>
      <c r="BE254" s="1423"/>
      <c r="BH254" s="3">
        <v>1</v>
      </c>
    </row>
    <row r="255" spans="2:60" ht="18.75">
      <c r="B255" s="120"/>
      <c r="C255" s="1410"/>
      <c r="D255" s="1410"/>
      <c r="E255" s="1410"/>
      <c r="F255" s="1411"/>
      <c r="G255" s="1412"/>
      <c r="H255" s="1413"/>
      <c r="I255" s="1414"/>
      <c r="J255" s="1415"/>
      <c r="K255" s="1416"/>
      <c r="L255" s="1415"/>
      <c r="M255" s="1417"/>
      <c r="N255" s="1418"/>
      <c r="O255" s="1419"/>
      <c r="P255" s="1420"/>
      <c r="Q255" s="1421"/>
      <c r="R255" s="1422"/>
      <c r="S255" s="1423"/>
      <c r="U255" s="120"/>
      <c r="V255" s="1410"/>
      <c r="W255" s="1410"/>
      <c r="X255" s="1410"/>
      <c r="Y255" s="1411"/>
      <c r="Z255" s="1412"/>
      <c r="AA255" s="1413"/>
      <c r="AB255" s="1414"/>
      <c r="AC255" s="1415"/>
      <c r="AD255" s="1416"/>
      <c r="AE255" s="1415"/>
      <c r="AF255" s="1417"/>
      <c r="AG255" s="1418"/>
      <c r="AH255" s="1419"/>
      <c r="AI255" s="1420"/>
      <c r="AJ255" s="1421"/>
      <c r="AK255" s="1422"/>
      <c r="AL255" s="1423"/>
      <c r="AN255" s="120"/>
      <c r="AO255" s="1410"/>
      <c r="AP255" s="1410"/>
      <c r="AQ255" s="1410"/>
      <c r="AR255" s="1411"/>
      <c r="AS255" s="1412"/>
      <c r="AT255" s="1413"/>
      <c r="AU255" s="1414"/>
      <c r="AV255" s="1415"/>
      <c r="AW255" s="1416"/>
      <c r="AX255" s="1415"/>
      <c r="AY255" s="1417"/>
      <c r="AZ255" s="1418"/>
      <c r="BA255" s="1419"/>
      <c r="BB255" s="1420"/>
      <c r="BC255" s="1421"/>
      <c r="BD255" s="1422"/>
      <c r="BE255" s="1423"/>
      <c r="BH255" s="3">
        <v>1</v>
      </c>
    </row>
    <row r="256" spans="2:60" ht="18.75">
      <c r="B256" s="120"/>
      <c r="C256" s="1410"/>
      <c r="D256" s="1410"/>
      <c r="E256" s="1410"/>
      <c r="F256" s="1411"/>
      <c r="G256" s="1412"/>
      <c r="H256" s="1413"/>
      <c r="I256" s="1414"/>
      <c r="J256" s="1415"/>
      <c r="K256" s="1416"/>
      <c r="L256" s="1415"/>
      <c r="M256" s="1417"/>
      <c r="N256" s="1418"/>
      <c r="O256" s="1419"/>
      <c r="P256" s="1420"/>
      <c r="Q256" s="1421"/>
      <c r="R256" s="1422"/>
      <c r="S256" s="1423"/>
      <c r="U256" s="120"/>
      <c r="V256" s="1410"/>
      <c r="W256" s="1410"/>
      <c r="X256" s="1410"/>
      <c r="Y256" s="1411"/>
      <c r="Z256" s="1412"/>
      <c r="AA256" s="1413"/>
      <c r="AB256" s="1414"/>
      <c r="AC256" s="1415"/>
      <c r="AD256" s="1416"/>
      <c r="AE256" s="1415"/>
      <c r="AF256" s="1417"/>
      <c r="AG256" s="1418"/>
      <c r="AH256" s="1419"/>
      <c r="AI256" s="1420"/>
      <c r="AJ256" s="1421"/>
      <c r="AK256" s="1422"/>
      <c r="AL256" s="1423"/>
      <c r="AN256" s="120"/>
      <c r="AO256" s="1410"/>
      <c r="AP256" s="1410"/>
      <c r="AQ256" s="1410"/>
      <c r="AR256" s="1411"/>
      <c r="AS256" s="1412"/>
      <c r="AT256" s="1413"/>
      <c r="AU256" s="1414"/>
      <c r="AV256" s="1415"/>
      <c r="AW256" s="1416"/>
      <c r="AX256" s="1415"/>
      <c r="AY256" s="1417"/>
      <c r="AZ256" s="1418"/>
      <c r="BA256" s="1419"/>
      <c r="BB256" s="1420"/>
      <c r="BC256" s="1421"/>
      <c r="BD256" s="1422"/>
      <c r="BE256" s="1423"/>
      <c r="BH256" s="3">
        <v>1</v>
      </c>
    </row>
    <row r="257" spans="2:60" ht="18.75">
      <c r="B257" s="120"/>
      <c r="C257" s="1410"/>
      <c r="D257" s="1410"/>
      <c r="E257" s="1410"/>
      <c r="F257" s="1411"/>
      <c r="G257" s="1412"/>
      <c r="H257" s="1413"/>
      <c r="I257" s="1414"/>
      <c r="J257" s="1415"/>
      <c r="K257" s="1416"/>
      <c r="L257" s="1415"/>
      <c r="M257" s="1417"/>
      <c r="N257" s="1418"/>
      <c r="O257" s="1419"/>
      <c r="P257" s="1420"/>
      <c r="Q257" s="1421"/>
      <c r="R257" s="1422"/>
      <c r="S257" s="1423"/>
      <c r="U257" s="120"/>
      <c r="V257" s="1410"/>
      <c r="W257" s="1410"/>
      <c r="X257" s="1410"/>
      <c r="Y257" s="1411"/>
      <c r="Z257" s="1412"/>
      <c r="AA257" s="1413"/>
      <c r="AB257" s="1414"/>
      <c r="AC257" s="1415"/>
      <c r="AD257" s="1416"/>
      <c r="AE257" s="1415"/>
      <c r="AF257" s="1417"/>
      <c r="AG257" s="1418"/>
      <c r="AH257" s="1419"/>
      <c r="AI257" s="1420"/>
      <c r="AJ257" s="1421"/>
      <c r="AK257" s="1422"/>
      <c r="AL257" s="1423"/>
      <c r="AN257" s="120"/>
      <c r="AO257" s="1410"/>
      <c r="AP257" s="1410"/>
      <c r="AQ257" s="1410"/>
      <c r="AR257" s="1411"/>
      <c r="AS257" s="1412"/>
      <c r="AT257" s="1413"/>
      <c r="AU257" s="1414"/>
      <c r="AV257" s="1415"/>
      <c r="AW257" s="1416"/>
      <c r="AX257" s="1415"/>
      <c r="AY257" s="1417"/>
      <c r="AZ257" s="1418"/>
      <c r="BA257" s="1419"/>
      <c r="BB257" s="1420"/>
      <c r="BC257" s="1421"/>
      <c r="BD257" s="1422"/>
      <c r="BE257" s="1423"/>
      <c r="BH257" s="3">
        <v>1</v>
      </c>
    </row>
    <row r="258" spans="2:60" ht="18.75">
      <c r="B258" s="120"/>
      <c r="C258" s="1410"/>
      <c r="D258" s="1410"/>
      <c r="E258" s="1410"/>
      <c r="F258" s="1411"/>
      <c r="G258" s="1412"/>
      <c r="H258" s="1413"/>
      <c r="I258" s="1414"/>
      <c r="J258" s="1415"/>
      <c r="K258" s="1416"/>
      <c r="L258" s="1415"/>
      <c r="M258" s="1417"/>
      <c r="N258" s="1418"/>
      <c r="O258" s="1419"/>
      <c r="P258" s="1420"/>
      <c r="Q258" s="1421"/>
      <c r="R258" s="1422"/>
      <c r="S258" s="1423"/>
      <c r="U258" s="120"/>
      <c r="V258" s="1410"/>
      <c r="W258" s="1410"/>
      <c r="X258" s="1410"/>
      <c r="Y258" s="1411"/>
      <c r="Z258" s="1412"/>
      <c r="AA258" s="1413"/>
      <c r="AB258" s="1414"/>
      <c r="AC258" s="1415"/>
      <c r="AD258" s="1416"/>
      <c r="AE258" s="1415"/>
      <c r="AF258" s="1417"/>
      <c r="AG258" s="1418"/>
      <c r="AH258" s="1419"/>
      <c r="AI258" s="1420"/>
      <c r="AJ258" s="1421"/>
      <c r="AK258" s="1422"/>
      <c r="AL258" s="1423"/>
      <c r="AN258" s="120"/>
      <c r="AO258" s="1410"/>
      <c r="AP258" s="1410"/>
      <c r="AQ258" s="1410"/>
      <c r="AR258" s="1411"/>
      <c r="AS258" s="1412"/>
      <c r="AT258" s="1413"/>
      <c r="AU258" s="1414"/>
      <c r="AV258" s="1415"/>
      <c r="AW258" s="1416"/>
      <c r="AX258" s="1415"/>
      <c r="AY258" s="1417"/>
      <c r="AZ258" s="1418"/>
      <c r="BA258" s="1419"/>
      <c r="BB258" s="1420"/>
      <c r="BC258" s="1421"/>
      <c r="BD258" s="1422"/>
      <c r="BE258" s="1423"/>
      <c r="BH258" s="3">
        <v>1</v>
      </c>
    </row>
    <row r="259" spans="2:60" ht="18.75">
      <c r="B259" s="120"/>
      <c r="C259" s="1410"/>
      <c r="D259" s="1410"/>
      <c r="E259" s="1410"/>
      <c r="F259" s="1411"/>
      <c r="G259" s="1412"/>
      <c r="H259" s="1413"/>
      <c r="I259" s="1414"/>
      <c r="J259" s="1415"/>
      <c r="K259" s="1416"/>
      <c r="L259" s="1415"/>
      <c r="M259" s="1417"/>
      <c r="N259" s="1418"/>
      <c r="O259" s="1419"/>
      <c r="P259" s="1420"/>
      <c r="Q259" s="1421"/>
      <c r="R259" s="1422"/>
      <c r="S259" s="1423"/>
      <c r="U259" s="120"/>
      <c r="V259" s="1410"/>
      <c r="W259" s="1410"/>
      <c r="X259" s="1410"/>
      <c r="Y259" s="1411"/>
      <c r="Z259" s="1412"/>
      <c r="AA259" s="1413"/>
      <c r="AB259" s="1414"/>
      <c r="AC259" s="1415"/>
      <c r="AD259" s="1416"/>
      <c r="AE259" s="1415"/>
      <c r="AF259" s="1417"/>
      <c r="AG259" s="1418"/>
      <c r="AH259" s="1419"/>
      <c r="AI259" s="1420"/>
      <c r="AJ259" s="1421"/>
      <c r="AK259" s="1422"/>
      <c r="AL259" s="1423"/>
      <c r="AN259" s="120"/>
      <c r="AO259" s="1410"/>
      <c r="AP259" s="1410"/>
      <c r="AQ259" s="1410"/>
      <c r="AR259" s="1411"/>
      <c r="AS259" s="1412"/>
      <c r="AT259" s="1413"/>
      <c r="AU259" s="1414"/>
      <c r="AV259" s="1415"/>
      <c r="AW259" s="1416"/>
      <c r="AX259" s="1415"/>
      <c r="AY259" s="1417"/>
      <c r="AZ259" s="1418"/>
      <c r="BA259" s="1419"/>
      <c r="BB259" s="1420"/>
      <c r="BC259" s="1421"/>
      <c r="BD259" s="1422"/>
      <c r="BE259" s="1423"/>
      <c r="BH259" s="3">
        <v>1</v>
      </c>
    </row>
    <row r="260" spans="2:60" ht="18.75">
      <c r="B260" s="120"/>
      <c r="C260" s="1410"/>
      <c r="D260" s="1410"/>
      <c r="E260" s="1410"/>
      <c r="F260" s="1411"/>
      <c r="G260" s="1412"/>
      <c r="H260" s="1413"/>
      <c r="I260" s="1414"/>
      <c r="J260" s="1415"/>
      <c r="K260" s="1416"/>
      <c r="L260" s="1415"/>
      <c r="M260" s="1417"/>
      <c r="N260" s="1418"/>
      <c r="O260" s="1419"/>
      <c r="P260" s="1420"/>
      <c r="Q260" s="1421"/>
      <c r="R260" s="1422"/>
      <c r="S260" s="1423"/>
      <c r="U260" s="120"/>
      <c r="V260" s="1410"/>
      <c r="W260" s="1410"/>
      <c r="X260" s="1410"/>
      <c r="Y260" s="1411"/>
      <c r="Z260" s="1412"/>
      <c r="AA260" s="1413"/>
      <c r="AB260" s="1414"/>
      <c r="AC260" s="1415"/>
      <c r="AD260" s="1416"/>
      <c r="AE260" s="1415"/>
      <c r="AF260" s="1417"/>
      <c r="AG260" s="1418"/>
      <c r="AH260" s="1419"/>
      <c r="AI260" s="1420"/>
      <c r="AJ260" s="1421"/>
      <c r="AK260" s="1422"/>
      <c r="AL260" s="1423"/>
      <c r="AN260" s="120"/>
      <c r="AO260" s="1410"/>
      <c r="AP260" s="1410"/>
      <c r="AQ260" s="1410"/>
      <c r="AR260" s="1411"/>
      <c r="AS260" s="1412"/>
      <c r="AT260" s="1413"/>
      <c r="AU260" s="1414"/>
      <c r="AV260" s="1415"/>
      <c r="AW260" s="1416"/>
      <c r="AX260" s="1415"/>
      <c r="AY260" s="1417"/>
      <c r="AZ260" s="1418"/>
      <c r="BA260" s="1419"/>
      <c r="BB260" s="1420"/>
      <c r="BC260" s="1421"/>
      <c r="BD260" s="1422"/>
      <c r="BE260" s="1423"/>
      <c r="BH260" s="3">
        <v>1</v>
      </c>
    </row>
    <row r="261" spans="2:60" ht="18.75">
      <c r="B261" s="120"/>
      <c r="C261" s="1410"/>
      <c r="D261" s="1410"/>
      <c r="E261" s="1410"/>
      <c r="F261" s="1411"/>
      <c r="G261" s="1412"/>
      <c r="H261" s="1413"/>
      <c r="I261" s="1414"/>
      <c r="J261" s="1415"/>
      <c r="K261" s="1416"/>
      <c r="L261" s="1415"/>
      <c r="M261" s="1417"/>
      <c r="N261" s="1418"/>
      <c r="O261" s="1419"/>
      <c r="P261" s="1420"/>
      <c r="Q261" s="1421"/>
      <c r="R261" s="1422"/>
      <c r="S261" s="1423"/>
      <c r="U261" s="120"/>
      <c r="V261" s="1410"/>
      <c r="W261" s="1410"/>
      <c r="X261" s="1410"/>
      <c r="Y261" s="1411"/>
      <c r="Z261" s="1412"/>
      <c r="AA261" s="1413"/>
      <c r="AB261" s="1414"/>
      <c r="AC261" s="1415"/>
      <c r="AD261" s="1416"/>
      <c r="AE261" s="1415"/>
      <c r="AF261" s="1417"/>
      <c r="AG261" s="1418"/>
      <c r="AH261" s="1419"/>
      <c r="AI261" s="1420"/>
      <c r="AJ261" s="1421"/>
      <c r="AK261" s="1422"/>
      <c r="AL261" s="1423"/>
      <c r="AN261" s="120"/>
      <c r="AO261" s="1410"/>
      <c r="AP261" s="1410"/>
      <c r="AQ261" s="1410"/>
      <c r="AR261" s="1411"/>
      <c r="AS261" s="1412"/>
      <c r="AT261" s="1413"/>
      <c r="AU261" s="1414"/>
      <c r="AV261" s="1415"/>
      <c r="AW261" s="1416"/>
      <c r="AX261" s="1415"/>
      <c r="AY261" s="1417"/>
      <c r="AZ261" s="1418"/>
      <c r="BA261" s="1419"/>
      <c r="BB261" s="1420"/>
      <c r="BC261" s="1421"/>
      <c r="BD261" s="1422"/>
      <c r="BE261" s="1423"/>
      <c r="BH261" s="3">
        <v>1</v>
      </c>
    </row>
    <row r="262" spans="2:60" ht="18.75">
      <c r="B262" s="120"/>
      <c r="C262" s="1410"/>
      <c r="D262" s="1410"/>
      <c r="E262" s="1410"/>
      <c r="F262" s="1411"/>
      <c r="G262" s="1412"/>
      <c r="H262" s="1413"/>
      <c r="I262" s="1414"/>
      <c r="J262" s="1415"/>
      <c r="K262" s="1416"/>
      <c r="L262" s="1415"/>
      <c r="M262" s="1417"/>
      <c r="N262" s="1418"/>
      <c r="O262" s="1419"/>
      <c r="P262" s="1420"/>
      <c r="Q262" s="1421"/>
      <c r="R262" s="1422"/>
      <c r="S262" s="1423"/>
      <c r="U262" s="120"/>
      <c r="V262" s="1410"/>
      <c r="W262" s="1410"/>
      <c r="X262" s="1410"/>
      <c r="Y262" s="1411"/>
      <c r="Z262" s="1412"/>
      <c r="AA262" s="1413"/>
      <c r="AB262" s="1414"/>
      <c r="AC262" s="1415"/>
      <c r="AD262" s="1416"/>
      <c r="AE262" s="1415"/>
      <c r="AF262" s="1417"/>
      <c r="AG262" s="1418"/>
      <c r="AH262" s="1419"/>
      <c r="AI262" s="1420"/>
      <c r="AJ262" s="1421"/>
      <c r="AK262" s="1422"/>
      <c r="AL262" s="1423"/>
      <c r="AN262" s="120"/>
      <c r="AO262" s="1410"/>
      <c r="AP262" s="1410"/>
      <c r="AQ262" s="1410"/>
      <c r="AR262" s="1411"/>
      <c r="AS262" s="1412"/>
      <c r="AT262" s="1413"/>
      <c r="AU262" s="1414"/>
      <c r="AV262" s="1415"/>
      <c r="AW262" s="1416"/>
      <c r="AX262" s="1415"/>
      <c r="AY262" s="1417"/>
      <c r="AZ262" s="1418"/>
      <c r="BA262" s="1419"/>
      <c r="BB262" s="1420"/>
      <c r="BC262" s="1421"/>
      <c r="BD262" s="1422"/>
      <c r="BE262" s="1423"/>
      <c r="BH262" s="3">
        <v>1</v>
      </c>
    </row>
    <row r="263" spans="2:60" ht="18.75">
      <c r="B263" s="120"/>
      <c r="C263" s="1410"/>
      <c r="D263" s="1410"/>
      <c r="E263" s="1410"/>
      <c r="F263" s="1411"/>
      <c r="G263" s="1412"/>
      <c r="H263" s="1413"/>
      <c r="I263" s="1414"/>
      <c r="J263" s="1415"/>
      <c r="K263" s="1416"/>
      <c r="L263" s="1415"/>
      <c r="M263" s="1417"/>
      <c r="N263" s="1418"/>
      <c r="O263" s="1419"/>
      <c r="P263" s="1420"/>
      <c r="Q263" s="1421"/>
      <c r="R263" s="1422"/>
      <c r="S263" s="1423"/>
      <c r="U263" s="120"/>
      <c r="V263" s="1410"/>
      <c r="W263" s="1410"/>
      <c r="X263" s="1410"/>
      <c r="Y263" s="1411"/>
      <c r="Z263" s="1412"/>
      <c r="AA263" s="1413"/>
      <c r="AB263" s="1414"/>
      <c r="AC263" s="1415"/>
      <c r="AD263" s="1416"/>
      <c r="AE263" s="1415"/>
      <c r="AF263" s="1417"/>
      <c r="AG263" s="1418"/>
      <c r="AH263" s="1419"/>
      <c r="AI263" s="1420"/>
      <c r="AJ263" s="1421"/>
      <c r="AK263" s="1422"/>
      <c r="AL263" s="1423"/>
      <c r="AN263" s="120"/>
      <c r="AO263" s="1410"/>
      <c r="AP263" s="1410"/>
      <c r="AQ263" s="1410"/>
      <c r="AR263" s="1411"/>
      <c r="AS263" s="1412"/>
      <c r="AT263" s="1413"/>
      <c r="AU263" s="1414"/>
      <c r="AV263" s="1415"/>
      <c r="AW263" s="1416"/>
      <c r="AX263" s="1415"/>
      <c r="AY263" s="1417"/>
      <c r="AZ263" s="1418"/>
      <c r="BA263" s="1419"/>
      <c r="BB263" s="1420"/>
      <c r="BC263" s="1421"/>
      <c r="BD263" s="1422"/>
      <c r="BE263" s="1423"/>
      <c r="BH263" s="3">
        <v>1</v>
      </c>
    </row>
    <row r="264" spans="2:60" ht="18.75">
      <c r="B264" s="120"/>
      <c r="C264" s="1410"/>
      <c r="D264" s="1410"/>
      <c r="E264" s="1410"/>
      <c r="F264" s="1411"/>
      <c r="G264" s="1412"/>
      <c r="H264" s="1413"/>
      <c r="I264" s="1414"/>
      <c r="J264" s="1415"/>
      <c r="K264" s="1416"/>
      <c r="L264" s="1415"/>
      <c r="M264" s="1417"/>
      <c r="N264" s="1418"/>
      <c r="O264" s="1419"/>
      <c r="P264" s="1420"/>
      <c r="Q264" s="1421"/>
      <c r="R264" s="1422"/>
      <c r="S264" s="1423"/>
      <c r="U264" s="120"/>
      <c r="V264" s="1410"/>
      <c r="W264" s="1410"/>
      <c r="X264" s="1410"/>
      <c r="Y264" s="1411"/>
      <c r="Z264" s="1412"/>
      <c r="AA264" s="1413"/>
      <c r="AB264" s="1414"/>
      <c r="AC264" s="1415"/>
      <c r="AD264" s="1416"/>
      <c r="AE264" s="1415"/>
      <c r="AF264" s="1417"/>
      <c r="AG264" s="1418"/>
      <c r="AH264" s="1419"/>
      <c r="AI264" s="1420"/>
      <c r="AJ264" s="1421"/>
      <c r="AK264" s="1422"/>
      <c r="AL264" s="1423"/>
      <c r="AN264" s="120"/>
      <c r="AO264" s="1410"/>
      <c r="AP264" s="1410"/>
      <c r="AQ264" s="1410"/>
      <c r="AR264" s="1411"/>
      <c r="AS264" s="1412"/>
      <c r="AT264" s="1413"/>
      <c r="AU264" s="1414"/>
      <c r="AV264" s="1415"/>
      <c r="AW264" s="1416"/>
      <c r="AX264" s="1415"/>
      <c r="AY264" s="1417"/>
      <c r="AZ264" s="1418"/>
      <c r="BA264" s="1419"/>
      <c r="BB264" s="1420"/>
      <c r="BC264" s="1421"/>
      <c r="BD264" s="1422"/>
      <c r="BE264" s="1423"/>
      <c r="BH264" s="3">
        <v>1</v>
      </c>
    </row>
    <row r="265" spans="2:60" ht="18.75">
      <c r="B265" s="120"/>
      <c r="C265" s="1410"/>
      <c r="D265" s="1410"/>
      <c r="E265" s="1410"/>
      <c r="F265" s="1411"/>
      <c r="G265" s="1412"/>
      <c r="H265" s="1413"/>
      <c r="I265" s="1414"/>
      <c r="J265" s="1415"/>
      <c r="K265" s="1416"/>
      <c r="L265" s="1415"/>
      <c r="M265" s="1417"/>
      <c r="N265" s="1418"/>
      <c r="O265" s="1419"/>
      <c r="P265" s="1420"/>
      <c r="Q265" s="1421"/>
      <c r="R265" s="1422"/>
      <c r="S265" s="1423"/>
      <c r="U265" s="120"/>
      <c r="V265" s="1410"/>
      <c r="W265" s="1410"/>
      <c r="X265" s="1410"/>
      <c r="Y265" s="1411"/>
      <c r="Z265" s="1412"/>
      <c r="AA265" s="1413"/>
      <c r="AB265" s="1414"/>
      <c r="AC265" s="1415"/>
      <c r="AD265" s="1416"/>
      <c r="AE265" s="1415"/>
      <c r="AF265" s="1417"/>
      <c r="AG265" s="1418"/>
      <c r="AH265" s="1419"/>
      <c r="AI265" s="1420"/>
      <c r="AJ265" s="1421"/>
      <c r="AK265" s="1422"/>
      <c r="AL265" s="1423"/>
      <c r="AN265" s="120"/>
      <c r="AO265" s="1410"/>
      <c r="AP265" s="1410"/>
      <c r="AQ265" s="1410"/>
      <c r="AR265" s="1411"/>
      <c r="AS265" s="1412"/>
      <c r="AT265" s="1413"/>
      <c r="AU265" s="1414"/>
      <c r="AV265" s="1415"/>
      <c r="AW265" s="1416"/>
      <c r="AX265" s="1415"/>
      <c r="AY265" s="1417"/>
      <c r="AZ265" s="1418"/>
      <c r="BA265" s="1419"/>
      <c r="BB265" s="1420"/>
      <c r="BC265" s="1421"/>
      <c r="BD265" s="1422"/>
      <c r="BE265" s="1423"/>
      <c r="BH265" s="3">
        <v>1</v>
      </c>
    </row>
    <row r="266" spans="2:60" ht="18.75">
      <c r="B266" s="120"/>
      <c r="C266" s="1410"/>
      <c r="D266" s="1410"/>
      <c r="E266" s="1410"/>
      <c r="F266" s="1411"/>
      <c r="G266" s="1412"/>
      <c r="H266" s="1413"/>
      <c r="I266" s="1414"/>
      <c r="J266" s="1415"/>
      <c r="K266" s="1416"/>
      <c r="L266" s="1415"/>
      <c r="M266" s="1417"/>
      <c r="N266" s="1418"/>
      <c r="O266" s="1419"/>
      <c r="P266" s="1420"/>
      <c r="Q266" s="1421"/>
      <c r="R266" s="1422"/>
      <c r="S266" s="1423"/>
      <c r="U266" s="120"/>
      <c r="V266" s="1410"/>
      <c r="W266" s="1410"/>
      <c r="X266" s="1410"/>
      <c r="Y266" s="1411"/>
      <c r="Z266" s="1412"/>
      <c r="AA266" s="1413"/>
      <c r="AB266" s="1414"/>
      <c r="AC266" s="1415"/>
      <c r="AD266" s="1416"/>
      <c r="AE266" s="1415"/>
      <c r="AF266" s="1417"/>
      <c r="AG266" s="1418"/>
      <c r="AH266" s="1419"/>
      <c r="AI266" s="1420"/>
      <c r="AJ266" s="1421"/>
      <c r="AK266" s="1422"/>
      <c r="AL266" s="1423"/>
      <c r="AN266" s="120"/>
      <c r="AO266" s="1410"/>
      <c r="AP266" s="1410"/>
      <c r="AQ266" s="1410"/>
      <c r="AR266" s="1411"/>
      <c r="AS266" s="1412"/>
      <c r="AT266" s="1413"/>
      <c r="AU266" s="1414"/>
      <c r="AV266" s="1415"/>
      <c r="AW266" s="1416"/>
      <c r="AX266" s="1415"/>
      <c r="AY266" s="1417"/>
      <c r="AZ266" s="1418"/>
      <c r="BA266" s="1419"/>
      <c r="BB266" s="1420"/>
      <c r="BC266" s="1421"/>
      <c r="BD266" s="1422"/>
      <c r="BE266" s="1423"/>
      <c r="BH266" s="3">
        <v>1</v>
      </c>
    </row>
    <row r="267" spans="2:60" ht="18.75">
      <c r="B267" s="120"/>
      <c r="C267" s="1410"/>
      <c r="D267" s="1410"/>
      <c r="E267" s="1410"/>
      <c r="F267" s="1411"/>
      <c r="G267" s="1412"/>
      <c r="H267" s="1413"/>
      <c r="I267" s="1414"/>
      <c r="J267" s="1415"/>
      <c r="K267" s="1416"/>
      <c r="L267" s="1415"/>
      <c r="M267" s="1417"/>
      <c r="N267" s="1418"/>
      <c r="O267" s="1419"/>
      <c r="P267" s="1420"/>
      <c r="Q267" s="1421"/>
      <c r="R267" s="1422"/>
      <c r="S267" s="1423"/>
      <c r="U267" s="120"/>
      <c r="V267" s="1410"/>
      <c r="W267" s="1410"/>
      <c r="X267" s="1410"/>
      <c r="Y267" s="1411"/>
      <c r="Z267" s="1412"/>
      <c r="AA267" s="1413"/>
      <c r="AB267" s="1414"/>
      <c r="AC267" s="1415"/>
      <c r="AD267" s="1416"/>
      <c r="AE267" s="1415"/>
      <c r="AF267" s="1417"/>
      <c r="AG267" s="1418"/>
      <c r="AH267" s="1419"/>
      <c r="AI267" s="1420"/>
      <c r="AJ267" s="1421"/>
      <c r="AK267" s="1422"/>
      <c r="AL267" s="1423"/>
      <c r="AN267" s="120"/>
      <c r="AO267" s="1410"/>
      <c r="AP267" s="1410"/>
      <c r="AQ267" s="1410"/>
      <c r="AR267" s="1411"/>
      <c r="AS267" s="1412"/>
      <c r="AT267" s="1413"/>
      <c r="AU267" s="1414"/>
      <c r="AV267" s="1415"/>
      <c r="AW267" s="1416"/>
      <c r="AX267" s="1415"/>
      <c r="AY267" s="1417"/>
      <c r="AZ267" s="1418"/>
      <c r="BA267" s="1419"/>
      <c r="BB267" s="1420"/>
      <c r="BC267" s="1421"/>
      <c r="BD267" s="1422"/>
      <c r="BE267" s="1423"/>
      <c r="BH267" s="3">
        <v>1</v>
      </c>
    </row>
    <row r="268" spans="2:60" ht="18.75">
      <c r="B268" s="120"/>
      <c r="C268" s="1410"/>
      <c r="D268" s="1410"/>
      <c r="E268" s="1410"/>
      <c r="F268" s="1411"/>
      <c r="G268" s="1412"/>
      <c r="H268" s="1413"/>
      <c r="I268" s="1414"/>
      <c r="J268" s="1415"/>
      <c r="K268" s="1416"/>
      <c r="L268" s="1415"/>
      <c r="M268" s="1417"/>
      <c r="N268" s="1418"/>
      <c r="O268" s="1419"/>
      <c r="P268" s="1420"/>
      <c r="Q268" s="1421"/>
      <c r="R268" s="1422"/>
      <c r="S268" s="1423"/>
      <c r="U268" s="120"/>
      <c r="V268" s="1410"/>
      <c r="W268" s="1410"/>
      <c r="X268" s="1410"/>
      <c r="Y268" s="1411"/>
      <c r="Z268" s="1412"/>
      <c r="AA268" s="1413"/>
      <c r="AB268" s="1414"/>
      <c r="AC268" s="1415"/>
      <c r="AD268" s="1416"/>
      <c r="AE268" s="1415"/>
      <c r="AF268" s="1417"/>
      <c r="AG268" s="1418"/>
      <c r="AH268" s="1419"/>
      <c r="AI268" s="1420"/>
      <c r="AJ268" s="1421"/>
      <c r="AK268" s="1422"/>
      <c r="AL268" s="1423"/>
      <c r="AN268" s="120"/>
      <c r="AO268" s="1410"/>
      <c r="AP268" s="1410"/>
      <c r="AQ268" s="1410"/>
      <c r="AR268" s="1411"/>
      <c r="AS268" s="1412"/>
      <c r="AT268" s="1413"/>
      <c r="AU268" s="1414"/>
      <c r="AV268" s="1415"/>
      <c r="AW268" s="1416"/>
      <c r="AX268" s="1415"/>
      <c r="AY268" s="1417"/>
      <c r="AZ268" s="1418"/>
      <c r="BA268" s="1419"/>
      <c r="BB268" s="1420"/>
      <c r="BC268" s="1421"/>
      <c r="BD268" s="1422"/>
      <c r="BE268" s="1423"/>
      <c r="BH268" s="3">
        <v>1</v>
      </c>
    </row>
    <row r="269" spans="2:60" ht="18.75">
      <c r="B269" s="120"/>
      <c r="C269" s="1410"/>
      <c r="D269" s="1410"/>
      <c r="E269" s="1410"/>
      <c r="F269" s="1411"/>
      <c r="G269" s="1412"/>
      <c r="H269" s="1413"/>
      <c r="I269" s="1414"/>
      <c r="J269" s="1415"/>
      <c r="K269" s="1416"/>
      <c r="L269" s="1415"/>
      <c r="M269" s="1417"/>
      <c r="N269" s="1418"/>
      <c r="O269" s="1419"/>
      <c r="P269" s="1420"/>
      <c r="Q269" s="1421"/>
      <c r="R269" s="1422"/>
      <c r="S269" s="1423"/>
      <c r="U269" s="120"/>
      <c r="V269" s="1410"/>
      <c r="W269" s="1410"/>
      <c r="X269" s="1410"/>
      <c r="Y269" s="1411"/>
      <c r="Z269" s="1412"/>
      <c r="AA269" s="1413"/>
      <c r="AB269" s="1414"/>
      <c r="AC269" s="1415"/>
      <c r="AD269" s="1416"/>
      <c r="AE269" s="1415"/>
      <c r="AF269" s="1417"/>
      <c r="AG269" s="1418"/>
      <c r="AH269" s="1419"/>
      <c r="AI269" s="1420"/>
      <c r="AJ269" s="1421"/>
      <c r="AK269" s="1422"/>
      <c r="AL269" s="1423"/>
      <c r="AN269" s="120"/>
      <c r="AO269" s="1410"/>
      <c r="AP269" s="1410"/>
      <c r="AQ269" s="1410"/>
      <c r="AR269" s="1411"/>
      <c r="AS269" s="1412"/>
      <c r="AT269" s="1413"/>
      <c r="AU269" s="1414"/>
      <c r="AV269" s="1415"/>
      <c r="AW269" s="1416"/>
      <c r="AX269" s="1415"/>
      <c r="AY269" s="1417"/>
      <c r="AZ269" s="1418"/>
      <c r="BA269" s="1419"/>
      <c r="BB269" s="1420"/>
      <c r="BC269" s="1421"/>
      <c r="BD269" s="1422"/>
      <c r="BE269" s="1423"/>
      <c r="BH269" s="3">
        <v>1</v>
      </c>
    </row>
    <row r="270" spans="2:60" ht="18.75">
      <c r="B270" s="120"/>
      <c r="C270" s="1410"/>
      <c r="D270" s="1410"/>
      <c r="E270" s="1410"/>
      <c r="F270" s="1411"/>
      <c r="G270" s="1412"/>
      <c r="H270" s="1413"/>
      <c r="I270" s="1414"/>
      <c r="J270" s="1415"/>
      <c r="K270" s="1416"/>
      <c r="L270" s="1415"/>
      <c r="M270" s="1417"/>
      <c r="N270" s="1418"/>
      <c r="O270" s="1419"/>
      <c r="P270" s="1420"/>
      <c r="Q270" s="1421"/>
      <c r="R270" s="1422"/>
      <c r="S270" s="1423"/>
      <c r="U270" s="120"/>
      <c r="V270" s="1410"/>
      <c r="W270" s="1410"/>
      <c r="X270" s="1410"/>
      <c r="Y270" s="1411"/>
      <c r="Z270" s="1412"/>
      <c r="AA270" s="1413"/>
      <c r="AB270" s="1414"/>
      <c r="AC270" s="1415"/>
      <c r="AD270" s="1416"/>
      <c r="AE270" s="1415"/>
      <c r="AF270" s="1417"/>
      <c r="AG270" s="1418"/>
      <c r="AH270" s="1419"/>
      <c r="AI270" s="1420"/>
      <c r="AJ270" s="1421"/>
      <c r="AK270" s="1422"/>
      <c r="AL270" s="1423"/>
      <c r="AN270" s="120"/>
      <c r="AO270" s="1410"/>
      <c r="AP270" s="1410"/>
      <c r="AQ270" s="1410"/>
      <c r="AR270" s="1411"/>
      <c r="AS270" s="1412"/>
      <c r="AT270" s="1413"/>
      <c r="AU270" s="1414"/>
      <c r="AV270" s="1415"/>
      <c r="AW270" s="1416"/>
      <c r="AX270" s="1415"/>
      <c r="AY270" s="1417"/>
      <c r="AZ270" s="1418"/>
      <c r="BA270" s="1419"/>
      <c r="BB270" s="1420"/>
      <c r="BC270" s="1421"/>
      <c r="BD270" s="1422"/>
      <c r="BE270" s="1423"/>
      <c r="BH270" s="3">
        <v>1</v>
      </c>
    </row>
    <row r="271" spans="2:60" ht="18.75">
      <c r="B271" s="120"/>
      <c r="C271" s="1410"/>
      <c r="D271" s="1410"/>
      <c r="E271" s="1410"/>
      <c r="F271" s="1411"/>
      <c r="G271" s="1412"/>
      <c r="H271" s="1413"/>
      <c r="I271" s="1414"/>
      <c r="J271" s="1415"/>
      <c r="K271" s="1416"/>
      <c r="L271" s="1415"/>
      <c r="M271" s="1417"/>
      <c r="N271" s="1418"/>
      <c r="O271" s="1419"/>
      <c r="P271" s="1420"/>
      <c r="Q271" s="1421"/>
      <c r="R271" s="1422"/>
      <c r="S271" s="1423"/>
      <c r="U271" s="120"/>
      <c r="V271" s="1410"/>
      <c r="W271" s="1410"/>
      <c r="X271" s="1410"/>
      <c r="Y271" s="1411"/>
      <c r="Z271" s="1412"/>
      <c r="AA271" s="1413"/>
      <c r="AB271" s="1414"/>
      <c r="AC271" s="1415"/>
      <c r="AD271" s="1416"/>
      <c r="AE271" s="1415"/>
      <c r="AF271" s="1417"/>
      <c r="AG271" s="1418"/>
      <c r="AH271" s="1419"/>
      <c r="AI271" s="1420"/>
      <c r="AJ271" s="1421"/>
      <c r="AK271" s="1422"/>
      <c r="AL271" s="1423"/>
      <c r="AN271" s="120"/>
      <c r="AO271" s="1410"/>
      <c r="AP271" s="1410"/>
      <c r="AQ271" s="1410"/>
      <c r="AR271" s="1411"/>
      <c r="AS271" s="1412"/>
      <c r="AT271" s="1413"/>
      <c r="AU271" s="1414"/>
      <c r="AV271" s="1415"/>
      <c r="AW271" s="1416"/>
      <c r="AX271" s="1415"/>
      <c r="AY271" s="1417"/>
      <c r="AZ271" s="1418"/>
      <c r="BA271" s="1419"/>
      <c r="BB271" s="1420"/>
      <c r="BC271" s="1421"/>
      <c r="BD271" s="1422"/>
      <c r="BE271" s="1423"/>
      <c r="BH271" s="3">
        <v>1</v>
      </c>
    </row>
    <row r="272" spans="2:60" ht="18.75">
      <c r="B272" s="120"/>
      <c r="C272" s="1410"/>
      <c r="D272" s="1410"/>
      <c r="E272" s="1410"/>
      <c r="F272" s="1411"/>
      <c r="G272" s="1412"/>
      <c r="H272" s="1413"/>
      <c r="I272" s="1414"/>
      <c r="J272" s="1415"/>
      <c r="K272" s="1416"/>
      <c r="L272" s="1415"/>
      <c r="M272" s="1417"/>
      <c r="N272" s="1418"/>
      <c r="O272" s="1419"/>
      <c r="P272" s="1420"/>
      <c r="Q272" s="1421"/>
      <c r="R272" s="1422"/>
      <c r="S272" s="1423"/>
      <c r="U272" s="120"/>
      <c r="V272" s="1410"/>
      <c r="W272" s="1410"/>
      <c r="X272" s="1410"/>
      <c r="Y272" s="1411"/>
      <c r="Z272" s="1412"/>
      <c r="AA272" s="1413"/>
      <c r="AB272" s="1414"/>
      <c r="AC272" s="1415"/>
      <c r="AD272" s="1416"/>
      <c r="AE272" s="1415"/>
      <c r="AF272" s="1417"/>
      <c r="AG272" s="1418"/>
      <c r="AH272" s="1419"/>
      <c r="AI272" s="1420"/>
      <c r="AJ272" s="1421"/>
      <c r="AK272" s="1422"/>
      <c r="AL272" s="1423"/>
      <c r="AN272" s="120"/>
      <c r="AO272" s="1410"/>
      <c r="AP272" s="1410"/>
      <c r="AQ272" s="1410"/>
      <c r="AR272" s="1411"/>
      <c r="AS272" s="1412"/>
      <c r="AT272" s="1413"/>
      <c r="AU272" s="1414"/>
      <c r="AV272" s="1415"/>
      <c r="AW272" s="1416"/>
      <c r="AX272" s="1415"/>
      <c r="AY272" s="1417"/>
      <c r="AZ272" s="1418"/>
      <c r="BA272" s="1419"/>
      <c r="BB272" s="1420"/>
      <c r="BC272" s="1421"/>
      <c r="BD272" s="1422"/>
      <c r="BE272" s="1423"/>
      <c r="BH272" s="3">
        <v>1</v>
      </c>
    </row>
    <row r="273" spans="2:60" ht="18.75">
      <c r="B273" s="120"/>
      <c r="C273" s="1410"/>
      <c r="D273" s="1410"/>
      <c r="E273" s="1410"/>
      <c r="F273" s="1411"/>
      <c r="G273" s="1412"/>
      <c r="H273" s="1413"/>
      <c r="I273" s="1414"/>
      <c r="J273" s="1415"/>
      <c r="K273" s="1416"/>
      <c r="L273" s="1415"/>
      <c r="M273" s="1417"/>
      <c r="N273" s="1418"/>
      <c r="O273" s="1419"/>
      <c r="P273" s="1420"/>
      <c r="Q273" s="1421"/>
      <c r="R273" s="1422"/>
      <c r="S273" s="1423"/>
      <c r="U273" s="120"/>
      <c r="V273" s="1410"/>
      <c r="W273" s="1410"/>
      <c r="X273" s="1410"/>
      <c r="Y273" s="1411"/>
      <c r="Z273" s="1412"/>
      <c r="AA273" s="1413"/>
      <c r="AB273" s="1414"/>
      <c r="AC273" s="1415"/>
      <c r="AD273" s="1416"/>
      <c r="AE273" s="1415"/>
      <c r="AF273" s="1417"/>
      <c r="AG273" s="1418"/>
      <c r="AH273" s="1419"/>
      <c r="AI273" s="1420"/>
      <c r="AJ273" s="1421"/>
      <c r="AK273" s="1422"/>
      <c r="AL273" s="1423"/>
      <c r="AN273" s="120"/>
      <c r="AO273" s="1410"/>
      <c r="AP273" s="1410"/>
      <c r="AQ273" s="1410"/>
      <c r="AR273" s="1411"/>
      <c r="AS273" s="1412"/>
      <c r="AT273" s="1413"/>
      <c r="AU273" s="1414"/>
      <c r="AV273" s="1415"/>
      <c r="AW273" s="1416"/>
      <c r="AX273" s="1415"/>
      <c r="AY273" s="1417"/>
      <c r="AZ273" s="1418"/>
      <c r="BA273" s="1419"/>
      <c r="BB273" s="1420"/>
      <c r="BC273" s="1421"/>
      <c r="BD273" s="1422"/>
      <c r="BE273" s="1423"/>
      <c r="BH273" s="3">
        <v>1</v>
      </c>
    </row>
    <row r="274" spans="2:60" ht="18.75">
      <c r="B274" s="120"/>
      <c r="C274" s="1410"/>
      <c r="D274" s="1410"/>
      <c r="E274" s="1410"/>
      <c r="F274" s="1411"/>
      <c r="G274" s="1412"/>
      <c r="H274" s="1413"/>
      <c r="I274" s="1414"/>
      <c r="J274" s="1415"/>
      <c r="K274" s="1416"/>
      <c r="L274" s="1415"/>
      <c r="M274" s="1417"/>
      <c r="N274" s="1418"/>
      <c r="O274" s="1419"/>
      <c r="P274" s="1420"/>
      <c r="Q274" s="1421"/>
      <c r="R274" s="1422"/>
      <c r="S274" s="1423"/>
      <c r="U274" s="120"/>
      <c r="V274" s="1410"/>
      <c r="W274" s="1410"/>
      <c r="X274" s="1410"/>
      <c r="Y274" s="1411"/>
      <c r="Z274" s="1412"/>
      <c r="AA274" s="1413"/>
      <c r="AB274" s="1414"/>
      <c r="AC274" s="1415"/>
      <c r="AD274" s="1416"/>
      <c r="AE274" s="1415"/>
      <c r="AF274" s="1417"/>
      <c r="AG274" s="1418"/>
      <c r="AH274" s="1419"/>
      <c r="AI274" s="1420"/>
      <c r="AJ274" s="1421"/>
      <c r="AK274" s="1422"/>
      <c r="AL274" s="1423"/>
      <c r="AN274" s="120"/>
      <c r="AO274" s="1410"/>
      <c r="AP274" s="1410"/>
      <c r="AQ274" s="1410"/>
      <c r="AR274" s="1411"/>
      <c r="AS274" s="1412"/>
      <c r="AT274" s="1413"/>
      <c r="AU274" s="1414"/>
      <c r="AV274" s="1415"/>
      <c r="AW274" s="1416"/>
      <c r="AX274" s="1415"/>
      <c r="AY274" s="1417"/>
      <c r="AZ274" s="1418"/>
      <c r="BA274" s="1419"/>
      <c r="BB274" s="1420"/>
      <c r="BC274" s="1421"/>
      <c r="BD274" s="1422"/>
      <c r="BE274" s="1423"/>
      <c r="BH274" s="3">
        <v>1</v>
      </c>
    </row>
    <row r="275" spans="2:60" ht="18.75">
      <c r="B275" s="120"/>
      <c r="C275" s="1410"/>
      <c r="D275" s="1410"/>
      <c r="E275" s="1410"/>
      <c r="F275" s="1411"/>
      <c r="G275" s="1412"/>
      <c r="H275" s="1413"/>
      <c r="I275" s="1414"/>
      <c r="J275" s="1415"/>
      <c r="K275" s="1416"/>
      <c r="L275" s="1415"/>
      <c r="M275" s="1417"/>
      <c r="N275" s="1418"/>
      <c r="O275" s="1419"/>
      <c r="P275" s="1420"/>
      <c r="Q275" s="1421"/>
      <c r="R275" s="1422"/>
      <c r="S275" s="1423"/>
      <c r="U275" s="120"/>
      <c r="V275" s="1410"/>
      <c r="W275" s="1410"/>
      <c r="X275" s="1410"/>
      <c r="Y275" s="1411"/>
      <c r="Z275" s="1412"/>
      <c r="AA275" s="1413"/>
      <c r="AB275" s="1414"/>
      <c r="AC275" s="1415"/>
      <c r="AD275" s="1416"/>
      <c r="AE275" s="1415"/>
      <c r="AF275" s="1417"/>
      <c r="AG275" s="1418"/>
      <c r="AH275" s="1419"/>
      <c r="AI275" s="1420"/>
      <c r="AJ275" s="1421"/>
      <c r="AK275" s="1422"/>
      <c r="AL275" s="1423"/>
      <c r="AN275" s="120"/>
      <c r="AO275" s="1410"/>
      <c r="AP275" s="1410"/>
      <c r="AQ275" s="1410"/>
      <c r="AR275" s="1411"/>
      <c r="AS275" s="1412"/>
      <c r="AT275" s="1413"/>
      <c r="AU275" s="1414"/>
      <c r="AV275" s="1415"/>
      <c r="AW275" s="1416"/>
      <c r="AX275" s="1415"/>
      <c r="AY275" s="1417"/>
      <c r="AZ275" s="1418"/>
      <c r="BA275" s="1419"/>
      <c r="BB275" s="1420"/>
      <c r="BC275" s="1421"/>
      <c r="BD275" s="1422"/>
      <c r="BE275" s="1423"/>
      <c r="BH275" s="3">
        <v>1</v>
      </c>
    </row>
    <row r="276" spans="2:60" ht="18.75">
      <c r="B276" s="120"/>
      <c r="C276" s="1410"/>
      <c r="D276" s="1410"/>
      <c r="E276" s="1410"/>
      <c r="F276" s="1411"/>
      <c r="G276" s="1412"/>
      <c r="H276" s="1413"/>
      <c r="I276" s="1414"/>
      <c r="J276" s="1415"/>
      <c r="K276" s="1416"/>
      <c r="L276" s="1415"/>
      <c r="M276" s="1417"/>
      <c r="N276" s="1418"/>
      <c r="O276" s="1419"/>
      <c r="P276" s="1420"/>
      <c r="Q276" s="1421"/>
      <c r="R276" s="1422"/>
      <c r="S276" s="1423"/>
      <c r="U276" s="120"/>
      <c r="V276" s="1410"/>
      <c r="W276" s="1410"/>
      <c r="X276" s="1410"/>
      <c r="Y276" s="1411"/>
      <c r="Z276" s="1412"/>
      <c r="AA276" s="1413"/>
      <c r="AB276" s="1414"/>
      <c r="AC276" s="1415"/>
      <c r="AD276" s="1416"/>
      <c r="AE276" s="1415"/>
      <c r="AF276" s="1417"/>
      <c r="AG276" s="1418"/>
      <c r="AH276" s="1419"/>
      <c r="AI276" s="1420"/>
      <c r="AJ276" s="1421"/>
      <c r="AK276" s="1422"/>
      <c r="AL276" s="1423"/>
      <c r="AN276" s="120"/>
      <c r="AO276" s="1410"/>
      <c r="AP276" s="1410"/>
      <c r="AQ276" s="1410"/>
      <c r="AR276" s="1411"/>
      <c r="AS276" s="1412"/>
      <c r="AT276" s="1413"/>
      <c r="AU276" s="1414"/>
      <c r="AV276" s="1415"/>
      <c r="AW276" s="1416"/>
      <c r="AX276" s="1415"/>
      <c r="AY276" s="1417"/>
      <c r="AZ276" s="1418"/>
      <c r="BA276" s="1419"/>
      <c r="BB276" s="1420"/>
      <c r="BC276" s="1421"/>
      <c r="BD276" s="1422"/>
      <c r="BE276" s="1423"/>
      <c r="BH276" s="3">
        <v>1</v>
      </c>
    </row>
    <row r="277" spans="2:60" ht="18.75">
      <c r="B277" s="120"/>
      <c r="C277" s="1410"/>
      <c r="D277" s="1410"/>
      <c r="E277" s="1410"/>
      <c r="F277" s="1411"/>
      <c r="G277" s="1412"/>
      <c r="H277" s="1413"/>
      <c r="I277" s="1414"/>
      <c r="J277" s="1415"/>
      <c r="K277" s="1416"/>
      <c r="L277" s="1415"/>
      <c r="M277" s="1417"/>
      <c r="N277" s="1418"/>
      <c r="O277" s="1419"/>
      <c r="P277" s="1420"/>
      <c r="Q277" s="1421"/>
      <c r="R277" s="1422"/>
      <c r="S277" s="1423"/>
      <c r="U277" s="120"/>
      <c r="V277" s="1410"/>
      <c r="W277" s="1410"/>
      <c r="X277" s="1410"/>
      <c r="Y277" s="1411"/>
      <c r="Z277" s="1412"/>
      <c r="AA277" s="1413"/>
      <c r="AB277" s="1414"/>
      <c r="AC277" s="1415"/>
      <c r="AD277" s="1416"/>
      <c r="AE277" s="1415"/>
      <c r="AF277" s="1417"/>
      <c r="AG277" s="1418"/>
      <c r="AH277" s="1419"/>
      <c r="AI277" s="1420"/>
      <c r="AJ277" s="1421"/>
      <c r="AK277" s="1422"/>
      <c r="AL277" s="1423"/>
      <c r="AN277" s="120"/>
      <c r="AO277" s="1410"/>
      <c r="AP277" s="1410"/>
      <c r="AQ277" s="1410"/>
      <c r="AR277" s="1411"/>
      <c r="AS277" s="1412"/>
      <c r="AT277" s="1413"/>
      <c r="AU277" s="1414"/>
      <c r="AV277" s="1415"/>
      <c r="AW277" s="1416"/>
      <c r="AX277" s="1415"/>
      <c r="AY277" s="1417"/>
      <c r="AZ277" s="1418"/>
      <c r="BA277" s="1419"/>
      <c r="BB277" s="1420"/>
      <c r="BC277" s="1421"/>
      <c r="BD277" s="1422"/>
      <c r="BE277" s="1423"/>
      <c r="BH277" s="3">
        <v>1</v>
      </c>
    </row>
    <row r="278" spans="2:60" ht="18.75">
      <c r="B278" s="120"/>
      <c r="C278" s="1410"/>
      <c r="D278" s="1410"/>
      <c r="E278" s="1410"/>
      <c r="F278" s="1411"/>
      <c r="G278" s="1412"/>
      <c r="H278" s="1413"/>
      <c r="I278" s="1414"/>
      <c r="J278" s="1415"/>
      <c r="K278" s="1416"/>
      <c r="L278" s="1415"/>
      <c r="M278" s="1417"/>
      <c r="N278" s="1418"/>
      <c r="O278" s="1419"/>
      <c r="P278" s="1420"/>
      <c r="Q278" s="1421"/>
      <c r="R278" s="1422"/>
      <c r="S278" s="1423"/>
      <c r="U278" s="120"/>
      <c r="V278" s="1410"/>
      <c r="W278" s="1410"/>
      <c r="X278" s="1410"/>
      <c r="Y278" s="1411"/>
      <c r="Z278" s="1412"/>
      <c r="AA278" s="1413"/>
      <c r="AB278" s="1414"/>
      <c r="AC278" s="1415"/>
      <c r="AD278" s="1416"/>
      <c r="AE278" s="1415"/>
      <c r="AF278" s="1417"/>
      <c r="AG278" s="1418"/>
      <c r="AH278" s="1419"/>
      <c r="AI278" s="1420"/>
      <c r="AJ278" s="1421"/>
      <c r="AK278" s="1422"/>
      <c r="AL278" s="1423"/>
      <c r="AN278" s="120"/>
      <c r="AO278" s="1410"/>
      <c r="AP278" s="1410"/>
      <c r="AQ278" s="1410"/>
      <c r="AR278" s="1411"/>
      <c r="AS278" s="1412"/>
      <c r="AT278" s="1413"/>
      <c r="AU278" s="1414"/>
      <c r="AV278" s="1415"/>
      <c r="AW278" s="1416"/>
      <c r="AX278" s="1415"/>
      <c r="AY278" s="1417"/>
      <c r="AZ278" s="1418"/>
      <c r="BA278" s="1419"/>
      <c r="BB278" s="1420"/>
      <c r="BC278" s="1421"/>
      <c r="BD278" s="1422"/>
      <c r="BE278" s="1423"/>
      <c r="BH278" s="3">
        <v>1</v>
      </c>
    </row>
    <row r="279" spans="2:60" ht="18.75">
      <c r="B279" s="120"/>
      <c r="C279" s="1410"/>
      <c r="D279" s="1410"/>
      <c r="E279" s="1410"/>
      <c r="F279" s="1411"/>
      <c r="G279" s="1412"/>
      <c r="H279" s="1413"/>
      <c r="I279" s="1414"/>
      <c r="J279" s="1415"/>
      <c r="K279" s="1416"/>
      <c r="L279" s="1415"/>
      <c r="M279" s="1417"/>
      <c r="N279" s="1418"/>
      <c r="O279" s="1419"/>
      <c r="P279" s="1420"/>
      <c r="Q279" s="1421"/>
      <c r="R279" s="1422"/>
      <c r="S279" s="1423"/>
      <c r="U279" s="120"/>
      <c r="V279" s="1410"/>
      <c r="W279" s="1410"/>
      <c r="X279" s="1410"/>
      <c r="Y279" s="1411"/>
      <c r="Z279" s="1412"/>
      <c r="AA279" s="1413"/>
      <c r="AB279" s="1414"/>
      <c r="AC279" s="1415"/>
      <c r="AD279" s="1416"/>
      <c r="AE279" s="1415"/>
      <c r="AF279" s="1417"/>
      <c r="AG279" s="1418"/>
      <c r="AH279" s="1419"/>
      <c r="AI279" s="1420"/>
      <c r="AJ279" s="1421"/>
      <c r="AK279" s="1422"/>
      <c r="AL279" s="1423"/>
      <c r="AN279" s="120"/>
      <c r="AO279" s="1410"/>
      <c r="AP279" s="1410"/>
      <c r="AQ279" s="1410"/>
      <c r="AR279" s="1411"/>
      <c r="AS279" s="1412"/>
      <c r="AT279" s="1413"/>
      <c r="AU279" s="1414"/>
      <c r="AV279" s="1415"/>
      <c r="AW279" s="1416"/>
      <c r="AX279" s="1415"/>
      <c r="AY279" s="1417"/>
      <c r="AZ279" s="1418"/>
      <c r="BA279" s="1419"/>
      <c r="BB279" s="1420"/>
      <c r="BC279" s="1421"/>
      <c r="BD279" s="1422"/>
      <c r="BE279" s="1423"/>
      <c r="BH279" s="3">
        <v>1</v>
      </c>
    </row>
    <row r="280" spans="2:60" ht="18.75">
      <c r="B280" s="120"/>
      <c r="C280" s="1410"/>
      <c r="D280" s="1410"/>
      <c r="E280" s="1410"/>
      <c r="F280" s="1411"/>
      <c r="G280" s="1412"/>
      <c r="H280" s="1413"/>
      <c r="I280" s="1414"/>
      <c r="J280" s="1415"/>
      <c r="K280" s="1416"/>
      <c r="L280" s="1415"/>
      <c r="M280" s="1417"/>
      <c r="N280" s="1418"/>
      <c r="O280" s="1419"/>
      <c r="P280" s="1420"/>
      <c r="Q280" s="1421"/>
      <c r="R280" s="1422"/>
      <c r="S280" s="1423"/>
      <c r="U280" s="120"/>
      <c r="V280" s="1410"/>
      <c r="W280" s="1410"/>
      <c r="X280" s="1410"/>
      <c r="Y280" s="1411"/>
      <c r="Z280" s="1412"/>
      <c r="AA280" s="1413"/>
      <c r="AB280" s="1414"/>
      <c r="AC280" s="1415"/>
      <c r="AD280" s="1416"/>
      <c r="AE280" s="1415"/>
      <c r="AF280" s="1417"/>
      <c r="AG280" s="1418"/>
      <c r="AH280" s="1419"/>
      <c r="AI280" s="1420"/>
      <c r="AJ280" s="1421"/>
      <c r="AK280" s="1422"/>
      <c r="AL280" s="1423"/>
      <c r="AN280" s="120"/>
      <c r="AO280" s="1410"/>
      <c r="AP280" s="1410"/>
      <c r="AQ280" s="1410"/>
      <c r="AR280" s="1411"/>
      <c r="AS280" s="1412"/>
      <c r="AT280" s="1413"/>
      <c r="AU280" s="1414"/>
      <c r="AV280" s="1415"/>
      <c r="AW280" s="1416"/>
      <c r="AX280" s="1415"/>
      <c r="AY280" s="1417"/>
      <c r="AZ280" s="1418"/>
      <c r="BA280" s="1419"/>
      <c r="BB280" s="1420"/>
      <c r="BC280" s="1421"/>
      <c r="BD280" s="1422"/>
      <c r="BE280" s="1423"/>
      <c r="BH280" s="3">
        <v>1</v>
      </c>
    </row>
    <row r="281" spans="2:60" ht="18.75">
      <c r="B281" s="120"/>
      <c r="C281" s="1410"/>
      <c r="D281" s="1410"/>
      <c r="E281" s="1410"/>
      <c r="F281" s="1411"/>
      <c r="G281" s="1412"/>
      <c r="H281" s="1413"/>
      <c r="I281" s="1414"/>
      <c r="J281" s="1415"/>
      <c r="K281" s="1416"/>
      <c r="L281" s="1415"/>
      <c r="M281" s="1417"/>
      <c r="N281" s="1418"/>
      <c r="O281" s="1419"/>
      <c r="P281" s="1420"/>
      <c r="Q281" s="1421"/>
      <c r="R281" s="1422"/>
      <c r="S281" s="1423"/>
      <c r="U281" s="120"/>
      <c r="V281" s="1410"/>
      <c r="W281" s="1410"/>
      <c r="X281" s="1410"/>
      <c r="Y281" s="1411"/>
      <c r="Z281" s="1412"/>
      <c r="AA281" s="1413"/>
      <c r="AB281" s="1414"/>
      <c r="AC281" s="1415"/>
      <c r="AD281" s="1416"/>
      <c r="AE281" s="1415"/>
      <c r="AF281" s="1417"/>
      <c r="AG281" s="1418"/>
      <c r="AH281" s="1419"/>
      <c r="AI281" s="1420"/>
      <c r="AJ281" s="1421"/>
      <c r="AK281" s="1422"/>
      <c r="AL281" s="1423"/>
      <c r="AN281" s="120"/>
      <c r="AO281" s="1410"/>
      <c r="AP281" s="1410"/>
      <c r="AQ281" s="1410"/>
      <c r="AR281" s="1411"/>
      <c r="AS281" s="1412"/>
      <c r="AT281" s="1413"/>
      <c r="AU281" s="1414"/>
      <c r="AV281" s="1415"/>
      <c r="AW281" s="1416"/>
      <c r="AX281" s="1415"/>
      <c r="AY281" s="1417"/>
      <c r="AZ281" s="1418"/>
      <c r="BA281" s="1419"/>
      <c r="BB281" s="1420"/>
      <c r="BC281" s="1421"/>
      <c r="BD281" s="1422"/>
      <c r="BE281" s="1423"/>
      <c r="BH281" s="3">
        <v>1</v>
      </c>
    </row>
    <row r="282" spans="2:60" ht="18.75">
      <c r="B282" s="120"/>
      <c r="C282" s="1410"/>
      <c r="D282" s="1410"/>
      <c r="E282" s="1410"/>
      <c r="F282" s="1411"/>
      <c r="G282" s="1412"/>
      <c r="H282" s="1413"/>
      <c r="I282" s="1414"/>
      <c r="J282" s="1415"/>
      <c r="K282" s="1416"/>
      <c r="L282" s="1415"/>
      <c r="M282" s="1417"/>
      <c r="N282" s="1418"/>
      <c r="O282" s="1419"/>
      <c r="P282" s="1420"/>
      <c r="Q282" s="1421"/>
      <c r="R282" s="1422"/>
      <c r="S282" s="1423"/>
      <c r="U282" s="120"/>
      <c r="V282" s="1410"/>
      <c r="W282" s="1410"/>
      <c r="X282" s="1410"/>
      <c r="Y282" s="1411"/>
      <c r="Z282" s="1412"/>
      <c r="AA282" s="1413"/>
      <c r="AB282" s="1414"/>
      <c r="AC282" s="1415"/>
      <c r="AD282" s="1416"/>
      <c r="AE282" s="1415"/>
      <c r="AF282" s="1417"/>
      <c r="AG282" s="1418"/>
      <c r="AH282" s="1419"/>
      <c r="AI282" s="1420"/>
      <c r="AJ282" s="1421"/>
      <c r="AK282" s="1422"/>
      <c r="AL282" s="1423"/>
      <c r="AN282" s="120"/>
      <c r="AO282" s="1410"/>
      <c r="AP282" s="1410"/>
      <c r="AQ282" s="1410"/>
      <c r="AR282" s="1411"/>
      <c r="AS282" s="1412"/>
      <c r="AT282" s="1413"/>
      <c r="AU282" s="1414"/>
      <c r="AV282" s="1415"/>
      <c r="AW282" s="1416"/>
      <c r="AX282" s="1415"/>
      <c r="AY282" s="1417"/>
      <c r="AZ282" s="1418"/>
      <c r="BA282" s="1419"/>
      <c r="BB282" s="1420"/>
      <c r="BC282" s="1421"/>
      <c r="BD282" s="1422"/>
      <c r="BE282" s="1423"/>
      <c r="BH282" s="3">
        <v>1</v>
      </c>
    </row>
    <row r="283" spans="2:60" ht="18.75">
      <c r="B283" s="120"/>
      <c r="C283" s="1410"/>
      <c r="D283" s="1410"/>
      <c r="E283" s="1410"/>
      <c r="F283" s="1411"/>
      <c r="G283" s="1412"/>
      <c r="H283" s="1413"/>
      <c r="I283" s="1414"/>
      <c r="J283" s="1415"/>
      <c r="K283" s="1416"/>
      <c r="L283" s="1415"/>
      <c r="M283" s="1417"/>
      <c r="N283" s="1418"/>
      <c r="O283" s="1419"/>
      <c r="P283" s="1420"/>
      <c r="Q283" s="1421"/>
      <c r="R283" s="1422"/>
      <c r="S283" s="1423"/>
      <c r="U283" s="120"/>
      <c r="V283" s="1410"/>
      <c r="W283" s="1410"/>
      <c r="X283" s="1410"/>
      <c r="Y283" s="1411"/>
      <c r="Z283" s="1412"/>
      <c r="AA283" s="1413"/>
      <c r="AB283" s="1414"/>
      <c r="AC283" s="1415"/>
      <c r="AD283" s="1416"/>
      <c r="AE283" s="1415"/>
      <c r="AF283" s="1417"/>
      <c r="AG283" s="1418"/>
      <c r="AH283" s="1419"/>
      <c r="AI283" s="1420"/>
      <c r="AJ283" s="1421"/>
      <c r="AK283" s="1422"/>
      <c r="AL283" s="1423"/>
      <c r="AN283" s="120"/>
      <c r="AO283" s="1410"/>
      <c r="AP283" s="1410"/>
      <c r="AQ283" s="1410"/>
      <c r="AR283" s="1411"/>
      <c r="AS283" s="1412"/>
      <c r="AT283" s="1413"/>
      <c r="AU283" s="1414"/>
      <c r="AV283" s="1415"/>
      <c r="AW283" s="1416"/>
      <c r="AX283" s="1415"/>
      <c r="AY283" s="1417"/>
      <c r="AZ283" s="1418"/>
      <c r="BA283" s="1419"/>
      <c r="BB283" s="1420"/>
      <c r="BC283" s="1421"/>
      <c r="BD283" s="1422"/>
      <c r="BE283" s="1423"/>
      <c r="BH283" s="3">
        <v>1</v>
      </c>
    </row>
    <row r="284" spans="2:60" ht="18.75">
      <c r="B284" s="120"/>
      <c r="C284" s="1410"/>
      <c r="D284" s="1410"/>
      <c r="E284" s="1410"/>
      <c r="F284" s="1411"/>
      <c r="G284" s="1412"/>
      <c r="H284" s="1413"/>
      <c r="I284" s="1414"/>
      <c r="J284" s="1415"/>
      <c r="K284" s="1416"/>
      <c r="L284" s="1415"/>
      <c r="M284" s="1417"/>
      <c r="N284" s="1418"/>
      <c r="O284" s="1419"/>
      <c r="P284" s="1420"/>
      <c r="Q284" s="1421"/>
      <c r="R284" s="1422"/>
      <c r="S284" s="1423"/>
      <c r="U284" s="120"/>
      <c r="V284" s="1410"/>
      <c r="W284" s="1410"/>
      <c r="X284" s="1410"/>
      <c r="Y284" s="1411"/>
      <c r="Z284" s="1412"/>
      <c r="AA284" s="1413"/>
      <c r="AB284" s="1414"/>
      <c r="AC284" s="1415"/>
      <c r="AD284" s="1416"/>
      <c r="AE284" s="1415"/>
      <c r="AF284" s="1417"/>
      <c r="AG284" s="1418"/>
      <c r="AH284" s="1419"/>
      <c r="AI284" s="1420"/>
      <c r="AJ284" s="1421"/>
      <c r="AK284" s="1422"/>
      <c r="AL284" s="1423"/>
      <c r="AN284" s="120"/>
      <c r="AO284" s="1410"/>
      <c r="AP284" s="1410"/>
      <c r="AQ284" s="1410"/>
      <c r="AR284" s="1411"/>
      <c r="AS284" s="1412"/>
      <c r="AT284" s="1413"/>
      <c r="AU284" s="1414"/>
      <c r="AV284" s="1415"/>
      <c r="AW284" s="1416"/>
      <c r="AX284" s="1415"/>
      <c r="AY284" s="1417"/>
      <c r="AZ284" s="1418"/>
      <c r="BA284" s="1419"/>
      <c r="BB284" s="1420"/>
      <c r="BC284" s="1421"/>
      <c r="BD284" s="1422"/>
      <c r="BE284" s="1423"/>
      <c r="BH284" s="3">
        <v>1</v>
      </c>
    </row>
    <row r="285" spans="2:60" ht="18.75">
      <c r="B285" s="120"/>
      <c r="C285" s="1410"/>
      <c r="D285" s="1410"/>
      <c r="E285" s="1410"/>
      <c r="F285" s="1411"/>
      <c r="G285" s="1412"/>
      <c r="H285" s="1413"/>
      <c r="I285" s="1414"/>
      <c r="J285" s="1415"/>
      <c r="K285" s="1416"/>
      <c r="L285" s="1415"/>
      <c r="M285" s="1417"/>
      <c r="N285" s="1418"/>
      <c r="O285" s="1419"/>
      <c r="P285" s="1420"/>
      <c r="Q285" s="1421"/>
      <c r="R285" s="1422"/>
      <c r="S285" s="1423"/>
      <c r="U285" s="120"/>
      <c r="V285" s="1410"/>
      <c r="W285" s="1410"/>
      <c r="X285" s="1410"/>
      <c r="Y285" s="1411"/>
      <c r="Z285" s="1412"/>
      <c r="AA285" s="1413"/>
      <c r="AB285" s="1414"/>
      <c r="AC285" s="1415"/>
      <c r="AD285" s="1416"/>
      <c r="AE285" s="1415"/>
      <c r="AF285" s="1417"/>
      <c r="AG285" s="1418"/>
      <c r="AH285" s="1419"/>
      <c r="AI285" s="1420"/>
      <c r="AJ285" s="1421"/>
      <c r="AK285" s="1422"/>
      <c r="AL285" s="1423"/>
      <c r="AN285" s="120"/>
      <c r="AO285" s="1410"/>
      <c r="AP285" s="1410"/>
      <c r="AQ285" s="1410"/>
      <c r="AR285" s="1411"/>
      <c r="AS285" s="1412"/>
      <c r="AT285" s="1413"/>
      <c r="AU285" s="1414"/>
      <c r="AV285" s="1415"/>
      <c r="AW285" s="1416"/>
      <c r="AX285" s="1415"/>
      <c r="AY285" s="1417"/>
      <c r="AZ285" s="1418"/>
      <c r="BA285" s="1419"/>
      <c r="BB285" s="1420"/>
      <c r="BC285" s="1421"/>
      <c r="BD285" s="1422"/>
      <c r="BE285" s="1423"/>
      <c r="BH285" s="3">
        <v>1</v>
      </c>
    </row>
    <row r="286" spans="2:60" ht="18.75">
      <c r="B286" s="120"/>
      <c r="C286" s="1410"/>
      <c r="D286" s="1410"/>
      <c r="E286" s="1410"/>
      <c r="F286" s="1411"/>
      <c r="G286" s="1412"/>
      <c r="H286" s="1413"/>
      <c r="I286" s="1414"/>
      <c r="J286" s="1415"/>
      <c r="K286" s="1416"/>
      <c r="L286" s="1415"/>
      <c r="M286" s="1417"/>
      <c r="N286" s="1418"/>
      <c r="O286" s="1419"/>
      <c r="P286" s="1420"/>
      <c r="Q286" s="1421"/>
      <c r="R286" s="1422"/>
      <c r="S286" s="1423"/>
      <c r="U286" s="120"/>
      <c r="V286" s="1410"/>
      <c r="W286" s="1410"/>
      <c r="X286" s="1410"/>
      <c r="Y286" s="1411"/>
      <c r="Z286" s="1412"/>
      <c r="AA286" s="1413"/>
      <c r="AB286" s="1414"/>
      <c r="AC286" s="1415"/>
      <c r="AD286" s="1416"/>
      <c r="AE286" s="1415"/>
      <c r="AF286" s="1417"/>
      <c r="AG286" s="1418"/>
      <c r="AH286" s="1419"/>
      <c r="AI286" s="1420"/>
      <c r="AJ286" s="1421"/>
      <c r="AK286" s="1422"/>
      <c r="AL286" s="1423"/>
      <c r="AN286" s="120"/>
      <c r="AO286" s="1410"/>
      <c r="AP286" s="1410"/>
      <c r="AQ286" s="1410"/>
      <c r="AR286" s="1411"/>
      <c r="AS286" s="1412"/>
      <c r="AT286" s="1413"/>
      <c r="AU286" s="1414"/>
      <c r="AV286" s="1415"/>
      <c r="AW286" s="1416"/>
      <c r="AX286" s="1415"/>
      <c r="AY286" s="1417"/>
      <c r="AZ286" s="1418"/>
      <c r="BA286" s="1419"/>
      <c r="BB286" s="1420"/>
      <c r="BC286" s="1421"/>
      <c r="BD286" s="1422"/>
      <c r="BE286" s="1423"/>
      <c r="BH286" s="3">
        <v>1</v>
      </c>
    </row>
    <row r="287" spans="2:60" ht="18.75">
      <c r="B287" s="120"/>
      <c r="C287" s="1410"/>
      <c r="D287" s="1410"/>
      <c r="E287" s="1410"/>
      <c r="F287" s="1411"/>
      <c r="G287" s="1412"/>
      <c r="H287" s="1413"/>
      <c r="I287" s="1414"/>
      <c r="J287" s="1415"/>
      <c r="K287" s="1416"/>
      <c r="L287" s="1415"/>
      <c r="M287" s="1417"/>
      <c r="N287" s="1418"/>
      <c r="O287" s="1419"/>
      <c r="P287" s="1420"/>
      <c r="Q287" s="1421"/>
      <c r="R287" s="1422"/>
      <c r="S287" s="1423"/>
      <c r="U287" s="120"/>
      <c r="V287" s="1410"/>
      <c r="W287" s="1410"/>
      <c r="X287" s="1410"/>
      <c r="Y287" s="1411"/>
      <c r="Z287" s="1412"/>
      <c r="AA287" s="1413"/>
      <c r="AB287" s="1414"/>
      <c r="AC287" s="1415"/>
      <c r="AD287" s="1416"/>
      <c r="AE287" s="1415"/>
      <c r="AF287" s="1417"/>
      <c r="AG287" s="1418"/>
      <c r="AH287" s="1419"/>
      <c r="AI287" s="1420"/>
      <c r="AJ287" s="1421"/>
      <c r="AK287" s="1422"/>
      <c r="AL287" s="1423"/>
      <c r="AN287" s="120"/>
      <c r="AO287" s="1410"/>
      <c r="AP287" s="1410"/>
      <c r="AQ287" s="1410"/>
      <c r="AR287" s="1411"/>
      <c r="AS287" s="1412"/>
      <c r="AT287" s="1413"/>
      <c r="AU287" s="1414"/>
      <c r="AV287" s="1415"/>
      <c r="AW287" s="1416"/>
      <c r="AX287" s="1415"/>
      <c r="AY287" s="1417"/>
      <c r="AZ287" s="1418"/>
      <c r="BA287" s="1419"/>
      <c r="BB287" s="1420"/>
      <c r="BC287" s="1421"/>
      <c r="BD287" s="1422"/>
      <c r="BE287" s="1423"/>
      <c r="BH287" s="3">
        <v>1</v>
      </c>
    </row>
    <row r="288" spans="2:60" ht="18.75">
      <c r="B288" s="120"/>
      <c r="C288" s="1410"/>
      <c r="D288" s="1410"/>
      <c r="E288" s="1410"/>
      <c r="F288" s="1411"/>
      <c r="G288" s="1412"/>
      <c r="H288" s="1413"/>
      <c r="I288" s="1414"/>
      <c r="J288" s="1415"/>
      <c r="K288" s="1416"/>
      <c r="L288" s="1415"/>
      <c r="M288" s="1417"/>
      <c r="N288" s="1418"/>
      <c r="O288" s="1419"/>
      <c r="P288" s="1420"/>
      <c r="Q288" s="1421"/>
      <c r="R288" s="1422"/>
      <c r="S288" s="1423"/>
      <c r="U288" s="120"/>
      <c r="V288" s="1410"/>
      <c r="W288" s="1410"/>
      <c r="X288" s="1410"/>
      <c r="Y288" s="1411"/>
      <c r="Z288" s="1412"/>
      <c r="AA288" s="1413"/>
      <c r="AB288" s="1414"/>
      <c r="AC288" s="1415"/>
      <c r="AD288" s="1416"/>
      <c r="AE288" s="1415"/>
      <c r="AF288" s="1417"/>
      <c r="AG288" s="1418"/>
      <c r="AH288" s="1419"/>
      <c r="AI288" s="1420"/>
      <c r="AJ288" s="1421"/>
      <c r="AK288" s="1422"/>
      <c r="AL288" s="1423"/>
      <c r="AN288" s="120"/>
      <c r="AO288" s="1410"/>
      <c r="AP288" s="1410"/>
      <c r="AQ288" s="1410"/>
      <c r="AR288" s="1411"/>
      <c r="AS288" s="1412"/>
      <c r="AT288" s="1413"/>
      <c r="AU288" s="1414"/>
      <c r="AV288" s="1415"/>
      <c r="AW288" s="1416"/>
      <c r="AX288" s="1415"/>
      <c r="AY288" s="1417"/>
      <c r="AZ288" s="1418"/>
      <c r="BA288" s="1419"/>
      <c r="BB288" s="1420"/>
      <c r="BC288" s="1421"/>
      <c r="BD288" s="1422"/>
      <c r="BE288" s="1423"/>
      <c r="BH288" s="3">
        <v>1</v>
      </c>
    </row>
    <row r="289" spans="2:60" ht="18.75">
      <c r="B289" s="120"/>
      <c r="C289" s="1410"/>
      <c r="D289" s="1410"/>
      <c r="E289" s="1410"/>
      <c r="F289" s="1411"/>
      <c r="G289" s="1412"/>
      <c r="H289" s="1413"/>
      <c r="I289" s="1414"/>
      <c r="J289" s="1415"/>
      <c r="K289" s="1416"/>
      <c r="L289" s="1415"/>
      <c r="M289" s="1417"/>
      <c r="N289" s="1418"/>
      <c r="O289" s="1419"/>
      <c r="P289" s="1420"/>
      <c r="Q289" s="1421"/>
      <c r="R289" s="1422"/>
      <c r="S289" s="1423"/>
      <c r="U289" s="120"/>
      <c r="V289" s="1410"/>
      <c r="W289" s="1410"/>
      <c r="X289" s="1410"/>
      <c r="Y289" s="1411"/>
      <c r="Z289" s="1412"/>
      <c r="AA289" s="1413"/>
      <c r="AB289" s="1414"/>
      <c r="AC289" s="1415"/>
      <c r="AD289" s="1416"/>
      <c r="AE289" s="1415"/>
      <c r="AF289" s="1417"/>
      <c r="AG289" s="1418"/>
      <c r="AH289" s="1419"/>
      <c r="AI289" s="1420"/>
      <c r="AJ289" s="1421"/>
      <c r="AK289" s="1422"/>
      <c r="AL289" s="1423"/>
      <c r="AN289" s="120"/>
      <c r="AO289" s="1410"/>
      <c r="AP289" s="1410"/>
      <c r="AQ289" s="1410"/>
      <c r="AR289" s="1411"/>
      <c r="AS289" s="1412"/>
      <c r="AT289" s="1413"/>
      <c r="AU289" s="1414"/>
      <c r="AV289" s="1415"/>
      <c r="AW289" s="1416"/>
      <c r="AX289" s="1415"/>
      <c r="AY289" s="1417"/>
      <c r="AZ289" s="1418"/>
      <c r="BA289" s="1419"/>
      <c r="BB289" s="1420"/>
      <c r="BC289" s="1421"/>
      <c r="BD289" s="1422"/>
      <c r="BE289" s="1423"/>
      <c r="BH289" s="3">
        <v>1</v>
      </c>
    </row>
    <row r="290" spans="2:60" ht="18.75">
      <c r="B290" s="120"/>
      <c r="C290" s="1410"/>
      <c r="D290" s="1410"/>
      <c r="E290" s="1410"/>
      <c r="F290" s="1411"/>
      <c r="G290" s="1412"/>
      <c r="H290" s="1413"/>
      <c r="I290" s="1414"/>
      <c r="J290" s="1415"/>
      <c r="K290" s="1416"/>
      <c r="L290" s="1415"/>
      <c r="M290" s="1417"/>
      <c r="N290" s="1418"/>
      <c r="O290" s="1419"/>
      <c r="P290" s="1420"/>
      <c r="Q290" s="1421"/>
      <c r="R290" s="1422"/>
      <c r="S290" s="1423"/>
      <c r="U290" s="120"/>
      <c r="V290" s="1410"/>
      <c r="W290" s="1410"/>
      <c r="X290" s="1410"/>
      <c r="Y290" s="1411"/>
      <c r="Z290" s="1412"/>
      <c r="AA290" s="1413"/>
      <c r="AB290" s="1414"/>
      <c r="AC290" s="1415"/>
      <c r="AD290" s="1416"/>
      <c r="AE290" s="1415"/>
      <c r="AF290" s="1417"/>
      <c r="AG290" s="1418"/>
      <c r="AH290" s="1419"/>
      <c r="AI290" s="1420"/>
      <c r="AJ290" s="1421"/>
      <c r="AK290" s="1422"/>
      <c r="AL290" s="1423"/>
      <c r="AN290" s="120"/>
      <c r="AO290" s="1410"/>
      <c r="AP290" s="1410"/>
      <c r="AQ290" s="1410"/>
      <c r="AR290" s="1411"/>
      <c r="AS290" s="1412"/>
      <c r="AT290" s="1413"/>
      <c r="AU290" s="1414"/>
      <c r="AV290" s="1415"/>
      <c r="AW290" s="1416"/>
      <c r="AX290" s="1415"/>
      <c r="AY290" s="1417"/>
      <c r="AZ290" s="1418"/>
      <c r="BA290" s="1419"/>
      <c r="BB290" s="1420"/>
      <c r="BC290" s="1421"/>
      <c r="BD290" s="1422"/>
      <c r="BE290" s="1423"/>
      <c r="BH290" s="3">
        <v>1</v>
      </c>
    </row>
    <row r="291" spans="2:60" ht="18.75">
      <c r="B291" s="120"/>
      <c r="C291" s="1410"/>
      <c r="D291" s="1410"/>
      <c r="E291" s="1410"/>
      <c r="F291" s="1411"/>
      <c r="G291" s="1412"/>
      <c r="H291" s="1413"/>
      <c r="I291" s="1414"/>
      <c r="J291" s="1415"/>
      <c r="K291" s="1416"/>
      <c r="L291" s="1415"/>
      <c r="M291" s="1417"/>
      <c r="N291" s="1418"/>
      <c r="O291" s="1419"/>
      <c r="P291" s="1420"/>
      <c r="Q291" s="1421"/>
      <c r="R291" s="1422"/>
      <c r="S291" s="1423"/>
      <c r="U291" s="120"/>
      <c r="V291" s="1410"/>
      <c r="W291" s="1410"/>
      <c r="X291" s="1410"/>
      <c r="Y291" s="1411"/>
      <c r="Z291" s="1412"/>
      <c r="AA291" s="1413"/>
      <c r="AB291" s="1414"/>
      <c r="AC291" s="1415"/>
      <c r="AD291" s="1416"/>
      <c r="AE291" s="1415"/>
      <c r="AF291" s="1417"/>
      <c r="AG291" s="1418"/>
      <c r="AH291" s="1419"/>
      <c r="AI291" s="1420"/>
      <c r="AJ291" s="1421"/>
      <c r="AK291" s="1422"/>
      <c r="AL291" s="1423"/>
      <c r="AN291" s="120"/>
      <c r="AO291" s="1410"/>
      <c r="AP291" s="1410"/>
      <c r="AQ291" s="1410"/>
      <c r="AR291" s="1411"/>
      <c r="AS291" s="1412"/>
      <c r="AT291" s="1413"/>
      <c r="AU291" s="1414"/>
      <c r="AV291" s="1415"/>
      <c r="AW291" s="1416"/>
      <c r="AX291" s="1415"/>
      <c r="AY291" s="1417"/>
      <c r="AZ291" s="1418"/>
      <c r="BA291" s="1419"/>
      <c r="BB291" s="1420"/>
      <c r="BC291" s="1421"/>
      <c r="BD291" s="1422"/>
      <c r="BE291" s="1423"/>
      <c r="BH291" s="3">
        <v>1</v>
      </c>
    </row>
    <row r="292" spans="2:60" ht="18.75">
      <c r="B292" s="120"/>
      <c r="C292" s="1410"/>
      <c r="D292" s="1410"/>
      <c r="E292" s="1410"/>
      <c r="F292" s="1411"/>
      <c r="G292" s="1412"/>
      <c r="H292" s="1413"/>
      <c r="I292" s="1414"/>
      <c r="J292" s="1415"/>
      <c r="K292" s="1416"/>
      <c r="L292" s="1415"/>
      <c r="M292" s="1417"/>
      <c r="N292" s="1418"/>
      <c r="O292" s="1419"/>
      <c r="P292" s="1420"/>
      <c r="Q292" s="1421"/>
      <c r="R292" s="1422"/>
      <c r="S292" s="1423"/>
      <c r="U292" s="120"/>
      <c r="V292" s="1410"/>
      <c r="W292" s="1410"/>
      <c r="X292" s="1410"/>
      <c r="Y292" s="1411"/>
      <c r="Z292" s="1412"/>
      <c r="AA292" s="1413"/>
      <c r="AB292" s="1414"/>
      <c r="AC292" s="1415"/>
      <c r="AD292" s="1416"/>
      <c r="AE292" s="1415"/>
      <c r="AF292" s="1417"/>
      <c r="AG292" s="1418"/>
      <c r="AH292" s="1419"/>
      <c r="AI292" s="1420"/>
      <c r="AJ292" s="1421"/>
      <c r="AK292" s="1422"/>
      <c r="AL292" s="1423"/>
      <c r="AN292" s="120"/>
      <c r="AO292" s="1410"/>
      <c r="AP292" s="1410"/>
      <c r="AQ292" s="1410"/>
      <c r="AR292" s="1411"/>
      <c r="AS292" s="1412"/>
      <c r="AT292" s="1413"/>
      <c r="AU292" s="1414"/>
      <c r="AV292" s="1415"/>
      <c r="AW292" s="1416"/>
      <c r="AX292" s="1415"/>
      <c r="AY292" s="1417"/>
      <c r="AZ292" s="1418"/>
      <c r="BA292" s="1419"/>
      <c r="BB292" s="1420"/>
      <c r="BC292" s="1421"/>
      <c r="BD292" s="1422"/>
      <c r="BE292" s="1423"/>
      <c r="BH292" s="3">
        <v>1</v>
      </c>
    </row>
    <row r="293" spans="2:60" ht="18.75">
      <c r="B293" s="120"/>
      <c r="C293" s="1410"/>
      <c r="D293" s="1410"/>
      <c r="E293" s="1410"/>
      <c r="F293" s="1411"/>
      <c r="G293" s="1412"/>
      <c r="H293" s="1413"/>
      <c r="I293" s="1414"/>
      <c r="J293" s="1415"/>
      <c r="K293" s="1416"/>
      <c r="L293" s="1415"/>
      <c r="M293" s="1417"/>
      <c r="N293" s="1418"/>
      <c r="O293" s="1419"/>
      <c r="P293" s="1420"/>
      <c r="Q293" s="1421"/>
      <c r="R293" s="1422"/>
      <c r="S293" s="1423"/>
      <c r="U293" s="120"/>
      <c r="V293" s="1410"/>
      <c r="W293" s="1410"/>
      <c r="X293" s="1410"/>
      <c r="Y293" s="1411"/>
      <c r="Z293" s="1412"/>
      <c r="AA293" s="1413"/>
      <c r="AB293" s="1414"/>
      <c r="AC293" s="1415"/>
      <c r="AD293" s="1416"/>
      <c r="AE293" s="1415"/>
      <c r="AF293" s="1417"/>
      <c r="AG293" s="1418"/>
      <c r="AH293" s="1419"/>
      <c r="AI293" s="1420"/>
      <c r="AJ293" s="1421"/>
      <c r="AK293" s="1422"/>
      <c r="AL293" s="1423"/>
      <c r="AN293" s="120"/>
      <c r="AO293" s="1410"/>
      <c r="AP293" s="1410"/>
      <c r="AQ293" s="1410"/>
      <c r="AR293" s="1411"/>
      <c r="AS293" s="1412"/>
      <c r="AT293" s="1413"/>
      <c r="AU293" s="1414"/>
      <c r="AV293" s="1415"/>
      <c r="AW293" s="1416"/>
      <c r="AX293" s="1415"/>
      <c r="AY293" s="1417"/>
      <c r="AZ293" s="1418"/>
      <c r="BA293" s="1419"/>
      <c r="BB293" s="1420"/>
      <c r="BC293" s="1421"/>
      <c r="BD293" s="1422"/>
      <c r="BE293" s="1423"/>
      <c r="BH293" s="3">
        <v>1</v>
      </c>
    </row>
    <row r="294" spans="2:60" ht="18.75">
      <c r="B294" s="120"/>
      <c r="C294" s="1410"/>
      <c r="D294" s="1410"/>
      <c r="E294" s="1410"/>
      <c r="F294" s="1411"/>
      <c r="G294" s="1412"/>
      <c r="H294" s="1413"/>
      <c r="I294" s="1414"/>
      <c r="J294" s="1415"/>
      <c r="K294" s="1416"/>
      <c r="L294" s="1415"/>
      <c r="M294" s="1417"/>
      <c r="N294" s="1418"/>
      <c r="O294" s="1419"/>
      <c r="P294" s="1420"/>
      <c r="Q294" s="1421"/>
      <c r="R294" s="1422"/>
      <c r="S294" s="1423"/>
      <c r="U294" s="120"/>
      <c r="V294" s="1410"/>
      <c r="W294" s="1410"/>
      <c r="X294" s="1410"/>
      <c r="Y294" s="1411"/>
      <c r="Z294" s="1412"/>
      <c r="AA294" s="1413"/>
      <c r="AB294" s="1414"/>
      <c r="AC294" s="1415"/>
      <c r="AD294" s="1416"/>
      <c r="AE294" s="1415"/>
      <c r="AF294" s="1417"/>
      <c r="AG294" s="1418"/>
      <c r="AH294" s="1419"/>
      <c r="AI294" s="1420"/>
      <c r="AJ294" s="1421"/>
      <c r="AK294" s="1422"/>
      <c r="AL294" s="1423"/>
      <c r="AN294" s="120"/>
      <c r="AO294" s="1410"/>
      <c r="AP294" s="1410"/>
      <c r="AQ294" s="1410"/>
      <c r="AR294" s="1411"/>
      <c r="AS294" s="1412"/>
      <c r="AT294" s="1413"/>
      <c r="AU294" s="1414"/>
      <c r="AV294" s="1415"/>
      <c r="AW294" s="1416"/>
      <c r="AX294" s="1415"/>
      <c r="AY294" s="1417"/>
      <c r="AZ294" s="1418"/>
      <c r="BA294" s="1419"/>
      <c r="BB294" s="1420"/>
      <c r="BC294" s="1421"/>
      <c r="BD294" s="1422"/>
      <c r="BE294" s="1423"/>
      <c r="BH294" s="3">
        <v>1</v>
      </c>
    </row>
    <row r="295" spans="2:60" ht="18.75">
      <c r="B295" s="120"/>
      <c r="C295" s="1410"/>
      <c r="D295" s="1410"/>
      <c r="E295" s="1410"/>
      <c r="F295" s="1411"/>
      <c r="G295" s="1412"/>
      <c r="H295" s="1413"/>
      <c r="I295" s="1414"/>
      <c r="J295" s="1415"/>
      <c r="K295" s="1416"/>
      <c r="L295" s="1415"/>
      <c r="M295" s="1417"/>
      <c r="N295" s="1418"/>
      <c r="O295" s="1419"/>
      <c r="P295" s="1420"/>
      <c r="Q295" s="1421"/>
      <c r="R295" s="1422"/>
      <c r="S295" s="1423"/>
      <c r="U295" s="120"/>
      <c r="V295" s="1410"/>
      <c r="W295" s="1410"/>
      <c r="X295" s="1410"/>
      <c r="Y295" s="1411"/>
      <c r="Z295" s="1412"/>
      <c r="AA295" s="1413"/>
      <c r="AB295" s="1414"/>
      <c r="AC295" s="1415"/>
      <c r="AD295" s="1416"/>
      <c r="AE295" s="1415"/>
      <c r="AF295" s="1417"/>
      <c r="AG295" s="1418"/>
      <c r="AH295" s="1419"/>
      <c r="AI295" s="1420"/>
      <c r="AJ295" s="1421"/>
      <c r="AK295" s="1422"/>
      <c r="AL295" s="1423"/>
      <c r="AN295" s="120"/>
      <c r="AO295" s="1410"/>
      <c r="AP295" s="1410"/>
      <c r="AQ295" s="1410"/>
      <c r="AR295" s="1411"/>
      <c r="AS295" s="1412"/>
      <c r="AT295" s="1413"/>
      <c r="AU295" s="1414"/>
      <c r="AV295" s="1415"/>
      <c r="AW295" s="1416"/>
      <c r="AX295" s="1415"/>
      <c r="AY295" s="1417"/>
      <c r="AZ295" s="1418"/>
      <c r="BA295" s="1419"/>
      <c r="BB295" s="1420"/>
      <c r="BC295" s="1421"/>
      <c r="BD295" s="1422"/>
      <c r="BE295" s="1423"/>
      <c r="BH295" s="3">
        <v>1</v>
      </c>
    </row>
    <row r="296" spans="2:60" ht="18.75">
      <c r="B296" s="120"/>
      <c r="C296" s="1410"/>
      <c r="D296" s="1410"/>
      <c r="E296" s="1410"/>
      <c r="F296" s="1411"/>
      <c r="G296" s="1412"/>
      <c r="H296" s="1413"/>
      <c r="I296" s="1414"/>
      <c r="J296" s="1415"/>
      <c r="K296" s="1416"/>
      <c r="L296" s="1415"/>
      <c r="M296" s="1417"/>
      <c r="N296" s="1418"/>
      <c r="O296" s="1419"/>
      <c r="P296" s="1420"/>
      <c r="Q296" s="1421"/>
      <c r="R296" s="1422"/>
      <c r="S296" s="1423"/>
      <c r="U296" s="120"/>
      <c r="V296" s="1410"/>
      <c r="W296" s="1410"/>
      <c r="X296" s="1410"/>
      <c r="Y296" s="1411"/>
      <c r="Z296" s="1412"/>
      <c r="AA296" s="1413"/>
      <c r="AB296" s="1414"/>
      <c r="AC296" s="1415"/>
      <c r="AD296" s="1416"/>
      <c r="AE296" s="1415"/>
      <c r="AF296" s="1417"/>
      <c r="AG296" s="1418"/>
      <c r="AH296" s="1419"/>
      <c r="AI296" s="1420"/>
      <c r="AJ296" s="1421"/>
      <c r="AK296" s="1422"/>
      <c r="AL296" s="1423"/>
      <c r="AN296" s="120"/>
      <c r="AO296" s="1410"/>
      <c r="AP296" s="1410"/>
      <c r="AQ296" s="1410"/>
      <c r="AR296" s="1411"/>
      <c r="AS296" s="1412"/>
      <c r="AT296" s="1413"/>
      <c r="AU296" s="1414"/>
      <c r="AV296" s="1415"/>
      <c r="AW296" s="1416"/>
      <c r="AX296" s="1415"/>
      <c r="AY296" s="1417"/>
      <c r="AZ296" s="1418"/>
      <c r="BA296" s="1419"/>
      <c r="BB296" s="1420"/>
      <c r="BC296" s="1421"/>
      <c r="BD296" s="1422"/>
      <c r="BE296" s="1423"/>
      <c r="BH296" s="3">
        <v>1</v>
      </c>
    </row>
    <row r="297" spans="2:60" ht="18.75">
      <c r="B297" s="120"/>
      <c r="C297" s="1410"/>
      <c r="D297" s="1410"/>
      <c r="E297" s="1410"/>
      <c r="F297" s="1411"/>
      <c r="G297" s="1412"/>
      <c r="H297" s="1413"/>
      <c r="I297" s="1414"/>
      <c r="J297" s="1415"/>
      <c r="K297" s="1416"/>
      <c r="L297" s="1415"/>
      <c r="M297" s="1417"/>
      <c r="N297" s="1418"/>
      <c r="O297" s="1419"/>
      <c r="P297" s="1420"/>
      <c r="Q297" s="1421"/>
      <c r="R297" s="1422"/>
      <c r="S297" s="1423"/>
      <c r="U297" s="120"/>
      <c r="V297" s="1410"/>
      <c r="W297" s="1410"/>
      <c r="X297" s="1410"/>
      <c r="Y297" s="1411"/>
      <c r="Z297" s="1412"/>
      <c r="AA297" s="1413"/>
      <c r="AB297" s="1414"/>
      <c r="AC297" s="1415"/>
      <c r="AD297" s="1416"/>
      <c r="AE297" s="1415"/>
      <c r="AF297" s="1417"/>
      <c r="AG297" s="1418"/>
      <c r="AH297" s="1419"/>
      <c r="AI297" s="1420"/>
      <c r="AJ297" s="1421"/>
      <c r="AK297" s="1422"/>
      <c r="AL297" s="1423"/>
      <c r="AN297" s="120"/>
      <c r="AO297" s="1410"/>
      <c r="AP297" s="1410"/>
      <c r="AQ297" s="1410"/>
      <c r="AR297" s="1411"/>
      <c r="AS297" s="1412"/>
      <c r="AT297" s="1413"/>
      <c r="AU297" s="1414"/>
      <c r="AV297" s="1415"/>
      <c r="AW297" s="1416"/>
      <c r="AX297" s="1415"/>
      <c r="AY297" s="1417"/>
      <c r="AZ297" s="1418"/>
      <c r="BA297" s="1419"/>
      <c r="BB297" s="1420"/>
      <c r="BC297" s="1421"/>
      <c r="BD297" s="1422"/>
      <c r="BE297" s="1423"/>
      <c r="BH297" s="3">
        <v>1</v>
      </c>
    </row>
    <row r="298" spans="2:60" ht="18.75">
      <c r="B298" s="120"/>
      <c r="C298" s="1410"/>
      <c r="D298" s="1410"/>
      <c r="E298" s="1410"/>
      <c r="F298" s="1411"/>
      <c r="G298" s="1412"/>
      <c r="H298" s="1413"/>
      <c r="I298" s="1414"/>
      <c r="J298" s="1415"/>
      <c r="K298" s="1416"/>
      <c r="L298" s="1415"/>
      <c r="M298" s="1417"/>
      <c r="N298" s="1418"/>
      <c r="O298" s="1419"/>
      <c r="P298" s="1420"/>
      <c r="Q298" s="1421"/>
      <c r="R298" s="1422"/>
      <c r="S298" s="1423"/>
      <c r="U298" s="120"/>
      <c r="V298" s="1410"/>
      <c r="W298" s="1410"/>
      <c r="X298" s="1410"/>
      <c r="Y298" s="1411"/>
      <c r="Z298" s="1412"/>
      <c r="AA298" s="1413"/>
      <c r="AB298" s="1414"/>
      <c r="AC298" s="1415"/>
      <c r="AD298" s="1416"/>
      <c r="AE298" s="1415"/>
      <c r="AF298" s="1417"/>
      <c r="AG298" s="1418"/>
      <c r="AH298" s="1419"/>
      <c r="AI298" s="1420"/>
      <c r="AJ298" s="1421"/>
      <c r="AK298" s="1422"/>
      <c r="AL298" s="1423"/>
      <c r="AN298" s="120"/>
      <c r="AO298" s="1410"/>
      <c r="AP298" s="1410"/>
      <c r="AQ298" s="1410"/>
      <c r="AR298" s="1411"/>
      <c r="AS298" s="1412"/>
      <c r="AT298" s="1413"/>
      <c r="AU298" s="1414"/>
      <c r="AV298" s="1415"/>
      <c r="AW298" s="1416"/>
      <c r="AX298" s="1415"/>
      <c r="AY298" s="1417"/>
      <c r="AZ298" s="1418"/>
      <c r="BA298" s="1419"/>
      <c r="BB298" s="1420"/>
      <c r="BC298" s="1421"/>
      <c r="BD298" s="1422"/>
      <c r="BE298" s="1423"/>
      <c r="BH298" s="3">
        <v>1</v>
      </c>
    </row>
    <row r="299" spans="2:60" ht="18.75">
      <c r="B299" s="120"/>
      <c r="C299" s="1410"/>
      <c r="D299" s="1410"/>
      <c r="E299" s="1410"/>
      <c r="F299" s="1411"/>
      <c r="G299" s="1412"/>
      <c r="H299" s="1413"/>
      <c r="I299" s="1414"/>
      <c r="J299" s="1415"/>
      <c r="K299" s="1416"/>
      <c r="L299" s="1415"/>
      <c r="M299" s="1417"/>
      <c r="N299" s="1418"/>
      <c r="O299" s="1419"/>
      <c r="P299" s="1420"/>
      <c r="Q299" s="1421"/>
      <c r="R299" s="1422"/>
      <c r="S299" s="1423"/>
      <c r="U299" s="120"/>
      <c r="V299" s="1410"/>
      <c r="W299" s="1410"/>
      <c r="X299" s="1410"/>
      <c r="Y299" s="1411"/>
      <c r="Z299" s="1412"/>
      <c r="AA299" s="1413"/>
      <c r="AB299" s="1414"/>
      <c r="AC299" s="1415"/>
      <c r="AD299" s="1416"/>
      <c r="AE299" s="1415"/>
      <c r="AF299" s="1417"/>
      <c r="AG299" s="1418"/>
      <c r="AH299" s="1419"/>
      <c r="AI299" s="1420"/>
      <c r="AJ299" s="1421"/>
      <c r="AK299" s="1422"/>
      <c r="AL299" s="1423"/>
      <c r="AN299" s="120"/>
      <c r="AO299" s="1410"/>
      <c r="AP299" s="1410"/>
      <c r="AQ299" s="1410"/>
      <c r="AR299" s="1411"/>
      <c r="AS299" s="1412"/>
      <c r="AT299" s="1413"/>
      <c r="AU299" s="1414"/>
      <c r="AV299" s="1415"/>
      <c r="AW299" s="1416"/>
      <c r="AX299" s="1415"/>
      <c r="AY299" s="1417"/>
      <c r="AZ299" s="1418"/>
      <c r="BA299" s="1419"/>
      <c r="BB299" s="1420"/>
      <c r="BC299" s="1421"/>
      <c r="BD299" s="1422"/>
      <c r="BE299" s="1423"/>
      <c r="BH299" s="3">
        <v>1</v>
      </c>
    </row>
    <row r="300" spans="2:60" ht="18.75">
      <c r="B300" s="120"/>
      <c r="C300" s="1410"/>
      <c r="D300" s="1410"/>
      <c r="E300" s="1410"/>
      <c r="F300" s="1411"/>
      <c r="G300" s="1412"/>
      <c r="H300" s="1413"/>
      <c r="I300" s="1414"/>
      <c r="J300" s="1415"/>
      <c r="K300" s="1416"/>
      <c r="L300" s="1415"/>
      <c r="M300" s="1417"/>
      <c r="N300" s="1418"/>
      <c r="O300" s="1419"/>
      <c r="P300" s="1420"/>
      <c r="Q300" s="1421"/>
      <c r="R300" s="1422"/>
      <c r="S300" s="1423"/>
      <c r="U300" s="120"/>
      <c r="V300" s="1410"/>
      <c r="W300" s="1410"/>
      <c r="X300" s="1410"/>
      <c r="Y300" s="1411"/>
      <c r="Z300" s="1412"/>
      <c r="AA300" s="1413"/>
      <c r="AB300" s="1414"/>
      <c r="AC300" s="1415"/>
      <c r="AD300" s="1416"/>
      <c r="AE300" s="1415"/>
      <c r="AF300" s="1417"/>
      <c r="AG300" s="1418"/>
      <c r="AH300" s="1419"/>
      <c r="AI300" s="1420"/>
      <c r="AJ300" s="1421"/>
      <c r="AK300" s="1422"/>
      <c r="AL300" s="1423"/>
      <c r="AN300" s="120"/>
      <c r="AO300" s="1410"/>
      <c r="AP300" s="1410"/>
      <c r="AQ300" s="1410"/>
      <c r="AR300" s="1411"/>
      <c r="AS300" s="1412"/>
      <c r="AT300" s="1413"/>
      <c r="AU300" s="1414"/>
      <c r="AV300" s="1415"/>
      <c r="AW300" s="1416"/>
      <c r="AX300" s="1415"/>
      <c r="AY300" s="1417"/>
      <c r="AZ300" s="1418"/>
      <c r="BA300" s="1419"/>
      <c r="BB300" s="1420"/>
      <c r="BC300" s="1421"/>
      <c r="BD300" s="1422"/>
      <c r="BE300" s="1423"/>
      <c r="BH300" s="3">
        <v>1</v>
      </c>
    </row>
    <row r="301" spans="2:60" ht="18.75">
      <c r="B301" s="120"/>
      <c r="C301" s="1410"/>
      <c r="D301" s="1410"/>
      <c r="E301" s="1410"/>
      <c r="F301" s="1411"/>
      <c r="G301" s="1412"/>
      <c r="H301" s="1413"/>
      <c r="I301" s="1414"/>
      <c r="J301" s="1415"/>
      <c r="K301" s="1416"/>
      <c r="L301" s="1415"/>
      <c r="M301" s="1417"/>
      <c r="N301" s="1418"/>
      <c r="O301" s="1419"/>
      <c r="P301" s="1420"/>
      <c r="Q301" s="1421"/>
      <c r="R301" s="1422"/>
      <c r="S301" s="1423"/>
      <c r="U301" s="120"/>
      <c r="V301" s="1410"/>
      <c r="W301" s="1410"/>
      <c r="X301" s="1410"/>
      <c r="Y301" s="1411"/>
      <c r="Z301" s="1412"/>
      <c r="AA301" s="1413"/>
      <c r="AB301" s="1414"/>
      <c r="AC301" s="1415"/>
      <c r="AD301" s="1416"/>
      <c r="AE301" s="1415"/>
      <c r="AF301" s="1417"/>
      <c r="AG301" s="1418"/>
      <c r="AH301" s="1419"/>
      <c r="AI301" s="1420"/>
      <c r="AJ301" s="1421"/>
      <c r="AK301" s="1422"/>
      <c r="AL301" s="1423"/>
      <c r="AN301" s="120"/>
      <c r="AO301" s="1410"/>
      <c r="AP301" s="1410"/>
      <c r="AQ301" s="1410"/>
      <c r="AR301" s="1411"/>
      <c r="AS301" s="1412"/>
      <c r="AT301" s="1413"/>
      <c r="AU301" s="1414"/>
      <c r="AV301" s="1415"/>
      <c r="AW301" s="1416"/>
      <c r="AX301" s="1415"/>
      <c r="AY301" s="1417"/>
      <c r="AZ301" s="1418"/>
      <c r="BA301" s="1419"/>
      <c r="BB301" s="1420"/>
      <c r="BC301" s="1421"/>
      <c r="BD301" s="1422"/>
      <c r="BE301" s="1423"/>
      <c r="BH301" s="3">
        <v>1</v>
      </c>
    </row>
    <row r="302" spans="2:60" ht="18.75">
      <c r="B302" s="120"/>
      <c r="C302" s="1410"/>
      <c r="D302" s="1410"/>
      <c r="E302" s="1410"/>
      <c r="F302" s="1411"/>
      <c r="G302" s="1412"/>
      <c r="H302" s="1413"/>
      <c r="I302" s="1414"/>
      <c r="J302" s="1415"/>
      <c r="K302" s="1416"/>
      <c r="L302" s="1415"/>
      <c r="M302" s="1417"/>
      <c r="N302" s="1418"/>
      <c r="O302" s="1419"/>
      <c r="P302" s="1420"/>
      <c r="Q302" s="1421"/>
      <c r="R302" s="1422"/>
      <c r="S302" s="1423"/>
      <c r="U302" s="120"/>
      <c r="V302" s="1410"/>
      <c r="W302" s="1410"/>
      <c r="X302" s="1410"/>
      <c r="Y302" s="1411"/>
      <c r="Z302" s="1412"/>
      <c r="AA302" s="1413"/>
      <c r="AB302" s="1414"/>
      <c r="AC302" s="1415"/>
      <c r="AD302" s="1416"/>
      <c r="AE302" s="1415"/>
      <c r="AF302" s="1417"/>
      <c r="AG302" s="1418"/>
      <c r="AH302" s="1419"/>
      <c r="AI302" s="1420"/>
      <c r="AJ302" s="1421"/>
      <c r="AK302" s="1422"/>
      <c r="AL302" s="1423"/>
      <c r="AN302" s="120"/>
      <c r="AO302" s="1410"/>
      <c r="AP302" s="1410"/>
      <c r="AQ302" s="1410"/>
      <c r="AR302" s="1411"/>
      <c r="AS302" s="1412"/>
      <c r="AT302" s="1413"/>
      <c r="AU302" s="1414"/>
      <c r="AV302" s="1415"/>
      <c r="AW302" s="1416"/>
      <c r="AX302" s="1415"/>
      <c r="AY302" s="1417"/>
      <c r="AZ302" s="1418"/>
      <c r="BA302" s="1419"/>
      <c r="BB302" s="1420"/>
      <c r="BC302" s="1421"/>
      <c r="BD302" s="1422"/>
      <c r="BE302" s="1423"/>
      <c r="BH302" s="3">
        <v>1</v>
      </c>
    </row>
    <row r="303" spans="2:60" ht="18.75">
      <c r="B303" s="120"/>
      <c r="C303" s="1410"/>
      <c r="D303" s="1410"/>
      <c r="E303" s="1410"/>
      <c r="F303" s="1411"/>
      <c r="G303" s="1412"/>
      <c r="H303" s="1413"/>
      <c r="I303" s="1414"/>
      <c r="J303" s="1415"/>
      <c r="K303" s="1416"/>
      <c r="L303" s="1415"/>
      <c r="M303" s="1417"/>
      <c r="N303" s="1418"/>
      <c r="O303" s="1419"/>
      <c r="P303" s="1420"/>
      <c r="Q303" s="1421"/>
      <c r="R303" s="1422"/>
      <c r="S303" s="1423"/>
      <c r="U303" s="120"/>
      <c r="V303" s="1410"/>
      <c r="W303" s="1410"/>
      <c r="X303" s="1410"/>
      <c r="Y303" s="1411"/>
      <c r="Z303" s="1412"/>
      <c r="AA303" s="1413"/>
      <c r="AB303" s="1414"/>
      <c r="AC303" s="1415"/>
      <c r="AD303" s="1416"/>
      <c r="AE303" s="1415"/>
      <c r="AF303" s="1417"/>
      <c r="AG303" s="1418"/>
      <c r="AH303" s="1419"/>
      <c r="AI303" s="1420"/>
      <c r="AJ303" s="1421"/>
      <c r="AK303" s="1422"/>
      <c r="AL303" s="1423"/>
      <c r="AN303" s="120"/>
      <c r="AO303" s="1410"/>
      <c r="AP303" s="1410"/>
      <c r="AQ303" s="1410"/>
      <c r="AR303" s="1411"/>
      <c r="AS303" s="1412"/>
      <c r="AT303" s="1413"/>
      <c r="AU303" s="1414"/>
      <c r="AV303" s="1415"/>
      <c r="AW303" s="1416"/>
      <c r="AX303" s="1415"/>
      <c r="AY303" s="1417"/>
      <c r="AZ303" s="1418"/>
      <c r="BA303" s="1419"/>
      <c r="BB303" s="1420"/>
      <c r="BC303" s="1421"/>
      <c r="BD303" s="1422"/>
      <c r="BE303" s="1423"/>
      <c r="BH303" s="3">
        <v>1</v>
      </c>
    </row>
    <row r="304" spans="2:60" ht="18.75">
      <c r="B304" s="120"/>
      <c r="C304" s="1410"/>
      <c r="D304" s="1410"/>
      <c r="E304" s="1410"/>
      <c r="F304" s="1411"/>
      <c r="G304" s="1412"/>
      <c r="H304" s="1413"/>
      <c r="I304" s="1414"/>
      <c r="J304" s="1415"/>
      <c r="K304" s="1416"/>
      <c r="L304" s="1415"/>
      <c r="M304" s="1417"/>
      <c r="N304" s="1418"/>
      <c r="O304" s="1419"/>
      <c r="P304" s="1420"/>
      <c r="Q304" s="1421"/>
      <c r="R304" s="1422"/>
      <c r="S304" s="1423"/>
      <c r="U304" s="120"/>
      <c r="V304" s="1410"/>
      <c r="W304" s="1410"/>
      <c r="X304" s="1410"/>
      <c r="Y304" s="1411"/>
      <c r="Z304" s="1412"/>
      <c r="AA304" s="1413"/>
      <c r="AB304" s="1414"/>
      <c r="AC304" s="1415"/>
      <c r="AD304" s="1416"/>
      <c r="AE304" s="1415"/>
      <c r="AF304" s="1417"/>
      <c r="AG304" s="1418"/>
      <c r="AH304" s="1419"/>
      <c r="AI304" s="1420"/>
      <c r="AJ304" s="1421"/>
      <c r="AK304" s="1422"/>
      <c r="AL304" s="1423"/>
      <c r="AN304" s="120"/>
      <c r="AO304" s="1410"/>
      <c r="AP304" s="1410"/>
      <c r="AQ304" s="1410"/>
      <c r="AR304" s="1411"/>
      <c r="AS304" s="1412"/>
      <c r="AT304" s="1413"/>
      <c r="AU304" s="1414"/>
      <c r="AV304" s="1415"/>
      <c r="AW304" s="1416"/>
      <c r="AX304" s="1415"/>
      <c r="AY304" s="1417"/>
      <c r="AZ304" s="1418"/>
      <c r="BA304" s="1419"/>
      <c r="BB304" s="1420"/>
      <c r="BC304" s="1421"/>
      <c r="BD304" s="1422"/>
      <c r="BE304" s="1423"/>
      <c r="BH304" s="3">
        <v>1</v>
      </c>
    </row>
    <row r="305" spans="2:60" ht="18.75">
      <c r="B305" s="120"/>
      <c r="C305" s="1410"/>
      <c r="D305" s="1410"/>
      <c r="E305" s="1410"/>
      <c r="F305" s="1411"/>
      <c r="G305" s="1412"/>
      <c r="H305" s="1413"/>
      <c r="I305" s="1414"/>
      <c r="J305" s="1415"/>
      <c r="K305" s="1416"/>
      <c r="L305" s="1415"/>
      <c r="M305" s="1417"/>
      <c r="N305" s="1418"/>
      <c r="O305" s="1419"/>
      <c r="P305" s="1420"/>
      <c r="Q305" s="1421"/>
      <c r="R305" s="1422"/>
      <c r="S305" s="1423"/>
      <c r="U305" s="120"/>
      <c r="V305" s="1410"/>
      <c r="W305" s="1410"/>
      <c r="X305" s="1410"/>
      <c r="Y305" s="1411"/>
      <c r="Z305" s="1412"/>
      <c r="AA305" s="1413"/>
      <c r="AB305" s="1414"/>
      <c r="AC305" s="1415"/>
      <c r="AD305" s="1416"/>
      <c r="AE305" s="1415"/>
      <c r="AF305" s="1417"/>
      <c r="AG305" s="1418"/>
      <c r="AH305" s="1419"/>
      <c r="AI305" s="1420"/>
      <c r="AJ305" s="1421"/>
      <c r="AK305" s="1422"/>
      <c r="AL305" s="1423"/>
      <c r="AN305" s="120"/>
      <c r="AO305" s="1410"/>
      <c r="AP305" s="1410"/>
      <c r="AQ305" s="1410"/>
      <c r="AR305" s="1411"/>
      <c r="AS305" s="1412"/>
      <c r="AT305" s="1413"/>
      <c r="AU305" s="1414"/>
      <c r="AV305" s="1415"/>
      <c r="AW305" s="1416"/>
      <c r="AX305" s="1415"/>
      <c r="AY305" s="1417"/>
      <c r="AZ305" s="1418"/>
      <c r="BA305" s="1419"/>
      <c r="BB305" s="1420"/>
      <c r="BC305" s="1421"/>
      <c r="BD305" s="1422"/>
      <c r="BE305" s="1423"/>
      <c r="BH305" s="3">
        <v>1</v>
      </c>
    </row>
    <row r="306" spans="2:60" ht="18.75">
      <c r="B306" s="120"/>
      <c r="C306" s="1410"/>
      <c r="D306" s="1410"/>
      <c r="E306" s="1410"/>
      <c r="F306" s="1411"/>
      <c r="G306" s="1412"/>
      <c r="H306" s="1413"/>
      <c r="I306" s="1414"/>
      <c r="J306" s="1415"/>
      <c r="K306" s="1416"/>
      <c r="L306" s="1415"/>
      <c r="M306" s="1417"/>
      <c r="N306" s="1418"/>
      <c r="O306" s="1419"/>
      <c r="P306" s="1420"/>
      <c r="Q306" s="1421"/>
      <c r="R306" s="1422"/>
      <c r="S306" s="1423"/>
      <c r="U306" s="120"/>
      <c r="V306" s="1410"/>
      <c r="W306" s="1410"/>
      <c r="X306" s="1410"/>
      <c r="Y306" s="1411"/>
      <c r="Z306" s="1412"/>
      <c r="AA306" s="1413"/>
      <c r="AB306" s="1414"/>
      <c r="AC306" s="1415"/>
      <c r="AD306" s="1416"/>
      <c r="AE306" s="1415"/>
      <c r="AF306" s="1417"/>
      <c r="AG306" s="1418"/>
      <c r="AH306" s="1419"/>
      <c r="AI306" s="1420"/>
      <c r="AJ306" s="1421"/>
      <c r="AK306" s="1422"/>
      <c r="AL306" s="1423"/>
      <c r="AN306" s="120"/>
      <c r="AO306" s="1410"/>
      <c r="AP306" s="1410"/>
      <c r="AQ306" s="1410"/>
      <c r="AR306" s="1411"/>
      <c r="AS306" s="1412"/>
      <c r="AT306" s="1413"/>
      <c r="AU306" s="1414"/>
      <c r="AV306" s="1415"/>
      <c r="AW306" s="1416"/>
      <c r="AX306" s="1415"/>
      <c r="AY306" s="1417"/>
      <c r="AZ306" s="1418"/>
      <c r="BA306" s="1419"/>
      <c r="BB306" s="1420"/>
      <c r="BC306" s="1421"/>
      <c r="BD306" s="1422"/>
      <c r="BE306" s="1423"/>
      <c r="BH306" s="3">
        <v>1</v>
      </c>
    </row>
    <row r="307" spans="2:60" ht="18.75">
      <c r="B307" s="120"/>
      <c r="C307" s="1410"/>
      <c r="D307" s="1410"/>
      <c r="E307" s="1410"/>
      <c r="F307" s="1411"/>
      <c r="G307" s="1412"/>
      <c r="H307" s="1413"/>
      <c r="I307" s="1414"/>
      <c r="J307" s="1415"/>
      <c r="K307" s="1416"/>
      <c r="L307" s="1415"/>
      <c r="M307" s="1417"/>
      <c r="N307" s="1418"/>
      <c r="O307" s="1419"/>
      <c r="P307" s="1420"/>
      <c r="Q307" s="1421"/>
      <c r="R307" s="1422"/>
      <c r="S307" s="1423"/>
      <c r="U307" s="120"/>
      <c r="V307" s="1410"/>
      <c r="W307" s="1410"/>
      <c r="X307" s="1410"/>
      <c r="Y307" s="1411"/>
      <c r="Z307" s="1412"/>
      <c r="AA307" s="1413"/>
      <c r="AB307" s="1414"/>
      <c r="AC307" s="1415"/>
      <c r="AD307" s="1416"/>
      <c r="AE307" s="1415"/>
      <c r="AF307" s="1417"/>
      <c r="AG307" s="1418"/>
      <c r="AH307" s="1419"/>
      <c r="AI307" s="1420"/>
      <c r="AJ307" s="1421"/>
      <c r="AK307" s="1422"/>
      <c r="AL307" s="1423"/>
      <c r="AN307" s="120"/>
      <c r="AO307" s="1410"/>
      <c r="AP307" s="1410"/>
      <c r="AQ307" s="1410"/>
      <c r="AR307" s="1411"/>
      <c r="AS307" s="1412"/>
      <c r="AT307" s="1413"/>
      <c r="AU307" s="1414"/>
      <c r="AV307" s="1415"/>
      <c r="AW307" s="1416"/>
      <c r="AX307" s="1415"/>
      <c r="AY307" s="1417"/>
      <c r="AZ307" s="1418"/>
      <c r="BA307" s="1419"/>
      <c r="BB307" s="1420"/>
      <c r="BC307" s="1421"/>
      <c r="BD307" s="1422"/>
      <c r="BE307" s="1423"/>
      <c r="BH307" s="3">
        <v>1</v>
      </c>
    </row>
    <row r="308" spans="2:60" ht="18.75">
      <c r="B308" s="120"/>
      <c r="C308" s="1410"/>
      <c r="D308" s="1410"/>
      <c r="E308" s="1410"/>
      <c r="F308" s="1411"/>
      <c r="G308" s="1412"/>
      <c r="H308" s="1413"/>
      <c r="I308" s="1414"/>
      <c r="J308" s="1415"/>
      <c r="K308" s="1416"/>
      <c r="L308" s="1415"/>
      <c r="M308" s="1417"/>
      <c r="N308" s="1418"/>
      <c r="O308" s="1419"/>
      <c r="P308" s="1420"/>
      <c r="Q308" s="1421"/>
      <c r="R308" s="1422"/>
      <c r="S308" s="1423"/>
      <c r="U308" s="120"/>
      <c r="V308" s="1410"/>
      <c r="W308" s="1410"/>
      <c r="X308" s="1410"/>
      <c r="Y308" s="1411"/>
      <c r="Z308" s="1412"/>
      <c r="AA308" s="1413"/>
      <c r="AB308" s="1414"/>
      <c r="AC308" s="1415"/>
      <c r="AD308" s="1416"/>
      <c r="AE308" s="1415"/>
      <c r="AF308" s="1417"/>
      <c r="AG308" s="1418"/>
      <c r="AH308" s="1419"/>
      <c r="AI308" s="1420"/>
      <c r="AJ308" s="1421"/>
      <c r="AK308" s="1422"/>
      <c r="AL308" s="1423"/>
      <c r="AN308" s="120"/>
      <c r="AO308" s="1410"/>
      <c r="AP308" s="1410"/>
      <c r="AQ308" s="1410"/>
      <c r="AR308" s="1411"/>
      <c r="AS308" s="1412"/>
      <c r="AT308" s="1413"/>
      <c r="AU308" s="1414"/>
      <c r="AV308" s="1415"/>
      <c r="AW308" s="1416"/>
      <c r="AX308" s="1415"/>
      <c r="AY308" s="1417"/>
      <c r="AZ308" s="1418"/>
      <c r="BA308" s="1419"/>
      <c r="BB308" s="1420"/>
      <c r="BC308" s="1421"/>
      <c r="BD308" s="1422"/>
      <c r="BE308" s="1423"/>
      <c r="BH308" s="3">
        <v>1</v>
      </c>
    </row>
    <row r="309" spans="2:60" ht="18.75">
      <c r="B309" s="120"/>
      <c r="C309" s="1410"/>
      <c r="D309" s="1410"/>
      <c r="E309" s="1410"/>
      <c r="F309" s="1411"/>
      <c r="G309" s="1412"/>
      <c r="H309" s="1413"/>
      <c r="I309" s="1414"/>
      <c r="J309" s="1415"/>
      <c r="K309" s="1416"/>
      <c r="L309" s="1415"/>
      <c r="M309" s="1417"/>
      <c r="N309" s="1418"/>
      <c r="O309" s="1419"/>
      <c r="P309" s="1420"/>
      <c r="Q309" s="1421"/>
      <c r="R309" s="1422"/>
      <c r="S309" s="1423"/>
      <c r="U309" s="120"/>
      <c r="V309" s="1410"/>
      <c r="W309" s="1410"/>
      <c r="X309" s="1410"/>
      <c r="Y309" s="1411"/>
      <c r="Z309" s="1412"/>
      <c r="AA309" s="1413"/>
      <c r="AB309" s="1414"/>
      <c r="AC309" s="1415"/>
      <c r="AD309" s="1416"/>
      <c r="AE309" s="1415"/>
      <c r="AF309" s="1417"/>
      <c r="AG309" s="1418"/>
      <c r="AH309" s="1419"/>
      <c r="AI309" s="1420"/>
      <c r="AJ309" s="1421"/>
      <c r="AK309" s="1422"/>
      <c r="AL309" s="1423"/>
      <c r="AN309" s="120"/>
      <c r="AO309" s="1410"/>
      <c r="AP309" s="1410"/>
      <c r="AQ309" s="1410"/>
      <c r="AR309" s="1411"/>
      <c r="AS309" s="1412"/>
      <c r="AT309" s="1413"/>
      <c r="AU309" s="1414"/>
      <c r="AV309" s="1415"/>
      <c r="AW309" s="1416"/>
      <c r="AX309" s="1415"/>
      <c r="AY309" s="1417"/>
      <c r="AZ309" s="1418"/>
      <c r="BA309" s="1419"/>
      <c r="BB309" s="1420"/>
      <c r="BC309" s="1421"/>
      <c r="BD309" s="1422"/>
      <c r="BE309" s="1423"/>
      <c r="BH309" s="3">
        <v>1</v>
      </c>
    </row>
    <row r="310" spans="2:60" ht="18.75">
      <c r="B310" s="120"/>
      <c r="C310" s="1410"/>
      <c r="D310" s="1410"/>
      <c r="E310" s="1410"/>
      <c r="F310" s="1411"/>
      <c r="G310" s="1412"/>
      <c r="H310" s="1413"/>
      <c r="I310" s="1414"/>
      <c r="J310" s="1415"/>
      <c r="K310" s="1416"/>
      <c r="L310" s="1415"/>
      <c r="M310" s="1417"/>
      <c r="N310" s="1418"/>
      <c r="O310" s="1419"/>
      <c r="P310" s="1420"/>
      <c r="Q310" s="1421"/>
      <c r="R310" s="1422"/>
      <c r="S310" s="1423"/>
      <c r="U310" s="120"/>
      <c r="V310" s="1410"/>
      <c r="W310" s="1410"/>
      <c r="X310" s="1410"/>
      <c r="Y310" s="1411"/>
      <c r="Z310" s="1412"/>
      <c r="AA310" s="1413"/>
      <c r="AB310" s="1414"/>
      <c r="AC310" s="1415"/>
      <c r="AD310" s="1416"/>
      <c r="AE310" s="1415"/>
      <c r="AF310" s="1417"/>
      <c r="AG310" s="1418"/>
      <c r="AH310" s="1419"/>
      <c r="AI310" s="1420"/>
      <c r="AJ310" s="1421"/>
      <c r="AK310" s="1422"/>
      <c r="AL310" s="1423"/>
      <c r="AN310" s="120"/>
      <c r="AO310" s="1410"/>
      <c r="AP310" s="1410"/>
      <c r="AQ310" s="1410"/>
      <c r="AR310" s="1411"/>
      <c r="AS310" s="1412"/>
      <c r="AT310" s="1413"/>
      <c r="AU310" s="1414"/>
      <c r="AV310" s="1415"/>
      <c r="AW310" s="1416"/>
      <c r="AX310" s="1415"/>
      <c r="AY310" s="1417"/>
      <c r="AZ310" s="1418"/>
      <c r="BA310" s="1419"/>
      <c r="BB310" s="1420"/>
      <c r="BC310" s="1421"/>
      <c r="BD310" s="1422"/>
      <c r="BE310" s="1423"/>
      <c r="BH310" s="3">
        <v>1</v>
      </c>
    </row>
    <row r="311" spans="2:60" ht="18.75">
      <c r="B311" s="120"/>
      <c r="C311" s="1410"/>
      <c r="D311" s="1410"/>
      <c r="E311" s="1410"/>
      <c r="F311" s="1411"/>
      <c r="G311" s="1412"/>
      <c r="H311" s="1413"/>
      <c r="I311" s="1414"/>
      <c r="J311" s="1415"/>
      <c r="K311" s="1416"/>
      <c r="L311" s="1415"/>
      <c r="M311" s="1417"/>
      <c r="N311" s="1418"/>
      <c r="O311" s="1419"/>
      <c r="P311" s="1420"/>
      <c r="Q311" s="1421"/>
      <c r="R311" s="1422"/>
      <c r="S311" s="1423"/>
      <c r="U311" s="120"/>
      <c r="V311" s="1410"/>
      <c r="W311" s="1410"/>
      <c r="X311" s="1410"/>
      <c r="Y311" s="1411"/>
      <c r="Z311" s="1412"/>
      <c r="AA311" s="1413"/>
      <c r="AB311" s="1414"/>
      <c r="AC311" s="1415"/>
      <c r="AD311" s="1416"/>
      <c r="AE311" s="1415"/>
      <c r="AF311" s="1417"/>
      <c r="AG311" s="1418"/>
      <c r="AH311" s="1419"/>
      <c r="AI311" s="1420"/>
      <c r="AJ311" s="1421"/>
      <c r="AK311" s="1422"/>
      <c r="AL311" s="1423"/>
      <c r="AN311" s="120"/>
      <c r="AO311" s="1410"/>
      <c r="AP311" s="1410"/>
      <c r="AQ311" s="1410"/>
      <c r="AR311" s="1411"/>
      <c r="AS311" s="1412"/>
      <c r="AT311" s="1413"/>
      <c r="AU311" s="1414"/>
      <c r="AV311" s="1415"/>
      <c r="AW311" s="1416"/>
      <c r="AX311" s="1415"/>
      <c r="AY311" s="1417"/>
      <c r="AZ311" s="1418"/>
      <c r="BA311" s="1419"/>
      <c r="BB311" s="1420"/>
      <c r="BC311" s="1421"/>
      <c r="BD311" s="1422"/>
      <c r="BE311" s="1423"/>
      <c r="BH311" s="3">
        <v>1</v>
      </c>
    </row>
    <row r="312" spans="2:60" ht="18.75">
      <c r="B312" s="120"/>
      <c r="C312" s="1410"/>
      <c r="D312" s="1410"/>
      <c r="E312" s="1410"/>
      <c r="F312" s="1411"/>
      <c r="G312" s="1412"/>
      <c r="H312" s="1413"/>
      <c r="I312" s="1414"/>
      <c r="J312" s="1415"/>
      <c r="K312" s="1416"/>
      <c r="L312" s="1415"/>
      <c r="M312" s="1417"/>
      <c r="N312" s="1418"/>
      <c r="O312" s="1419"/>
      <c r="P312" s="1420"/>
      <c r="Q312" s="1421"/>
      <c r="R312" s="1422"/>
      <c r="S312" s="1423"/>
      <c r="U312" s="120"/>
      <c r="V312" s="1410"/>
      <c r="W312" s="1410"/>
      <c r="X312" s="1410"/>
      <c r="Y312" s="1411"/>
      <c r="Z312" s="1412"/>
      <c r="AA312" s="1413"/>
      <c r="AB312" s="1414"/>
      <c r="AC312" s="1415"/>
      <c r="AD312" s="1416"/>
      <c r="AE312" s="1415"/>
      <c r="AF312" s="1417"/>
      <c r="AG312" s="1418"/>
      <c r="AH312" s="1419"/>
      <c r="AI312" s="1420"/>
      <c r="AJ312" s="1421"/>
      <c r="AK312" s="1422"/>
      <c r="AL312" s="1423"/>
      <c r="AN312" s="120"/>
      <c r="AO312" s="1410"/>
      <c r="AP312" s="1410"/>
      <c r="AQ312" s="1410"/>
      <c r="AR312" s="1411"/>
      <c r="AS312" s="1412"/>
      <c r="AT312" s="1413"/>
      <c r="AU312" s="1414"/>
      <c r="AV312" s="1415"/>
      <c r="AW312" s="1416"/>
      <c r="AX312" s="1415"/>
      <c r="AY312" s="1417"/>
      <c r="AZ312" s="1418"/>
      <c r="BA312" s="1419"/>
      <c r="BB312" s="1420"/>
      <c r="BC312" s="1421"/>
      <c r="BD312" s="1422"/>
      <c r="BE312" s="1423"/>
      <c r="BH312" s="3">
        <v>1</v>
      </c>
    </row>
    <row r="313" spans="2:60" ht="18.75">
      <c r="B313" s="120"/>
      <c r="C313" s="1410"/>
      <c r="D313" s="1410"/>
      <c r="E313" s="1410"/>
      <c r="F313" s="1411"/>
      <c r="G313" s="1412"/>
      <c r="H313" s="1413"/>
      <c r="I313" s="1414"/>
      <c r="J313" s="1415"/>
      <c r="K313" s="1416"/>
      <c r="L313" s="1415"/>
      <c r="M313" s="1417"/>
      <c r="N313" s="1418"/>
      <c r="O313" s="1419"/>
      <c r="P313" s="1420"/>
      <c r="Q313" s="1421"/>
      <c r="R313" s="1422"/>
      <c r="S313" s="1423"/>
      <c r="U313" s="120"/>
      <c r="V313" s="1410"/>
      <c r="W313" s="1410"/>
      <c r="X313" s="1410"/>
      <c r="Y313" s="1411"/>
      <c r="Z313" s="1412"/>
      <c r="AA313" s="1413"/>
      <c r="AB313" s="1414"/>
      <c r="AC313" s="1415"/>
      <c r="AD313" s="1416"/>
      <c r="AE313" s="1415"/>
      <c r="AF313" s="1417"/>
      <c r="AG313" s="1418"/>
      <c r="AH313" s="1419"/>
      <c r="AI313" s="1420"/>
      <c r="AJ313" s="1421"/>
      <c r="AK313" s="1422"/>
      <c r="AL313" s="1423"/>
      <c r="AN313" s="120"/>
      <c r="AO313" s="1410"/>
      <c r="AP313" s="1410"/>
      <c r="AQ313" s="1410"/>
      <c r="AR313" s="1411"/>
      <c r="AS313" s="1412"/>
      <c r="AT313" s="1413"/>
      <c r="AU313" s="1414"/>
      <c r="AV313" s="1415"/>
      <c r="AW313" s="1416"/>
      <c r="AX313" s="1415"/>
      <c r="AY313" s="1417"/>
      <c r="AZ313" s="1418"/>
      <c r="BA313" s="1419"/>
      <c r="BB313" s="1420"/>
      <c r="BC313" s="1421"/>
      <c r="BD313" s="1422"/>
      <c r="BE313" s="1423"/>
      <c r="BH313" s="3">
        <v>1</v>
      </c>
    </row>
    <row r="314" spans="2:60" ht="18.75">
      <c r="B314" s="120"/>
      <c r="C314" s="1410"/>
      <c r="D314" s="1410"/>
      <c r="E314" s="1410"/>
      <c r="F314" s="1411"/>
      <c r="G314" s="1412"/>
      <c r="H314" s="1413"/>
      <c r="I314" s="1414"/>
      <c r="J314" s="1415"/>
      <c r="K314" s="1416"/>
      <c r="L314" s="1415"/>
      <c r="M314" s="1417"/>
      <c r="N314" s="1418"/>
      <c r="O314" s="1419"/>
      <c r="P314" s="1420"/>
      <c r="Q314" s="1421"/>
      <c r="R314" s="1422"/>
      <c r="S314" s="1423"/>
      <c r="U314" s="120"/>
      <c r="V314" s="1410"/>
      <c r="W314" s="1410"/>
      <c r="X314" s="1410"/>
      <c r="Y314" s="1411"/>
      <c r="Z314" s="1412"/>
      <c r="AA314" s="1413"/>
      <c r="AB314" s="1414"/>
      <c r="AC314" s="1415"/>
      <c r="AD314" s="1416"/>
      <c r="AE314" s="1415"/>
      <c r="AF314" s="1417"/>
      <c r="AG314" s="1418"/>
      <c r="AH314" s="1419"/>
      <c r="AI314" s="1420"/>
      <c r="AJ314" s="1421"/>
      <c r="AK314" s="1422"/>
      <c r="AL314" s="1423"/>
      <c r="AN314" s="120"/>
      <c r="AO314" s="1410"/>
      <c r="AP314" s="1410"/>
      <c r="AQ314" s="1410"/>
      <c r="AR314" s="1411"/>
      <c r="AS314" s="1412"/>
      <c r="AT314" s="1413"/>
      <c r="AU314" s="1414"/>
      <c r="AV314" s="1415"/>
      <c r="AW314" s="1416"/>
      <c r="AX314" s="1415"/>
      <c r="AY314" s="1417"/>
      <c r="AZ314" s="1418"/>
      <c r="BA314" s="1419"/>
      <c r="BB314" s="1420"/>
      <c r="BC314" s="1421"/>
      <c r="BD314" s="1422"/>
      <c r="BE314" s="1423"/>
      <c r="BH314" s="3">
        <v>1</v>
      </c>
    </row>
    <row r="315" spans="2:60" ht="18.75">
      <c r="B315" s="120"/>
      <c r="C315" s="1410"/>
      <c r="D315" s="1410"/>
      <c r="E315" s="1410"/>
      <c r="F315" s="1411"/>
      <c r="G315" s="1412"/>
      <c r="H315" s="1413"/>
      <c r="I315" s="1414"/>
      <c r="J315" s="1415"/>
      <c r="K315" s="1416"/>
      <c r="L315" s="1415"/>
      <c r="M315" s="1417"/>
      <c r="N315" s="1418"/>
      <c r="O315" s="1419"/>
      <c r="P315" s="1420"/>
      <c r="Q315" s="1421"/>
      <c r="R315" s="1422"/>
      <c r="S315" s="1423"/>
      <c r="U315" s="120"/>
      <c r="V315" s="1410"/>
      <c r="W315" s="1410"/>
      <c r="X315" s="1410"/>
      <c r="Y315" s="1411"/>
      <c r="Z315" s="1412"/>
      <c r="AA315" s="1413"/>
      <c r="AB315" s="1414"/>
      <c r="AC315" s="1415"/>
      <c r="AD315" s="1416"/>
      <c r="AE315" s="1415"/>
      <c r="AF315" s="1417"/>
      <c r="AG315" s="1418"/>
      <c r="AH315" s="1419"/>
      <c r="AI315" s="1420"/>
      <c r="AJ315" s="1421"/>
      <c r="AK315" s="1422"/>
      <c r="AL315" s="1423"/>
      <c r="AN315" s="120"/>
      <c r="AO315" s="1410"/>
      <c r="AP315" s="1410"/>
      <c r="AQ315" s="1410"/>
      <c r="AR315" s="1411"/>
      <c r="AS315" s="1412"/>
      <c r="AT315" s="1413"/>
      <c r="AU315" s="1414"/>
      <c r="AV315" s="1415"/>
      <c r="AW315" s="1416"/>
      <c r="AX315" s="1415"/>
      <c r="AY315" s="1417"/>
      <c r="AZ315" s="1418"/>
      <c r="BA315" s="1419"/>
      <c r="BB315" s="1420"/>
      <c r="BC315" s="1421"/>
      <c r="BD315" s="1422"/>
      <c r="BE315" s="1423"/>
      <c r="BH315" s="3">
        <v>1</v>
      </c>
    </row>
    <row r="316" spans="2:60" ht="18.75">
      <c r="B316" s="120"/>
      <c r="C316" s="1410"/>
      <c r="D316" s="1410"/>
      <c r="E316" s="1410"/>
      <c r="F316" s="1411"/>
      <c r="G316" s="1412"/>
      <c r="H316" s="1413"/>
      <c r="I316" s="1414"/>
      <c r="J316" s="1415"/>
      <c r="K316" s="1416"/>
      <c r="L316" s="1415"/>
      <c r="M316" s="1417"/>
      <c r="N316" s="1418"/>
      <c r="O316" s="1419"/>
      <c r="P316" s="1420"/>
      <c r="Q316" s="1421"/>
      <c r="R316" s="1422"/>
      <c r="S316" s="1423"/>
      <c r="U316" s="120"/>
      <c r="V316" s="1410"/>
      <c r="W316" s="1410"/>
      <c r="X316" s="1410"/>
      <c r="Y316" s="1411"/>
      <c r="Z316" s="1412"/>
      <c r="AA316" s="1413"/>
      <c r="AB316" s="1414"/>
      <c r="AC316" s="1415"/>
      <c r="AD316" s="1416"/>
      <c r="AE316" s="1415"/>
      <c r="AF316" s="1417"/>
      <c r="AG316" s="1418"/>
      <c r="AH316" s="1419"/>
      <c r="AI316" s="1420"/>
      <c r="AJ316" s="1421"/>
      <c r="AK316" s="1422"/>
      <c r="AL316" s="1423"/>
      <c r="AN316" s="120"/>
      <c r="AO316" s="1410"/>
      <c r="AP316" s="1410"/>
      <c r="AQ316" s="1410"/>
      <c r="AR316" s="1411"/>
      <c r="AS316" s="1412"/>
      <c r="AT316" s="1413"/>
      <c r="AU316" s="1414"/>
      <c r="AV316" s="1415"/>
      <c r="AW316" s="1416"/>
      <c r="AX316" s="1415"/>
      <c r="AY316" s="1417"/>
      <c r="AZ316" s="1418"/>
      <c r="BA316" s="1419"/>
      <c r="BB316" s="1420"/>
      <c r="BC316" s="1421"/>
      <c r="BD316" s="1422"/>
      <c r="BE316" s="1423"/>
      <c r="BH316" s="3">
        <v>1</v>
      </c>
    </row>
    <row r="317" spans="2:60" ht="18.75">
      <c r="B317" s="120"/>
      <c r="C317" s="1410"/>
      <c r="D317" s="1410"/>
      <c r="E317" s="1410"/>
      <c r="F317" s="1411"/>
      <c r="G317" s="1412"/>
      <c r="H317" s="1413"/>
      <c r="I317" s="1414"/>
      <c r="J317" s="1415"/>
      <c r="K317" s="1416"/>
      <c r="L317" s="1415"/>
      <c r="M317" s="1417"/>
      <c r="N317" s="1418"/>
      <c r="O317" s="1419"/>
      <c r="P317" s="1420"/>
      <c r="Q317" s="1421"/>
      <c r="R317" s="1422"/>
      <c r="S317" s="1423"/>
      <c r="U317" s="120"/>
      <c r="V317" s="1410"/>
      <c r="W317" s="1410"/>
      <c r="X317" s="1410"/>
      <c r="Y317" s="1411"/>
      <c r="Z317" s="1412"/>
      <c r="AA317" s="1413"/>
      <c r="AB317" s="1414"/>
      <c r="AC317" s="1415"/>
      <c r="AD317" s="1416"/>
      <c r="AE317" s="1415"/>
      <c r="AF317" s="1417"/>
      <c r="AG317" s="1418"/>
      <c r="AH317" s="1419"/>
      <c r="AI317" s="1420"/>
      <c r="AJ317" s="1421"/>
      <c r="AK317" s="1422"/>
      <c r="AL317" s="1423"/>
      <c r="AN317" s="120"/>
      <c r="AO317" s="1410"/>
      <c r="AP317" s="1410"/>
      <c r="AQ317" s="1410"/>
      <c r="AR317" s="1411"/>
      <c r="AS317" s="1412"/>
      <c r="AT317" s="1413"/>
      <c r="AU317" s="1414"/>
      <c r="AV317" s="1415"/>
      <c r="AW317" s="1416"/>
      <c r="AX317" s="1415"/>
      <c r="AY317" s="1417"/>
      <c r="AZ317" s="1418"/>
      <c r="BA317" s="1419"/>
      <c r="BB317" s="1420"/>
      <c r="BC317" s="1421"/>
      <c r="BD317" s="1422"/>
      <c r="BE317" s="1423"/>
      <c r="BH317" s="3">
        <v>1</v>
      </c>
    </row>
    <row r="318" spans="2:60" ht="18.75">
      <c r="B318" s="120"/>
      <c r="C318" s="1410"/>
      <c r="D318" s="1410"/>
      <c r="E318" s="1410"/>
      <c r="F318" s="1411"/>
      <c r="G318" s="1412"/>
      <c r="H318" s="1413"/>
      <c r="I318" s="1414"/>
      <c r="J318" s="1415"/>
      <c r="K318" s="1416"/>
      <c r="L318" s="1415"/>
      <c r="M318" s="1417"/>
      <c r="N318" s="1418"/>
      <c r="O318" s="1419"/>
      <c r="P318" s="1420"/>
      <c r="Q318" s="1421"/>
      <c r="R318" s="1422"/>
      <c r="S318" s="1423"/>
      <c r="U318" s="120"/>
      <c r="V318" s="1410"/>
      <c r="W318" s="1410"/>
      <c r="X318" s="1410"/>
      <c r="Y318" s="1411"/>
      <c r="Z318" s="1412"/>
      <c r="AA318" s="1413"/>
      <c r="AB318" s="1414"/>
      <c r="AC318" s="1415"/>
      <c r="AD318" s="1416"/>
      <c r="AE318" s="1415"/>
      <c r="AF318" s="1417"/>
      <c r="AG318" s="1418"/>
      <c r="AH318" s="1419"/>
      <c r="AI318" s="1420"/>
      <c r="AJ318" s="1421"/>
      <c r="AK318" s="1422"/>
      <c r="AL318" s="1423"/>
      <c r="AN318" s="120"/>
      <c r="AO318" s="1410"/>
      <c r="AP318" s="1410"/>
      <c r="AQ318" s="1410"/>
      <c r="AR318" s="1411"/>
      <c r="AS318" s="1412"/>
      <c r="AT318" s="1413"/>
      <c r="AU318" s="1414"/>
      <c r="AV318" s="1415"/>
      <c r="AW318" s="1416"/>
      <c r="AX318" s="1415"/>
      <c r="AY318" s="1417"/>
      <c r="AZ318" s="1418"/>
      <c r="BA318" s="1419"/>
      <c r="BB318" s="1420"/>
      <c r="BC318" s="1421"/>
      <c r="BD318" s="1422"/>
      <c r="BE318" s="1423"/>
      <c r="BH318" s="3">
        <v>1</v>
      </c>
    </row>
    <row r="319" spans="2:60" ht="18.75">
      <c r="B319" s="120"/>
      <c r="C319" s="1410"/>
      <c r="D319" s="1410"/>
      <c r="E319" s="1410"/>
      <c r="F319" s="1411"/>
      <c r="G319" s="1412"/>
      <c r="H319" s="1413"/>
      <c r="I319" s="1414"/>
      <c r="J319" s="1415"/>
      <c r="K319" s="1416"/>
      <c r="L319" s="1415"/>
      <c r="M319" s="1417"/>
      <c r="N319" s="1418"/>
      <c r="O319" s="1419"/>
      <c r="P319" s="1420"/>
      <c r="Q319" s="1421"/>
      <c r="R319" s="1422"/>
      <c r="S319" s="1423"/>
      <c r="U319" s="120"/>
      <c r="V319" s="1410"/>
      <c r="W319" s="1410"/>
      <c r="X319" s="1410"/>
      <c r="Y319" s="1411"/>
      <c r="Z319" s="1412"/>
      <c r="AA319" s="1413"/>
      <c r="AB319" s="1414"/>
      <c r="AC319" s="1415"/>
      <c r="AD319" s="1416"/>
      <c r="AE319" s="1415"/>
      <c r="AF319" s="1417"/>
      <c r="AG319" s="1418"/>
      <c r="AH319" s="1419"/>
      <c r="AI319" s="1420"/>
      <c r="AJ319" s="1421"/>
      <c r="AK319" s="1422"/>
      <c r="AL319" s="1423"/>
      <c r="AN319" s="120"/>
      <c r="AO319" s="1410"/>
      <c r="AP319" s="1410"/>
      <c r="AQ319" s="1410"/>
      <c r="AR319" s="1411"/>
      <c r="AS319" s="1412"/>
      <c r="AT319" s="1413"/>
      <c r="AU319" s="1414"/>
      <c r="AV319" s="1415"/>
      <c r="AW319" s="1416"/>
      <c r="AX319" s="1415"/>
      <c r="AY319" s="1417"/>
      <c r="AZ319" s="1418"/>
      <c r="BA319" s="1419"/>
      <c r="BB319" s="1420"/>
      <c r="BC319" s="1421"/>
      <c r="BD319" s="1422"/>
      <c r="BE319" s="1423"/>
      <c r="BH319" s="3">
        <v>1</v>
      </c>
    </row>
    <row r="320" spans="2:60" ht="18.75">
      <c r="B320" s="120"/>
      <c r="C320" s="1410"/>
      <c r="D320" s="1410"/>
      <c r="E320" s="1410"/>
      <c r="F320" s="1411"/>
      <c r="G320" s="1412"/>
      <c r="H320" s="1413"/>
      <c r="I320" s="1414"/>
      <c r="J320" s="1415"/>
      <c r="K320" s="1416"/>
      <c r="L320" s="1415"/>
      <c r="M320" s="1417"/>
      <c r="N320" s="1418"/>
      <c r="O320" s="1419"/>
      <c r="P320" s="1420"/>
      <c r="Q320" s="1421"/>
      <c r="R320" s="1422"/>
      <c r="S320" s="1423"/>
      <c r="U320" s="120"/>
      <c r="V320" s="1410"/>
      <c r="W320" s="1410"/>
      <c r="X320" s="1410"/>
      <c r="Y320" s="1411"/>
      <c r="Z320" s="1412"/>
      <c r="AA320" s="1413"/>
      <c r="AB320" s="1414"/>
      <c r="AC320" s="1415"/>
      <c r="AD320" s="1416"/>
      <c r="AE320" s="1415"/>
      <c r="AF320" s="1417"/>
      <c r="AG320" s="1418"/>
      <c r="AH320" s="1419"/>
      <c r="AI320" s="1420"/>
      <c r="AJ320" s="1421"/>
      <c r="AK320" s="1422"/>
      <c r="AL320" s="1423"/>
      <c r="AN320" s="120"/>
      <c r="AO320" s="1410"/>
      <c r="AP320" s="1410"/>
      <c r="AQ320" s="1410"/>
      <c r="AR320" s="1411"/>
      <c r="AS320" s="1412"/>
      <c r="AT320" s="1413"/>
      <c r="AU320" s="1414"/>
      <c r="AV320" s="1415"/>
      <c r="AW320" s="1416"/>
      <c r="AX320" s="1415"/>
      <c r="AY320" s="1417"/>
      <c r="AZ320" s="1418"/>
      <c r="BA320" s="1419"/>
      <c r="BB320" s="1420"/>
      <c r="BC320" s="1421"/>
      <c r="BD320" s="1422"/>
      <c r="BE320" s="1423"/>
      <c r="BH320" s="3">
        <v>1</v>
      </c>
    </row>
    <row r="321" spans="2:60" ht="18.75">
      <c r="B321" s="120"/>
      <c r="C321" s="1410"/>
      <c r="D321" s="1410"/>
      <c r="E321" s="1410"/>
      <c r="F321" s="1411"/>
      <c r="G321" s="1412"/>
      <c r="H321" s="1413"/>
      <c r="I321" s="1414"/>
      <c r="J321" s="1415"/>
      <c r="K321" s="1416"/>
      <c r="L321" s="1415"/>
      <c r="M321" s="1417"/>
      <c r="N321" s="1418"/>
      <c r="O321" s="1419"/>
      <c r="P321" s="1420"/>
      <c r="Q321" s="1421"/>
      <c r="R321" s="1422"/>
      <c r="S321" s="1423"/>
      <c r="U321" s="120"/>
      <c r="V321" s="1410"/>
      <c r="W321" s="1410"/>
      <c r="X321" s="1410"/>
      <c r="Y321" s="1411"/>
      <c r="Z321" s="1412"/>
      <c r="AA321" s="1413"/>
      <c r="AB321" s="1414"/>
      <c r="AC321" s="1415"/>
      <c r="AD321" s="1416"/>
      <c r="AE321" s="1415"/>
      <c r="AF321" s="1417"/>
      <c r="AG321" s="1418"/>
      <c r="AH321" s="1419"/>
      <c r="AI321" s="1420"/>
      <c r="AJ321" s="1421"/>
      <c r="AK321" s="1422"/>
      <c r="AL321" s="1423"/>
      <c r="AN321" s="120"/>
      <c r="AO321" s="1410"/>
      <c r="AP321" s="1410"/>
      <c r="AQ321" s="1410"/>
      <c r="AR321" s="1411"/>
      <c r="AS321" s="1412"/>
      <c r="AT321" s="1413"/>
      <c r="AU321" s="1414"/>
      <c r="AV321" s="1415"/>
      <c r="AW321" s="1416"/>
      <c r="AX321" s="1415"/>
      <c r="AY321" s="1417"/>
      <c r="AZ321" s="1418"/>
      <c r="BA321" s="1419"/>
      <c r="BB321" s="1420"/>
      <c r="BC321" s="1421"/>
      <c r="BD321" s="1422"/>
      <c r="BE321" s="1423"/>
      <c r="BH321" s="3">
        <v>1</v>
      </c>
    </row>
    <row r="322" spans="2:60" ht="18.75">
      <c r="B322" s="120"/>
      <c r="C322" s="1410"/>
      <c r="D322" s="1410"/>
      <c r="E322" s="1410"/>
      <c r="F322" s="1411"/>
      <c r="G322" s="1412"/>
      <c r="H322" s="1413"/>
      <c r="I322" s="1414"/>
      <c r="J322" s="1415"/>
      <c r="K322" s="1416"/>
      <c r="L322" s="1415"/>
      <c r="M322" s="1417"/>
      <c r="N322" s="1418"/>
      <c r="O322" s="1419"/>
      <c r="P322" s="1420"/>
      <c r="Q322" s="1421"/>
      <c r="R322" s="1422"/>
      <c r="S322" s="1423"/>
      <c r="U322" s="120"/>
      <c r="V322" s="1410"/>
      <c r="W322" s="1410"/>
      <c r="X322" s="1410"/>
      <c r="Y322" s="1411"/>
      <c r="Z322" s="1412"/>
      <c r="AA322" s="1413"/>
      <c r="AB322" s="1414"/>
      <c r="AC322" s="1415"/>
      <c r="AD322" s="1416"/>
      <c r="AE322" s="1415"/>
      <c r="AF322" s="1417"/>
      <c r="AG322" s="1418"/>
      <c r="AH322" s="1419"/>
      <c r="AI322" s="1420"/>
      <c r="AJ322" s="1421"/>
      <c r="AK322" s="1422"/>
      <c r="AL322" s="1423"/>
      <c r="AN322" s="120"/>
      <c r="AO322" s="1410"/>
      <c r="AP322" s="1410"/>
      <c r="AQ322" s="1410"/>
      <c r="AR322" s="1411"/>
      <c r="AS322" s="1412"/>
      <c r="AT322" s="1413"/>
      <c r="AU322" s="1414"/>
      <c r="AV322" s="1415"/>
      <c r="AW322" s="1416"/>
      <c r="AX322" s="1415"/>
      <c r="AY322" s="1417"/>
      <c r="AZ322" s="1418"/>
      <c r="BA322" s="1419"/>
      <c r="BB322" s="1420"/>
      <c r="BC322" s="1421"/>
      <c r="BD322" s="1422"/>
      <c r="BE322" s="1423"/>
      <c r="BH322" s="3">
        <v>1</v>
      </c>
    </row>
    <row r="323" spans="2:60" ht="18.75">
      <c r="B323" s="120"/>
      <c r="C323" s="1410"/>
      <c r="D323" s="1410"/>
      <c r="E323" s="1410"/>
      <c r="F323" s="1411"/>
      <c r="G323" s="1412"/>
      <c r="H323" s="1413"/>
      <c r="I323" s="1414"/>
      <c r="J323" s="1415"/>
      <c r="K323" s="1416"/>
      <c r="L323" s="1415"/>
      <c r="M323" s="1417"/>
      <c r="N323" s="1418"/>
      <c r="O323" s="1419"/>
      <c r="P323" s="1420"/>
      <c r="Q323" s="1421"/>
      <c r="R323" s="1422"/>
      <c r="S323" s="1423"/>
      <c r="U323" s="120"/>
      <c r="V323" s="1410"/>
      <c r="W323" s="1410"/>
      <c r="X323" s="1410"/>
      <c r="Y323" s="1411"/>
      <c r="Z323" s="1412"/>
      <c r="AA323" s="1413"/>
      <c r="AB323" s="1414"/>
      <c r="AC323" s="1415"/>
      <c r="AD323" s="1416"/>
      <c r="AE323" s="1415"/>
      <c r="AF323" s="1417"/>
      <c r="AG323" s="1418"/>
      <c r="AH323" s="1419"/>
      <c r="AI323" s="1420"/>
      <c r="AJ323" s="1421"/>
      <c r="AK323" s="1422"/>
      <c r="AL323" s="1423"/>
      <c r="AN323" s="120"/>
      <c r="AO323" s="1410"/>
      <c r="AP323" s="1410"/>
      <c r="AQ323" s="1410"/>
      <c r="AR323" s="1411"/>
      <c r="AS323" s="1412"/>
      <c r="AT323" s="1413"/>
      <c r="AU323" s="1414"/>
      <c r="AV323" s="1415"/>
      <c r="AW323" s="1416"/>
      <c r="AX323" s="1415"/>
      <c r="AY323" s="1417"/>
      <c r="AZ323" s="1418"/>
      <c r="BA323" s="1419"/>
      <c r="BB323" s="1420"/>
      <c r="BC323" s="1421"/>
      <c r="BD323" s="1422"/>
      <c r="BE323" s="1423"/>
      <c r="BH323" s="3">
        <v>1</v>
      </c>
    </row>
    <row r="324" spans="2:60" ht="18.75">
      <c r="B324" s="120"/>
      <c r="C324" s="1410"/>
      <c r="D324" s="1410"/>
      <c r="E324" s="1410"/>
      <c r="F324" s="1411"/>
      <c r="G324" s="1412"/>
      <c r="H324" s="1413"/>
      <c r="I324" s="1414"/>
      <c r="J324" s="1415"/>
      <c r="K324" s="1416"/>
      <c r="L324" s="1415"/>
      <c r="M324" s="1417"/>
      <c r="N324" s="1418"/>
      <c r="O324" s="1419"/>
      <c r="P324" s="1420"/>
      <c r="Q324" s="1421"/>
      <c r="R324" s="1422"/>
      <c r="S324" s="1423"/>
      <c r="U324" s="120"/>
      <c r="V324" s="1410"/>
      <c r="W324" s="1410"/>
      <c r="X324" s="1410"/>
      <c r="Y324" s="1411"/>
      <c r="Z324" s="1412"/>
      <c r="AA324" s="1413"/>
      <c r="AB324" s="1414"/>
      <c r="AC324" s="1415"/>
      <c r="AD324" s="1416"/>
      <c r="AE324" s="1415"/>
      <c r="AF324" s="1417"/>
      <c r="AG324" s="1418"/>
      <c r="AH324" s="1419"/>
      <c r="AI324" s="1420"/>
      <c r="AJ324" s="1421"/>
      <c r="AK324" s="1422"/>
      <c r="AL324" s="1423"/>
      <c r="AN324" s="120"/>
      <c r="AO324" s="1410"/>
      <c r="AP324" s="1410"/>
      <c r="AQ324" s="1410"/>
      <c r="AR324" s="1411"/>
      <c r="AS324" s="1412"/>
      <c r="AT324" s="1413"/>
      <c r="AU324" s="1414"/>
      <c r="AV324" s="1415"/>
      <c r="AW324" s="1416"/>
      <c r="AX324" s="1415"/>
      <c r="AY324" s="1417"/>
      <c r="AZ324" s="1418"/>
      <c r="BA324" s="1419"/>
      <c r="BB324" s="1420"/>
      <c r="BC324" s="1421"/>
      <c r="BD324" s="1422"/>
      <c r="BE324" s="1423"/>
      <c r="BH324" s="3">
        <v>1</v>
      </c>
    </row>
    <row r="325" spans="2:60" ht="18.75">
      <c r="B325" s="120"/>
      <c r="C325" s="1410"/>
      <c r="D325" s="1410"/>
      <c r="E325" s="1410"/>
      <c r="F325" s="1411"/>
      <c r="G325" s="1412"/>
      <c r="H325" s="1413"/>
      <c r="I325" s="1414"/>
      <c r="J325" s="1415"/>
      <c r="K325" s="1416"/>
      <c r="L325" s="1415"/>
      <c r="M325" s="1417"/>
      <c r="N325" s="1418"/>
      <c r="O325" s="1419"/>
      <c r="P325" s="1420"/>
      <c r="Q325" s="1421"/>
      <c r="R325" s="1422"/>
      <c r="S325" s="1423"/>
      <c r="U325" s="120"/>
      <c r="V325" s="1410"/>
      <c r="W325" s="1410"/>
      <c r="X325" s="1410"/>
      <c r="Y325" s="1411"/>
      <c r="Z325" s="1412"/>
      <c r="AA325" s="1413"/>
      <c r="AB325" s="1414"/>
      <c r="AC325" s="1415"/>
      <c r="AD325" s="1416"/>
      <c r="AE325" s="1415"/>
      <c r="AF325" s="1417"/>
      <c r="AG325" s="1418"/>
      <c r="AH325" s="1419"/>
      <c r="AI325" s="1420"/>
      <c r="AJ325" s="1421"/>
      <c r="AK325" s="1422"/>
      <c r="AL325" s="1423"/>
      <c r="AN325" s="120"/>
      <c r="AO325" s="1410"/>
      <c r="AP325" s="1410"/>
      <c r="AQ325" s="1410"/>
      <c r="AR325" s="1411"/>
      <c r="AS325" s="1412"/>
      <c r="AT325" s="1413"/>
      <c r="AU325" s="1414"/>
      <c r="AV325" s="1415"/>
      <c r="AW325" s="1416"/>
      <c r="AX325" s="1415"/>
      <c r="AY325" s="1417"/>
      <c r="AZ325" s="1418"/>
      <c r="BA325" s="1419"/>
      <c r="BB325" s="1420"/>
      <c r="BC325" s="1421"/>
      <c r="BD325" s="1422"/>
      <c r="BE325" s="1423"/>
      <c r="BH325" s="3">
        <v>1</v>
      </c>
    </row>
    <row r="326" spans="2:60" ht="18.75">
      <c r="B326" s="120"/>
      <c r="C326" s="1410"/>
      <c r="D326" s="1410"/>
      <c r="E326" s="1410"/>
      <c r="F326" s="1411"/>
      <c r="G326" s="1412"/>
      <c r="H326" s="1413"/>
      <c r="I326" s="1414"/>
      <c r="J326" s="1415"/>
      <c r="K326" s="1416"/>
      <c r="L326" s="1415"/>
      <c r="M326" s="1417"/>
      <c r="N326" s="1418"/>
      <c r="O326" s="1419"/>
      <c r="P326" s="1420"/>
      <c r="Q326" s="1421"/>
      <c r="R326" s="1422"/>
      <c r="S326" s="1423"/>
      <c r="U326" s="120"/>
      <c r="V326" s="1410"/>
      <c r="W326" s="1410"/>
      <c r="X326" s="1410"/>
      <c r="Y326" s="1411"/>
      <c r="Z326" s="1412"/>
      <c r="AA326" s="1413"/>
      <c r="AB326" s="1414"/>
      <c r="AC326" s="1415"/>
      <c r="AD326" s="1416"/>
      <c r="AE326" s="1415"/>
      <c r="AF326" s="1417"/>
      <c r="AG326" s="1418"/>
      <c r="AH326" s="1419"/>
      <c r="AI326" s="1420"/>
      <c r="AJ326" s="1421"/>
      <c r="AK326" s="1422"/>
      <c r="AL326" s="1423"/>
      <c r="AN326" s="120"/>
      <c r="AO326" s="1410"/>
      <c r="AP326" s="1410"/>
      <c r="AQ326" s="1410"/>
      <c r="AR326" s="1411"/>
      <c r="AS326" s="1412"/>
      <c r="AT326" s="1413"/>
      <c r="AU326" s="1414"/>
      <c r="AV326" s="1415"/>
      <c r="AW326" s="1416"/>
      <c r="AX326" s="1415"/>
      <c r="AY326" s="1417"/>
      <c r="AZ326" s="1418"/>
      <c r="BA326" s="1419"/>
      <c r="BB326" s="1420"/>
      <c r="BC326" s="1421"/>
      <c r="BD326" s="1422"/>
      <c r="BE326" s="1423"/>
      <c r="BH326" s="3">
        <v>1</v>
      </c>
    </row>
    <row r="327" spans="2:60" ht="18.75">
      <c r="B327" s="120"/>
      <c r="C327" s="1410"/>
      <c r="D327" s="1410"/>
      <c r="E327" s="1410"/>
      <c r="F327" s="1411"/>
      <c r="G327" s="1412"/>
      <c r="H327" s="1413"/>
      <c r="I327" s="1414"/>
      <c r="J327" s="1415"/>
      <c r="K327" s="1416"/>
      <c r="L327" s="1415"/>
      <c r="M327" s="1417"/>
      <c r="N327" s="1418"/>
      <c r="O327" s="1419"/>
      <c r="P327" s="1420"/>
      <c r="Q327" s="1421"/>
      <c r="R327" s="1422"/>
      <c r="S327" s="1423"/>
      <c r="U327" s="120"/>
      <c r="V327" s="1410"/>
      <c r="W327" s="1410"/>
      <c r="X327" s="1410"/>
      <c r="Y327" s="1411"/>
      <c r="Z327" s="1412"/>
      <c r="AA327" s="1413"/>
      <c r="AB327" s="1414"/>
      <c r="AC327" s="1415"/>
      <c r="AD327" s="1416"/>
      <c r="AE327" s="1415"/>
      <c r="AF327" s="1417"/>
      <c r="AG327" s="1418"/>
      <c r="AH327" s="1419"/>
      <c r="AI327" s="1420"/>
      <c r="AJ327" s="1421"/>
      <c r="AK327" s="1422"/>
      <c r="AL327" s="1423"/>
      <c r="AN327" s="120"/>
      <c r="AO327" s="1410"/>
      <c r="AP327" s="1410"/>
      <c r="AQ327" s="1410"/>
      <c r="AR327" s="1411"/>
      <c r="AS327" s="1412"/>
      <c r="AT327" s="1413"/>
      <c r="AU327" s="1414"/>
      <c r="AV327" s="1415"/>
      <c r="AW327" s="1416"/>
      <c r="AX327" s="1415"/>
      <c r="AY327" s="1417"/>
      <c r="AZ327" s="1418"/>
      <c r="BA327" s="1419"/>
      <c r="BB327" s="1420"/>
      <c r="BC327" s="1421"/>
      <c r="BD327" s="1422"/>
      <c r="BE327" s="1423"/>
      <c r="BH327" s="3">
        <v>1</v>
      </c>
    </row>
    <row r="328" spans="2:60" ht="18.75">
      <c r="B328" s="120"/>
      <c r="C328" s="1410"/>
      <c r="D328" s="1410"/>
      <c r="E328" s="1410"/>
      <c r="F328" s="1411"/>
      <c r="G328" s="1412"/>
      <c r="H328" s="1413"/>
      <c r="I328" s="1414"/>
      <c r="J328" s="1415"/>
      <c r="K328" s="1416"/>
      <c r="L328" s="1415"/>
      <c r="M328" s="1417"/>
      <c r="N328" s="1418"/>
      <c r="O328" s="1419"/>
      <c r="P328" s="1420"/>
      <c r="Q328" s="1421"/>
      <c r="R328" s="1422"/>
      <c r="S328" s="1423"/>
      <c r="U328" s="120"/>
      <c r="V328" s="1410"/>
      <c r="W328" s="1410"/>
      <c r="X328" s="1410"/>
      <c r="Y328" s="1411"/>
      <c r="Z328" s="1412"/>
      <c r="AA328" s="1413"/>
      <c r="AB328" s="1414"/>
      <c r="AC328" s="1415"/>
      <c r="AD328" s="1416"/>
      <c r="AE328" s="1415"/>
      <c r="AF328" s="1417"/>
      <c r="AG328" s="1418"/>
      <c r="AH328" s="1419"/>
      <c r="AI328" s="1420"/>
      <c r="AJ328" s="1421"/>
      <c r="AK328" s="1422"/>
      <c r="AL328" s="1423"/>
      <c r="AN328" s="120"/>
      <c r="AO328" s="1410"/>
      <c r="AP328" s="1410"/>
      <c r="AQ328" s="1410"/>
      <c r="AR328" s="1411"/>
      <c r="AS328" s="1412"/>
      <c r="AT328" s="1413"/>
      <c r="AU328" s="1414"/>
      <c r="AV328" s="1415"/>
      <c r="AW328" s="1416"/>
      <c r="AX328" s="1415"/>
      <c r="AY328" s="1417"/>
      <c r="AZ328" s="1418"/>
      <c r="BA328" s="1419"/>
      <c r="BB328" s="1420"/>
      <c r="BC328" s="1421"/>
      <c r="BD328" s="1422"/>
      <c r="BE328" s="1423"/>
      <c r="BH328" s="3">
        <v>1</v>
      </c>
    </row>
    <row r="329" spans="2:60" ht="18.75">
      <c r="B329" s="120"/>
      <c r="C329" s="1410"/>
      <c r="D329" s="1410"/>
      <c r="E329" s="1410"/>
      <c r="F329" s="1411"/>
      <c r="G329" s="1412"/>
      <c r="H329" s="1413"/>
      <c r="I329" s="1414"/>
      <c r="J329" s="1415"/>
      <c r="K329" s="1416"/>
      <c r="L329" s="1415"/>
      <c r="M329" s="1417"/>
      <c r="N329" s="1418"/>
      <c r="O329" s="1419"/>
      <c r="P329" s="1420"/>
      <c r="Q329" s="1421"/>
      <c r="R329" s="1422"/>
      <c r="S329" s="1423"/>
      <c r="U329" s="120"/>
      <c r="V329" s="1410"/>
      <c r="W329" s="1410"/>
      <c r="X329" s="1410"/>
      <c r="Y329" s="1411"/>
      <c r="Z329" s="1412"/>
      <c r="AA329" s="1413"/>
      <c r="AB329" s="1414"/>
      <c r="AC329" s="1415"/>
      <c r="AD329" s="1416"/>
      <c r="AE329" s="1415"/>
      <c r="AF329" s="1417"/>
      <c r="AG329" s="1418"/>
      <c r="AH329" s="1419"/>
      <c r="AI329" s="1420"/>
      <c r="AJ329" s="1421"/>
      <c r="AK329" s="1422"/>
      <c r="AL329" s="1423"/>
      <c r="AN329" s="120"/>
      <c r="AO329" s="1410"/>
      <c r="AP329" s="1410"/>
      <c r="AQ329" s="1410"/>
      <c r="AR329" s="1411"/>
      <c r="AS329" s="1412"/>
      <c r="AT329" s="1413"/>
      <c r="AU329" s="1414"/>
      <c r="AV329" s="1415"/>
      <c r="AW329" s="1416"/>
      <c r="AX329" s="1415"/>
      <c r="AY329" s="1417"/>
      <c r="AZ329" s="1418"/>
      <c r="BA329" s="1419"/>
      <c r="BB329" s="1420"/>
      <c r="BC329" s="1421"/>
      <c r="BD329" s="1422"/>
      <c r="BE329" s="1423"/>
      <c r="BH329" s="3">
        <v>1</v>
      </c>
    </row>
    <row r="330" spans="2:60" ht="18.75">
      <c r="B330" s="120"/>
      <c r="C330" s="1410"/>
      <c r="D330" s="1410"/>
      <c r="E330" s="1410"/>
      <c r="F330" s="1411"/>
      <c r="G330" s="1412"/>
      <c r="H330" s="1413"/>
      <c r="I330" s="1414"/>
      <c r="J330" s="1415"/>
      <c r="K330" s="1416"/>
      <c r="L330" s="1415"/>
      <c r="M330" s="1417"/>
      <c r="N330" s="1418"/>
      <c r="O330" s="1419"/>
      <c r="P330" s="1420"/>
      <c r="Q330" s="1421"/>
      <c r="R330" s="1422"/>
      <c r="S330" s="1423"/>
      <c r="U330" s="120"/>
      <c r="V330" s="1410"/>
      <c r="W330" s="1410"/>
      <c r="X330" s="1410"/>
      <c r="Y330" s="1411"/>
      <c r="Z330" s="1412"/>
      <c r="AA330" s="1413"/>
      <c r="AB330" s="1414"/>
      <c r="AC330" s="1415"/>
      <c r="AD330" s="1416"/>
      <c r="AE330" s="1415"/>
      <c r="AF330" s="1417"/>
      <c r="AG330" s="1418"/>
      <c r="AH330" s="1419"/>
      <c r="AI330" s="1420"/>
      <c r="AJ330" s="1421"/>
      <c r="AK330" s="1422"/>
      <c r="AL330" s="1423"/>
      <c r="AN330" s="120"/>
      <c r="AO330" s="1410"/>
      <c r="AP330" s="1410"/>
      <c r="AQ330" s="1410"/>
      <c r="AR330" s="1411"/>
      <c r="AS330" s="1412"/>
      <c r="AT330" s="1413"/>
      <c r="AU330" s="1414"/>
      <c r="AV330" s="1415"/>
      <c r="AW330" s="1416"/>
      <c r="AX330" s="1415"/>
      <c r="AY330" s="1417"/>
      <c r="AZ330" s="1418"/>
      <c r="BA330" s="1419"/>
      <c r="BB330" s="1420"/>
      <c r="BC330" s="1421"/>
      <c r="BD330" s="1422"/>
      <c r="BE330" s="1423"/>
      <c r="BH330" s="3">
        <v>1</v>
      </c>
    </row>
    <row r="331" spans="2:60" ht="18.75">
      <c r="B331" s="120"/>
      <c r="C331" s="1410"/>
      <c r="D331" s="1410"/>
      <c r="E331" s="1410"/>
      <c r="F331" s="1411"/>
      <c r="G331" s="1412"/>
      <c r="H331" s="1413"/>
      <c r="I331" s="1414"/>
      <c r="J331" s="1415"/>
      <c r="K331" s="1416"/>
      <c r="L331" s="1415"/>
      <c r="M331" s="1417"/>
      <c r="N331" s="1418"/>
      <c r="O331" s="1419"/>
      <c r="P331" s="1420"/>
      <c r="Q331" s="1421"/>
      <c r="R331" s="1422"/>
      <c r="S331" s="1423"/>
      <c r="U331" s="120"/>
      <c r="V331" s="1410"/>
      <c r="W331" s="1410"/>
      <c r="X331" s="1410"/>
      <c r="Y331" s="1411"/>
      <c r="Z331" s="1412"/>
      <c r="AA331" s="1413"/>
      <c r="AB331" s="1414"/>
      <c r="AC331" s="1415"/>
      <c r="AD331" s="1416"/>
      <c r="AE331" s="1415"/>
      <c r="AF331" s="1417"/>
      <c r="AG331" s="1418"/>
      <c r="AH331" s="1419"/>
      <c r="AI331" s="1420"/>
      <c r="AJ331" s="1421"/>
      <c r="AK331" s="1422"/>
      <c r="AL331" s="1423"/>
      <c r="AN331" s="120"/>
      <c r="AO331" s="1410"/>
      <c r="AP331" s="1410"/>
      <c r="AQ331" s="1410"/>
      <c r="AR331" s="1411"/>
      <c r="AS331" s="1412"/>
      <c r="AT331" s="1413"/>
      <c r="AU331" s="1414"/>
      <c r="AV331" s="1415"/>
      <c r="AW331" s="1416"/>
      <c r="AX331" s="1415"/>
      <c r="AY331" s="1417"/>
      <c r="AZ331" s="1418"/>
      <c r="BA331" s="1419"/>
      <c r="BB331" s="1420"/>
      <c r="BC331" s="1421"/>
      <c r="BD331" s="1422"/>
      <c r="BE331" s="1423"/>
      <c r="BH331" s="3">
        <v>1</v>
      </c>
    </row>
    <row r="332" spans="2:60" ht="18.75">
      <c r="B332" s="120"/>
      <c r="C332" s="1410"/>
      <c r="D332" s="1410"/>
      <c r="E332" s="1410"/>
      <c r="F332" s="1411"/>
      <c r="G332" s="1412"/>
      <c r="H332" s="1413"/>
      <c r="I332" s="1414"/>
      <c r="J332" s="1415"/>
      <c r="K332" s="1416"/>
      <c r="L332" s="1415"/>
      <c r="M332" s="1417"/>
      <c r="N332" s="1418"/>
      <c r="O332" s="1419"/>
      <c r="P332" s="1420"/>
      <c r="Q332" s="1421"/>
      <c r="R332" s="1422"/>
      <c r="S332" s="1423"/>
      <c r="U332" s="120"/>
      <c r="V332" s="1410"/>
      <c r="W332" s="1410"/>
      <c r="X332" s="1410"/>
      <c r="Y332" s="1411"/>
      <c r="Z332" s="1412"/>
      <c r="AA332" s="1413"/>
      <c r="AB332" s="1414"/>
      <c r="AC332" s="1415"/>
      <c r="AD332" s="1416"/>
      <c r="AE332" s="1415"/>
      <c r="AF332" s="1417"/>
      <c r="AG332" s="1418"/>
      <c r="AH332" s="1419"/>
      <c r="AI332" s="1420"/>
      <c r="AJ332" s="1421"/>
      <c r="AK332" s="1422"/>
      <c r="AL332" s="1423"/>
      <c r="AN332" s="120"/>
      <c r="AO332" s="1410"/>
      <c r="AP332" s="1410"/>
      <c r="AQ332" s="1410"/>
      <c r="AR332" s="1411"/>
      <c r="AS332" s="1412"/>
      <c r="AT332" s="1413"/>
      <c r="AU332" s="1414"/>
      <c r="AV332" s="1415"/>
      <c r="AW332" s="1416"/>
      <c r="AX332" s="1415"/>
      <c r="AY332" s="1417"/>
      <c r="AZ332" s="1418"/>
      <c r="BA332" s="1419"/>
      <c r="BB332" s="1420"/>
      <c r="BC332" s="1421"/>
      <c r="BD332" s="1422"/>
      <c r="BE332" s="1423"/>
      <c r="BH332" s="3">
        <v>1</v>
      </c>
    </row>
    <row r="333" spans="2:60" ht="18.75">
      <c r="B333" s="120"/>
      <c r="C333" s="1410"/>
      <c r="D333" s="1410"/>
      <c r="E333" s="1410"/>
      <c r="F333" s="1411"/>
      <c r="G333" s="1412"/>
      <c r="H333" s="1413"/>
      <c r="I333" s="1414"/>
      <c r="J333" s="1415"/>
      <c r="K333" s="1416"/>
      <c r="L333" s="1415"/>
      <c r="M333" s="1417"/>
      <c r="N333" s="1418"/>
      <c r="O333" s="1419"/>
      <c r="P333" s="1420"/>
      <c r="Q333" s="1421"/>
      <c r="R333" s="1422"/>
      <c r="S333" s="1423"/>
      <c r="U333" s="120"/>
      <c r="V333" s="1410"/>
      <c r="W333" s="1410"/>
      <c r="X333" s="1410"/>
      <c r="Y333" s="1411"/>
      <c r="Z333" s="1412"/>
      <c r="AA333" s="1413"/>
      <c r="AB333" s="1414"/>
      <c r="AC333" s="1415"/>
      <c r="AD333" s="1416"/>
      <c r="AE333" s="1415"/>
      <c r="AF333" s="1417"/>
      <c r="AG333" s="1418"/>
      <c r="AH333" s="1419"/>
      <c r="AI333" s="1420"/>
      <c r="AJ333" s="1421"/>
      <c r="AK333" s="1422"/>
      <c r="AL333" s="1423"/>
      <c r="AN333" s="120"/>
      <c r="AO333" s="1410"/>
      <c r="AP333" s="1410"/>
      <c r="AQ333" s="1410"/>
      <c r="AR333" s="1411"/>
      <c r="AS333" s="1412"/>
      <c r="AT333" s="1413"/>
      <c r="AU333" s="1414"/>
      <c r="AV333" s="1415"/>
      <c r="AW333" s="1416"/>
      <c r="AX333" s="1415"/>
      <c r="AY333" s="1417"/>
      <c r="AZ333" s="1418"/>
      <c r="BA333" s="1419"/>
      <c r="BB333" s="1420"/>
      <c r="BC333" s="1421"/>
      <c r="BD333" s="1422"/>
      <c r="BE333" s="1423"/>
      <c r="BH333" s="3">
        <v>1</v>
      </c>
    </row>
    <row r="334" spans="2:60" ht="18.75">
      <c r="B334" s="120"/>
      <c r="C334" s="1410"/>
      <c r="D334" s="1410"/>
      <c r="E334" s="1410"/>
      <c r="F334" s="1411"/>
      <c r="G334" s="1412"/>
      <c r="H334" s="1413"/>
      <c r="I334" s="1414"/>
      <c r="J334" s="1415"/>
      <c r="K334" s="1416"/>
      <c r="L334" s="1415"/>
      <c r="M334" s="1417"/>
      <c r="N334" s="1418"/>
      <c r="O334" s="1419"/>
      <c r="P334" s="1420"/>
      <c r="Q334" s="1421"/>
      <c r="R334" s="1422"/>
      <c r="S334" s="1423"/>
      <c r="U334" s="120"/>
      <c r="V334" s="1410"/>
      <c r="W334" s="1410"/>
      <c r="X334" s="1410"/>
      <c r="Y334" s="1411"/>
      <c r="Z334" s="1412"/>
      <c r="AA334" s="1413"/>
      <c r="AB334" s="1414"/>
      <c r="AC334" s="1415"/>
      <c r="AD334" s="1416"/>
      <c r="AE334" s="1415"/>
      <c r="AF334" s="1417"/>
      <c r="AG334" s="1418"/>
      <c r="AH334" s="1419"/>
      <c r="AI334" s="1420"/>
      <c r="AJ334" s="1421"/>
      <c r="AK334" s="1422"/>
      <c r="AL334" s="1423"/>
      <c r="AN334" s="120"/>
      <c r="AO334" s="1410"/>
      <c r="AP334" s="1410"/>
      <c r="AQ334" s="1410"/>
      <c r="AR334" s="1411"/>
      <c r="AS334" s="1412"/>
      <c r="AT334" s="1413"/>
      <c r="AU334" s="1414"/>
      <c r="AV334" s="1415"/>
      <c r="AW334" s="1416"/>
      <c r="AX334" s="1415"/>
      <c r="AY334" s="1417"/>
      <c r="AZ334" s="1418"/>
      <c r="BA334" s="1419"/>
      <c r="BB334" s="1420"/>
      <c r="BC334" s="1421"/>
      <c r="BD334" s="1422"/>
      <c r="BE334" s="1423"/>
      <c r="BH334" s="3">
        <v>1</v>
      </c>
    </row>
    <row r="335" spans="2:60" ht="18.75">
      <c r="B335" s="120"/>
      <c r="C335" s="1410"/>
      <c r="D335" s="1410"/>
      <c r="E335" s="1410"/>
      <c r="F335" s="1411"/>
      <c r="G335" s="1412"/>
      <c r="H335" s="1413"/>
      <c r="I335" s="1414"/>
      <c r="J335" s="1415"/>
      <c r="K335" s="1416"/>
      <c r="L335" s="1415"/>
      <c r="M335" s="1417"/>
      <c r="N335" s="1418"/>
      <c r="O335" s="1419"/>
      <c r="P335" s="1420"/>
      <c r="Q335" s="1421"/>
      <c r="R335" s="1422"/>
      <c r="S335" s="1423"/>
      <c r="U335" s="120"/>
      <c r="V335" s="1410"/>
      <c r="W335" s="1410"/>
      <c r="X335" s="1410"/>
      <c r="Y335" s="1411"/>
      <c r="Z335" s="1412"/>
      <c r="AA335" s="1413"/>
      <c r="AB335" s="1414"/>
      <c r="AC335" s="1415"/>
      <c r="AD335" s="1416"/>
      <c r="AE335" s="1415"/>
      <c r="AF335" s="1417"/>
      <c r="AG335" s="1418"/>
      <c r="AH335" s="1419"/>
      <c r="AI335" s="1420"/>
      <c r="AJ335" s="1421"/>
      <c r="AK335" s="1422"/>
      <c r="AL335" s="1423"/>
      <c r="AN335" s="120"/>
      <c r="AO335" s="1410"/>
      <c r="AP335" s="1410"/>
      <c r="AQ335" s="1410"/>
      <c r="AR335" s="1411"/>
      <c r="AS335" s="1412"/>
      <c r="AT335" s="1413"/>
      <c r="AU335" s="1414"/>
      <c r="AV335" s="1415"/>
      <c r="AW335" s="1416"/>
      <c r="AX335" s="1415"/>
      <c r="AY335" s="1417"/>
      <c r="AZ335" s="1418"/>
      <c r="BA335" s="1419"/>
      <c r="BB335" s="1420"/>
      <c r="BC335" s="1421"/>
      <c r="BD335" s="1422"/>
      <c r="BE335" s="1423"/>
      <c r="BH335" s="3">
        <v>1</v>
      </c>
    </row>
    <row r="336" spans="2:60" ht="18.75">
      <c r="B336" s="120"/>
      <c r="C336" s="1410"/>
      <c r="D336" s="1410"/>
      <c r="E336" s="1410"/>
      <c r="F336" s="1411"/>
      <c r="G336" s="1412"/>
      <c r="H336" s="1413"/>
      <c r="I336" s="1414"/>
      <c r="J336" s="1415"/>
      <c r="K336" s="1416"/>
      <c r="L336" s="1415"/>
      <c r="M336" s="1417"/>
      <c r="N336" s="1418"/>
      <c r="O336" s="1419"/>
      <c r="P336" s="1420"/>
      <c r="Q336" s="1421"/>
      <c r="R336" s="1422"/>
      <c r="S336" s="1423"/>
      <c r="U336" s="120"/>
      <c r="V336" s="1410"/>
      <c r="W336" s="1410"/>
      <c r="X336" s="1410"/>
      <c r="Y336" s="1411"/>
      <c r="Z336" s="1412"/>
      <c r="AA336" s="1413"/>
      <c r="AB336" s="1414"/>
      <c r="AC336" s="1415"/>
      <c r="AD336" s="1416"/>
      <c r="AE336" s="1415"/>
      <c r="AF336" s="1417"/>
      <c r="AG336" s="1418"/>
      <c r="AH336" s="1419"/>
      <c r="AI336" s="1420"/>
      <c r="AJ336" s="1421"/>
      <c r="AK336" s="1422"/>
      <c r="AL336" s="1423"/>
      <c r="AN336" s="120"/>
      <c r="AO336" s="1410"/>
      <c r="AP336" s="1410"/>
      <c r="AQ336" s="1410"/>
      <c r="AR336" s="1411"/>
      <c r="AS336" s="1412"/>
      <c r="AT336" s="1413"/>
      <c r="AU336" s="1414"/>
      <c r="AV336" s="1415"/>
      <c r="AW336" s="1416"/>
      <c r="AX336" s="1415"/>
      <c r="AY336" s="1417"/>
      <c r="AZ336" s="1418"/>
      <c r="BA336" s="1419"/>
      <c r="BB336" s="1420"/>
      <c r="BC336" s="1421"/>
      <c r="BD336" s="1422"/>
      <c r="BE336" s="1423"/>
      <c r="BH336" s="3">
        <v>1</v>
      </c>
    </row>
    <row r="337" spans="1:62" ht="18.75">
      <c r="B337" s="120"/>
      <c r="C337" s="1410"/>
      <c r="D337" s="1410"/>
      <c r="E337" s="1410"/>
      <c r="F337" s="1411"/>
      <c r="G337" s="1412"/>
      <c r="H337" s="1413"/>
      <c r="I337" s="1414"/>
      <c r="J337" s="1415"/>
      <c r="K337" s="1416"/>
      <c r="L337" s="1415"/>
      <c r="M337" s="1417"/>
      <c r="N337" s="1418"/>
      <c r="O337" s="1419"/>
      <c r="P337" s="1420"/>
      <c r="Q337" s="1421"/>
      <c r="R337" s="1422"/>
      <c r="S337" s="1423"/>
      <c r="U337" s="120"/>
      <c r="V337" s="1410"/>
      <c r="W337" s="1410"/>
      <c r="X337" s="1410"/>
      <c r="Y337" s="1411"/>
      <c r="Z337" s="1412"/>
      <c r="AA337" s="1413"/>
      <c r="AB337" s="1414"/>
      <c r="AC337" s="1415"/>
      <c r="AD337" s="1416"/>
      <c r="AE337" s="1415"/>
      <c r="AF337" s="1417"/>
      <c r="AG337" s="1418"/>
      <c r="AH337" s="1419"/>
      <c r="AI337" s="1420"/>
      <c r="AJ337" s="1421"/>
      <c r="AK337" s="1422"/>
      <c r="AL337" s="1423"/>
      <c r="AN337" s="120"/>
      <c r="AO337" s="1410"/>
      <c r="AP337" s="1410"/>
      <c r="AQ337" s="1410"/>
      <c r="AR337" s="1411"/>
      <c r="AS337" s="1412"/>
      <c r="AT337" s="1413"/>
      <c r="AU337" s="1414"/>
      <c r="AV337" s="1415"/>
      <c r="AW337" s="1416"/>
      <c r="AX337" s="1415"/>
      <c r="AY337" s="1417"/>
      <c r="AZ337" s="1418"/>
      <c r="BA337" s="1419"/>
      <c r="BB337" s="1420"/>
      <c r="BC337" s="1421"/>
      <c r="BD337" s="1422"/>
      <c r="BE337" s="1423"/>
      <c r="BH337" s="3">
        <v>1</v>
      </c>
    </row>
    <row r="338" spans="1:62" ht="18.75">
      <c r="B338" s="120"/>
      <c r="C338" s="1410"/>
      <c r="D338" s="1410"/>
      <c r="E338" s="1410"/>
      <c r="F338" s="1411"/>
      <c r="G338" s="1412"/>
      <c r="H338" s="1413"/>
      <c r="I338" s="1414"/>
      <c r="J338" s="1415"/>
      <c r="K338" s="1416"/>
      <c r="L338" s="1415"/>
      <c r="M338" s="1417"/>
      <c r="N338" s="1418"/>
      <c r="O338" s="1419"/>
      <c r="P338" s="1420"/>
      <c r="Q338" s="1421"/>
      <c r="R338" s="1422"/>
      <c r="S338" s="1423"/>
      <c r="U338" s="120"/>
      <c r="V338" s="1410"/>
      <c r="W338" s="1410"/>
      <c r="X338" s="1410"/>
      <c r="Y338" s="1411"/>
      <c r="Z338" s="1412"/>
      <c r="AA338" s="1413"/>
      <c r="AB338" s="1414"/>
      <c r="AC338" s="1415"/>
      <c r="AD338" s="1416"/>
      <c r="AE338" s="1415"/>
      <c r="AF338" s="1417"/>
      <c r="AG338" s="1418"/>
      <c r="AH338" s="1419"/>
      <c r="AI338" s="1420"/>
      <c r="AJ338" s="1421"/>
      <c r="AK338" s="1422"/>
      <c r="AL338" s="1423"/>
      <c r="AN338" s="120"/>
      <c r="AO338" s="1410"/>
      <c r="AP338" s="1410"/>
      <c r="AQ338" s="1410"/>
      <c r="AR338" s="1411"/>
      <c r="AS338" s="1412"/>
      <c r="AT338" s="1413"/>
      <c r="AU338" s="1414"/>
      <c r="AV338" s="1415"/>
      <c r="AW338" s="1416"/>
      <c r="AX338" s="1415"/>
      <c r="AY338" s="1417"/>
      <c r="AZ338" s="1418"/>
      <c r="BA338" s="1419"/>
      <c r="BB338" s="1420"/>
      <c r="BC338" s="1421"/>
      <c r="BD338" s="1422"/>
      <c r="BE338" s="1423"/>
      <c r="BH338" s="3">
        <v>1</v>
      </c>
    </row>
    <row r="339" spans="1:62" ht="18.75">
      <c r="B339" s="120"/>
      <c r="C339" s="1410"/>
      <c r="D339" s="1410"/>
      <c r="E339" s="1410"/>
      <c r="F339" s="1411"/>
      <c r="G339" s="1412"/>
      <c r="H339" s="1413"/>
      <c r="I339" s="1414"/>
      <c r="J339" s="1415"/>
      <c r="K339" s="1416"/>
      <c r="L339" s="1415"/>
      <c r="M339" s="1417"/>
      <c r="N339" s="1418"/>
      <c r="O339" s="1419"/>
      <c r="P339" s="1420"/>
      <c r="Q339" s="1421"/>
      <c r="R339" s="1422"/>
      <c r="S339" s="1423"/>
      <c r="U339" s="120"/>
      <c r="V339" s="1410"/>
      <c r="W339" s="1410"/>
      <c r="X339" s="1410"/>
      <c r="Y339" s="1411"/>
      <c r="Z339" s="1412"/>
      <c r="AA339" s="1413"/>
      <c r="AB339" s="1414"/>
      <c r="AC339" s="1415"/>
      <c r="AD339" s="1416"/>
      <c r="AE339" s="1415"/>
      <c r="AF339" s="1417"/>
      <c r="AG339" s="1418"/>
      <c r="AH339" s="1419"/>
      <c r="AI339" s="1420"/>
      <c r="AJ339" s="1421"/>
      <c r="AK339" s="1422"/>
      <c r="AL339" s="1423"/>
      <c r="AN339" s="120"/>
      <c r="AO339" s="1410"/>
      <c r="AP339" s="1410"/>
      <c r="AQ339" s="1410"/>
      <c r="AR339" s="1411"/>
      <c r="AS339" s="1412"/>
      <c r="AT339" s="1413"/>
      <c r="AU339" s="1414"/>
      <c r="AV339" s="1415"/>
      <c r="AW339" s="1416"/>
      <c r="AX339" s="1415"/>
      <c r="AY339" s="1417"/>
      <c r="AZ339" s="1418"/>
      <c r="BA339" s="1419"/>
      <c r="BB339" s="1420"/>
      <c r="BC339" s="1421"/>
      <c r="BD339" s="1422"/>
      <c r="BE339" s="1423"/>
      <c r="BH339" s="3">
        <v>1</v>
      </c>
    </row>
    <row r="340" spans="1:62" ht="18.75">
      <c r="B340" s="120"/>
      <c r="C340" s="1410"/>
      <c r="D340" s="1410"/>
      <c r="E340" s="1410"/>
      <c r="F340" s="1411"/>
      <c r="G340" s="1412"/>
      <c r="H340" s="1413"/>
      <c r="I340" s="1414"/>
      <c r="J340" s="1415"/>
      <c r="K340" s="1416"/>
      <c r="L340" s="1415"/>
      <c r="M340" s="1417"/>
      <c r="N340" s="1418"/>
      <c r="O340" s="1419"/>
      <c r="P340" s="1420"/>
      <c r="Q340" s="1421"/>
      <c r="R340" s="1422"/>
      <c r="S340" s="1423"/>
      <c r="U340" s="120"/>
      <c r="V340" s="1410"/>
      <c r="W340" s="1410"/>
      <c r="X340" s="1410"/>
      <c r="Y340" s="1411"/>
      <c r="Z340" s="1412"/>
      <c r="AA340" s="1413"/>
      <c r="AB340" s="1414"/>
      <c r="AC340" s="1415"/>
      <c r="AD340" s="1416"/>
      <c r="AE340" s="1415"/>
      <c r="AF340" s="1417"/>
      <c r="AG340" s="1418"/>
      <c r="AH340" s="1419"/>
      <c r="AI340" s="1420"/>
      <c r="AJ340" s="1421"/>
      <c r="AK340" s="1422"/>
      <c r="AL340" s="1423"/>
      <c r="AN340" s="120"/>
      <c r="AO340" s="1410"/>
      <c r="AP340" s="1410"/>
      <c r="AQ340" s="1410"/>
      <c r="AR340" s="1411"/>
      <c r="AS340" s="1412"/>
      <c r="AT340" s="1413"/>
      <c r="AU340" s="1414"/>
      <c r="AV340" s="1415"/>
      <c r="AW340" s="1416"/>
      <c r="AX340" s="1415"/>
      <c r="AY340" s="1417"/>
      <c r="AZ340" s="1418"/>
      <c r="BA340" s="1419"/>
      <c r="BB340" s="1420"/>
      <c r="BC340" s="1421"/>
      <c r="BD340" s="1422"/>
      <c r="BE340" s="1423"/>
      <c r="BH340" s="3">
        <v>1</v>
      </c>
    </row>
    <row r="341" spans="1:62" ht="18.75">
      <c r="B341" s="120"/>
      <c r="C341" s="1410"/>
      <c r="D341" s="1410"/>
      <c r="E341" s="1410"/>
      <c r="F341" s="1411"/>
      <c r="G341" s="1412"/>
      <c r="H341" s="1413"/>
      <c r="I341" s="1414"/>
      <c r="J341" s="1415"/>
      <c r="K341" s="1416"/>
      <c r="L341" s="1415"/>
      <c r="M341" s="1417"/>
      <c r="N341" s="1418"/>
      <c r="O341" s="1419"/>
      <c r="P341" s="1420"/>
      <c r="Q341" s="1421"/>
      <c r="R341" s="1422"/>
      <c r="S341" s="1423"/>
      <c r="U341" s="120"/>
      <c r="V341" s="1410"/>
      <c r="W341" s="1410"/>
      <c r="X341" s="1410"/>
      <c r="Y341" s="1411"/>
      <c r="Z341" s="1412"/>
      <c r="AA341" s="1413"/>
      <c r="AB341" s="1414"/>
      <c r="AC341" s="1415"/>
      <c r="AD341" s="1416"/>
      <c r="AE341" s="1415"/>
      <c r="AF341" s="1417"/>
      <c r="AG341" s="1418"/>
      <c r="AH341" s="1419"/>
      <c r="AI341" s="1420"/>
      <c r="AJ341" s="1421"/>
      <c r="AK341" s="1422"/>
      <c r="AL341" s="1423"/>
      <c r="AN341" s="120"/>
      <c r="AO341" s="1410"/>
      <c r="AP341" s="1410"/>
      <c r="AQ341" s="1410"/>
      <c r="AR341" s="1411"/>
      <c r="AS341" s="1412"/>
      <c r="AT341" s="1413"/>
      <c r="AU341" s="1414"/>
      <c r="AV341" s="1415"/>
      <c r="AW341" s="1416"/>
      <c r="AX341" s="1415"/>
      <c r="AY341" s="1417"/>
      <c r="AZ341" s="1418"/>
      <c r="BA341" s="1419"/>
      <c r="BB341" s="1420"/>
      <c r="BC341" s="1421"/>
      <c r="BD341" s="1422"/>
      <c r="BE341" s="1423"/>
      <c r="BH341" s="3">
        <v>1</v>
      </c>
    </row>
    <row r="342" spans="1:62" ht="27" customHeight="1">
      <c r="B342" s="273" t="s">
        <v>11</v>
      </c>
      <c r="C342" s="273"/>
      <c r="D342" s="273"/>
      <c r="E342" s="273"/>
      <c r="F342" s="273"/>
      <c r="G342" s="273"/>
      <c r="H342" s="273"/>
      <c r="I342" s="273"/>
      <c r="J342" s="273"/>
      <c r="K342" s="273"/>
      <c r="L342" s="273"/>
      <c r="M342" s="273"/>
      <c r="N342" s="273"/>
      <c r="O342" s="273"/>
      <c r="P342" s="273"/>
      <c r="Q342" s="273"/>
      <c r="R342" s="273"/>
      <c r="S342" s="273"/>
      <c r="U342" s="273" t="s">
        <v>11</v>
      </c>
      <c r="V342" s="273"/>
      <c r="W342" s="273"/>
      <c r="X342" s="273"/>
      <c r="Y342" s="273"/>
      <c r="Z342" s="273"/>
      <c r="AA342" s="273"/>
      <c r="AB342" s="273"/>
      <c r="AC342" s="273"/>
      <c r="AD342" s="273"/>
      <c r="AE342" s="273"/>
      <c r="AF342" s="273"/>
      <c r="AG342" s="273"/>
      <c r="AH342" s="273"/>
      <c r="AI342" s="273"/>
      <c r="AJ342" s="273"/>
      <c r="AK342" s="273"/>
      <c r="AL342" s="273"/>
      <c r="AN342" s="273" t="s">
        <v>11</v>
      </c>
      <c r="AO342" s="273"/>
      <c r="AP342" s="273"/>
      <c r="AQ342" s="273"/>
      <c r="AR342" s="273"/>
      <c r="AS342" s="273"/>
      <c r="AT342" s="273"/>
      <c r="AU342" s="273"/>
      <c r="AV342" s="273"/>
      <c r="AW342" s="273"/>
      <c r="AX342" s="273"/>
      <c r="AY342" s="273"/>
      <c r="AZ342" s="273"/>
      <c r="BA342" s="273"/>
      <c r="BB342" s="273"/>
      <c r="BC342" s="273"/>
      <c r="BD342" s="273"/>
      <c r="BE342" s="273"/>
      <c r="BH342" s="876" t="s">
        <v>840</v>
      </c>
    </row>
    <row r="343" spans="1:62">
      <c r="A343" s="3">
        <v>1</v>
      </c>
      <c r="B343" s="3">
        <v>1</v>
      </c>
      <c r="C343" s="3">
        <v>1</v>
      </c>
      <c r="D343" s="3">
        <v>1</v>
      </c>
      <c r="E343" s="3">
        <v>1</v>
      </c>
      <c r="F343" s="3">
        <v>1</v>
      </c>
      <c r="G343" s="3">
        <v>1</v>
      </c>
      <c r="H343" s="3">
        <v>1</v>
      </c>
      <c r="I343" s="3">
        <v>1</v>
      </c>
      <c r="J343" s="3">
        <v>1</v>
      </c>
      <c r="K343" s="3">
        <v>1</v>
      </c>
      <c r="L343" s="3">
        <v>1</v>
      </c>
      <c r="M343" s="3">
        <v>1</v>
      </c>
      <c r="N343" s="3">
        <v>1</v>
      </c>
      <c r="O343" s="3">
        <v>1</v>
      </c>
      <c r="P343" s="3">
        <v>1</v>
      </c>
      <c r="Q343" s="3">
        <v>1</v>
      </c>
      <c r="R343" s="3">
        <v>1</v>
      </c>
      <c r="S343" s="3">
        <v>1</v>
      </c>
      <c r="T343" s="3">
        <v>1</v>
      </c>
      <c r="U343" s="3">
        <v>1</v>
      </c>
      <c r="V343" s="3">
        <v>1</v>
      </c>
      <c r="W343" s="3">
        <v>1</v>
      </c>
      <c r="X343" s="3">
        <v>1</v>
      </c>
      <c r="Y343" s="3">
        <v>1</v>
      </c>
      <c r="Z343" s="3">
        <v>1</v>
      </c>
      <c r="AA343" s="3">
        <v>1</v>
      </c>
      <c r="AB343" s="3">
        <v>1</v>
      </c>
      <c r="AC343" s="3">
        <v>1</v>
      </c>
      <c r="AD343" s="3">
        <v>1</v>
      </c>
      <c r="AE343" s="3">
        <v>1</v>
      </c>
      <c r="AF343" s="3">
        <v>1</v>
      </c>
      <c r="AG343" s="3">
        <v>1</v>
      </c>
      <c r="AH343" s="3">
        <v>1</v>
      </c>
      <c r="AI343" s="3">
        <v>1</v>
      </c>
      <c r="AJ343" s="3">
        <v>1</v>
      </c>
      <c r="AK343" s="3">
        <v>1</v>
      </c>
      <c r="AL343" s="3">
        <v>1</v>
      </c>
      <c r="AM343" s="3">
        <v>1</v>
      </c>
      <c r="AN343" s="3">
        <v>1</v>
      </c>
      <c r="AO343" s="3">
        <v>1</v>
      </c>
      <c r="AP343" s="3">
        <v>1</v>
      </c>
      <c r="AQ343" s="3">
        <v>1</v>
      </c>
      <c r="AR343" s="3">
        <v>1</v>
      </c>
      <c r="AS343" s="3">
        <v>1</v>
      </c>
      <c r="AT343" s="3">
        <v>1</v>
      </c>
      <c r="AU343" s="3">
        <v>1</v>
      </c>
      <c r="AV343" s="3">
        <v>1</v>
      </c>
      <c r="AW343" s="3">
        <v>1</v>
      </c>
      <c r="AX343" s="3">
        <v>1</v>
      </c>
      <c r="AY343" s="3">
        <v>1</v>
      </c>
      <c r="AZ343" s="3">
        <v>1</v>
      </c>
      <c r="BA343" s="3">
        <v>1</v>
      </c>
      <c r="BB343" s="3">
        <v>1</v>
      </c>
      <c r="BC343" s="3">
        <v>1</v>
      </c>
      <c r="BD343" s="3">
        <v>1</v>
      </c>
      <c r="BE343" s="3">
        <v>1</v>
      </c>
      <c r="BF343" s="3">
        <v>1</v>
      </c>
      <c r="BG343" s="3">
        <v>1</v>
      </c>
      <c r="BH343" s="1" t="str">
        <f>ADDRESS(ROW(),COLUMN(),4)</f>
        <v>BH343</v>
      </c>
      <c r="BI343" s="878"/>
      <c r="BJ343" s="879" t="str">
        <f>ADDRESS(ROW(),COLUMN(),4)</f>
        <v>BJ343</v>
      </c>
    </row>
  </sheetData>
  <mergeCells count="36">
    <mergeCell ref="S67:S68"/>
    <mergeCell ref="P85:S85"/>
    <mergeCell ref="R87:S87"/>
    <mergeCell ref="P88:Q88"/>
    <mergeCell ref="P91:S92"/>
    <mergeCell ref="P95:S96"/>
    <mergeCell ref="J67:J68"/>
    <mergeCell ref="K67:K68"/>
    <mergeCell ref="L67:L68"/>
    <mergeCell ref="P67:P68"/>
    <mergeCell ref="Q67:Q68"/>
    <mergeCell ref="R67:R68"/>
    <mergeCell ref="P55:S56"/>
    <mergeCell ref="J59:P60"/>
    <mergeCell ref="Q59:R60"/>
    <mergeCell ref="S59:S60"/>
    <mergeCell ref="K62:M63"/>
    <mergeCell ref="I65:K65"/>
    <mergeCell ref="R18:R19"/>
    <mergeCell ref="S18:S19"/>
    <mergeCell ref="P45:S45"/>
    <mergeCell ref="R47:S47"/>
    <mergeCell ref="P48:Q48"/>
    <mergeCell ref="P51:S52"/>
    <mergeCell ref="I16:K16"/>
    <mergeCell ref="J18:J19"/>
    <mergeCell ref="K18:K19"/>
    <mergeCell ref="L18:L19"/>
    <mergeCell ref="P18:P19"/>
    <mergeCell ref="Q18:Q19"/>
    <mergeCell ref="B4:BC5"/>
    <mergeCell ref="BD4:BE7"/>
    <mergeCell ref="J10:P11"/>
    <mergeCell ref="Q10:R11"/>
    <mergeCell ref="S10:S11"/>
    <mergeCell ref="K13:M14"/>
  </mergeCells>
  <conditionalFormatting sqref="L20:L33">
    <cfRule type="cellIs" dxfId="10" priority="2" operator="notEqual">
      <formula>1</formula>
    </cfRule>
  </conditionalFormatting>
  <conditionalFormatting sqref="L69:L73">
    <cfRule type="cellIs" dxfId="8" priority="1" operator="notEqual">
      <formula>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Nota.FR</vt:lpstr>
      <vt:lpstr>Note.EN</vt:lpstr>
      <vt:lpstr>Nota.ES</vt:lpstr>
      <vt:lpstr>Recette.Mille.feuilles</vt:lpstr>
      <vt:lpstr>Différents."Postits"FR-EN-ES</vt:lpstr>
      <vt:lpstr>Modèle.pour.recettes</vt:lpstr>
      <vt:lpstr>Identité.FR-EN-ES</vt:lpstr>
      <vt:lpstr>Répertoire.A</vt:lpstr>
      <vt:lpstr>Répertoire.C</vt:lpstr>
      <vt:lpstr>Répertoire.F</vt:lpstr>
      <vt:lpstr>Répertoire.J</vt:lpstr>
      <vt:lpstr>Répertoire.M</vt:lpstr>
      <vt:lpstr>Traductions.FR-EN-ES</vt:lpstr>
      <vt:lpstr>Modèle.pour.recettes!Zone_d_impression</vt:lpstr>
      <vt:lpstr>Recette.Mille.feuilles!Zone_d_impression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2025-10-12T16:25:18Z</cp:lastPrinted>
  <dcterms:created xsi:type="dcterms:W3CDTF">2025-10-05T17:27:37Z</dcterms:created>
  <dcterms:modified xsi:type="dcterms:W3CDTF">2025-10-12T17:17:47Z</dcterms:modified>
</cp:coreProperties>
</file>